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U:\rapport UE\Recherche\Data tool\28 février\pour envoi FR2\"/>
    </mc:Choice>
  </mc:AlternateContent>
  <bookViews>
    <workbookView xWindow="0" yWindow="0" windowWidth="18915" windowHeight="7290" tabRatio="897" activeTab="1"/>
  </bookViews>
  <sheets>
    <sheet name="Summary (Countries)" sheetId="27" r:id="rId1"/>
    <sheet name="Summary (banks)" sheetId="23" r:id="rId2"/>
    <sheet name="HSBC" sheetId="1" r:id="rId3"/>
    <sheet name="Barclays" sheetId="2" r:id="rId4"/>
    <sheet name="RBS" sheetId="3" r:id="rId5"/>
    <sheet name="Lloyds" sheetId="4" r:id="rId6"/>
    <sheet name="Standard Chartered" sheetId="5" r:id="rId7"/>
    <sheet name="BNP Paribas" sheetId="6" r:id="rId8"/>
    <sheet name="Crédit Agricole" sheetId="7" r:id="rId9"/>
    <sheet name="Société Générale" sheetId="8" r:id="rId10"/>
    <sheet name="Crédit Mutuel" sheetId="10" r:id="rId11"/>
    <sheet name="BPCE group" sheetId="9" r:id="rId12"/>
    <sheet name="Deutsche Bank" sheetId="11" r:id="rId13"/>
    <sheet name="Commerzbank" sheetId="12" r:id="rId14"/>
    <sheet name="KfW IPEX" sheetId="13" r:id="rId15"/>
    <sheet name="ING" sheetId="14" r:id="rId16"/>
    <sheet name="Rabobank" sheetId="15" r:id="rId17"/>
    <sheet name="Unicredit" sheetId="16" r:id="rId18"/>
    <sheet name="Intesa Sao" sheetId="26" r:id="rId19"/>
    <sheet name="BBVA " sheetId="19" r:id="rId20"/>
    <sheet name="Santander" sheetId="18" r:id="rId21"/>
    <sheet name="Nordea" sheetId="20" r:id="rId22"/>
    <sheet name="End of CBCR data" sheetId="44" r:id="rId23"/>
    <sheet name="presence all countries" sheetId="35" r:id="rId24"/>
  </sheets>
  <definedNames>
    <definedName name="_xlnm._FilterDatabase" localSheetId="15" hidden="1">ING!$A$4:$M$4</definedName>
    <definedName name="_xlnm._FilterDatabase" localSheetId="16" hidden="1">Rabobank!$A$4:$M$4</definedName>
    <definedName name="_xlnm._FilterDatabase" localSheetId="1" hidden="1">'Summary (banks)'!$A$2:$Z$2</definedName>
    <definedName name="_xlnm._FilterDatabase" localSheetId="0" hidden="1">'Summary (Countries)'!$A$1:$X$1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48" i="2" l="1"/>
  <c r="F3" i="23"/>
  <c r="C57" i="3"/>
  <c r="G3" i="23"/>
  <c r="E15" i="4"/>
  <c r="H3" i="23"/>
  <c r="C73" i="5"/>
  <c r="I3" i="23"/>
  <c r="C72" i="6"/>
  <c r="J3" i="23"/>
  <c r="C51" i="7"/>
  <c r="K3" i="23"/>
  <c r="C88" i="8"/>
  <c r="L3" i="23"/>
  <c r="C26" i="10"/>
  <c r="N3" i="23"/>
  <c r="C69" i="9"/>
  <c r="M3" i="23"/>
  <c r="C68" i="11"/>
  <c r="O3" i="23"/>
  <c r="C22" i="12"/>
  <c r="P3" i="23"/>
  <c r="E9" i="13"/>
  <c r="Q3" i="23"/>
  <c r="E44" i="14"/>
  <c r="R3" i="23"/>
  <c r="D47" i="15"/>
  <c r="S3" i="23"/>
  <c r="D204" i="16"/>
  <c r="T3" i="23"/>
  <c r="D9" i="26"/>
  <c r="D19" i="26"/>
  <c r="D26" i="26"/>
  <c r="D37" i="26"/>
  <c r="D42" i="26"/>
  <c r="D50" i="26"/>
  <c r="D59" i="26"/>
  <c r="D65" i="26"/>
  <c r="D71" i="26"/>
  <c r="D75" i="26"/>
  <c r="D93" i="26"/>
  <c r="D32" i="26"/>
  <c r="D103" i="26"/>
  <c r="U3" i="23"/>
  <c r="E31" i="19"/>
  <c r="W3" i="23"/>
  <c r="C44" i="18"/>
  <c r="V3" i="23"/>
  <c r="D28" i="20"/>
  <c r="X3" i="23"/>
  <c r="C68" i="1"/>
  <c r="E3" i="23"/>
  <c r="D3" i="23"/>
  <c r="F48" i="2"/>
  <c r="F29" i="23"/>
  <c r="E57" i="3"/>
  <c r="G29" i="23"/>
  <c r="G15" i="4"/>
  <c r="H29" i="23"/>
  <c r="E73" i="5"/>
  <c r="I29" i="23"/>
  <c r="E72" i="6"/>
  <c r="J29" i="23"/>
  <c r="E51" i="7"/>
  <c r="K29" i="23"/>
  <c r="E88" i="8"/>
  <c r="L29" i="23"/>
  <c r="E26" i="10"/>
  <c r="N29" i="23"/>
  <c r="E69" i="9"/>
  <c r="M29" i="23"/>
  <c r="E68" i="11"/>
  <c r="O29" i="23"/>
  <c r="E22" i="12"/>
  <c r="P29" i="23"/>
  <c r="G9" i="13"/>
  <c r="Q29" i="23"/>
  <c r="G44" i="14"/>
  <c r="R29" i="23"/>
  <c r="F47" i="15"/>
  <c r="S29" i="23"/>
  <c r="F204" i="16"/>
  <c r="T29" i="23"/>
  <c r="F9" i="26"/>
  <c r="F19" i="26"/>
  <c r="F26" i="26"/>
  <c r="F37" i="26"/>
  <c r="F42" i="26"/>
  <c r="F50" i="26"/>
  <c r="F59" i="26"/>
  <c r="F65" i="26"/>
  <c r="F71" i="26"/>
  <c r="F75" i="26"/>
  <c r="F93" i="26"/>
  <c r="F32" i="26"/>
  <c r="F103" i="26"/>
  <c r="U29" i="23"/>
  <c r="G31" i="19"/>
  <c r="W29" i="23"/>
  <c r="E44" i="18"/>
  <c r="V29" i="23"/>
  <c r="F28" i="20"/>
  <c r="X29" i="23"/>
  <c r="E68" i="1"/>
  <c r="E29" i="23"/>
  <c r="D29" i="23"/>
  <c r="D94" i="23"/>
  <c r="D131" i="23"/>
  <c r="E94" i="23"/>
  <c r="E131" i="23"/>
  <c r="F94" i="23"/>
  <c r="F131" i="23"/>
  <c r="G94" i="23"/>
  <c r="G131" i="23"/>
  <c r="H94" i="23"/>
  <c r="H131" i="23"/>
  <c r="I94" i="23"/>
  <c r="I131" i="23"/>
  <c r="J94" i="23"/>
  <c r="J131" i="23"/>
  <c r="K94" i="23"/>
  <c r="K131" i="23"/>
  <c r="L94" i="23"/>
  <c r="L131" i="23"/>
  <c r="M94" i="23"/>
  <c r="M131" i="23"/>
  <c r="N94" i="23"/>
  <c r="N131" i="23"/>
  <c r="O94" i="23"/>
  <c r="O131" i="23"/>
  <c r="P94" i="23"/>
  <c r="P131" i="23"/>
  <c r="Q94" i="23"/>
  <c r="Q131" i="23"/>
  <c r="R94" i="23"/>
  <c r="R131" i="23"/>
  <c r="S94" i="23"/>
  <c r="S131" i="23"/>
  <c r="T94" i="23"/>
  <c r="T131" i="23"/>
  <c r="U94" i="23"/>
  <c r="U131" i="23"/>
  <c r="V94" i="23"/>
  <c r="V131" i="23"/>
  <c r="W94" i="23"/>
  <c r="W131" i="23"/>
  <c r="X94" i="23"/>
  <c r="X131" i="23"/>
  <c r="I953" i="27"/>
  <c r="M953" i="27"/>
  <c r="D953" i="27"/>
  <c r="D88" i="8"/>
  <c r="M88" i="8"/>
  <c r="C90" i="8"/>
  <c r="D90" i="8"/>
  <c r="C92" i="8"/>
  <c r="D92" i="8"/>
  <c r="C94" i="8"/>
  <c r="D94" i="8"/>
  <c r="L262" i="27"/>
  <c r="D262" i="27"/>
  <c r="L274" i="27"/>
  <c r="D274" i="27"/>
  <c r="L266" i="27"/>
  <c r="D266" i="27"/>
  <c r="D282" i="27"/>
  <c r="M23" i="8"/>
  <c r="L282" i="27"/>
  <c r="I53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5" i="7"/>
  <c r="V1148" i="27"/>
  <c r="V1145" i="27"/>
  <c r="V1142" i="27"/>
  <c r="V1139" i="27"/>
  <c r="V1122" i="27"/>
  <c r="V1119" i="27"/>
  <c r="V1116" i="27"/>
  <c r="V1113" i="27"/>
  <c r="V1174" i="27"/>
  <c r="V1171" i="27"/>
  <c r="V1168" i="27"/>
  <c r="V1165" i="27"/>
  <c r="K43" i="23"/>
  <c r="J70" i="23"/>
  <c r="J43" i="23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5" i="10"/>
  <c r="L89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5" i="8"/>
  <c r="K73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5" i="6"/>
  <c r="J52" i="7"/>
  <c r="K52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5" i="7"/>
  <c r="E34" i="20"/>
  <c r="F34" i="20"/>
  <c r="G34" i="20"/>
  <c r="H34" i="20"/>
  <c r="D34" i="20"/>
  <c r="E32" i="20"/>
  <c r="F32" i="20"/>
  <c r="G32" i="20"/>
  <c r="H32" i="20"/>
  <c r="D32" i="20"/>
  <c r="F15" i="13"/>
  <c r="G15" i="13"/>
  <c r="H15" i="13"/>
  <c r="I15" i="13"/>
  <c r="F11" i="13"/>
  <c r="G11" i="13"/>
  <c r="H11" i="13"/>
  <c r="I11" i="13"/>
  <c r="E15" i="13"/>
  <c r="F13" i="13"/>
  <c r="G13" i="13"/>
  <c r="H13" i="13"/>
  <c r="I13" i="13"/>
  <c r="E13" i="13"/>
  <c r="H30" i="20"/>
  <c r="E30" i="20"/>
  <c r="F30" i="20"/>
  <c r="G30" i="20"/>
  <c r="E28" i="20"/>
  <c r="G28" i="20"/>
  <c r="H28" i="20"/>
  <c r="F9" i="13"/>
  <c r="H9" i="13"/>
  <c r="I9" i="13"/>
  <c r="F37" i="19"/>
  <c r="F35" i="19"/>
  <c r="F31" i="19"/>
  <c r="G37" i="19"/>
  <c r="H37" i="19"/>
  <c r="H35" i="19"/>
  <c r="H31" i="19"/>
  <c r="I37" i="19"/>
  <c r="J37" i="19"/>
  <c r="G35" i="19"/>
  <c r="I35" i="19"/>
  <c r="J35" i="19"/>
  <c r="F33" i="19"/>
  <c r="G33" i="19"/>
  <c r="H33" i="19"/>
  <c r="I33" i="19"/>
  <c r="J33" i="19"/>
  <c r="I31" i="19"/>
  <c r="J31" i="19"/>
  <c r="D50" i="18"/>
  <c r="E50" i="18"/>
  <c r="F50" i="18"/>
  <c r="G50" i="18"/>
  <c r="D48" i="18"/>
  <c r="E48" i="18"/>
  <c r="F48" i="18"/>
  <c r="G48" i="18"/>
  <c r="D46" i="18"/>
  <c r="E46" i="18"/>
  <c r="F46" i="18"/>
  <c r="G46" i="18"/>
  <c r="D44" i="18"/>
  <c r="F44" i="18"/>
  <c r="D78" i="6"/>
  <c r="E78" i="6"/>
  <c r="F78" i="6"/>
  <c r="K78" i="6"/>
  <c r="G78" i="6"/>
  <c r="H78" i="6"/>
  <c r="I78" i="6"/>
  <c r="D76" i="6"/>
  <c r="E76" i="6"/>
  <c r="F76" i="6"/>
  <c r="G76" i="6"/>
  <c r="H76" i="6"/>
  <c r="I76" i="6"/>
  <c r="D74" i="6"/>
  <c r="E74" i="6"/>
  <c r="F74" i="6"/>
  <c r="G74" i="6"/>
  <c r="H74" i="6"/>
  <c r="I74" i="6"/>
  <c r="D72" i="6"/>
  <c r="F72" i="6"/>
  <c r="G72" i="6"/>
  <c r="H72" i="6"/>
  <c r="I72" i="6"/>
  <c r="D32" i="10"/>
  <c r="E32" i="10"/>
  <c r="F32" i="10"/>
  <c r="H32" i="10"/>
  <c r="I32" i="10"/>
  <c r="J32" i="10"/>
  <c r="D30" i="10"/>
  <c r="E30" i="10"/>
  <c r="F30" i="10"/>
  <c r="H30" i="10"/>
  <c r="I30" i="10"/>
  <c r="J30" i="10"/>
  <c r="D28" i="10"/>
  <c r="E28" i="10"/>
  <c r="F28" i="10"/>
  <c r="H28" i="10"/>
  <c r="I28" i="10"/>
  <c r="J28" i="10"/>
  <c r="D26" i="10"/>
  <c r="F26" i="10"/>
  <c r="H26" i="10"/>
  <c r="I26" i="10"/>
  <c r="J26" i="10"/>
  <c r="E94" i="8"/>
  <c r="F94" i="8"/>
  <c r="G94" i="8"/>
  <c r="H94" i="8"/>
  <c r="I94" i="8"/>
  <c r="J94" i="8"/>
  <c r="E92" i="8"/>
  <c r="F92" i="8"/>
  <c r="G92" i="8"/>
  <c r="E90" i="8"/>
  <c r="F90" i="8"/>
  <c r="G90" i="8"/>
  <c r="E54" i="2"/>
  <c r="F54" i="2"/>
  <c r="G54" i="2"/>
  <c r="H54" i="2"/>
  <c r="I54" i="2"/>
  <c r="J54" i="2"/>
  <c r="K54" i="2"/>
  <c r="L54" i="2"/>
  <c r="E52" i="2"/>
  <c r="F52" i="2"/>
  <c r="G52" i="2"/>
  <c r="H52" i="2"/>
  <c r="E50" i="2"/>
  <c r="F50" i="2"/>
  <c r="G50" i="2"/>
  <c r="H50" i="2"/>
  <c r="I50" i="2"/>
  <c r="J50" i="2"/>
  <c r="K50" i="2"/>
  <c r="L50" i="2"/>
  <c r="E48" i="2"/>
  <c r="G48" i="2"/>
  <c r="H48" i="2"/>
  <c r="D75" i="9"/>
  <c r="E75" i="9"/>
  <c r="F75" i="9"/>
  <c r="D73" i="9"/>
  <c r="E73" i="9"/>
  <c r="F73" i="9"/>
  <c r="D71" i="9"/>
  <c r="E71" i="9"/>
  <c r="F71" i="9"/>
  <c r="D69" i="9"/>
  <c r="F69" i="9"/>
  <c r="D57" i="7"/>
  <c r="D55" i="7"/>
  <c r="D51" i="7"/>
  <c r="E57" i="7"/>
  <c r="F57" i="7"/>
  <c r="H57" i="7"/>
  <c r="I57" i="7"/>
  <c r="E55" i="7"/>
  <c r="F55" i="7"/>
  <c r="H55" i="7"/>
  <c r="J55" i="7"/>
  <c r="I55" i="7"/>
  <c r="D53" i="7"/>
  <c r="E53" i="7"/>
  <c r="F53" i="7"/>
  <c r="H53" i="7"/>
  <c r="J53" i="7"/>
  <c r="F51" i="7"/>
  <c r="H109" i="26"/>
  <c r="H105" i="26"/>
  <c r="H103" i="26"/>
  <c r="D74" i="11"/>
  <c r="E74" i="11"/>
  <c r="E72" i="11"/>
  <c r="F74" i="11"/>
  <c r="G74" i="11"/>
  <c r="D72" i="11"/>
  <c r="F72" i="11"/>
  <c r="G72" i="11"/>
  <c r="D70" i="11"/>
  <c r="E70" i="11"/>
  <c r="F70" i="11"/>
  <c r="G70" i="11"/>
  <c r="C70" i="11"/>
  <c r="D68" i="11"/>
  <c r="F68" i="11"/>
  <c r="G68" i="11"/>
  <c r="F21" i="4"/>
  <c r="G21" i="4"/>
  <c r="H21" i="4"/>
  <c r="I21" i="4"/>
  <c r="F19" i="4"/>
  <c r="G19" i="4"/>
  <c r="H19" i="4"/>
  <c r="I19" i="4"/>
  <c r="F17" i="4"/>
  <c r="G17" i="4"/>
  <c r="H17" i="4"/>
  <c r="I17" i="4"/>
  <c r="F15" i="4"/>
  <c r="H15" i="4"/>
  <c r="I15" i="4"/>
  <c r="D63" i="3"/>
  <c r="E63" i="3"/>
  <c r="F63" i="3"/>
  <c r="G63" i="3"/>
  <c r="D61" i="3"/>
  <c r="E61" i="3"/>
  <c r="F61" i="3"/>
  <c r="G61" i="3"/>
  <c r="D59" i="3"/>
  <c r="D57" i="3"/>
  <c r="D60" i="3"/>
  <c r="E59" i="3"/>
  <c r="F59" i="3"/>
  <c r="F57" i="3"/>
  <c r="F60" i="3"/>
  <c r="G57" i="3"/>
  <c r="D26" i="12"/>
  <c r="E26" i="12"/>
  <c r="F26" i="12"/>
  <c r="D24" i="12"/>
  <c r="E24" i="12"/>
  <c r="F24" i="12"/>
  <c r="D22" i="12"/>
  <c r="F22" i="12"/>
  <c r="E53" i="15"/>
  <c r="E51" i="15"/>
  <c r="E47" i="15"/>
  <c r="F53" i="15"/>
  <c r="G53" i="15"/>
  <c r="G51" i="15"/>
  <c r="G47" i="15"/>
  <c r="H53" i="15"/>
  <c r="F51" i="15"/>
  <c r="H51" i="15"/>
  <c r="E49" i="15"/>
  <c r="F49" i="15"/>
  <c r="G49" i="15"/>
  <c r="H49" i="15"/>
  <c r="H47" i="15"/>
  <c r="D79" i="5"/>
  <c r="D77" i="5"/>
  <c r="D73" i="5"/>
  <c r="E79" i="5"/>
  <c r="F79" i="5"/>
  <c r="F77" i="5"/>
  <c r="F73" i="5"/>
  <c r="G79" i="5"/>
  <c r="H79" i="5"/>
  <c r="I79" i="5"/>
  <c r="J79" i="5"/>
  <c r="K79" i="5"/>
  <c r="C79" i="5"/>
  <c r="E77" i="5"/>
  <c r="G77" i="5"/>
  <c r="H77" i="5"/>
  <c r="I77" i="5"/>
  <c r="J77" i="5"/>
  <c r="K77" i="5"/>
  <c r="D75" i="5"/>
  <c r="E75" i="5"/>
  <c r="F75" i="5"/>
  <c r="G75" i="5"/>
  <c r="H75" i="5"/>
  <c r="I75" i="5"/>
  <c r="J75" i="5"/>
  <c r="K75" i="5"/>
  <c r="G73" i="5"/>
  <c r="H73" i="5"/>
  <c r="I73" i="5"/>
  <c r="J73" i="5"/>
  <c r="K73" i="5"/>
  <c r="C74" i="1"/>
  <c r="D72" i="1"/>
  <c r="E72" i="1"/>
  <c r="F72" i="1"/>
  <c r="D70" i="1"/>
  <c r="E70" i="1"/>
  <c r="F70" i="1"/>
  <c r="D68" i="1"/>
  <c r="F68" i="1"/>
  <c r="G68" i="1"/>
  <c r="H107" i="26"/>
  <c r="H108" i="26"/>
  <c r="D74" i="1"/>
  <c r="E74" i="1"/>
  <c r="F74" i="1"/>
  <c r="C59" i="3"/>
  <c r="C24" i="12"/>
  <c r="D28" i="12"/>
  <c r="E28" i="12"/>
  <c r="F28" i="12"/>
  <c r="C28" i="12"/>
  <c r="C29" i="12"/>
  <c r="C26" i="12"/>
  <c r="K78" i="5"/>
  <c r="I78" i="5"/>
  <c r="G78" i="5"/>
  <c r="J78" i="5"/>
  <c r="H78" i="5"/>
  <c r="E78" i="5"/>
  <c r="L44" i="23"/>
  <c r="L90" i="8"/>
  <c r="L48" i="23"/>
  <c r="L92" i="8"/>
  <c r="N42" i="23"/>
  <c r="L26" i="10"/>
  <c r="N44" i="23"/>
  <c r="L28" i="10"/>
  <c r="I31" i="10"/>
  <c r="F31" i="10"/>
  <c r="N48" i="23"/>
  <c r="L30" i="10"/>
  <c r="D31" i="10"/>
  <c r="L32" i="10"/>
  <c r="J42" i="23"/>
  <c r="K72" i="6"/>
  <c r="J44" i="23"/>
  <c r="K74" i="6"/>
  <c r="J48" i="23"/>
  <c r="K76" i="6"/>
  <c r="D51" i="18"/>
  <c r="G35" i="20"/>
  <c r="E35" i="20"/>
  <c r="F78" i="5"/>
  <c r="D78" i="5"/>
  <c r="E60" i="3"/>
  <c r="K42" i="23"/>
  <c r="K51" i="7"/>
  <c r="K48" i="23"/>
  <c r="K55" i="7"/>
  <c r="J57" i="7"/>
  <c r="F51" i="18"/>
  <c r="K44" i="23"/>
  <c r="K53" i="7"/>
  <c r="K70" i="23"/>
  <c r="K57" i="7"/>
  <c r="L94" i="8"/>
  <c r="J31" i="10"/>
  <c r="H31" i="10"/>
  <c r="E31" i="10"/>
  <c r="E51" i="18"/>
  <c r="F35" i="20"/>
  <c r="F27" i="12"/>
  <c r="D27" i="12"/>
  <c r="E27" i="12"/>
  <c r="G52" i="15"/>
  <c r="E52" i="15"/>
  <c r="H54" i="15"/>
  <c r="F54" i="15"/>
  <c r="H52" i="15"/>
  <c r="F52" i="15"/>
  <c r="G54" i="15"/>
  <c r="E54" i="15"/>
  <c r="N49" i="23"/>
  <c r="C77" i="5"/>
  <c r="C72" i="1"/>
  <c r="E19" i="4"/>
  <c r="I35" i="23"/>
  <c r="I3875" i="27"/>
  <c r="I3872" i="27"/>
  <c r="I3869" i="27"/>
  <c r="I3866" i="27"/>
  <c r="F3875" i="27"/>
  <c r="F3872" i="27"/>
  <c r="F3869" i="27"/>
  <c r="F3866" i="27"/>
  <c r="W3796" i="27"/>
  <c r="W3793" i="27"/>
  <c r="W3790" i="27"/>
  <c r="W3787" i="27"/>
  <c r="G3796" i="27"/>
  <c r="G3793" i="27"/>
  <c r="G3790" i="27"/>
  <c r="G3787" i="27"/>
  <c r="W3746" i="27"/>
  <c r="W3743" i="27"/>
  <c r="W3740" i="27"/>
  <c r="W3737" i="27"/>
  <c r="V3746" i="27"/>
  <c r="V3743" i="27"/>
  <c r="V3740" i="27"/>
  <c r="V3737" i="27"/>
  <c r="M3746" i="27"/>
  <c r="M3743" i="27"/>
  <c r="M3740" i="27"/>
  <c r="M3737" i="27"/>
  <c r="E3746" i="27"/>
  <c r="E3743" i="27"/>
  <c r="E3740" i="27"/>
  <c r="E3737" i="27"/>
  <c r="L3590" i="27"/>
  <c r="L3587" i="27"/>
  <c r="L3584" i="27"/>
  <c r="L3581" i="27"/>
  <c r="T3435" i="27"/>
  <c r="T3432" i="27"/>
  <c r="T3429" i="27"/>
  <c r="T3426" i="27"/>
  <c r="L3435" i="27"/>
  <c r="L3432" i="27"/>
  <c r="L3429" i="27"/>
  <c r="L3426" i="27"/>
  <c r="V3231" i="27"/>
  <c r="D3231" i="27"/>
  <c r="V3228" i="27"/>
  <c r="V3225" i="27"/>
  <c r="V3222" i="27"/>
  <c r="D3222" i="27"/>
  <c r="W3126" i="27"/>
  <c r="W3123" i="27"/>
  <c r="W3120" i="27"/>
  <c r="W3117" i="27"/>
  <c r="V3126" i="27"/>
  <c r="V3123" i="27"/>
  <c r="V3120" i="27"/>
  <c r="V3117" i="27"/>
  <c r="O3126" i="27"/>
  <c r="O3123" i="27"/>
  <c r="O3120" i="27"/>
  <c r="O3117" i="27"/>
  <c r="W3101" i="27"/>
  <c r="W3098" i="27"/>
  <c r="W3095" i="27"/>
  <c r="W3092" i="27"/>
  <c r="I3051" i="27"/>
  <c r="I3048" i="27"/>
  <c r="I3045" i="27"/>
  <c r="I3042" i="27"/>
  <c r="E3051" i="27"/>
  <c r="E3048" i="27"/>
  <c r="E3045" i="27"/>
  <c r="E3042" i="27"/>
  <c r="S2975" i="27"/>
  <c r="S2972" i="27"/>
  <c r="S2969" i="27"/>
  <c r="S2966" i="27"/>
  <c r="O2975" i="27"/>
  <c r="O2972" i="27"/>
  <c r="O2969" i="27"/>
  <c r="O2966" i="27"/>
  <c r="E2975" i="27"/>
  <c r="E2972" i="27"/>
  <c r="E2969" i="27"/>
  <c r="E2966" i="27"/>
  <c r="M2950" i="27"/>
  <c r="M2947" i="27"/>
  <c r="M2944" i="27"/>
  <c r="M2941" i="27"/>
  <c r="L2950" i="27"/>
  <c r="L2947" i="27"/>
  <c r="L2944" i="27"/>
  <c r="L2941" i="27"/>
  <c r="X3886" i="27"/>
  <c r="W3886" i="27"/>
  <c r="V3886" i="27"/>
  <c r="U3886" i="27"/>
  <c r="T3886" i="27"/>
  <c r="S3886" i="27"/>
  <c r="R3886" i="27"/>
  <c r="Q3886" i="27"/>
  <c r="P3886" i="27"/>
  <c r="O3886" i="27"/>
  <c r="N3886" i="27"/>
  <c r="M3886" i="27"/>
  <c r="L3886" i="27"/>
  <c r="K3886" i="27"/>
  <c r="J3886" i="27"/>
  <c r="H3886" i="27"/>
  <c r="G3886" i="27"/>
  <c r="E3886" i="27"/>
  <c r="X3882" i="27"/>
  <c r="W3882" i="27"/>
  <c r="V3882" i="27"/>
  <c r="U3882" i="27"/>
  <c r="T3882" i="27"/>
  <c r="S3882" i="27"/>
  <c r="R3882" i="27"/>
  <c r="Q3882" i="27"/>
  <c r="P3882" i="27"/>
  <c r="O3882" i="27"/>
  <c r="N3882" i="27"/>
  <c r="M3882" i="27"/>
  <c r="L3882" i="27"/>
  <c r="K3882" i="27"/>
  <c r="J3882" i="27"/>
  <c r="H3882" i="27"/>
  <c r="G3882" i="27"/>
  <c r="E3882" i="27"/>
  <c r="X3880" i="27"/>
  <c r="W3880" i="27"/>
  <c r="V3880" i="27"/>
  <c r="U3880" i="27"/>
  <c r="T3880" i="27"/>
  <c r="S3880" i="27"/>
  <c r="R3880" i="27"/>
  <c r="Q3880" i="27"/>
  <c r="P3880" i="27"/>
  <c r="O3880" i="27"/>
  <c r="N3880" i="27"/>
  <c r="M3880" i="27"/>
  <c r="L3880" i="27"/>
  <c r="K3880" i="27"/>
  <c r="J3880" i="27"/>
  <c r="H3880" i="27"/>
  <c r="G3880" i="27"/>
  <c r="E3880" i="27"/>
  <c r="Z3880" i="27"/>
  <c r="X3807" i="27"/>
  <c r="V3807" i="27"/>
  <c r="U3807" i="27"/>
  <c r="T3807" i="27"/>
  <c r="S3807" i="27"/>
  <c r="R3807" i="27"/>
  <c r="Q3807" i="27"/>
  <c r="P3807" i="27"/>
  <c r="O3807" i="27"/>
  <c r="N3807" i="27"/>
  <c r="M3807" i="27"/>
  <c r="L3807" i="27"/>
  <c r="K3807" i="27"/>
  <c r="J3807" i="27"/>
  <c r="I3807" i="27"/>
  <c r="H3807" i="27"/>
  <c r="F3807" i="27"/>
  <c r="E3807" i="27"/>
  <c r="X3803" i="27"/>
  <c r="V3803" i="27"/>
  <c r="U3803" i="27"/>
  <c r="T3803" i="27"/>
  <c r="S3803" i="27"/>
  <c r="R3803" i="27"/>
  <c r="Q3803" i="27"/>
  <c r="P3803" i="27"/>
  <c r="O3803" i="27"/>
  <c r="N3803" i="27"/>
  <c r="M3803" i="27"/>
  <c r="L3803" i="27"/>
  <c r="K3803" i="27"/>
  <c r="J3803" i="27"/>
  <c r="I3803" i="27"/>
  <c r="H3803" i="27"/>
  <c r="F3803" i="27"/>
  <c r="E3803" i="27"/>
  <c r="X3801" i="27"/>
  <c r="V3801" i="27"/>
  <c r="U3801" i="27"/>
  <c r="T3801" i="27"/>
  <c r="S3801" i="27"/>
  <c r="R3801" i="27"/>
  <c r="Q3801" i="27"/>
  <c r="P3801" i="27"/>
  <c r="O3801" i="27"/>
  <c r="N3801" i="27"/>
  <c r="M3801" i="27"/>
  <c r="L3801" i="27"/>
  <c r="K3801" i="27"/>
  <c r="J3801" i="27"/>
  <c r="I3801" i="27"/>
  <c r="H3801" i="27"/>
  <c r="F3801" i="27"/>
  <c r="E3801" i="27"/>
  <c r="Z3801" i="27"/>
  <c r="X3757" i="27"/>
  <c r="U3757" i="27"/>
  <c r="T3757" i="27"/>
  <c r="S3757" i="27"/>
  <c r="R3757" i="27"/>
  <c r="Q3757" i="27"/>
  <c r="P3757" i="27"/>
  <c r="O3757" i="27"/>
  <c r="N3757" i="27"/>
  <c r="L3757" i="27"/>
  <c r="K3757" i="27"/>
  <c r="J3757" i="27"/>
  <c r="I3757" i="27"/>
  <c r="H3757" i="27"/>
  <c r="G3757" i="27"/>
  <c r="F3757" i="27"/>
  <c r="X3753" i="27"/>
  <c r="U3753" i="27"/>
  <c r="T3753" i="27"/>
  <c r="S3753" i="27"/>
  <c r="R3753" i="27"/>
  <c r="Q3753" i="27"/>
  <c r="P3753" i="27"/>
  <c r="O3753" i="27"/>
  <c r="N3753" i="27"/>
  <c r="L3753" i="27"/>
  <c r="K3753" i="27"/>
  <c r="J3753" i="27"/>
  <c r="I3753" i="27"/>
  <c r="H3753" i="27"/>
  <c r="G3753" i="27"/>
  <c r="F3753" i="27"/>
  <c r="X3751" i="27"/>
  <c r="U3751" i="27"/>
  <c r="T3751" i="27"/>
  <c r="S3751" i="27"/>
  <c r="R3751" i="27"/>
  <c r="Q3751" i="27"/>
  <c r="P3751" i="27"/>
  <c r="O3751" i="27"/>
  <c r="N3751" i="27"/>
  <c r="L3751" i="27"/>
  <c r="K3751" i="27"/>
  <c r="J3751" i="27"/>
  <c r="I3751" i="27"/>
  <c r="H3751" i="27"/>
  <c r="G3751" i="27"/>
  <c r="F3751" i="27"/>
  <c r="X3601" i="27"/>
  <c r="W3601" i="27"/>
  <c r="V3601" i="27"/>
  <c r="U3601" i="27"/>
  <c r="T3601" i="27"/>
  <c r="S3601" i="27"/>
  <c r="R3601" i="27"/>
  <c r="Q3601" i="27"/>
  <c r="P3601" i="27"/>
  <c r="O3601" i="27"/>
  <c r="N3601" i="27"/>
  <c r="M3601" i="27"/>
  <c r="K3601" i="27"/>
  <c r="J3601" i="27"/>
  <c r="I3601" i="27"/>
  <c r="H3601" i="27"/>
  <c r="G3601" i="27"/>
  <c r="F3601" i="27"/>
  <c r="E3601" i="27"/>
  <c r="X3597" i="27"/>
  <c r="W3597" i="27"/>
  <c r="V3597" i="27"/>
  <c r="U3597" i="27"/>
  <c r="T3597" i="27"/>
  <c r="S3597" i="27"/>
  <c r="R3597" i="27"/>
  <c r="Q3597" i="27"/>
  <c r="P3597" i="27"/>
  <c r="O3597" i="27"/>
  <c r="N3597" i="27"/>
  <c r="M3597" i="27"/>
  <c r="K3597" i="27"/>
  <c r="J3597" i="27"/>
  <c r="I3597" i="27"/>
  <c r="H3597" i="27"/>
  <c r="G3597" i="27"/>
  <c r="F3597" i="27"/>
  <c r="E3597" i="27"/>
  <c r="X3595" i="27"/>
  <c r="W3595" i="27"/>
  <c r="V3595" i="27"/>
  <c r="U3595" i="27"/>
  <c r="T3595" i="27"/>
  <c r="S3595" i="27"/>
  <c r="R3595" i="27"/>
  <c r="Q3595" i="27"/>
  <c r="P3595" i="27"/>
  <c r="O3595" i="27"/>
  <c r="N3595" i="27"/>
  <c r="M3595" i="27"/>
  <c r="K3595" i="27"/>
  <c r="J3595" i="27"/>
  <c r="I3595" i="27"/>
  <c r="H3595" i="27"/>
  <c r="G3595" i="27"/>
  <c r="F3595" i="27"/>
  <c r="E3595" i="27"/>
  <c r="Z3595" i="27"/>
  <c r="X3446" i="27"/>
  <c r="W3446" i="27"/>
  <c r="V3446" i="27"/>
  <c r="S3446" i="27"/>
  <c r="R3446" i="27"/>
  <c r="Q3446" i="27"/>
  <c r="P3446" i="27"/>
  <c r="O3446" i="27"/>
  <c r="N3446" i="27"/>
  <c r="M3446" i="27"/>
  <c r="K3446" i="27"/>
  <c r="J3446" i="27"/>
  <c r="I3446" i="27"/>
  <c r="H3446" i="27"/>
  <c r="G3446" i="27"/>
  <c r="F3446" i="27"/>
  <c r="E3446" i="27"/>
  <c r="X3442" i="27"/>
  <c r="W3442" i="27"/>
  <c r="V3442" i="27"/>
  <c r="S3442" i="27"/>
  <c r="R3442" i="27"/>
  <c r="Q3442" i="27"/>
  <c r="P3442" i="27"/>
  <c r="O3442" i="27"/>
  <c r="N3442" i="27"/>
  <c r="M3442" i="27"/>
  <c r="K3442" i="27"/>
  <c r="J3442" i="27"/>
  <c r="I3442" i="27"/>
  <c r="H3442" i="27"/>
  <c r="G3442" i="27"/>
  <c r="F3442" i="27"/>
  <c r="E3442" i="27"/>
  <c r="X3440" i="27"/>
  <c r="W3440" i="27"/>
  <c r="V3440" i="27"/>
  <c r="S3440" i="27"/>
  <c r="R3440" i="27"/>
  <c r="Q3440" i="27"/>
  <c r="P3440" i="27"/>
  <c r="O3440" i="27"/>
  <c r="N3440" i="27"/>
  <c r="M3440" i="27"/>
  <c r="K3440" i="27"/>
  <c r="J3440" i="27"/>
  <c r="I3440" i="27"/>
  <c r="H3440" i="27"/>
  <c r="G3440" i="27"/>
  <c r="F3440" i="27"/>
  <c r="E3440" i="27"/>
  <c r="Z3440" i="27"/>
  <c r="X3242" i="27"/>
  <c r="W3242" i="27"/>
  <c r="U3242" i="27"/>
  <c r="T3242" i="27"/>
  <c r="S3242" i="27"/>
  <c r="R3242" i="27"/>
  <c r="Q3242" i="27"/>
  <c r="P3242" i="27"/>
  <c r="O3242" i="27"/>
  <c r="N3242" i="27"/>
  <c r="M3242" i="27"/>
  <c r="L3242" i="27"/>
  <c r="K3242" i="27"/>
  <c r="J3242" i="27"/>
  <c r="I3242" i="27"/>
  <c r="H3242" i="27"/>
  <c r="G3242" i="27"/>
  <c r="F3242" i="27"/>
  <c r="E3242" i="27"/>
  <c r="X3238" i="27"/>
  <c r="W3238" i="27"/>
  <c r="U3238" i="27"/>
  <c r="T3238" i="27"/>
  <c r="S3238" i="27"/>
  <c r="R3238" i="27"/>
  <c r="Q3238" i="27"/>
  <c r="P3238" i="27"/>
  <c r="O3238" i="27"/>
  <c r="N3238" i="27"/>
  <c r="M3238" i="27"/>
  <c r="L3238" i="27"/>
  <c r="K3238" i="27"/>
  <c r="J3238" i="27"/>
  <c r="I3238" i="27"/>
  <c r="H3238" i="27"/>
  <c r="G3238" i="27"/>
  <c r="F3238" i="27"/>
  <c r="E3238" i="27"/>
  <c r="X3236" i="27"/>
  <c r="W3236" i="27"/>
  <c r="U3236" i="27"/>
  <c r="T3236" i="27"/>
  <c r="S3236" i="27"/>
  <c r="R3236" i="27"/>
  <c r="Q3236" i="27"/>
  <c r="P3236" i="27"/>
  <c r="O3236" i="27"/>
  <c r="N3236" i="27"/>
  <c r="M3236" i="27"/>
  <c r="L3236" i="27"/>
  <c r="K3236" i="27"/>
  <c r="J3236" i="27"/>
  <c r="I3236" i="27"/>
  <c r="H3236" i="27"/>
  <c r="G3236" i="27"/>
  <c r="F3236" i="27"/>
  <c r="E3236" i="27"/>
  <c r="Z3236" i="27"/>
  <c r="X3137" i="27"/>
  <c r="U3137" i="27"/>
  <c r="T3137" i="27"/>
  <c r="S3137" i="27"/>
  <c r="R3137" i="27"/>
  <c r="Q3137" i="27"/>
  <c r="P3137" i="27"/>
  <c r="N3137" i="27"/>
  <c r="M3137" i="27"/>
  <c r="L3137" i="27"/>
  <c r="K3137" i="27"/>
  <c r="J3137" i="27"/>
  <c r="I3137" i="27"/>
  <c r="H3137" i="27"/>
  <c r="G3137" i="27"/>
  <c r="F3137" i="27"/>
  <c r="E3137" i="27"/>
  <c r="X3133" i="27"/>
  <c r="U3133" i="27"/>
  <c r="T3133" i="27"/>
  <c r="S3133" i="27"/>
  <c r="R3133" i="27"/>
  <c r="Q3133" i="27"/>
  <c r="P3133" i="27"/>
  <c r="N3133" i="27"/>
  <c r="M3133" i="27"/>
  <c r="L3133" i="27"/>
  <c r="K3133" i="27"/>
  <c r="J3133" i="27"/>
  <c r="I3133" i="27"/>
  <c r="H3133" i="27"/>
  <c r="G3133" i="27"/>
  <c r="F3133" i="27"/>
  <c r="E3133" i="27"/>
  <c r="X3131" i="27"/>
  <c r="U3131" i="27"/>
  <c r="T3131" i="27"/>
  <c r="S3131" i="27"/>
  <c r="R3131" i="27"/>
  <c r="Q3131" i="27"/>
  <c r="P3131" i="27"/>
  <c r="N3131" i="27"/>
  <c r="M3131" i="27"/>
  <c r="L3131" i="27"/>
  <c r="K3131" i="27"/>
  <c r="J3131" i="27"/>
  <c r="I3131" i="27"/>
  <c r="H3131" i="27"/>
  <c r="G3131" i="27"/>
  <c r="F3131" i="27"/>
  <c r="E3131" i="27"/>
  <c r="Z3131" i="27"/>
  <c r="X3112" i="27"/>
  <c r="V3112" i="27"/>
  <c r="U3112" i="27"/>
  <c r="T3112" i="27"/>
  <c r="S3112" i="27"/>
  <c r="R3112" i="27"/>
  <c r="Q3112" i="27"/>
  <c r="P3112" i="27"/>
  <c r="O3112" i="27"/>
  <c r="N3112" i="27"/>
  <c r="M3112" i="27"/>
  <c r="L3112" i="27"/>
  <c r="K3112" i="27"/>
  <c r="J3112" i="27"/>
  <c r="I3112" i="27"/>
  <c r="H3112" i="27"/>
  <c r="G3112" i="27"/>
  <c r="F3112" i="27"/>
  <c r="E3112" i="27"/>
  <c r="X3108" i="27"/>
  <c r="V3108" i="27"/>
  <c r="U3108" i="27"/>
  <c r="T3108" i="27"/>
  <c r="S3108" i="27"/>
  <c r="R3108" i="27"/>
  <c r="Q3108" i="27"/>
  <c r="P3108" i="27"/>
  <c r="O3108" i="27"/>
  <c r="N3108" i="27"/>
  <c r="M3108" i="27"/>
  <c r="L3108" i="27"/>
  <c r="K3108" i="27"/>
  <c r="J3108" i="27"/>
  <c r="I3108" i="27"/>
  <c r="H3108" i="27"/>
  <c r="G3108" i="27"/>
  <c r="F3108" i="27"/>
  <c r="E3108" i="27"/>
  <c r="X3106" i="27"/>
  <c r="V3106" i="27"/>
  <c r="U3106" i="27"/>
  <c r="T3106" i="27"/>
  <c r="S3106" i="27"/>
  <c r="R3106" i="27"/>
  <c r="Q3106" i="27"/>
  <c r="P3106" i="27"/>
  <c r="O3106" i="27"/>
  <c r="N3106" i="27"/>
  <c r="M3106" i="27"/>
  <c r="L3106" i="27"/>
  <c r="K3106" i="27"/>
  <c r="J3106" i="27"/>
  <c r="I3106" i="27"/>
  <c r="H3106" i="27"/>
  <c r="G3106" i="27"/>
  <c r="F3106" i="27"/>
  <c r="E3106" i="27"/>
  <c r="Z3106" i="27"/>
  <c r="D3101" i="27"/>
  <c r="D3098" i="27"/>
  <c r="X3062" i="27"/>
  <c r="W3062" i="27"/>
  <c r="V3062" i="27"/>
  <c r="U3062" i="27"/>
  <c r="T3062" i="27"/>
  <c r="S3062" i="27"/>
  <c r="R3062" i="27"/>
  <c r="Q3062" i="27"/>
  <c r="P3062" i="27"/>
  <c r="O3062" i="27"/>
  <c r="N3062" i="27"/>
  <c r="M3062" i="27"/>
  <c r="L3062" i="27"/>
  <c r="K3062" i="27"/>
  <c r="J3062" i="27"/>
  <c r="H3062" i="27"/>
  <c r="G3062" i="27"/>
  <c r="F3062" i="27"/>
  <c r="X3058" i="27"/>
  <c r="W3058" i="27"/>
  <c r="V3058" i="27"/>
  <c r="U3058" i="27"/>
  <c r="T3058" i="27"/>
  <c r="S3058" i="27"/>
  <c r="R3058" i="27"/>
  <c r="Q3058" i="27"/>
  <c r="P3058" i="27"/>
  <c r="O3058" i="27"/>
  <c r="N3058" i="27"/>
  <c r="M3058" i="27"/>
  <c r="L3058" i="27"/>
  <c r="K3058" i="27"/>
  <c r="J3058" i="27"/>
  <c r="H3058" i="27"/>
  <c r="G3058" i="27"/>
  <c r="F3058" i="27"/>
  <c r="X3056" i="27"/>
  <c r="W3056" i="27"/>
  <c r="V3056" i="27"/>
  <c r="U3056" i="27"/>
  <c r="T3056" i="27"/>
  <c r="S3056" i="27"/>
  <c r="R3056" i="27"/>
  <c r="Q3056" i="27"/>
  <c r="P3056" i="27"/>
  <c r="O3056" i="27"/>
  <c r="N3056" i="27"/>
  <c r="M3056" i="27"/>
  <c r="L3056" i="27"/>
  <c r="K3056" i="27"/>
  <c r="J3056" i="27"/>
  <c r="H3056" i="27"/>
  <c r="G3056" i="27"/>
  <c r="F3056" i="27"/>
  <c r="X2986" i="27"/>
  <c r="W2986" i="27"/>
  <c r="V2986" i="27"/>
  <c r="U2986" i="27"/>
  <c r="T2986" i="27"/>
  <c r="R2986" i="27"/>
  <c r="Q2986" i="27"/>
  <c r="P2986" i="27"/>
  <c r="N2986" i="27"/>
  <c r="M2986" i="27"/>
  <c r="L2986" i="27"/>
  <c r="K2986" i="27"/>
  <c r="J2986" i="27"/>
  <c r="I2986" i="27"/>
  <c r="H2986" i="27"/>
  <c r="G2986" i="27"/>
  <c r="F2986" i="27"/>
  <c r="X2982" i="27"/>
  <c r="W2982" i="27"/>
  <c r="V2982" i="27"/>
  <c r="U2982" i="27"/>
  <c r="T2982" i="27"/>
  <c r="R2982" i="27"/>
  <c r="Q2982" i="27"/>
  <c r="P2982" i="27"/>
  <c r="N2982" i="27"/>
  <c r="M2982" i="27"/>
  <c r="L2982" i="27"/>
  <c r="K2982" i="27"/>
  <c r="J2982" i="27"/>
  <c r="I2982" i="27"/>
  <c r="H2982" i="27"/>
  <c r="G2982" i="27"/>
  <c r="F2982" i="27"/>
  <c r="X2980" i="27"/>
  <c r="W2980" i="27"/>
  <c r="V2980" i="27"/>
  <c r="U2980" i="27"/>
  <c r="T2980" i="27"/>
  <c r="R2980" i="27"/>
  <c r="Q2980" i="27"/>
  <c r="P2980" i="27"/>
  <c r="N2980" i="27"/>
  <c r="M2980" i="27"/>
  <c r="L2980" i="27"/>
  <c r="K2980" i="27"/>
  <c r="J2980" i="27"/>
  <c r="I2980" i="27"/>
  <c r="H2980" i="27"/>
  <c r="G2980" i="27"/>
  <c r="F2980" i="27"/>
  <c r="X2961" i="27"/>
  <c r="W2961" i="27"/>
  <c r="V2961" i="27"/>
  <c r="U2961" i="27"/>
  <c r="T2961" i="27"/>
  <c r="S2961" i="27"/>
  <c r="R2961" i="27"/>
  <c r="Q2961" i="27"/>
  <c r="P2961" i="27"/>
  <c r="O2961" i="27"/>
  <c r="N2961" i="27"/>
  <c r="K2961" i="27"/>
  <c r="J2961" i="27"/>
  <c r="I2961" i="27"/>
  <c r="H2961" i="27"/>
  <c r="G2961" i="27"/>
  <c r="F2961" i="27"/>
  <c r="E2961" i="27"/>
  <c r="X2957" i="27"/>
  <c r="W2957" i="27"/>
  <c r="V2957" i="27"/>
  <c r="U2957" i="27"/>
  <c r="T2957" i="27"/>
  <c r="S2957" i="27"/>
  <c r="R2957" i="27"/>
  <c r="Q2957" i="27"/>
  <c r="P2957" i="27"/>
  <c r="O2957" i="27"/>
  <c r="N2957" i="27"/>
  <c r="K2957" i="27"/>
  <c r="J2957" i="27"/>
  <c r="I2957" i="27"/>
  <c r="H2957" i="27"/>
  <c r="G2957" i="27"/>
  <c r="F2957" i="27"/>
  <c r="E2957" i="27"/>
  <c r="X2955" i="27"/>
  <c r="W2955" i="27"/>
  <c r="V2955" i="27"/>
  <c r="U2955" i="27"/>
  <c r="T2955" i="27"/>
  <c r="S2955" i="27"/>
  <c r="R2955" i="27"/>
  <c r="Q2955" i="27"/>
  <c r="P2955" i="27"/>
  <c r="O2955" i="27"/>
  <c r="N2955" i="27"/>
  <c r="K2955" i="27"/>
  <c r="J2955" i="27"/>
  <c r="I2955" i="27"/>
  <c r="H2955" i="27"/>
  <c r="G2955" i="27"/>
  <c r="F2955" i="27"/>
  <c r="E2955" i="27"/>
  <c r="Z2955" i="27"/>
  <c r="I2924" i="27"/>
  <c r="I2921" i="27"/>
  <c r="I2918" i="27"/>
  <c r="I2915" i="27"/>
  <c r="Y1259" i="27"/>
  <c r="Y1260" i="27"/>
  <c r="F2899" i="27"/>
  <c r="D2899" i="27"/>
  <c r="F2896" i="27"/>
  <c r="F2893" i="27"/>
  <c r="F2890" i="27"/>
  <c r="L2846" i="27"/>
  <c r="L2843" i="27"/>
  <c r="L2840" i="27"/>
  <c r="L2837" i="27"/>
  <c r="L2821" i="27"/>
  <c r="L2818" i="27"/>
  <c r="L2815" i="27"/>
  <c r="L2812" i="27"/>
  <c r="J2769" i="27"/>
  <c r="J2766" i="27"/>
  <c r="J2763" i="27"/>
  <c r="D2763" i="27"/>
  <c r="J2760" i="27"/>
  <c r="M2718" i="27"/>
  <c r="M2715" i="27"/>
  <c r="M2712" i="27"/>
  <c r="M2709" i="27"/>
  <c r="L2718" i="27"/>
  <c r="L2715" i="27"/>
  <c r="L2712" i="27"/>
  <c r="L2709" i="27"/>
  <c r="L2692" i="27"/>
  <c r="L2689" i="27"/>
  <c r="L2686" i="27"/>
  <c r="L2683" i="27"/>
  <c r="X2935" i="27"/>
  <c r="W2935" i="27"/>
  <c r="V2935" i="27"/>
  <c r="U2935" i="27"/>
  <c r="T2935" i="27"/>
  <c r="S2935" i="27"/>
  <c r="R2935" i="27"/>
  <c r="Q2935" i="27"/>
  <c r="P2935" i="27"/>
  <c r="O2935" i="27"/>
  <c r="N2935" i="27"/>
  <c r="M2935" i="27"/>
  <c r="L2935" i="27"/>
  <c r="K2935" i="27"/>
  <c r="J2935" i="27"/>
  <c r="H2935" i="27"/>
  <c r="G2935" i="27"/>
  <c r="F2935" i="27"/>
  <c r="E2935" i="27"/>
  <c r="X2931" i="27"/>
  <c r="W2931" i="27"/>
  <c r="V2931" i="27"/>
  <c r="U2931" i="27"/>
  <c r="T2931" i="27"/>
  <c r="S2931" i="27"/>
  <c r="R2931" i="27"/>
  <c r="Q2931" i="27"/>
  <c r="P2931" i="27"/>
  <c r="O2931" i="27"/>
  <c r="N2931" i="27"/>
  <c r="M2931" i="27"/>
  <c r="L2931" i="27"/>
  <c r="K2931" i="27"/>
  <c r="J2931" i="27"/>
  <c r="H2931" i="27"/>
  <c r="G2931" i="27"/>
  <c r="F2931" i="27"/>
  <c r="E2931" i="27"/>
  <c r="X2929" i="27"/>
  <c r="W2929" i="27"/>
  <c r="V2929" i="27"/>
  <c r="U2929" i="27"/>
  <c r="T2929" i="27"/>
  <c r="S2929" i="27"/>
  <c r="R2929" i="27"/>
  <c r="Q2929" i="27"/>
  <c r="P2929" i="27"/>
  <c r="O2929" i="27"/>
  <c r="N2929" i="27"/>
  <c r="M2929" i="27"/>
  <c r="L2929" i="27"/>
  <c r="K2929" i="27"/>
  <c r="J2929" i="27"/>
  <c r="H2929" i="27"/>
  <c r="G2929" i="27"/>
  <c r="F2929" i="27"/>
  <c r="E2929" i="27"/>
  <c r="Z2929" i="27"/>
  <c r="X2910" i="27"/>
  <c r="W2910" i="27"/>
  <c r="V2910" i="27"/>
  <c r="U2910" i="27"/>
  <c r="T2910" i="27"/>
  <c r="S2910" i="27"/>
  <c r="R2910" i="27"/>
  <c r="Q2910" i="27"/>
  <c r="P2910" i="27"/>
  <c r="O2910" i="27"/>
  <c r="N2910" i="27"/>
  <c r="M2910" i="27"/>
  <c r="L2910" i="27"/>
  <c r="K2910" i="27"/>
  <c r="J2910" i="27"/>
  <c r="I2910" i="27"/>
  <c r="H2910" i="27"/>
  <c r="G2910" i="27"/>
  <c r="E2910" i="27"/>
  <c r="X2906" i="27"/>
  <c r="W2906" i="27"/>
  <c r="V2906" i="27"/>
  <c r="U2906" i="27"/>
  <c r="T2906" i="27"/>
  <c r="S2906" i="27"/>
  <c r="R2906" i="27"/>
  <c r="Q2906" i="27"/>
  <c r="P2906" i="27"/>
  <c r="O2906" i="27"/>
  <c r="N2906" i="27"/>
  <c r="M2906" i="27"/>
  <c r="L2906" i="27"/>
  <c r="K2906" i="27"/>
  <c r="J2906" i="27"/>
  <c r="I2906" i="27"/>
  <c r="H2906" i="27"/>
  <c r="G2906" i="27"/>
  <c r="E2906" i="27"/>
  <c r="X2904" i="27"/>
  <c r="W2904" i="27"/>
  <c r="V2904" i="27"/>
  <c r="U2904" i="27"/>
  <c r="T2904" i="27"/>
  <c r="S2904" i="27"/>
  <c r="R2904" i="27"/>
  <c r="Q2904" i="27"/>
  <c r="P2904" i="27"/>
  <c r="O2904" i="27"/>
  <c r="N2904" i="27"/>
  <c r="M2904" i="27"/>
  <c r="L2904" i="27"/>
  <c r="K2904" i="27"/>
  <c r="J2904" i="27"/>
  <c r="I2904" i="27"/>
  <c r="H2904" i="27"/>
  <c r="G2904" i="27"/>
  <c r="E2904" i="27"/>
  <c r="Z2904" i="27"/>
  <c r="X2857" i="27"/>
  <c r="W2857" i="27"/>
  <c r="V2857" i="27"/>
  <c r="U2857" i="27"/>
  <c r="T2857" i="27"/>
  <c r="S2857" i="27"/>
  <c r="R2857" i="27"/>
  <c r="Q2857" i="27"/>
  <c r="P2857" i="27"/>
  <c r="O2857" i="27"/>
  <c r="N2857" i="27"/>
  <c r="M2857" i="27"/>
  <c r="K2857" i="27"/>
  <c r="J2857" i="27"/>
  <c r="I2857" i="27"/>
  <c r="H2857" i="27"/>
  <c r="G2857" i="27"/>
  <c r="F2857" i="27"/>
  <c r="E2857" i="27"/>
  <c r="X2853" i="27"/>
  <c r="W2853" i="27"/>
  <c r="V2853" i="27"/>
  <c r="U2853" i="27"/>
  <c r="T2853" i="27"/>
  <c r="S2853" i="27"/>
  <c r="R2853" i="27"/>
  <c r="Q2853" i="27"/>
  <c r="P2853" i="27"/>
  <c r="O2853" i="27"/>
  <c r="N2853" i="27"/>
  <c r="M2853" i="27"/>
  <c r="K2853" i="27"/>
  <c r="J2853" i="27"/>
  <c r="I2853" i="27"/>
  <c r="H2853" i="27"/>
  <c r="G2853" i="27"/>
  <c r="F2853" i="27"/>
  <c r="E2853" i="27"/>
  <c r="X2851" i="27"/>
  <c r="W2851" i="27"/>
  <c r="V2851" i="27"/>
  <c r="U2851" i="27"/>
  <c r="T2851" i="27"/>
  <c r="S2851" i="27"/>
  <c r="R2851" i="27"/>
  <c r="Q2851" i="27"/>
  <c r="P2851" i="27"/>
  <c r="O2851" i="27"/>
  <c r="N2851" i="27"/>
  <c r="M2851" i="27"/>
  <c r="K2851" i="27"/>
  <c r="J2851" i="27"/>
  <c r="I2851" i="27"/>
  <c r="H2851" i="27"/>
  <c r="G2851" i="27"/>
  <c r="F2851" i="27"/>
  <c r="E2851" i="27"/>
  <c r="Z2851" i="27"/>
  <c r="X2832" i="27"/>
  <c r="W2832" i="27"/>
  <c r="V2832" i="27"/>
  <c r="U2832" i="27"/>
  <c r="T2832" i="27"/>
  <c r="S2832" i="27"/>
  <c r="R2832" i="27"/>
  <c r="Q2832" i="27"/>
  <c r="P2832" i="27"/>
  <c r="O2832" i="27"/>
  <c r="N2832" i="27"/>
  <c r="M2832" i="27"/>
  <c r="K2832" i="27"/>
  <c r="J2832" i="27"/>
  <c r="I2832" i="27"/>
  <c r="H2832" i="27"/>
  <c r="G2832" i="27"/>
  <c r="F2832" i="27"/>
  <c r="E2832" i="27"/>
  <c r="X2828" i="27"/>
  <c r="W2828" i="27"/>
  <c r="V2828" i="27"/>
  <c r="U2828" i="27"/>
  <c r="T2828" i="27"/>
  <c r="S2828" i="27"/>
  <c r="R2828" i="27"/>
  <c r="Q2828" i="27"/>
  <c r="P2828" i="27"/>
  <c r="O2828" i="27"/>
  <c r="N2828" i="27"/>
  <c r="M2828" i="27"/>
  <c r="K2828" i="27"/>
  <c r="J2828" i="27"/>
  <c r="I2828" i="27"/>
  <c r="H2828" i="27"/>
  <c r="G2828" i="27"/>
  <c r="F2828" i="27"/>
  <c r="E2828" i="27"/>
  <c r="X2826" i="27"/>
  <c r="W2826" i="27"/>
  <c r="V2826" i="27"/>
  <c r="U2826" i="27"/>
  <c r="T2826" i="27"/>
  <c r="S2826" i="27"/>
  <c r="R2826" i="27"/>
  <c r="Q2826" i="27"/>
  <c r="P2826" i="27"/>
  <c r="O2826" i="27"/>
  <c r="N2826" i="27"/>
  <c r="M2826" i="27"/>
  <c r="K2826" i="27"/>
  <c r="J2826" i="27"/>
  <c r="I2826" i="27"/>
  <c r="H2826" i="27"/>
  <c r="G2826" i="27"/>
  <c r="F2826" i="27"/>
  <c r="E2826" i="27"/>
  <c r="Z2826" i="27"/>
  <c r="X2780" i="27"/>
  <c r="W2780" i="27"/>
  <c r="V2780" i="27"/>
  <c r="U2780" i="27"/>
  <c r="T2780" i="27"/>
  <c r="S2780" i="27"/>
  <c r="R2780" i="27"/>
  <c r="Q2780" i="27"/>
  <c r="P2780" i="27"/>
  <c r="O2780" i="27"/>
  <c r="N2780" i="27"/>
  <c r="M2780" i="27"/>
  <c r="L2780" i="27"/>
  <c r="K2780" i="27"/>
  <c r="I2780" i="27"/>
  <c r="H2780" i="27"/>
  <c r="G2780" i="27"/>
  <c r="F2780" i="27"/>
  <c r="E2780" i="27"/>
  <c r="X2776" i="27"/>
  <c r="W2776" i="27"/>
  <c r="V2776" i="27"/>
  <c r="U2776" i="27"/>
  <c r="T2776" i="27"/>
  <c r="S2776" i="27"/>
  <c r="R2776" i="27"/>
  <c r="Q2776" i="27"/>
  <c r="P2776" i="27"/>
  <c r="O2776" i="27"/>
  <c r="N2776" i="27"/>
  <c r="M2776" i="27"/>
  <c r="L2776" i="27"/>
  <c r="K2776" i="27"/>
  <c r="I2776" i="27"/>
  <c r="H2776" i="27"/>
  <c r="G2776" i="27"/>
  <c r="F2776" i="27"/>
  <c r="E2776" i="27"/>
  <c r="X2774" i="27"/>
  <c r="W2774" i="27"/>
  <c r="V2774" i="27"/>
  <c r="U2774" i="27"/>
  <c r="T2774" i="27"/>
  <c r="S2774" i="27"/>
  <c r="R2774" i="27"/>
  <c r="Q2774" i="27"/>
  <c r="P2774" i="27"/>
  <c r="O2774" i="27"/>
  <c r="N2774" i="27"/>
  <c r="M2774" i="27"/>
  <c r="L2774" i="27"/>
  <c r="K2774" i="27"/>
  <c r="I2774" i="27"/>
  <c r="H2774" i="27"/>
  <c r="G2774" i="27"/>
  <c r="F2774" i="27"/>
  <c r="E2774" i="27"/>
  <c r="Z2774" i="27"/>
  <c r="X2729" i="27"/>
  <c r="W2729" i="27"/>
  <c r="V2729" i="27"/>
  <c r="U2729" i="27"/>
  <c r="T2729" i="27"/>
  <c r="S2729" i="27"/>
  <c r="R2729" i="27"/>
  <c r="Q2729" i="27"/>
  <c r="P2729" i="27"/>
  <c r="O2729" i="27"/>
  <c r="N2729" i="27"/>
  <c r="K2729" i="27"/>
  <c r="J2729" i="27"/>
  <c r="I2729" i="27"/>
  <c r="H2729" i="27"/>
  <c r="G2729" i="27"/>
  <c r="F2729" i="27"/>
  <c r="E2729" i="27"/>
  <c r="X2725" i="27"/>
  <c r="W2725" i="27"/>
  <c r="V2725" i="27"/>
  <c r="U2725" i="27"/>
  <c r="T2725" i="27"/>
  <c r="S2725" i="27"/>
  <c r="R2725" i="27"/>
  <c r="Q2725" i="27"/>
  <c r="P2725" i="27"/>
  <c r="O2725" i="27"/>
  <c r="N2725" i="27"/>
  <c r="K2725" i="27"/>
  <c r="J2725" i="27"/>
  <c r="I2725" i="27"/>
  <c r="H2725" i="27"/>
  <c r="G2725" i="27"/>
  <c r="F2725" i="27"/>
  <c r="E2725" i="27"/>
  <c r="X2723" i="27"/>
  <c r="W2723" i="27"/>
  <c r="V2723" i="27"/>
  <c r="U2723" i="27"/>
  <c r="T2723" i="27"/>
  <c r="S2723" i="27"/>
  <c r="R2723" i="27"/>
  <c r="Q2723" i="27"/>
  <c r="P2723" i="27"/>
  <c r="O2723" i="27"/>
  <c r="N2723" i="27"/>
  <c r="K2723" i="27"/>
  <c r="J2723" i="27"/>
  <c r="I2723" i="27"/>
  <c r="H2723" i="27"/>
  <c r="G2723" i="27"/>
  <c r="F2723" i="27"/>
  <c r="E2723" i="27"/>
  <c r="Z2723" i="27"/>
  <c r="X2703" i="27"/>
  <c r="W2703" i="27"/>
  <c r="V2703" i="27"/>
  <c r="U2703" i="27"/>
  <c r="T2703" i="27"/>
  <c r="S2703" i="27"/>
  <c r="R2703" i="27"/>
  <c r="Q2703" i="27"/>
  <c r="P2703" i="27"/>
  <c r="O2703" i="27"/>
  <c r="N2703" i="27"/>
  <c r="M2703" i="27"/>
  <c r="K2703" i="27"/>
  <c r="J2703" i="27"/>
  <c r="I2703" i="27"/>
  <c r="H2703" i="27"/>
  <c r="G2703" i="27"/>
  <c r="F2703" i="27"/>
  <c r="E2703" i="27"/>
  <c r="X2699" i="27"/>
  <c r="W2699" i="27"/>
  <c r="V2699" i="27"/>
  <c r="U2699" i="27"/>
  <c r="T2699" i="27"/>
  <c r="S2699" i="27"/>
  <c r="R2699" i="27"/>
  <c r="Q2699" i="27"/>
  <c r="P2699" i="27"/>
  <c r="O2699" i="27"/>
  <c r="N2699" i="27"/>
  <c r="M2699" i="27"/>
  <c r="K2699" i="27"/>
  <c r="J2699" i="27"/>
  <c r="I2699" i="27"/>
  <c r="H2699" i="27"/>
  <c r="G2699" i="27"/>
  <c r="F2699" i="27"/>
  <c r="E2699" i="27"/>
  <c r="X2697" i="27"/>
  <c r="W2697" i="27"/>
  <c r="V2697" i="27"/>
  <c r="U2697" i="27"/>
  <c r="T2697" i="27"/>
  <c r="S2697" i="27"/>
  <c r="R2697" i="27"/>
  <c r="Q2697" i="27"/>
  <c r="P2697" i="27"/>
  <c r="O2697" i="27"/>
  <c r="N2697" i="27"/>
  <c r="M2697" i="27"/>
  <c r="K2697" i="27"/>
  <c r="J2697" i="27"/>
  <c r="I2697" i="27"/>
  <c r="H2697" i="27"/>
  <c r="G2697" i="27"/>
  <c r="F2697" i="27"/>
  <c r="E2697" i="27"/>
  <c r="Z2697" i="27"/>
  <c r="M2666" i="27"/>
  <c r="M2663" i="27"/>
  <c r="M2660" i="27"/>
  <c r="M2657" i="27"/>
  <c r="L2666" i="27"/>
  <c r="L2663" i="27"/>
  <c r="L2660" i="27"/>
  <c r="L2657" i="27"/>
  <c r="M2614" i="27"/>
  <c r="M2611" i="27"/>
  <c r="M2608" i="27"/>
  <c r="M2605" i="27"/>
  <c r="J2588" i="27"/>
  <c r="J2585" i="27"/>
  <c r="J2582" i="27"/>
  <c r="J2579" i="27"/>
  <c r="E2588" i="27"/>
  <c r="E2585" i="27"/>
  <c r="E2582" i="27"/>
  <c r="E2579" i="27"/>
  <c r="J2562" i="27"/>
  <c r="J2559" i="27"/>
  <c r="J2556" i="27"/>
  <c r="J2553" i="27"/>
  <c r="I2562" i="27"/>
  <c r="I2559" i="27"/>
  <c r="I2556" i="27"/>
  <c r="I2553" i="27"/>
  <c r="E2562" i="27"/>
  <c r="E2559" i="27"/>
  <c r="E2556" i="27"/>
  <c r="E2553" i="27"/>
  <c r="G2510" i="27"/>
  <c r="D2510" i="27"/>
  <c r="G2507" i="27"/>
  <c r="G2504" i="27"/>
  <c r="G2501" i="27"/>
  <c r="O2460" i="27"/>
  <c r="O2457" i="27"/>
  <c r="O2454" i="27"/>
  <c r="O2451" i="27"/>
  <c r="M2460" i="27"/>
  <c r="M2457" i="27"/>
  <c r="M2454" i="27"/>
  <c r="M2451" i="27"/>
  <c r="F2460" i="27"/>
  <c r="F2457" i="27"/>
  <c r="F2454" i="27"/>
  <c r="F2451" i="27"/>
  <c r="E2460" i="27"/>
  <c r="E2457" i="27"/>
  <c r="E2454" i="27"/>
  <c r="E2451" i="27"/>
  <c r="I2435" i="27"/>
  <c r="I2432" i="27"/>
  <c r="I2429" i="27"/>
  <c r="I2426" i="27"/>
  <c r="Y1238" i="27"/>
  <c r="L2300" i="27"/>
  <c r="L2297" i="27"/>
  <c r="L2294" i="27"/>
  <c r="L2291" i="27"/>
  <c r="X2677" i="27"/>
  <c r="W2677" i="27"/>
  <c r="V2677" i="27"/>
  <c r="U2677" i="27"/>
  <c r="T2677" i="27"/>
  <c r="S2677" i="27"/>
  <c r="R2677" i="27"/>
  <c r="Q2677" i="27"/>
  <c r="P2677" i="27"/>
  <c r="O2677" i="27"/>
  <c r="N2677" i="27"/>
  <c r="K2677" i="27"/>
  <c r="J2677" i="27"/>
  <c r="I2677" i="27"/>
  <c r="H2677" i="27"/>
  <c r="G2677" i="27"/>
  <c r="F2677" i="27"/>
  <c r="E2677" i="27"/>
  <c r="X2673" i="27"/>
  <c r="W2673" i="27"/>
  <c r="V2673" i="27"/>
  <c r="U2673" i="27"/>
  <c r="T2673" i="27"/>
  <c r="S2673" i="27"/>
  <c r="R2673" i="27"/>
  <c r="Q2673" i="27"/>
  <c r="P2673" i="27"/>
  <c r="O2673" i="27"/>
  <c r="N2673" i="27"/>
  <c r="K2673" i="27"/>
  <c r="J2673" i="27"/>
  <c r="I2673" i="27"/>
  <c r="H2673" i="27"/>
  <c r="G2673" i="27"/>
  <c r="F2673" i="27"/>
  <c r="E2673" i="27"/>
  <c r="X2671" i="27"/>
  <c r="W2671" i="27"/>
  <c r="V2671" i="27"/>
  <c r="U2671" i="27"/>
  <c r="T2671" i="27"/>
  <c r="S2671" i="27"/>
  <c r="R2671" i="27"/>
  <c r="Q2671" i="27"/>
  <c r="P2671" i="27"/>
  <c r="O2671" i="27"/>
  <c r="N2671" i="27"/>
  <c r="K2671" i="27"/>
  <c r="J2671" i="27"/>
  <c r="I2671" i="27"/>
  <c r="H2671" i="27"/>
  <c r="G2671" i="27"/>
  <c r="F2671" i="27"/>
  <c r="E2671" i="27"/>
  <c r="Z2671" i="27"/>
  <c r="X2625" i="27"/>
  <c r="W2625" i="27"/>
  <c r="V2625" i="27"/>
  <c r="U2625" i="27"/>
  <c r="T2625" i="27"/>
  <c r="S2625" i="27"/>
  <c r="R2625" i="27"/>
  <c r="Q2625" i="27"/>
  <c r="P2625" i="27"/>
  <c r="O2625" i="27"/>
  <c r="N2625" i="27"/>
  <c r="L2625" i="27"/>
  <c r="K2625" i="27"/>
  <c r="J2625" i="27"/>
  <c r="I2625" i="27"/>
  <c r="H2625" i="27"/>
  <c r="G2625" i="27"/>
  <c r="F2625" i="27"/>
  <c r="E2625" i="27"/>
  <c r="X2621" i="27"/>
  <c r="W2621" i="27"/>
  <c r="V2621" i="27"/>
  <c r="U2621" i="27"/>
  <c r="T2621" i="27"/>
  <c r="S2621" i="27"/>
  <c r="R2621" i="27"/>
  <c r="Q2621" i="27"/>
  <c r="P2621" i="27"/>
  <c r="O2621" i="27"/>
  <c r="N2621" i="27"/>
  <c r="L2621" i="27"/>
  <c r="K2621" i="27"/>
  <c r="J2621" i="27"/>
  <c r="I2621" i="27"/>
  <c r="H2621" i="27"/>
  <c r="G2621" i="27"/>
  <c r="F2621" i="27"/>
  <c r="E2621" i="27"/>
  <c r="X2619" i="27"/>
  <c r="W2619" i="27"/>
  <c r="V2619" i="27"/>
  <c r="U2619" i="27"/>
  <c r="T2619" i="27"/>
  <c r="S2619" i="27"/>
  <c r="R2619" i="27"/>
  <c r="Q2619" i="27"/>
  <c r="P2619" i="27"/>
  <c r="O2619" i="27"/>
  <c r="N2619" i="27"/>
  <c r="L2619" i="27"/>
  <c r="K2619" i="27"/>
  <c r="J2619" i="27"/>
  <c r="I2619" i="27"/>
  <c r="H2619" i="27"/>
  <c r="G2619" i="27"/>
  <c r="F2619" i="27"/>
  <c r="E2619" i="27"/>
  <c r="Z2619" i="27"/>
  <c r="X2599" i="27"/>
  <c r="W2599" i="27"/>
  <c r="V2599" i="27"/>
  <c r="U2599" i="27"/>
  <c r="T2599" i="27"/>
  <c r="S2599" i="27"/>
  <c r="R2599" i="27"/>
  <c r="Q2599" i="27"/>
  <c r="P2599" i="27"/>
  <c r="O2599" i="27"/>
  <c r="N2599" i="27"/>
  <c r="M2599" i="27"/>
  <c r="L2599" i="27"/>
  <c r="K2599" i="27"/>
  <c r="I2599" i="27"/>
  <c r="H2599" i="27"/>
  <c r="G2599" i="27"/>
  <c r="F2599" i="27"/>
  <c r="X2595" i="27"/>
  <c r="W2595" i="27"/>
  <c r="V2595" i="27"/>
  <c r="U2595" i="27"/>
  <c r="T2595" i="27"/>
  <c r="S2595" i="27"/>
  <c r="R2595" i="27"/>
  <c r="Q2595" i="27"/>
  <c r="P2595" i="27"/>
  <c r="O2595" i="27"/>
  <c r="N2595" i="27"/>
  <c r="M2595" i="27"/>
  <c r="L2595" i="27"/>
  <c r="K2595" i="27"/>
  <c r="I2595" i="27"/>
  <c r="H2595" i="27"/>
  <c r="G2595" i="27"/>
  <c r="F2595" i="27"/>
  <c r="X2593" i="27"/>
  <c r="W2593" i="27"/>
  <c r="V2593" i="27"/>
  <c r="U2593" i="27"/>
  <c r="T2593" i="27"/>
  <c r="S2593" i="27"/>
  <c r="R2593" i="27"/>
  <c r="Q2593" i="27"/>
  <c r="P2593" i="27"/>
  <c r="O2593" i="27"/>
  <c r="N2593" i="27"/>
  <c r="M2593" i="27"/>
  <c r="L2593" i="27"/>
  <c r="K2593" i="27"/>
  <c r="I2593" i="27"/>
  <c r="H2593" i="27"/>
  <c r="G2593" i="27"/>
  <c r="F2593" i="27"/>
  <c r="X2573" i="27"/>
  <c r="W2573" i="27"/>
  <c r="V2573" i="27"/>
  <c r="U2573" i="27"/>
  <c r="T2573" i="27"/>
  <c r="S2573" i="27"/>
  <c r="R2573" i="27"/>
  <c r="Q2573" i="27"/>
  <c r="P2573" i="27"/>
  <c r="O2573" i="27"/>
  <c r="N2573" i="27"/>
  <c r="M2573" i="27"/>
  <c r="L2573" i="27"/>
  <c r="K2573" i="27"/>
  <c r="H2573" i="27"/>
  <c r="G2573" i="27"/>
  <c r="F2573" i="27"/>
  <c r="X2569" i="27"/>
  <c r="W2569" i="27"/>
  <c r="V2569" i="27"/>
  <c r="U2569" i="27"/>
  <c r="T2569" i="27"/>
  <c r="S2569" i="27"/>
  <c r="R2569" i="27"/>
  <c r="Q2569" i="27"/>
  <c r="P2569" i="27"/>
  <c r="O2569" i="27"/>
  <c r="N2569" i="27"/>
  <c r="M2569" i="27"/>
  <c r="L2569" i="27"/>
  <c r="K2569" i="27"/>
  <c r="H2569" i="27"/>
  <c r="G2569" i="27"/>
  <c r="F2569" i="27"/>
  <c r="X2567" i="27"/>
  <c r="W2567" i="27"/>
  <c r="V2567" i="27"/>
  <c r="U2567" i="27"/>
  <c r="T2567" i="27"/>
  <c r="S2567" i="27"/>
  <c r="R2567" i="27"/>
  <c r="Q2567" i="27"/>
  <c r="P2567" i="27"/>
  <c r="O2567" i="27"/>
  <c r="N2567" i="27"/>
  <c r="M2567" i="27"/>
  <c r="L2567" i="27"/>
  <c r="K2567" i="27"/>
  <c r="H2567" i="27"/>
  <c r="G2567" i="27"/>
  <c r="F2567" i="27"/>
  <c r="X2521" i="27"/>
  <c r="W2521" i="27"/>
  <c r="V2521" i="27"/>
  <c r="U2521" i="27"/>
  <c r="T2521" i="27"/>
  <c r="S2521" i="27"/>
  <c r="R2521" i="27"/>
  <c r="Q2521" i="27"/>
  <c r="P2521" i="27"/>
  <c r="O2521" i="27"/>
  <c r="N2521" i="27"/>
  <c r="M2521" i="27"/>
  <c r="L2521" i="27"/>
  <c r="K2521" i="27"/>
  <c r="J2521" i="27"/>
  <c r="I2521" i="27"/>
  <c r="H2521" i="27"/>
  <c r="F2521" i="27"/>
  <c r="E2521" i="27"/>
  <c r="X2517" i="27"/>
  <c r="W2517" i="27"/>
  <c r="V2517" i="27"/>
  <c r="U2517" i="27"/>
  <c r="T2517" i="27"/>
  <c r="S2517" i="27"/>
  <c r="R2517" i="27"/>
  <c r="Q2517" i="27"/>
  <c r="P2517" i="27"/>
  <c r="O2517" i="27"/>
  <c r="N2517" i="27"/>
  <c r="M2517" i="27"/>
  <c r="L2517" i="27"/>
  <c r="K2517" i="27"/>
  <c r="J2517" i="27"/>
  <c r="I2517" i="27"/>
  <c r="H2517" i="27"/>
  <c r="F2517" i="27"/>
  <c r="E2517" i="27"/>
  <c r="X2515" i="27"/>
  <c r="W2515" i="27"/>
  <c r="V2515" i="27"/>
  <c r="U2515" i="27"/>
  <c r="T2515" i="27"/>
  <c r="S2515" i="27"/>
  <c r="R2515" i="27"/>
  <c r="Q2515" i="27"/>
  <c r="P2515" i="27"/>
  <c r="O2515" i="27"/>
  <c r="N2515" i="27"/>
  <c r="M2515" i="27"/>
  <c r="L2515" i="27"/>
  <c r="K2515" i="27"/>
  <c r="J2515" i="27"/>
  <c r="I2515" i="27"/>
  <c r="H2515" i="27"/>
  <c r="F2515" i="27"/>
  <c r="E2515" i="27"/>
  <c r="Z2515" i="27"/>
  <c r="X2471" i="27"/>
  <c r="W2471" i="27"/>
  <c r="V2471" i="27"/>
  <c r="U2471" i="27"/>
  <c r="T2471" i="27"/>
  <c r="S2471" i="27"/>
  <c r="R2471" i="27"/>
  <c r="Q2471" i="27"/>
  <c r="P2471" i="27"/>
  <c r="N2471" i="27"/>
  <c r="L2471" i="27"/>
  <c r="K2471" i="27"/>
  <c r="J2471" i="27"/>
  <c r="I2471" i="27"/>
  <c r="H2471" i="27"/>
  <c r="G2471" i="27"/>
  <c r="X2467" i="27"/>
  <c r="W2467" i="27"/>
  <c r="V2467" i="27"/>
  <c r="U2467" i="27"/>
  <c r="T2467" i="27"/>
  <c r="S2467" i="27"/>
  <c r="R2467" i="27"/>
  <c r="Q2467" i="27"/>
  <c r="P2467" i="27"/>
  <c r="N2467" i="27"/>
  <c r="L2467" i="27"/>
  <c r="K2467" i="27"/>
  <c r="J2467" i="27"/>
  <c r="I2467" i="27"/>
  <c r="H2467" i="27"/>
  <c r="G2467" i="27"/>
  <c r="X2465" i="27"/>
  <c r="W2465" i="27"/>
  <c r="V2465" i="27"/>
  <c r="U2465" i="27"/>
  <c r="T2465" i="27"/>
  <c r="S2465" i="27"/>
  <c r="R2465" i="27"/>
  <c r="Q2465" i="27"/>
  <c r="P2465" i="27"/>
  <c r="N2465" i="27"/>
  <c r="L2465" i="27"/>
  <c r="K2465" i="27"/>
  <c r="J2465" i="27"/>
  <c r="I2465" i="27"/>
  <c r="H2465" i="27"/>
  <c r="G2465" i="27"/>
  <c r="X2446" i="27"/>
  <c r="W2446" i="27"/>
  <c r="V2446" i="27"/>
  <c r="U2446" i="27"/>
  <c r="T2446" i="27"/>
  <c r="S2446" i="27"/>
  <c r="R2446" i="27"/>
  <c r="Q2446" i="27"/>
  <c r="P2446" i="27"/>
  <c r="O2446" i="27"/>
  <c r="N2446" i="27"/>
  <c r="M2446" i="27"/>
  <c r="L2446" i="27"/>
  <c r="K2446" i="27"/>
  <c r="J2446" i="27"/>
  <c r="H2446" i="27"/>
  <c r="G2446" i="27"/>
  <c r="F2446" i="27"/>
  <c r="E2446" i="27"/>
  <c r="X2442" i="27"/>
  <c r="W2442" i="27"/>
  <c r="V2442" i="27"/>
  <c r="U2442" i="27"/>
  <c r="T2442" i="27"/>
  <c r="S2442" i="27"/>
  <c r="R2442" i="27"/>
  <c r="Q2442" i="27"/>
  <c r="P2442" i="27"/>
  <c r="O2442" i="27"/>
  <c r="N2442" i="27"/>
  <c r="M2442" i="27"/>
  <c r="L2442" i="27"/>
  <c r="K2442" i="27"/>
  <c r="J2442" i="27"/>
  <c r="H2442" i="27"/>
  <c r="G2442" i="27"/>
  <c r="F2442" i="27"/>
  <c r="E2442" i="27"/>
  <c r="X2440" i="27"/>
  <c r="W2440" i="27"/>
  <c r="V2440" i="27"/>
  <c r="U2440" i="27"/>
  <c r="T2440" i="27"/>
  <c r="S2440" i="27"/>
  <c r="R2440" i="27"/>
  <c r="Q2440" i="27"/>
  <c r="P2440" i="27"/>
  <c r="O2440" i="27"/>
  <c r="N2440" i="27"/>
  <c r="M2440" i="27"/>
  <c r="L2440" i="27"/>
  <c r="K2440" i="27"/>
  <c r="J2440" i="27"/>
  <c r="H2440" i="27"/>
  <c r="G2440" i="27"/>
  <c r="F2440" i="27"/>
  <c r="E2440" i="27"/>
  <c r="Z2440" i="27"/>
  <c r="X2311" i="27"/>
  <c r="W2311" i="27"/>
  <c r="V2311" i="27"/>
  <c r="U2311" i="27"/>
  <c r="T2311" i="27"/>
  <c r="S2311" i="27"/>
  <c r="R2311" i="27"/>
  <c r="Q2311" i="27"/>
  <c r="P2311" i="27"/>
  <c r="O2311" i="27"/>
  <c r="N2311" i="27"/>
  <c r="M2311" i="27"/>
  <c r="K2311" i="27"/>
  <c r="J2311" i="27"/>
  <c r="I2311" i="27"/>
  <c r="H2311" i="27"/>
  <c r="G2311" i="27"/>
  <c r="F2311" i="27"/>
  <c r="E2311" i="27"/>
  <c r="X2307" i="27"/>
  <c r="W2307" i="27"/>
  <c r="V2307" i="27"/>
  <c r="U2307" i="27"/>
  <c r="T2307" i="27"/>
  <c r="S2307" i="27"/>
  <c r="R2307" i="27"/>
  <c r="Q2307" i="27"/>
  <c r="P2307" i="27"/>
  <c r="O2307" i="27"/>
  <c r="N2307" i="27"/>
  <c r="M2307" i="27"/>
  <c r="K2307" i="27"/>
  <c r="J2307" i="27"/>
  <c r="I2307" i="27"/>
  <c r="H2307" i="27"/>
  <c r="G2307" i="27"/>
  <c r="F2307" i="27"/>
  <c r="E2307" i="27"/>
  <c r="X2305" i="27"/>
  <c r="W2305" i="27"/>
  <c r="V2305" i="27"/>
  <c r="U2305" i="27"/>
  <c r="T2305" i="27"/>
  <c r="S2305" i="27"/>
  <c r="R2305" i="27"/>
  <c r="Q2305" i="27"/>
  <c r="P2305" i="27"/>
  <c r="O2305" i="27"/>
  <c r="N2305" i="27"/>
  <c r="M2305" i="27"/>
  <c r="K2305" i="27"/>
  <c r="J2305" i="27"/>
  <c r="I2305" i="27"/>
  <c r="H2305" i="27"/>
  <c r="G2305" i="27"/>
  <c r="F2305" i="27"/>
  <c r="E2305" i="27"/>
  <c r="Z2305" i="27"/>
  <c r="L2224" i="27"/>
  <c r="L2221" i="27"/>
  <c r="L2218" i="27"/>
  <c r="L2215" i="27"/>
  <c r="I2198" i="27"/>
  <c r="D2198" i="27"/>
  <c r="I2195" i="27"/>
  <c r="I2192" i="27"/>
  <c r="D2192" i="27"/>
  <c r="I2189" i="27"/>
  <c r="Y1229" i="27"/>
  <c r="M2173" i="27"/>
  <c r="M2170" i="27"/>
  <c r="M2167" i="27"/>
  <c r="M2164" i="27"/>
  <c r="L2173" i="27"/>
  <c r="L2170" i="27"/>
  <c r="L2167" i="27"/>
  <c r="L2164" i="27"/>
  <c r="I2123" i="27"/>
  <c r="I2120" i="27"/>
  <c r="I2117" i="27"/>
  <c r="I2114" i="27"/>
  <c r="X2097" i="27"/>
  <c r="X2094" i="27"/>
  <c r="X2091" i="27"/>
  <c r="X2088" i="27"/>
  <c r="L2097" i="27"/>
  <c r="L2094" i="27"/>
  <c r="L2091" i="27"/>
  <c r="L2088" i="27"/>
  <c r="L2072" i="27"/>
  <c r="L2069" i="27"/>
  <c r="L2066" i="27"/>
  <c r="L2063" i="27"/>
  <c r="M2022" i="27"/>
  <c r="M2019" i="27"/>
  <c r="M2016" i="27"/>
  <c r="M2013" i="27"/>
  <c r="M1941" i="27"/>
  <c r="M1938" i="27"/>
  <c r="M1935" i="27"/>
  <c r="M1932" i="27"/>
  <c r="T1914" i="27"/>
  <c r="T1911" i="27"/>
  <c r="T1908" i="27"/>
  <c r="T1905" i="27"/>
  <c r="L1914" i="27"/>
  <c r="L1911" i="27"/>
  <c r="L1908" i="27"/>
  <c r="L1905" i="27"/>
  <c r="M1887" i="27"/>
  <c r="D1887" i="27"/>
  <c r="M1884" i="27"/>
  <c r="M1881" i="27"/>
  <c r="M1878" i="27"/>
  <c r="L1781" i="27"/>
  <c r="L1778" i="27"/>
  <c r="L1775" i="27"/>
  <c r="L1772" i="27"/>
  <c r="L1704" i="27"/>
  <c r="L1701" i="27"/>
  <c r="L1698" i="27"/>
  <c r="L1695" i="27"/>
  <c r="J1704" i="27"/>
  <c r="J1701" i="27"/>
  <c r="J1698" i="27"/>
  <c r="J1695" i="27"/>
  <c r="X2235" i="27"/>
  <c r="W2235" i="27"/>
  <c r="V2235" i="27"/>
  <c r="U2235" i="27"/>
  <c r="T2235" i="27"/>
  <c r="S2235" i="27"/>
  <c r="R2235" i="27"/>
  <c r="Q2235" i="27"/>
  <c r="P2235" i="27"/>
  <c r="O2235" i="27"/>
  <c r="N2235" i="27"/>
  <c r="M2235" i="27"/>
  <c r="K2235" i="27"/>
  <c r="J2235" i="27"/>
  <c r="I2235" i="27"/>
  <c r="H2235" i="27"/>
  <c r="G2235" i="27"/>
  <c r="F2235" i="27"/>
  <c r="E2235" i="27"/>
  <c r="X2231" i="27"/>
  <c r="W2231" i="27"/>
  <c r="V2231" i="27"/>
  <c r="U2231" i="27"/>
  <c r="T2231" i="27"/>
  <c r="S2231" i="27"/>
  <c r="R2231" i="27"/>
  <c r="Q2231" i="27"/>
  <c r="P2231" i="27"/>
  <c r="O2231" i="27"/>
  <c r="N2231" i="27"/>
  <c r="M2231" i="27"/>
  <c r="K2231" i="27"/>
  <c r="J2231" i="27"/>
  <c r="I2231" i="27"/>
  <c r="H2231" i="27"/>
  <c r="G2231" i="27"/>
  <c r="F2231" i="27"/>
  <c r="E2231" i="27"/>
  <c r="X2229" i="27"/>
  <c r="W2229" i="27"/>
  <c r="V2229" i="27"/>
  <c r="U2229" i="27"/>
  <c r="T2229" i="27"/>
  <c r="S2229" i="27"/>
  <c r="R2229" i="27"/>
  <c r="Q2229" i="27"/>
  <c r="P2229" i="27"/>
  <c r="O2229" i="27"/>
  <c r="N2229" i="27"/>
  <c r="M2229" i="27"/>
  <c r="K2229" i="27"/>
  <c r="J2229" i="27"/>
  <c r="I2229" i="27"/>
  <c r="H2229" i="27"/>
  <c r="G2229" i="27"/>
  <c r="F2229" i="27"/>
  <c r="E2229" i="27"/>
  <c r="Z2229" i="27"/>
  <c r="X2209" i="27"/>
  <c r="W2209" i="27"/>
  <c r="V2209" i="27"/>
  <c r="U2209" i="27"/>
  <c r="T2209" i="27"/>
  <c r="S2209" i="27"/>
  <c r="R2209" i="27"/>
  <c r="Q2209" i="27"/>
  <c r="P2209" i="27"/>
  <c r="O2209" i="27"/>
  <c r="N2209" i="27"/>
  <c r="M2209" i="27"/>
  <c r="L2209" i="27"/>
  <c r="K2209" i="27"/>
  <c r="J2209" i="27"/>
  <c r="H2209" i="27"/>
  <c r="G2209" i="27"/>
  <c r="F2209" i="27"/>
  <c r="E2209" i="27"/>
  <c r="X2205" i="27"/>
  <c r="W2205" i="27"/>
  <c r="V2205" i="27"/>
  <c r="U2205" i="27"/>
  <c r="T2205" i="27"/>
  <c r="S2205" i="27"/>
  <c r="R2205" i="27"/>
  <c r="Q2205" i="27"/>
  <c r="P2205" i="27"/>
  <c r="O2205" i="27"/>
  <c r="N2205" i="27"/>
  <c r="M2205" i="27"/>
  <c r="L2205" i="27"/>
  <c r="K2205" i="27"/>
  <c r="J2205" i="27"/>
  <c r="H2205" i="27"/>
  <c r="G2205" i="27"/>
  <c r="F2205" i="27"/>
  <c r="E2205" i="27"/>
  <c r="X2203" i="27"/>
  <c r="W2203" i="27"/>
  <c r="V2203" i="27"/>
  <c r="U2203" i="27"/>
  <c r="T2203" i="27"/>
  <c r="S2203" i="27"/>
  <c r="R2203" i="27"/>
  <c r="Q2203" i="27"/>
  <c r="P2203" i="27"/>
  <c r="O2203" i="27"/>
  <c r="N2203" i="27"/>
  <c r="M2203" i="27"/>
  <c r="L2203" i="27"/>
  <c r="K2203" i="27"/>
  <c r="J2203" i="27"/>
  <c r="H2203" i="27"/>
  <c r="G2203" i="27"/>
  <c r="F2203" i="27"/>
  <c r="E2203" i="27"/>
  <c r="Z2203" i="27"/>
  <c r="X2184" i="27"/>
  <c r="W2184" i="27"/>
  <c r="V2184" i="27"/>
  <c r="U2184" i="27"/>
  <c r="T2184" i="27"/>
  <c r="S2184" i="27"/>
  <c r="R2184" i="27"/>
  <c r="Q2184" i="27"/>
  <c r="P2184" i="27"/>
  <c r="O2184" i="27"/>
  <c r="N2184" i="27"/>
  <c r="K2184" i="27"/>
  <c r="J2184" i="27"/>
  <c r="I2184" i="27"/>
  <c r="H2184" i="27"/>
  <c r="G2184" i="27"/>
  <c r="F2184" i="27"/>
  <c r="E2184" i="27"/>
  <c r="X2180" i="27"/>
  <c r="W2180" i="27"/>
  <c r="V2180" i="27"/>
  <c r="U2180" i="27"/>
  <c r="T2180" i="27"/>
  <c r="S2180" i="27"/>
  <c r="R2180" i="27"/>
  <c r="Q2180" i="27"/>
  <c r="P2180" i="27"/>
  <c r="O2180" i="27"/>
  <c r="N2180" i="27"/>
  <c r="K2180" i="27"/>
  <c r="J2180" i="27"/>
  <c r="I2180" i="27"/>
  <c r="H2180" i="27"/>
  <c r="G2180" i="27"/>
  <c r="F2180" i="27"/>
  <c r="E2180" i="27"/>
  <c r="X2178" i="27"/>
  <c r="W2178" i="27"/>
  <c r="V2178" i="27"/>
  <c r="U2178" i="27"/>
  <c r="T2178" i="27"/>
  <c r="S2178" i="27"/>
  <c r="R2178" i="27"/>
  <c r="Q2178" i="27"/>
  <c r="P2178" i="27"/>
  <c r="O2178" i="27"/>
  <c r="N2178" i="27"/>
  <c r="K2178" i="27"/>
  <c r="J2178" i="27"/>
  <c r="I2178" i="27"/>
  <c r="H2178" i="27"/>
  <c r="G2178" i="27"/>
  <c r="F2178" i="27"/>
  <c r="E2178" i="27"/>
  <c r="Z2178" i="27"/>
  <c r="X2134" i="27"/>
  <c r="W2134" i="27"/>
  <c r="V2134" i="27"/>
  <c r="U2134" i="27"/>
  <c r="T2134" i="27"/>
  <c r="S2134" i="27"/>
  <c r="R2134" i="27"/>
  <c r="Q2134" i="27"/>
  <c r="P2134" i="27"/>
  <c r="O2134" i="27"/>
  <c r="N2134" i="27"/>
  <c r="M2134" i="27"/>
  <c r="L2134" i="27"/>
  <c r="K2134" i="27"/>
  <c r="J2134" i="27"/>
  <c r="H2134" i="27"/>
  <c r="G2134" i="27"/>
  <c r="F2134" i="27"/>
  <c r="E2134" i="27"/>
  <c r="X2130" i="27"/>
  <c r="W2130" i="27"/>
  <c r="V2130" i="27"/>
  <c r="U2130" i="27"/>
  <c r="T2130" i="27"/>
  <c r="S2130" i="27"/>
  <c r="R2130" i="27"/>
  <c r="Q2130" i="27"/>
  <c r="P2130" i="27"/>
  <c r="O2130" i="27"/>
  <c r="N2130" i="27"/>
  <c r="M2130" i="27"/>
  <c r="L2130" i="27"/>
  <c r="K2130" i="27"/>
  <c r="J2130" i="27"/>
  <c r="H2130" i="27"/>
  <c r="G2130" i="27"/>
  <c r="F2130" i="27"/>
  <c r="E2130" i="27"/>
  <c r="X2128" i="27"/>
  <c r="W2128" i="27"/>
  <c r="V2128" i="27"/>
  <c r="U2128" i="27"/>
  <c r="T2128" i="27"/>
  <c r="S2128" i="27"/>
  <c r="R2128" i="27"/>
  <c r="Q2128" i="27"/>
  <c r="P2128" i="27"/>
  <c r="O2128" i="27"/>
  <c r="N2128" i="27"/>
  <c r="M2128" i="27"/>
  <c r="L2128" i="27"/>
  <c r="K2128" i="27"/>
  <c r="J2128" i="27"/>
  <c r="H2128" i="27"/>
  <c r="G2128" i="27"/>
  <c r="F2128" i="27"/>
  <c r="E2128" i="27"/>
  <c r="Z2128" i="27"/>
  <c r="W2108" i="27"/>
  <c r="V2108" i="27"/>
  <c r="U2108" i="27"/>
  <c r="T2108" i="27"/>
  <c r="S2108" i="27"/>
  <c r="R2108" i="27"/>
  <c r="Q2108" i="27"/>
  <c r="P2108" i="27"/>
  <c r="O2108" i="27"/>
  <c r="N2108" i="27"/>
  <c r="M2108" i="27"/>
  <c r="K2108" i="27"/>
  <c r="J2108" i="27"/>
  <c r="I2108" i="27"/>
  <c r="H2108" i="27"/>
  <c r="G2108" i="27"/>
  <c r="F2108" i="27"/>
  <c r="E2108" i="27"/>
  <c r="W2104" i="27"/>
  <c r="V2104" i="27"/>
  <c r="U2104" i="27"/>
  <c r="T2104" i="27"/>
  <c r="S2104" i="27"/>
  <c r="R2104" i="27"/>
  <c r="Q2104" i="27"/>
  <c r="P2104" i="27"/>
  <c r="O2104" i="27"/>
  <c r="N2104" i="27"/>
  <c r="M2104" i="27"/>
  <c r="K2104" i="27"/>
  <c r="J2104" i="27"/>
  <c r="I2104" i="27"/>
  <c r="H2104" i="27"/>
  <c r="G2104" i="27"/>
  <c r="F2104" i="27"/>
  <c r="E2104" i="27"/>
  <c r="W2102" i="27"/>
  <c r="V2102" i="27"/>
  <c r="U2102" i="27"/>
  <c r="T2102" i="27"/>
  <c r="S2102" i="27"/>
  <c r="R2102" i="27"/>
  <c r="Q2102" i="27"/>
  <c r="P2102" i="27"/>
  <c r="O2102" i="27"/>
  <c r="N2102" i="27"/>
  <c r="M2102" i="27"/>
  <c r="K2102" i="27"/>
  <c r="J2102" i="27"/>
  <c r="I2102" i="27"/>
  <c r="H2102" i="27"/>
  <c r="G2102" i="27"/>
  <c r="F2102" i="27"/>
  <c r="E2102" i="27"/>
  <c r="Z2102" i="27"/>
  <c r="X2083" i="27"/>
  <c r="W2083" i="27"/>
  <c r="V2083" i="27"/>
  <c r="U2083" i="27"/>
  <c r="T2083" i="27"/>
  <c r="S2083" i="27"/>
  <c r="R2083" i="27"/>
  <c r="Q2083" i="27"/>
  <c r="P2083" i="27"/>
  <c r="O2083" i="27"/>
  <c r="N2083" i="27"/>
  <c r="M2083" i="27"/>
  <c r="K2083" i="27"/>
  <c r="J2083" i="27"/>
  <c r="I2083" i="27"/>
  <c r="H2083" i="27"/>
  <c r="G2083" i="27"/>
  <c r="F2083" i="27"/>
  <c r="E2083" i="27"/>
  <c r="X2079" i="27"/>
  <c r="W2079" i="27"/>
  <c r="V2079" i="27"/>
  <c r="U2079" i="27"/>
  <c r="T2079" i="27"/>
  <c r="S2079" i="27"/>
  <c r="R2079" i="27"/>
  <c r="Q2079" i="27"/>
  <c r="P2079" i="27"/>
  <c r="O2079" i="27"/>
  <c r="N2079" i="27"/>
  <c r="M2079" i="27"/>
  <c r="K2079" i="27"/>
  <c r="J2079" i="27"/>
  <c r="I2079" i="27"/>
  <c r="H2079" i="27"/>
  <c r="G2079" i="27"/>
  <c r="F2079" i="27"/>
  <c r="E2079" i="27"/>
  <c r="X2077" i="27"/>
  <c r="W2077" i="27"/>
  <c r="V2077" i="27"/>
  <c r="U2077" i="27"/>
  <c r="T2077" i="27"/>
  <c r="S2077" i="27"/>
  <c r="R2077" i="27"/>
  <c r="Q2077" i="27"/>
  <c r="P2077" i="27"/>
  <c r="O2077" i="27"/>
  <c r="N2077" i="27"/>
  <c r="M2077" i="27"/>
  <c r="K2077" i="27"/>
  <c r="J2077" i="27"/>
  <c r="I2077" i="27"/>
  <c r="H2077" i="27"/>
  <c r="G2077" i="27"/>
  <c r="F2077" i="27"/>
  <c r="E2077" i="27"/>
  <c r="Z2077" i="27"/>
  <c r="X2033" i="27"/>
  <c r="W2033" i="27"/>
  <c r="V2033" i="27"/>
  <c r="U2033" i="27"/>
  <c r="T2033" i="27"/>
  <c r="S2033" i="27"/>
  <c r="R2033" i="27"/>
  <c r="Q2033" i="27"/>
  <c r="P2033" i="27"/>
  <c r="O2033" i="27"/>
  <c r="N2033" i="27"/>
  <c r="L2033" i="27"/>
  <c r="K2033" i="27"/>
  <c r="J2033" i="27"/>
  <c r="I2033" i="27"/>
  <c r="H2033" i="27"/>
  <c r="G2033" i="27"/>
  <c r="F2033" i="27"/>
  <c r="E2033" i="27"/>
  <c r="X2029" i="27"/>
  <c r="W2029" i="27"/>
  <c r="V2029" i="27"/>
  <c r="U2029" i="27"/>
  <c r="T2029" i="27"/>
  <c r="S2029" i="27"/>
  <c r="R2029" i="27"/>
  <c r="Q2029" i="27"/>
  <c r="P2029" i="27"/>
  <c r="O2029" i="27"/>
  <c r="N2029" i="27"/>
  <c r="L2029" i="27"/>
  <c r="K2029" i="27"/>
  <c r="J2029" i="27"/>
  <c r="I2029" i="27"/>
  <c r="H2029" i="27"/>
  <c r="G2029" i="27"/>
  <c r="F2029" i="27"/>
  <c r="E2029" i="27"/>
  <c r="X2027" i="27"/>
  <c r="W2027" i="27"/>
  <c r="V2027" i="27"/>
  <c r="U2027" i="27"/>
  <c r="T2027" i="27"/>
  <c r="S2027" i="27"/>
  <c r="R2027" i="27"/>
  <c r="Q2027" i="27"/>
  <c r="P2027" i="27"/>
  <c r="O2027" i="27"/>
  <c r="N2027" i="27"/>
  <c r="L2027" i="27"/>
  <c r="K2027" i="27"/>
  <c r="J2027" i="27"/>
  <c r="I2027" i="27"/>
  <c r="H2027" i="27"/>
  <c r="G2027" i="27"/>
  <c r="F2027" i="27"/>
  <c r="E2027" i="27"/>
  <c r="Z2027" i="27"/>
  <c r="X1952" i="27"/>
  <c r="W1952" i="27"/>
  <c r="V1952" i="27"/>
  <c r="U1952" i="27"/>
  <c r="T1952" i="27"/>
  <c r="S1952" i="27"/>
  <c r="R1952" i="27"/>
  <c r="Q1952" i="27"/>
  <c r="P1952" i="27"/>
  <c r="O1952" i="27"/>
  <c r="N1952" i="27"/>
  <c r="L1952" i="27"/>
  <c r="K1952" i="27"/>
  <c r="J1952" i="27"/>
  <c r="I1952" i="27"/>
  <c r="H1952" i="27"/>
  <c r="G1952" i="27"/>
  <c r="F1952" i="27"/>
  <c r="E1952" i="27"/>
  <c r="X1948" i="27"/>
  <c r="W1948" i="27"/>
  <c r="V1948" i="27"/>
  <c r="U1948" i="27"/>
  <c r="T1948" i="27"/>
  <c r="S1948" i="27"/>
  <c r="R1948" i="27"/>
  <c r="Q1948" i="27"/>
  <c r="P1948" i="27"/>
  <c r="O1948" i="27"/>
  <c r="N1948" i="27"/>
  <c r="L1948" i="27"/>
  <c r="K1948" i="27"/>
  <c r="J1948" i="27"/>
  <c r="I1948" i="27"/>
  <c r="H1948" i="27"/>
  <c r="G1948" i="27"/>
  <c r="F1948" i="27"/>
  <c r="E1948" i="27"/>
  <c r="X1946" i="27"/>
  <c r="W1946" i="27"/>
  <c r="V1946" i="27"/>
  <c r="U1946" i="27"/>
  <c r="T1946" i="27"/>
  <c r="S1946" i="27"/>
  <c r="R1946" i="27"/>
  <c r="Q1946" i="27"/>
  <c r="P1946" i="27"/>
  <c r="O1946" i="27"/>
  <c r="N1946" i="27"/>
  <c r="L1946" i="27"/>
  <c r="K1946" i="27"/>
  <c r="J1946" i="27"/>
  <c r="I1946" i="27"/>
  <c r="H1946" i="27"/>
  <c r="G1946" i="27"/>
  <c r="F1946" i="27"/>
  <c r="E1946" i="27"/>
  <c r="Z1946" i="27"/>
  <c r="X1925" i="27"/>
  <c r="W1925" i="27"/>
  <c r="V1925" i="27"/>
  <c r="S1925" i="27"/>
  <c r="R1925" i="27"/>
  <c r="Q1925" i="27"/>
  <c r="P1925" i="27"/>
  <c r="O1925" i="27"/>
  <c r="N1925" i="27"/>
  <c r="M1925" i="27"/>
  <c r="K1925" i="27"/>
  <c r="J1925" i="27"/>
  <c r="I1925" i="27"/>
  <c r="H1925" i="27"/>
  <c r="G1925" i="27"/>
  <c r="F1925" i="27"/>
  <c r="E1925" i="27"/>
  <c r="X1921" i="27"/>
  <c r="W1921" i="27"/>
  <c r="V1921" i="27"/>
  <c r="S1921" i="27"/>
  <c r="R1921" i="27"/>
  <c r="Q1921" i="27"/>
  <c r="P1921" i="27"/>
  <c r="O1921" i="27"/>
  <c r="N1921" i="27"/>
  <c r="M1921" i="27"/>
  <c r="K1921" i="27"/>
  <c r="J1921" i="27"/>
  <c r="I1921" i="27"/>
  <c r="H1921" i="27"/>
  <c r="G1921" i="27"/>
  <c r="F1921" i="27"/>
  <c r="E1921" i="27"/>
  <c r="X1919" i="27"/>
  <c r="W1919" i="27"/>
  <c r="V1919" i="27"/>
  <c r="S1919" i="27"/>
  <c r="R1919" i="27"/>
  <c r="Q1919" i="27"/>
  <c r="P1919" i="27"/>
  <c r="O1919" i="27"/>
  <c r="N1919" i="27"/>
  <c r="M1919" i="27"/>
  <c r="K1919" i="27"/>
  <c r="J1919" i="27"/>
  <c r="I1919" i="27"/>
  <c r="H1919" i="27"/>
  <c r="G1919" i="27"/>
  <c r="F1919" i="27"/>
  <c r="E1919" i="27"/>
  <c r="Z1919" i="27"/>
  <c r="X1898" i="27"/>
  <c r="W1898" i="27"/>
  <c r="V1898" i="27"/>
  <c r="U1898" i="27"/>
  <c r="T1898" i="27"/>
  <c r="S1898" i="27"/>
  <c r="R1898" i="27"/>
  <c r="Q1898" i="27"/>
  <c r="P1898" i="27"/>
  <c r="O1898" i="27"/>
  <c r="N1898" i="27"/>
  <c r="L1898" i="27"/>
  <c r="K1898" i="27"/>
  <c r="J1898" i="27"/>
  <c r="I1898" i="27"/>
  <c r="H1898" i="27"/>
  <c r="G1898" i="27"/>
  <c r="F1898" i="27"/>
  <c r="E1898" i="27"/>
  <c r="X1894" i="27"/>
  <c r="W1894" i="27"/>
  <c r="V1894" i="27"/>
  <c r="U1894" i="27"/>
  <c r="T1894" i="27"/>
  <c r="S1894" i="27"/>
  <c r="R1894" i="27"/>
  <c r="Q1894" i="27"/>
  <c r="P1894" i="27"/>
  <c r="O1894" i="27"/>
  <c r="N1894" i="27"/>
  <c r="L1894" i="27"/>
  <c r="K1894" i="27"/>
  <c r="J1894" i="27"/>
  <c r="I1894" i="27"/>
  <c r="H1894" i="27"/>
  <c r="G1894" i="27"/>
  <c r="F1894" i="27"/>
  <c r="E1894" i="27"/>
  <c r="X1892" i="27"/>
  <c r="W1892" i="27"/>
  <c r="V1892" i="27"/>
  <c r="U1892" i="27"/>
  <c r="T1892" i="27"/>
  <c r="S1892" i="27"/>
  <c r="R1892" i="27"/>
  <c r="Q1892" i="27"/>
  <c r="P1892" i="27"/>
  <c r="O1892" i="27"/>
  <c r="N1892" i="27"/>
  <c r="L1892" i="27"/>
  <c r="K1892" i="27"/>
  <c r="J1892" i="27"/>
  <c r="I1892" i="27"/>
  <c r="H1892" i="27"/>
  <c r="G1892" i="27"/>
  <c r="F1892" i="27"/>
  <c r="E1892" i="27"/>
  <c r="Z1892" i="27"/>
  <c r="X1792" i="27"/>
  <c r="W1792" i="27"/>
  <c r="V1792" i="27"/>
  <c r="U1792" i="27"/>
  <c r="T1792" i="27"/>
  <c r="S1792" i="27"/>
  <c r="R1792" i="27"/>
  <c r="Q1792" i="27"/>
  <c r="P1792" i="27"/>
  <c r="O1792" i="27"/>
  <c r="N1792" i="27"/>
  <c r="M1792" i="27"/>
  <c r="K1792" i="27"/>
  <c r="J1792" i="27"/>
  <c r="I1792" i="27"/>
  <c r="H1792" i="27"/>
  <c r="G1792" i="27"/>
  <c r="F1792" i="27"/>
  <c r="E1792" i="27"/>
  <c r="X1788" i="27"/>
  <c r="W1788" i="27"/>
  <c r="V1788" i="27"/>
  <c r="U1788" i="27"/>
  <c r="T1788" i="27"/>
  <c r="S1788" i="27"/>
  <c r="R1788" i="27"/>
  <c r="Q1788" i="27"/>
  <c r="P1788" i="27"/>
  <c r="O1788" i="27"/>
  <c r="N1788" i="27"/>
  <c r="M1788" i="27"/>
  <c r="K1788" i="27"/>
  <c r="J1788" i="27"/>
  <c r="I1788" i="27"/>
  <c r="H1788" i="27"/>
  <c r="G1788" i="27"/>
  <c r="F1788" i="27"/>
  <c r="E1788" i="27"/>
  <c r="X1786" i="27"/>
  <c r="W1786" i="27"/>
  <c r="V1786" i="27"/>
  <c r="U1786" i="27"/>
  <c r="T1786" i="27"/>
  <c r="S1786" i="27"/>
  <c r="R1786" i="27"/>
  <c r="Q1786" i="27"/>
  <c r="P1786" i="27"/>
  <c r="O1786" i="27"/>
  <c r="N1786" i="27"/>
  <c r="M1786" i="27"/>
  <c r="K1786" i="27"/>
  <c r="J1786" i="27"/>
  <c r="I1786" i="27"/>
  <c r="H1786" i="27"/>
  <c r="G1786" i="27"/>
  <c r="F1786" i="27"/>
  <c r="E1786" i="27"/>
  <c r="Z1786" i="27"/>
  <c r="X1715" i="27"/>
  <c r="W1715" i="27"/>
  <c r="V1715" i="27"/>
  <c r="U1715" i="27"/>
  <c r="T1715" i="27"/>
  <c r="S1715" i="27"/>
  <c r="R1715" i="27"/>
  <c r="Q1715" i="27"/>
  <c r="P1715" i="27"/>
  <c r="O1715" i="27"/>
  <c r="N1715" i="27"/>
  <c r="M1715" i="27"/>
  <c r="K1715" i="27"/>
  <c r="I1715" i="27"/>
  <c r="H1715" i="27"/>
  <c r="G1715" i="27"/>
  <c r="F1715" i="27"/>
  <c r="E1715" i="27"/>
  <c r="X1711" i="27"/>
  <c r="W1711" i="27"/>
  <c r="V1711" i="27"/>
  <c r="U1711" i="27"/>
  <c r="T1711" i="27"/>
  <c r="S1711" i="27"/>
  <c r="R1711" i="27"/>
  <c r="Q1711" i="27"/>
  <c r="P1711" i="27"/>
  <c r="O1711" i="27"/>
  <c r="N1711" i="27"/>
  <c r="M1711" i="27"/>
  <c r="K1711" i="27"/>
  <c r="I1711" i="27"/>
  <c r="H1711" i="27"/>
  <c r="G1711" i="27"/>
  <c r="F1711" i="27"/>
  <c r="E1711" i="27"/>
  <c r="X1709" i="27"/>
  <c r="W1709" i="27"/>
  <c r="V1709" i="27"/>
  <c r="U1709" i="27"/>
  <c r="T1709" i="27"/>
  <c r="S1709" i="27"/>
  <c r="R1709" i="27"/>
  <c r="Q1709" i="27"/>
  <c r="P1709" i="27"/>
  <c r="O1709" i="27"/>
  <c r="N1709" i="27"/>
  <c r="M1709" i="27"/>
  <c r="K1709" i="27"/>
  <c r="I1709" i="27"/>
  <c r="H1709" i="27"/>
  <c r="G1709" i="27"/>
  <c r="F1709" i="27"/>
  <c r="E1709" i="27"/>
  <c r="Z1709" i="27"/>
  <c r="I1599" i="27"/>
  <c r="I1596" i="27"/>
  <c r="I1593" i="27"/>
  <c r="I1590" i="27"/>
  <c r="E1599" i="27"/>
  <c r="E1596" i="27"/>
  <c r="E1593" i="27"/>
  <c r="E1590" i="27"/>
  <c r="T1573" i="27"/>
  <c r="T1570" i="27"/>
  <c r="T1567" i="27"/>
  <c r="T1564" i="27"/>
  <c r="I1625" i="27"/>
  <c r="I1622" i="27"/>
  <c r="I1619" i="27"/>
  <c r="I1616" i="27"/>
  <c r="F1625" i="27"/>
  <c r="F1622" i="27"/>
  <c r="F1619" i="27"/>
  <c r="F1616" i="27"/>
  <c r="W1548" i="27"/>
  <c r="D1548" i="27"/>
  <c r="W1545" i="27"/>
  <c r="D1545" i="27"/>
  <c r="W1542" i="27"/>
  <c r="W1539" i="27"/>
  <c r="L1523" i="27"/>
  <c r="L1520" i="27"/>
  <c r="L1517" i="27"/>
  <c r="L1514" i="27"/>
  <c r="E1446" i="27"/>
  <c r="E1443" i="27"/>
  <c r="E1440" i="27"/>
  <c r="D1440" i="27"/>
  <c r="E1437" i="27"/>
  <c r="I1395" i="27"/>
  <c r="I1392" i="27"/>
  <c r="I1389" i="27"/>
  <c r="I1386" i="27"/>
  <c r="Y1197" i="27"/>
  <c r="X1610" i="27"/>
  <c r="W1610" i="27"/>
  <c r="V1610" i="27"/>
  <c r="U1610" i="27"/>
  <c r="T1610" i="27"/>
  <c r="S1610" i="27"/>
  <c r="R1610" i="27"/>
  <c r="Q1610" i="27"/>
  <c r="P1610" i="27"/>
  <c r="O1610" i="27"/>
  <c r="N1610" i="27"/>
  <c r="M1610" i="27"/>
  <c r="L1610" i="27"/>
  <c r="K1610" i="27"/>
  <c r="J1610" i="27"/>
  <c r="H1610" i="27"/>
  <c r="G1610" i="27"/>
  <c r="F1610" i="27"/>
  <c r="X1606" i="27"/>
  <c r="W1606" i="27"/>
  <c r="V1606" i="27"/>
  <c r="U1606" i="27"/>
  <c r="T1606" i="27"/>
  <c r="S1606" i="27"/>
  <c r="R1606" i="27"/>
  <c r="Q1606" i="27"/>
  <c r="P1606" i="27"/>
  <c r="O1606" i="27"/>
  <c r="N1606" i="27"/>
  <c r="M1606" i="27"/>
  <c r="L1606" i="27"/>
  <c r="K1606" i="27"/>
  <c r="J1606" i="27"/>
  <c r="H1606" i="27"/>
  <c r="G1606" i="27"/>
  <c r="F1606" i="27"/>
  <c r="X1604" i="27"/>
  <c r="W1604" i="27"/>
  <c r="V1604" i="27"/>
  <c r="U1604" i="27"/>
  <c r="T1604" i="27"/>
  <c r="S1604" i="27"/>
  <c r="R1604" i="27"/>
  <c r="Q1604" i="27"/>
  <c r="P1604" i="27"/>
  <c r="O1604" i="27"/>
  <c r="N1604" i="27"/>
  <c r="M1604" i="27"/>
  <c r="L1604" i="27"/>
  <c r="K1604" i="27"/>
  <c r="J1604" i="27"/>
  <c r="H1604" i="27"/>
  <c r="G1604" i="27"/>
  <c r="F1604" i="27"/>
  <c r="X1584" i="27"/>
  <c r="W1584" i="27"/>
  <c r="V1584" i="27"/>
  <c r="S1584" i="27"/>
  <c r="R1584" i="27"/>
  <c r="Q1584" i="27"/>
  <c r="P1584" i="27"/>
  <c r="O1584" i="27"/>
  <c r="N1584" i="27"/>
  <c r="M1584" i="27"/>
  <c r="L1584" i="27"/>
  <c r="K1584" i="27"/>
  <c r="J1584" i="27"/>
  <c r="I1584" i="27"/>
  <c r="H1584" i="27"/>
  <c r="G1584" i="27"/>
  <c r="F1584" i="27"/>
  <c r="E1584" i="27"/>
  <c r="X1580" i="27"/>
  <c r="W1580" i="27"/>
  <c r="V1580" i="27"/>
  <c r="S1580" i="27"/>
  <c r="R1580" i="27"/>
  <c r="Q1580" i="27"/>
  <c r="P1580" i="27"/>
  <c r="O1580" i="27"/>
  <c r="N1580" i="27"/>
  <c r="M1580" i="27"/>
  <c r="L1580" i="27"/>
  <c r="K1580" i="27"/>
  <c r="J1580" i="27"/>
  <c r="I1580" i="27"/>
  <c r="H1580" i="27"/>
  <c r="G1580" i="27"/>
  <c r="F1580" i="27"/>
  <c r="E1580" i="27"/>
  <c r="X1578" i="27"/>
  <c r="W1578" i="27"/>
  <c r="V1578" i="27"/>
  <c r="S1578" i="27"/>
  <c r="R1578" i="27"/>
  <c r="Q1578" i="27"/>
  <c r="P1578" i="27"/>
  <c r="O1578" i="27"/>
  <c r="N1578" i="27"/>
  <c r="M1578" i="27"/>
  <c r="L1578" i="27"/>
  <c r="K1578" i="27"/>
  <c r="J1578" i="27"/>
  <c r="I1578" i="27"/>
  <c r="H1578" i="27"/>
  <c r="G1578" i="27"/>
  <c r="F1578" i="27"/>
  <c r="E1578" i="27"/>
  <c r="Z1578" i="27"/>
  <c r="X1636" i="27"/>
  <c r="W1636" i="27"/>
  <c r="V1636" i="27"/>
  <c r="U1636" i="27"/>
  <c r="T1636" i="27"/>
  <c r="S1636" i="27"/>
  <c r="R1636" i="27"/>
  <c r="Q1636" i="27"/>
  <c r="P1636" i="27"/>
  <c r="O1636" i="27"/>
  <c r="N1636" i="27"/>
  <c r="M1636" i="27"/>
  <c r="L1636" i="27"/>
  <c r="K1636" i="27"/>
  <c r="J1636" i="27"/>
  <c r="H1636" i="27"/>
  <c r="G1636" i="27"/>
  <c r="E1636" i="27"/>
  <c r="X1632" i="27"/>
  <c r="W1632" i="27"/>
  <c r="V1632" i="27"/>
  <c r="U1632" i="27"/>
  <c r="T1632" i="27"/>
  <c r="S1632" i="27"/>
  <c r="R1632" i="27"/>
  <c r="Q1632" i="27"/>
  <c r="P1632" i="27"/>
  <c r="O1632" i="27"/>
  <c r="N1632" i="27"/>
  <c r="M1632" i="27"/>
  <c r="L1632" i="27"/>
  <c r="K1632" i="27"/>
  <c r="J1632" i="27"/>
  <c r="H1632" i="27"/>
  <c r="G1632" i="27"/>
  <c r="E1632" i="27"/>
  <c r="X1630" i="27"/>
  <c r="W1630" i="27"/>
  <c r="V1630" i="27"/>
  <c r="U1630" i="27"/>
  <c r="T1630" i="27"/>
  <c r="S1630" i="27"/>
  <c r="R1630" i="27"/>
  <c r="Q1630" i="27"/>
  <c r="P1630" i="27"/>
  <c r="O1630" i="27"/>
  <c r="N1630" i="27"/>
  <c r="M1630" i="27"/>
  <c r="L1630" i="27"/>
  <c r="K1630" i="27"/>
  <c r="J1630" i="27"/>
  <c r="H1630" i="27"/>
  <c r="G1630" i="27"/>
  <c r="E1630" i="27"/>
  <c r="Z1630" i="27"/>
  <c r="X1559" i="27"/>
  <c r="V1559" i="27"/>
  <c r="U1559" i="27"/>
  <c r="T1559" i="27"/>
  <c r="S1559" i="27"/>
  <c r="R1559" i="27"/>
  <c r="Q1559" i="27"/>
  <c r="P1559" i="27"/>
  <c r="O1559" i="27"/>
  <c r="N1559" i="27"/>
  <c r="M1559" i="27"/>
  <c r="L1559" i="27"/>
  <c r="K1559" i="27"/>
  <c r="J1559" i="27"/>
  <c r="I1559" i="27"/>
  <c r="H1559" i="27"/>
  <c r="G1559" i="27"/>
  <c r="F1559" i="27"/>
  <c r="E1559" i="27"/>
  <c r="X1555" i="27"/>
  <c r="V1555" i="27"/>
  <c r="U1555" i="27"/>
  <c r="T1555" i="27"/>
  <c r="S1555" i="27"/>
  <c r="R1555" i="27"/>
  <c r="Q1555" i="27"/>
  <c r="P1555" i="27"/>
  <c r="O1555" i="27"/>
  <c r="N1555" i="27"/>
  <c r="M1555" i="27"/>
  <c r="L1555" i="27"/>
  <c r="K1555" i="27"/>
  <c r="J1555" i="27"/>
  <c r="I1555" i="27"/>
  <c r="H1555" i="27"/>
  <c r="G1555" i="27"/>
  <c r="F1555" i="27"/>
  <c r="E1555" i="27"/>
  <c r="X1553" i="27"/>
  <c r="V1553" i="27"/>
  <c r="U1553" i="27"/>
  <c r="T1553" i="27"/>
  <c r="S1553" i="27"/>
  <c r="R1553" i="27"/>
  <c r="Q1553" i="27"/>
  <c r="P1553" i="27"/>
  <c r="O1553" i="27"/>
  <c r="N1553" i="27"/>
  <c r="M1553" i="27"/>
  <c r="L1553" i="27"/>
  <c r="K1553" i="27"/>
  <c r="J1553" i="27"/>
  <c r="I1553" i="27"/>
  <c r="H1553" i="27"/>
  <c r="G1553" i="27"/>
  <c r="F1553" i="27"/>
  <c r="E1553" i="27"/>
  <c r="Z1553" i="27"/>
  <c r="X1534" i="27"/>
  <c r="W1534" i="27"/>
  <c r="V1534" i="27"/>
  <c r="U1534" i="27"/>
  <c r="T1534" i="27"/>
  <c r="S1534" i="27"/>
  <c r="R1534" i="27"/>
  <c r="Q1534" i="27"/>
  <c r="P1534" i="27"/>
  <c r="O1534" i="27"/>
  <c r="N1534" i="27"/>
  <c r="M1534" i="27"/>
  <c r="K1534" i="27"/>
  <c r="J1534" i="27"/>
  <c r="I1534" i="27"/>
  <c r="H1534" i="27"/>
  <c r="G1534" i="27"/>
  <c r="F1534" i="27"/>
  <c r="E1534" i="27"/>
  <c r="X1530" i="27"/>
  <c r="W1530" i="27"/>
  <c r="V1530" i="27"/>
  <c r="U1530" i="27"/>
  <c r="T1530" i="27"/>
  <c r="S1530" i="27"/>
  <c r="R1530" i="27"/>
  <c r="Q1530" i="27"/>
  <c r="P1530" i="27"/>
  <c r="O1530" i="27"/>
  <c r="N1530" i="27"/>
  <c r="M1530" i="27"/>
  <c r="K1530" i="27"/>
  <c r="J1530" i="27"/>
  <c r="I1530" i="27"/>
  <c r="H1530" i="27"/>
  <c r="G1530" i="27"/>
  <c r="F1530" i="27"/>
  <c r="E1530" i="27"/>
  <c r="X1528" i="27"/>
  <c r="W1528" i="27"/>
  <c r="V1528" i="27"/>
  <c r="U1528" i="27"/>
  <c r="T1528" i="27"/>
  <c r="S1528" i="27"/>
  <c r="R1528" i="27"/>
  <c r="Q1528" i="27"/>
  <c r="P1528" i="27"/>
  <c r="O1528" i="27"/>
  <c r="N1528" i="27"/>
  <c r="M1528" i="27"/>
  <c r="K1528" i="27"/>
  <c r="J1528" i="27"/>
  <c r="I1528" i="27"/>
  <c r="H1528" i="27"/>
  <c r="G1528" i="27"/>
  <c r="F1528" i="27"/>
  <c r="E1528" i="27"/>
  <c r="Z1528" i="27"/>
  <c r="X1457" i="27"/>
  <c r="W1457" i="27"/>
  <c r="V1457" i="27"/>
  <c r="U1457" i="27"/>
  <c r="T1457" i="27"/>
  <c r="S1457" i="27"/>
  <c r="R1457" i="27"/>
  <c r="Q1457" i="27"/>
  <c r="P1457" i="27"/>
  <c r="O1457" i="27"/>
  <c r="N1457" i="27"/>
  <c r="M1457" i="27"/>
  <c r="L1457" i="27"/>
  <c r="K1457" i="27"/>
  <c r="J1457" i="27"/>
  <c r="I1457" i="27"/>
  <c r="H1457" i="27"/>
  <c r="G1457" i="27"/>
  <c r="F1457" i="27"/>
  <c r="X1453" i="27"/>
  <c r="W1453" i="27"/>
  <c r="V1453" i="27"/>
  <c r="U1453" i="27"/>
  <c r="T1453" i="27"/>
  <c r="S1453" i="27"/>
  <c r="R1453" i="27"/>
  <c r="Q1453" i="27"/>
  <c r="P1453" i="27"/>
  <c r="O1453" i="27"/>
  <c r="N1453" i="27"/>
  <c r="M1453" i="27"/>
  <c r="L1453" i="27"/>
  <c r="K1453" i="27"/>
  <c r="J1453" i="27"/>
  <c r="I1453" i="27"/>
  <c r="H1453" i="27"/>
  <c r="G1453" i="27"/>
  <c r="F1453" i="27"/>
  <c r="X1451" i="27"/>
  <c r="W1451" i="27"/>
  <c r="V1451" i="27"/>
  <c r="U1451" i="27"/>
  <c r="T1451" i="27"/>
  <c r="S1451" i="27"/>
  <c r="R1451" i="27"/>
  <c r="Q1451" i="27"/>
  <c r="P1451" i="27"/>
  <c r="O1451" i="27"/>
  <c r="N1451" i="27"/>
  <c r="M1451" i="27"/>
  <c r="L1451" i="27"/>
  <c r="K1451" i="27"/>
  <c r="J1451" i="27"/>
  <c r="I1451" i="27"/>
  <c r="H1451" i="27"/>
  <c r="G1451" i="27"/>
  <c r="F1451" i="27"/>
  <c r="X1406" i="27"/>
  <c r="W1406" i="27"/>
  <c r="V1406" i="27"/>
  <c r="U1406" i="27"/>
  <c r="T1406" i="27"/>
  <c r="S1406" i="27"/>
  <c r="R1406" i="27"/>
  <c r="Q1406" i="27"/>
  <c r="P1406" i="27"/>
  <c r="O1406" i="27"/>
  <c r="N1406" i="27"/>
  <c r="M1406" i="27"/>
  <c r="L1406" i="27"/>
  <c r="K1406" i="27"/>
  <c r="J1406" i="27"/>
  <c r="H1406" i="27"/>
  <c r="G1406" i="27"/>
  <c r="F1406" i="27"/>
  <c r="E1406" i="27"/>
  <c r="X1402" i="27"/>
  <c r="W1402" i="27"/>
  <c r="V1402" i="27"/>
  <c r="U1402" i="27"/>
  <c r="T1402" i="27"/>
  <c r="S1402" i="27"/>
  <c r="R1402" i="27"/>
  <c r="Q1402" i="27"/>
  <c r="P1402" i="27"/>
  <c r="O1402" i="27"/>
  <c r="N1402" i="27"/>
  <c r="M1402" i="27"/>
  <c r="L1402" i="27"/>
  <c r="K1402" i="27"/>
  <c r="J1402" i="27"/>
  <c r="H1402" i="27"/>
  <c r="G1402" i="27"/>
  <c r="F1402" i="27"/>
  <c r="E1402" i="27"/>
  <c r="X1400" i="27"/>
  <c r="W1400" i="27"/>
  <c r="V1400" i="27"/>
  <c r="U1400" i="27"/>
  <c r="T1400" i="27"/>
  <c r="S1400" i="27"/>
  <c r="R1400" i="27"/>
  <c r="Q1400" i="27"/>
  <c r="P1400" i="27"/>
  <c r="O1400" i="27"/>
  <c r="N1400" i="27"/>
  <c r="M1400" i="27"/>
  <c r="L1400" i="27"/>
  <c r="K1400" i="27"/>
  <c r="J1400" i="27"/>
  <c r="H1400" i="27"/>
  <c r="G1400" i="27"/>
  <c r="F1400" i="27"/>
  <c r="E1400" i="27"/>
  <c r="Z1400" i="27"/>
  <c r="U1344" i="27"/>
  <c r="U1341" i="27"/>
  <c r="U1338" i="27"/>
  <c r="U1335" i="27"/>
  <c r="L1344" i="27"/>
  <c r="L1341" i="27"/>
  <c r="L1338" i="27"/>
  <c r="L1335" i="27"/>
  <c r="X1355" i="27"/>
  <c r="W1355" i="27"/>
  <c r="V1355" i="27"/>
  <c r="T1355" i="27"/>
  <c r="S1355" i="27"/>
  <c r="R1355" i="27"/>
  <c r="Q1355" i="27"/>
  <c r="P1355" i="27"/>
  <c r="O1355" i="27"/>
  <c r="N1355" i="27"/>
  <c r="M1355" i="27"/>
  <c r="K1355" i="27"/>
  <c r="J1355" i="27"/>
  <c r="I1355" i="27"/>
  <c r="H1355" i="27"/>
  <c r="G1355" i="27"/>
  <c r="F1355" i="27"/>
  <c r="E1355" i="27"/>
  <c r="X1351" i="27"/>
  <c r="W1351" i="27"/>
  <c r="V1351" i="27"/>
  <c r="T1351" i="27"/>
  <c r="S1351" i="27"/>
  <c r="R1351" i="27"/>
  <c r="Q1351" i="27"/>
  <c r="P1351" i="27"/>
  <c r="O1351" i="27"/>
  <c r="N1351" i="27"/>
  <c r="M1351" i="27"/>
  <c r="K1351" i="27"/>
  <c r="J1351" i="27"/>
  <c r="I1351" i="27"/>
  <c r="H1351" i="27"/>
  <c r="G1351" i="27"/>
  <c r="F1351" i="27"/>
  <c r="E1351" i="27"/>
  <c r="X1349" i="27"/>
  <c r="W1349" i="27"/>
  <c r="V1349" i="27"/>
  <c r="T1349" i="27"/>
  <c r="S1349" i="27"/>
  <c r="R1349" i="27"/>
  <c r="Q1349" i="27"/>
  <c r="P1349" i="27"/>
  <c r="O1349" i="27"/>
  <c r="N1349" i="27"/>
  <c r="M1349" i="27"/>
  <c r="K1349" i="27"/>
  <c r="J1349" i="27"/>
  <c r="I1349" i="27"/>
  <c r="H1349" i="27"/>
  <c r="G1349" i="27"/>
  <c r="F1349" i="27"/>
  <c r="E1349" i="27"/>
  <c r="Z1349" i="27"/>
  <c r="T3410" i="27"/>
  <c r="T3407" i="27"/>
  <c r="T3404" i="27"/>
  <c r="T3401" i="27"/>
  <c r="R3410" i="27"/>
  <c r="R3407" i="27"/>
  <c r="R3404" i="27"/>
  <c r="R3401" i="27"/>
  <c r="N3410" i="27"/>
  <c r="N3407" i="27"/>
  <c r="N3404" i="27"/>
  <c r="N3401" i="27"/>
  <c r="M3410" i="27"/>
  <c r="M3407" i="27"/>
  <c r="M3404" i="27"/>
  <c r="M3401" i="27"/>
  <c r="L3410" i="27"/>
  <c r="L3407" i="27"/>
  <c r="L3404" i="27"/>
  <c r="L3401" i="27"/>
  <c r="K3410" i="27"/>
  <c r="K3407" i="27"/>
  <c r="K3404" i="27"/>
  <c r="K3401" i="27"/>
  <c r="J3410" i="27"/>
  <c r="J3407" i="27"/>
  <c r="J3404" i="27"/>
  <c r="J3401" i="27"/>
  <c r="X3421" i="27"/>
  <c r="W3421" i="27"/>
  <c r="V3421" i="27"/>
  <c r="S3421" i="27"/>
  <c r="Q3421" i="27"/>
  <c r="P3421" i="27"/>
  <c r="O3421" i="27"/>
  <c r="I3421" i="27"/>
  <c r="H3421" i="27"/>
  <c r="G3421" i="27"/>
  <c r="F3421" i="27"/>
  <c r="E3421" i="27"/>
  <c r="X3417" i="27"/>
  <c r="W3417" i="27"/>
  <c r="V3417" i="27"/>
  <c r="S3417" i="27"/>
  <c r="Q3417" i="27"/>
  <c r="P3417" i="27"/>
  <c r="O3417" i="27"/>
  <c r="I3417" i="27"/>
  <c r="H3417" i="27"/>
  <c r="G3417" i="27"/>
  <c r="F3417" i="27"/>
  <c r="E3417" i="27"/>
  <c r="X3415" i="27"/>
  <c r="W3415" i="27"/>
  <c r="V3415" i="27"/>
  <c r="S3415" i="27"/>
  <c r="Q3415" i="27"/>
  <c r="P3415" i="27"/>
  <c r="O3415" i="27"/>
  <c r="I3415" i="27"/>
  <c r="H3415" i="27"/>
  <c r="G3415" i="27"/>
  <c r="F3415" i="27"/>
  <c r="E3415" i="27"/>
  <c r="Z3415" i="27"/>
  <c r="U3695" i="27"/>
  <c r="U3692" i="27"/>
  <c r="U3689" i="27"/>
  <c r="U3686" i="27"/>
  <c r="T3695" i="27"/>
  <c r="T3692" i="27"/>
  <c r="T3689" i="27"/>
  <c r="T3686" i="27"/>
  <c r="R3695" i="27"/>
  <c r="R3692" i="27"/>
  <c r="R3689" i="27"/>
  <c r="R3686" i="27"/>
  <c r="O3695" i="27"/>
  <c r="O3692" i="27"/>
  <c r="O3689" i="27"/>
  <c r="O3686" i="27"/>
  <c r="L3695" i="27"/>
  <c r="L3692" i="27"/>
  <c r="L3689" i="27"/>
  <c r="L3686" i="27"/>
  <c r="K3695" i="27"/>
  <c r="K3692" i="27"/>
  <c r="K3689" i="27"/>
  <c r="K3686" i="27"/>
  <c r="J3695" i="27"/>
  <c r="J3692" i="27"/>
  <c r="J3689" i="27"/>
  <c r="J3686" i="27"/>
  <c r="X3706" i="27"/>
  <c r="W3706" i="27"/>
  <c r="V3706" i="27"/>
  <c r="S3706" i="27"/>
  <c r="Q3706" i="27"/>
  <c r="P3706" i="27"/>
  <c r="N3706" i="27"/>
  <c r="M3706" i="27"/>
  <c r="I3706" i="27"/>
  <c r="H3706" i="27"/>
  <c r="G3706" i="27"/>
  <c r="F3706" i="27"/>
  <c r="E3706" i="27"/>
  <c r="X3702" i="27"/>
  <c r="W3702" i="27"/>
  <c r="V3702" i="27"/>
  <c r="S3702" i="27"/>
  <c r="Q3702" i="27"/>
  <c r="P3702" i="27"/>
  <c r="N3702" i="27"/>
  <c r="M3702" i="27"/>
  <c r="I3702" i="27"/>
  <c r="H3702" i="27"/>
  <c r="G3702" i="27"/>
  <c r="F3702" i="27"/>
  <c r="E3702" i="27"/>
  <c r="X3700" i="27"/>
  <c r="W3700" i="27"/>
  <c r="V3700" i="27"/>
  <c r="S3700" i="27"/>
  <c r="Q3700" i="27"/>
  <c r="P3700" i="27"/>
  <c r="N3700" i="27"/>
  <c r="M3700" i="27"/>
  <c r="I3700" i="27"/>
  <c r="H3700" i="27"/>
  <c r="G3700" i="27"/>
  <c r="F3700" i="27"/>
  <c r="E3700" i="27"/>
  <c r="Z3700" i="27"/>
  <c r="U3721" i="27"/>
  <c r="U3718" i="27"/>
  <c r="U3715" i="27"/>
  <c r="U3712" i="27"/>
  <c r="R3721" i="27"/>
  <c r="R3718" i="27"/>
  <c r="R3715" i="27"/>
  <c r="R3712" i="27"/>
  <c r="O3721" i="27"/>
  <c r="O3718" i="27"/>
  <c r="O3715" i="27"/>
  <c r="O3712" i="27"/>
  <c r="M3721" i="27"/>
  <c r="M3718" i="27"/>
  <c r="M3715" i="27"/>
  <c r="M3712" i="27"/>
  <c r="L3721" i="27"/>
  <c r="L3718" i="27"/>
  <c r="L3715" i="27"/>
  <c r="L3712" i="27"/>
  <c r="K3721" i="27"/>
  <c r="K3718" i="27"/>
  <c r="K3715" i="27"/>
  <c r="K3712" i="27"/>
  <c r="J3721" i="27"/>
  <c r="J3718" i="27"/>
  <c r="J3715" i="27"/>
  <c r="J3712" i="27"/>
  <c r="I3721" i="27"/>
  <c r="I3718" i="27"/>
  <c r="I3715" i="27"/>
  <c r="I3712" i="27"/>
  <c r="G3721" i="27"/>
  <c r="G3718" i="27"/>
  <c r="G3715" i="27"/>
  <c r="G3712" i="27"/>
  <c r="F3721" i="27"/>
  <c r="F3718" i="27"/>
  <c r="F3715" i="27"/>
  <c r="F3712" i="27"/>
  <c r="E3721" i="27"/>
  <c r="E3718" i="27"/>
  <c r="E3715" i="27"/>
  <c r="E3712" i="27"/>
  <c r="X3732" i="27"/>
  <c r="W3732" i="27"/>
  <c r="V3732" i="27"/>
  <c r="T3732" i="27"/>
  <c r="S3732" i="27"/>
  <c r="Q3732" i="27"/>
  <c r="P3732" i="27"/>
  <c r="N3732" i="27"/>
  <c r="H3732" i="27"/>
  <c r="X3728" i="27"/>
  <c r="W3728" i="27"/>
  <c r="V3728" i="27"/>
  <c r="T3728" i="27"/>
  <c r="S3728" i="27"/>
  <c r="Q3728" i="27"/>
  <c r="P3728" i="27"/>
  <c r="N3728" i="27"/>
  <c r="H3728" i="27"/>
  <c r="X3726" i="27"/>
  <c r="W3726" i="27"/>
  <c r="V3726" i="27"/>
  <c r="T3726" i="27"/>
  <c r="S3726" i="27"/>
  <c r="Q3726" i="27"/>
  <c r="P3726" i="27"/>
  <c r="N3726" i="27"/>
  <c r="H3726" i="27"/>
  <c r="T3564" i="27"/>
  <c r="T3561" i="27"/>
  <c r="T3558" i="27"/>
  <c r="R3564" i="27"/>
  <c r="R3561" i="27"/>
  <c r="R3558" i="27"/>
  <c r="R3555" i="27"/>
  <c r="O3564" i="27"/>
  <c r="O3561" i="27"/>
  <c r="O3558" i="27"/>
  <c r="O3555" i="27"/>
  <c r="M3564" i="27"/>
  <c r="M3561" i="27"/>
  <c r="M3558" i="27"/>
  <c r="M3555" i="27"/>
  <c r="L3564" i="27"/>
  <c r="L3561" i="27"/>
  <c r="L3558" i="27"/>
  <c r="L3555" i="27"/>
  <c r="K3564" i="27"/>
  <c r="K3561" i="27"/>
  <c r="K3558" i="27"/>
  <c r="K3555" i="27"/>
  <c r="J3564" i="27"/>
  <c r="J3561" i="27"/>
  <c r="J3558" i="27"/>
  <c r="J3555" i="27"/>
  <c r="I3564" i="27"/>
  <c r="I3561" i="27"/>
  <c r="I3558" i="27"/>
  <c r="I3555" i="27"/>
  <c r="G3564" i="27"/>
  <c r="G3561" i="27"/>
  <c r="G3558" i="27"/>
  <c r="G3555" i="27"/>
  <c r="E3564" i="27"/>
  <c r="E3561" i="27"/>
  <c r="E3558" i="27"/>
  <c r="E3555" i="27"/>
  <c r="X3575" i="27"/>
  <c r="W3575" i="27"/>
  <c r="V3575" i="27"/>
  <c r="U3575" i="27"/>
  <c r="S3575" i="27"/>
  <c r="Q3575" i="27"/>
  <c r="P3575" i="27"/>
  <c r="N3575" i="27"/>
  <c r="H3575" i="27"/>
  <c r="F3575" i="27"/>
  <c r="X3571" i="27"/>
  <c r="W3571" i="27"/>
  <c r="V3571" i="27"/>
  <c r="U3571" i="27"/>
  <c r="S3571" i="27"/>
  <c r="Q3571" i="27"/>
  <c r="P3571" i="27"/>
  <c r="N3571" i="27"/>
  <c r="H3571" i="27"/>
  <c r="F3571" i="27"/>
  <c r="X3569" i="27"/>
  <c r="W3569" i="27"/>
  <c r="V3569" i="27"/>
  <c r="U3569" i="27"/>
  <c r="S3569" i="27"/>
  <c r="Q3569" i="27"/>
  <c r="P3569" i="27"/>
  <c r="N3569" i="27"/>
  <c r="H3569" i="27"/>
  <c r="F3569" i="27"/>
  <c r="T1679" i="27"/>
  <c r="T1676" i="27"/>
  <c r="T1673" i="27"/>
  <c r="T1670" i="27"/>
  <c r="R1679" i="27"/>
  <c r="R1676" i="27"/>
  <c r="R1673" i="27"/>
  <c r="R1670" i="27"/>
  <c r="M1679" i="27"/>
  <c r="M1676" i="27"/>
  <c r="M1673" i="27"/>
  <c r="M1670" i="27"/>
  <c r="L1679" i="27"/>
  <c r="L1676" i="27"/>
  <c r="L1673" i="27"/>
  <c r="L1670" i="27"/>
  <c r="J1679" i="27"/>
  <c r="J1676" i="27"/>
  <c r="J1673" i="27"/>
  <c r="J1670" i="27"/>
  <c r="X1690" i="27"/>
  <c r="W1690" i="27"/>
  <c r="V1690" i="27"/>
  <c r="U1690" i="27"/>
  <c r="S1690" i="27"/>
  <c r="Q1690" i="27"/>
  <c r="P1690" i="27"/>
  <c r="O1690" i="27"/>
  <c r="N1690" i="27"/>
  <c r="K1690" i="27"/>
  <c r="I1690" i="27"/>
  <c r="H1690" i="27"/>
  <c r="G1690" i="27"/>
  <c r="F1690" i="27"/>
  <c r="E1690" i="27"/>
  <c r="X1686" i="27"/>
  <c r="W1686" i="27"/>
  <c r="V1686" i="27"/>
  <c r="U1686" i="27"/>
  <c r="S1686" i="27"/>
  <c r="Q1686" i="27"/>
  <c r="P1686" i="27"/>
  <c r="O1686" i="27"/>
  <c r="N1686" i="27"/>
  <c r="K1686" i="27"/>
  <c r="I1686" i="27"/>
  <c r="H1686" i="27"/>
  <c r="G1686" i="27"/>
  <c r="F1686" i="27"/>
  <c r="E1686" i="27"/>
  <c r="X1684" i="27"/>
  <c r="W1684" i="27"/>
  <c r="V1684" i="27"/>
  <c r="U1684" i="27"/>
  <c r="S1684" i="27"/>
  <c r="Q1684" i="27"/>
  <c r="P1684" i="27"/>
  <c r="O1684" i="27"/>
  <c r="N1684" i="27"/>
  <c r="K1684" i="27"/>
  <c r="I1684" i="27"/>
  <c r="H1684" i="27"/>
  <c r="G1684" i="27"/>
  <c r="F1684" i="27"/>
  <c r="E1684" i="27"/>
  <c r="Z1684" i="27"/>
  <c r="V1756" i="27"/>
  <c r="V1753" i="27"/>
  <c r="V1750" i="27"/>
  <c r="V1747" i="27"/>
  <c r="S1756" i="27"/>
  <c r="S1753" i="27"/>
  <c r="S1750" i="27"/>
  <c r="S1747" i="27"/>
  <c r="O1756" i="27"/>
  <c r="O1753" i="27"/>
  <c r="O1750" i="27"/>
  <c r="O1747" i="27"/>
  <c r="M1756" i="27"/>
  <c r="M1753" i="27"/>
  <c r="M1750" i="27"/>
  <c r="M1747" i="27"/>
  <c r="L1756" i="27"/>
  <c r="L1753" i="27"/>
  <c r="L1750" i="27"/>
  <c r="L1747" i="27"/>
  <c r="K1756" i="27"/>
  <c r="K1753" i="27"/>
  <c r="K1750" i="27"/>
  <c r="K1747" i="27"/>
  <c r="J1756" i="27"/>
  <c r="J1753" i="27"/>
  <c r="J1750" i="27"/>
  <c r="J1747" i="27"/>
  <c r="I1756" i="27"/>
  <c r="I1753" i="27"/>
  <c r="I1750" i="27"/>
  <c r="I1747" i="27"/>
  <c r="G1756" i="27"/>
  <c r="G1753" i="27"/>
  <c r="G1750" i="27"/>
  <c r="G1747" i="27"/>
  <c r="F1756" i="27"/>
  <c r="F1753" i="27"/>
  <c r="F1750" i="27"/>
  <c r="F1747" i="27"/>
  <c r="E1756" i="27"/>
  <c r="E1753" i="27"/>
  <c r="E1750" i="27"/>
  <c r="E1747" i="27"/>
  <c r="X1767" i="27"/>
  <c r="W1767" i="27"/>
  <c r="U1767" i="27"/>
  <c r="T1767" i="27"/>
  <c r="R1767" i="27"/>
  <c r="Q1767" i="27"/>
  <c r="P1767" i="27"/>
  <c r="N1767" i="27"/>
  <c r="H1767" i="27"/>
  <c r="X1763" i="27"/>
  <c r="W1763" i="27"/>
  <c r="U1763" i="27"/>
  <c r="T1763" i="27"/>
  <c r="R1763" i="27"/>
  <c r="Q1763" i="27"/>
  <c r="P1763" i="27"/>
  <c r="N1763" i="27"/>
  <c r="H1763" i="27"/>
  <c r="X1761" i="27"/>
  <c r="W1761" i="27"/>
  <c r="U1761" i="27"/>
  <c r="T1761" i="27"/>
  <c r="R1761" i="27"/>
  <c r="Q1761" i="27"/>
  <c r="P1761" i="27"/>
  <c r="N1761" i="27"/>
  <c r="H1761" i="27"/>
  <c r="O3257" i="27"/>
  <c r="O3254" i="27"/>
  <c r="O3251" i="27"/>
  <c r="O3248" i="27"/>
  <c r="J3257" i="27"/>
  <c r="J3254" i="27"/>
  <c r="J3251" i="27"/>
  <c r="J3248" i="27"/>
  <c r="I3257" i="27"/>
  <c r="I3254" i="27"/>
  <c r="I3251" i="27"/>
  <c r="I3248" i="27"/>
  <c r="G3257" i="27"/>
  <c r="G3254" i="27"/>
  <c r="G3251" i="27"/>
  <c r="G3248" i="27"/>
  <c r="E3257" i="27"/>
  <c r="E3254" i="27"/>
  <c r="E3251" i="27"/>
  <c r="E3248" i="27"/>
  <c r="X3268" i="27"/>
  <c r="W3268" i="27"/>
  <c r="V3268" i="27"/>
  <c r="U3268" i="27"/>
  <c r="T3268" i="27"/>
  <c r="S3268" i="27"/>
  <c r="R3268" i="27"/>
  <c r="Q3268" i="27"/>
  <c r="P3268" i="27"/>
  <c r="N3268" i="27"/>
  <c r="M3268" i="27"/>
  <c r="L3268" i="27"/>
  <c r="K3268" i="27"/>
  <c r="H3268" i="27"/>
  <c r="F3268" i="27"/>
  <c r="X3264" i="27"/>
  <c r="W3264" i="27"/>
  <c r="V3264" i="27"/>
  <c r="U3264" i="27"/>
  <c r="T3264" i="27"/>
  <c r="S3264" i="27"/>
  <c r="R3264" i="27"/>
  <c r="Q3264" i="27"/>
  <c r="P3264" i="27"/>
  <c r="N3264" i="27"/>
  <c r="M3264" i="27"/>
  <c r="L3264" i="27"/>
  <c r="K3264" i="27"/>
  <c r="H3264" i="27"/>
  <c r="F3264" i="27"/>
  <c r="X3262" i="27"/>
  <c r="W3262" i="27"/>
  <c r="V3262" i="27"/>
  <c r="U3262" i="27"/>
  <c r="T3262" i="27"/>
  <c r="S3262" i="27"/>
  <c r="R3262" i="27"/>
  <c r="Q3262" i="27"/>
  <c r="P3262" i="27"/>
  <c r="N3262" i="27"/>
  <c r="M3262" i="27"/>
  <c r="L3262" i="27"/>
  <c r="K3262" i="27"/>
  <c r="H3262" i="27"/>
  <c r="F3262" i="27"/>
  <c r="O3283" i="27"/>
  <c r="O3280" i="27"/>
  <c r="O3277" i="27"/>
  <c r="O3274" i="27"/>
  <c r="J3283" i="27"/>
  <c r="J3280" i="27"/>
  <c r="J3277" i="27"/>
  <c r="J3274" i="27"/>
  <c r="I3283" i="27"/>
  <c r="I3280" i="27"/>
  <c r="I3277" i="27"/>
  <c r="I3274" i="27"/>
  <c r="G3283" i="27"/>
  <c r="G3280" i="27"/>
  <c r="G3277" i="27"/>
  <c r="G3274" i="27"/>
  <c r="E3283" i="27"/>
  <c r="E3280" i="27"/>
  <c r="E3277" i="27"/>
  <c r="E3274" i="27"/>
  <c r="X3294" i="27"/>
  <c r="W3294" i="27"/>
  <c r="V3294" i="27"/>
  <c r="U3294" i="27"/>
  <c r="T3294" i="27"/>
  <c r="S3294" i="27"/>
  <c r="R3294" i="27"/>
  <c r="Q3294" i="27"/>
  <c r="P3294" i="27"/>
  <c r="N3294" i="27"/>
  <c r="M3294" i="27"/>
  <c r="L3294" i="27"/>
  <c r="K3294" i="27"/>
  <c r="H3294" i="27"/>
  <c r="F3294" i="27"/>
  <c r="X3290" i="27"/>
  <c r="W3290" i="27"/>
  <c r="V3290" i="27"/>
  <c r="U3290" i="27"/>
  <c r="T3290" i="27"/>
  <c r="S3290" i="27"/>
  <c r="R3290" i="27"/>
  <c r="Q3290" i="27"/>
  <c r="P3290" i="27"/>
  <c r="N3290" i="27"/>
  <c r="M3290" i="27"/>
  <c r="L3290" i="27"/>
  <c r="K3290" i="27"/>
  <c r="H3290" i="27"/>
  <c r="F3290" i="27"/>
  <c r="X3288" i="27"/>
  <c r="W3288" i="27"/>
  <c r="V3288" i="27"/>
  <c r="U3288" i="27"/>
  <c r="T3288" i="27"/>
  <c r="S3288" i="27"/>
  <c r="R3288" i="27"/>
  <c r="Q3288" i="27"/>
  <c r="P3288" i="27"/>
  <c r="N3288" i="27"/>
  <c r="M3288" i="27"/>
  <c r="L3288" i="27"/>
  <c r="K3288" i="27"/>
  <c r="H3288" i="27"/>
  <c r="F3288" i="27"/>
  <c r="X3333" i="27"/>
  <c r="X3330" i="27"/>
  <c r="X3327" i="27"/>
  <c r="X3324" i="27"/>
  <c r="U3333" i="27"/>
  <c r="U3330" i="27"/>
  <c r="U3327" i="27"/>
  <c r="U3324" i="27"/>
  <c r="T3333" i="27"/>
  <c r="T3330" i="27"/>
  <c r="T3327" i="27"/>
  <c r="T3324" i="27"/>
  <c r="S3333" i="27"/>
  <c r="S3330" i="27"/>
  <c r="S3327" i="27"/>
  <c r="S3324" i="27"/>
  <c r="R3333" i="27"/>
  <c r="R3330" i="27"/>
  <c r="R3327" i="27"/>
  <c r="R3324" i="27"/>
  <c r="P3333" i="27"/>
  <c r="P3330" i="27"/>
  <c r="P3327" i="27"/>
  <c r="P3324" i="27"/>
  <c r="O3333" i="27"/>
  <c r="O3330" i="27"/>
  <c r="O3327" i="27"/>
  <c r="O3324" i="27"/>
  <c r="M3333" i="27"/>
  <c r="M3330" i="27"/>
  <c r="M3327" i="27"/>
  <c r="M3324" i="27"/>
  <c r="L3333" i="27"/>
  <c r="L3330" i="27"/>
  <c r="L3327" i="27"/>
  <c r="L3324" i="27"/>
  <c r="K3333" i="27"/>
  <c r="K3330" i="27"/>
  <c r="K3327" i="27"/>
  <c r="K3324" i="27"/>
  <c r="J3333" i="27"/>
  <c r="J3330" i="27"/>
  <c r="J3327" i="27"/>
  <c r="J3324" i="27"/>
  <c r="G3333" i="27"/>
  <c r="G3330" i="27"/>
  <c r="G3327" i="27"/>
  <c r="G3324" i="27"/>
  <c r="E3333" i="27"/>
  <c r="E3330" i="27"/>
  <c r="E3327" i="27"/>
  <c r="E3324" i="27"/>
  <c r="W3344" i="27"/>
  <c r="V3344" i="27"/>
  <c r="Q3344" i="27"/>
  <c r="N3344" i="27"/>
  <c r="I3344" i="27"/>
  <c r="H3344" i="27"/>
  <c r="F3344" i="27"/>
  <c r="W3340" i="27"/>
  <c r="V3340" i="27"/>
  <c r="Q3340" i="27"/>
  <c r="N3340" i="27"/>
  <c r="I3340" i="27"/>
  <c r="H3340" i="27"/>
  <c r="F3340" i="27"/>
  <c r="W3338" i="27"/>
  <c r="V3338" i="27"/>
  <c r="Q3338" i="27"/>
  <c r="N3338" i="27"/>
  <c r="I3338" i="27"/>
  <c r="H3338" i="27"/>
  <c r="F3338" i="27"/>
  <c r="X3026" i="27"/>
  <c r="X3023" i="27"/>
  <c r="X3020" i="27"/>
  <c r="X3017" i="27"/>
  <c r="V3026" i="27"/>
  <c r="V3023" i="27"/>
  <c r="V3020" i="27"/>
  <c r="V3017" i="27"/>
  <c r="S3026" i="27"/>
  <c r="S3023" i="27"/>
  <c r="S3020" i="27"/>
  <c r="S3017" i="27"/>
  <c r="O3026" i="27"/>
  <c r="O3023" i="27"/>
  <c r="O3020" i="27"/>
  <c r="O3017" i="27"/>
  <c r="L3026" i="27"/>
  <c r="L3023" i="27"/>
  <c r="L3020" i="27"/>
  <c r="L3017" i="27"/>
  <c r="J3026" i="27"/>
  <c r="J3023" i="27"/>
  <c r="J3020" i="27"/>
  <c r="J3017" i="27"/>
  <c r="G3026" i="27"/>
  <c r="G3023" i="27"/>
  <c r="G3020" i="27"/>
  <c r="G3017" i="27"/>
  <c r="W3037" i="27"/>
  <c r="U3037" i="27"/>
  <c r="T3037" i="27"/>
  <c r="R3037" i="27"/>
  <c r="Q3037" i="27"/>
  <c r="P3037" i="27"/>
  <c r="N3037" i="27"/>
  <c r="M3037" i="27"/>
  <c r="K3037" i="27"/>
  <c r="I3037" i="27"/>
  <c r="H3037" i="27"/>
  <c r="F3037" i="27"/>
  <c r="E3037" i="27"/>
  <c r="W3033" i="27"/>
  <c r="U3033" i="27"/>
  <c r="T3033" i="27"/>
  <c r="R3033" i="27"/>
  <c r="Q3033" i="27"/>
  <c r="P3033" i="27"/>
  <c r="N3033" i="27"/>
  <c r="M3033" i="27"/>
  <c r="K3033" i="27"/>
  <c r="I3033" i="27"/>
  <c r="H3033" i="27"/>
  <c r="F3033" i="27"/>
  <c r="E3033" i="27"/>
  <c r="W3031" i="27"/>
  <c r="U3031" i="27"/>
  <c r="T3031" i="27"/>
  <c r="R3031" i="27"/>
  <c r="Q3031" i="27"/>
  <c r="P3031" i="27"/>
  <c r="N3031" i="27"/>
  <c r="M3031" i="27"/>
  <c r="K3031" i="27"/>
  <c r="I3031" i="27"/>
  <c r="H3031" i="27"/>
  <c r="F3031" i="27"/>
  <c r="E3031" i="27"/>
  <c r="Z3031" i="27"/>
  <c r="X2640" i="27"/>
  <c r="X2637" i="27"/>
  <c r="X2634" i="27"/>
  <c r="X2631" i="27"/>
  <c r="T2640" i="27"/>
  <c r="T2637" i="27"/>
  <c r="T2634" i="27"/>
  <c r="T2631" i="27"/>
  <c r="O2640" i="27"/>
  <c r="O2637" i="27"/>
  <c r="O2634" i="27"/>
  <c r="O2631" i="27"/>
  <c r="M2640" i="27"/>
  <c r="M2637" i="27"/>
  <c r="M2634" i="27"/>
  <c r="M2631" i="27"/>
  <c r="L2640" i="27"/>
  <c r="L2637" i="27"/>
  <c r="L2634" i="27"/>
  <c r="L2631" i="27"/>
  <c r="W2651" i="27"/>
  <c r="V2651" i="27"/>
  <c r="U2651" i="27"/>
  <c r="S2651" i="27"/>
  <c r="R2651" i="27"/>
  <c r="Q2651" i="27"/>
  <c r="P2651" i="27"/>
  <c r="N2651" i="27"/>
  <c r="K2651" i="27"/>
  <c r="J2651" i="27"/>
  <c r="I2651" i="27"/>
  <c r="H2651" i="27"/>
  <c r="G2651" i="27"/>
  <c r="F2651" i="27"/>
  <c r="E2651" i="27"/>
  <c r="W2647" i="27"/>
  <c r="V2647" i="27"/>
  <c r="U2647" i="27"/>
  <c r="S2647" i="27"/>
  <c r="R2647" i="27"/>
  <c r="Q2647" i="27"/>
  <c r="P2647" i="27"/>
  <c r="N2647" i="27"/>
  <c r="K2647" i="27"/>
  <c r="J2647" i="27"/>
  <c r="I2647" i="27"/>
  <c r="H2647" i="27"/>
  <c r="G2647" i="27"/>
  <c r="F2647" i="27"/>
  <c r="E2647" i="27"/>
  <c r="W2645" i="27"/>
  <c r="V2645" i="27"/>
  <c r="U2645" i="27"/>
  <c r="S2645" i="27"/>
  <c r="R2645" i="27"/>
  <c r="Q2645" i="27"/>
  <c r="P2645" i="27"/>
  <c r="N2645" i="27"/>
  <c r="K2645" i="27"/>
  <c r="J2645" i="27"/>
  <c r="I2645" i="27"/>
  <c r="H2645" i="27"/>
  <c r="G2645" i="27"/>
  <c r="F2645" i="27"/>
  <c r="E2645" i="27"/>
  <c r="Z2645" i="27"/>
  <c r="O2275" i="27"/>
  <c r="O2272" i="27"/>
  <c r="O2269" i="27"/>
  <c r="O2266" i="27"/>
  <c r="L2275" i="27"/>
  <c r="L2272" i="27"/>
  <c r="L2269" i="27"/>
  <c r="L2266" i="27"/>
  <c r="K2275" i="27"/>
  <c r="K2272" i="27"/>
  <c r="K2269" i="27"/>
  <c r="K2266" i="27"/>
  <c r="J2275" i="27"/>
  <c r="J2272" i="27"/>
  <c r="J2269" i="27"/>
  <c r="J2266" i="27"/>
  <c r="G2275" i="27"/>
  <c r="G2272" i="27"/>
  <c r="G2269" i="27"/>
  <c r="G2266" i="27"/>
  <c r="E2275" i="27"/>
  <c r="E2272" i="27"/>
  <c r="E2269" i="27"/>
  <c r="E2266" i="27"/>
  <c r="X2286" i="27"/>
  <c r="W2286" i="27"/>
  <c r="V2286" i="27"/>
  <c r="U2286" i="27"/>
  <c r="T2286" i="27"/>
  <c r="S2286" i="27"/>
  <c r="R2286" i="27"/>
  <c r="Q2286" i="27"/>
  <c r="P2286" i="27"/>
  <c r="N2286" i="27"/>
  <c r="M2286" i="27"/>
  <c r="I2286" i="27"/>
  <c r="H2286" i="27"/>
  <c r="F2286" i="27"/>
  <c r="X2282" i="27"/>
  <c r="W2282" i="27"/>
  <c r="V2282" i="27"/>
  <c r="U2282" i="27"/>
  <c r="T2282" i="27"/>
  <c r="S2282" i="27"/>
  <c r="R2282" i="27"/>
  <c r="Q2282" i="27"/>
  <c r="P2282" i="27"/>
  <c r="N2282" i="27"/>
  <c r="M2282" i="27"/>
  <c r="I2282" i="27"/>
  <c r="H2282" i="27"/>
  <c r="F2282" i="27"/>
  <c r="X2280" i="27"/>
  <c r="W2280" i="27"/>
  <c r="V2280" i="27"/>
  <c r="U2280" i="27"/>
  <c r="T2280" i="27"/>
  <c r="S2280" i="27"/>
  <c r="R2280" i="27"/>
  <c r="Q2280" i="27"/>
  <c r="P2280" i="27"/>
  <c r="N2280" i="27"/>
  <c r="M2280" i="27"/>
  <c r="I2280" i="27"/>
  <c r="H2280" i="27"/>
  <c r="F2280" i="27"/>
  <c r="V2326" i="27"/>
  <c r="V2323" i="27"/>
  <c r="V2320" i="27"/>
  <c r="V2317" i="27"/>
  <c r="T2326" i="27"/>
  <c r="T2323" i="27"/>
  <c r="T2320" i="27"/>
  <c r="T2317" i="27"/>
  <c r="S2326" i="27"/>
  <c r="S2323" i="27"/>
  <c r="S2320" i="27"/>
  <c r="S2317" i="27"/>
  <c r="R2326" i="27"/>
  <c r="R2323" i="27"/>
  <c r="R2320" i="27"/>
  <c r="R2317" i="27"/>
  <c r="O2326" i="27"/>
  <c r="O2323" i="27"/>
  <c r="O2320" i="27"/>
  <c r="O2317" i="27"/>
  <c r="N2326" i="27"/>
  <c r="N2323" i="27"/>
  <c r="N2320" i="27"/>
  <c r="N2317" i="27"/>
  <c r="M2326" i="27"/>
  <c r="M2323" i="27"/>
  <c r="M2320" i="27"/>
  <c r="M2317" i="27"/>
  <c r="L2326" i="27"/>
  <c r="L2323" i="27"/>
  <c r="L2320" i="27"/>
  <c r="L2317" i="27"/>
  <c r="J2326" i="27"/>
  <c r="J2323" i="27"/>
  <c r="J2320" i="27"/>
  <c r="J2317" i="27"/>
  <c r="X2337" i="27"/>
  <c r="W2337" i="27"/>
  <c r="Q2337" i="27"/>
  <c r="P2337" i="27"/>
  <c r="K2337" i="27"/>
  <c r="I2337" i="27"/>
  <c r="H2337" i="27"/>
  <c r="G2337" i="27"/>
  <c r="F2337" i="27"/>
  <c r="E2337" i="27"/>
  <c r="X2333" i="27"/>
  <c r="W2333" i="27"/>
  <c r="Q2333" i="27"/>
  <c r="P2333" i="27"/>
  <c r="K2333" i="27"/>
  <c r="I2333" i="27"/>
  <c r="H2333" i="27"/>
  <c r="G2333" i="27"/>
  <c r="F2333" i="27"/>
  <c r="E2333" i="27"/>
  <c r="X2331" i="27"/>
  <c r="W2331" i="27"/>
  <c r="Q2331" i="27"/>
  <c r="P2331" i="27"/>
  <c r="K2331" i="27"/>
  <c r="I2331" i="27"/>
  <c r="H2331" i="27"/>
  <c r="G2331" i="27"/>
  <c r="F2331" i="27"/>
  <c r="E2331" i="27"/>
  <c r="Z2331" i="27"/>
  <c r="X2148" i="27"/>
  <c r="X2145" i="27"/>
  <c r="X2142" i="27"/>
  <c r="X2139" i="27"/>
  <c r="V2148" i="27"/>
  <c r="V2145" i="27"/>
  <c r="V2142" i="27"/>
  <c r="V2139" i="27"/>
  <c r="S2148" i="27"/>
  <c r="S2145" i="27"/>
  <c r="S2142" i="27"/>
  <c r="S2139" i="27"/>
  <c r="O2148" i="27"/>
  <c r="O2145" i="27"/>
  <c r="O2142" i="27"/>
  <c r="O2139" i="27"/>
  <c r="L2148" i="27"/>
  <c r="L2145" i="27"/>
  <c r="L2142" i="27"/>
  <c r="L2139" i="27"/>
  <c r="K2148" i="27"/>
  <c r="K2145" i="27"/>
  <c r="K2142" i="27"/>
  <c r="K2139" i="27"/>
  <c r="J2148" i="27"/>
  <c r="J2145" i="27"/>
  <c r="J2142" i="27"/>
  <c r="J2139" i="27"/>
  <c r="G2148" i="27"/>
  <c r="G2145" i="27"/>
  <c r="G2142" i="27"/>
  <c r="G2139" i="27"/>
  <c r="W2159" i="27"/>
  <c r="U2159" i="27"/>
  <c r="T2159" i="27"/>
  <c r="R2159" i="27"/>
  <c r="Q2159" i="27"/>
  <c r="P2159" i="27"/>
  <c r="N2159" i="27"/>
  <c r="M2159" i="27"/>
  <c r="I2159" i="27"/>
  <c r="H2159" i="27"/>
  <c r="F2159" i="27"/>
  <c r="E2159" i="27"/>
  <c r="W2155" i="27"/>
  <c r="U2155" i="27"/>
  <c r="T2155" i="27"/>
  <c r="R2155" i="27"/>
  <c r="Q2155" i="27"/>
  <c r="P2155" i="27"/>
  <c r="N2155" i="27"/>
  <c r="M2155" i="27"/>
  <c r="I2155" i="27"/>
  <c r="H2155" i="27"/>
  <c r="F2155" i="27"/>
  <c r="E2155" i="27"/>
  <c r="W2153" i="27"/>
  <c r="U2153" i="27"/>
  <c r="T2153" i="27"/>
  <c r="R2153" i="27"/>
  <c r="Q2153" i="27"/>
  <c r="P2153" i="27"/>
  <c r="N2153" i="27"/>
  <c r="M2153" i="27"/>
  <c r="I2153" i="27"/>
  <c r="H2153" i="27"/>
  <c r="F2153" i="27"/>
  <c r="E2153" i="27"/>
  <c r="Z2153" i="27"/>
  <c r="T3308" i="27"/>
  <c r="T3305" i="27"/>
  <c r="T3302" i="27"/>
  <c r="T3299" i="27"/>
  <c r="S3308" i="27"/>
  <c r="S3305" i="27"/>
  <c r="S3302" i="27"/>
  <c r="S3299" i="27"/>
  <c r="R3308" i="27"/>
  <c r="R3305" i="27"/>
  <c r="R3302" i="27"/>
  <c r="R3299" i="27"/>
  <c r="O3308" i="27"/>
  <c r="O3305" i="27"/>
  <c r="O3302" i="27"/>
  <c r="O3299" i="27"/>
  <c r="M3308" i="27"/>
  <c r="M3305" i="27"/>
  <c r="M3302" i="27"/>
  <c r="M3299" i="27"/>
  <c r="K3308" i="27"/>
  <c r="K3305" i="27"/>
  <c r="K3302" i="27"/>
  <c r="K3299" i="27"/>
  <c r="J3308" i="27"/>
  <c r="J3305" i="27"/>
  <c r="J3302" i="27"/>
  <c r="J3299" i="27"/>
  <c r="G3308" i="27"/>
  <c r="G3305" i="27"/>
  <c r="G3302" i="27"/>
  <c r="G3299" i="27"/>
  <c r="X3319" i="27"/>
  <c r="W3319" i="27"/>
  <c r="V3319" i="27"/>
  <c r="Q3319" i="27"/>
  <c r="P3319" i="27"/>
  <c r="N3319" i="27"/>
  <c r="L3319" i="27"/>
  <c r="I3319" i="27"/>
  <c r="H3319" i="27"/>
  <c r="F3319" i="27"/>
  <c r="E3319" i="27"/>
  <c r="X3315" i="27"/>
  <c r="W3315" i="27"/>
  <c r="V3315" i="27"/>
  <c r="Q3315" i="27"/>
  <c r="P3315" i="27"/>
  <c r="N3315" i="27"/>
  <c r="L3315" i="27"/>
  <c r="I3315" i="27"/>
  <c r="H3315" i="27"/>
  <c r="F3315" i="27"/>
  <c r="E3315" i="27"/>
  <c r="X3313" i="27"/>
  <c r="W3313" i="27"/>
  <c r="V3313" i="27"/>
  <c r="Q3313" i="27"/>
  <c r="P3313" i="27"/>
  <c r="N3313" i="27"/>
  <c r="L3313" i="27"/>
  <c r="I3313" i="27"/>
  <c r="H3313" i="27"/>
  <c r="F3313" i="27"/>
  <c r="E3313" i="27"/>
  <c r="Z3313" i="27"/>
  <c r="X1997" i="27"/>
  <c r="X1994" i="27"/>
  <c r="X1991" i="27"/>
  <c r="X1988" i="27"/>
  <c r="V1997" i="27"/>
  <c r="V1994" i="27"/>
  <c r="V1991" i="27"/>
  <c r="V1988" i="27"/>
  <c r="S1997" i="27"/>
  <c r="S1994" i="27"/>
  <c r="S1991" i="27"/>
  <c r="S1988" i="27"/>
  <c r="M1997" i="27"/>
  <c r="M1994" i="27"/>
  <c r="M1991" i="27"/>
  <c r="M1988" i="27"/>
  <c r="L1997" i="27"/>
  <c r="L1994" i="27"/>
  <c r="L1991" i="27"/>
  <c r="L1988" i="27"/>
  <c r="J1997" i="27"/>
  <c r="J1994" i="27"/>
  <c r="J1991" i="27"/>
  <c r="J1988" i="27"/>
  <c r="G1997" i="27"/>
  <c r="G1994" i="27"/>
  <c r="G1991" i="27"/>
  <c r="G1988" i="27"/>
  <c r="W2008" i="27"/>
  <c r="U2008" i="27"/>
  <c r="T2008" i="27"/>
  <c r="R2008" i="27"/>
  <c r="Q2008" i="27"/>
  <c r="P2008" i="27"/>
  <c r="O2008" i="27"/>
  <c r="N2008" i="27"/>
  <c r="K2008" i="27"/>
  <c r="I2008" i="27"/>
  <c r="H2008" i="27"/>
  <c r="F2008" i="27"/>
  <c r="E2008" i="27"/>
  <c r="W2004" i="27"/>
  <c r="U2004" i="27"/>
  <c r="T2004" i="27"/>
  <c r="R2004" i="27"/>
  <c r="Q2004" i="27"/>
  <c r="P2004" i="27"/>
  <c r="O2004" i="27"/>
  <c r="N2004" i="27"/>
  <c r="K2004" i="27"/>
  <c r="I2004" i="27"/>
  <c r="H2004" i="27"/>
  <c r="F2004" i="27"/>
  <c r="E2004" i="27"/>
  <c r="W2002" i="27"/>
  <c r="U2002" i="27"/>
  <c r="T2002" i="27"/>
  <c r="R2002" i="27"/>
  <c r="Q2002" i="27"/>
  <c r="P2002" i="27"/>
  <c r="O2002" i="27"/>
  <c r="N2002" i="27"/>
  <c r="K2002" i="27"/>
  <c r="I2002" i="27"/>
  <c r="H2002" i="27"/>
  <c r="F2002" i="27"/>
  <c r="E2002" i="27"/>
  <c r="Z2002" i="27"/>
  <c r="U1971" i="27"/>
  <c r="U1968" i="27"/>
  <c r="U1965" i="27"/>
  <c r="U1962" i="27"/>
  <c r="T1971" i="27"/>
  <c r="T1968" i="27"/>
  <c r="T1965" i="27"/>
  <c r="T1962" i="27"/>
  <c r="S1971" i="27"/>
  <c r="S1968" i="27"/>
  <c r="S1965" i="27"/>
  <c r="S1962" i="27"/>
  <c r="R1971" i="27"/>
  <c r="R1968" i="27"/>
  <c r="R1965" i="27"/>
  <c r="R1962" i="27"/>
  <c r="N1971" i="27"/>
  <c r="N1968" i="27"/>
  <c r="N1965" i="27"/>
  <c r="N1962" i="27"/>
  <c r="M1971" i="27"/>
  <c r="M1968" i="27"/>
  <c r="M1965" i="27"/>
  <c r="M1962" i="27"/>
  <c r="L1971" i="27"/>
  <c r="L1968" i="27"/>
  <c r="L1965" i="27"/>
  <c r="L1962" i="27"/>
  <c r="K1971" i="27"/>
  <c r="K1968" i="27"/>
  <c r="K1965" i="27"/>
  <c r="K1962" i="27"/>
  <c r="J1971" i="27"/>
  <c r="J1968" i="27"/>
  <c r="J1965" i="27"/>
  <c r="J1962" i="27"/>
  <c r="G1971" i="27"/>
  <c r="G1968" i="27"/>
  <c r="G1965" i="27"/>
  <c r="G1962" i="27"/>
  <c r="F1971" i="27"/>
  <c r="F1968" i="27"/>
  <c r="F1965" i="27"/>
  <c r="F1962" i="27"/>
  <c r="E1971" i="27"/>
  <c r="E1968" i="27"/>
  <c r="E1965" i="27"/>
  <c r="E1962" i="27"/>
  <c r="X1982" i="27"/>
  <c r="W1982" i="27"/>
  <c r="V1982" i="27"/>
  <c r="Q1982" i="27"/>
  <c r="P1982" i="27"/>
  <c r="O1982" i="27"/>
  <c r="I1982" i="27"/>
  <c r="H1982" i="27"/>
  <c r="X1978" i="27"/>
  <c r="W1978" i="27"/>
  <c r="V1978" i="27"/>
  <c r="Q1978" i="27"/>
  <c r="P1978" i="27"/>
  <c r="O1978" i="27"/>
  <c r="I1978" i="27"/>
  <c r="H1978" i="27"/>
  <c r="X1976" i="27"/>
  <c r="W1976" i="27"/>
  <c r="V1976" i="27"/>
  <c r="Q1976" i="27"/>
  <c r="P1976" i="27"/>
  <c r="O1976" i="27"/>
  <c r="I1976" i="27"/>
  <c r="H1976" i="27"/>
  <c r="X3179" i="27"/>
  <c r="X3176" i="27"/>
  <c r="X3173" i="27"/>
  <c r="X3170" i="27"/>
  <c r="V3179" i="27"/>
  <c r="V3176" i="27"/>
  <c r="V3173" i="27"/>
  <c r="V3170" i="27"/>
  <c r="U3179" i="27"/>
  <c r="U3176" i="27"/>
  <c r="U3173" i="27"/>
  <c r="U3170" i="27"/>
  <c r="T3179" i="27"/>
  <c r="T3176" i="27"/>
  <c r="T3173" i="27"/>
  <c r="T3170" i="27"/>
  <c r="S3179" i="27"/>
  <c r="S3176" i="27"/>
  <c r="S3173" i="27"/>
  <c r="S3170" i="27"/>
  <c r="R3179" i="27"/>
  <c r="R3176" i="27"/>
  <c r="R3173" i="27"/>
  <c r="R3170" i="27"/>
  <c r="P3179" i="27"/>
  <c r="P3176" i="27"/>
  <c r="P3173" i="27"/>
  <c r="P3170" i="27"/>
  <c r="O3179" i="27"/>
  <c r="O3176" i="27"/>
  <c r="O3173" i="27"/>
  <c r="O3170" i="27"/>
  <c r="M3179" i="27"/>
  <c r="M3176" i="27"/>
  <c r="M3173" i="27"/>
  <c r="M3170" i="27"/>
  <c r="L3179" i="27"/>
  <c r="L3176" i="27"/>
  <c r="L3173" i="27"/>
  <c r="L3170" i="27"/>
  <c r="K3179" i="27"/>
  <c r="K3176" i="27"/>
  <c r="K3173" i="27"/>
  <c r="K3170" i="27"/>
  <c r="J3179" i="27"/>
  <c r="J3176" i="27"/>
  <c r="J3173" i="27"/>
  <c r="J3170" i="27"/>
  <c r="G3179" i="27"/>
  <c r="G3176" i="27"/>
  <c r="G3173" i="27"/>
  <c r="G3170" i="27"/>
  <c r="E3179" i="27"/>
  <c r="E3176" i="27"/>
  <c r="E3173" i="27"/>
  <c r="E3170" i="27"/>
  <c r="W3190" i="27"/>
  <c r="Q3190" i="27"/>
  <c r="N3190" i="27"/>
  <c r="I3190" i="27"/>
  <c r="H3190" i="27"/>
  <c r="F3190" i="27"/>
  <c r="W3186" i="27"/>
  <c r="Q3186" i="27"/>
  <c r="N3186" i="27"/>
  <c r="I3186" i="27"/>
  <c r="H3186" i="27"/>
  <c r="F3186" i="27"/>
  <c r="W3184" i="27"/>
  <c r="Q3184" i="27"/>
  <c r="N3184" i="27"/>
  <c r="I3184" i="27"/>
  <c r="H3184" i="27"/>
  <c r="F3184" i="27"/>
  <c r="W3206" i="27"/>
  <c r="W3203" i="27"/>
  <c r="W3200" i="27"/>
  <c r="W3197" i="27"/>
  <c r="V3206" i="27"/>
  <c r="V3203" i="27"/>
  <c r="V3200" i="27"/>
  <c r="V3197" i="27"/>
  <c r="S3206" i="27"/>
  <c r="S3203" i="27"/>
  <c r="S3200" i="27"/>
  <c r="S3197" i="27"/>
  <c r="R3206" i="27"/>
  <c r="R3203" i="27"/>
  <c r="R3200" i="27"/>
  <c r="R3197" i="27"/>
  <c r="O3206" i="27"/>
  <c r="O3203" i="27"/>
  <c r="O3200" i="27"/>
  <c r="O3197" i="27"/>
  <c r="N3206" i="27"/>
  <c r="N3203" i="27"/>
  <c r="N3200" i="27"/>
  <c r="N3197" i="27"/>
  <c r="M3206" i="27"/>
  <c r="M3203" i="27"/>
  <c r="M3200" i="27"/>
  <c r="M3197" i="27"/>
  <c r="L3206" i="27"/>
  <c r="L3203" i="27"/>
  <c r="L3200" i="27"/>
  <c r="L3197" i="27"/>
  <c r="K3206" i="27"/>
  <c r="K3203" i="27"/>
  <c r="K3200" i="27"/>
  <c r="K3197" i="27"/>
  <c r="J3206" i="27"/>
  <c r="J3203" i="27"/>
  <c r="J3200" i="27"/>
  <c r="J3197" i="27"/>
  <c r="F3206" i="27"/>
  <c r="F3203" i="27"/>
  <c r="F3200" i="27"/>
  <c r="F3197" i="27"/>
  <c r="X3217" i="27"/>
  <c r="U3217" i="27"/>
  <c r="T3217" i="27"/>
  <c r="Q3217" i="27"/>
  <c r="P3217" i="27"/>
  <c r="I3217" i="27"/>
  <c r="H3217" i="27"/>
  <c r="G3217" i="27"/>
  <c r="E3217" i="27"/>
  <c r="X3213" i="27"/>
  <c r="U3213" i="27"/>
  <c r="T3213" i="27"/>
  <c r="Q3213" i="27"/>
  <c r="P3213" i="27"/>
  <c r="I3213" i="27"/>
  <c r="H3213" i="27"/>
  <c r="G3213" i="27"/>
  <c r="E3213" i="27"/>
  <c r="X3211" i="27"/>
  <c r="U3211" i="27"/>
  <c r="T3211" i="27"/>
  <c r="Q3211" i="27"/>
  <c r="P3211" i="27"/>
  <c r="I3211" i="27"/>
  <c r="H3211" i="27"/>
  <c r="G3211" i="27"/>
  <c r="E3211" i="27"/>
  <c r="Z3211" i="27"/>
  <c r="M2955" i="27"/>
  <c r="I3880" i="27"/>
  <c r="D3042" i="27"/>
  <c r="G3801" i="27"/>
  <c r="D3587" i="27"/>
  <c r="D3051" i="27"/>
  <c r="W3753" i="27"/>
  <c r="M2961" i="27"/>
  <c r="M2677" i="27"/>
  <c r="M2957" i="27"/>
  <c r="D2918" i="27"/>
  <c r="O3133" i="27"/>
  <c r="D2818" i="27"/>
  <c r="R3421" i="27"/>
  <c r="D2689" i="27"/>
  <c r="O2980" i="27"/>
  <c r="E3058" i="27"/>
  <c r="D2504" i="27"/>
  <c r="D2896" i="27"/>
  <c r="O2982" i="27"/>
  <c r="T3442" i="27"/>
  <c r="D1941" i="27"/>
  <c r="F2471" i="27"/>
  <c r="D2692" i="27"/>
  <c r="L2828" i="27"/>
  <c r="D1778" i="27"/>
  <c r="D2821" i="27"/>
  <c r="J3186" i="27"/>
  <c r="L1786" i="27"/>
  <c r="J1709" i="27"/>
  <c r="L1919" i="27"/>
  <c r="E3757" i="27"/>
  <c r="D1938" i="27"/>
  <c r="G3807" i="27"/>
  <c r="W3807" i="27"/>
  <c r="K3421" i="27"/>
  <c r="M3757" i="27"/>
  <c r="D3875" i="27"/>
  <c r="S3186" i="27"/>
  <c r="M3415" i="27"/>
  <c r="D2072" i="27"/>
  <c r="D3126" i="27"/>
  <c r="D3225" i="27"/>
  <c r="I2440" i="27"/>
  <c r="M2723" i="27"/>
  <c r="V3133" i="27"/>
  <c r="V3238" i="27"/>
  <c r="D3746" i="27"/>
  <c r="L2961" i="27"/>
  <c r="J2567" i="27"/>
  <c r="L2723" i="27"/>
  <c r="L2671" i="27"/>
  <c r="D2588" i="27"/>
  <c r="D2840" i="27"/>
  <c r="J2774" i="27"/>
  <c r="J3033" i="27"/>
  <c r="D3283" i="27"/>
  <c r="R3417" i="27"/>
  <c r="I1604" i="27"/>
  <c r="D2013" i="27"/>
  <c r="J2593" i="27"/>
  <c r="D2893" i="27"/>
  <c r="D2975" i="27"/>
  <c r="E3056" i="27"/>
  <c r="Z3056" i="27"/>
  <c r="W3751" i="27"/>
  <c r="D3796" i="27"/>
  <c r="W3803" i="27"/>
  <c r="D1935" i="27"/>
  <c r="D2837" i="27"/>
  <c r="D2843" i="27"/>
  <c r="U3728" i="27"/>
  <c r="I2205" i="27"/>
  <c r="M2725" i="27"/>
  <c r="D2950" i="27"/>
  <c r="L3595" i="27"/>
  <c r="W3801" i="27"/>
  <c r="N3421" i="27"/>
  <c r="L1355" i="27"/>
  <c r="D3092" i="27"/>
  <c r="I2203" i="27"/>
  <c r="L2853" i="27"/>
  <c r="D3280" i="27"/>
  <c r="L1530" i="27"/>
  <c r="D1616" i="27"/>
  <c r="D1772" i="27"/>
  <c r="E2595" i="27"/>
  <c r="D3793" i="27"/>
  <c r="D2094" i="27"/>
  <c r="I2567" i="27"/>
  <c r="L1528" i="27"/>
  <c r="I1610" i="27"/>
  <c r="D1775" i="27"/>
  <c r="I2130" i="27"/>
  <c r="D2582" i="27"/>
  <c r="M2621" i="27"/>
  <c r="D2760" i="27"/>
  <c r="D2780" i="27"/>
  <c r="D2460" i="27"/>
  <c r="D2915" i="27"/>
  <c r="M3213" i="27"/>
  <c r="S3213" i="27"/>
  <c r="J2333" i="27"/>
  <c r="D1520" i="27"/>
  <c r="D1523" i="27"/>
  <c r="D2215" i="27"/>
  <c r="M1948" i="27"/>
  <c r="F2467" i="27"/>
  <c r="O2467" i="27"/>
  <c r="D2614" i="27"/>
  <c r="M2619" i="27"/>
  <c r="L2851" i="27"/>
  <c r="E1610" i="27"/>
  <c r="T1578" i="27"/>
  <c r="I2134" i="27"/>
  <c r="D2297" i="27"/>
  <c r="R3315" i="27"/>
  <c r="T3315" i="27"/>
  <c r="D2069" i="27"/>
  <c r="M2178" i="27"/>
  <c r="D2218" i="27"/>
  <c r="D2454" i="27"/>
  <c r="D2608" i="27"/>
  <c r="D3790" i="27"/>
  <c r="W1559" i="27"/>
  <c r="D2611" i="27"/>
  <c r="M2467" i="27"/>
  <c r="L1711" i="27"/>
  <c r="D2559" i="27"/>
  <c r="D2846" i="27"/>
  <c r="K3417" i="27"/>
  <c r="M3417" i="27"/>
  <c r="L1349" i="27"/>
  <c r="D1341" i="27"/>
  <c r="D1437" i="27"/>
  <c r="D1593" i="27"/>
  <c r="D1781" i="27"/>
  <c r="M1946" i="27"/>
  <c r="D2457" i="27"/>
  <c r="M2673" i="27"/>
  <c r="E2573" i="27"/>
  <c r="D2718" i="27"/>
  <c r="M1898" i="27"/>
  <c r="D1878" i="27"/>
  <c r="M2671" i="27"/>
  <c r="X2108" i="27"/>
  <c r="D1539" i="27"/>
  <c r="D1542" i="27"/>
  <c r="D1553" i="27"/>
  <c r="D1881" i="27"/>
  <c r="D2022" i="27"/>
  <c r="E1457" i="27"/>
  <c r="D1695" i="27"/>
  <c r="D2507" i="27"/>
  <c r="E2593" i="27"/>
  <c r="Z2593" i="27"/>
  <c r="D2585" i="27"/>
  <c r="D2812" i="27"/>
  <c r="D1335" i="27"/>
  <c r="E1451" i="27"/>
  <c r="Z1451" i="27"/>
  <c r="I1636" i="27"/>
  <c r="W1553" i="27"/>
  <c r="D2189" i="27"/>
  <c r="I2209" i="27"/>
  <c r="I2569" i="27"/>
  <c r="L1351" i="27"/>
  <c r="D1338" i="27"/>
  <c r="M2465" i="27"/>
  <c r="L1978" i="27"/>
  <c r="D1698" i="27"/>
  <c r="J1715" i="27"/>
  <c r="L1792" i="27"/>
  <c r="L1925" i="27"/>
  <c r="M2033" i="27"/>
  <c r="D2016" i="27"/>
  <c r="L2108" i="27"/>
  <c r="D2117" i="27"/>
  <c r="M2184" i="27"/>
  <c r="D2712" i="27"/>
  <c r="W3133" i="27"/>
  <c r="D1443" i="27"/>
  <c r="I1630" i="27"/>
  <c r="L1715" i="27"/>
  <c r="L1709" i="27"/>
  <c r="M1894" i="27"/>
  <c r="M1892" i="27"/>
  <c r="L2077" i="27"/>
  <c r="L2079" i="27"/>
  <c r="D2066" i="27"/>
  <c r="L2184" i="27"/>
  <c r="G2515" i="27"/>
  <c r="L3186" i="27"/>
  <c r="D1395" i="27"/>
  <c r="M1952" i="27"/>
  <c r="D2091" i="27"/>
  <c r="D2102" i="27"/>
  <c r="D1701" i="27"/>
  <c r="M2027" i="27"/>
  <c r="D2019" i="27"/>
  <c r="L2102" i="27"/>
  <c r="I2128" i="27"/>
  <c r="D2300" i="27"/>
  <c r="D2715" i="27"/>
  <c r="D2766" i="27"/>
  <c r="D3787" i="27"/>
  <c r="D3872" i="27"/>
  <c r="I3882" i="27"/>
  <c r="F2465" i="27"/>
  <c r="D2815" i="27"/>
  <c r="W3757" i="27"/>
  <c r="D3333" i="27"/>
  <c r="J3290" i="27"/>
  <c r="D1673" i="27"/>
  <c r="M1686" i="27"/>
  <c r="L3702" i="27"/>
  <c r="F1632" i="27"/>
  <c r="O2465" i="27"/>
  <c r="V3131" i="27"/>
  <c r="D3584" i="27"/>
  <c r="L3033" i="27"/>
  <c r="D3737" i="27"/>
  <c r="G2521" i="27"/>
  <c r="D2605" i="27"/>
  <c r="M2625" i="27"/>
  <c r="K3571" i="27"/>
  <c r="T3421" i="27"/>
  <c r="L2955" i="27"/>
  <c r="W3131" i="27"/>
  <c r="D1517" i="27"/>
  <c r="D1392" i="27"/>
  <c r="D1622" i="27"/>
  <c r="E1604" i="27"/>
  <c r="Z1604" i="27"/>
  <c r="D2501" i="27"/>
  <c r="L2725" i="27"/>
  <c r="D2769" i="27"/>
  <c r="J2776" i="27"/>
  <c r="I2935" i="27"/>
  <c r="I2931" i="27"/>
  <c r="D2944" i="27"/>
  <c r="L2307" i="27"/>
  <c r="L2305" i="27"/>
  <c r="L2311" i="27"/>
  <c r="D2294" i="27"/>
  <c r="T3417" i="27"/>
  <c r="D1386" i="27"/>
  <c r="I3056" i="27"/>
  <c r="E3751" i="27"/>
  <c r="Z3751" i="27"/>
  <c r="D3743" i="27"/>
  <c r="D1590" i="27"/>
  <c r="I1406" i="27"/>
  <c r="D1389" i="27"/>
  <c r="T1580" i="27"/>
  <c r="L1788" i="27"/>
  <c r="D2123" i="27"/>
  <c r="D3017" i="27"/>
  <c r="J3417" i="27"/>
  <c r="I1402" i="27"/>
  <c r="D1625" i="27"/>
  <c r="D2683" i="27"/>
  <c r="D2709" i="27"/>
  <c r="D2890" i="27"/>
  <c r="D2921" i="27"/>
  <c r="I2929" i="27"/>
  <c r="D3117" i="27"/>
  <c r="K3728" i="27"/>
  <c r="I1632" i="27"/>
  <c r="E2982" i="27"/>
  <c r="D2969" i="27"/>
  <c r="E2986" i="27"/>
  <c r="I3062" i="27"/>
  <c r="I3058" i="27"/>
  <c r="E3753" i="27"/>
  <c r="D3740" i="27"/>
  <c r="I1606" i="27"/>
  <c r="D1514" i="27"/>
  <c r="E2980" i="27"/>
  <c r="Z2980" i="27"/>
  <c r="D2972" i="27"/>
  <c r="D3123" i="27"/>
  <c r="O3131" i="27"/>
  <c r="U1355" i="27"/>
  <c r="L1534" i="27"/>
  <c r="E1606" i="27"/>
  <c r="D2173" i="27"/>
  <c r="M2180" i="27"/>
  <c r="S2980" i="27"/>
  <c r="F1978" i="27"/>
  <c r="D1971" i="27"/>
  <c r="D1747" i="27"/>
  <c r="F1630" i="27"/>
  <c r="M2029" i="27"/>
  <c r="M2471" i="27"/>
  <c r="L2697" i="27"/>
  <c r="L2699" i="27"/>
  <c r="D2686" i="27"/>
  <c r="L2703" i="27"/>
  <c r="M2729" i="27"/>
  <c r="L2832" i="27"/>
  <c r="L2826" i="27"/>
  <c r="D2924" i="27"/>
  <c r="D2451" i="27"/>
  <c r="D2966" i="27"/>
  <c r="D1599" i="27"/>
  <c r="L2957" i="27"/>
  <c r="S2986" i="27"/>
  <c r="S2982" i="27"/>
  <c r="O3137" i="27"/>
  <c r="D3120" i="27"/>
  <c r="W3137" i="27"/>
  <c r="N3417" i="27"/>
  <c r="J3415" i="27"/>
  <c r="T1584" i="27"/>
  <c r="F1636" i="27"/>
  <c r="D1619" i="27"/>
  <c r="L1921" i="27"/>
  <c r="L2104" i="27"/>
  <c r="L2229" i="27"/>
  <c r="D2221" i="27"/>
  <c r="K3213" i="27"/>
  <c r="T2333" i="27"/>
  <c r="U1349" i="27"/>
  <c r="D2097" i="27"/>
  <c r="D2579" i="27"/>
  <c r="E2599" i="27"/>
  <c r="D2291" i="27"/>
  <c r="D2435" i="27"/>
  <c r="J2595" i="27"/>
  <c r="D2666" i="27"/>
  <c r="D3045" i="27"/>
  <c r="D3048" i="27"/>
  <c r="D3721" i="27"/>
  <c r="D3686" i="27"/>
  <c r="L2231" i="27"/>
  <c r="D2224" i="27"/>
  <c r="V3137" i="27"/>
  <c r="D1932" i="27"/>
  <c r="L2083" i="27"/>
  <c r="X2104" i="27"/>
  <c r="L2180" i="27"/>
  <c r="D2167" i="27"/>
  <c r="D2426" i="27"/>
  <c r="D2553" i="27"/>
  <c r="L2677" i="27"/>
  <c r="D2657" i="27"/>
  <c r="E3062" i="27"/>
  <c r="D3581" i="27"/>
  <c r="L3601" i="27"/>
  <c r="V3751" i="27"/>
  <c r="D2272" i="27"/>
  <c r="L3571" i="27"/>
  <c r="D2063" i="27"/>
  <c r="D2088" i="27"/>
  <c r="X2102" i="27"/>
  <c r="L2178" i="27"/>
  <c r="D2429" i="27"/>
  <c r="O2471" i="27"/>
  <c r="D2556" i="27"/>
  <c r="E2569" i="27"/>
  <c r="J2573" i="27"/>
  <c r="J2599" i="27"/>
  <c r="L2673" i="27"/>
  <c r="D2660" i="27"/>
  <c r="L2729" i="27"/>
  <c r="J2780" i="27"/>
  <c r="L2857" i="27"/>
  <c r="O2986" i="27"/>
  <c r="L2333" i="27"/>
  <c r="N2333" i="27"/>
  <c r="V2333" i="27"/>
  <c r="D3274" i="27"/>
  <c r="D2195" i="27"/>
  <c r="D2432" i="27"/>
  <c r="E2567" i="27"/>
  <c r="Z2567" i="27"/>
  <c r="D2663" i="27"/>
  <c r="G3803" i="27"/>
  <c r="I3886" i="27"/>
  <c r="I2573" i="27"/>
  <c r="M3753" i="27"/>
  <c r="L2235" i="27"/>
  <c r="M3751" i="27"/>
  <c r="D3869" i="27"/>
  <c r="U1351" i="27"/>
  <c r="E1453" i="27"/>
  <c r="W1555" i="27"/>
  <c r="I1400" i="27"/>
  <c r="D1596" i="27"/>
  <c r="J1711" i="27"/>
  <c r="G2517" i="27"/>
  <c r="J2569" i="27"/>
  <c r="V3242" i="27"/>
  <c r="V3236" i="27"/>
  <c r="V3757" i="27"/>
  <c r="D3866" i="27"/>
  <c r="L3597" i="27"/>
  <c r="V3753" i="27"/>
  <c r="F3880" i="27"/>
  <c r="F3882" i="27"/>
  <c r="F3886" i="27"/>
  <c r="D3590" i="27"/>
  <c r="T3440" i="27"/>
  <c r="T3446" i="27"/>
  <c r="L3440" i="27"/>
  <c r="L3442" i="27"/>
  <c r="L3446" i="27"/>
  <c r="D3228" i="27"/>
  <c r="D3095" i="27"/>
  <c r="D3106" i="27"/>
  <c r="W3106" i="27"/>
  <c r="W3108" i="27"/>
  <c r="W3112" i="27"/>
  <c r="D2947" i="27"/>
  <c r="D2941" i="27"/>
  <c r="F2904" i="27"/>
  <c r="F2906" i="27"/>
  <c r="F2910" i="27"/>
  <c r="D2562" i="27"/>
  <c r="E2465" i="27"/>
  <c r="E2467" i="27"/>
  <c r="E2471" i="27"/>
  <c r="I2442" i="27"/>
  <c r="I2446" i="27"/>
  <c r="D2164" i="27"/>
  <c r="D2170" i="27"/>
  <c r="D2120" i="27"/>
  <c r="D2114" i="27"/>
  <c r="T1919" i="27"/>
  <c r="T1921" i="27"/>
  <c r="T1925" i="27"/>
  <c r="D1884" i="27"/>
  <c r="D1704" i="27"/>
  <c r="D2205" i="27"/>
  <c r="D1446" i="27"/>
  <c r="D1453" i="27"/>
  <c r="D1344" i="27"/>
  <c r="K3415" i="27"/>
  <c r="N3415" i="27"/>
  <c r="R3415" i="27"/>
  <c r="J3421" i="27"/>
  <c r="M3421" i="27"/>
  <c r="T3415" i="27"/>
  <c r="L3415" i="27"/>
  <c r="L3417" i="27"/>
  <c r="L3421" i="27"/>
  <c r="D3692" i="27"/>
  <c r="E3571" i="27"/>
  <c r="G3571" i="27"/>
  <c r="I3571" i="27"/>
  <c r="M3571" i="27"/>
  <c r="R3571" i="27"/>
  <c r="L3575" i="27"/>
  <c r="F3732" i="27"/>
  <c r="I3732" i="27"/>
  <c r="M3569" i="27"/>
  <c r="O3569" i="27"/>
  <c r="E3726" i="27"/>
  <c r="U3732" i="27"/>
  <c r="O3700" i="27"/>
  <c r="U3700" i="27"/>
  <c r="K3706" i="27"/>
  <c r="D3564" i="27"/>
  <c r="T3571" i="27"/>
  <c r="M3726" i="27"/>
  <c r="O3726" i="27"/>
  <c r="M3732" i="27"/>
  <c r="O3732" i="27"/>
  <c r="J3569" i="27"/>
  <c r="J3571" i="27"/>
  <c r="J3575" i="27"/>
  <c r="E3575" i="27"/>
  <c r="E3569" i="27"/>
  <c r="Z3569" i="27"/>
  <c r="G3575" i="27"/>
  <c r="G3569" i="27"/>
  <c r="I3575" i="27"/>
  <c r="I3569" i="27"/>
  <c r="K3575" i="27"/>
  <c r="K3569" i="27"/>
  <c r="L3569" i="27"/>
  <c r="M3575" i="27"/>
  <c r="R3575" i="27"/>
  <c r="R3569" i="27"/>
  <c r="G3726" i="27"/>
  <c r="I3726" i="27"/>
  <c r="U3726" i="27"/>
  <c r="G3728" i="27"/>
  <c r="I3728" i="27"/>
  <c r="M3728" i="27"/>
  <c r="O3728" i="27"/>
  <c r="K3732" i="27"/>
  <c r="D3695" i="27"/>
  <c r="J3700" i="27"/>
  <c r="J3702" i="27"/>
  <c r="R3702" i="27"/>
  <c r="T3702" i="27"/>
  <c r="O3706" i="27"/>
  <c r="F3728" i="27"/>
  <c r="F3726" i="27"/>
  <c r="J3732" i="27"/>
  <c r="J3728" i="27"/>
  <c r="L3732" i="27"/>
  <c r="L3728" i="27"/>
  <c r="L3726" i="27"/>
  <c r="R3732" i="27"/>
  <c r="R3728" i="27"/>
  <c r="R3726" i="27"/>
  <c r="D3689" i="27"/>
  <c r="K3702" i="27"/>
  <c r="L3706" i="27"/>
  <c r="L3700" i="27"/>
  <c r="O3702" i="27"/>
  <c r="R3706" i="27"/>
  <c r="R3700" i="27"/>
  <c r="T3700" i="27"/>
  <c r="U3706" i="27"/>
  <c r="U3702" i="27"/>
  <c r="G3732" i="27"/>
  <c r="J3726" i="27"/>
  <c r="J3706" i="27"/>
  <c r="K3700" i="27"/>
  <c r="T3706" i="27"/>
  <c r="T1690" i="27"/>
  <c r="D3718" i="27"/>
  <c r="D3715" i="27"/>
  <c r="K3726" i="27"/>
  <c r="D3712" i="27"/>
  <c r="E3728" i="27"/>
  <c r="E3732" i="27"/>
  <c r="D3555" i="27"/>
  <c r="T3575" i="27"/>
  <c r="T3569" i="27"/>
  <c r="O3571" i="27"/>
  <c r="O3575" i="27"/>
  <c r="D3561" i="27"/>
  <c r="D3558" i="27"/>
  <c r="L2647" i="27"/>
  <c r="D2640" i="27"/>
  <c r="O2647" i="27"/>
  <c r="J1686" i="27"/>
  <c r="D1679" i="27"/>
  <c r="L1686" i="27"/>
  <c r="R1690" i="27"/>
  <c r="R1686" i="27"/>
  <c r="G1767" i="27"/>
  <c r="T1686" i="27"/>
  <c r="M1690" i="27"/>
  <c r="M1684" i="27"/>
  <c r="T1684" i="27"/>
  <c r="E1761" i="27"/>
  <c r="J1761" i="27"/>
  <c r="D1676" i="27"/>
  <c r="L1684" i="27"/>
  <c r="R1684" i="27"/>
  <c r="V1761" i="27"/>
  <c r="V1763" i="27"/>
  <c r="L1767" i="27"/>
  <c r="J1684" i="27"/>
  <c r="L1690" i="27"/>
  <c r="J1690" i="27"/>
  <c r="D1670" i="27"/>
  <c r="D2634" i="27"/>
  <c r="T2647" i="27"/>
  <c r="X2647" i="27"/>
  <c r="L2645" i="27"/>
  <c r="O2645" i="27"/>
  <c r="T2651" i="27"/>
  <c r="T2645" i="27"/>
  <c r="X2651" i="27"/>
  <c r="X2645" i="27"/>
  <c r="E3338" i="27"/>
  <c r="Z3338" i="27"/>
  <c r="G3338" i="27"/>
  <c r="E3290" i="27"/>
  <c r="O3290" i="27"/>
  <c r="D1750" i="27"/>
  <c r="L1761" i="27"/>
  <c r="E1763" i="27"/>
  <c r="J1763" i="27"/>
  <c r="J1767" i="27"/>
  <c r="V1767" i="27"/>
  <c r="E1767" i="27"/>
  <c r="G1763" i="27"/>
  <c r="G1761" i="27"/>
  <c r="I1763" i="27"/>
  <c r="I1761" i="27"/>
  <c r="K1767" i="27"/>
  <c r="K1761" i="27"/>
  <c r="K1763" i="27"/>
  <c r="L1763" i="27"/>
  <c r="M1767" i="27"/>
  <c r="M1761" i="27"/>
  <c r="M1763" i="27"/>
  <c r="O1767" i="27"/>
  <c r="O1763" i="27"/>
  <c r="O1761" i="27"/>
  <c r="S1767" i="27"/>
  <c r="S1763" i="27"/>
  <c r="S1761" i="27"/>
  <c r="S3344" i="27"/>
  <c r="J3294" i="27"/>
  <c r="F1761" i="27"/>
  <c r="D1753" i="27"/>
  <c r="I1767" i="27"/>
  <c r="D1756" i="27"/>
  <c r="F1763" i="27"/>
  <c r="F1767" i="27"/>
  <c r="E3262" i="27"/>
  <c r="Z3262" i="27"/>
  <c r="I3262" i="27"/>
  <c r="J3031" i="27"/>
  <c r="L3031" i="27"/>
  <c r="X3037" i="27"/>
  <c r="M3338" i="27"/>
  <c r="P3338" i="27"/>
  <c r="T3338" i="27"/>
  <c r="X3340" i="27"/>
  <c r="L3344" i="27"/>
  <c r="E3294" i="27"/>
  <c r="G3294" i="27"/>
  <c r="D3257" i="27"/>
  <c r="E3264" i="27"/>
  <c r="G3264" i="27"/>
  <c r="J3264" i="27"/>
  <c r="E3268" i="27"/>
  <c r="G3268" i="27"/>
  <c r="J3268" i="27"/>
  <c r="O3288" i="27"/>
  <c r="J3262" i="27"/>
  <c r="O3268" i="27"/>
  <c r="D3254" i="27"/>
  <c r="O3262" i="27"/>
  <c r="O3264" i="27"/>
  <c r="D3248" i="27"/>
  <c r="I3264" i="27"/>
  <c r="I3268" i="27"/>
  <c r="D3251" i="27"/>
  <c r="G3262" i="27"/>
  <c r="E3288" i="27"/>
  <c r="Z3288" i="27"/>
  <c r="G3288" i="27"/>
  <c r="J3288" i="27"/>
  <c r="O3294" i="27"/>
  <c r="L2651" i="27"/>
  <c r="O2651" i="27"/>
  <c r="L3340" i="27"/>
  <c r="X3344" i="27"/>
  <c r="G3290" i="27"/>
  <c r="D3277" i="27"/>
  <c r="I3288" i="27"/>
  <c r="I3290" i="27"/>
  <c r="I3294" i="27"/>
  <c r="D2631" i="27"/>
  <c r="X3033" i="27"/>
  <c r="J3340" i="27"/>
  <c r="T3340" i="27"/>
  <c r="G3033" i="27"/>
  <c r="J3037" i="27"/>
  <c r="L3037" i="27"/>
  <c r="O3033" i="27"/>
  <c r="V3033" i="27"/>
  <c r="V3037" i="27"/>
  <c r="E3344" i="27"/>
  <c r="E3340" i="27"/>
  <c r="G3344" i="27"/>
  <c r="G3340" i="27"/>
  <c r="K3340" i="27"/>
  <c r="L3338" i="27"/>
  <c r="M3344" i="27"/>
  <c r="M3340" i="27"/>
  <c r="P3344" i="27"/>
  <c r="P3340" i="27"/>
  <c r="R3344" i="27"/>
  <c r="R3340" i="27"/>
  <c r="T3344" i="27"/>
  <c r="U3340" i="27"/>
  <c r="X3338" i="27"/>
  <c r="G3037" i="27"/>
  <c r="G3031" i="27"/>
  <c r="O3037" i="27"/>
  <c r="O3031" i="27"/>
  <c r="S3037" i="27"/>
  <c r="S3031" i="27"/>
  <c r="X3031" i="27"/>
  <c r="J3344" i="27"/>
  <c r="J3338" i="27"/>
  <c r="R3338" i="27"/>
  <c r="U3338" i="27"/>
  <c r="U3344" i="27"/>
  <c r="S3338" i="27"/>
  <c r="S3340" i="27"/>
  <c r="O3338" i="27"/>
  <c r="O3340" i="27"/>
  <c r="O3344" i="27"/>
  <c r="D3324" i="27"/>
  <c r="D3327" i="27"/>
  <c r="K3338" i="27"/>
  <c r="K3344" i="27"/>
  <c r="D3330" i="27"/>
  <c r="D3026" i="27"/>
  <c r="V3031" i="27"/>
  <c r="D3020" i="27"/>
  <c r="S3033" i="27"/>
  <c r="D3023" i="27"/>
  <c r="O3186" i="27"/>
  <c r="M2645" i="27"/>
  <c r="M2647" i="27"/>
  <c r="M2651" i="27"/>
  <c r="D2637" i="27"/>
  <c r="L2280" i="27"/>
  <c r="J2282" i="27"/>
  <c r="O2282" i="27"/>
  <c r="D1965" i="27"/>
  <c r="T1978" i="27"/>
  <c r="S3313" i="27"/>
  <c r="G3315" i="27"/>
  <c r="S2331" i="27"/>
  <c r="L2282" i="27"/>
  <c r="O2286" i="27"/>
  <c r="G2280" i="27"/>
  <c r="J2286" i="27"/>
  <c r="K2280" i="27"/>
  <c r="L2286" i="27"/>
  <c r="O2280" i="27"/>
  <c r="D1962" i="27"/>
  <c r="J2153" i="27"/>
  <c r="O2331" i="27"/>
  <c r="R2337" i="27"/>
  <c r="D2266" i="27"/>
  <c r="S3315" i="27"/>
  <c r="J2159" i="27"/>
  <c r="M2331" i="27"/>
  <c r="J2280" i="27"/>
  <c r="J1978" i="27"/>
  <c r="N1978" i="27"/>
  <c r="R1978" i="27"/>
  <c r="G2004" i="27"/>
  <c r="J2004" i="27"/>
  <c r="L2004" i="27"/>
  <c r="J2155" i="27"/>
  <c r="V2155" i="27"/>
  <c r="X2155" i="27"/>
  <c r="E2282" i="27"/>
  <c r="K2282" i="27"/>
  <c r="K2286" i="27"/>
  <c r="G2282" i="27"/>
  <c r="G2286" i="27"/>
  <c r="D2275" i="27"/>
  <c r="D2269" i="27"/>
  <c r="E2280" i="27"/>
  <c r="Z2280" i="27"/>
  <c r="E2286" i="27"/>
  <c r="K3315" i="27"/>
  <c r="M3315" i="27"/>
  <c r="O3315" i="27"/>
  <c r="K3319" i="27"/>
  <c r="M3319" i="27"/>
  <c r="O3319" i="27"/>
  <c r="O2155" i="27"/>
  <c r="S2155" i="27"/>
  <c r="K2159" i="27"/>
  <c r="K2153" i="27"/>
  <c r="O2159" i="27"/>
  <c r="O2153" i="27"/>
  <c r="V2159" i="27"/>
  <c r="V2153" i="27"/>
  <c r="X2159" i="27"/>
  <c r="X2153" i="27"/>
  <c r="J2337" i="27"/>
  <c r="L2331" i="27"/>
  <c r="M2333" i="27"/>
  <c r="N2331" i="27"/>
  <c r="O2337" i="27"/>
  <c r="O2333" i="27"/>
  <c r="R2331" i="27"/>
  <c r="R2333" i="27"/>
  <c r="S2333" i="27"/>
  <c r="T2337" i="27"/>
  <c r="T2331" i="27"/>
  <c r="V2337" i="27"/>
  <c r="V2331" i="27"/>
  <c r="J2331" i="27"/>
  <c r="L2337" i="27"/>
  <c r="N2337" i="27"/>
  <c r="S2337" i="27"/>
  <c r="M2337" i="27"/>
  <c r="M2004" i="27"/>
  <c r="M2008" i="27"/>
  <c r="S2008" i="27"/>
  <c r="X2008" i="27"/>
  <c r="J3315" i="27"/>
  <c r="L2153" i="27"/>
  <c r="S2153" i="27"/>
  <c r="L2159" i="27"/>
  <c r="G3313" i="27"/>
  <c r="J3319" i="27"/>
  <c r="R3319" i="27"/>
  <c r="R3313" i="27"/>
  <c r="T3319" i="27"/>
  <c r="T3313" i="27"/>
  <c r="K3313" i="27"/>
  <c r="M3313" i="27"/>
  <c r="O3313" i="27"/>
  <c r="G3319" i="27"/>
  <c r="S3319" i="27"/>
  <c r="D2139" i="27"/>
  <c r="D2145" i="27"/>
  <c r="S2159" i="27"/>
  <c r="L2155" i="27"/>
  <c r="D2148" i="27"/>
  <c r="K2155" i="27"/>
  <c r="D2142" i="27"/>
  <c r="G2153" i="27"/>
  <c r="G2155" i="27"/>
  <c r="G2159" i="27"/>
  <c r="J3313" i="27"/>
  <c r="X2002" i="27"/>
  <c r="G2008" i="27"/>
  <c r="G2002" i="27"/>
  <c r="L2008" i="27"/>
  <c r="M2002" i="27"/>
  <c r="S2002" i="27"/>
  <c r="E1978" i="27"/>
  <c r="G1982" i="27"/>
  <c r="G1978" i="27"/>
  <c r="K1978" i="27"/>
  <c r="M1978" i="27"/>
  <c r="N1976" i="27"/>
  <c r="S1978" i="27"/>
  <c r="S1976" i="27"/>
  <c r="U1978" i="27"/>
  <c r="J2002" i="27"/>
  <c r="L2002" i="27"/>
  <c r="K1982" i="27"/>
  <c r="L1976" i="27"/>
  <c r="T1982" i="27"/>
  <c r="U1976" i="27"/>
  <c r="S2004" i="27"/>
  <c r="D1997" i="27"/>
  <c r="X2004" i="27"/>
  <c r="V2002" i="27"/>
  <c r="V2004" i="27"/>
  <c r="V2008" i="27"/>
  <c r="D1994" i="27"/>
  <c r="D1991" i="27"/>
  <c r="J2008" i="27"/>
  <c r="D1988" i="27"/>
  <c r="K3186" i="27"/>
  <c r="P3186" i="27"/>
  <c r="R3186" i="27"/>
  <c r="R3213" i="27"/>
  <c r="G1976" i="27"/>
  <c r="M1982" i="27"/>
  <c r="F3217" i="27"/>
  <c r="F3213" i="27"/>
  <c r="J3217" i="27"/>
  <c r="J3213" i="27"/>
  <c r="N3213" i="27"/>
  <c r="V3213" i="27"/>
  <c r="E1976" i="27"/>
  <c r="F1982" i="27"/>
  <c r="F1976" i="27"/>
  <c r="J1982" i="27"/>
  <c r="J1976" i="27"/>
  <c r="L1982" i="27"/>
  <c r="M1976" i="27"/>
  <c r="N1982" i="27"/>
  <c r="R1982" i="27"/>
  <c r="R1976" i="27"/>
  <c r="S1982" i="27"/>
  <c r="T1976" i="27"/>
  <c r="U1982" i="27"/>
  <c r="L3213" i="27"/>
  <c r="D3173" i="27"/>
  <c r="G3186" i="27"/>
  <c r="V3186" i="27"/>
  <c r="X3186" i="27"/>
  <c r="K1976" i="27"/>
  <c r="E1982" i="27"/>
  <c r="D1968" i="27"/>
  <c r="D3200" i="27"/>
  <c r="O3213" i="27"/>
  <c r="F3211" i="27"/>
  <c r="K3217" i="27"/>
  <c r="L3217" i="27"/>
  <c r="L3211" i="27"/>
  <c r="M3217" i="27"/>
  <c r="N3217" i="27"/>
  <c r="N3211" i="27"/>
  <c r="O3217" i="27"/>
  <c r="R3217" i="27"/>
  <c r="R3211" i="27"/>
  <c r="S3217" i="27"/>
  <c r="V3211" i="27"/>
  <c r="E3186" i="27"/>
  <c r="T3186" i="27"/>
  <c r="V3190" i="27"/>
  <c r="X3190" i="27"/>
  <c r="O3211" i="27"/>
  <c r="V3217" i="27"/>
  <c r="S3184" i="27"/>
  <c r="U3186" i="27"/>
  <c r="E3184" i="27"/>
  <c r="Z3184" i="27"/>
  <c r="G3184" i="27"/>
  <c r="K3184" i="27"/>
  <c r="O3190" i="27"/>
  <c r="O3184" i="27"/>
  <c r="D3197" i="27"/>
  <c r="M3211" i="27"/>
  <c r="S3211" i="27"/>
  <c r="M3190" i="27"/>
  <c r="R3190" i="27"/>
  <c r="E3190" i="27"/>
  <c r="G3190" i="27"/>
  <c r="J3184" i="27"/>
  <c r="K3190" i="27"/>
  <c r="D3170" i="27"/>
  <c r="R3184" i="27"/>
  <c r="S3190" i="27"/>
  <c r="T3184" i="27"/>
  <c r="U3190" i="27"/>
  <c r="D3176" i="27"/>
  <c r="V3184" i="27"/>
  <c r="X3184" i="27"/>
  <c r="J3211" i="27"/>
  <c r="U3184" i="27"/>
  <c r="J3190" i="27"/>
  <c r="T3190" i="27"/>
  <c r="D3179" i="27"/>
  <c r="P3184" i="27"/>
  <c r="P3190" i="27"/>
  <c r="M3184" i="27"/>
  <c r="M3186" i="27"/>
  <c r="L3184" i="27"/>
  <c r="L3190" i="27"/>
  <c r="K3211" i="27"/>
  <c r="W3217" i="27"/>
  <c r="W3211" i="27"/>
  <c r="W3213" i="27"/>
  <c r="D3206" i="27"/>
  <c r="D3203" i="27"/>
  <c r="B254" i="35"/>
  <c r="B253" i="35"/>
  <c r="B201" i="35"/>
  <c r="B252" i="35"/>
  <c r="B153" i="35"/>
  <c r="B215" i="35"/>
  <c r="B174" i="35"/>
  <c r="B197" i="35"/>
  <c r="B152" i="35"/>
  <c r="B251" i="35"/>
  <c r="B173" i="35"/>
  <c r="B214" i="35"/>
  <c r="B289" i="35"/>
  <c r="B196" i="35"/>
  <c r="B250" i="35"/>
  <c r="B180" i="35"/>
  <c r="B179" i="35"/>
  <c r="B230" i="35"/>
  <c r="B167" i="35"/>
  <c r="B200" i="35"/>
  <c r="B191" i="35"/>
  <c r="B229" i="35"/>
  <c r="B187" i="35"/>
  <c r="B288" i="35"/>
  <c r="B211" i="35"/>
  <c r="B249" i="35"/>
  <c r="B210" i="35"/>
  <c r="B166" i="35"/>
  <c r="B182" i="35"/>
  <c r="B209" i="35"/>
  <c r="B287" i="35"/>
  <c r="B178" i="35"/>
  <c r="B165" i="35"/>
  <c r="B208" i="35"/>
  <c r="B228" i="35"/>
  <c r="B286" i="35"/>
  <c r="B285" i="35"/>
  <c r="B248" i="35"/>
  <c r="B247" i="35"/>
  <c r="B195" i="35"/>
  <c r="B227" i="35"/>
  <c r="B246" i="35"/>
  <c r="B284" i="35"/>
  <c r="B283" i="35"/>
  <c r="B282" i="35"/>
  <c r="B207" i="35"/>
  <c r="B281" i="35"/>
  <c r="B280" i="35"/>
  <c r="B186" i="35"/>
  <c r="B279" i="35"/>
  <c r="B185" i="35"/>
  <c r="B245" i="35"/>
  <c r="B278" i="35"/>
  <c r="B226" i="35"/>
  <c r="B206" i="35"/>
  <c r="B277" i="35"/>
  <c r="B244" i="35"/>
  <c r="B205" i="35"/>
  <c r="B243" i="35"/>
  <c r="B276" i="35"/>
  <c r="B164" i="35"/>
  <c r="B225" i="35"/>
  <c r="B160" i="35"/>
  <c r="B213" i="35"/>
  <c r="B275" i="35"/>
  <c r="B194" i="35"/>
  <c r="B172" i="35"/>
  <c r="B177" i="35"/>
  <c r="B274" i="35"/>
  <c r="B199" i="35"/>
  <c r="B224" i="35"/>
  <c r="B151" i="35"/>
  <c r="B273" i="35"/>
  <c r="B272" i="35"/>
  <c r="B242" i="35"/>
  <c r="B158" i="35"/>
  <c r="B190" i="35"/>
  <c r="B271" i="35"/>
  <c r="B241" i="35"/>
  <c r="B270" i="35"/>
  <c r="B223" i="35"/>
  <c r="B269" i="35"/>
  <c r="B268" i="35"/>
  <c r="B193" i="35"/>
  <c r="B163" i="35"/>
  <c r="B222" i="35"/>
  <c r="B267" i="35"/>
  <c r="B221" i="35"/>
  <c r="B161" i="35"/>
  <c r="B192" i="35"/>
  <c r="B266" i="35"/>
  <c r="B176" i="35"/>
  <c r="B220" i="35"/>
  <c r="B240" i="35"/>
  <c r="B204" i="35"/>
  <c r="B239" i="35"/>
  <c r="B157" i="35"/>
  <c r="B238" i="35"/>
  <c r="B237" i="35"/>
  <c r="B265" i="35"/>
  <c r="B264" i="35"/>
  <c r="B236" i="35"/>
  <c r="B170" i="35"/>
  <c r="B263" i="35"/>
  <c r="B189" i="35"/>
  <c r="B262" i="35"/>
  <c r="B203" i="35"/>
  <c r="B235" i="35"/>
  <c r="V291" i="35"/>
  <c r="U291" i="35"/>
  <c r="T291" i="35"/>
  <c r="S291" i="35"/>
  <c r="R291" i="35"/>
  <c r="Q291" i="35"/>
  <c r="P291" i="35"/>
  <c r="O291" i="35"/>
  <c r="N291" i="35"/>
  <c r="M291" i="35"/>
  <c r="L291" i="35"/>
  <c r="K291" i="35"/>
  <c r="J291" i="35"/>
  <c r="I291" i="35"/>
  <c r="H291" i="35"/>
  <c r="G291" i="35"/>
  <c r="F291" i="35"/>
  <c r="E291" i="35"/>
  <c r="D291" i="35"/>
  <c r="C291" i="35"/>
  <c r="B219" i="35"/>
  <c r="B261" i="35"/>
  <c r="B154" i="35"/>
  <c r="B156" i="35"/>
  <c r="B260" i="35"/>
  <c r="B259" i="35"/>
  <c r="B234" i="35"/>
  <c r="B162" i="35"/>
  <c r="B188" i="35"/>
  <c r="B184" i="35"/>
  <c r="B202" i="35"/>
  <c r="B258" i="35"/>
  <c r="B233" i="35"/>
  <c r="B155" i="35"/>
  <c r="B218" i="35"/>
  <c r="B257" i="35"/>
  <c r="B175" i="35"/>
  <c r="B198" i="35"/>
  <c r="B159" i="35"/>
  <c r="B169" i="35"/>
  <c r="B183" i="35"/>
  <c r="B232" i="35"/>
  <c r="B256" i="35"/>
  <c r="B255" i="35"/>
  <c r="B217" i="35"/>
  <c r="B181" i="35"/>
  <c r="B212" i="35"/>
  <c r="B171" i="35"/>
  <c r="B216" i="35"/>
  <c r="B231" i="35"/>
  <c r="B168" i="35"/>
  <c r="D2929" i="27"/>
  <c r="D1948" i="27"/>
  <c r="D2517" i="27"/>
  <c r="D2935" i="27"/>
  <c r="D3238" i="27"/>
  <c r="D3242" i="27"/>
  <c r="D1946" i="27"/>
  <c r="D2857" i="27"/>
  <c r="D2209" i="27"/>
  <c r="D3801" i="27"/>
  <c r="D1451" i="27"/>
  <c r="D2906" i="27"/>
  <c r="D2904" i="27"/>
  <c r="D2725" i="27"/>
  <c r="D2077" i="27"/>
  <c r="D1898" i="27"/>
  <c r="D2521" i="27"/>
  <c r="D2774" i="27"/>
  <c r="D2033" i="27"/>
  <c r="D1715" i="27"/>
  <c r="D2851" i="27"/>
  <c r="D1786" i="27"/>
  <c r="D1792" i="27"/>
  <c r="D1604" i="27"/>
  <c r="D3803" i="27"/>
  <c r="D2229" i="27"/>
  <c r="D2467" i="27"/>
  <c r="D2910" i="27"/>
  <c r="D3058" i="27"/>
  <c r="D2130" i="27"/>
  <c r="D3133" i="27"/>
  <c r="D1349" i="27"/>
  <c r="D2853" i="27"/>
  <c r="D3137" i="27"/>
  <c r="D2029" i="27"/>
  <c r="D1788" i="27"/>
  <c r="D3062" i="27"/>
  <c r="D1606" i="27"/>
  <c r="D3597" i="27"/>
  <c r="D3595" i="27"/>
  <c r="D2595" i="27"/>
  <c r="D2515" i="27"/>
  <c r="D1894" i="27"/>
  <c r="D2599" i="27"/>
  <c r="D1610" i="27"/>
  <c r="D2104" i="27"/>
  <c r="Z2465" i="27"/>
  <c r="D2027" i="27"/>
  <c r="D2235" i="27"/>
  <c r="D2931" i="27"/>
  <c r="D1530" i="27"/>
  <c r="D1406" i="27"/>
  <c r="D2621" i="27"/>
  <c r="D3807" i="27"/>
  <c r="D1528" i="27"/>
  <c r="D2134" i="27"/>
  <c r="D2569" i="27"/>
  <c r="D2625" i="27"/>
  <c r="D3236" i="27"/>
  <c r="D3751" i="27"/>
  <c r="D2619" i="27"/>
  <c r="D1457" i="27"/>
  <c r="D2776" i="27"/>
  <c r="D1767" i="27"/>
  <c r="D1355" i="27"/>
  <c r="D1559" i="27"/>
  <c r="D2083" i="27"/>
  <c r="D2184" i="27"/>
  <c r="D3753" i="27"/>
  <c r="D2826" i="27"/>
  <c r="D1709" i="27"/>
  <c r="D2671" i="27"/>
  <c r="D1636" i="27"/>
  <c r="D1952" i="27"/>
  <c r="D2567" i="27"/>
  <c r="D2832" i="27"/>
  <c r="D3601" i="27"/>
  <c r="D3757" i="27"/>
  <c r="D1400" i="27"/>
  <c r="D3880" i="27"/>
  <c r="D1555" i="27"/>
  <c r="D2573" i="27"/>
  <c r="D2305" i="27"/>
  <c r="D2699" i="27"/>
  <c r="D2697" i="27"/>
  <c r="D2729" i="27"/>
  <c r="D2723" i="27"/>
  <c r="D3108" i="27"/>
  <c r="D3706" i="27"/>
  <c r="D2079" i="27"/>
  <c r="D2593" i="27"/>
  <c r="D1892" i="27"/>
  <c r="D2311" i="27"/>
  <c r="D2307" i="27"/>
  <c r="D2465" i="27"/>
  <c r="D2703" i="27"/>
  <c r="D2828" i="27"/>
  <c r="D2957" i="27"/>
  <c r="D1711" i="27"/>
  <c r="D1632" i="27"/>
  <c r="D2203" i="27"/>
  <c r="D3882" i="27"/>
  <c r="D2980" i="27"/>
  <c r="D2982" i="27"/>
  <c r="D2108" i="27"/>
  <c r="D2673" i="27"/>
  <c r="D2440" i="27"/>
  <c r="D3886" i="27"/>
  <c r="D3131" i="27"/>
  <c r="D1630" i="27"/>
  <c r="D2231" i="27"/>
  <c r="D2128" i="27"/>
  <c r="D2471" i="27"/>
  <c r="D2442" i="27"/>
  <c r="D2180" i="27"/>
  <c r="D2986" i="27"/>
  <c r="D1402" i="27"/>
  <c r="D1534" i="27"/>
  <c r="D2446" i="27"/>
  <c r="D2677" i="27"/>
  <c r="D3056" i="27"/>
  <c r="D1351" i="27"/>
  <c r="D3112" i="27"/>
  <c r="D2955" i="27"/>
  <c r="D2961" i="27"/>
  <c r="D2178" i="27"/>
  <c r="D3700" i="27"/>
  <c r="Z3726" i="27"/>
  <c r="D1684" i="27"/>
  <c r="D3728" i="27"/>
  <c r="D3702" i="27"/>
  <c r="D1686" i="27"/>
  <c r="D3726" i="27"/>
  <c r="D3732" i="27"/>
  <c r="D1763" i="27"/>
  <c r="D3575" i="27"/>
  <c r="D3571" i="27"/>
  <c r="D3569" i="27"/>
  <c r="Z1761" i="27"/>
  <c r="D1761" i="27"/>
  <c r="D1690" i="27"/>
  <c r="D2647" i="27"/>
  <c r="D3294" i="27"/>
  <c r="D2651" i="27"/>
  <c r="D3268" i="27"/>
  <c r="D3264" i="27"/>
  <c r="D3262" i="27"/>
  <c r="D3338" i="27"/>
  <c r="D3290" i="27"/>
  <c r="D3288" i="27"/>
  <c r="D3340" i="27"/>
  <c r="D3344" i="27"/>
  <c r="D3033" i="27"/>
  <c r="D3037" i="27"/>
  <c r="D3031" i="27"/>
  <c r="D2645" i="27"/>
  <c r="D1978" i="27"/>
  <c r="D1976" i="27"/>
  <c r="D1982" i="27"/>
  <c r="D2282" i="27"/>
  <c r="D2286" i="27"/>
  <c r="D2280" i="27"/>
  <c r="D2004" i="27"/>
  <c r="D2155" i="27"/>
  <c r="D2159" i="27"/>
  <c r="D2153" i="27"/>
  <c r="D2002" i="27"/>
  <c r="D2008" i="27"/>
  <c r="D3190" i="27"/>
  <c r="Z1976" i="27"/>
  <c r="D3217" i="27"/>
  <c r="D3184" i="27"/>
  <c r="D3213" i="27"/>
  <c r="D3186" i="27"/>
  <c r="D3211" i="27"/>
  <c r="X3771" i="27"/>
  <c r="X3768" i="27"/>
  <c r="X3765" i="27"/>
  <c r="X3762" i="27"/>
  <c r="W3768" i="27"/>
  <c r="W3771" i="27"/>
  <c r="W3765" i="27"/>
  <c r="W3762" i="27"/>
  <c r="V3771" i="27"/>
  <c r="V3768" i="27"/>
  <c r="V3765" i="27"/>
  <c r="V3762" i="27"/>
  <c r="T3771" i="27"/>
  <c r="T3768" i="27"/>
  <c r="T3765" i="27"/>
  <c r="T3762" i="27"/>
  <c r="S3771" i="27"/>
  <c r="S3768" i="27"/>
  <c r="S3765" i="27"/>
  <c r="S3762" i="27"/>
  <c r="R3771" i="27"/>
  <c r="R3768" i="27"/>
  <c r="R3765" i="27"/>
  <c r="R3762" i="27"/>
  <c r="P3771" i="27"/>
  <c r="P3768" i="27"/>
  <c r="P3765" i="27"/>
  <c r="P3762" i="27"/>
  <c r="O3771" i="27"/>
  <c r="O3768" i="27"/>
  <c r="O3765" i="27"/>
  <c r="O3762" i="27"/>
  <c r="N3771" i="27"/>
  <c r="N3768" i="27"/>
  <c r="N3765" i="27"/>
  <c r="N3762" i="27"/>
  <c r="M3771" i="27"/>
  <c r="M3768" i="27"/>
  <c r="M3765" i="27"/>
  <c r="M3762" i="27"/>
  <c r="L3771" i="27"/>
  <c r="L3768" i="27"/>
  <c r="L3765" i="27"/>
  <c r="L3762" i="27"/>
  <c r="K3771" i="27"/>
  <c r="K3768" i="27"/>
  <c r="K3765" i="27"/>
  <c r="K3762" i="27"/>
  <c r="J3771" i="27"/>
  <c r="J3768" i="27"/>
  <c r="J3765" i="27"/>
  <c r="J3762" i="27"/>
  <c r="I3771" i="27"/>
  <c r="I3768" i="27"/>
  <c r="I3765" i="27"/>
  <c r="I3762" i="27"/>
  <c r="H3771" i="27"/>
  <c r="H3768" i="27"/>
  <c r="H3765" i="27"/>
  <c r="H3762" i="27"/>
  <c r="G3771" i="27"/>
  <c r="G3768" i="27"/>
  <c r="G3765" i="27"/>
  <c r="G3762" i="27"/>
  <c r="F3771" i="27"/>
  <c r="F3768" i="27"/>
  <c r="F3765" i="27"/>
  <c r="F3762" i="27"/>
  <c r="E3771" i="27"/>
  <c r="E3768" i="27"/>
  <c r="E3765" i="27"/>
  <c r="E3762" i="27"/>
  <c r="Q3782" i="27"/>
  <c r="Q3778" i="27"/>
  <c r="Q3776" i="27"/>
  <c r="I3539" i="27"/>
  <c r="I3536" i="27"/>
  <c r="I3533" i="27"/>
  <c r="I3530" i="27"/>
  <c r="F3539" i="27"/>
  <c r="F3536" i="27"/>
  <c r="F3533" i="27"/>
  <c r="F3530" i="27"/>
  <c r="X3550" i="27"/>
  <c r="W3550" i="27"/>
  <c r="V3550" i="27"/>
  <c r="U3550" i="27"/>
  <c r="T3550" i="27"/>
  <c r="S3550" i="27"/>
  <c r="R3550" i="27"/>
  <c r="Q3550" i="27"/>
  <c r="P3550" i="27"/>
  <c r="O3550" i="27"/>
  <c r="N3550" i="27"/>
  <c r="M3550" i="27"/>
  <c r="L3550" i="27"/>
  <c r="K3550" i="27"/>
  <c r="J3550" i="27"/>
  <c r="H3550" i="27"/>
  <c r="G3550" i="27"/>
  <c r="E3550" i="27"/>
  <c r="X3546" i="27"/>
  <c r="W3546" i="27"/>
  <c r="V3546" i="27"/>
  <c r="U3546" i="27"/>
  <c r="T3546" i="27"/>
  <c r="S3546" i="27"/>
  <c r="R3546" i="27"/>
  <c r="Q3546" i="27"/>
  <c r="P3546" i="27"/>
  <c r="O3546" i="27"/>
  <c r="N3546" i="27"/>
  <c r="M3546" i="27"/>
  <c r="L3546" i="27"/>
  <c r="K3546" i="27"/>
  <c r="J3546" i="27"/>
  <c r="H3546" i="27"/>
  <c r="G3546" i="27"/>
  <c r="E3546" i="27"/>
  <c r="X3544" i="27"/>
  <c r="W3544" i="27"/>
  <c r="V3544" i="27"/>
  <c r="U3544" i="27"/>
  <c r="T3544" i="27"/>
  <c r="S3544" i="27"/>
  <c r="R3544" i="27"/>
  <c r="Q3544" i="27"/>
  <c r="P3544" i="27"/>
  <c r="O3544" i="27"/>
  <c r="N3544" i="27"/>
  <c r="M3544" i="27"/>
  <c r="L3544" i="27"/>
  <c r="K3544" i="27"/>
  <c r="J3544" i="27"/>
  <c r="H3544" i="27"/>
  <c r="G3544" i="27"/>
  <c r="E3544" i="27"/>
  <c r="Z3544" i="27"/>
  <c r="I3669" i="27"/>
  <c r="I3666" i="27"/>
  <c r="I3663" i="27"/>
  <c r="I3660" i="27"/>
  <c r="F3669" i="27"/>
  <c r="F3666" i="27"/>
  <c r="F3663" i="27"/>
  <c r="F3660" i="27"/>
  <c r="X3680" i="27"/>
  <c r="W3680" i="27"/>
  <c r="V3680" i="27"/>
  <c r="U3680" i="27"/>
  <c r="T3680" i="27"/>
  <c r="S3680" i="27"/>
  <c r="R3680" i="27"/>
  <c r="Q3680" i="27"/>
  <c r="P3680" i="27"/>
  <c r="O3680" i="27"/>
  <c r="N3680" i="27"/>
  <c r="M3680" i="27"/>
  <c r="L3680" i="27"/>
  <c r="K3680" i="27"/>
  <c r="J3680" i="27"/>
  <c r="H3680" i="27"/>
  <c r="G3680" i="27"/>
  <c r="E3680" i="27"/>
  <c r="X3676" i="27"/>
  <c r="W3676" i="27"/>
  <c r="V3676" i="27"/>
  <c r="U3676" i="27"/>
  <c r="T3676" i="27"/>
  <c r="S3676" i="27"/>
  <c r="R3676" i="27"/>
  <c r="Q3676" i="27"/>
  <c r="P3676" i="27"/>
  <c r="O3676" i="27"/>
  <c r="N3676" i="27"/>
  <c r="M3676" i="27"/>
  <c r="L3676" i="27"/>
  <c r="K3676" i="27"/>
  <c r="J3676" i="27"/>
  <c r="H3676" i="27"/>
  <c r="G3676" i="27"/>
  <c r="E3676" i="27"/>
  <c r="X3674" i="27"/>
  <c r="W3674" i="27"/>
  <c r="V3674" i="27"/>
  <c r="U3674" i="27"/>
  <c r="T3674" i="27"/>
  <c r="S3674" i="27"/>
  <c r="R3674" i="27"/>
  <c r="Q3674" i="27"/>
  <c r="P3674" i="27"/>
  <c r="O3674" i="27"/>
  <c r="N3674" i="27"/>
  <c r="M3674" i="27"/>
  <c r="L3674" i="27"/>
  <c r="K3674" i="27"/>
  <c r="J3674" i="27"/>
  <c r="H3674" i="27"/>
  <c r="G3674" i="27"/>
  <c r="E3674" i="27"/>
  <c r="Z3674" i="27"/>
  <c r="S3486" i="27"/>
  <c r="S3483" i="27"/>
  <c r="S3480" i="27"/>
  <c r="S3477" i="27"/>
  <c r="R3486" i="27"/>
  <c r="R3483" i="27"/>
  <c r="R3480" i="27"/>
  <c r="R3477" i="27"/>
  <c r="O3486" i="27"/>
  <c r="O3483" i="27"/>
  <c r="O3480" i="27"/>
  <c r="O3477" i="27"/>
  <c r="L3486" i="27"/>
  <c r="L3483" i="27"/>
  <c r="L3480" i="27"/>
  <c r="L3477" i="27"/>
  <c r="K3486" i="27"/>
  <c r="K3483" i="27"/>
  <c r="K3480" i="27"/>
  <c r="K3477" i="27"/>
  <c r="F3486" i="27"/>
  <c r="F3483" i="27"/>
  <c r="F3480" i="27"/>
  <c r="F3477" i="27"/>
  <c r="X3497" i="27"/>
  <c r="W3497" i="27"/>
  <c r="V3497" i="27"/>
  <c r="U3497" i="27"/>
  <c r="T3497" i="27"/>
  <c r="Q3497" i="27"/>
  <c r="P3497" i="27"/>
  <c r="N3497" i="27"/>
  <c r="M3497" i="27"/>
  <c r="J3497" i="27"/>
  <c r="I3497" i="27"/>
  <c r="H3497" i="27"/>
  <c r="G3497" i="27"/>
  <c r="E3497" i="27"/>
  <c r="X3493" i="27"/>
  <c r="W3493" i="27"/>
  <c r="V3493" i="27"/>
  <c r="U3493" i="27"/>
  <c r="T3493" i="27"/>
  <c r="Q3493" i="27"/>
  <c r="P3493" i="27"/>
  <c r="N3493" i="27"/>
  <c r="M3493" i="27"/>
  <c r="J3493" i="27"/>
  <c r="I3493" i="27"/>
  <c r="H3493" i="27"/>
  <c r="G3493" i="27"/>
  <c r="E3493" i="27"/>
  <c r="X3491" i="27"/>
  <c r="W3491" i="27"/>
  <c r="V3491" i="27"/>
  <c r="U3491" i="27"/>
  <c r="T3491" i="27"/>
  <c r="Q3491" i="27"/>
  <c r="P3491" i="27"/>
  <c r="N3491" i="27"/>
  <c r="M3491" i="27"/>
  <c r="J3491" i="27"/>
  <c r="I3491" i="27"/>
  <c r="H3491" i="27"/>
  <c r="G3491" i="27"/>
  <c r="E3491" i="27"/>
  <c r="Z3491" i="27"/>
  <c r="O3460" i="27"/>
  <c r="O3457" i="27"/>
  <c r="O3454" i="27"/>
  <c r="O3451" i="27"/>
  <c r="M3460" i="27"/>
  <c r="M3457" i="27"/>
  <c r="M3454" i="27"/>
  <c r="M3451" i="27"/>
  <c r="L3460" i="27"/>
  <c r="L3457" i="27"/>
  <c r="L3454" i="27"/>
  <c r="L3451" i="27"/>
  <c r="J3460" i="27"/>
  <c r="J3457" i="27"/>
  <c r="J3454" i="27"/>
  <c r="J3451" i="27"/>
  <c r="I3460" i="27"/>
  <c r="I3457" i="27"/>
  <c r="I3454" i="27"/>
  <c r="I3451" i="27"/>
  <c r="D3536" i="27"/>
  <c r="K3778" i="27"/>
  <c r="X3778" i="27"/>
  <c r="F3546" i="27"/>
  <c r="H3778" i="27"/>
  <c r="F3778" i="27"/>
  <c r="N3778" i="27"/>
  <c r="S3778" i="27"/>
  <c r="V3778" i="27"/>
  <c r="N3782" i="27"/>
  <c r="T3782" i="27"/>
  <c r="O3497" i="27"/>
  <c r="S3497" i="27"/>
  <c r="D3539" i="27"/>
  <c r="I3546" i="27"/>
  <c r="W3776" i="27"/>
  <c r="R3782" i="27"/>
  <c r="L3493" i="27"/>
  <c r="D3530" i="27"/>
  <c r="D3480" i="27"/>
  <c r="L3491" i="27"/>
  <c r="S3493" i="27"/>
  <c r="F3680" i="27"/>
  <c r="D3533" i="27"/>
  <c r="F3544" i="27"/>
  <c r="H3776" i="27"/>
  <c r="P3782" i="27"/>
  <c r="D3666" i="27"/>
  <c r="F3550" i="27"/>
  <c r="H3782" i="27"/>
  <c r="O3776" i="27"/>
  <c r="S3776" i="27"/>
  <c r="S3491" i="27"/>
  <c r="R3493" i="27"/>
  <c r="I3544" i="27"/>
  <c r="I3550" i="27"/>
  <c r="M3776" i="27"/>
  <c r="L3782" i="27"/>
  <c r="O3782" i="27"/>
  <c r="W3778" i="27"/>
  <c r="F3497" i="27"/>
  <c r="K3497" i="27"/>
  <c r="K3491" i="27"/>
  <c r="L3497" i="27"/>
  <c r="R3497" i="27"/>
  <c r="R3491" i="27"/>
  <c r="E3776" i="27"/>
  <c r="F3776" i="27"/>
  <c r="G3782" i="27"/>
  <c r="G3778" i="27"/>
  <c r="J3782" i="27"/>
  <c r="J3778" i="27"/>
  <c r="L3778" i="27"/>
  <c r="L3776" i="27"/>
  <c r="M3782" i="27"/>
  <c r="N3776" i="27"/>
  <c r="P3778" i="27"/>
  <c r="R3778" i="27"/>
  <c r="S3782" i="27"/>
  <c r="T3778" i="27"/>
  <c r="T3776" i="27"/>
  <c r="X3782" i="27"/>
  <c r="X3776" i="27"/>
  <c r="F3782" i="27"/>
  <c r="I3782" i="27"/>
  <c r="P3776" i="27"/>
  <c r="R3776" i="27"/>
  <c r="W3782" i="27"/>
  <c r="I3776" i="27"/>
  <c r="J3776" i="27"/>
  <c r="I3778" i="27"/>
  <c r="M3778" i="27"/>
  <c r="O3778" i="27"/>
  <c r="V3782" i="27"/>
  <c r="V3776" i="27"/>
  <c r="K3776" i="27"/>
  <c r="K3782" i="27"/>
  <c r="G3776" i="27"/>
  <c r="E3778" i="27"/>
  <c r="E3782" i="27"/>
  <c r="O3491" i="27"/>
  <c r="F3493" i="27"/>
  <c r="K3493" i="27"/>
  <c r="O3493" i="27"/>
  <c r="D3669" i="27"/>
  <c r="I3674" i="27"/>
  <c r="I3676" i="27"/>
  <c r="I3680" i="27"/>
  <c r="D3660" i="27"/>
  <c r="D3663" i="27"/>
  <c r="F3674" i="27"/>
  <c r="F3676" i="27"/>
  <c r="D3483" i="27"/>
  <c r="D3486" i="27"/>
  <c r="F3491" i="27"/>
  <c r="D3477" i="27"/>
  <c r="G3460" i="27"/>
  <c r="G3457" i="27"/>
  <c r="G3454" i="27"/>
  <c r="G3451" i="27"/>
  <c r="F3460" i="27"/>
  <c r="F3457" i="27"/>
  <c r="F3454" i="27"/>
  <c r="F3451" i="27"/>
  <c r="E3460" i="27"/>
  <c r="E3457" i="27"/>
  <c r="E3454" i="27"/>
  <c r="E3451" i="27"/>
  <c r="X3471" i="27"/>
  <c r="W3471" i="27"/>
  <c r="V3471" i="27"/>
  <c r="U3471" i="27"/>
  <c r="T3471" i="27"/>
  <c r="S3471" i="27"/>
  <c r="R3471" i="27"/>
  <c r="Q3471" i="27"/>
  <c r="P3471" i="27"/>
  <c r="O3471" i="27"/>
  <c r="N3471" i="27"/>
  <c r="M3471" i="27"/>
  <c r="L3471" i="27"/>
  <c r="K3471" i="27"/>
  <c r="J3471" i="27"/>
  <c r="I3471" i="27"/>
  <c r="H3471" i="27"/>
  <c r="X3467" i="27"/>
  <c r="W3467" i="27"/>
  <c r="V3467" i="27"/>
  <c r="U3467" i="27"/>
  <c r="T3467" i="27"/>
  <c r="S3467" i="27"/>
  <c r="R3467" i="27"/>
  <c r="Q3467" i="27"/>
  <c r="P3467" i="27"/>
  <c r="O3467" i="27"/>
  <c r="N3467" i="27"/>
  <c r="M3467" i="27"/>
  <c r="L3467" i="27"/>
  <c r="K3467" i="27"/>
  <c r="J3467" i="27"/>
  <c r="I3467" i="27"/>
  <c r="H3467" i="27"/>
  <c r="X3465" i="27"/>
  <c r="W3465" i="27"/>
  <c r="V3465" i="27"/>
  <c r="U3465" i="27"/>
  <c r="T3465" i="27"/>
  <c r="S3465" i="27"/>
  <c r="R3465" i="27"/>
  <c r="Q3465" i="27"/>
  <c r="P3465" i="27"/>
  <c r="O3465" i="27"/>
  <c r="N3465" i="27"/>
  <c r="M3465" i="27"/>
  <c r="L3465" i="27"/>
  <c r="K3465" i="27"/>
  <c r="J3465" i="27"/>
  <c r="I3465" i="27"/>
  <c r="H3465" i="27"/>
  <c r="I3385" i="27"/>
  <c r="I3382" i="27"/>
  <c r="I3379" i="27"/>
  <c r="I3376" i="27"/>
  <c r="X3396" i="27"/>
  <c r="W3396" i="27"/>
  <c r="V3396" i="27"/>
  <c r="U3396" i="27"/>
  <c r="T3396" i="27"/>
  <c r="S3396" i="27"/>
  <c r="R3396" i="27"/>
  <c r="Q3396" i="27"/>
  <c r="P3396" i="27"/>
  <c r="O3396" i="27"/>
  <c r="N3396" i="27"/>
  <c r="M3396" i="27"/>
  <c r="L3396" i="27"/>
  <c r="K3396" i="27"/>
  <c r="J3396" i="27"/>
  <c r="H3396" i="27"/>
  <c r="G3396" i="27"/>
  <c r="F3396" i="27"/>
  <c r="E3396" i="27"/>
  <c r="X3392" i="27"/>
  <c r="W3392" i="27"/>
  <c r="V3392" i="27"/>
  <c r="U3392" i="27"/>
  <c r="T3392" i="27"/>
  <c r="S3392" i="27"/>
  <c r="R3392" i="27"/>
  <c r="Q3392" i="27"/>
  <c r="P3392" i="27"/>
  <c r="O3392" i="27"/>
  <c r="N3392" i="27"/>
  <c r="M3392" i="27"/>
  <c r="L3392" i="27"/>
  <c r="K3392" i="27"/>
  <c r="J3392" i="27"/>
  <c r="H3392" i="27"/>
  <c r="G3392" i="27"/>
  <c r="F3392" i="27"/>
  <c r="E3392" i="27"/>
  <c r="X3390" i="27"/>
  <c r="W3390" i="27"/>
  <c r="V3390" i="27"/>
  <c r="U3390" i="27"/>
  <c r="T3390" i="27"/>
  <c r="S3390" i="27"/>
  <c r="R3390" i="27"/>
  <c r="Q3390" i="27"/>
  <c r="P3390" i="27"/>
  <c r="O3390" i="27"/>
  <c r="N3390" i="27"/>
  <c r="M3390" i="27"/>
  <c r="L3390" i="27"/>
  <c r="K3390" i="27"/>
  <c r="J3390" i="27"/>
  <c r="H3390" i="27"/>
  <c r="G3390" i="27"/>
  <c r="F3390" i="27"/>
  <c r="E3390" i="27"/>
  <c r="Z3390" i="27"/>
  <c r="R3152" i="27"/>
  <c r="R3149" i="27"/>
  <c r="R3146" i="27"/>
  <c r="R3143" i="27"/>
  <c r="O3152" i="27"/>
  <c r="O3149" i="27"/>
  <c r="O3146" i="27"/>
  <c r="O3143" i="27"/>
  <c r="J3152" i="27"/>
  <c r="J3149" i="27"/>
  <c r="J3146" i="27"/>
  <c r="J3143" i="27"/>
  <c r="I3152" i="27"/>
  <c r="I3149" i="27"/>
  <c r="I3146" i="27"/>
  <c r="I3143" i="27"/>
  <c r="E3152" i="27"/>
  <c r="E3149" i="27"/>
  <c r="E3146" i="27"/>
  <c r="E3143" i="27"/>
  <c r="X3163" i="27"/>
  <c r="W3163" i="27"/>
  <c r="V3163" i="27"/>
  <c r="U3163" i="27"/>
  <c r="T3163" i="27"/>
  <c r="S3163" i="27"/>
  <c r="Q3163" i="27"/>
  <c r="P3163" i="27"/>
  <c r="N3163" i="27"/>
  <c r="M3163" i="27"/>
  <c r="L3163" i="27"/>
  <c r="K3163" i="27"/>
  <c r="H3163" i="27"/>
  <c r="G3163" i="27"/>
  <c r="F3163" i="27"/>
  <c r="X3159" i="27"/>
  <c r="W3159" i="27"/>
  <c r="V3159" i="27"/>
  <c r="U3159" i="27"/>
  <c r="T3159" i="27"/>
  <c r="S3159" i="27"/>
  <c r="Q3159" i="27"/>
  <c r="P3159" i="27"/>
  <c r="N3159" i="27"/>
  <c r="M3159" i="27"/>
  <c r="L3159" i="27"/>
  <c r="K3159" i="27"/>
  <c r="H3159" i="27"/>
  <c r="G3159" i="27"/>
  <c r="F3159" i="27"/>
  <c r="X3157" i="27"/>
  <c r="W3157" i="27"/>
  <c r="V3157" i="27"/>
  <c r="U3157" i="27"/>
  <c r="T3157" i="27"/>
  <c r="S3157" i="27"/>
  <c r="Q3157" i="27"/>
  <c r="P3157" i="27"/>
  <c r="N3157" i="27"/>
  <c r="M3157" i="27"/>
  <c r="L3157" i="27"/>
  <c r="K3157" i="27"/>
  <c r="H3157" i="27"/>
  <c r="G3157" i="27"/>
  <c r="F3157" i="27"/>
  <c r="O3076" i="27"/>
  <c r="O3073" i="27"/>
  <c r="O3070" i="27"/>
  <c r="O3067" i="27"/>
  <c r="I3076" i="27"/>
  <c r="I3073" i="27"/>
  <c r="I3070" i="27"/>
  <c r="I3067" i="27"/>
  <c r="X3087" i="27"/>
  <c r="W3087" i="27"/>
  <c r="V3087" i="27"/>
  <c r="U3087" i="27"/>
  <c r="T3087" i="27"/>
  <c r="S3087" i="27"/>
  <c r="R3087" i="27"/>
  <c r="Q3087" i="27"/>
  <c r="P3087" i="27"/>
  <c r="N3087" i="27"/>
  <c r="M3087" i="27"/>
  <c r="L3087" i="27"/>
  <c r="K3087" i="27"/>
  <c r="J3087" i="27"/>
  <c r="H3087" i="27"/>
  <c r="G3087" i="27"/>
  <c r="F3087" i="27"/>
  <c r="E3087" i="27"/>
  <c r="X3083" i="27"/>
  <c r="W3083" i="27"/>
  <c r="V3083" i="27"/>
  <c r="U3083" i="27"/>
  <c r="T3083" i="27"/>
  <c r="S3083" i="27"/>
  <c r="R3083" i="27"/>
  <c r="Q3083" i="27"/>
  <c r="P3083" i="27"/>
  <c r="N3083" i="27"/>
  <c r="M3083" i="27"/>
  <c r="L3083" i="27"/>
  <c r="K3083" i="27"/>
  <c r="J3083" i="27"/>
  <c r="H3083" i="27"/>
  <c r="G3083" i="27"/>
  <c r="F3083" i="27"/>
  <c r="E3083" i="27"/>
  <c r="X3081" i="27"/>
  <c r="W3081" i="27"/>
  <c r="V3081" i="27"/>
  <c r="U3081" i="27"/>
  <c r="T3081" i="27"/>
  <c r="S3081" i="27"/>
  <c r="R3081" i="27"/>
  <c r="Q3081" i="27"/>
  <c r="P3081" i="27"/>
  <c r="N3081" i="27"/>
  <c r="M3081" i="27"/>
  <c r="L3081" i="27"/>
  <c r="K3081" i="27"/>
  <c r="J3081" i="27"/>
  <c r="H3081" i="27"/>
  <c r="G3081" i="27"/>
  <c r="F3081" i="27"/>
  <c r="E3081" i="27"/>
  <c r="Z3081" i="27"/>
  <c r="I3001" i="27"/>
  <c r="D3001" i="27"/>
  <c r="I2998" i="27"/>
  <c r="D2998" i="27"/>
  <c r="I2995" i="27"/>
  <c r="I2992" i="27"/>
  <c r="D2992" i="27"/>
  <c r="X3012" i="27"/>
  <c r="W3012" i="27"/>
  <c r="V3012" i="27"/>
  <c r="U3012" i="27"/>
  <c r="T3012" i="27"/>
  <c r="S3012" i="27"/>
  <c r="R3012" i="27"/>
  <c r="Q3012" i="27"/>
  <c r="P3012" i="27"/>
  <c r="O3012" i="27"/>
  <c r="N3012" i="27"/>
  <c r="M3012" i="27"/>
  <c r="L3012" i="27"/>
  <c r="K3012" i="27"/>
  <c r="J3012" i="27"/>
  <c r="H3012" i="27"/>
  <c r="G3012" i="27"/>
  <c r="F3012" i="27"/>
  <c r="E3012" i="27"/>
  <c r="X3008" i="27"/>
  <c r="W3008" i="27"/>
  <c r="V3008" i="27"/>
  <c r="U3008" i="27"/>
  <c r="T3008" i="27"/>
  <c r="S3008" i="27"/>
  <c r="R3008" i="27"/>
  <c r="Q3008" i="27"/>
  <c r="P3008" i="27"/>
  <c r="O3008" i="27"/>
  <c r="N3008" i="27"/>
  <c r="M3008" i="27"/>
  <c r="L3008" i="27"/>
  <c r="K3008" i="27"/>
  <c r="J3008" i="27"/>
  <c r="H3008" i="27"/>
  <c r="G3008" i="27"/>
  <c r="F3008" i="27"/>
  <c r="E3008" i="27"/>
  <c r="X3006" i="27"/>
  <c r="W3006" i="27"/>
  <c r="V3006" i="27"/>
  <c r="U3006" i="27"/>
  <c r="T3006" i="27"/>
  <c r="S3006" i="27"/>
  <c r="R3006" i="27"/>
  <c r="Q3006" i="27"/>
  <c r="P3006" i="27"/>
  <c r="O3006" i="27"/>
  <c r="N3006" i="27"/>
  <c r="M3006" i="27"/>
  <c r="L3006" i="27"/>
  <c r="K3006" i="27"/>
  <c r="J3006" i="27"/>
  <c r="H3006" i="27"/>
  <c r="G3006" i="27"/>
  <c r="F3006" i="27"/>
  <c r="E3006" i="27"/>
  <c r="Z3006" i="27"/>
  <c r="V1472" i="27"/>
  <c r="V1469" i="27"/>
  <c r="V1466" i="27"/>
  <c r="V1463" i="27"/>
  <c r="T1466" i="27"/>
  <c r="S1472" i="27"/>
  <c r="S1469" i="27"/>
  <c r="S1466" i="27"/>
  <c r="S1463" i="27"/>
  <c r="R1472" i="27"/>
  <c r="R1469" i="27"/>
  <c r="R1466" i="27"/>
  <c r="R1463" i="27"/>
  <c r="O1472" i="27"/>
  <c r="O1469" i="27"/>
  <c r="O1466" i="27"/>
  <c r="O1463" i="27"/>
  <c r="M1472" i="27"/>
  <c r="M1469" i="27"/>
  <c r="M1466" i="27"/>
  <c r="M1463" i="27"/>
  <c r="L1472" i="27"/>
  <c r="L1469" i="27"/>
  <c r="L1466" i="27"/>
  <c r="L1463" i="27"/>
  <c r="K1472" i="27"/>
  <c r="K1469" i="27"/>
  <c r="K1466" i="27"/>
  <c r="K1463" i="27"/>
  <c r="J1472" i="27"/>
  <c r="J1469" i="27"/>
  <c r="J1466" i="27"/>
  <c r="J1463" i="27"/>
  <c r="I1472" i="27"/>
  <c r="I1469" i="27"/>
  <c r="I1466" i="27"/>
  <c r="I1463" i="27"/>
  <c r="G1472" i="27"/>
  <c r="G1469" i="27"/>
  <c r="G1466" i="27"/>
  <c r="G1463" i="27"/>
  <c r="F1472" i="27"/>
  <c r="F1469" i="27"/>
  <c r="F1466" i="27"/>
  <c r="F1463" i="27"/>
  <c r="E1472" i="27"/>
  <c r="E1466" i="27"/>
  <c r="E1469" i="27"/>
  <c r="E1463" i="27"/>
  <c r="X1483" i="27"/>
  <c r="W1483" i="27"/>
  <c r="U1483" i="27"/>
  <c r="Q1483" i="27"/>
  <c r="P1483" i="27"/>
  <c r="N1483" i="27"/>
  <c r="H1483" i="27"/>
  <c r="X1479" i="27"/>
  <c r="W1479" i="27"/>
  <c r="U1479" i="27"/>
  <c r="Q1479" i="27"/>
  <c r="P1479" i="27"/>
  <c r="N1479" i="27"/>
  <c r="H1479" i="27"/>
  <c r="X1477" i="27"/>
  <c r="W1477" i="27"/>
  <c r="U1477" i="27"/>
  <c r="Q1477" i="27"/>
  <c r="P1477" i="27"/>
  <c r="N1477" i="27"/>
  <c r="H1477" i="27"/>
  <c r="U2485" i="27"/>
  <c r="U2482" i="27"/>
  <c r="U2479" i="27"/>
  <c r="U2476" i="27"/>
  <c r="S2485" i="27"/>
  <c r="S2482" i="27"/>
  <c r="S2479" i="27"/>
  <c r="S2476" i="27"/>
  <c r="R2485" i="27"/>
  <c r="R2482" i="27"/>
  <c r="R2479" i="27"/>
  <c r="R2476" i="27"/>
  <c r="O2485" i="27"/>
  <c r="O2482" i="27"/>
  <c r="O2479" i="27"/>
  <c r="O2476" i="27"/>
  <c r="M2485" i="27"/>
  <c r="M2482" i="27"/>
  <c r="M2479" i="27"/>
  <c r="M2476" i="27"/>
  <c r="L2485" i="27"/>
  <c r="L2482" i="27"/>
  <c r="L2479" i="27"/>
  <c r="L2476" i="27"/>
  <c r="K2485" i="27"/>
  <c r="K2482" i="27"/>
  <c r="K2479" i="27"/>
  <c r="K2476" i="27"/>
  <c r="J2485" i="27"/>
  <c r="J2482" i="27"/>
  <c r="J2479" i="27"/>
  <c r="J2476" i="27"/>
  <c r="I2485" i="27"/>
  <c r="I2482" i="27"/>
  <c r="I2479" i="27"/>
  <c r="I2476" i="27"/>
  <c r="G2485" i="27"/>
  <c r="G2482" i="27"/>
  <c r="G2479" i="27"/>
  <c r="G2476" i="27"/>
  <c r="F2485" i="27"/>
  <c r="F2482" i="27"/>
  <c r="F2479" i="27"/>
  <c r="F2476" i="27"/>
  <c r="E2485" i="27"/>
  <c r="E2482" i="27"/>
  <c r="E2479" i="27"/>
  <c r="E2476" i="27"/>
  <c r="X2496" i="27"/>
  <c r="W2496" i="27"/>
  <c r="V2496" i="27"/>
  <c r="T2496" i="27"/>
  <c r="Q2496" i="27"/>
  <c r="P2496" i="27"/>
  <c r="N2496" i="27"/>
  <c r="H2496" i="27"/>
  <c r="X2492" i="27"/>
  <c r="W2492" i="27"/>
  <c r="V2492" i="27"/>
  <c r="T2492" i="27"/>
  <c r="Q2492" i="27"/>
  <c r="P2492" i="27"/>
  <c r="N2492" i="27"/>
  <c r="H2492" i="27"/>
  <c r="X2490" i="27"/>
  <c r="W2490" i="27"/>
  <c r="V2490" i="27"/>
  <c r="T2490" i="27"/>
  <c r="Q2490" i="27"/>
  <c r="P2490" i="27"/>
  <c r="N2490" i="27"/>
  <c r="H2490" i="27"/>
  <c r="B143" i="35"/>
  <c r="B142" i="35"/>
  <c r="B141" i="35"/>
  <c r="B140" i="35"/>
  <c r="B139" i="35"/>
  <c r="B138" i="35"/>
  <c r="B137" i="35"/>
  <c r="B136" i="35"/>
  <c r="B135" i="35"/>
  <c r="B134" i="35"/>
  <c r="B133" i="35"/>
  <c r="B132" i="35"/>
  <c r="B131" i="35"/>
  <c r="B130" i="35"/>
  <c r="B129" i="35"/>
  <c r="B128" i="35"/>
  <c r="B127" i="35"/>
  <c r="B126" i="35"/>
  <c r="B125" i="35"/>
  <c r="B124" i="35"/>
  <c r="B123" i="35"/>
  <c r="B122" i="35"/>
  <c r="B121" i="35"/>
  <c r="B120" i="35"/>
  <c r="B119" i="35"/>
  <c r="B118" i="35"/>
  <c r="B117" i="35"/>
  <c r="B116" i="35"/>
  <c r="B115" i="35"/>
  <c r="B114" i="35"/>
  <c r="B113" i="35"/>
  <c r="B112" i="35"/>
  <c r="B111" i="35"/>
  <c r="B110" i="35"/>
  <c r="B109" i="35"/>
  <c r="B108" i="35"/>
  <c r="B107" i="35"/>
  <c r="B106" i="35"/>
  <c r="B105" i="35"/>
  <c r="B104" i="35"/>
  <c r="B103" i="35"/>
  <c r="B102" i="35"/>
  <c r="B101" i="35"/>
  <c r="B100" i="35"/>
  <c r="B99" i="35"/>
  <c r="B98" i="35"/>
  <c r="B97" i="35"/>
  <c r="B96" i="35"/>
  <c r="B95" i="35"/>
  <c r="B94" i="35"/>
  <c r="B93" i="35"/>
  <c r="B92" i="35"/>
  <c r="B91" i="35"/>
  <c r="B90" i="35"/>
  <c r="B89" i="35"/>
  <c r="B88" i="35"/>
  <c r="B87" i="35"/>
  <c r="B86" i="35"/>
  <c r="B85" i="35"/>
  <c r="B84" i="35"/>
  <c r="B83" i="35"/>
  <c r="B82" i="35"/>
  <c r="B81" i="35"/>
  <c r="B80" i="35"/>
  <c r="B79" i="35"/>
  <c r="B78" i="35"/>
  <c r="B77" i="35"/>
  <c r="B76" i="35"/>
  <c r="B75" i="35"/>
  <c r="B74" i="35"/>
  <c r="B73" i="35"/>
  <c r="B72" i="35"/>
  <c r="B71" i="35"/>
  <c r="B70" i="35"/>
  <c r="B69" i="35"/>
  <c r="B68" i="35"/>
  <c r="B67" i="35"/>
  <c r="B66" i="35"/>
  <c r="B65" i="35"/>
  <c r="B64" i="35"/>
  <c r="B63" i="35"/>
  <c r="B62" i="35"/>
  <c r="B61" i="35"/>
  <c r="B60" i="35"/>
  <c r="B59" i="35"/>
  <c r="B58" i="35"/>
  <c r="B57" i="35"/>
  <c r="B56" i="35"/>
  <c r="B55" i="35"/>
  <c r="B54" i="35"/>
  <c r="B53" i="35"/>
  <c r="B52" i="35"/>
  <c r="B51" i="35"/>
  <c r="B50" i="35"/>
  <c r="B49" i="35"/>
  <c r="B48" i="35"/>
  <c r="B47" i="35"/>
  <c r="B46" i="35"/>
  <c r="B45" i="35"/>
  <c r="B44" i="35"/>
  <c r="B43" i="35"/>
  <c r="B42" i="35"/>
  <c r="B41" i="35"/>
  <c r="B40" i="35"/>
  <c r="B39" i="35"/>
  <c r="B38" i="35"/>
  <c r="B37" i="35"/>
  <c r="B36" i="35"/>
  <c r="V35" i="35"/>
  <c r="V144" i="35"/>
  <c r="U35" i="35"/>
  <c r="U144" i="35"/>
  <c r="T35" i="35"/>
  <c r="T144" i="35"/>
  <c r="S35" i="35"/>
  <c r="S144" i="35"/>
  <c r="R35" i="35"/>
  <c r="R144" i="35"/>
  <c r="Q35" i="35"/>
  <c r="Q144" i="35"/>
  <c r="P35" i="35"/>
  <c r="P144" i="35"/>
  <c r="O35" i="35"/>
  <c r="O144" i="35"/>
  <c r="N35" i="35"/>
  <c r="N144" i="35"/>
  <c r="M35" i="35"/>
  <c r="M144" i="35"/>
  <c r="L35" i="35"/>
  <c r="L144" i="35"/>
  <c r="K35" i="35"/>
  <c r="K144" i="35"/>
  <c r="J35" i="35"/>
  <c r="J144" i="35"/>
  <c r="I35" i="35"/>
  <c r="I144" i="35"/>
  <c r="H35" i="35"/>
  <c r="H144" i="35"/>
  <c r="G35" i="35"/>
  <c r="G144" i="35"/>
  <c r="F35" i="35"/>
  <c r="F144" i="35"/>
  <c r="E35" i="35"/>
  <c r="E144" i="35"/>
  <c r="D35" i="35"/>
  <c r="D144" i="35"/>
  <c r="C35" i="35"/>
  <c r="C144" i="35"/>
  <c r="B34" i="35"/>
  <c r="B33" i="35"/>
  <c r="B32" i="35"/>
  <c r="B31" i="35"/>
  <c r="B30" i="35"/>
  <c r="B29" i="35"/>
  <c r="B28" i="35"/>
  <c r="B27" i="35"/>
  <c r="B26" i="35"/>
  <c r="B25" i="35"/>
  <c r="B24" i="35"/>
  <c r="B23" i="35"/>
  <c r="B22" i="35"/>
  <c r="B21" i="35"/>
  <c r="B19" i="35"/>
  <c r="B18" i="35"/>
  <c r="B17" i="35"/>
  <c r="B16" i="35"/>
  <c r="B15" i="35"/>
  <c r="B14" i="35"/>
  <c r="B13" i="35"/>
  <c r="B12" i="35"/>
  <c r="B11" i="35"/>
  <c r="B10" i="35"/>
  <c r="B9" i="35"/>
  <c r="B8" i="35"/>
  <c r="B7" i="35"/>
  <c r="B6" i="35"/>
  <c r="B5" i="35"/>
  <c r="B4" i="35"/>
  <c r="B3" i="35"/>
  <c r="M1479" i="27"/>
  <c r="J3159" i="27"/>
  <c r="M2492" i="27"/>
  <c r="O3159" i="27"/>
  <c r="D3454" i="27"/>
  <c r="J1479" i="27"/>
  <c r="F3467" i="27"/>
  <c r="D3451" i="27"/>
  <c r="K2492" i="27"/>
  <c r="D3073" i="27"/>
  <c r="D3457" i="27"/>
  <c r="E1483" i="27"/>
  <c r="G3471" i="27"/>
  <c r="G2496" i="27"/>
  <c r="J2496" i="27"/>
  <c r="T1477" i="27"/>
  <c r="T1479" i="27"/>
  <c r="V1479" i="27"/>
  <c r="T1483" i="27"/>
  <c r="E1477" i="27"/>
  <c r="G1477" i="27"/>
  <c r="O1477" i="27"/>
  <c r="D3544" i="27"/>
  <c r="D3497" i="27"/>
  <c r="F2492" i="27"/>
  <c r="D3146" i="27"/>
  <c r="E3157" i="27"/>
  <c r="Z3157" i="27"/>
  <c r="I3157" i="27"/>
  <c r="I3159" i="27"/>
  <c r="R2496" i="27"/>
  <c r="M1477" i="27"/>
  <c r="L1479" i="27"/>
  <c r="G1483" i="27"/>
  <c r="I1483" i="27"/>
  <c r="V1483" i="27"/>
  <c r="I3008" i="27"/>
  <c r="I3012" i="27"/>
  <c r="D3067" i="27"/>
  <c r="E3465" i="27"/>
  <c r="D3550" i="27"/>
  <c r="D3546" i="27"/>
  <c r="O1483" i="27"/>
  <c r="I3390" i="27"/>
  <c r="O3163" i="27"/>
  <c r="G3465" i="27"/>
  <c r="E3467" i="27"/>
  <c r="G3467" i="27"/>
  <c r="E3471" i="27"/>
  <c r="F3465" i="27"/>
  <c r="F2490" i="27"/>
  <c r="K2490" i="27"/>
  <c r="R2490" i="27"/>
  <c r="L2496" i="27"/>
  <c r="O2496" i="27"/>
  <c r="G1479" i="27"/>
  <c r="I1479" i="27"/>
  <c r="O3157" i="27"/>
  <c r="R3159" i="27"/>
  <c r="F3471" i="27"/>
  <c r="D2479" i="27"/>
  <c r="G2492" i="27"/>
  <c r="R2492" i="27"/>
  <c r="E2490" i="27"/>
  <c r="I1477" i="27"/>
  <c r="R1477" i="27"/>
  <c r="E1479" i="27"/>
  <c r="O1479" i="27"/>
  <c r="L1483" i="27"/>
  <c r="R1483" i="27"/>
  <c r="D2995" i="27"/>
  <c r="I3006" i="27"/>
  <c r="D3680" i="27"/>
  <c r="D3674" i="27"/>
  <c r="D3676" i="27"/>
  <c r="Z3776" i="27"/>
  <c r="G2490" i="27"/>
  <c r="J2490" i="27"/>
  <c r="K2496" i="27"/>
  <c r="M1483" i="27"/>
  <c r="J3157" i="27"/>
  <c r="R3157" i="27"/>
  <c r="D3491" i="27"/>
  <c r="D3493" i="27"/>
  <c r="D3460" i="27"/>
  <c r="I3396" i="27"/>
  <c r="I3392" i="27"/>
  <c r="D3385" i="27"/>
  <c r="D2485" i="27"/>
  <c r="S2490" i="27"/>
  <c r="O2492" i="27"/>
  <c r="S2492" i="27"/>
  <c r="U2492" i="27"/>
  <c r="F2496" i="27"/>
  <c r="S2496" i="27"/>
  <c r="U2496" i="27"/>
  <c r="I2492" i="27"/>
  <c r="J2492" i="27"/>
  <c r="M2496" i="27"/>
  <c r="M2490" i="27"/>
  <c r="O2490" i="27"/>
  <c r="U2490" i="27"/>
  <c r="J1483" i="27"/>
  <c r="R1479" i="27"/>
  <c r="S1483" i="27"/>
  <c r="S1479" i="27"/>
  <c r="I3087" i="27"/>
  <c r="I3081" i="27"/>
  <c r="D3070" i="27"/>
  <c r="I3083" i="27"/>
  <c r="O3087" i="27"/>
  <c r="O3083" i="27"/>
  <c r="O3081" i="27"/>
  <c r="D3143" i="27"/>
  <c r="I3163" i="27"/>
  <c r="J3163" i="27"/>
  <c r="D3149" i="27"/>
  <c r="R3163" i="27"/>
  <c r="D3379" i="27"/>
  <c r="L1477" i="27"/>
  <c r="D3465" i="27"/>
  <c r="D3382" i="27"/>
  <c r="D3376" i="27"/>
  <c r="D3152" i="27"/>
  <c r="E3159" i="27"/>
  <c r="E3163" i="27"/>
  <c r="D3076" i="27"/>
  <c r="D1469" i="27"/>
  <c r="V1477" i="27"/>
  <c r="S1477" i="27"/>
  <c r="K1477" i="27"/>
  <c r="K1479" i="27"/>
  <c r="K1483" i="27"/>
  <c r="J1477" i="27"/>
  <c r="D1466" i="27"/>
  <c r="F1477" i="27"/>
  <c r="F1479" i="27"/>
  <c r="F1483" i="27"/>
  <c r="D1472" i="27"/>
  <c r="D1463" i="27"/>
  <c r="D2482" i="27"/>
  <c r="L2490" i="27"/>
  <c r="L2492" i="27"/>
  <c r="I2490" i="27"/>
  <c r="I2496" i="27"/>
  <c r="D2476" i="27"/>
  <c r="E2492" i="27"/>
  <c r="E2496" i="27"/>
  <c r="D3471" i="27"/>
  <c r="D2496" i="27"/>
  <c r="Z1477" i="27"/>
  <c r="Z3465" i="27"/>
  <c r="D3159" i="27"/>
  <c r="D3006" i="27"/>
  <c r="Z2490" i="27"/>
  <c r="D3087" i="27"/>
  <c r="D3163" i="27"/>
  <c r="D3012" i="27"/>
  <c r="D3008" i="27"/>
  <c r="D3081" i="27"/>
  <c r="D2492" i="27"/>
  <c r="D2490" i="27"/>
  <c r="D3467" i="27"/>
  <c r="D3083" i="27"/>
  <c r="D3157" i="27"/>
  <c r="D3396" i="27"/>
  <c r="D3392" i="27"/>
  <c r="D3390" i="27"/>
  <c r="D1477" i="27"/>
  <c r="D1479" i="27"/>
  <c r="D1483" i="27"/>
  <c r="X1832" i="27"/>
  <c r="X1829" i="27"/>
  <c r="X1826" i="27"/>
  <c r="X1823" i="27"/>
  <c r="V1832" i="27"/>
  <c r="V1829" i="27"/>
  <c r="V1826" i="27"/>
  <c r="V1823" i="27"/>
  <c r="U1832" i="27"/>
  <c r="U1829" i="27"/>
  <c r="U1826" i="27"/>
  <c r="U1823" i="27"/>
  <c r="T1826" i="27"/>
  <c r="S1832" i="27"/>
  <c r="S1829" i="27"/>
  <c r="S1826" i="27"/>
  <c r="S1823" i="27"/>
  <c r="R1829" i="27"/>
  <c r="R1826" i="27"/>
  <c r="R1823" i="27"/>
  <c r="O1832" i="27"/>
  <c r="O1829" i="27"/>
  <c r="O1826" i="27"/>
  <c r="O1823" i="27"/>
  <c r="M1832" i="27"/>
  <c r="M1829" i="27"/>
  <c r="M1826" i="27"/>
  <c r="M1823" i="27"/>
  <c r="L1832" i="27"/>
  <c r="L1829" i="27"/>
  <c r="L1826" i="27"/>
  <c r="I2967" i="8"/>
  <c r="L1823" i="27"/>
  <c r="K1832" i="27"/>
  <c r="K1829" i="27"/>
  <c r="K1826" i="27"/>
  <c r="K1823" i="27"/>
  <c r="J1832" i="27"/>
  <c r="J1829" i="27"/>
  <c r="J1826" i="27"/>
  <c r="J1823" i="27"/>
  <c r="I1832" i="27"/>
  <c r="I1829" i="27"/>
  <c r="I1826" i="27"/>
  <c r="I1823" i="27"/>
  <c r="G1832" i="27"/>
  <c r="G1829" i="27"/>
  <c r="G1826" i="27"/>
  <c r="G1823" i="27"/>
  <c r="E1832" i="27"/>
  <c r="E1829" i="27"/>
  <c r="E1826" i="27"/>
  <c r="E1823" i="27"/>
  <c r="W1843" i="27"/>
  <c r="Q1843" i="27"/>
  <c r="P1843" i="27"/>
  <c r="N1843" i="27"/>
  <c r="H1843" i="27"/>
  <c r="F1843" i="27"/>
  <c r="W1839" i="27"/>
  <c r="Q1839" i="27"/>
  <c r="P1839" i="27"/>
  <c r="N1839" i="27"/>
  <c r="H1839" i="27"/>
  <c r="F1839" i="27"/>
  <c r="F1837" i="27"/>
  <c r="W1837" i="27"/>
  <c r="Q1837" i="27"/>
  <c r="P1837" i="27"/>
  <c r="N1837" i="27"/>
  <c r="H1837" i="27"/>
  <c r="W3642" i="27"/>
  <c r="W3639" i="27"/>
  <c r="W3636" i="27"/>
  <c r="W3633" i="27"/>
  <c r="U3642" i="27"/>
  <c r="U3639" i="27"/>
  <c r="U3636" i="27"/>
  <c r="U3633" i="27"/>
  <c r="T3636" i="27"/>
  <c r="S3642" i="27"/>
  <c r="S3639" i="27"/>
  <c r="S3636" i="27"/>
  <c r="S3633" i="27"/>
  <c r="R3642" i="27"/>
  <c r="R3639" i="27"/>
  <c r="R3636" i="27"/>
  <c r="R3633" i="27"/>
  <c r="O3642" i="27"/>
  <c r="O3639" i="27"/>
  <c r="O3636" i="27"/>
  <c r="O3633" i="27"/>
  <c r="M3642" i="27"/>
  <c r="M3639" i="27"/>
  <c r="M3636" i="27"/>
  <c r="M3633" i="27"/>
  <c r="L3642" i="27"/>
  <c r="L3639" i="27"/>
  <c r="L3636" i="27"/>
  <c r="L3633" i="27"/>
  <c r="J3642" i="27"/>
  <c r="J3639" i="27"/>
  <c r="J3636" i="27"/>
  <c r="J3633" i="27"/>
  <c r="I3642" i="27"/>
  <c r="I3639" i="27"/>
  <c r="I3636" i="27"/>
  <c r="I3633" i="27"/>
  <c r="G3642" i="27"/>
  <c r="G3639" i="27"/>
  <c r="G3636" i="27"/>
  <c r="G3633" i="27"/>
  <c r="E3642" i="27"/>
  <c r="E3639" i="27"/>
  <c r="E3636" i="27"/>
  <c r="E3633" i="27"/>
  <c r="X3653" i="27"/>
  <c r="V3653" i="27"/>
  <c r="Q3653" i="27"/>
  <c r="P3653" i="27"/>
  <c r="N3653" i="27"/>
  <c r="K3653" i="27"/>
  <c r="H3653" i="27"/>
  <c r="F3653" i="27"/>
  <c r="X3649" i="27"/>
  <c r="V3649" i="27"/>
  <c r="Q3649" i="27"/>
  <c r="P3649" i="27"/>
  <c r="N3649" i="27"/>
  <c r="K3649" i="27"/>
  <c r="H3649" i="27"/>
  <c r="F3649" i="27"/>
  <c r="F3647" i="27"/>
  <c r="X3647" i="27"/>
  <c r="V3647" i="27"/>
  <c r="Q3647" i="27"/>
  <c r="P3647" i="27"/>
  <c r="N3647" i="27"/>
  <c r="K3647" i="27"/>
  <c r="H3647" i="27"/>
  <c r="N3616" i="27"/>
  <c r="N3613" i="27"/>
  <c r="N3610" i="27"/>
  <c r="N3607" i="27"/>
  <c r="M3616" i="27"/>
  <c r="M3613" i="27"/>
  <c r="M3610" i="27"/>
  <c r="M3607" i="27"/>
  <c r="L3616" i="27"/>
  <c r="L3613" i="27"/>
  <c r="L3610" i="27"/>
  <c r="L3607" i="27"/>
  <c r="J3616" i="27"/>
  <c r="J3613" i="27"/>
  <c r="J3610" i="27"/>
  <c r="J3607" i="27"/>
  <c r="X3627" i="27"/>
  <c r="W3627" i="27"/>
  <c r="V3627" i="27"/>
  <c r="U3627" i="27"/>
  <c r="T3627" i="27"/>
  <c r="S3627" i="27"/>
  <c r="R3627" i="27"/>
  <c r="Q3627" i="27"/>
  <c r="P3627" i="27"/>
  <c r="O3627" i="27"/>
  <c r="K3627" i="27"/>
  <c r="I3627" i="27"/>
  <c r="H3627" i="27"/>
  <c r="G3627" i="27"/>
  <c r="F3627" i="27"/>
  <c r="E3627" i="27"/>
  <c r="X3623" i="27"/>
  <c r="W3623" i="27"/>
  <c r="V3623" i="27"/>
  <c r="U3623" i="27"/>
  <c r="T3623" i="27"/>
  <c r="S3623" i="27"/>
  <c r="R3623" i="27"/>
  <c r="Q3623" i="27"/>
  <c r="P3623" i="27"/>
  <c r="O3623" i="27"/>
  <c r="K3623" i="27"/>
  <c r="I3623" i="27"/>
  <c r="H3623" i="27"/>
  <c r="G3623" i="27"/>
  <c r="F3623" i="27"/>
  <c r="E3623" i="27"/>
  <c r="E3621" i="27"/>
  <c r="Z3621" i="27"/>
  <c r="X3621" i="27"/>
  <c r="W3621" i="27"/>
  <c r="V3621" i="27"/>
  <c r="U3621" i="27"/>
  <c r="T3621" i="27"/>
  <c r="S3621" i="27"/>
  <c r="R3621" i="27"/>
  <c r="Q3621" i="27"/>
  <c r="P3621" i="27"/>
  <c r="O3621" i="27"/>
  <c r="K3621" i="27"/>
  <c r="I3621" i="27"/>
  <c r="H3621" i="27"/>
  <c r="G3621" i="27"/>
  <c r="F3621" i="27"/>
  <c r="L3358" i="27"/>
  <c r="L3355" i="27"/>
  <c r="L3352" i="27"/>
  <c r="L3349" i="27"/>
  <c r="J3358" i="27"/>
  <c r="J3355" i="27"/>
  <c r="J3352" i="27"/>
  <c r="J3349" i="27"/>
  <c r="X3369" i="27"/>
  <c r="W3369" i="27"/>
  <c r="V3369" i="27"/>
  <c r="U3369" i="27"/>
  <c r="T3369" i="27"/>
  <c r="S3369" i="27"/>
  <c r="R3369" i="27"/>
  <c r="Q3369" i="27"/>
  <c r="P3369" i="27"/>
  <c r="O3369" i="27"/>
  <c r="N3369" i="27"/>
  <c r="M3369" i="27"/>
  <c r="K3369" i="27"/>
  <c r="I3369" i="27"/>
  <c r="H3369" i="27"/>
  <c r="G3369" i="27"/>
  <c r="F3369" i="27"/>
  <c r="E3369" i="27"/>
  <c r="X3365" i="27"/>
  <c r="W3365" i="27"/>
  <c r="V3365" i="27"/>
  <c r="U3365" i="27"/>
  <c r="T3365" i="27"/>
  <c r="S3365" i="27"/>
  <c r="R3365" i="27"/>
  <c r="Q3365" i="27"/>
  <c r="P3365" i="27"/>
  <c r="O3365" i="27"/>
  <c r="N3365" i="27"/>
  <c r="M3365" i="27"/>
  <c r="K3365" i="27"/>
  <c r="I3365" i="27"/>
  <c r="H3365" i="27"/>
  <c r="G3365" i="27"/>
  <c r="F3365" i="27"/>
  <c r="E3365" i="27"/>
  <c r="E3363" i="27"/>
  <c r="Z3363" i="27"/>
  <c r="X3363" i="27"/>
  <c r="W3363" i="27"/>
  <c r="V3363" i="27"/>
  <c r="U3363" i="27"/>
  <c r="T3363" i="27"/>
  <c r="S3363" i="27"/>
  <c r="R3363" i="27"/>
  <c r="Q3363" i="27"/>
  <c r="P3363" i="27"/>
  <c r="O3363" i="27"/>
  <c r="N3363" i="27"/>
  <c r="M3363" i="27"/>
  <c r="K3363" i="27"/>
  <c r="I3363" i="27"/>
  <c r="H3363" i="27"/>
  <c r="G3363" i="27"/>
  <c r="F3363" i="27"/>
  <c r="I3849" i="27"/>
  <c r="I3846" i="27"/>
  <c r="I3843" i="27"/>
  <c r="I3840" i="27"/>
  <c r="F3849" i="27"/>
  <c r="F3846" i="27"/>
  <c r="F3843" i="27"/>
  <c r="F3840" i="27"/>
  <c r="X3860" i="27"/>
  <c r="W3860" i="27"/>
  <c r="V3860" i="27"/>
  <c r="U3860" i="27"/>
  <c r="T3860" i="27"/>
  <c r="S3860" i="27"/>
  <c r="R3860" i="27"/>
  <c r="Q3860" i="27"/>
  <c r="P3860" i="27"/>
  <c r="O3860" i="27"/>
  <c r="N3860" i="27"/>
  <c r="M3860" i="27"/>
  <c r="L3860" i="27"/>
  <c r="K3860" i="27"/>
  <c r="J3860" i="27"/>
  <c r="H3860" i="27"/>
  <c r="G3860" i="27"/>
  <c r="E3860" i="27"/>
  <c r="X3856" i="27"/>
  <c r="W3856" i="27"/>
  <c r="V3856" i="27"/>
  <c r="U3856" i="27"/>
  <c r="T3856" i="27"/>
  <c r="S3856" i="27"/>
  <c r="R3856" i="27"/>
  <c r="Q3856" i="27"/>
  <c r="P3856" i="27"/>
  <c r="O3856" i="27"/>
  <c r="N3856" i="27"/>
  <c r="M3856" i="27"/>
  <c r="L3856" i="27"/>
  <c r="K3856" i="27"/>
  <c r="J3856" i="27"/>
  <c r="H3856" i="27"/>
  <c r="G3856" i="27"/>
  <c r="E3856" i="27"/>
  <c r="E3854" i="27"/>
  <c r="Z3854" i="27"/>
  <c r="X3854" i="27"/>
  <c r="W3854" i="27"/>
  <c r="V3854" i="27"/>
  <c r="U3854" i="27"/>
  <c r="T3854" i="27"/>
  <c r="S3854" i="27"/>
  <c r="R3854" i="27"/>
  <c r="Q3854" i="27"/>
  <c r="P3854" i="27"/>
  <c r="O3854" i="27"/>
  <c r="N3854" i="27"/>
  <c r="M3854" i="27"/>
  <c r="L3854" i="27"/>
  <c r="K3854" i="27"/>
  <c r="J3854" i="27"/>
  <c r="H3854" i="27"/>
  <c r="G3854" i="27"/>
  <c r="L2402" i="27"/>
  <c r="L2399" i="27"/>
  <c r="L2396" i="27"/>
  <c r="L2393" i="27"/>
  <c r="J2402" i="27"/>
  <c r="J2399" i="27"/>
  <c r="J2396" i="27"/>
  <c r="J2393" i="27"/>
  <c r="I2402" i="27"/>
  <c r="I2399" i="27"/>
  <c r="I2396" i="27"/>
  <c r="I2393" i="27"/>
  <c r="X2423" i="27"/>
  <c r="W2423" i="27"/>
  <c r="V2423" i="27"/>
  <c r="U2423" i="27"/>
  <c r="T2423" i="27"/>
  <c r="S2423" i="27"/>
  <c r="R2423" i="27"/>
  <c r="Q2423" i="27"/>
  <c r="P2423" i="27"/>
  <c r="O2423" i="27"/>
  <c r="N2423" i="27"/>
  <c r="M2423" i="27"/>
  <c r="K2423" i="27"/>
  <c r="H2423" i="27"/>
  <c r="G2423" i="27"/>
  <c r="F2423" i="27"/>
  <c r="E2423" i="27"/>
  <c r="X2420" i="27"/>
  <c r="W2420" i="27"/>
  <c r="V2420" i="27"/>
  <c r="U2420" i="27"/>
  <c r="T2420" i="27"/>
  <c r="S2420" i="27"/>
  <c r="R2420" i="27"/>
  <c r="Q2420" i="27"/>
  <c r="P2420" i="27"/>
  <c r="O2420" i="27"/>
  <c r="N2420" i="27"/>
  <c r="M2420" i="27"/>
  <c r="K2420" i="27"/>
  <c r="H2420" i="27"/>
  <c r="G2420" i="27"/>
  <c r="F2420" i="27"/>
  <c r="E2420" i="27"/>
  <c r="X2413" i="27"/>
  <c r="W2413" i="27"/>
  <c r="V2413" i="27"/>
  <c r="U2413" i="27"/>
  <c r="T2413" i="27"/>
  <c r="S2413" i="27"/>
  <c r="R2413" i="27"/>
  <c r="Q2413" i="27"/>
  <c r="P2413" i="27"/>
  <c r="O2413" i="27"/>
  <c r="N2413" i="27"/>
  <c r="M2413" i="27"/>
  <c r="K2413" i="27"/>
  <c r="H2413" i="27"/>
  <c r="G2413" i="27"/>
  <c r="F2413" i="27"/>
  <c r="E2413" i="27"/>
  <c r="X2409" i="27"/>
  <c r="W2409" i="27"/>
  <c r="V2409" i="27"/>
  <c r="U2409" i="27"/>
  <c r="T2409" i="27"/>
  <c r="S2409" i="27"/>
  <c r="R2409" i="27"/>
  <c r="Q2409" i="27"/>
  <c r="P2409" i="27"/>
  <c r="O2409" i="27"/>
  <c r="N2409" i="27"/>
  <c r="M2409" i="27"/>
  <c r="K2409" i="27"/>
  <c r="H2409" i="27"/>
  <c r="G2409" i="27"/>
  <c r="F2409" i="27"/>
  <c r="E2409" i="27"/>
  <c r="E2407" i="27"/>
  <c r="Z2407" i="27"/>
  <c r="X2407" i="27"/>
  <c r="W2407" i="27"/>
  <c r="V2407" i="27"/>
  <c r="U2407" i="27"/>
  <c r="T2407" i="27"/>
  <c r="S2407" i="27"/>
  <c r="R2407" i="27"/>
  <c r="Q2407" i="27"/>
  <c r="P2407" i="27"/>
  <c r="O2407" i="27"/>
  <c r="N2407" i="27"/>
  <c r="M2407" i="27"/>
  <c r="K2407" i="27"/>
  <c r="H2407" i="27"/>
  <c r="G2407" i="27"/>
  <c r="F2407" i="27"/>
  <c r="I2536" i="27"/>
  <c r="I2533" i="27"/>
  <c r="I2530" i="27"/>
  <c r="I2527" i="27"/>
  <c r="F2536" i="27"/>
  <c r="F2533" i="27"/>
  <c r="F2530" i="27"/>
  <c r="F2527" i="27"/>
  <c r="X2547" i="27"/>
  <c r="W2547" i="27"/>
  <c r="V2547" i="27"/>
  <c r="U2547" i="27"/>
  <c r="T2547" i="27"/>
  <c r="S2547" i="27"/>
  <c r="R2547" i="27"/>
  <c r="Q2547" i="27"/>
  <c r="P2547" i="27"/>
  <c r="O2547" i="27"/>
  <c r="N2547" i="27"/>
  <c r="M2547" i="27"/>
  <c r="L2547" i="27"/>
  <c r="K2547" i="27"/>
  <c r="J2547" i="27"/>
  <c r="H2547" i="27"/>
  <c r="G2547" i="27"/>
  <c r="E2547" i="27"/>
  <c r="X2543" i="27"/>
  <c r="W2543" i="27"/>
  <c r="V2543" i="27"/>
  <c r="U2543" i="27"/>
  <c r="T2543" i="27"/>
  <c r="S2543" i="27"/>
  <c r="R2543" i="27"/>
  <c r="Q2543" i="27"/>
  <c r="P2543" i="27"/>
  <c r="O2543" i="27"/>
  <c r="N2543" i="27"/>
  <c r="M2543" i="27"/>
  <c r="L2543" i="27"/>
  <c r="K2543" i="27"/>
  <c r="J2543" i="27"/>
  <c r="H2543" i="27"/>
  <c r="G2543" i="27"/>
  <c r="E2543" i="27"/>
  <c r="E2541" i="27"/>
  <c r="Z2541" i="27"/>
  <c r="X2541" i="27"/>
  <c r="W2541" i="27"/>
  <c r="V2541" i="27"/>
  <c r="U2541" i="27"/>
  <c r="T2541" i="27"/>
  <c r="S2541" i="27"/>
  <c r="R2541" i="27"/>
  <c r="Q2541" i="27"/>
  <c r="P2541" i="27"/>
  <c r="O2541" i="27"/>
  <c r="N2541" i="27"/>
  <c r="M2541" i="27"/>
  <c r="L2541" i="27"/>
  <c r="K2541" i="27"/>
  <c r="J2541" i="27"/>
  <c r="H2541" i="27"/>
  <c r="G2541" i="27"/>
  <c r="L2249" i="27"/>
  <c r="L2246" i="27"/>
  <c r="L2243" i="27"/>
  <c r="L2240" i="27"/>
  <c r="I2249" i="27"/>
  <c r="I2246" i="27"/>
  <c r="I2243" i="27"/>
  <c r="I2240" i="27"/>
  <c r="F2249" i="27"/>
  <c r="F2243" i="27"/>
  <c r="F2246" i="27"/>
  <c r="F2240" i="27"/>
  <c r="X2260" i="27"/>
  <c r="W2260" i="27"/>
  <c r="V2260" i="27"/>
  <c r="U2260" i="27"/>
  <c r="T2260" i="27"/>
  <c r="S2260" i="27"/>
  <c r="R2260" i="27"/>
  <c r="Q2260" i="27"/>
  <c r="P2260" i="27"/>
  <c r="O2260" i="27"/>
  <c r="N2260" i="27"/>
  <c r="M2260" i="27"/>
  <c r="K2260" i="27"/>
  <c r="J2260" i="27"/>
  <c r="H2260" i="27"/>
  <c r="G2260" i="27"/>
  <c r="E2260" i="27"/>
  <c r="X2256" i="27"/>
  <c r="W2256" i="27"/>
  <c r="V2256" i="27"/>
  <c r="U2256" i="27"/>
  <c r="T2256" i="27"/>
  <c r="S2256" i="27"/>
  <c r="R2256" i="27"/>
  <c r="Q2256" i="27"/>
  <c r="P2256" i="27"/>
  <c r="O2256" i="27"/>
  <c r="N2256" i="27"/>
  <c r="M2256" i="27"/>
  <c r="K2256" i="27"/>
  <c r="J2256" i="27"/>
  <c r="H2256" i="27"/>
  <c r="G2256" i="27"/>
  <c r="E2256" i="27"/>
  <c r="E2254" i="27"/>
  <c r="Z2254" i="27"/>
  <c r="X2254" i="27"/>
  <c r="W2254" i="27"/>
  <c r="V2254" i="27"/>
  <c r="U2254" i="27"/>
  <c r="T2254" i="27"/>
  <c r="S2254" i="27"/>
  <c r="R2254" i="27"/>
  <c r="Q2254" i="27"/>
  <c r="P2254" i="27"/>
  <c r="O2254" i="27"/>
  <c r="N2254" i="27"/>
  <c r="M2254" i="27"/>
  <c r="K2254" i="27"/>
  <c r="J2254" i="27"/>
  <c r="H2254" i="27"/>
  <c r="G2254" i="27"/>
  <c r="W1421" i="27"/>
  <c r="W1418" i="27"/>
  <c r="W1415" i="27"/>
  <c r="W1412" i="27"/>
  <c r="V1421" i="27"/>
  <c r="V1418" i="27"/>
  <c r="V1415" i="27"/>
  <c r="V1412" i="27"/>
  <c r="S1421" i="27"/>
  <c r="S1418" i="27"/>
  <c r="S1415" i="27"/>
  <c r="S1412" i="27"/>
  <c r="O1421" i="27"/>
  <c r="O1418" i="27"/>
  <c r="O1415" i="27"/>
  <c r="O1412" i="27"/>
  <c r="M1421" i="27"/>
  <c r="M1418" i="27"/>
  <c r="M1415" i="27"/>
  <c r="M1412" i="27"/>
  <c r="J1421" i="27"/>
  <c r="J1418" i="27"/>
  <c r="J1415" i="27"/>
  <c r="J1412" i="27"/>
  <c r="G1421" i="27"/>
  <c r="G1418" i="27"/>
  <c r="G1415" i="27"/>
  <c r="G1412" i="27"/>
  <c r="E1421" i="27"/>
  <c r="E1418" i="27"/>
  <c r="E1415" i="27"/>
  <c r="E1412" i="27"/>
  <c r="X1432" i="27"/>
  <c r="U1432" i="27"/>
  <c r="T1432" i="27"/>
  <c r="R1432" i="27"/>
  <c r="Q1432" i="27"/>
  <c r="P1432" i="27"/>
  <c r="N1432" i="27"/>
  <c r="L1432" i="27"/>
  <c r="K1432" i="27"/>
  <c r="I1432" i="27"/>
  <c r="H1432" i="27"/>
  <c r="F1432" i="27"/>
  <c r="X1428" i="27"/>
  <c r="U1428" i="27"/>
  <c r="T1428" i="27"/>
  <c r="R1428" i="27"/>
  <c r="Q1428" i="27"/>
  <c r="P1428" i="27"/>
  <c r="N1428" i="27"/>
  <c r="L1428" i="27"/>
  <c r="K1428" i="27"/>
  <c r="I1428" i="27"/>
  <c r="H1428" i="27"/>
  <c r="F1428" i="27"/>
  <c r="F1426" i="27"/>
  <c r="X1426" i="27"/>
  <c r="U1426" i="27"/>
  <c r="T1426" i="27"/>
  <c r="R1426" i="27"/>
  <c r="Q1426" i="27"/>
  <c r="P1426" i="27"/>
  <c r="N1426" i="27"/>
  <c r="L1426" i="27"/>
  <c r="K1426" i="27"/>
  <c r="I1426" i="27"/>
  <c r="H1426" i="27"/>
  <c r="W1806" i="27"/>
  <c r="W1803" i="27"/>
  <c r="W1800" i="27"/>
  <c r="W1797" i="27"/>
  <c r="V1806" i="27"/>
  <c r="V1803" i="27"/>
  <c r="V1800" i="27"/>
  <c r="V1797" i="27"/>
  <c r="S1806" i="27"/>
  <c r="S1803" i="27"/>
  <c r="S1800" i="27"/>
  <c r="S1797" i="27"/>
  <c r="O1806" i="27"/>
  <c r="O1803" i="27"/>
  <c r="O1800" i="27"/>
  <c r="O1797" i="27"/>
  <c r="M1806" i="27"/>
  <c r="M1803" i="27"/>
  <c r="M1800" i="27"/>
  <c r="M1797" i="27"/>
  <c r="J1806" i="27"/>
  <c r="J1803" i="27"/>
  <c r="J1800" i="27"/>
  <c r="J1797" i="27"/>
  <c r="E1806" i="27"/>
  <c r="E1803" i="27"/>
  <c r="E1800" i="27"/>
  <c r="E1797" i="27"/>
  <c r="X1817" i="27"/>
  <c r="U1817" i="27"/>
  <c r="T1817" i="27"/>
  <c r="R1817" i="27"/>
  <c r="Q1817" i="27"/>
  <c r="P1817" i="27"/>
  <c r="N1817" i="27"/>
  <c r="L1817" i="27"/>
  <c r="K1817" i="27"/>
  <c r="I1817" i="27"/>
  <c r="H1817" i="27"/>
  <c r="G1817" i="27"/>
  <c r="F1817" i="27"/>
  <c r="X1813" i="27"/>
  <c r="U1813" i="27"/>
  <c r="T1813" i="27"/>
  <c r="R1813" i="27"/>
  <c r="Q1813" i="27"/>
  <c r="P1813" i="27"/>
  <c r="N1813" i="27"/>
  <c r="L1813" i="27"/>
  <c r="K1813" i="27"/>
  <c r="I1813" i="27"/>
  <c r="H1813" i="27"/>
  <c r="G1813" i="27"/>
  <c r="F1813" i="27"/>
  <c r="F1811" i="27"/>
  <c r="X1811" i="27"/>
  <c r="U1811" i="27"/>
  <c r="T1811" i="27"/>
  <c r="R1811" i="27"/>
  <c r="Q1811" i="27"/>
  <c r="P1811" i="27"/>
  <c r="N1811" i="27"/>
  <c r="L1811" i="27"/>
  <c r="K1811" i="27"/>
  <c r="I1811" i="27"/>
  <c r="H1811" i="27"/>
  <c r="G1811" i="27"/>
  <c r="O3822" i="27"/>
  <c r="O3819" i="27"/>
  <c r="O3816" i="27"/>
  <c r="O3813" i="27"/>
  <c r="M3822" i="27"/>
  <c r="M3819" i="27"/>
  <c r="M3816" i="27"/>
  <c r="M3813" i="27"/>
  <c r="J3822" i="27"/>
  <c r="J3819" i="27"/>
  <c r="J3816" i="27"/>
  <c r="J3813" i="27"/>
  <c r="I3822" i="27"/>
  <c r="I3819" i="27"/>
  <c r="I3816" i="27"/>
  <c r="I3813" i="27"/>
  <c r="E3822" i="27"/>
  <c r="E3819" i="27"/>
  <c r="E3816" i="27"/>
  <c r="E3813" i="27"/>
  <c r="X3833" i="27"/>
  <c r="W3833" i="27"/>
  <c r="V3833" i="27"/>
  <c r="U3833" i="27"/>
  <c r="T3833" i="27"/>
  <c r="S3833" i="27"/>
  <c r="R3833" i="27"/>
  <c r="Q3833" i="27"/>
  <c r="P3833" i="27"/>
  <c r="N3833" i="27"/>
  <c r="L3833" i="27"/>
  <c r="K3833" i="27"/>
  <c r="H3833" i="27"/>
  <c r="G3833" i="27"/>
  <c r="F3833" i="27"/>
  <c r="X3829" i="27"/>
  <c r="W3829" i="27"/>
  <c r="V3829" i="27"/>
  <c r="U3829" i="27"/>
  <c r="T3829" i="27"/>
  <c r="S3829" i="27"/>
  <c r="R3829" i="27"/>
  <c r="Q3829" i="27"/>
  <c r="P3829" i="27"/>
  <c r="N3829" i="27"/>
  <c r="L3829" i="27"/>
  <c r="K3829" i="27"/>
  <c r="H3829" i="27"/>
  <c r="G3829" i="27"/>
  <c r="F3829" i="27"/>
  <c r="F3827" i="27"/>
  <c r="X3827" i="27"/>
  <c r="W3827" i="27"/>
  <c r="V3827" i="27"/>
  <c r="U3827" i="27"/>
  <c r="T3827" i="27"/>
  <c r="S3827" i="27"/>
  <c r="R3827" i="27"/>
  <c r="Q3827" i="27"/>
  <c r="P3827" i="27"/>
  <c r="N3827" i="27"/>
  <c r="L3827" i="27"/>
  <c r="K3827" i="27"/>
  <c r="H3827" i="27"/>
  <c r="G3827" i="27"/>
  <c r="K2047" i="27"/>
  <c r="K2044" i="27"/>
  <c r="K2041" i="27"/>
  <c r="K2038" i="27"/>
  <c r="F2047" i="27"/>
  <c r="F2044" i="27"/>
  <c r="F2041" i="27"/>
  <c r="F2038" i="27"/>
  <c r="E2047" i="27"/>
  <c r="E2044" i="27"/>
  <c r="E2041" i="27"/>
  <c r="E2038" i="27"/>
  <c r="X2058" i="27"/>
  <c r="W2058" i="27"/>
  <c r="V2058" i="27"/>
  <c r="U2058" i="27"/>
  <c r="T2058" i="27"/>
  <c r="S2058" i="27"/>
  <c r="R2058" i="27"/>
  <c r="Q2058" i="27"/>
  <c r="P2058" i="27"/>
  <c r="O2058" i="27"/>
  <c r="N2058" i="27"/>
  <c r="M2058" i="27"/>
  <c r="L2058" i="27"/>
  <c r="J2058" i="27"/>
  <c r="I2058" i="27"/>
  <c r="H2058" i="27"/>
  <c r="G2058" i="27"/>
  <c r="X2054" i="27"/>
  <c r="W2054" i="27"/>
  <c r="V2054" i="27"/>
  <c r="U2054" i="27"/>
  <c r="T2054" i="27"/>
  <c r="S2054" i="27"/>
  <c r="R2054" i="27"/>
  <c r="Q2054" i="27"/>
  <c r="P2054" i="27"/>
  <c r="O2054" i="27"/>
  <c r="N2054" i="27"/>
  <c r="M2054" i="27"/>
  <c r="L2054" i="27"/>
  <c r="J2054" i="27"/>
  <c r="I2054" i="27"/>
  <c r="H2054" i="27"/>
  <c r="G2054" i="27"/>
  <c r="G2052" i="27"/>
  <c r="X2052" i="27"/>
  <c r="W2052" i="27"/>
  <c r="V2052" i="27"/>
  <c r="U2052" i="27"/>
  <c r="T2052" i="27"/>
  <c r="S2052" i="27"/>
  <c r="R2052" i="27"/>
  <c r="Q2052" i="27"/>
  <c r="P2052" i="27"/>
  <c r="O2052" i="27"/>
  <c r="N2052" i="27"/>
  <c r="M2052" i="27"/>
  <c r="L2052" i="27"/>
  <c r="J2052" i="27"/>
  <c r="I2052" i="27"/>
  <c r="H2052" i="27"/>
  <c r="M1370" i="27"/>
  <c r="M1367" i="27"/>
  <c r="M1364" i="27"/>
  <c r="M1361" i="27"/>
  <c r="L1370" i="27"/>
  <c r="L1367" i="27"/>
  <c r="L1364" i="27"/>
  <c r="L1361" i="27"/>
  <c r="K1370" i="27"/>
  <c r="K1367" i="27"/>
  <c r="K1364" i="27"/>
  <c r="K1361" i="27"/>
  <c r="J1370" i="27"/>
  <c r="J1367" i="27"/>
  <c r="J1364" i="27"/>
  <c r="J1361" i="27"/>
  <c r="E1370" i="27"/>
  <c r="E1367" i="27"/>
  <c r="E1364" i="27"/>
  <c r="E1361" i="27"/>
  <c r="X1381" i="27"/>
  <c r="W1381" i="27"/>
  <c r="V1381" i="27"/>
  <c r="U1381" i="27"/>
  <c r="T1381" i="27"/>
  <c r="S1381" i="27"/>
  <c r="R1381" i="27"/>
  <c r="Q1381" i="27"/>
  <c r="P1381" i="27"/>
  <c r="O1381" i="27"/>
  <c r="N1381" i="27"/>
  <c r="I1381" i="27"/>
  <c r="H1381" i="27"/>
  <c r="G1381" i="27"/>
  <c r="F1381" i="27"/>
  <c r="X1377" i="27"/>
  <c r="W1377" i="27"/>
  <c r="V1377" i="27"/>
  <c r="U1377" i="27"/>
  <c r="T1377" i="27"/>
  <c r="S1377" i="27"/>
  <c r="R1377" i="27"/>
  <c r="Q1377" i="27"/>
  <c r="P1377" i="27"/>
  <c r="O1377" i="27"/>
  <c r="N1377" i="27"/>
  <c r="I1377" i="27"/>
  <c r="H1377" i="27"/>
  <c r="G1377" i="27"/>
  <c r="F1377" i="27"/>
  <c r="F1375" i="27"/>
  <c r="X1375" i="27"/>
  <c r="W1375" i="27"/>
  <c r="V1375" i="27"/>
  <c r="U1375" i="27"/>
  <c r="T1375" i="27"/>
  <c r="S1375" i="27"/>
  <c r="R1375" i="27"/>
  <c r="Q1375" i="27"/>
  <c r="P1375" i="27"/>
  <c r="O1375" i="27"/>
  <c r="N1375" i="27"/>
  <c r="I1375" i="27"/>
  <c r="H1375" i="27"/>
  <c r="G1375" i="27"/>
  <c r="M1730" i="27"/>
  <c r="M1727" i="27"/>
  <c r="M1724" i="27"/>
  <c r="M1721" i="27"/>
  <c r="L1730" i="27"/>
  <c r="L1727" i="27"/>
  <c r="L1724" i="27"/>
  <c r="L1721" i="27"/>
  <c r="I1730" i="27"/>
  <c r="I1727" i="27"/>
  <c r="I1724" i="27"/>
  <c r="I1721" i="27"/>
  <c r="X1741" i="27"/>
  <c r="W1741" i="27"/>
  <c r="V1741" i="27"/>
  <c r="U1741" i="27"/>
  <c r="T1741" i="27"/>
  <c r="S1741" i="27"/>
  <c r="R1741" i="27"/>
  <c r="Q1741" i="27"/>
  <c r="P1741" i="27"/>
  <c r="O1741" i="27"/>
  <c r="N1741" i="27"/>
  <c r="K1741" i="27"/>
  <c r="J1741" i="27"/>
  <c r="H1741" i="27"/>
  <c r="G1741" i="27"/>
  <c r="F1741" i="27"/>
  <c r="E1741" i="27"/>
  <c r="X1737" i="27"/>
  <c r="W1737" i="27"/>
  <c r="V1737" i="27"/>
  <c r="U1737" i="27"/>
  <c r="T1737" i="27"/>
  <c r="S1737" i="27"/>
  <c r="R1737" i="27"/>
  <c r="Q1737" i="27"/>
  <c r="P1737" i="27"/>
  <c r="O1737" i="27"/>
  <c r="N1737" i="27"/>
  <c r="K1737" i="27"/>
  <c r="J1737" i="27"/>
  <c r="H1737" i="27"/>
  <c r="G1737" i="27"/>
  <c r="F1737" i="27"/>
  <c r="E1737" i="27"/>
  <c r="E1735" i="27"/>
  <c r="Z1735" i="27"/>
  <c r="X1735" i="27"/>
  <c r="W1735" i="27"/>
  <c r="V1735" i="27"/>
  <c r="U1735" i="27"/>
  <c r="T1735" i="27"/>
  <c r="S1735" i="27"/>
  <c r="R1735" i="27"/>
  <c r="Q1735" i="27"/>
  <c r="P1735" i="27"/>
  <c r="O1735" i="27"/>
  <c r="N1735" i="27"/>
  <c r="K1735" i="27"/>
  <c r="J1735" i="27"/>
  <c r="H1735" i="27"/>
  <c r="G1735" i="27"/>
  <c r="F1735" i="27"/>
  <c r="O3512" i="27"/>
  <c r="O3509" i="27"/>
  <c r="O3506" i="27"/>
  <c r="O3503" i="27"/>
  <c r="I3512" i="27"/>
  <c r="I3509" i="27"/>
  <c r="I3506" i="27"/>
  <c r="I3503" i="27"/>
  <c r="E3512" i="27"/>
  <c r="E3509" i="27"/>
  <c r="E3506" i="27"/>
  <c r="E3503" i="27"/>
  <c r="X3523" i="27"/>
  <c r="W3523" i="27"/>
  <c r="V3523" i="27"/>
  <c r="U3523" i="27"/>
  <c r="T3523" i="27"/>
  <c r="S3523" i="27"/>
  <c r="R3523" i="27"/>
  <c r="Q3523" i="27"/>
  <c r="P3523" i="27"/>
  <c r="N3523" i="27"/>
  <c r="M3523" i="27"/>
  <c r="L3523" i="27"/>
  <c r="K3523" i="27"/>
  <c r="J3523" i="27"/>
  <c r="H3523" i="27"/>
  <c r="G3523" i="27"/>
  <c r="F3523" i="27"/>
  <c r="X3519" i="27"/>
  <c r="W3519" i="27"/>
  <c r="V3519" i="27"/>
  <c r="U3519" i="27"/>
  <c r="T3519" i="27"/>
  <c r="S3519" i="27"/>
  <c r="R3519" i="27"/>
  <c r="Q3519" i="27"/>
  <c r="P3519" i="27"/>
  <c r="N3519" i="27"/>
  <c r="M3519" i="27"/>
  <c r="L3519" i="27"/>
  <c r="K3519" i="27"/>
  <c r="J3519" i="27"/>
  <c r="H3519" i="27"/>
  <c r="G3519" i="27"/>
  <c r="F3519" i="27"/>
  <c r="F3517" i="27"/>
  <c r="X3517" i="27"/>
  <c r="W3517" i="27"/>
  <c r="V3517" i="27"/>
  <c r="U3517" i="27"/>
  <c r="T3517" i="27"/>
  <c r="S3517" i="27"/>
  <c r="R3517" i="27"/>
  <c r="Q3517" i="27"/>
  <c r="P3517" i="27"/>
  <c r="N3517" i="27"/>
  <c r="M3517" i="27"/>
  <c r="L3517" i="27"/>
  <c r="K3517" i="27"/>
  <c r="J3517" i="27"/>
  <c r="H3517" i="27"/>
  <c r="G3517" i="27"/>
  <c r="V1858" i="27"/>
  <c r="V1855" i="27"/>
  <c r="V1852" i="27"/>
  <c r="V1849" i="27"/>
  <c r="O1858" i="27"/>
  <c r="O1855" i="27"/>
  <c r="O1852" i="27"/>
  <c r="O1849" i="27"/>
  <c r="J1858" i="27"/>
  <c r="J1855" i="27"/>
  <c r="J1852" i="27"/>
  <c r="J1849" i="27"/>
  <c r="X1873" i="27"/>
  <c r="W1873" i="27"/>
  <c r="U1873" i="27"/>
  <c r="T1873" i="27"/>
  <c r="S1873" i="27"/>
  <c r="R1873" i="27"/>
  <c r="Q1873" i="27"/>
  <c r="P1873" i="27"/>
  <c r="N1873" i="27"/>
  <c r="M1873" i="27"/>
  <c r="L1873" i="27"/>
  <c r="K1873" i="27"/>
  <c r="I1873" i="27"/>
  <c r="H1873" i="27"/>
  <c r="G1873" i="27"/>
  <c r="F1873" i="27"/>
  <c r="E1873" i="27"/>
  <c r="X1869" i="27"/>
  <c r="W1869" i="27"/>
  <c r="U1869" i="27"/>
  <c r="T1869" i="27"/>
  <c r="S1869" i="27"/>
  <c r="R1869" i="27"/>
  <c r="Q1869" i="27"/>
  <c r="P1869" i="27"/>
  <c r="N1869" i="27"/>
  <c r="M1869" i="27"/>
  <c r="L1869" i="27"/>
  <c r="K1869" i="27"/>
  <c r="I1869" i="27"/>
  <c r="H1869" i="27"/>
  <c r="G1869" i="27"/>
  <c r="F1869" i="27"/>
  <c r="E1869" i="27"/>
  <c r="X1865" i="27"/>
  <c r="W1865" i="27"/>
  <c r="U1865" i="27"/>
  <c r="T1865" i="27"/>
  <c r="S1865" i="27"/>
  <c r="R1865" i="27"/>
  <c r="Q1865" i="27"/>
  <c r="P1865" i="27"/>
  <c r="N1865" i="27"/>
  <c r="M1865" i="27"/>
  <c r="L1865" i="27"/>
  <c r="K1865" i="27"/>
  <c r="I1865" i="27"/>
  <c r="H1865" i="27"/>
  <c r="G1865" i="27"/>
  <c r="F1865" i="27"/>
  <c r="E1865" i="27"/>
  <c r="E1863" i="27"/>
  <c r="Z1863" i="27"/>
  <c r="X1863" i="27"/>
  <c r="W1863" i="27"/>
  <c r="U1863" i="27"/>
  <c r="T1863" i="27"/>
  <c r="S1863" i="27"/>
  <c r="R1863" i="27"/>
  <c r="Q1863" i="27"/>
  <c r="P1863" i="27"/>
  <c r="N1863" i="27"/>
  <c r="M1863" i="27"/>
  <c r="L1863" i="27"/>
  <c r="K1863" i="27"/>
  <c r="I1863" i="27"/>
  <c r="H1863" i="27"/>
  <c r="G1863" i="27"/>
  <c r="F1863" i="27"/>
  <c r="I1498" i="27"/>
  <c r="I1495" i="27"/>
  <c r="I1492" i="27"/>
  <c r="I1489" i="27"/>
  <c r="E1498" i="27"/>
  <c r="E1495" i="27"/>
  <c r="E1492" i="27"/>
  <c r="E1489" i="27"/>
  <c r="X1509" i="27"/>
  <c r="W1509" i="27"/>
  <c r="V1509" i="27"/>
  <c r="U1509" i="27"/>
  <c r="T1509" i="27"/>
  <c r="S1509" i="27"/>
  <c r="R1509" i="27"/>
  <c r="Q1509" i="27"/>
  <c r="P1509" i="27"/>
  <c r="O1509" i="27"/>
  <c r="N1509" i="27"/>
  <c r="M1509" i="27"/>
  <c r="L1509" i="27"/>
  <c r="K1509" i="27"/>
  <c r="J1509" i="27"/>
  <c r="H1509" i="27"/>
  <c r="G1509" i="27"/>
  <c r="F1509" i="27"/>
  <c r="X1505" i="27"/>
  <c r="W1505" i="27"/>
  <c r="V1505" i="27"/>
  <c r="U1505" i="27"/>
  <c r="T1505" i="27"/>
  <c r="S1505" i="27"/>
  <c r="R1505" i="27"/>
  <c r="Q1505" i="27"/>
  <c r="P1505" i="27"/>
  <c r="O1505" i="27"/>
  <c r="N1505" i="27"/>
  <c r="M1505" i="27"/>
  <c r="L1505" i="27"/>
  <c r="K1505" i="27"/>
  <c r="J1505" i="27"/>
  <c r="H1505" i="27"/>
  <c r="G1505" i="27"/>
  <c r="F1505" i="27"/>
  <c r="F1503" i="27"/>
  <c r="X1503" i="27"/>
  <c r="W1503" i="27"/>
  <c r="V1503" i="27"/>
  <c r="U1503" i="27"/>
  <c r="T1503" i="27"/>
  <c r="S1503" i="27"/>
  <c r="R1503" i="27"/>
  <c r="Q1503" i="27"/>
  <c r="P1503" i="27"/>
  <c r="O1503" i="27"/>
  <c r="N1503" i="27"/>
  <c r="M1503" i="27"/>
  <c r="L1503" i="27"/>
  <c r="K1503" i="27"/>
  <c r="J1503" i="27"/>
  <c r="H1503" i="27"/>
  <c r="G1503" i="27"/>
  <c r="N2872" i="27"/>
  <c r="N2869" i="27"/>
  <c r="N2866" i="27"/>
  <c r="N2863" i="27"/>
  <c r="M2872" i="27"/>
  <c r="M2869" i="27"/>
  <c r="M2866" i="27"/>
  <c r="M2863" i="27"/>
  <c r="L2872" i="27"/>
  <c r="L2869" i="27"/>
  <c r="L2866" i="27"/>
  <c r="L2863" i="27"/>
  <c r="K2872" i="27"/>
  <c r="K2869" i="27"/>
  <c r="K2866" i="27"/>
  <c r="K2863" i="27"/>
  <c r="J2872" i="27"/>
  <c r="J2869" i="27"/>
  <c r="J2866" i="27"/>
  <c r="J2863" i="27"/>
  <c r="X2883" i="27"/>
  <c r="W2883" i="27"/>
  <c r="V2883" i="27"/>
  <c r="U2883" i="27"/>
  <c r="T2883" i="27"/>
  <c r="S2883" i="27"/>
  <c r="R2883" i="27"/>
  <c r="Q2883" i="27"/>
  <c r="P2883" i="27"/>
  <c r="O2883" i="27"/>
  <c r="I2883" i="27"/>
  <c r="H2883" i="27"/>
  <c r="G2883" i="27"/>
  <c r="F2883" i="27"/>
  <c r="E2883" i="27"/>
  <c r="X2879" i="27"/>
  <c r="W2879" i="27"/>
  <c r="V2879" i="27"/>
  <c r="U2879" i="27"/>
  <c r="T2879" i="27"/>
  <c r="S2879" i="27"/>
  <c r="R2879" i="27"/>
  <c r="Q2879" i="27"/>
  <c r="P2879" i="27"/>
  <c r="O2879" i="27"/>
  <c r="I2879" i="27"/>
  <c r="H2879" i="27"/>
  <c r="G2879" i="27"/>
  <c r="F2879" i="27"/>
  <c r="E2879" i="27"/>
  <c r="E2877" i="27"/>
  <c r="Z2877" i="27"/>
  <c r="X2877" i="27"/>
  <c r="W2877" i="27"/>
  <c r="V2877" i="27"/>
  <c r="U2877" i="27"/>
  <c r="T2877" i="27"/>
  <c r="S2877" i="27"/>
  <c r="R2877" i="27"/>
  <c r="Q2877" i="27"/>
  <c r="P2877" i="27"/>
  <c r="O2877" i="27"/>
  <c r="I2877" i="27"/>
  <c r="H2877" i="27"/>
  <c r="G2877" i="27"/>
  <c r="F2877" i="27"/>
  <c r="V2795" i="27"/>
  <c r="V2792" i="27"/>
  <c r="V2789" i="27"/>
  <c r="V2786" i="27"/>
  <c r="S2795" i="27"/>
  <c r="S2792" i="27"/>
  <c r="S2789" i="27"/>
  <c r="S2786" i="27"/>
  <c r="R2795" i="27"/>
  <c r="R2792" i="27"/>
  <c r="R2789" i="27"/>
  <c r="R2786" i="27"/>
  <c r="O2795" i="27"/>
  <c r="O2792" i="27"/>
  <c r="O2789" i="27"/>
  <c r="O2786" i="27"/>
  <c r="E2786" i="27"/>
  <c r="F2786" i="27"/>
  <c r="J2786" i="27"/>
  <c r="L2786" i="27"/>
  <c r="M2786" i="27"/>
  <c r="M2795" i="27"/>
  <c r="M2792" i="27"/>
  <c r="M2789" i="27"/>
  <c r="L2795" i="27"/>
  <c r="L2792" i="27"/>
  <c r="L2789" i="27"/>
  <c r="J2795" i="27"/>
  <c r="J2792" i="27"/>
  <c r="J2789" i="27"/>
  <c r="F2795" i="27"/>
  <c r="F2792" i="27"/>
  <c r="F2789" i="27"/>
  <c r="E2795" i="27"/>
  <c r="E2792" i="27"/>
  <c r="E2789" i="27"/>
  <c r="X2806" i="27"/>
  <c r="W2806" i="27"/>
  <c r="U2806" i="27"/>
  <c r="T2806" i="27"/>
  <c r="Q2806" i="27"/>
  <c r="P2806" i="27"/>
  <c r="N2806" i="27"/>
  <c r="K2806" i="27"/>
  <c r="I2806" i="27"/>
  <c r="H2806" i="27"/>
  <c r="G2806" i="27"/>
  <c r="X2802" i="27"/>
  <c r="W2802" i="27"/>
  <c r="U2802" i="27"/>
  <c r="T2802" i="27"/>
  <c r="Q2802" i="27"/>
  <c r="P2802" i="27"/>
  <c r="N2802" i="27"/>
  <c r="K2802" i="27"/>
  <c r="I2802" i="27"/>
  <c r="H2802" i="27"/>
  <c r="G2802" i="27"/>
  <c r="G2800" i="27"/>
  <c r="X2800" i="27"/>
  <c r="W2800" i="27"/>
  <c r="U2800" i="27"/>
  <c r="T2800" i="27"/>
  <c r="Q2800" i="27"/>
  <c r="P2800" i="27"/>
  <c r="N2800" i="27"/>
  <c r="K2800" i="27"/>
  <c r="I2800" i="27"/>
  <c r="H2800" i="27"/>
  <c r="S2744" i="27"/>
  <c r="S2741" i="27"/>
  <c r="S2738" i="27"/>
  <c r="S2735" i="27"/>
  <c r="R2744" i="27"/>
  <c r="R2741" i="27"/>
  <c r="R2738" i="27"/>
  <c r="R2735" i="27"/>
  <c r="O2744" i="27"/>
  <c r="O2741" i="27"/>
  <c r="O2738" i="27"/>
  <c r="O2735" i="27"/>
  <c r="M2744" i="27"/>
  <c r="M2741" i="27"/>
  <c r="M2738" i="27"/>
  <c r="M2735" i="27"/>
  <c r="K2744" i="27"/>
  <c r="K2741" i="27"/>
  <c r="K2738" i="27"/>
  <c r="K2735" i="27"/>
  <c r="J2744" i="27"/>
  <c r="J2741" i="27"/>
  <c r="J2738" i="27"/>
  <c r="J2735" i="27"/>
  <c r="I2744" i="27"/>
  <c r="I2741" i="27"/>
  <c r="I2738" i="27"/>
  <c r="I2735" i="27"/>
  <c r="G2744" i="27"/>
  <c r="G2741" i="27"/>
  <c r="G2738" i="27"/>
  <c r="G2735" i="27"/>
  <c r="E2744" i="27"/>
  <c r="E2741" i="27"/>
  <c r="E2738" i="27"/>
  <c r="E2735" i="27"/>
  <c r="X2755" i="27"/>
  <c r="W2755" i="27"/>
  <c r="V2755" i="27"/>
  <c r="U2755" i="27"/>
  <c r="T2755" i="27"/>
  <c r="Q2755" i="27"/>
  <c r="P2755" i="27"/>
  <c r="N2755" i="27"/>
  <c r="L2755" i="27"/>
  <c r="H2755" i="27"/>
  <c r="F2755" i="27"/>
  <c r="X2751" i="27"/>
  <c r="W2751" i="27"/>
  <c r="V2751" i="27"/>
  <c r="U2751" i="27"/>
  <c r="T2751" i="27"/>
  <c r="Q2751" i="27"/>
  <c r="P2751" i="27"/>
  <c r="N2751" i="27"/>
  <c r="L2751" i="27"/>
  <c r="H2751" i="27"/>
  <c r="F2751" i="27"/>
  <c r="F2749" i="27"/>
  <c r="X2749" i="27"/>
  <c r="W2749" i="27"/>
  <c r="V2749" i="27"/>
  <c r="U2749" i="27"/>
  <c r="T2749" i="27"/>
  <c r="Q2749" i="27"/>
  <c r="P2749" i="27"/>
  <c r="N2749" i="27"/>
  <c r="L2749" i="27"/>
  <c r="H2749" i="27"/>
  <c r="S2377" i="27"/>
  <c r="S2374" i="27"/>
  <c r="S2371" i="27"/>
  <c r="S2368" i="27"/>
  <c r="R2377" i="27"/>
  <c r="R2374" i="27"/>
  <c r="R2371" i="27"/>
  <c r="R2368" i="27"/>
  <c r="O2374" i="27"/>
  <c r="O2377" i="27"/>
  <c r="O2371" i="27"/>
  <c r="O2368" i="27"/>
  <c r="J2377" i="27"/>
  <c r="J2374" i="27"/>
  <c r="J2371" i="27"/>
  <c r="J2368" i="27"/>
  <c r="I2377" i="27"/>
  <c r="I2374" i="27"/>
  <c r="I2371" i="27"/>
  <c r="I2368" i="27"/>
  <c r="G2377" i="27"/>
  <c r="G2374" i="27"/>
  <c r="G2371" i="27"/>
  <c r="G2368" i="27"/>
  <c r="E2377" i="27"/>
  <c r="E2374" i="27"/>
  <c r="E2371" i="27"/>
  <c r="E2368" i="27"/>
  <c r="X2388" i="27"/>
  <c r="W2388" i="27"/>
  <c r="V2388" i="27"/>
  <c r="U2388" i="27"/>
  <c r="T2388" i="27"/>
  <c r="Q2388" i="27"/>
  <c r="P2388" i="27"/>
  <c r="N2388" i="27"/>
  <c r="M2388" i="27"/>
  <c r="L2388" i="27"/>
  <c r="K2388" i="27"/>
  <c r="H2388" i="27"/>
  <c r="F2388" i="27"/>
  <c r="X2384" i="27"/>
  <c r="W2384" i="27"/>
  <c r="V2384" i="27"/>
  <c r="U2384" i="27"/>
  <c r="T2384" i="27"/>
  <c r="Q2384" i="27"/>
  <c r="P2384" i="27"/>
  <c r="N2384" i="27"/>
  <c r="M2384" i="27"/>
  <c r="L2384" i="27"/>
  <c r="K2384" i="27"/>
  <c r="H2384" i="27"/>
  <c r="F2384" i="27"/>
  <c r="F2382" i="27"/>
  <c r="X2382" i="27"/>
  <c r="W2382" i="27"/>
  <c r="V2382" i="27"/>
  <c r="U2382" i="27"/>
  <c r="T2382" i="27"/>
  <c r="Q2382" i="27"/>
  <c r="P2382" i="27"/>
  <c r="N2382" i="27"/>
  <c r="M2382" i="27"/>
  <c r="L2382" i="27"/>
  <c r="K2382" i="27"/>
  <c r="H2382" i="27"/>
  <c r="T2351" i="27"/>
  <c r="T2345" i="27"/>
  <c r="T2342" i="27"/>
  <c r="S2351" i="27"/>
  <c r="S2348" i="27"/>
  <c r="S2345" i="27"/>
  <c r="S2342" i="27"/>
  <c r="R2351" i="27"/>
  <c r="R2348" i="27"/>
  <c r="R2345" i="27"/>
  <c r="R2342" i="27"/>
  <c r="O2351" i="27"/>
  <c r="O2348" i="27"/>
  <c r="O2345" i="27"/>
  <c r="O2342" i="27"/>
  <c r="M2348" i="27"/>
  <c r="M2351" i="27"/>
  <c r="M2345" i="27"/>
  <c r="M2342" i="27"/>
  <c r="L2351" i="27"/>
  <c r="L2348" i="27"/>
  <c r="L2345" i="27"/>
  <c r="L2342" i="27"/>
  <c r="K2348" i="27"/>
  <c r="K2351" i="27"/>
  <c r="K2345" i="27"/>
  <c r="K2342" i="27"/>
  <c r="J2351" i="27"/>
  <c r="J2348" i="27"/>
  <c r="J2345" i="27"/>
  <c r="J2342" i="27"/>
  <c r="I2351" i="27"/>
  <c r="I2348" i="27"/>
  <c r="I2345" i="27"/>
  <c r="I2342" i="27"/>
  <c r="F2351" i="27"/>
  <c r="F2348" i="27"/>
  <c r="F2345" i="27"/>
  <c r="F2342" i="27"/>
  <c r="E2351" i="27"/>
  <c r="E2348" i="27"/>
  <c r="E2345" i="27"/>
  <c r="E2342" i="27"/>
  <c r="X2362" i="27"/>
  <c r="W2362" i="27"/>
  <c r="V2362" i="27"/>
  <c r="U2362" i="27"/>
  <c r="Q2362" i="27"/>
  <c r="P2362" i="27"/>
  <c r="N2362" i="27"/>
  <c r="H2362" i="27"/>
  <c r="G2362" i="27"/>
  <c r="X2358" i="27"/>
  <c r="W2358" i="27"/>
  <c r="V2358" i="27"/>
  <c r="U2358" i="27"/>
  <c r="Q2358" i="27"/>
  <c r="P2358" i="27"/>
  <c r="N2358" i="27"/>
  <c r="H2358" i="27"/>
  <c r="G2358" i="27"/>
  <c r="G2356" i="27"/>
  <c r="X2356" i="27"/>
  <c r="W2356" i="27"/>
  <c r="V2356" i="27"/>
  <c r="U2356" i="27"/>
  <c r="Q2356" i="27"/>
  <c r="P2356" i="27"/>
  <c r="N2356" i="27"/>
  <c r="H2356" i="27"/>
  <c r="X1652" i="27"/>
  <c r="X1649" i="27"/>
  <c r="X1646" i="27"/>
  <c r="X1643" i="27"/>
  <c r="E1652" i="27"/>
  <c r="F1652" i="27"/>
  <c r="G1652" i="27"/>
  <c r="I1652" i="27"/>
  <c r="J1652" i="27"/>
  <c r="K1652" i="27"/>
  <c r="L1652" i="27"/>
  <c r="M1652" i="27"/>
  <c r="O1652" i="27"/>
  <c r="R1652" i="27"/>
  <c r="S1652" i="27"/>
  <c r="T1652" i="27"/>
  <c r="U1652" i="27"/>
  <c r="V1652" i="27"/>
  <c r="E1649" i="27"/>
  <c r="F1649" i="27"/>
  <c r="G1649" i="27"/>
  <c r="I1649" i="27"/>
  <c r="J1649" i="27"/>
  <c r="K1649" i="27"/>
  <c r="L1649" i="27"/>
  <c r="M1649" i="27"/>
  <c r="O1649" i="27"/>
  <c r="R1649" i="27"/>
  <c r="S1649" i="27"/>
  <c r="T1649" i="27"/>
  <c r="U1649" i="27"/>
  <c r="V1649" i="27"/>
  <c r="E1646" i="27"/>
  <c r="F1646" i="27"/>
  <c r="G1646" i="27"/>
  <c r="I1646" i="27"/>
  <c r="J1646" i="27"/>
  <c r="K1646" i="27"/>
  <c r="L1646" i="27"/>
  <c r="M1646" i="27"/>
  <c r="O1646" i="27"/>
  <c r="R1646" i="27"/>
  <c r="S1646" i="27"/>
  <c r="T1646" i="27"/>
  <c r="U1646" i="27"/>
  <c r="V1646" i="27"/>
  <c r="E1643" i="27"/>
  <c r="F1643" i="27"/>
  <c r="G1643" i="27"/>
  <c r="I1643" i="27"/>
  <c r="J1643" i="27"/>
  <c r="K1643" i="27"/>
  <c r="L1643" i="27"/>
  <c r="M1643" i="27"/>
  <c r="O1643" i="27"/>
  <c r="R1643" i="27"/>
  <c r="S1643" i="27"/>
  <c r="T1643" i="27"/>
  <c r="U1643" i="27"/>
  <c r="V1643" i="27"/>
  <c r="D1319" i="27"/>
  <c r="D1316" i="27"/>
  <c r="D1313" i="27"/>
  <c r="D1310" i="27"/>
  <c r="F1324" i="27"/>
  <c r="G1324" i="27"/>
  <c r="H1324" i="27"/>
  <c r="I1324" i="27"/>
  <c r="J1324" i="27"/>
  <c r="K1324" i="27"/>
  <c r="L1324" i="27"/>
  <c r="M1324" i="27"/>
  <c r="N1324" i="27"/>
  <c r="O1324" i="27"/>
  <c r="P1324" i="27"/>
  <c r="Q1324" i="27"/>
  <c r="R1324" i="27"/>
  <c r="S1324" i="27"/>
  <c r="T1324" i="27"/>
  <c r="U1324" i="27"/>
  <c r="V1324" i="27"/>
  <c r="W1324" i="27"/>
  <c r="X1324" i="27"/>
  <c r="E1324" i="27"/>
  <c r="Z1324" i="27"/>
  <c r="W1663" i="27"/>
  <c r="Q1663" i="27"/>
  <c r="P1663" i="27"/>
  <c r="N1663" i="27"/>
  <c r="H1663" i="27"/>
  <c r="W1659" i="27"/>
  <c r="Q1659" i="27"/>
  <c r="P1659" i="27"/>
  <c r="N1659" i="27"/>
  <c r="H1659" i="27"/>
  <c r="E1657" i="27"/>
  <c r="F1657" i="27"/>
  <c r="G1657" i="27"/>
  <c r="H1657" i="27"/>
  <c r="I1657" i="27"/>
  <c r="J1657" i="27"/>
  <c r="K1657" i="27"/>
  <c r="L1657" i="27"/>
  <c r="M1657" i="27"/>
  <c r="N1657" i="27"/>
  <c r="O1657" i="27"/>
  <c r="P1657" i="27"/>
  <c r="Q1657" i="27"/>
  <c r="R1657" i="27"/>
  <c r="S1657" i="27"/>
  <c r="T1657" i="27"/>
  <c r="U1657" i="27"/>
  <c r="V1657" i="27"/>
  <c r="W1657" i="27"/>
  <c r="X1657" i="27"/>
  <c r="F1330" i="27"/>
  <c r="G1330" i="27"/>
  <c r="H1330" i="27"/>
  <c r="I1330" i="27"/>
  <c r="J1330" i="27"/>
  <c r="K1330" i="27"/>
  <c r="L1330" i="27"/>
  <c r="M1330" i="27"/>
  <c r="N1330" i="27"/>
  <c r="O1330" i="27"/>
  <c r="P1330" i="27"/>
  <c r="Q1330" i="27"/>
  <c r="R1330" i="27"/>
  <c r="S1330" i="27"/>
  <c r="T1330" i="27"/>
  <c r="U1330" i="27"/>
  <c r="V1330" i="27"/>
  <c r="W1330" i="27"/>
  <c r="X1330" i="27"/>
  <c r="E1330" i="27"/>
  <c r="F1326" i="27"/>
  <c r="G1326" i="27"/>
  <c r="H1326" i="27"/>
  <c r="I1326" i="27"/>
  <c r="J1326" i="27"/>
  <c r="K1326" i="27"/>
  <c r="L1326" i="27"/>
  <c r="M1326" i="27"/>
  <c r="N1326" i="27"/>
  <c r="O1326" i="27"/>
  <c r="P1326" i="27"/>
  <c r="Q1326" i="27"/>
  <c r="R1326" i="27"/>
  <c r="S1326" i="27"/>
  <c r="T1326" i="27"/>
  <c r="U1326" i="27"/>
  <c r="V1326" i="27"/>
  <c r="W1326" i="27"/>
  <c r="X1326" i="27"/>
  <c r="E1326" i="27"/>
  <c r="K28" i="20"/>
  <c r="X564" i="27"/>
  <c r="W564" i="27"/>
  <c r="U1908" i="27"/>
  <c r="U3302" i="27"/>
  <c r="U3404" i="27"/>
  <c r="U3429" i="27"/>
  <c r="U2320" i="27"/>
  <c r="U1564" i="27"/>
  <c r="U3299" i="27"/>
  <c r="U3401" i="27"/>
  <c r="U3426" i="27"/>
  <c r="U2317" i="27"/>
  <c r="U564" i="27"/>
  <c r="T564" i="27"/>
  <c r="S564" i="27"/>
  <c r="R564" i="27"/>
  <c r="E29" i="12"/>
  <c r="P564" i="27"/>
  <c r="J44" i="11"/>
  <c r="O564" i="27"/>
  <c r="N26" i="10"/>
  <c r="N564" i="27"/>
  <c r="J44" i="9"/>
  <c r="M564" i="27"/>
  <c r="L564" i="27"/>
  <c r="M44" i="7"/>
  <c r="K564" i="27"/>
  <c r="M44" i="6"/>
  <c r="J564" i="27"/>
  <c r="I564" i="27"/>
  <c r="J57" i="3"/>
  <c r="G564" i="27"/>
  <c r="O48" i="2"/>
  <c r="F564" i="27"/>
  <c r="E564" i="27"/>
  <c r="W1116" i="27"/>
  <c r="U1116" i="27"/>
  <c r="S1116" i="27"/>
  <c r="R1116" i="27"/>
  <c r="O1116" i="27"/>
  <c r="N1116" i="27"/>
  <c r="M1116" i="27"/>
  <c r="L1116" i="27"/>
  <c r="K1116" i="27"/>
  <c r="J1116" i="27"/>
  <c r="G1116" i="27"/>
  <c r="F1116" i="27"/>
  <c r="E1116" i="27"/>
  <c r="J44" i="18"/>
  <c r="V41" i="27"/>
  <c r="L41" i="27"/>
  <c r="J71" i="27"/>
  <c r="I71" i="27"/>
  <c r="E71" i="27"/>
  <c r="W101" i="27"/>
  <c r="V101" i="27"/>
  <c r="S101" i="27"/>
  <c r="R101" i="27"/>
  <c r="O101" i="27"/>
  <c r="N101" i="27"/>
  <c r="M101" i="27"/>
  <c r="L101" i="27"/>
  <c r="K101" i="27"/>
  <c r="J101" i="27"/>
  <c r="G101" i="27"/>
  <c r="T131" i="27"/>
  <c r="L131" i="27"/>
  <c r="K131" i="27"/>
  <c r="E131" i="27"/>
  <c r="V161" i="27"/>
  <c r="T161" i="27"/>
  <c r="S161" i="27"/>
  <c r="O161" i="27"/>
  <c r="M161" i="27"/>
  <c r="L161" i="27"/>
  <c r="K161" i="27"/>
  <c r="J161" i="27"/>
  <c r="I161" i="27"/>
  <c r="G161" i="27"/>
  <c r="X228" i="27"/>
  <c r="W228" i="27"/>
  <c r="V228" i="27"/>
  <c r="U228" i="27"/>
  <c r="T228" i="27"/>
  <c r="S228" i="27"/>
  <c r="R228" i="27"/>
  <c r="Q228" i="27"/>
  <c r="P228" i="27"/>
  <c r="O228" i="27"/>
  <c r="N228" i="27"/>
  <c r="M228" i="27"/>
  <c r="L228" i="27"/>
  <c r="K228" i="27"/>
  <c r="J228" i="27"/>
  <c r="I228" i="27"/>
  <c r="E20" i="4"/>
  <c r="H191" i="27"/>
  <c r="G191" i="27"/>
  <c r="F228" i="27"/>
  <c r="E191" i="27"/>
  <c r="S236" i="27"/>
  <c r="L236" i="27"/>
  <c r="M296" i="27"/>
  <c r="L326" i="27"/>
  <c r="G326" i="27"/>
  <c r="O356" i="27"/>
  <c r="L356" i="27"/>
  <c r="K356" i="27"/>
  <c r="J356" i="27"/>
  <c r="I356" i="27"/>
  <c r="F356" i="27"/>
  <c r="W386" i="27"/>
  <c r="R386" i="27"/>
  <c r="P386" i="27"/>
  <c r="O386" i="27"/>
  <c r="M386" i="27"/>
  <c r="L386" i="27"/>
  <c r="K386" i="27"/>
  <c r="J386" i="27"/>
  <c r="I386" i="27"/>
  <c r="I389" i="27"/>
  <c r="H386" i="27"/>
  <c r="G386" i="27"/>
  <c r="F386" i="27"/>
  <c r="E386" i="27"/>
  <c r="W416" i="27"/>
  <c r="V416" i="27"/>
  <c r="T416" i="27"/>
  <c r="S416" i="27"/>
  <c r="R416" i="27"/>
  <c r="O416" i="27"/>
  <c r="M416" i="27"/>
  <c r="L416" i="27"/>
  <c r="K416" i="27"/>
  <c r="J416" i="27"/>
  <c r="I416" i="27"/>
  <c r="G416" i="27"/>
  <c r="F416" i="27"/>
  <c r="E416" i="27"/>
  <c r="V446" i="27"/>
  <c r="I446" i="27"/>
  <c r="I449" i="27"/>
  <c r="G446" i="27"/>
  <c r="F446" i="27"/>
  <c r="V476" i="27"/>
  <c r="T476" i="27"/>
  <c r="O476" i="27"/>
  <c r="M476" i="27"/>
  <c r="L476" i="27"/>
  <c r="J476" i="27"/>
  <c r="I476" i="27"/>
  <c r="F476" i="27"/>
  <c r="I505" i="27"/>
  <c r="L534" i="27"/>
  <c r="I534" i="27"/>
  <c r="I537" i="27"/>
  <c r="E534" i="27"/>
  <c r="I594" i="27"/>
  <c r="E594" i="27"/>
  <c r="E624" i="27"/>
  <c r="T654" i="27"/>
  <c r="O654" i="27"/>
  <c r="L654" i="27"/>
  <c r="E654" i="27"/>
  <c r="V774" i="27"/>
  <c r="J774" i="27"/>
  <c r="S684" i="27"/>
  <c r="R684" i="27"/>
  <c r="O684" i="27"/>
  <c r="M684" i="27"/>
  <c r="L684" i="27"/>
  <c r="K684" i="27"/>
  <c r="I684" i="27"/>
  <c r="F684" i="27"/>
  <c r="E684" i="27"/>
  <c r="N714" i="27"/>
  <c r="M714" i="27"/>
  <c r="L714" i="27"/>
  <c r="K714" i="27"/>
  <c r="J714" i="27"/>
  <c r="G714" i="27"/>
  <c r="F714" i="27"/>
  <c r="E714" i="27"/>
  <c r="V744" i="27"/>
  <c r="U744" i="27"/>
  <c r="T744" i="27"/>
  <c r="P744" i="27"/>
  <c r="O744" i="27"/>
  <c r="M744" i="27"/>
  <c r="L744" i="27"/>
  <c r="K744" i="27"/>
  <c r="J744" i="27"/>
  <c r="I744" i="27"/>
  <c r="H744" i="27"/>
  <c r="G744" i="27"/>
  <c r="E744" i="27"/>
  <c r="N804" i="27"/>
  <c r="F834" i="27"/>
  <c r="X864" i="27"/>
  <c r="V864" i="27"/>
  <c r="U864" i="27"/>
  <c r="S864" i="27"/>
  <c r="R864" i="27"/>
  <c r="P864" i="27"/>
  <c r="O864" i="27"/>
  <c r="N864" i="27"/>
  <c r="M864" i="27"/>
  <c r="L864" i="27"/>
  <c r="K864" i="27"/>
  <c r="J864" i="27"/>
  <c r="I864" i="27"/>
  <c r="G864" i="27"/>
  <c r="F864" i="27"/>
  <c r="E864" i="27"/>
  <c r="X894" i="27"/>
  <c r="W894" i="27"/>
  <c r="V894" i="27"/>
  <c r="U894" i="27"/>
  <c r="T894" i="27"/>
  <c r="S894" i="27"/>
  <c r="R894" i="27"/>
  <c r="O894" i="27"/>
  <c r="N894" i="27"/>
  <c r="M894" i="27"/>
  <c r="L894" i="27"/>
  <c r="K894" i="27"/>
  <c r="J894" i="27"/>
  <c r="I894" i="27"/>
  <c r="G894" i="27"/>
  <c r="F894" i="27"/>
  <c r="E894" i="27"/>
  <c r="M924" i="27"/>
  <c r="N982" i="27"/>
  <c r="P982" i="27"/>
  <c r="Q982" i="27"/>
  <c r="R982" i="27"/>
  <c r="S982" i="27"/>
  <c r="U982" i="27"/>
  <c r="W982" i="27"/>
  <c r="X982" i="27"/>
  <c r="W1012" i="27"/>
  <c r="V1012" i="27"/>
  <c r="U1012" i="27"/>
  <c r="T1012" i="27"/>
  <c r="S1012" i="27"/>
  <c r="R1012" i="27"/>
  <c r="P1012" i="27"/>
  <c r="O1012" i="27"/>
  <c r="N1012" i="27"/>
  <c r="M1012" i="27"/>
  <c r="L1012" i="27"/>
  <c r="K1012" i="27"/>
  <c r="J1012" i="27"/>
  <c r="I1012" i="27"/>
  <c r="G1012" i="27"/>
  <c r="F1012" i="27"/>
  <c r="E1012" i="27"/>
  <c r="X1038" i="27"/>
  <c r="W1038" i="27"/>
  <c r="V1038" i="27"/>
  <c r="U1038" i="27"/>
  <c r="T1038" i="27"/>
  <c r="S1038" i="27"/>
  <c r="R1038" i="27"/>
  <c r="K9" i="13"/>
  <c r="L9" i="13"/>
  <c r="Q1038" i="27"/>
  <c r="P1038" i="27"/>
  <c r="O1038" i="27"/>
  <c r="N1038" i="27"/>
  <c r="M1038" i="27"/>
  <c r="L1038" i="27"/>
  <c r="K1038" i="27"/>
  <c r="J1038" i="27"/>
  <c r="I1038" i="27"/>
  <c r="H1038" i="27"/>
  <c r="G1038" i="27"/>
  <c r="F1038" i="27"/>
  <c r="E1038" i="27"/>
  <c r="W1064" i="27"/>
  <c r="V1064" i="27"/>
  <c r="U1064" i="27"/>
  <c r="T1064" i="27"/>
  <c r="S1064" i="27"/>
  <c r="R1064" i="27"/>
  <c r="O1064" i="27"/>
  <c r="N1064" i="27"/>
  <c r="M1064" i="27"/>
  <c r="L1064" i="27"/>
  <c r="K1064" i="27"/>
  <c r="J1064" i="27"/>
  <c r="I1064" i="27"/>
  <c r="G1064" i="27"/>
  <c r="F1064" i="27"/>
  <c r="E1064" i="27"/>
  <c r="S1090" i="27"/>
  <c r="R1090" i="27"/>
  <c r="X1142" i="27"/>
  <c r="S1142" i="27"/>
  <c r="O1142" i="27"/>
  <c r="M1142" i="27"/>
  <c r="L1142" i="27"/>
  <c r="K1142" i="27"/>
  <c r="J1142" i="27"/>
  <c r="I1142" i="27"/>
  <c r="G1142" i="27"/>
  <c r="E1168" i="27"/>
  <c r="F1168" i="27"/>
  <c r="G1168" i="27"/>
  <c r="H1168" i="27"/>
  <c r="I1168" i="27"/>
  <c r="J1168" i="27"/>
  <c r="K1168" i="27"/>
  <c r="L1168" i="27"/>
  <c r="M1168" i="27"/>
  <c r="N1168" i="27"/>
  <c r="O1168" i="27"/>
  <c r="P1168" i="27"/>
  <c r="Q1168" i="27"/>
  <c r="R1168" i="27"/>
  <c r="S1168" i="27"/>
  <c r="T1168" i="27"/>
  <c r="U1168" i="27"/>
  <c r="W1168" i="27"/>
  <c r="X1168" i="27"/>
  <c r="J28" i="20"/>
  <c r="E9" i="26"/>
  <c r="E19" i="26"/>
  <c r="U1914" i="27"/>
  <c r="E26" i="26"/>
  <c r="E37" i="26"/>
  <c r="E42" i="26"/>
  <c r="E50" i="26"/>
  <c r="E59" i="26"/>
  <c r="U3308" i="27"/>
  <c r="E65" i="26"/>
  <c r="E71" i="26"/>
  <c r="U3410" i="27"/>
  <c r="E75" i="26"/>
  <c r="U3435" i="27"/>
  <c r="E93" i="26"/>
  <c r="E32" i="26"/>
  <c r="U2326" i="27"/>
  <c r="E204" i="16"/>
  <c r="J47" i="15"/>
  <c r="F44" i="14"/>
  <c r="L44" i="14"/>
  <c r="Q16" i="23"/>
  <c r="Q50" i="27"/>
  <c r="D29" i="12"/>
  <c r="M26" i="10"/>
  <c r="I69" i="9"/>
  <c r="L51" i="7"/>
  <c r="L72" i="6"/>
  <c r="K15" i="4"/>
  <c r="I57" i="3"/>
  <c r="I68" i="1"/>
  <c r="V16" i="23"/>
  <c r="Y225" i="27"/>
  <c r="X225" i="27"/>
  <c r="W225" i="27"/>
  <c r="V225" i="27"/>
  <c r="U225" i="27"/>
  <c r="T225" i="27"/>
  <c r="S225" i="27"/>
  <c r="R225" i="27"/>
  <c r="Q225" i="27"/>
  <c r="P225" i="27"/>
  <c r="O225" i="27"/>
  <c r="N225" i="27"/>
  <c r="M225" i="27"/>
  <c r="L225" i="27"/>
  <c r="K225" i="27"/>
  <c r="J225" i="27"/>
  <c r="I225" i="27"/>
  <c r="F225" i="27"/>
  <c r="G11" i="27"/>
  <c r="I11" i="27"/>
  <c r="I14" i="27"/>
  <c r="J11" i="27"/>
  <c r="K11" i="27"/>
  <c r="L11" i="27"/>
  <c r="M11" i="27"/>
  <c r="O11" i="27"/>
  <c r="R11" i="27"/>
  <c r="S11" i="27"/>
  <c r="T11" i="27"/>
  <c r="U11" i="27"/>
  <c r="V11" i="27"/>
  <c r="E42" i="23"/>
  <c r="E46" i="27"/>
  <c r="F42" i="23"/>
  <c r="G42" i="23"/>
  <c r="H42" i="23"/>
  <c r="H51" i="7"/>
  <c r="H88" i="8"/>
  <c r="M42" i="23"/>
  <c r="N361" i="27"/>
  <c r="O42" i="23"/>
  <c r="Q42" i="23"/>
  <c r="Q510" i="27"/>
  <c r="H44" i="14"/>
  <c r="S42" i="23"/>
  <c r="G204" i="16"/>
  <c r="G9" i="26"/>
  <c r="G19" i="26"/>
  <c r="U1911" i="27"/>
  <c r="G26" i="26"/>
  <c r="G37" i="26"/>
  <c r="G42" i="26"/>
  <c r="G50" i="26"/>
  <c r="G59" i="26"/>
  <c r="U3305" i="27"/>
  <c r="G65" i="26"/>
  <c r="G71" i="26"/>
  <c r="U3407" i="27"/>
  <c r="G75" i="26"/>
  <c r="U3432" i="27"/>
  <c r="G93" i="26"/>
  <c r="G32" i="26"/>
  <c r="U2323" i="27"/>
  <c r="V42" i="23"/>
  <c r="W42" i="23"/>
  <c r="W16" i="27"/>
  <c r="X42" i="23"/>
  <c r="X16" i="27"/>
  <c r="K3637" i="27"/>
  <c r="N447" i="27"/>
  <c r="S192" i="27"/>
  <c r="W35" i="23"/>
  <c r="W22" i="23"/>
  <c r="W16" i="23"/>
  <c r="W843" i="27"/>
  <c r="X35" i="23"/>
  <c r="X22" i="23"/>
  <c r="X247" i="27"/>
  <c r="X16" i="23"/>
  <c r="X1019" i="27"/>
  <c r="E35" i="23"/>
  <c r="E22" i="23"/>
  <c r="E457" i="27"/>
  <c r="E16" i="23"/>
  <c r="F35" i="23"/>
  <c r="F22" i="23"/>
  <c r="F16" i="23"/>
  <c r="G35" i="23"/>
  <c r="G22" i="23"/>
  <c r="G16" i="23"/>
  <c r="H35" i="23"/>
  <c r="H22" i="23"/>
  <c r="H112" i="27"/>
  <c r="H16" i="23"/>
  <c r="I22" i="23"/>
  <c r="J35" i="23"/>
  <c r="J22" i="23"/>
  <c r="J277" i="27"/>
  <c r="K35" i="23"/>
  <c r="K22" i="23"/>
  <c r="L35" i="23"/>
  <c r="L22" i="23"/>
  <c r="M35" i="23"/>
  <c r="M22" i="23"/>
  <c r="M247" i="27"/>
  <c r="N35" i="23"/>
  <c r="N22" i="23"/>
  <c r="O35" i="23"/>
  <c r="O239" i="27"/>
  <c r="O22" i="23"/>
  <c r="O277" i="27"/>
  <c r="P35" i="23"/>
  <c r="P22" i="23"/>
  <c r="Q35" i="23"/>
  <c r="Q22" i="23"/>
  <c r="G48" i="14"/>
  <c r="F48" i="14"/>
  <c r="R16" i="23"/>
  <c r="R3617" i="27"/>
  <c r="S35" i="23"/>
  <c r="S22" i="23"/>
  <c r="F208" i="16"/>
  <c r="E208" i="16"/>
  <c r="T16" i="23"/>
  <c r="T455" i="27"/>
  <c r="V35" i="23"/>
  <c r="V22" i="23"/>
  <c r="V516" i="27"/>
  <c r="E9" i="23"/>
  <c r="E100" i="27"/>
  <c r="D52" i="2"/>
  <c r="F188" i="27"/>
  <c r="C61" i="3"/>
  <c r="H9" i="23"/>
  <c r="I9" i="23"/>
  <c r="I293" i="27"/>
  <c r="C76" i="6"/>
  <c r="C55" i="7"/>
  <c r="C73" i="9"/>
  <c r="C30" i="10"/>
  <c r="N188" i="27"/>
  <c r="C72" i="11"/>
  <c r="P9" i="23"/>
  <c r="Q9" i="23"/>
  <c r="E48" i="14"/>
  <c r="D51" i="15"/>
  <c r="D208" i="16"/>
  <c r="C48" i="18"/>
  <c r="E35" i="19"/>
  <c r="X9" i="23"/>
  <c r="X415" i="27"/>
  <c r="E187" i="27"/>
  <c r="G187" i="27"/>
  <c r="H187" i="27"/>
  <c r="L188" i="27"/>
  <c r="R188" i="27"/>
  <c r="C70" i="1"/>
  <c r="E5" i="23"/>
  <c r="D50" i="2"/>
  <c r="F5" i="23"/>
  <c r="G5" i="23"/>
  <c r="E17" i="4"/>
  <c r="H5" i="23"/>
  <c r="C75" i="5"/>
  <c r="C74" i="6"/>
  <c r="J5" i="23"/>
  <c r="C53" i="7"/>
  <c r="K5" i="23"/>
  <c r="L5" i="23"/>
  <c r="L7" i="23"/>
  <c r="C71" i="9"/>
  <c r="M5" i="23"/>
  <c r="C28" i="10"/>
  <c r="N5" i="23"/>
  <c r="O5" i="23"/>
  <c r="P5" i="23"/>
  <c r="E11" i="13"/>
  <c r="Q5" i="23"/>
  <c r="E46" i="14"/>
  <c r="R5" i="23"/>
  <c r="R7" i="23"/>
  <c r="D49" i="15"/>
  <c r="S5" i="23"/>
  <c r="D206" i="16"/>
  <c r="T5" i="23"/>
  <c r="D105" i="26"/>
  <c r="U5" i="23"/>
  <c r="C46" i="18"/>
  <c r="V5" i="23"/>
  <c r="E33" i="19"/>
  <c r="W5" i="23"/>
  <c r="D30" i="20"/>
  <c r="X5" i="23"/>
  <c r="X7" i="23"/>
  <c r="E31" i="23"/>
  <c r="F31" i="23"/>
  <c r="F33" i="23"/>
  <c r="F163" i="27"/>
  <c r="G31" i="23"/>
  <c r="H31" i="23"/>
  <c r="J31" i="23"/>
  <c r="K31" i="23"/>
  <c r="L31" i="23"/>
  <c r="M31" i="23"/>
  <c r="N31" i="23"/>
  <c r="N69" i="23"/>
  <c r="O31" i="23"/>
  <c r="O95" i="23"/>
  <c r="Q31" i="23"/>
  <c r="G46" i="14"/>
  <c r="R31" i="23"/>
  <c r="S31" i="23"/>
  <c r="F206" i="16"/>
  <c r="T31" i="23"/>
  <c r="V31" i="23"/>
  <c r="W31" i="23"/>
  <c r="X31" i="23"/>
  <c r="I194" i="27"/>
  <c r="E195" i="27"/>
  <c r="G195" i="27"/>
  <c r="H195" i="27"/>
  <c r="H986" i="27"/>
  <c r="E44" i="23"/>
  <c r="F44" i="23"/>
  <c r="G44" i="23"/>
  <c r="H44" i="23"/>
  <c r="I44" i="23"/>
  <c r="H90" i="8"/>
  <c r="M44" i="23"/>
  <c r="O44" i="23"/>
  <c r="P44" i="23"/>
  <c r="Q44" i="23"/>
  <c r="Q69" i="23"/>
  <c r="H46" i="14"/>
  <c r="R44" i="23"/>
  <c r="S44" i="23"/>
  <c r="G206" i="16"/>
  <c r="T44" i="23"/>
  <c r="T69" i="23"/>
  <c r="V44" i="23"/>
  <c r="V69" i="23"/>
  <c r="W44" i="23"/>
  <c r="X44" i="23"/>
  <c r="E48" i="23"/>
  <c r="E48" i="27"/>
  <c r="F48" i="23"/>
  <c r="F512" i="27"/>
  <c r="G48" i="23"/>
  <c r="H48" i="23"/>
  <c r="I48" i="23"/>
  <c r="I781" i="27"/>
  <c r="K960" i="27"/>
  <c r="H92" i="8"/>
  <c r="M48" i="23"/>
  <c r="M841" i="27"/>
  <c r="N198" i="27"/>
  <c r="O48" i="23"/>
  <c r="P48" i="23"/>
  <c r="P453" i="27"/>
  <c r="Q48" i="23"/>
  <c r="H48" i="14"/>
  <c r="R48" i="23"/>
  <c r="S48" i="23"/>
  <c r="G208" i="16"/>
  <c r="V48" i="23"/>
  <c r="V512" i="27"/>
  <c r="W48" i="23"/>
  <c r="X48" i="23"/>
  <c r="J198" i="27"/>
  <c r="E199" i="27"/>
  <c r="E990" i="27"/>
  <c r="G199" i="27"/>
  <c r="H199" i="27"/>
  <c r="R200" i="27"/>
  <c r="E18" i="23"/>
  <c r="F18" i="23"/>
  <c r="F20" i="23"/>
  <c r="F171" i="27"/>
  <c r="G18" i="23"/>
  <c r="H18" i="23"/>
  <c r="I18" i="23"/>
  <c r="J18" i="23"/>
  <c r="K18" i="23"/>
  <c r="L18" i="23"/>
  <c r="M18" i="23"/>
  <c r="N18" i="23"/>
  <c r="O18" i="23"/>
  <c r="P18" i="23"/>
  <c r="Q18" i="23"/>
  <c r="F46" i="14"/>
  <c r="R18" i="23"/>
  <c r="R20" i="23"/>
  <c r="R456" i="27"/>
  <c r="S18" i="23"/>
  <c r="E206" i="16"/>
  <c r="T18" i="23"/>
  <c r="V18" i="23"/>
  <c r="W18" i="23"/>
  <c r="X18" i="23"/>
  <c r="H203" i="27"/>
  <c r="D203" i="27"/>
  <c r="G80" i="5"/>
  <c r="I44" i="14"/>
  <c r="R55" i="23"/>
  <c r="H204" i="16"/>
  <c r="T55" i="23"/>
  <c r="T966" i="27"/>
  <c r="E204" i="27"/>
  <c r="F204" i="27"/>
  <c r="G204" i="27"/>
  <c r="J204" i="27"/>
  <c r="K204" i="27"/>
  <c r="L204" i="27"/>
  <c r="M204" i="27"/>
  <c r="N204" i="27"/>
  <c r="O204" i="27"/>
  <c r="P204" i="27"/>
  <c r="Q204" i="27"/>
  <c r="S204" i="27"/>
  <c r="U204" i="27"/>
  <c r="V204" i="27"/>
  <c r="W204" i="27"/>
  <c r="X204" i="27"/>
  <c r="H15" i="1"/>
  <c r="H12" i="3"/>
  <c r="J5" i="4"/>
  <c r="E12" i="23"/>
  <c r="E25" i="23"/>
  <c r="D54" i="2"/>
  <c r="F25" i="23"/>
  <c r="C63" i="3"/>
  <c r="G25" i="23"/>
  <c r="E21" i="4"/>
  <c r="H25" i="23"/>
  <c r="C78" i="6"/>
  <c r="J25" i="23"/>
  <c r="C57" i="7"/>
  <c r="K25" i="23"/>
  <c r="L12" i="23"/>
  <c r="L25" i="23"/>
  <c r="C75" i="9"/>
  <c r="M25" i="23"/>
  <c r="C32" i="10"/>
  <c r="N25" i="23"/>
  <c r="C74" i="11"/>
  <c r="O25" i="23"/>
  <c r="P12" i="23"/>
  <c r="P25" i="23"/>
  <c r="Q12" i="23"/>
  <c r="E50" i="14"/>
  <c r="R12" i="23"/>
  <c r="F50" i="14"/>
  <c r="R25" i="23"/>
  <c r="D53" i="15"/>
  <c r="S25" i="23"/>
  <c r="D210" i="16"/>
  <c r="E210" i="16"/>
  <c r="C50" i="18"/>
  <c r="V25" i="23"/>
  <c r="E37" i="19"/>
  <c r="W25" i="23"/>
  <c r="X12" i="23"/>
  <c r="X25" i="23"/>
  <c r="I15" i="1"/>
  <c r="I12" i="3"/>
  <c r="K5" i="4"/>
  <c r="E38" i="23"/>
  <c r="F38" i="23"/>
  <c r="G38" i="23"/>
  <c r="H38" i="23"/>
  <c r="J38" i="23"/>
  <c r="J224" i="27"/>
  <c r="K38" i="23"/>
  <c r="K229" i="27"/>
  <c r="L38" i="23"/>
  <c r="M38" i="23"/>
  <c r="N38" i="23"/>
  <c r="N224" i="27"/>
  <c r="O38" i="23"/>
  <c r="P38" i="23"/>
  <c r="G50" i="14"/>
  <c r="R38" i="23"/>
  <c r="S38" i="23"/>
  <c r="F210" i="16"/>
  <c r="V38" i="23"/>
  <c r="W38" i="23"/>
  <c r="X38" i="23"/>
  <c r="J15" i="1"/>
  <c r="J12" i="3"/>
  <c r="L5" i="4"/>
  <c r="F220" i="27"/>
  <c r="S220" i="27"/>
  <c r="E51" i="23"/>
  <c r="F51" i="23"/>
  <c r="F77" i="23"/>
  <c r="G51" i="23"/>
  <c r="H51" i="23"/>
  <c r="J51" i="23"/>
  <c r="K51" i="23"/>
  <c r="M51" i="23"/>
  <c r="N51" i="23"/>
  <c r="O51" i="23"/>
  <c r="P51" i="23"/>
  <c r="H50" i="14"/>
  <c r="R51" i="23"/>
  <c r="S51" i="23"/>
  <c r="G210" i="16"/>
  <c r="V51" i="23"/>
  <c r="W51" i="23"/>
  <c r="X51" i="23"/>
  <c r="K227" i="27"/>
  <c r="M229" i="27"/>
  <c r="S229" i="27"/>
  <c r="H19" i="3"/>
  <c r="K34" i="8"/>
  <c r="F442" i="27"/>
  <c r="G442" i="27"/>
  <c r="I442" i="27"/>
  <c r="V442" i="27"/>
  <c r="L443" i="27"/>
  <c r="N443" i="27"/>
  <c r="X443" i="27"/>
  <c r="H445" i="27"/>
  <c r="J447" i="27"/>
  <c r="S447" i="27"/>
  <c r="F450" i="27"/>
  <c r="G450" i="27"/>
  <c r="I450" i="27"/>
  <c r="V450" i="27"/>
  <c r="J453" i="27"/>
  <c r="F454" i="27"/>
  <c r="G454" i="27"/>
  <c r="I454" i="27"/>
  <c r="V454" i="27"/>
  <c r="R455" i="27"/>
  <c r="I458" i="27"/>
  <c r="V458" i="27"/>
  <c r="E459" i="27"/>
  <c r="F459" i="27"/>
  <c r="G459" i="27"/>
  <c r="H459" i="27"/>
  <c r="J459" i="27"/>
  <c r="K459" i="27"/>
  <c r="L459" i="27"/>
  <c r="M459" i="27"/>
  <c r="N459" i="27"/>
  <c r="O459" i="27"/>
  <c r="P459" i="27"/>
  <c r="Q459" i="27"/>
  <c r="S459" i="27"/>
  <c r="U459" i="27"/>
  <c r="W459" i="27"/>
  <c r="X459" i="27"/>
  <c r="M18" i="2"/>
  <c r="H25" i="3"/>
  <c r="L31" i="5"/>
  <c r="H22" i="18"/>
  <c r="N18" i="2"/>
  <c r="I25" i="3"/>
  <c r="M31" i="5"/>
  <c r="I22" i="18"/>
  <c r="O18" i="2"/>
  <c r="J25" i="3"/>
  <c r="N31" i="5"/>
  <c r="J22" i="18"/>
  <c r="H58" i="1"/>
  <c r="M40" i="2"/>
  <c r="H49" i="3"/>
  <c r="J10" i="4"/>
  <c r="L63" i="5"/>
  <c r="J65" i="6"/>
  <c r="K1179" i="27"/>
  <c r="K83" i="8"/>
  <c r="H26" i="9"/>
  <c r="K21" i="10"/>
  <c r="H19" i="11"/>
  <c r="H14" i="12"/>
  <c r="J6" i="13"/>
  <c r="K38" i="14"/>
  <c r="I43" i="15"/>
  <c r="I197" i="16"/>
  <c r="I91" i="26"/>
  <c r="K24" i="19"/>
  <c r="I20" i="20"/>
  <c r="H54" i="11"/>
  <c r="I40" i="15"/>
  <c r="V1153" i="27"/>
  <c r="I18" i="20"/>
  <c r="J54" i="6"/>
  <c r="K1153" i="27"/>
  <c r="K74" i="8"/>
  <c r="H43" i="3"/>
  <c r="K34" i="14"/>
  <c r="I39" i="15"/>
  <c r="I79" i="26"/>
  <c r="K21" i="19"/>
  <c r="H51" i="1"/>
  <c r="M34" i="2"/>
  <c r="H42" i="3"/>
  <c r="J52" i="6"/>
  <c r="K73" i="8"/>
  <c r="H54" i="9"/>
  <c r="K18" i="10"/>
  <c r="K25" i="14"/>
  <c r="I30" i="15"/>
  <c r="H28" i="11"/>
  <c r="K19" i="14"/>
  <c r="I24" i="15"/>
  <c r="I95" i="16"/>
  <c r="I42" i="26"/>
  <c r="H23" i="18"/>
  <c r="K14" i="19"/>
  <c r="H28" i="1"/>
  <c r="M20" i="2"/>
  <c r="H26" i="3"/>
  <c r="L32" i="5"/>
  <c r="J29" i="6"/>
  <c r="K42" i="8"/>
  <c r="H32" i="9"/>
  <c r="H21" i="1"/>
  <c r="M12" i="2"/>
  <c r="H18" i="3"/>
  <c r="J6" i="4"/>
  <c r="L22" i="5"/>
  <c r="J24" i="6"/>
  <c r="K32" i="8"/>
  <c r="H25" i="9"/>
  <c r="K8" i="10"/>
  <c r="H18" i="11"/>
  <c r="H7" i="12"/>
  <c r="J5" i="13"/>
  <c r="K13" i="14"/>
  <c r="I19" i="15"/>
  <c r="I71" i="16"/>
  <c r="I30" i="26"/>
  <c r="H19" i="18"/>
  <c r="K11" i="19"/>
  <c r="I10" i="20"/>
  <c r="J22" i="6"/>
  <c r="K29" i="8"/>
  <c r="H23" i="9"/>
  <c r="K7" i="10"/>
  <c r="H17" i="11"/>
  <c r="H6" i="12"/>
  <c r="K12" i="14"/>
  <c r="I18" i="15"/>
  <c r="I65" i="16"/>
  <c r="H18" i="18"/>
  <c r="K10" i="19"/>
  <c r="H20" i="1"/>
  <c r="M11" i="2"/>
  <c r="H17" i="3"/>
  <c r="V480" i="27"/>
  <c r="O360" i="27"/>
  <c r="O480" i="27"/>
  <c r="L360" i="27"/>
  <c r="L480" i="27"/>
  <c r="M480" i="27"/>
  <c r="M986" i="27"/>
  <c r="F360" i="27"/>
  <c r="F480" i="27"/>
  <c r="I360" i="27"/>
  <c r="I480" i="27"/>
  <c r="J360" i="27"/>
  <c r="J363" i="27"/>
  <c r="J480" i="27"/>
  <c r="F352" i="27"/>
  <c r="F472" i="27"/>
  <c r="F364" i="27"/>
  <c r="F484" i="27"/>
  <c r="I352" i="27"/>
  <c r="I472" i="27"/>
  <c r="I364" i="27"/>
  <c r="I484" i="27"/>
  <c r="J352" i="27"/>
  <c r="J472" i="27"/>
  <c r="J364" i="27"/>
  <c r="J484" i="27"/>
  <c r="K352" i="27"/>
  <c r="K364" i="27"/>
  <c r="K990" i="27"/>
  <c r="L352" i="27"/>
  <c r="L472" i="27"/>
  <c r="L364" i="27"/>
  <c r="L484" i="27"/>
  <c r="M472" i="27"/>
  <c r="M978" i="27"/>
  <c r="M484" i="27"/>
  <c r="N978" i="27"/>
  <c r="N990" i="27"/>
  <c r="O352" i="27"/>
  <c r="O472" i="27"/>
  <c r="O364" i="27"/>
  <c r="O484" i="27"/>
  <c r="P978" i="27"/>
  <c r="P990" i="27"/>
  <c r="Q978" i="27"/>
  <c r="Q990" i="27"/>
  <c r="R978" i="27"/>
  <c r="R990" i="27"/>
  <c r="S978" i="27"/>
  <c r="S990" i="27"/>
  <c r="T472" i="27"/>
  <c r="T484" i="27"/>
  <c r="U978" i="27"/>
  <c r="U990" i="27"/>
  <c r="V472" i="27"/>
  <c r="V484" i="27"/>
  <c r="W978" i="27"/>
  <c r="W990" i="27"/>
  <c r="X978" i="27"/>
  <c r="X990" i="27"/>
  <c r="K360" i="27"/>
  <c r="K986" i="27"/>
  <c r="N986" i="27"/>
  <c r="P986" i="27"/>
  <c r="Q986" i="27"/>
  <c r="R986" i="27"/>
  <c r="S986" i="27"/>
  <c r="T480" i="27"/>
  <c r="U986" i="27"/>
  <c r="W986" i="27"/>
  <c r="X986" i="27"/>
  <c r="L12" i="5"/>
  <c r="M967" i="27"/>
  <c r="H64" i="9"/>
  <c r="M938" i="27"/>
  <c r="Z938" i="27"/>
  <c r="H53" i="1"/>
  <c r="M35" i="2"/>
  <c r="H44" i="3"/>
  <c r="L56" i="5"/>
  <c r="J56" i="6"/>
  <c r="K908" i="27"/>
  <c r="K75" i="8"/>
  <c r="H56" i="9"/>
  <c r="K19" i="10"/>
  <c r="H55" i="11"/>
  <c r="O908" i="27"/>
  <c r="K35" i="14"/>
  <c r="R908" i="27"/>
  <c r="I41" i="15"/>
  <c r="S908" i="27"/>
  <c r="I167" i="16"/>
  <c r="I83" i="26"/>
  <c r="H37" i="18"/>
  <c r="K22" i="19"/>
  <c r="I17" i="20"/>
  <c r="H49" i="1"/>
  <c r="M31" i="2"/>
  <c r="F878" i="27"/>
  <c r="G878" i="27"/>
  <c r="L52" i="5"/>
  <c r="J60" i="6"/>
  <c r="K68" i="8"/>
  <c r="H51" i="9"/>
  <c r="K16" i="10"/>
  <c r="H49" i="11"/>
  <c r="H13" i="12"/>
  <c r="K31" i="14"/>
  <c r="I37" i="15"/>
  <c r="I69" i="26"/>
  <c r="H34" i="18"/>
  <c r="M36" i="2"/>
  <c r="K15" i="10"/>
  <c r="H29" i="18"/>
  <c r="E748" i="27"/>
  <c r="G748" i="27"/>
  <c r="H748" i="27"/>
  <c r="I748" i="27"/>
  <c r="J748" i="27"/>
  <c r="K748" i="27"/>
  <c r="L748" i="27"/>
  <c r="M748" i="27"/>
  <c r="O748" i="27"/>
  <c r="P748" i="27"/>
  <c r="T748" i="27"/>
  <c r="U748" i="27"/>
  <c r="V748" i="27"/>
  <c r="H41" i="1"/>
  <c r="H33" i="3"/>
  <c r="J8" i="4"/>
  <c r="L44" i="5"/>
  <c r="J43" i="6"/>
  <c r="K59" i="8"/>
  <c r="H45" i="9"/>
  <c r="H37" i="11"/>
  <c r="H9" i="12"/>
  <c r="I125" i="16"/>
  <c r="I55" i="26"/>
  <c r="H27" i="18"/>
  <c r="H40" i="1"/>
  <c r="M27" i="2"/>
  <c r="H32" i="3"/>
  <c r="J38" i="6"/>
  <c r="K56" i="8"/>
  <c r="H43" i="9"/>
  <c r="K11" i="10"/>
  <c r="N578" i="27"/>
  <c r="H41" i="9"/>
  <c r="H35" i="11"/>
  <c r="K23" i="14"/>
  <c r="I28" i="15"/>
  <c r="H38" i="1"/>
  <c r="M25" i="2"/>
  <c r="L42" i="5"/>
  <c r="H34" i="11"/>
  <c r="I119" i="16"/>
  <c r="H37" i="1"/>
  <c r="H34" i="1"/>
  <c r="L40" i="5"/>
  <c r="I13" i="20"/>
  <c r="I113" i="16"/>
  <c r="I50" i="26"/>
  <c r="M24" i="2"/>
  <c r="H30" i="3"/>
  <c r="L39" i="5"/>
  <c r="J37" i="6"/>
  <c r="K49" i="8"/>
  <c r="H38" i="9"/>
  <c r="H32" i="11"/>
  <c r="K21" i="14"/>
  <c r="K47" i="8"/>
  <c r="H32" i="1"/>
  <c r="L35" i="5"/>
  <c r="H24" i="18"/>
  <c r="M22" i="2"/>
  <c r="L34" i="5"/>
  <c r="J33" i="6"/>
  <c r="K45" i="8"/>
  <c r="H34" i="9"/>
  <c r="H30" i="11"/>
  <c r="H26" i="1"/>
  <c r="M17" i="2"/>
  <c r="H24" i="3"/>
  <c r="L30" i="5"/>
  <c r="J28" i="6"/>
  <c r="K41" i="8"/>
  <c r="H30" i="9"/>
  <c r="H26" i="11"/>
  <c r="K18" i="14"/>
  <c r="I23" i="15"/>
  <c r="I89" i="16"/>
  <c r="H21" i="18"/>
  <c r="K13" i="19"/>
  <c r="H23" i="1"/>
  <c r="M15" i="2"/>
  <c r="H21" i="3"/>
  <c r="J7" i="4"/>
  <c r="L26" i="5"/>
  <c r="J27" i="6"/>
  <c r="K38" i="8"/>
  <c r="H27" i="9"/>
  <c r="H22" i="11"/>
  <c r="H5" i="12"/>
  <c r="K14" i="14"/>
  <c r="K12" i="19"/>
  <c r="H21" i="11"/>
  <c r="M14" i="2"/>
  <c r="L25" i="5"/>
  <c r="H22" i="9"/>
  <c r="H15" i="12"/>
  <c r="K23" i="8"/>
  <c r="K22" i="8"/>
  <c r="I14" i="15"/>
  <c r="I41" i="16"/>
  <c r="H12" i="18"/>
  <c r="M175" i="27"/>
  <c r="H11" i="11"/>
  <c r="L16" i="5"/>
  <c r="J14" i="6"/>
  <c r="K175" i="27"/>
  <c r="K12" i="8"/>
  <c r="I17" i="16"/>
  <c r="H11" i="1"/>
  <c r="H8" i="3"/>
  <c r="J9" i="6"/>
  <c r="K115" i="27"/>
  <c r="K10" i="8"/>
  <c r="H9" i="9"/>
  <c r="K5" i="10"/>
  <c r="H8" i="11"/>
  <c r="K7" i="14"/>
  <c r="I8" i="15"/>
  <c r="H9" i="18"/>
  <c r="K6" i="19"/>
  <c r="H9" i="1"/>
  <c r="L8" i="5"/>
  <c r="J11" i="6"/>
  <c r="K9" i="8"/>
  <c r="H8" i="18"/>
  <c r="J7" i="6"/>
  <c r="K25" i="27"/>
  <c r="K7" i="8"/>
  <c r="H8" i="9"/>
  <c r="H7" i="11"/>
  <c r="K6" i="14"/>
  <c r="R25" i="27"/>
  <c r="I7" i="15"/>
  <c r="S25" i="27"/>
  <c r="I11" i="16"/>
  <c r="I7" i="26"/>
  <c r="H7" i="18"/>
  <c r="Q1174" i="27"/>
  <c r="Q1171" i="27"/>
  <c r="Q1165" i="27"/>
  <c r="P1174" i="27"/>
  <c r="P1171" i="27"/>
  <c r="P1165" i="27"/>
  <c r="L6" i="13"/>
  <c r="K6" i="13"/>
  <c r="J14" i="12"/>
  <c r="I14" i="12"/>
  <c r="X1302" i="27"/>
  <c r="W1302" i="27"/>
  <c r="V1302" i="27"/>
  <c r="T1302" i="27"/>
  <c r="S1302" i="27"/>
  <c r="R1302" i="27"/>
  <c r="Q1302" i="27"/>
  <c r="P1302" i="27"/>
  <c r="O1302" i="27"/>
  <c r="N1302" i="27"/>
  <c r="M1302" i="27"/>
  <c r="L1302" i="27"/>
  <c r="K1302" i="27"/>
  <c r="J1302" i="27"/>
  <c r="I1302" i="27"/>
  <c r="H1302" i="27"/>
  <c r="G1302" i="27"/>
  <c r="F1302" i="27"/>
  <c r="E1302" i="27"/>
  <c r="Y1301" i="27"/>
  <c r="Y1300" i="27"/>
  <c r="Y1299" i="27"/>
  <c r="Y1298" i="27"/>
  <c r="Y1297" i="27"/>
  <c r="Y1296" i="27"/>
  <c r="Y1295" i="27"/>
  <c r="Y1294" i="27"/>
  <c r="Y1293" i="27"/>
  <c r="Y1292" i="27"/>
  <c r="Y1291" i="27"/>
  <c r="Y1290" i="27"/>
  <c r="Y1289" i="27"/>
  <c r="Y1288" i="27"/>
  <c r="Y1287" i="27"/>
  <c r="Y1286" i="27"/>
  <c r="Y1285" i="27"/>
  <c r="Y1284" i="27"/>
  <c r="Y1283" i="27"/>
  <c r="Y1282" i="27"/>
  <c r="Y1281" i="27"/>
  <c r="Y1280" i="27"/>
  <c r="Y1279" i="27"/>
  <c r="Y1277" i="27"/>
  <c r="Y1276" i="27"/>
  <c r="Y1275" i="27"/>
  <c r="Y1274" i="27"/>
  <c r="Y1273" i="27"/>
  <c r="Y1272" i="27"/>
  <c r="Y1271" i="27"/>
  <c r="Y1270" i="27"/>
  <c r="Y1269" i="27"/>
  <c r="Y1268" i="27"/>
  <c r="Y1267" i="27"/>
  <c r="Y1266" i="27"/>
  <c r="Y1265" i="27"/>
  <c r="Y1264" i="27"/>
  <c r="Y1263" i="27"/>
  <c r="Y1262" i="27"/>
  <c r="Y1261" i="27"/>
  <c r="Y1258" i="27"/>
  <c r="Y1257" i="27"/>
  <c r="Y1256" i="27"/>
  <c r="Y1255" i="27"/>
  <c r="Y1254" i="27"/>
  <c r="Y1253" i="27"/>
  <c r="Y1252" i="27"/>
  <c r="Y1251" i="27"/>
  <c r="Y1250" i="27"/>
  <c r="Y1249" i="27"/>
  <c r="Y1248" i="27"/>
  <c r="Y1247" i="27"/>
  <c r="Y1246" i="27"/>
  <c r="Y1245" i="27"/>
  <c r="Y1244" i="27"/>
  <c r="Y1243" i="27"/>
  <c r="Y1242" i="27"/>
  <c r="Y1241" i="27"/>
  <c r="Y1240" i="27"/>
  <c r="Y1239" i="27"/>
  <c r="Y1237" i="27"/>
  <c r="Y1236" i="27"/>
  <c r="Y1235" i="27"/>
  <c r="Y1234" i="27"/>
  <c r="Y1233" i="27"/>
  <c r="Y1232" i="27"/>
  <c r="Y1231" i="27"/>
  <c r="Y1230" i="27"/>
  <c r="Y1228" i="27"/>
  <c r="Y1227" i="27"/>
  <c r="Y1226" i="27"/>
  <c r="Y1224" i="27"/>
  <c r="Y1223" i="27"/>
  <c r="Y1222" i="27"/>
  <c r="Y1221" i="27"/>
  <c r="Y1220" i="27"/>
  <c r="Y1219" i="27"/>
  <c r="Y1218" i="27"/>
  <c r="Y1217" i="27"/>
  <c r="Y1216" i="27"/>
  <c r="Y1215" i="27"/>
  <c r="Y1214" i="27"/>
  <c r="Y1213" i="27"/>
  <c r="Y1212" i="27"/>
  <c r="Y1211" i="27"/>
  <c r="Y1210" i="27"/>
  <c r="Y1209" i="27"/>
  <c r="Y1208" i="27"/>
  <c r="Y1207" i="27"/>
  <c r="Y1206" i="27"/>
  <c r="Y1205" i="27"/>
  <c r="Y1204" i="27"/>
  <c r="Y1203" i="27"/>
  <c r="Y1202" i="27"/>
  <c r="Y1201" i="27"/>
  <c r="Y1200" i="27"/>
  <c r="Y1199" i="27"/>
  <c r="Y1198" i="27"/>
  <c r="Y1196" i="27"/>
  <c r="Y1195" i="27"/>
  <c r="K20" i="20"/>
  <c r="M24" i="19"/>
  <c r="K91" i="26"/>
  <c r="K197" i="16"/>
  <c r="K43" i="15"/>
  <c r="S1185" i="27"/>
  <c r="M38" i="14"/>
  <c r="J19" i="11"/>
  <c r="N21" i="10"/>
  <c r="J26" i="9"/>
  <c r="N83" i="8"/>
  <c r="M46" i="7"/>
  <c r="M65" i="6"/>
  <c r="N63" i="5"/>
  <c r="L10" i="4"/>
  <c r="J49" i="3"/>
  <c r="O40" i="2"/>
  <c r="J58" i="1"/>
  <c r="E1185" i="27"/>
  <c r="E1165" i="27"/>
  <c r="F1165" i="27"/>
  <c r="G1165" i="27"/>
  <c r="H1165" i="27"/>
  <c r="I1165" i="27"/>
  <c r="J1165" i="27"/>
  <c r="K1165" i="27"/>
  <c r="L1165" i="27"/>
  <c r="M1165" i="27"/>
  <c r="N1165" i="27"/>
  <c r="O1165" i="27"/>
  <c r="R1165" i="27"/>
  <c r="S1165" i="27"/>
  <c r="T1165" i="27"/>
  <c r="U1165" i="27"/>
  <c r="W1165" i="27"/>
  <c r="X1165" i="27"/>
  <c r="J20" i="20"/>
  <c r="L24" i="19"/>
  <c r="J91" i="26"/>
  <c r="J197" i="16"/>
  <c r="J43" i="15"/>
  <c r="L38" i="14"/>
  <c r="I19" i="11"/>
  <c r="M21" i="10"/>
  <c r="I26" i="9"/>
  <c r="M83" i="8"/>
  <c r="L46" i="7"/>
  <c r="L65" i="6"/>
  <c r="M63" i="5"/>
  <c r="K10" i="4"/>
  <c r="I49" i="3"/>
  <c r="N40" i="2"/>
  <c r="I58" i="1"/>
  <c r="E1174" i="27"/>
  <c r="F1174" i="27"/>
  <c r="G1174" i="27"/>
  <c r="H1174" i="27"/>
  <c r="I1174" i="27"/>
  <c r="J1174" i="27"/>
  <c r="K1174" i="27"/>
  <c r="L1174" i="27"/>
  <c r="M1174" i="27"/>
  <c r="N1174" i="27"/>
  <c r="O1174" i="27"/>
  <c r="R1174" i="27"/>
  <c r="S1174" i="27"/>
  <c r="T1174" i="27"/>
  <c r="U1174" i="27"/>
  <c r="W1174" i="27"/>
  <c r="X1174" i="27"/>
  <c r="E1171" i="27"/>
  <c r="F1171" i="27"/>
  <c r="G1171" i="27"/>
  <c r="H1171" i="27"/>
  <c r="I1171" i="27"/>
  <c r="J1171" i="27"/>
  <c r="K1171" i="27"/>
  <c r="L1171" i="27"/>
  <c r="M1171" i="27"/>
  <c r="N1171" i="27"/>
  <c r="O1171" i="27"/>
  <c r="R1171" i="27"/>
  <c r="S1171" i="27"/>
  <c r="T1171" i="27"/>
  <c r="U1171" i="27"/>
  <c r="W1171" i="27"/>
  <c r="X1171" i="27"/>
  <c r="K18" i="20"/>
  <c r="K40" i="15"/>
  <c r="S1159" i="27"/>
  <c r="J54" i="11"/>
  <c r="J55" i="9"/>
  <c r="N74" i="8"/>
  <c r="M41" i="7"/>
  <c r="M54" i="6"/>
  <c r="N55" i="5"/>
  <c r="J43" i="3"/>
  <c r="G1139" i="27"/>
  <c r="I1139" i="27"/>
  <c r="J1139" i="27"/>
  <c r="K1139" i="27"/>
  <c r="L1139" i="27"/>
  <c r="M1139" i="27"/>
  <c r="O1139" i="27"/>
  <c r="S1139" i="27"/>
  <c r="X1139" i="27"/>
  <c r="J18" i="20"/>
  <c r="J40" i="15"/>
  <c r="I54" i="11"/>
  <c r="I55" i="9"/>
  <c r="M74" i="8"/>
  <c r="L41" i="7"/>
  <c r="L54" i="6"/>
  <c r="M55" i="5"/>
  <c r="I43" i="3"/>
  <c r="G1155" i="27"/>
  <c r="G1148" i="27"/>
  <c r="I1148" i="27"/>
  <c r="J1148" i="27"/>
  <c r="K1148" i="27"/>
  <c r="L1148" i="27"/>
  <c r="M1148" i="27"/>
  <c r="O1148" i="27"/>
  <c r="S1148" i="27"/>
  <c r="X1148" i="27"/>
  <c r="H55" i="9"/>
  <c r="L55" i="5"/>
  <c r="G1145" i="27"/>
  <c r="I1145" i="27"/>
  <c r="J1145" i="27"/>
  <c r="K1145" i="27"/>
  <c r="L1145" i="27"/>
  <c r="M1145" i="27"/>
  <c r="O1145" i="27"/>
  <c r="S1145" i="27"/>
  <c r="X1145" i="27"/>
  <c r="X1151" i="27"/>
  <c r="V1151" i="27"/>
  <c r="I1151" i="27"/>
  <c r="R1150" i="27"/>
  <c r="R1149" i="27"/>
  <c r="H1149" i="27"/>
  <c r="H1143" i="27"/>
  <c r="Q1140" i="27"/>
  <c r="M21" i="19"/>
  <c r="K79" i="26"/>
  <c r="K39" i="15"/>
  <c r="S1133" i="27"/>
  <c r="M34" i="14"/>
  <c r="R1133" i="27"/>
  <c r="J52" i="11"/>
  <c r="O1133" i="27"/>
  <c r="N18" i="10"/>
  <c r="J54" i="9"/>
  <c r="N73" i="8"/>
  <c r="M40" i="7"/>
  <c r="M52" i="6"/>
  <c r="J42" i="3"/>
  <c r="O34" i="2"/>
  <c r="J51" i="1"/>
  <c r="E1113" i="27"/>
  <c r="F1113" i="27"/>
  <c r="G1113" i="27"/>
  <c r="J1113" i="27"/>
  <c r="K1113" i="27"/>
  <c r="L1113" i="27"/>
  <c r="M1113" i="27"/>
  <c r="N1113" i="27"/>
  <c r="O1113" i="27"/>
  <c r="R1113" i="27"/>
  <c r="S1113" i="27"/>
  <c r="U1113" i="27"/>
  <c r="W1113" i="27"/>
  <c r="L21" i="19"/>
  <c r="J79" i="26"/>
  <c r="J39" i="15"/>
  <c r="L34" i="14"/>
  <c r="I52" i="11"/>
  <c r="M18" i="10"/>
  <c r="I54" i="9"/>
  <c r="M73" i="8"/>
  <c r="L40" i="7"/>
  <c r="L52" i="6"/>
  <c r="I42" i="3"/>
  <c r="N34" i="2"/>
  <c r="I51" i="1"/>
  <c r="E1122" i="27"/>
  <c r="F1122" i="27"/>
  <c r="F1123" i="27"/>
  <c r="G1122" i="27"/>
  <c r="J1122" i="27"/>
  <c r="K1122" i="27"/>
  <c r="L1122" i="27"/>
  <c r="M1122" i="27"/>
  <c r="N1122" i="27"/>
  <c r="O1122" i="27"/>
  <c r="R1122" i="27"/>
  <c r="S1122" i="27"/>
  <c r="U1122" i="27"/>
  <c r="W1122" i="27"/>
  <c r="H52" i="11"/>
  <c r="E1119" i="27"/>
  <c r="F1119" i="27"/>
  <c r="G1119" i="27"/>
  <c r="J1119" i="27"/>
  <c r="K1119" i="27"/>
  <c r="L1119" i="27"/>
  <c r="M1119" i="27"/>
  <c r="N1119" i="27"/>
  <c r="O1119" i="27"/>
  <c r="R1119" i="27"/>
  <c r="S1119" i="27"/>
  <c r="U1119" i="27"/>
  <c r="W1119" i="27"/>
  <c r="W1125" i="27"/>
  <c r="V1125" i="27"/>
  <c r="U1125" i="27"/>
  <c r="H1123" i="27"/>
  <c r="H1117" i="27"/>
  <c r="K30" i="15"/>
  <c r="M25" i="14"/>
  <c r="R1087" i="27"/>
  <c r="S1087" i="27"/>
  <c r="S1088" i="27"/>
  <c r="J30" i="15"/>
  <c r="L25" i="14"/>
  <c r="R1096" i="27"/>
  <c r="S1096" i="27"/>
  <c r="R1093" i="27"/>
  <c r="S1093" i="27"/>
  <c r="D1099" i="27"/>
  <c r="T1097" i="27"/>
  <c r="H1097" i="27"/>
  <c r="F1097" i="27"/>
  <c r="M1091" i="27"/>
  <c r="J1091" i="27"/>
  <c r="H1091" i="27"/>
  <c r="G1091" i="27"/>
  <c r="F1091" i="27"/>
  <c r="N1088" i="27"/>
  <c r="L1088" i="27"/>
  <c r="G1088" i="27"/>
  <c r="F1088" i="27"/>
  <c r="M14" i="19"/>
  <c r="J23" i="18"/>
  <c r="K42" i="26"/>
  <c r="K95" i="16"/>
  <c r="K24" i="15"/>
  <c r="M19" i="14"/>
  <c r="J28" i="11"/>
  <c r="N10" i="10"/>
  <c r="J32" i="9"/>
  <c r="N42" i="8"/>
  <c r="M24" i="7"/>
  <c r="M29" i="6"/>
  <c r="N32" i="5"/>
  <c r="J26" i="3"/>
  <c r="O20" i="2"/>
  <c r="J28" i="1"/>
  <c r="E1061" i="27"/>
  <c r="F1061" i="27"/>
  <c r="F1062" i="27"/>
  <c r="G1061" i="27"/>
  <c r="I1061" i="27"/>
  <c r="J1061" i="27"/>
  <c r="K1061" i="27"/>
  <c r="L1061" i="27"/>
  <c r="L1062" i="27"/>
  <c r="M1061" i="27"/>
  <c r="N1061" i="27"/>
  <c r="N1062" i="27"/>
  <c r="O1061" i="27"/>
  <c r="R1061" i="27"/>
  <c r="S1061" i="27"/>
  <c r="T1061" i="27"/>
  <c r="U1061" i="27"/>
  <c r="V1061" i="27"/>
  <c r="W1061" i="27"/>
  <c r="L14" i="19"/>
  <c r="I23" i="18"/>
  <c r="J42" i="26"/>
  <c r="J95" i="16"/>
  <c r="J24" i="15"/>
  <c r="L19" i="14"/>
  <c r="I28" i="11"/>
  <c r="M10" i="10"/>
  <c r="I32" i="9"/>
  <c r="M42" i="8"/>
  <c r="L24" i="7"/>
  <c r="L29" i="6"/>
  <c r="M32" i="5"/>
  <c r="I26" i="3"/>
  <c r="G1077" i="27"/>
  <c r="N20" i="2"/>
  <c r="I28" i="1"/>
  <c r="E1070" i="27"/>
  <c r="F1070" i="27"/>
  <c r="G1070" i="27"/>
  <c r="I1070" i="27"/>
  <c r="J1070" i="27"/>
  <c r="K1070" i="27"/>
  <c r="L1070" i="27"/>
  <c r="M1070" i="27"/>
  <c r="N1070" i="27"/>
  <c r="O1070" i="27"/>
  <c r="R1070" i="27"/>
  <c r="S1070" i="27"/>
  <c r="T1070" i="27"/>
  <c r="V1070" i="27"/>
  <c r="W1070" i="27"/>
  <c r="K10" i="10"/>
  <c r="E1067" i="27"/>
  <c r="F1067" i="27"/>
  <c r="G1067" i="27"/>
  <c r="I1067" i="27"/>
  <c r="J1067" i="27"/>
  <c r="K1067" i="27"/>
  <c r="L1067" i="27"/>
  <c r="M1067" i="27"/>
  <c r="N1067" i="27"/>
  <c r="O1067" i="27"/>
  <c r="R1067" i="27"/>
  <c r="S1067" i="27"/>
  <c r="T1067" i="27"/>
  <c r="U1067" i="27"/>
  <c r="V1067" i="27"/>
  <c r="W1067" i="27"/>
  <c r="W1073" i="27"/>
  <c r="V1073" i="27"/>
  <c r="U1073" i="27"/>
  <c r="T1073" i="27"/>
  <c r="I1073" i="27"/>
  <c r="H1071" i="27"/>
  <c r="H1065" i="27"/>
  <c r="K10" i="20"/>
  <c r="M11" i="19"/>
  <c r="J19" i="18"/>
  <c r="K30" i="26"/>
  <c r="K71" i="16"/>
  <c r="K19" i="15"/>
  <c r="M13" i="14"/>
  <c r="L5" i="13"/>
  <c r="J7" i="12"/>
  <c r="J18" i="11"/>
  <c r="N8" i="10"/>
  <c r="J25" i="9"/>
  <c r="N32" i="8"/>
  <c r="M18" i="7"/>
  <c r="M24" i="6"/>
  <c r="N22" i="5"/>
  <c r="L6" i="4"/>
  <c r="J18" i="3"/>
  <c r="O12" i="2"/>
  <c r="J21" i="1"/>
  <c r="E1035" i="27"/>
  <c r="F1035" i="27"/>
  <c r="G1035" i="27"/>
  <c r="G1036" i="27"/>
  <c r="H1035" i="27"/>
  <c r="I1035" i="27"/>
  <c r="J1035" i="27"/>
  <c r="K1035" i="27"/>
  <c r="L1035" i="27"/>
  <c r="L1036" i="27"/>
  <c r="M1035" i="27"/>
  <c r="N1035" i="27"/>
  <c r="O1035" i="27"/>
  <c r="P1035" i="27"/>
  <c r="Q1035" i="27"/>
  <c r="R1035" i="27"/>
  <c r="S1035" i="27"/>
  <c r="S1036" i="27"/>
  <c r="T1035" i="27"/>
  <c r="U1035" i="27"/>
  <c r="V1035" i="27"/>
  <c r="W1035" i="27"/>
  <c r="X1035" i="27"/>
  <c r="J10" i="20"/>
  <c r="L11" i="19"/>
  <c r="I19" i="18"/>
  <c r="J30" i="26"/>
  <c r="J71" i="16"/>
  <c r="J19" i="15"/>
  <c r="L13" i="14"/>
  <c r="K5" i="13"/>
  <c r="I7" i="12"/>
  <c r="I18" i="11"/>
  <c r="M8" i="10"/>
  <c r="I25" i="9"/>
  <c r="M32" i="8"/>
  <c r="L18" i="7"/>
  <c r="L24" i="6"/>
  <c r="M22" i="5"/>
  <c r="K6" i="4"/>
  <c r="I18" i="3"/>
  <c r="N12" i="2"/>
  <c r="I21" i="1"/>
  <c r="E1044" i="27"/>
  <c r="F1044" i="27"/>
  <c r="G1044" i="27"/>
  <c r="H1044" i="27"/>
  <c r="I1044" i="27"/>
  <c r="J1044" i="27"/>
  <c r="K1044" i="27"/>
  <c r="L1044" i="27"/>
  <c r="M1044" i="27"/>
  <c r="N1044" i="27"/>
  <c r="O1044" i="27"/>
  <c r="P1044" i="27"/>
  <c r="Q1044" i="27"/>
  <c r="R1044" i="27"/>
  <c r="R1046" i="27"/>
  <c r="S1044" i="27"/>
  <c r="T1044" i="27"/>
  <c r="U1044" i="27"/>
  <c r="V1044" i="27"/>
  <c r="W1044" i="27"/>
  <c r="X1044" i="27"/>
  <c r="E1041" i="27"/>
  <c r="F1041" i="27"/>
  <c r="G1041" i="27"/>
  <c r="H1041" i="27"/>
  <c r="I1041" i="27"/>
  <c r="J1041" i="27"/>
  <c r="K1041" i="27"/>
  <c r="L1041" i="27"/>
  <c r="M1041" i="27"/>
  <c r="N1041" i="27"/>
  <c r="O1041" i="27"/>
  <c r="P1041" i="27"/>
  <c r="Q1041" i="27"/>
  <c r="R1041" i="27"/>
  <c r="S1041" i="27"/>
  <c r="T1041" i="27"/>
  <c r="U1041" i="27"/>
  <c r="V1041" i="27"/>
  <c r="W1041" i="27"/>
  <c r="X1041" i="27"/>
  <c r="X1047" i="27"/>
  <c r="W1047" i="27"/>
  <c r="G44" i="18"/>
  <c r="U1047" i="27"/>
  <c r="T1047" i="27"/>
  <c r="Q1047" i="27"/>
  <c r="P1047" i="27"/>
  <c r="I1047" i="27"/>
  <c r="H1047" i="27"/>
  <c r="M10" i="19"/>
  <c r="J18" i="18"/>
  <c r="K26" i="26"/>
  <c r="K65" i="16"/>
  <c r="K18" i="15"/>
  <c r="M12" i="14"/>
  <c r="J6" i="12"/>
  <c r="J17" i="11"/>
  <c r="N7" i="10"/>
  <c r="J23" i="9"/>
  <c r="N29" i="8"/>
  <c r="M17" i="7"/>
  <c r="M22" i="6"/>
  <c r="N20" i="5"/>
  <c r="J17" i="3"/>
  <c r="O11" i="2"/>
  <c r="J20" i="1"/>
  <c r="E1009" i="27"/>
  <c r="F1009" i="27"/>
  <c r="G1009" i="27"/>
  <c r="I1009" i="27"/>
  <c r="J1009" i="27"/>
  <c r="K1009" i="27"/>
  <c r="L1009" i="27"/>
  <c r="M1009" i="27"/>
  <c r="N1009" i="27"/>
  <c r="O1009" i="27"/>
  <c r="P1009" i="27"/>
  <c r="R1009" i="27"/>
  <c r="S1009" i="27"/>
  <c r="T1009" i="27"/>
  <c r="U1009" i="27"/>
  <c r="V1009" i="27"/>
  <c r="W1009" i="27"/>
  <c r="L10" i="19"/>
  <c r="I18" i="18"/>
  <c r="J65" i="16"/>
  <c r="J18" i="15"/>
  <c r="L12" i="14"/>
  <c r="I6" i="12"/>
  <c r="I17" i="11"/>
  <c r="M7" i="10"/>
  <c r="I23" i="9"/>
  <c r="M29" i="8"/>
  <c r="L17" i="7"/>
  <c r="L22" i="6"/>
  <c r="M20" i="5"/>
  <c r="I17" i="3"/>
  <c r="N11" i="2"/>
  <c r="I20" i="1"/>
  <c r="E1018" i="27"/>
  <c r="F1018" i="27"/>
  <c r="G1018" i="27"/>
  <c r="I1018" i="27"/>
  <c r="J1018" i="27"/>
  <c r="K1018" i="27"/>
  <c r="L1018" i="27"/>
  <c r="M1018" i="27"/>
  <c r="N1018" i="27"/>
  <c r="O1018" i="27"/>
  <c r="P1018" i="27"/>
  <c r="R1018" i="27"/>
  <c r="R1020" i="27"/>
  <c r="S1018" i="27"/>
  <c r="T1018" i="27"/>
  <c r="U1018" i="27"/>
  <c r="V1018" i="27"/>
  <c r="W1018" i="27"/>
  <c r="L20" i="5"/>
  <c r="E1015" i="27"/>
  <c r="F1015" i="27"/>
  <c r="G1015" i="27"/>
  <c r="I1015" i="27"/>
  <c r="J1015" i="27"/>
  <c r="K1015" i="27"/>
  <c r="L1015" i="27"/>
  <c r="M1015" i="27"/>
  <c r="N1015" i="27"/>
  <c r="O1015" i="27"/>
  <c r="P1015" i="27"/>
  <c r="R1015" i="27"/>
  <c r="S1015" i="27"/>
  <c r="T1015" i="27"/>
  <c r="U1015" i="27"/>
  <c r="V1015" i="27"/>
  <c r="W1015" i="27"/>
  <c r="W1021" i="27"/>
  <c r="V1021" i="27"/>
  <c r="U1021" i="27"/>
  <c r="T1021" i="27"/>
  <c r="P1021" i="27"/>
  <c r="I1021" i="27"/>
  <c r="H1019" i="27"/>
  <c r="H1013" i="27"/>
  <c r="X994" i="27"/>
  <c r="X995" i="27"/>
  <c r="W994" i="27"/>
  <c r="W995" i="27"/>
  <c r="V488" i="27"/>
  <c r="V489" i="27"/>
  <c r="U994" i="27"/>
  <c r="U995" i="27"/>
  <c r="T994" i="27"/>
  <c r="S994" i="27"/>
  <c r="S995" i="27"/>
  <c r="R994" i="27"/>
  <c r="Q994" i="27"/>
  <c r="Q995" i="27"/>
  <c r="P994" i="27"/>
  <c r="P995" i="27"/>
  <c r="O994" i="27"/>
  <c r="O995" i="27"/>
  <c r="N994" i="27"/>
  <c r="N995" i="27"/>
  <c r="M994" i="27"/>
  <c r="M995" i="27"/>
  <c r="L994" i="27"/>
  <c r="L995" i="27"/>
  <c r="K994" i="27"/>
  <c r="K995" i="27"/>
  <c r="J994" i="27"/>
  <c r="J995" i="27"/>
  <c r="I368" i="27"/>
  <c r="I488" i="27"/>
  <c r="G994" i="27"/>
  <c r="G995" i="27"/>
  <c r="F994" i="27"/>
  <c r="F995" i="27"/>
  <c r="E994" i="27"/>
  <c r="E995" i="27"/>
  <c r="M973" i="27"/>
  <c r="N12" i="5"/>
  <c r="I949" i="27"/>
  <c r="M949" i="27"/>
  <c r="M969" i="27"/>
  <c r="M12" i="5"/>
  <c r="I961" i="27"/>
  <c r="M961" i="27"/>
  <c r="I957" i="27"/>
  <c r="M957" i="27"/>
  <c r="X966" i="27"/>
  <c r="W966" i="27"/>
  <c r="V966" i="27"/>
  <c r="U966" i="27"/>
  <c r="S966" i="27"/>
  <c r="Q966" i="27"/>
  <c r="P966" i="27"/>
  <c r="O966" i="27"/>
  <c r="N966" i="27"/>
  <c r="M966" i="27"/>
  <c r="L966" i="27"/>
  <c r="K966" i="27"/>
  <c r="J966" i="27"/>
  <c r="I965" i="27"/>
  <c r="H966" i="27"/>
  <c r="G966" i="27"/>
  <c r="F966" i="27"/>
  <c r="E966" i="27"/>
  <c r="G964" i="27"/>
  <c r="E964" i="27"/>
  <c r="R963" i="27"/>
  <c r="R962" i="27"/>
  <c r="H962" i="27"/>
  <c r="F962" i="27"/>
  <c r="S960" i="27"/>
  <c r="R960" i="27"/>
  <c r="J960" i="27"/>
  <c r="S954" i="27"/>
  <c r="N954" i="27"/>
  <c r="L954" i="27"/>
  <c r="K954" i="27"/>
  <c r="J954" i="27"/>
  <c r="H954" i="27"/>
  <c r="G954" i="27"/>
  <c r="F954" i="27"/>
  <c r="H952" i="27"/>
  <c r="S950" i="27"/>
  <c r="N950" i="27"/>
  <c r="L950" i="27"/>
  <c r="G950" i="27"/>
  <c r="F950" i="27"/>
  <c r="J64" i="9"/>
  <c r="M920" i="27"/>
  <c r="I64" i="9"/>
  <c r="M932" i="27"/>
  <c r="M928" i="27"/>
  <c r="D928" i="27"/>
  <c r="X937" i="27"/>
  <c r="W937" i="27"/>
  <c r="V937" i="27"/>
  <c r="U937" i="27"/>
  <c r="S937" i="27"/>
  <c r="Q937" i="27"/>
  <c r="P937" i="27"/>
  <c r="O937" i="27"/>
  <c r="N937" i="27"/>
  <c r="M937" i="27"/>
  <c r="L937" i="27"/>
  <c r="K937" i="27"/>
  <c r="J937" i="27"/>
  <c r="H937" i="27"/>
  <c r="G937" i="27"/>
  <c r="F937" i="27"/>
  <c r="E937" i="27"/>
  <c r="D936" i="27"/>
  <c r="G935" i="27"/>
  <c r="E935" i="27"/>
  <c r="R934" i="27"/>
  <c r="R933" i="27"/>
  <c r="H933" i="27"/>
  <c r="F933" i="27"/>
  <c r="S931" i="27"/>
  <c r="Q931" i="27"/>
  <c r="J931" i="27"/>
  <c r="I927" i="27"/>
  <c r="S925" i="27"/>
  <c r="L925" i="27"/>
  <c r="J925" i="27"/>
  <c r="H925" i="27"/>
  <c r="G925" i="27"/>
  <c r="F925" i="27"/>
  <c r="X921" i="27"/>
  <c r="S921" i="27"/>
  <c r="L921" i="27"/>
  <c r="G921" i="27"/>
  <c r="F921" i="27"/>
  <c r="K17" i="20"/>
  <c r="X914" i="27"/>
  <c r="M22" i="19"/>
  <c r="J37" i="18"/>
  <c r="K83" i="26"/>
  <c r="K167" i="16"/>
  <c r="K41" i="15"/>
  <c r="M35" i="14"/>
  <c r="J55" i="11"/>
  <c r="N19" i="10"/>
  <c r="J56" i="9"/>
  <c r="N75" i="8"/>
  <c r="M42" i="7"/>
  <c r="M56" i="6"/>
  <c r="N56" i="5"/>
  <c r="J44" i="3"/>
  <c r="O35" i="2"/>
  <c r="J53" i="1"/>
  <c r="E890" i="27"/>
  <c r="F890" i="27"/>
  <c r="F891" i="27"/>
  <c r="G890" i="27"/>
  <c r="I890" i="27"/>
  <c r="J890" i="27"/>
  <c r="K890" i="27"/>
  <c r="L890" i="27"/>
  <c r="M890" i="27"/>
  <c r="N890" i="27"/>
  <c r="O890" i="27"/>
  <c r="R890" i="27"/>
  <c r="S890" i="27"/>
  <c r="T890" i="27"/>
  <c r="U890" i="27"/>
  <c r="V890" i="27"/>
  <c r="W890" i="27"/>
  <c r="X890" i="27"/>
  <c r="J17" i="20"/>
  <c r="L22" i="19"/>
  <c r="I37" i="18"/>
  <c r="J83" i="26"/>
  <c r="J167" i="16"/>
  <c r="J41" i="15"/>
  <c r="L35" i="14"/>
  <c r="I55" i="11"/>
  <c r="M19" i="10"/>
  <c r="I56" i="9"/>
  <c r="M75" i="8"/>
  <c r="L42" i="7"/>
  <c r="L56" i="6"/>
  <c r="M56" i="5"/>
  <c r="I44" i="3"/>
  <c r="N35" i="2"/>
  <c r="I53" i="1"/>
  <c r="E902" i="27"/>
  <c r="F902" i="27"/>
  <c r="G902" i="27"/>
  <c r="G903" i="27"/>
  <c r="I902" i="27"/>
  <c r="J902" i="27"/>
  <c r="K902" i="27"/>
  <c r="L902" i="27"/>
  <c r="M902" i="27"/>
  <c r="N902" i="27"/>
  <c r="O902" i="27"/>
  <c r="R902" i="27"/>
  <c r="R904" i="27"/>
  <c r="S902" i="27"/>
  <c r="T902" i="27"/>
  <c r="U902" i="27"/>
  <c r="V902" i="27"/>
  <c r="W902" i="27"/>
  <c r="X902" i="27"/>
  <c r="E898" i="27"/>
  <c r="F898" i="27"/>
  <c r="G898" i="27"/>
  <c r="I898" i="27"/>
  <c r="J898" i="27"/>
  <c r="K898" i="27"/>
  <c r="L898" i="27"/>
  <c r="M898" i="27"/>
  <c r="N898" i="27"/>
  <c r="O898" i="27"/>
  <c r="R898" i="27"/>
  <c r="S898" i="27"/>
  <c r="T898" i="27"/>
  <c r="U898" i="27"/>
  <c r="V898" i="27"/>
  <c r="W898" i="27"/>
  <c r="X898" i="27"/>
  <c r="X906" i="27"/>
  <c r="X907" i="27"/>
  <c r="W906" i="27"/>
  <c r="W907" i="27"/>
  <c r="V906" i="27"/>
  <c r="V907" i="27"/>
  <c r="U907" i="27"/>
  <c r="S907" i="27"/>
  <c r="R907" i="27"/>
  <c r="Q907" i="27"/>
  <c r="P907" i="27"/>
  <c r="O907" i="27"/>
  <c r="N907" i="27"/>
  <c r="M907" i="27"/>
  <c r="L907" i="27"/>
  <c r="K907" i="27"/>
  <c r="J907" i="27"/>
  <c r="I906" i="27"/>
  <c r="H907" i="27"/>
  <c r="G907" i="27"/>
  <c r="F907" i="27"/>
  <c r="E907" i="27"/>
  <c r="H903" i="27"/>
  <c r="Q901" i="27"/>
  <c r="H895" i="27"/>
  <c r="J34" i="18"/>
  <c r="K69" i="26"/>
  <c r="K37" i="15"/>
  <c r="M31" i="14"/>
  <c r="J13" i="12"/>
  <c r="J49" i="11"/>
  <c r="N16" i="10"/>
  <c r="J51" i="9"/>
  <c r="N68" i="8"/>
  <c r="M37" i="7"/>
  <c r="M60" i="6"/>
  <c r="N52" i="5"/>
  <c r="J40" i="3"/>
  <c r="O31" i="2"/>
  <c r="J49" i="1"/>
  <c r="E860" i="27"/>
  <c r="F860" i="27"/>
  <c r="F861" i="27"/>
  <c r="G860" i="27"/>
  <c r="I860" i="27"/>
  <c r="J860" i="27"/>
  <c r="K860" i="27"/>
  <c r="L860" i="27"/>
  <c r="M860" i="27"/>
  <c r="N860" i="27"/>
  <c r="O860" i="27"/>
  <c r="P860" i="27"/>
  <c r="R860" i="27"/>
  <c r="S860" i="27"/>
  <c r="U860" i="27"/>
  <c r="V860" i="27"/>
  <c r="X860" i="27"/>
  <c r="I34" i="18"/>
  <c r="J69" i="26"/>
  <c r="J37" i="15"/>
  <c r="L31" i="14"/>
  <c r="I13" i="12"/>
  <c r="I49" i="11"/>
  <c r="M16" i="10"/>
  <c r="I51" i="9"/>
  <c r="M68" i="8"/>
  <c r="L37" i="7"/>
  <c r="L60" i="6"/>
  <c r="M52" i="5"/>
  <c r="I40" i="3"/>
  <c r="N31" i="2"/>
  <c r="I49" i="1"/>
  <c r="E872" i="27"/>
  <c r="E875" i="27"/>
  <c r="F872" i="27"/>
  <c r="G872" i="27"/>
  <c r="I872" i="27"/>
  <c r="J872" i="27"/>
  <c r="K872" i="27"/>
  <c r="L872" i="27"/>
  <c r="M872" i="27"/>
  <c r="N872" i="27"/>
  <c r="O872" i="27"/>
  <c r="P872" i="27"/>
  <c r="R872" i="27"/>
  <c r="R874" i="27"/>
  <c r="S872" i="27"/>
  <c r="U872" i="27"/>
  <c r="V872" i="27"/>
  <c r="X872" i="27"/>
  <c r="E868" i="27"/>
  <c r="F868" i="27"/>
  <c r="G868" i="27"/>
  <c r="I868" i="27"/>
  <c r="J868" i="27"/>
  <c r="K868" i="27"/>
  <c r="L868" i="27"/>
  <c r="M868" i="27"/>
  <c r="N868" i="27"/>
  <c r="O868" i="27"/>
  <c r="P868" i="27"/>
  <c r="R868" i="27"/>
  <c r="S868" i="27"/>
  <c r="S871" i="27"/>
  <c r="U868" i="27"/>
  <c r="V868" i="27"/>
  <c r="X868" i="27"/>
  <c r="X876" i="27"/>
  <c r="X877" i="27"/>
  <c r="W877" i="27"/>
  <c r="V876" i="27"/>
  <c r="U877" i="27"/>
  <c r="S877" i="27"/>
  <c r="R877" i="27"/>
  <c r="Q877" i="27"/>
  <c r="P876" i="27"/>
  <c r="P877" i="27"/>
  <c r="O877" i="27"/>
  <c r="N877" i="27"/>
  <c r="M877" i="27"/>
  <c r="L877" i="27"/>
  <c r="K877" i="27"/>
  <c r="J877" i="27"/>
  <c r="I876" i="27"/>
  <c r="H877" i="27"/>
  <c r="G877" i="27"/>
  <c r="F877" i="27"/>
  <c r="E877" i="27"/>
  <c r="H873" i="27"/>
  <c r="H865" i="27"/>
  <c r="H863" i="27"/>
  <c r="Q861" i="27"/>
  <c r="O36" i="2"/>
  <c r="F830" i="27"/>
  <c r="D830" i="27"/>
  <c r="N36" i="2"/>
  <c r="F842" i="27"/>
  <c r="D842" i="27"/>
  <c r="F838" i="27"/>
  <c r="X847" i="27"/>
  <c r="W847" i="27"/>
  <c r="V847" i="27"/>
  <c r="U847" i="27"/>
  <c r="S847" i="27"/>
  <c r="R847" i="27"/>
  <c r="Q847" i="27"/>
  <c r="P847" i="27"/>
  <c r="O847" i="27"/>
  <c r="N847" i="27"/>
  <c r="M847" i="27"/>
  <c r="L847" i="27"/>
  <c r="K847" i="27"/>
  <c r="J847" i="27"/>
  <c r="H847" i="27"/>
  <c r="G847" i="27"/>
  <c r="F847" i="27"/>
  <c r="E847" i="27"/>
  <c r="D846" i="27"/>
  <c r="G845" i="27"/>
  <c r="E845" i="27"/>
  <c r="R844" i="27"/>
  <c r="T843" i="27"/>
  <c r="R843" i="27"/>
  <c r="H843" i="27"/>
  <c r="S841" i="27"/>
  <c r="Q841" i="27"/>
  <c r="N841" i="27"/>
  <c r="K841" i="27"/>
  <c r="J841" i="27"/>
  <c r="I837" i="27"/>
  <c r="V835" i="27"/>
  <c r="S835" i="27"/>
  <c r="N835" i="27"/>
  <c r="K835" i="27"/>
  <c r="J835" i="27"/>
  <c r="H835" i="27"/>
  <c r="G835" i="27"/>
  <c r="I833" i="27"/>
  <c r="H833" i="27"/>
  <c r="W831" i="27"/>
  <c r="S831" i="27"/>
  <c r="R831" i="27"/>
  <c r="L831" i="27"/>
  <c r="G831" i="27"/>
  <c r="N15" i="10"/>
  <c r="N800" i="27"/>
  <c r="M15" i="10"/>
  <c r="N812" i="27"/>
  <c r="N808" i="27"/>
  <c r="X817" i="27"/>
  <c r="W817" i="27"/>
  <c r="V817" i="27"/>
  <c r="U817" i="27"/>
  <c r="S817" i="27"/>
  <c r="R817" i="27"/>
  <c r="Q817" i="27"/>
  <c r="P817" i="27"/>
  <c r="O817" i="27"/>
  <c r="N817" i="27"/>
  <c r="M817" i="27"/>
  <c r="L817" i="27"/>
  <c r="K817" i="27"/>
  <c r="J817" i="27"/>
  <c r="H817" i="27"/>
  <c r="G817" i="27"/>
  <c r="F817" i="27"/>
  <c r="E817" i="27"/>
  <c r="D816" i="27"/>
  <c r="G815" i="27"/>
  <c r="E815" i="27"/>
  <c r="R814" i="27"/>
  <c r="X813" i="27"/>
  <c r="R813" i="27"/>
  <c r="H813" i="27"/>
  <c r="F813" i="27"/>
  <c r="S811" i="27"/>
  <c r="Q811" i="27"/>
  <c r="J811" i="27"/>
  <c r="I807" i="27"/>
  <c r="X805" i="27"/>
  <c r="S805" i="27"/>
  <c r="L805" i="27"/>
  <c r="J805" i="27"/>
  <c r="H805" i="27"/>
  <c r="G805" i="27"/>
  <c r="F805" i="27"/>
  <c r="E805" i="27"/>
  <c r="H803" i="27"/>
  <c r="E803" i="27"/>
  <c r="S801" i="27"/>
  <c r="L801" i="27"/>
  <c r="G801" i="27"/>
  <c r="F801" i="27"/>
  <c r="J29" i="18"/>
  <c r="M47" i="6"/>
  <c r="J770" i="27"/>
  <c r="V770" i="27"/>
  <c r="I29" i="18"/>
  <c r="L47" i="6"/>
  <c r="J790" i="27"/>
  <c r="J782" i="27"/>
  <c r="V782" i="27"/>
  <c r="J47" i="6"/>
  <c r="J778" i="27"/>
  <c r="V778" i="27"/>
  <c r="X787" i="27"/>
  <c r="W787" i="27"/>
  <c r="V786" i="27"/>
  <c r="U787" i="27"/>
  <c r="S787" i="27"/>
  <c r="R787" i="27"/>
  <c r="Q787" i="27"/>
  <c r="P787" i="27"/>
  <c r="O787" i="27"/>
  <c r="N787" i="27"/>
  <c r="M787" i="27"/>
  <c r="L787" i="27"/>
  <c r="K787" i="27"/>
  <c r="J787" i="27"/>
  <c r="H787" i="27"/>
  <c r="G787" i="27"/>
  <c r="F787" i="27"/>
  <c r="E787" i="27"/>
  <c r="G785" i="27"/>
  <c r="E785" i="27"/>
  <c r="R784" i="27"/>
  <c r="R783" i="27"/>
  <c r="H783" i="27"/>
  <c r="F783" i="27"/>
  <c r="S781" i="27"/>
  <c r="Q781" i="27"/>
  <c r="I777" i="27"/>
  <c r="S775" i="27"/>
  <c r="M775" i="27"/>
  <c r="H775" i="27"/>
  <c r="G775" i="27"/>
  <c r="F775" i="27"/>
  <c r="H773" i="27"/>
  <c r="S771" i="27"/>
  <c r="N771" i="27"/>
  <c r="L771" i="27"/>
  <c r="G771" i="27"/>
  <c r="F771" i="27"/>
  <c r="J27" i="18"/>
  <c r="K55" i="26"/>
  <c r="K125" i="16"/>
  <c r="J9" i="12"/>
  <c r="J37" i="11"/>
  <c r="J45" i="9"/>
  <c r="N59" i="8"/>
  <c r="M31" i="7"/>
  <c r="M43" i="6"/>
  <c r="N44" i="5"/>
  <c r="L8" i="4"/>
  <c r="J33" i="3"/>
  <c r="J41" i="1"/>
  <c r="E740" i="27"/>
  <c r="G740" i="27"/>
  <c r="H740" i="27"/>
  <c r="H743" i="27"/>
  <c r="I740" i="27"/>
  <c r="J740" i="27"/>
  <c r="K740" i="27"/>
  <c r="L740" i="27"/>
  <c r="M740" i="27"/>
  <c r="O740" i="27"/>
  <c r="P740" i="27"/>
  <c r="T740" i="27"/>
  <c r="U740" i="27"/>
  <c r="V740" i="27"/>
  <c r="I27" i="18"/>
  <c r="J55" i="26"/>
  <c r="J125" i="16"/>
  <c r="I9" i="12"/>
  <c r="I37" i="11"/>
  <c r="I45" i="9"/>
  <c r="M760" i="27"/>
  <c r="M59" i="8"/>
  <c r="L760" i="27"/>
  <c r="L31" i="7"/>
  <c r="K760" i="27"/>
  <c r="L43" i="6"/>
  <c r="J760" i="27"/>
  <c r="M44" i="5"/>
  <c r="K8" i="4"/>
  <c r="I33" i="3"/>
  <c r="G760" i="27"/>
  <c r="I41" i="1"/>
  <c r="E752" i="27"/>
  <c r="G752" i="27"/>
  <c r="H752" i="27"/>
  <c r="H753" i="27"/>
  <c r="I752" i="27"/>
  <c r="J752" i="27"/>
  <c r="K752" i="27"/>
  <c r="L752" i="27"/>
  <c r="M752" i="27"/>
  <c r="O752" i="27"/>
  <c r="P752" i="27"/>
  <c r="T752" i="27"/>
  <c r="T753" i="27"/>
  <c r="U752" i="27"/>
  <c r="V752" i="27"/>
  <c r="X757" i="27"/>
  <c r="W757" i="27"/>
  <c r="V756" i="27"/>
  <c r="V757" i="27"/>
  <c r="U757" i="27"/>
  <c r="S757" i="27"/>
  <c r="R757" i="27"/>
  <c r="Q757" i="27"/>
  <c r="P756" i="27"/>
  <c r="P757" i="27"/>
  <c r="O757" i="27"/>
  <c r="N757" i="27"/>
  <c r="M757" i="27"/>
  <c r="L757" i="27"/>
  <c r="K757" i="27"/>
  <c r="J757" i="27"/>
  <c r="I756" i="27"/>
  <c r="H756" i="27"/>
  <c r="G757" i="27"/>
  <c r="F757" i="27"/>
  <c r="E757" i="27"/>
  <c r="R754" i="27"/>
  <c r="R753" i="27"/>
  <c r="F753" i="27"/>
  <c r="S751" i="27"/>
  <c r="Q751" i="27"/>
  <c r="N751" i="27"/>
  <c r="W745" i="27"/>
  <c r="S745" i="27"/>
  <c r="F745" i="27"/>
  <c r="S741" i="27"/>
  <c r="F741" i="27"/>
  <c r="N11" i="10"/>
  <c r="J43" i="9"/>
  <c r="N56" i="8"/>
  <c r="M29" i="7"/>
  <c r="M38" i="6"/>
  <c r="J32" i="3"/>
  <c r="O27" i="2"/>
  <c r="J40" i="1"/>
  <c r="E710" i="27"/>
  <c r="F710" i="27"/>
  <c r="F711" i="27"/>
  <c r="G710" i="27"/>
  <c r="J710" i="27"/>
  <c r="K710" i="27"/>
  <c r="L710" i="27"/>
  <c r="M710" i="27"/>
  <c r="N710" i="27"/>
  <c r="M11" i="10"/>
  <c r="N580" i="27"/>
  <c r="I43" i="9"/>
  <c r="M56" i="8"/>
  <c r="L29" i="7"/>
  <c r="L38" i="6"/>
  <c r="I32" i="3"/>
  <c r="G730" i="27"/>
  <c r="N27" i="2"/>
  <c r="I40" i="1"/>
  <c r="E722" i="27"/>
  <c r="F722" i="27"/>
  <c r="G722" i="27"/>
  <c r="J722" i="27"/>
  <c r="K722" i="27"/>
  <c r="L722" i="27"/>
  <c r="M722" i="27"/>
  <c r="N722" i="27"/>
  <c r="E718" i="27"/>
  <c r="F718" i="27"/>
  <c r="G718" i="27"/>
  <c r="J718" i="27"/>
  <c r="K718" i="27"/>
  <c r="L718" i="27"/>
  <c r="M718" i="27"/>
  <c r="N718" i="27"/>
  <c r="X727" i="27"/>
  <c r="W727" i="27"/>
  <c r="V727" i="27"/>
  <c r="U727" i="27"/>
  <c r="S727" i="27"/>
  <c r="R727" i="27"/>
  <c r="Q727" i="27"/>
  <c r="P727" i="27"/>
  <c r="O727" i="27"/>
  <c r="N727" i="27"/>
  <c r="M727" i="27"/>
  <c r="L727" i="27"/>
  <c r="K727" i="27"/>
  <c r="J727" i="27"/>
  <c r="H727" i="27"/>
  <c r="G727" i="27"/>
  <c r="F727" i="27"/>
  <c r="E727" i="27"/>
  <c r="D726" i="27"/>
  <c r="R724" i="27"/>
  <c r="R723" i="27"/>
  <c r="H723" i="27"/>
  <c r="S721" i="27"/>
  <c r="R721" i="27"/>
  <c r="Q721" i="27"/>
  <c r="W717" i="27"/>
  <c r="I717" i="27"/>
  <c r="V715" i="27"/>
  <c r="S715" i="27"/>
  <c r="H715" i="27"/>
  <c r="I713" i="27"/>
  <c r="H713" i="27"/>
  <c r="S711" i="27"/>
  <c r="Q711" i="27"/>
  <c r="K28" i="15"/>
  <c r="S704" i="27"/>
  <c r="M23" i="14"/>
  <c r="R704" i="27"/>
  <c r="J35" i="11"/>
  <c r="J41" i="9"/>
  <c r="N53" i="8"/>
  <c r="M28" i="7"/>
  <c r="N42" i="5"/>
  <c r="O25" i="2"/>
  <c r="J38" i="1"/>
  <c r="E680" i="27"/>
  <c r="F680" i="27"/>
  <c r="I680" i="27"/>
  <c r="K680" i="27"/>
  <c r="L680" i="27"/>
  <c r="M680" i="27"/>
  <c r="O680" i="27"/>
  <c r="R680" i="27"/>
  <c r="S680" i="27"/>
  <c r="J28" i="15"/>
  <c r="L23" i="14"/>
  <c r="I35" i="11"/>
  <c r="I41" i="9"/>
  <c r="M53" i="8"/>
  <c r="L28" i="7"/>
  <c r="M42" i="5"/>
  <c r="N25" i="2"/>
  <c r="F700" i="27"/>
  <c r="I38" i="1"/>
  <c r="E692" i="27"/>
  <c r="F692" i="27"/>
  <c r="I692" i="27"/>
  <c r="K692" i="27"/>
  <c r="L692" i="27"/>
  <c r="M692" i="27"/>
  <c r="O692" i="27"/>
  <c r="R692" i="27"/>
  <c r="S692" i="27"/>
  <c r="K53" i="8"/>
  <c r="L698" i="27"/>
  <c r="K698" i="27"/>
  <c r="E688" i="27"/>
  <c r="F688" i="27"/>
  <c r="I688" i="27"/>
  <c r="K688" i="27"/>
  <c r="L688" i="27"/>
  <c r="M688" i="27"/>
  <c r="O688" i="27"/>
  <c r="R688" i="27"/>
  <c r="S688" i="27"/>
  <c r="X697" i="27"/>
  <c r="W697" i="27"/>
  <c r="V697" i="27"/>
  <c r="U697" i="27"/>
  <c r="S697" i="27"/>
  <c r="R697" i="27"/>
  <c r="Q697" i="27"/>
  <c r="P697" i="27"/>
  <c r="O697" i="27"/>
  <c r="N697" i="27"/>
  <c r="M697" i="27"/>
  <c r="L697" i="27"/>
  <c r="K697" i="27"/>
  <c r="J697" i="27"/>
  <c r="I696" i="27"/>
  <c r="H697" i="27"/>
  <c r="G697" i="27"/>
  <c r="F697" i="27"/>
  <c r="E697" i="27"/>
  <c r="G695" i="27"/>
  <c r="W693" i="27"/>
  <c r="H693" i="27"/>
  <c r="G693" i="27"/>
  <c r="W691" i="27"/>
  <c r="V691" i="27"/>
  <c r="Q691" i="27"/>
  <c r="N691" i="27"/>
  <c r="J691" i="27"/>
  <c r="G687" i="27"/>
  <c r="N685" i="27"/>
  <c r="J685" i="27"/>
  <c r="H685" i="27"/>
  <c r="G685" i="27"/>
  <c r="H683" i="27"/>
  <c r="G681" i="27"/>
  <c r="K119" i="16"/>
  <c r="J34" i="11"/>
  <c r="N52" i="8"/>
  <c r="J37" i="1"/>
  <c r="E650" i="27"/>
  <c r="L650" i="27"/>
  <c r="L651" i="27"/>
  <c r="O650" i="27"/>
  <c r="T650" i="27"/>
  <c r="J119" i="16"/>
  <c r="I34" i="11"/>
  <c r="M52" i="8"/>
  <c r="I37" i="1"/>
  <c r="E662" i="27"/>
  <c r="L662" i="27"/>
  <c r="O662" i="27"/>
  <c r="T662" i="27"/>
  <c r="K52" i="8"/>
  <c r="E658" i="27"/>
  <c r="L658" i="27"/>
  <c r="O658" i="27"/>
  <c r="T658" i="27"/>
  <c r="X667" i="27"/>
  <c r="W667" i="27"/>
  <c r="V667" i="27"/>
  <c r="U667" i="27"/>
  <c r="S667" i="27"/>
  <c r="R667" i="27"/>
  <c r="Q667" i="27"/>
  <c r="P667" i="27"/>
  <c r="O667" i="27"/>
  <c r="N667" i="27"/>
  <c r="M667" i="27"/>
  <c r="L667" i="27"/>
  <c r="K667" i="27"/>
  <c r="J667" i="27"/>
  <c r="H667" i="27"/>
  <c r="G667" i="27"/>
  <c r="F667" i="27"/>
  <c r="E667" i="27"/>
  <c r="D666" i="27"/>
  <c r="G665" i="27"/>
  <c r="R664" i="27"/>
  <c r="R663" i="27"/>
  <c r="H663" i="27"/>
  <c r="F663" i="27"/>
  <c r="V661" i="27"/>
  <c r="S661" i="27"/>
  <c r="R661" i="27"/>
  <c r="Q661" i="27"/>
  <c r="M661" i="27"/>
  <c r="K661" i="27"/>
  <c r="J661" i="27"/>
  <c r="I661" i="27"/>
  <c r="I657" i="27"/>
  <c r="G657" i="27"/>
  <c r="X655" i="27"/>
  <c r="W655" i="27"/>
  <c r="S655" i="27"/>
  <c r="J655" i="27"/>
  <c r="H655" i="27"/>
  <c r="G655" i="27"/>
  <c r="F655" i="27"/>
  <c r="H653" i="27"/>
  <c r="S651" i="27"/>
  <c r="R651" i="27"/>
  <c r="G651" i="27"/>
  <c r="F651" i="27"/>
  <c r="J36" i="1"/>
  <c r="E620" i="27"/>
  <c r="I36" i="1"/>
  <c r="E632" i="27"/>
  <c r="H36" i="1"/>
  <c r="E628" i="27"/>
  <c r="X637" i="27"/>
  <c r="W637" i="27"/>
  <c r="V637" i="27"/>
  <c r="U637" i="27"/>
  <c r="S637" i="27"/>
  <c r="R637" i="27"/>
  <c r="Q637" i="27"/>
  <c r="P637" i="27"/>
  <c r="O637" i="27"/>
  <c r="N637" i="27"/>
  <c r="M637" i="27"/>
  <c r="L637" i="27"/>
  <c r="K637" i="27"/>
  <c r="J637" i="27"/>
  <c r="H637" i="27"/>
  <c r="G637" i="27"/>
  <c r="F637" i="27"/>
  <c r="E637" i="27"/>
  <c r="D636" i="27"/>
  <c r="G635" i="27"/>
  <c r="R634" i="27"/>
  <c r="R633" i="27"/>
  <c r="H633" i="27"/>
  <c r="F633" i="27"/>
  <c r="V631" i="27"/>
  <c r="S631" i="27"/>
  <c r="R631" i="27"/>
  <c r="Q631" i="27"/>
  <c r="M631" i="27"/>
  <c r="K631" i="27"/>
  <c r="J631" i="27"/>
  <c r="I627" i="27"/>
  <c r="V625" i="27"/>
  <c r="S625" i="27"/>
  <c r="L625" i="27"/>
  <c r="J625" i="27"/>
  <c r="H625" i="27"/>
  <c r="G625" i="27"/>
  <c r="F625" i="27"/>
  <c r="I623" i="27"/>
  <c r="H623" i="27"/>
  <c r="X621" i="27"/>
  <c r="S621" i="27"/>
  <c r="R621" i="27"/>
  <c r="L621" i="27"/>
  <c r="G621" i="27"/>
  <c r="F621" i="27"/>
  <c r="N40" i="5"/>
  <c r="I614" i="27"/>
  <c r="J34" i="1"/>
  <c r="E590" i="27"/>
  <c r="I590" i="27"/>
  <c r="M40" i="5"/>
  <c r="I610" i="27"/>
  <c r="I34" i="1"/>
  <c r="E602" i="27"/>
  <c r="I602" i="27"/>
  <c r="E598" i="27"/>
  <c r="I598" i="27"/>
  <c r="X607" i="27"/>
  <c r="W607" i="27"/>
  <c r="V607" i="27"/>
  <c r="U607" i="27"/>
  <c r="S607" i="27"/>
  <c r="R607" i="27"/>
  <c r="Q607" i="27"/>
  <c r="P607" i="27"/>
  <c r="O607" i="27"/>
  <c r="N607" i="27"/>
  <c r="M607" i="27"/>
  <c r="L607" i="27"/>
  <c r="K607" i="27"/>
  <c r="J607" i="27"/>
  <c r="I606" i="27"/>
  <c r="H607" i="27"/>
  <c r="G607" i="27"/>
  <c r="F607" i="27"/>
  <c r="E607" i="27"/>
  <c r="W605" i="27"/>
  <c r="G605" i="27"/>
  <c r="R604" i="27"/>
  <c r="R603" i="27"/>
  <c r="H603" i="27"/>
  <c r="G603" i="27"/>
  <c r="F603" i="27"/>
  <c r="S601" i="27"/>
  <c r="R601" i="27"/>
  <c r="Q601" i="27"/>
  <c r="M601" i="27"/>
  <c r="J601" i="27"/>
  <c r="V595" i="27"/>
  <c r="S595" i="27"/>
  <c r="J595" i="27"/>
  <c r="H595" i="27"/>
  <c r="G595" i="27"/>
  <c r="F595" i="27"/>
  <c r="H593" i="27"/>
  <c r="S591" i="27"/>
  <c r="N591" i="27"/>
  <c r="L591" i="27"/>
  <c r="G591" i="27"/>
  <c r="F591" i="27"/>
  <c r="K13" i="20"/>
  <c r="M15" i="19"/>
  <c r="K50" i="26"/>
  <c r="K113" i="16"/>
  <c r="K26" i="15"/>
  <c r="M21" i="14"/>
  <c r="J8" i="12"/>
  <c r="J32" i="11"/>
  <c r="J38" i="9"/>
  <c r="N49" i="8"/>
  <c r="M26" i="7"/>
  <c r="M37" i="6"/>
  <c r="N39" i="5"/>
  <c r="J30" i="3"/>
  <c r="O24" i="2"/>
  <c r="J33" i="1"/>
  <c r="E584" i="27"/>
  <c r="E560" i="27"/>
  <c r="F560" i="27"/>
  <c r="G560" i="27"/>
  <c r="I560" i="27"/>
  <c r="J560" i="27"/>
  <c r="K560" i="27"/>
  <c r="L560" i="27"/>
  <c r="L561" i="27"/>
  <c r="M560" i="27"/>
  <c r="N560" i="27"/>
  <c r="O560" i="27"/>
  <c r="P560" i="27"/>
  <c r="R560" i="27"/>
  <c r="S560" i="27"/>
  <c r="T560" i="27"/>
  <c r="U560" i="27"/>
  <c r="W560" i="27"/>
  <c r="X560" i="27"/>
  <c r="J13" i="20"/>
  <c r="L15" i="19"/>
  <c r="J50" i="26"/>
  <c r="J113" i="16"/>
  <c r="J26" i="15"/>
  <c r="S580" i="27"/>
  <c r="L21" i="14"/>
  <c r="R580" i="27"/>
  <c r="I8" i="12"/>
  <c r="I32" i="11"/>
  <c r="I38" i="9"/>
  <c r="M49" i="8"/>
  <c r="L26" i="7"/>
  <c r="L37" i="6"/>
  <c r="M39" i="5"/>
  <c r="I30" i="3"/>
  <c r="N24" i="2"/>
  <c r="I33" i="1"/>
  <c r="E572" i="27"/>
  <c r="F572" i="27"/>
  <c r="G572" i="27"/>
  <c r="I572" i="27"/>
  <c r="J572" i="27"/>
  <c r="K572" i="27"/>
  <c r="L572" i="27"/>
  <c r="M572" i="27"/>
  <c r="N572" i="27"/>
  <c r="O572" i="27"/>
  <c r="P572" i="27"/>
  <c r="R572" i="27"/>
  <c r="R574" i="27"/>
  <c r="S572" i="27"/>
  <c r="T572" i="27"/>
  <c r="U572" i="27"/>
  <c r="W572" i="27"/>
  <c r="X572" i="27"/>
  <c r="K15" i="19"/>
  <c r="I26" i="15"/>
  <c r="S578" i="27"/>
  <c r="H33" i="1"/>
  <c r="E568" i="27"/>
  <c r="F568" i="27"/>
  <c r="G568" i="27"/>
  <c r="I568" i="27"/>
  <c r="J568" i="27"/>
  <c r="J571" i="27"/>
  <c r="K568" i="27"/>
  <c r="L568" i="27"/>
  <c r="M568" i="27"/>
  <c r="N568" i="27"/>
  <c r="N571" i="27"/>
  <c r="O568" i="27"/>
  <c r="P568" i="27"/>
  <c r="R568" i="27"/>
  <c r="S568" i="27"/>
  <c r="T568" i="27"/>
  <c r="U568" i="27"/>
  <c r="W568" i="27"/>
  <c r="X568" i="27"/>
  <c r="X576" i="27"/>
  <c r="X577" i="27"/>
  <c r="W576" i="27"/>
  <c r="W577" i="27"/>
  <c r="V577" i="27"/>
  <c r="U577" i="27"/>
  <c r="S577" i="27"/>
  <c r="R577" i="27"/>
  <c r="Q577" i="27"/>
  <c r="P576" i="27"/>
  <c r="P577" i="27"/>
  <c r="O577" i="27"/>
  <c r="N577" i="27"/>
  <c r="M577" i="27"/>
  <c r="L577" i="27"/>
  <c r="K577" i="27"/>
  <c r="J577" i="27"/>
  <c r="I576" i="27"/>
  <c r="H577" i="27"/>
  <c r="G577" i="27"/>
  <c r="F577" i="27"/>
  <c r="E577" i="27"/>
  <c r="H573" i="27"/>
  <c r="Q571" i="27"/>
  <c r="V565" i="27"/>
  <c r="H565" i="27"/>
  <c r="H563" i="27"/>
  <c r="N47" i="8"/>
  <c r="N38" i="5"/>
  <c r="J32" i="1"/>
  <c r="E530" i="27"/>
  <c r="I530" i="27"/>
  <c r="L530" i="27"/>
  <c r="M47" i="8"/>
  <c r="M38" i="5"/>
  <c r="I32" i="1"/>
  <c r="E542" i="27"/>
  <c r="I542" i="27"/>
  <c r="L542" i="27"/>
  <c r="L38" i="5"/>
  <c r="E538" i="27"/>
  <c r="I538" i="27"/>
  <c r="L538" i="27"/>
  <c r="X547" i="27"/>
  <c r="W547" i="27"/>
  <c r="V547" i="27"/>
  <c r="U547" i="27"/>
  <c r="S547" i="27"/>
  <c r="R547" i="27"/>
  <c r="Q547" i="27"/>
  <c r="P547" i="27"/>
  <c r="O547" i="27"/>
  <c r="N547" i="27"/>
  <c r="M547" i="27"/>
  <c r="L547" i="27"/>
  <c r="K547" i="27"/>
  <c r="J547" i="27"/>
  <c r="I546" i="27"/>
  <c r="H547" i="27"/>
  <c r="G547" i="27"/>
  <c r="F547" i="27"/>
  <c r="E547" i="27"/>
  <c r="G545" i="27"/>
  <c r="R544" i="27"/>
  <c r="T543" i="27"/>
  <c r="R543" i="27"/>
  <c r="H543" i="27"/>
  <c r="G543" i="27"/>
  <c r="F543" i="27"/>
  <c r="W541" i="27"/>
  <c r="V541" i="27"/>
  <c r="S541" i="27"/>
  <c r="R541" i="27"/>
  <c r="Q541" i="27"/>
  <c r="J541" i="27"/>
  <c r="W537" i="27"/>
  <c r="W535" i="27"/>
  <c r="S535" i="27"/>
  <c r="N535" i="27"/>
  <c r="K535" i="27"/>
  <c r="J535" i="27"/>
  <c r="H535" i="27"/>
  <c r="G535" i="27"/>
  <c r="F535" i="27"/>
  <c r="H533" i="27"/>
  <c r="S531" i="27"/>
  <c r="R531" i="27"/>
  <c r="G531" i="27"/>
  <c r="F531" i="27"/>
  <c r="N35" i="5"/>
  <c r="I501" i="27"/>
  <c r="I504" i="27"/>
  <c r="M35" i="5"/>
  <c r="I513" i="27"/>
  <c r="I509" i="27"/>
  <c r="X518" i="27"/>
  <c r="W518" i="27"/>
  <c r="V518" i="27"/>
  <c r="U518" i="27"/>
  <c r="S518" i="27"/>
  <c r="R518" i="27"/>
  <c r="Q518" i="27"/>
  <c r="P518" i="27"/>
  <c r="O518" i="27"/>
  <c r="N518" i="27"/>
  <c r="M518" i="27"/>
  <c r="L518" i="27"/>
  <c r="K518" i="27"/>
  <c r="J518" i="27"/>
  <c r="I517" i="27"/>
  <c r="H518" i="27"/>
  <c r="G518" i="27"/>
  <c r="F518" i="27"/>
  <c r="E518" i="27"/>
  <c r="J516" i="27"/>
  <c r="G516" i="27"/>
  <c r="E516" i="27"/>
  <c r="R515" i="27"/>
  <c r="W514" i="27"/>
  <c r="V514" i="27"/>
  <c r="T514" i="27"/>
  <c r="R514" i="27"/>
  <c r="H514" i="27"/>
  <c r="F514" i="27"/>
  <c r="W512" i="27"/>
  <c r="S512" i="27"/>
  <c r="R512" i="27"/>
  <c r="Q512" i="27"/>
  <c r="M512" i="27"/>
  <c r="J512" i="27"/>
  <c r="H512" i="27"/>
  <c r="H510" i="27"/>
  <c r="F510" i="27"/>
  <c r="V508" i="27"/>
  <c r="L508" i="27"/>
  <c r="J508" i="27"/>
  <c r="G508" i="27"/>
  <c r="F507" i="27"/>
  <c r="W506" i="27"/>
  <c r="V506" i="27"/>
  <c r="S506" i="27"/>
  <c r="N506" i="27"/>
  <c r="M506" i="27"/>
  <c r="K506" i="27"/>
  <c r="J506" i="27"/>
  <c r="H506" i="27"/>
  <c r="G506" i="27"/>
  <c r="F506" i="27"/>
  <c r="H504" i="27"/>
  <c r="E504" i="27"/>
  <c r="L503" i="27"/>
  <c r="S502" i="27"/>
  <c r="R502" i="27"/>
  <c r="O502" i="27"/>
  <c r="L502" i="27"/>
  <c r="G502" i="27"/>
  <c r="F502" i="27"/>
  <c r="J24" i="18"/>
  <c r="K101" i="16"/>
  <c r="J30" i="11"/>
  <c r="J34" i="9"/>
  <c r="N45" i="8"/>
  <c r="M33" i="6"/>
  <c r="N34" i="5"/>
  <c r="O22" i="2"/>
  <c r="I24" i="18"/>
  <c r="J101" i="16"/>
  <c r="I30" i="11"/>
  <c r="O492" i="27"/>
  <c r="I34" i="9"/>
  <c r="M45" i="8"/>
  <c r="L33" i="6"/>
  <c r="J492" i="27"/>
  <c r="M34" i="5"/>
  <c r="N22" i="2"/>
  <c r="I101" i="16"/>
  <c r="X489" i="27"/>
  <c r="W489" i="27"/>
  <c r="U489" i="27"/>
  <c r="S489" i="27"/>
  <c r="R489" i="27"/>
  <c r="Q489" i="27"/>
  <c r="P489" i="27"/>
  <c r="O489" i="27"/>
  <c r="N489" i="27"/>
  <c r="M489" i="27"/>
  <c r="L489" i="27"/>
  <c r="K489" i="27"/>
  <c r="J489" i="27"/>
  <c r="H489" i="27"/>
  <c r="G489" i="27"/>
  <c r="F489" i="27"/>
  <c r="E489" i="27"/>
  <c r="P487" i="27"/>
  <c r="G487" i="27"/>
  <c r="E487" i="27"/>
  <c r="R486" i="27"/>
  <c r="R485" i="27"/>
  <c r="H485" i="27"/>
  <c r="S483" i="27"/>
  <c r="R483" i="27"/>
  <c r="Q483" i="27"/>
  <c r="N483" i="27"/>
  <c r="G479" i="27"/>
  <c r="W477" i="27"/>
  <c r="S477" i="27"/>
  <c r="H477" i="27"/>
  <c r="G477" i="27"/>
  <c r="P475" i="27"/>
  <c r="H475" i="27"/>
  <c r="R474" i="27"/>
  <c r="S473" i="27"/>
  <c r="R473" i="27"/>
  <c r="G473" i="27"/>
  <c r="M13" i="19"/>
  <c r="J21" i="18"/>
  <c r="K37" i="26"/>
  <c r="K89" i="16"/>
  <c r="K23" i="15"/>
  <c r="M18" i="14"/>
  <c r="J26" i="11"/>
  <c r="J30" i="9"/>
  <c r="M436" i="27"/>
  <c r="N41" i="8"/>
  <c r="L436" i="27"/>
  <c r="M23" i="7"/>
  <c r="K436" i="27"/>
  <c r="M28" i="6"/>
  <c r="J436" i="27"/>
  <c r="N30" i="5"/>
  <c r="J24" i="3"/>
  <c r="O17" i="2"/>
  <c r="J26" i="1"/>
  <c r="E412" i="27"/>
  <c r="F412" i="27"/>
  <c r="G412" i="27"/>
  <c r="I412" i="27"/>
  <c r="I415" i="27"/>
  <c r="J412" i="27"/>
  <c r="K412" i="27"/>
  <c r="L412" i="27"/>
  <c r="M412" i="27"/>
  <c r="O412" i="27"/>
  <c r="R412" i="27"/>
  <c r="S412" i="27"/>
  <c r="T412" i="27"/>
  <c r="U412" i="27"/>
  <c r="V412" i="27"/>
  <c r="W412" i="27"/>
  <c r="L13" i="19"/>
  <c r="I21" i="18"/>
  <c r="J37" i="26"/>
  <c r="J89" i="16"/>
  <c r="J23" i="15"/>
  <c r="L18" i="14"/>
  <c r="I26" i="11"/>
  <c r="I30" i="9"/>
  <c r="M432" i="27"/>
  <c r="M41" i="8"/>
  <c r="L432" i="27"/>
  <c r="L23" i="7"/>
  <c r="K432" i="27"/>
  <c r="L28" i="6"/>
  <c r="J432" i="27"/>
  <c r="M30" i="5"/>
  <c r="I24" i="3"/>
  <c r="N17" i="2"/>
  <c r="I26" i="1"/>
  <c r="E424" i="27"/>
  <c r="F424" i="27"/>
  <c r="G424" i="27"/>
  <c r="I424" i="27"/>
  <c r="J424" i="27"/>
  <c r="K424" i="27"/>
  <c r="L424" i="27"/>
  <c r="M424" i="27"/>
  <c r="O424" i="27"/>
  <c r="R424" i="27"/>
  <c r="S424" i="27"/>
  <c r="T424" i="27"/>
  <c r="U424" i="27"/>
  <c r="V424" i="27"/>
  <c r="W424" i="27"/>
  <c r="E420" i="27"/>
  <c r="E423" i="27"/>
  <c r="F420" i="27"/>
  <c r="G420" i="27"/>
  <c r="G423" i="27"/>
  <c r="I420" i="27"/>
  <c r="J420" i="27"/>
  <c r="K420" i="27"/>
  <c r="K423" i="27"/>
  <c r="L420" i="27"/>
  <c r="M420" i="27"/>
  <c r="M423" i="27"/>
  <c r="O420" i="27"/>
  <c r="R420" i="27"/>
  <c r="R423" i="27"/>
  <c r="S420" i="27"/>
  <c r="S423" i="27"/>
  <c r="T420" i="27"/>
  <c r="U420" i="27"/>
  <c r="V420" i="27"/>
  <c r="W420" i="27"/>
  <c r="X429" i="27"/>
  <c r="W428" i="27"/>
  <c r="W429" i="27"/>
  <c r="V428" i="27"/>
  <c r="V429" i="27"/>
  <c r="U429" i="27"/>
  <c r="S429" i="27"/>
  <c r="R429" i="27"/>
  <c r="Q429" i="27"/>
  <c r="P429" i="27"/>
  <c r="O429" i="27"/>
  <c r="N429" i="27"/>
  <c r="M429" i="27"/>
  <c r="L429" i="27"/>
  <c r="K429" i="27"/>
  <c r="J429" i="27"/>
  <c r="I428" i="27"/>
  <c r="H429" i="27"/>
  <c r="G429" i="27"/>
  <c r="F429" i="27"/>
  <c r="E429" i="27"/>
  <c r="H425" i="27"/>
  <c r="Q423" i="27"/>
  <c r="H423" i="27"/>
  <c r="H421" i="27"/>
  <c r="Q419" i="27"/>
  <c r="H417" i="27"/>
  <c r="H415" i="27"/>
  <c r="M12" i="19"/>
  <c r="M14" i="14"/>
  <c r="J5" i="12"/>
  <c r="J22" i="11"/>
  <c r="J27" i="9"/>
  <c r="N38" i="8"/>
  <c r="M21" i="7"/>
  <c r="M27" i="6"/>
  <c r="N26" i="5"/>
  <c r="L7" i="4"/>
  <c r="J21" i="3"/>
  <c r="O15" i="2"/>
  <c r="J23" i="1"/>
  <c r="E382" i="27"/>
  <c r="F382" i="27"/>
  <c r="G382" i="27"/>
  <c r="H382" i="27"/>
  <c r="I382" i="27"/>
  <c r="J382" i="27"/>
  <c r="K382" i="27"/>
  <c r="L382" i="27"/>
  <c r="L384" i="27"/>
  <c r="M382" i="27"/>
  <c r="O382" i="27"/>
  <c r="P382" i="27"/>
  <c r="R382" i="27"/>
  <c r="W382" i="27"/>
  <c r="L12" i="19"/>
  <c r="L14" i="14"/>
  <c r="I5" i="12"/>
  <c r="I22" i="11"/>
  <c r="I27" i="9"/>
  <c r="M38" i="8"/>
  <c r="L21" i="7"/>
  <c r="L27" i="6"/>
  <c r="M26" i="5"/>
  <c r="K7" i="4"/>
  <c r="I21" i="3"/>
  <c r="N15" i="2"/>
  <c r="I23" i="1"/>
  <c r="E394" i="27"/>
  <c r="F394" i="27"/>
  <c r="G394" i="27"/>
  <c r="H394" i="27"/>
  <c r="I394" i="27"/>
  <c r="J394" i="27"/>
  <c r="K394" i="27"/>
  <c r="L394" i="27"/>
  <c r="M394" i="27"/>
  <c r="O394" i="27"/>
  <c r="P394" i="27"/>
  <c r="R394" i="27"/>
  <c r="W394" i="27"/>
  <c r="E390" i="27"/>
  <c r="F390" i="27"/>
  <c r="F393" i="27"/>
  <c r="G390" i="27"/>
  <c r="H390" i="27"/>
  <c r="H391" i="27"/>
  <c r="I390" i="27"/>
  <c r="J390" i="27"/>
  <c r="J393" i="27"/>
  <c r="K390" i="27"/>
  <c r="L390" i="27"/>
  <c r="M390" i="27"/>
  <c r="O390" i="27"/>
  <c r="O391" i="27"/>
  <c r="P390" i="27"/>
  <c r="R390" i="27"/>
  <c r="W390" i="27"/>
  <c r="X399" i="27"/>
  <c r="W398" i="27"/>
  <c r="W399" i="27"/>
  <c r="V399" i="27"/>
  <c r="U399" i="27"/>
  <c r="S399" i="27"/>
  <c r="R399" i="27"/>
  <c r="Q399" i="27"/>
  <c r="P398" i="27"/>
  <c r="P399" i="27"/>
  <c r="O399" i="27"/>
  <c r="N399" i="27"/>
  <c r="M399" i="27"/>
  <c r="L399" i="27"/>
  <c r="K399" i="27"/>
  <c r="J399" i="27"/>
  <c r="I398" i="27"/>
  <c r="H398" i="27"/>
  <c r="G399" i="27"/>
  <c r="F399" i="27"/>
  <c r="E399" i="27"/>
  <c r="S393" i="27"/>
  <c r="Q393" i="27"/>
  <c r="N393" i="27"/>
  <c r="V391" i="27"/>
  <c r="N389" i="27"/>
  <c r="V387" i="27"/>
  <c r="S387" i="27"/>
  <c r="N387" i="27"/>
  <c r="S383" i="27"/>
  <c r="J21" i="11"/>
  <c r="N36" i="8"/>
  <c r="M20" i="7"/>
  <c r="M25" i="6"/>
  <c r="N25" i="5"/>
  <c r="O14" i="2"/>
  <c r="I21" i="11"/>
  <c r="M36" i="8"/>
  <c r="L372" i="27"/>
  <c r="L20" i="7"/>
  <c r="K372" i="27"/>
  <c r="L25" i="6"/>
  <c r="J372" i="27"/>
  <c r="M25" i="5"/>
  <c r="N14" i="2"/>
  <c r="K36" i="8"/>
  <c r="J25" i="6"/>
  <c r="X369" i="27"/>
  <c r="W369" i="27"/>
  <c r="V369" i="27"/>
  <c r="U369" i="27"/>
  <c r="S369" i="27"/>
  <c r="R369" i="27"/>
  <c r="Q369" i="27"/>
  <c r="P369" i="27"/>
  <c r="O369" i="27"/>
  <c r="N369" i="27"/>
  <c r="M369" i="27"/>
  <c r="L369" i="27"/>
  <c r="K369" i="27"/>
  <c r="J369" i="27"/>
  <c r="H369" i="27"/>
  <c r="G369" i="27"/>
  <c r="F369" i="27"/>
  <c r="E369" i="27"/>
  <c r="Q367" i="27"/>
  <c r="G367" i="27"/>
  <c r="E367" i="27"/>
  <c r="R366" i="27"/>
  <c r="T365" i="27"/>
  <c r="R365" i="27"/>
  <c r="H365" i="27"/>
  <c r="S363" i="27"/>
  <c r="R363" i="27"/>
  <c r="Q363" i="27"/>
  <c r="N363" i="27"/>
  <c r="M363" i="27"/>
  <c r="H363" i="27"/>
  <c r="H361" i="27"/>
  <c r="Q359" i="27"/>
  <c r="N359" i="27"/>
  <c r="G359" i="27"/>
  <c r="S357" i="27"/>
  <c r="N357" i="27"/>
  <c r="H357" i="27"/>
  <c r="G357" i="27"/>
  <c r="Q355" i="27"/>
  <c r="H355" i="27"/>
  <c r="S353" i="27"/>
  <c r="Q353" i="27"/>
  <c r="N353" i="27"/>
  <c r="G353" i="27"/>
  <c r="N34" i="8"/>
  <c r="L346" i="27"/>
  <c r="J19" i="3"/>
  <c r="G346" i="27"/>
  <c r="G322" i="27"/>
  <c r="L322" i="27"/>
  <c r="M34" i="8"/>
  <c r="I19" i="3"/>
  <c r="G334" i="27"/>
  <c r="L334" i="27"/>
  <c r="G330" i="27"/>
  <c r="L330" i="27"/>
  <c r="X339" i="27"/>
  <c r="W339" i="27"/>
  <c r="V339" i="27"/>
  <c r="U339" i="27"/>
  <c r="S339" i="27"/>
  <c r="R339" i="27"/>
  <c r="Q339" i="27"/>
  <c r="P339" i="27"/>
  <c r="O339" i="27"/>
  <c r="N339" i="27"/>
  <c r="M339" i="27"/>
  <c r="L339" i="27"/>
  <c r="K339" i="27"/>
  <c r="J339" i="27"/>
  <c r="H339" i="27"/>
  <c r="G339" i="27"/>
  <c r="F339" i="27"/>
  <c r="E339" i="27"/>
  <c r="D338" i="27"/>
  <c r="V337" i="27"/>
  <c r="P337" i="27"/>
  <c r="E337" i="27"/>
  <c r="R336" i="27"/>
  <c r="F336" i="27"/>
  <c r="R335" i="27"/>
  <c r="H335" i="27"/>
  <c r="F335" i="27"/>
  <c r="S333" i="27"/>
  <c r="R333" i="27"/>
  <c r="Q333" i="27"/>
  <c r="M333" i="27"/>
  <c r="J333" i="27"/>
  <c r="V331" i="27"/>
  <c r="F331" i="27"/>
  <c r="N329" i="27"/>
  <c r="I329" i="27"/>
  <c r="V327" i="27"/>
  <c r="S327" i="27"/>
  <c r="N327" i="27"/>
  <c r="J327" i="27"/>
  <c r="H327" i="27"/>
  <c r="F327" i="27"/>
  <c r="H325" i="27"/>
  <c r="S323" i="27"/>
  <c r="N323" i="27"/>
  <c r="F323" i="27"/>
  <c r="J22" i="9"/>
  <c r="M292" i="27"/>
  <c r="I22" i="9"/>
  <c r="M304" i="27"/>
  <c r="M300" i="27"/>
  <c r="X309" i="27"/>
  <c r="W309" i="27"/>
  <c r="V309" i="27"/>
  <c r="U309" i="27"/>
  <c r="S309" i="27"/>
  <c r="R309" i="27"/>
  <c r="Q309" i="27"/>
  <c r="P309" i="27"/>
  <c r="O309" i="27"/>
  <c r="N309" i="27"/>
  <c r="M309" i="27"/>
  <c r="L309" i="27"/>
  <c r="K309" i="27"/>
  <c r="J309" i="27"/>
  <c r="H309" i="27"/>
  <c r="G309" i="27"/>
  <c r="F309" i="27"/>
  <c r="E309" i="27"/>
  <c r="D308" i="27"/>
  <c r="I307" i="27"/>
  <c r="G307" i="27"/>
  <c r="E307" i="27"/>
  <c r="R306" i="27"/>
  <c r="F306" i="27"/>
  <c r="R305" i="27"/>
  <c r="H305" i="27"/>
  <c r="F305" i="27"/>
  <c r="S303" i="27"/>
  <c r="R303" i="27"/>
  <c r="Q303" i="27"/>
  <c r="K303" i="27"/>
  <c r="J303" i="27"/>
  <c r="H303" i="27"/>
  <c r="F303" i="27"/>
  <c r="J301" i="27"/>
  <c r="H301" i="27"/>
  <c r="F301" i="27"/>
  <c r="N299" i="27"/>
  <c r="I299" i="27"/>
  <c r="G299" i="27"/>
  <c r="F298" i="27"/>
  <c r="W297" i="27"/>
  <c r="S297" i="27"/>
  <c r="J297" i="27"/>
  <c r="H297" i="27"/>
  <c r="G297" i="27"/>
  <c r="F297" i="27"/>
  <c r="E297" i="27"/>
  <c r="I295" i="27"/>
  <c r="H295" i="27"/>
  <c r="E295" i="27"/>
  <c r="R294" i="27"/>
  <c r="S293" i="27"/>
  <c r="R293" i="27"/>
  <c r="O293" i="27"/>
  <c r="N293" i="27"/>
  <c r="L293" i="27"/>
  <c r="G293" i="27"/>
  <c r="F293" i="27"/>
  <c r="J15" i="12"/>
  <c r="I15" i="12"/>
  <c r="N23" i="8"/>
  <c r="L270" i="27"/>
  <c r="X279" i="27"/>
  <c r="W279" i="27"/>
  <c r="V279" i="27"/>
  <c r="U279" i="27"/>
  <c r="T279" i="27"/>
  <c r="S279" i="27"/>
  <c r="R279" i="27"/>
  <c r="Q279" i="27"/>
  <c r="P279" i="27"/>
  <c r="O279" i="27"/>
  <c r="N279" i="27"/>
  <c r="M279" i="27"/>
  <c r="L279" i="27"/>
  <c r="K279" i="27"/>
  <c r="J279" i="27"/>
  <c r="H279" i="27"/>
  <c r="G279" i="27"/>
  <c r="F279" i="27"/>
  <c r="E279" i="27"/>
  <c r="D278" i="27"/>
  <c r="Q277" i="27"/>
  <c r="H277" i="27"/>
  <c r="G277" i="27"/>
  <c r="E277" i="27"/>
  <c r="R276" i="27"/>
  <c r="T275" i="27"/>
  <c r="R275" i="27"/>
  <c r="H275" i="27"/>
  <c r="G275" i="27"/>
  <c r="F275" i="27"/>
  <c r="S273" i="27"/>
  <c r="R273" i="27"/>
  <c r="Q273" i="27"/>
  <c r="K273" i="27"/>
  <c r="J273" i="27"/>
  <c r="E273" i="27"/>
  <c r="V271" i="27"/>
  <c r="N271" i="27"/>
  <c r="K271" i="27"/>
  <c r="G271" i="27"/>
  <c r="O269" i="27"/>
  <c r="M269" i="27"/>
  <c r="J269" i="27"/>
  <c r="I269" i="27"/>
  <c r="H269" i="27"/>
  <c r="G269" i="27"/>
  <c r="V267" i="27"/>
  <c r="S267" i="27"/>
  <c r="O267" i="27"/>
  <c r="M267" i="27"/>
  <c r="K267" i="27"/>
  <c r="J267" i="27"/>
  <c r="H267" i="27"/>
  <c r="G267" i="27"/>
  <c r="F267" i="27"/>
  <c r="E267" i="27"/>
  <c r="H265" i="27"/>
  <c r="E265" i="27"/>
  <c r="S263" i="27"/>
  <c r="Q263" i="27"/>
  <c r="N263" i="27"/>
  <c r="G263" i="27"/>
  <c r="F263" i="27"/>
  <c r="K14" i="15"/>
  <c r="N22" i="8"/>
  <c r="L232" i="27"/>
  <c r="S232" i="27"/>
  <c r="J14" i="15"/>
  <c r="M22" i="8"/>
  <c r="L244" i="27"/>
  <c r="S244" i="27"/>
  <c r="L240" i="27"/>
  <c r="S240" i="27"/>
  <c r="X249" i="27"/>
  <c r="W249" i="27"/>
  <c r="V249" i="27"/>
  <c r="U249" i="27"/>
  <c r="T249" i="27"/>
  <c r="S249" i="27"/>
  <c r="R249" i="27"/>
  <c r="Q249" i="27"/>
  <c r="P249" i="27"/>
  <c r="O249" i="27"/>
  <c r="N249" i="27"/>
  <c r="M249" i="27"/>
  <c r="L249" i="27"/>
  <c r="K249" i="27"/>
  <c r="J249" i="27"/>
  <c r="H249" i="27"/>
  <c r="G249" i="27"/>
  <c r="F249" i="27"/>
  <c r="E249" i="27"/>
  <c r="D248" i="27"/>
  <c r="V247" i="27"/>
  <c r="H247" i="27"/>
  <c r="G247" i="27"/>
  <c r="E247" i="27"/>
  <c r="R246" i="27"/>
  <c r="F246" i="27"/>
  <c r="T245" i="27"/>
  <c r="R245" i="27"/>
  <c r="Q245" i="27"/>
  <c r="H245" i="27"/>
  <c r="F245" i="27"/>
  <c r="R243" i="27"/>
  <c r="Q243" i="27"/>
  <c r="M243" i="27"/>
  <c r="J243" i="27"/>
  <c r="I243" i="27"/>
  <c r="H243" i="27"/>
  <c r="V241" i="27"/>
  <c r="Q241" i="27"/>
  <c r="M241" i="27"/>
  <c r="J241" i="27"/>
  <c r="H241" i="27"/>
  <c r="F241" i="27"/>
  <c r="M239" i="27"/>
  <c r="J239" i="27"/>
  <c r="I239" i="27"/>
  <c r="H239" i="27"/>
  <c r="G239" i="27"/>
  <c r="O237" i="27"/>
  <c r="N237" i="27"/>
  <c r="M237" i="27"/>
  <c r="K237" i="27"/>
  <c r="J237" i="27"/>
  <c r="H237" i="27"/>
  <c r="G237" i="27"/>
  <c r="F237" i="27"/>
  <c r="E237" i="27"/>
  <c r="Q235" i="27"/>
  <c r="H235" i="27"/>
  <c r="E235" i="27"/>
  <c r="W233" i="27"/>
  <c r="O233" i="27"/>
  <c r="N233" i="27"/>
  <c r="G233" i="27"/>
  <c r="F233" i="27"/>
  <c r="J12" i="18"/>
  <c r="K41" i="16"/>
  <c r="K11" i="15"/>
  <c r="S181" i="27"/>
  <c r="J11" i="11"/>
  <c r="M181" i="27"/>
  <c r="N18" i="8"/>
  <c r="K181" i="27"/>
  <c r="M14" i="6"/>
  <c r="J181" i="27"/>
  <c r="N16" i="5"/>
  <c r="J11" i="3"/>
  <c r="G157" i="27"/>
  <c r="G158" i="27"/>
  <c r="I157" i="27"/>
  <c r="J157" i="27"/>
  <c r="K157" i="27"/>
  <c r="L157" i="27"/>
  <c r="L159" i="27"/>
  <c r="M157" i="27"/>
  <c r="O157" i="27"/>
  <c r="S157" i="27"/>
  <c r="T157" i="27"/>
  <c r="V157" i="27"/>
  <c r="I12" i="18"/>
  <c r="J41" i="16"/>
  <c r="J11" i="15"/>
  <c r="I11" i="11"/>
  <c r="M177" i="27"/>
  <c r="M18" i="8"/>
  <c r="L12" i="7"/>
  <c r="L14" i="6"/>
  <c r="M16" i="5"/>
  <c r="I11" i="3"/>
  <c r="G169" i="27"/>
  <c r="I169" i="27"/>
  <c r="J169" i="27"/>
  <c r="K169" i="27"/>
  <c r="L169" i="27"/>
  <c r="M169" i="27"/>
  <c r="O169" i="27"/>
  <c r="S169" i="27"/>
  <c r="T169" i="27"/>
  <c r="V169" i="27"/>
  <c r="I11" i="15"/>
  <c r="K18" i="8"/>
  <c r="H11" i="3"/>
  <c r="G165" i="27"/>
  <c r="I165" i="27"/>
  <c r="J165" i="27"/>
  <c r="K165" i="27"/>
  <c r="K168" i="27"/>
  <c r="L165" i="27"/>
  <c r="M165" i="27"/>
  <c r="M168" i="27"/>
  <c r="O165" i="27"/>
  <c r="S165" i="27"/>
  <c r="S168" i="27"/>
  <c r="T165" i="27"/>
  <c r="V165" i="27"/>
  <c r="X174" i="27"/>
  <c r="W174" i="27"/>
  <c r="V173" i="27"/>
  <c r="V174" i="27"/>
  <c r="U174" i="27"/>
  <c r="S174" i="27"/>
  <c r="R174" i="27"/>
  <c r="Q174" i="27"/>
  <c r="P174" i="27"/>
  <c r="O174" i="27"/>
  <c r="N174" i="27"/>
  <c r="M174" i="27"/>
  <c r="L174" i="27"/>
  <c r="K174" i="27"/>
  <c r="J174" i="27"/>
  <c r="I173" i="27"/>
  <c r="H174" i="27"/>
  <c r="G174" i="27"/>
  <c r="F174" i="27"/>
  <c r="E174" i="27"/>
  <c r="H172" i="27"/>
  <c r="E172" i="27"/>
  <c r="R171" i="27"/>
  <c r="R170" i="27"/>
  <c r="H170" i="27"/>
  <c r="F170" i="27"/>
  <c r="X168" i="27"/>
  <c r="R168" i="27"/>
  <c r="Q168" i="27"/>
  <c r="N168" i="27"/>
  <c r="F168" i="27"/>
  <c r="N166" i="27"/>
  <c r="F166" i="27"/>
  <c r="Q164" i="27"/>
  <c r="H164" i="27"/>
  <c r="W162" i="27"/>
  <c r="N162" i="27"/>
  <c r="H162" i="27"/>
  <c r="F162" i="27"/>
  <c r="H160" i="27"/>
  <c r="X159" i="27"/>
  <c r="R158" i="27"/>
  <c r="N158" i="27"/>
  <c r="F158" i="27"/>
  <c r="K17" i="16"/>
  <c r="N12" i="8"/>
  <c r="L151" i="27"/>
  <c r="M9" i="7"/>
  <c r="K151" i="27"/>
  <c r="J11" i="1"/>
  <c r="E127" i="27"/>
  <c r="K127" i="27"/>
  <c r="L127" i="27"/>
  <c r="T127" i="27"/>
  <c r="J17" i="16"/>
  <c r="M12" i="8"/>
  <c r="L9" i="7"/>
  <c r="I11" i="1"/>
  <c r="E139" i="27"/>
  <c r="E142" i="27"/>
  <c r="K139" i="27"/>
  <c r="L139" i="27"/>
  <c r="T139" i="27"/>
  <c r="E135" i="27"/>
  <c r="K135" i="27"/>
  <c r="L135" i="27"/>
  <c r="T135" i="27"/>
  <c r="X144" i="27"/>
  <c r="W144" i="27"/>
  <c r="V144" i="27"/>
  <c r="U144" i="27"/>
  <c r="S144" i="27"/>
  <c r="R144" i="27"/>
  <c r="Q144" i="27"/>
  <c r="P144" i="27"/>
  <c r="O144" i="27"/>
  <c r="N144" i="27"/>
  <c r="M144" i="27"/>
  <c r="L144" i="27"/>
  <c r="K144" i="27"/>
  <c r="J144" i="27"/>
  <c r="H144" i="27"/>
  <c r="G144" i="27"/>
  <c r="F144" i="27"/>
  <c r="E144" i="27"/>
  <c r="D143" i="27"/>
  <c r="P142" i="27"/>
  <c r="J142" i="27"/>
  <c r="H142" i="27"/>
  <c r="G142" i="27"/>
  <c r="R141" i="27"/>
  <c r="W140" i="27"/>
  <c r="V140" i="27"/>
  <c r="R140" i="27"/>
  <c r="H140" i="27"/>
  <c r="G140" i="27"/>
  <c r="F140" i="27"/>
  <c r="W138" i="27"/>
  <c r="S138" i="27"/>
  <c r="R138" i="27"/>
  <c r="Q138" i="27"/>
  <c r="M138" i="27"/>
  <c r="J138" i="27"/>
  <c r="G138" i="27"/>
  <c r="V136" i="27"/>
  <c r="S136" i="27"/>
  <c r="O136" i="27"/>
  <c r="G136" i="27"/>
  <c r="S134" i="27"/>
  <c r="M134" i="27"/>
  <c r="I134" i="27"/>
  <c r="H134" i="27"/>
  <c r="G134" i="27"/>
  <c r="W132" i="27"/>
  <c r="V132" i="27"/>
  <c r="S132" i="27"/>
  <c r="O132" i="27"/>
  <c r="J132" i="27"/>
  <c r="H132" i="27"/>
  <c r="G132" i="27"/>
  <c r="F132" i="27"/>
  <c r="Q130" i="27"/>
  <c r="I130" i="27"/>
  <c r="H130" i="27"/>
  <c r="S128" i="27"/>
  <c r="O128" i="27"/>
  <c r="N128" i="27"/>
  <c r="G128" i="27"/>
  <c r="F128" i="27"/>
  <c r="M6" i="19"/>
  <c r="J9" i="18"/>
  <c r="K8" i="15"/>
  <c r="M7" i="14"/>
  <c r="J8" i="11"/>
  <c r="N5" i="10"/>
  <c r="J9" i="9"/>
  <c r="N10" i="8"/>
  <c r="M8" i="7"/>
  <c r="M9" i="6"/>
  <c r="J8" i="3"/>
  <c r="G97" i="27"/>
  <c r="J97" i="27"/>
  <c r="K97" i="27"/>
  <c r="L97" i="27"/>
  <c r="M97" i="27"/>
  <c r="N97" i="27"/>
  <c r="O97" i="27"/>
  <c r="R97" i="27"/>
  <c r="S97" i="27"/>
  <c r="V97" i="27"/>
  <c r="W97" i="27"/>
  <c r="L6" i="19"/>
  <c r="I9" i="18"/>
  <c r="J8" i="15"/>
  <c r="L7" i="14"/>
  <c r="I8" i="11"/>
  <c r="M5" i="10"/>
  <c r="I9" i="9"/>
  <c r="M10" i="8"/>
  <c r="L8" i="7"/>
  <c r="L9" i="6"/>
  <c r="I8" i="3"/>
  <c r="G117" i="27"/>
  <c r="G109" i="27"/>
  <c r="J109" i="27"/>
  <c r="K109" i="27"/>
  <c r="L109" i="27"/>
  <c r="M109" i="27"/>
  <c r="N109" i="27"/>
  <c r="O109" i="27"/>
  <c r="R109" i="27"/>
  <c r="S109" i="27"/>
  <c r="V109" i="27"/>
  <c r="W109" i="27"/>
  <c r="G105" i="27"/>
  <c r="J105" i="27"/>
  <c r="J108" i="27"/>
  <c r="K105" i="27"/>
  <c r="L105" i="27"/>
  <c r="M105" i="27"/>
  <c r="N105" i="27"/>
  <c r="O105" i="27"/>
  <c r="R105" i="27"/>
  <c r="R108" i="27"/>
  <c r="S105" i="27"/>
  <c r="V105" i="27"/>
  <c r="W105" i="27"/>
  <c r="X114" i="27"/>
  <c r="W113" i="27"/>
  <c r="W114" i="27"/>
  <c r="V113" i="27"/>
  <c r="U114" i="27"/>
  <c r="S114" i="27"/>
  <c r="R114" i="27"/>
  <c r="Q114" i="27"/>
  <c r="P114" i="27"/>
  <c r="O114" i="27"/>
  <c r="N114" i="27"/>
  <c r="M114" i="27"/>
  <c r="L114" i="27"/>
  <c r="K114" i="27"/>
  <c r="J114" i="27"/>
  <c r="H114" i="27"/>
  <c r="G114" i="27"/>
  <c r="F114" i="27"/>
  <c r="E114" i="27"/>
  <c r="P112" i="27"/>
  <c r="E112" i="27"/>
  <c r="F111" i="27"/>
  <c r="H110" i="27"/>
  <c r="F110" i="27"/>
  <c r="X108" i="27"/>
  <c r="Q108" i="27"/>
  <c r="Q106" i="27"/>
  <c r="F106" i="27"/>
  <c r="I104" i="27"/>
  <c r="H104" i="27"/>
  <c r="H102" i="27"/>
  <c r="F102" i="27"/>
  <c r="Q100" i="27"/>
  <c r="I100" i="27"/>
  <c r="H100" i="27"/>
  <c r="X98" i="27"/>
  <c r="Q98" i="27"/>
  <c r="F98" i="27"/>
  <c r="M11" i="6"/>
  <c r="N8" i="5"/>
  <c r="J9" i="1"/>
  <c r="E67" i="27"/>
  <c r="I67" i="27"/>
  <c r="J67" i="27"/>
  <c r="L11" i="6"/>
  <c r="M8" i="5"/>
  <c r="I9" i="1"/>
  <c r="E79" i="27"/>
  <c r="I79" i="27"/>
  <c r="J79" i="27"/>
  <c r="E75" i="27"/>
  <c r="I75" i="27"/>
  <c r="J75" i="27"/>
  <c r="X84" i="27"/>
  <c r="W84" i="27"/>
  <c r="V84" i="27"/>
  <c r="U84" i="27"/>
  <c r="T84" i="27"/>
  <c r="S84" i="27"/>
  <c r="R84" i="27"/>
  <c r="Q84" i="27"/>
  <c r="P84" i="27"/>
  <c r="O84" i="27"/>
  <c r="N84" i="27"/>
  <c r="M84" i="27"/>
  <c r="L84" i="27"/>
  <c r="K84" i="27"/>
  <c r="J84" i="27"/>
  <c r="I83" i="27"/>
  <c r="H84" i="27"/>
  <c r="G84" i="27"/>
  <c r="F84" i="27"/>
  <c r="E84" i="27"/>
  <c r="V82" i="27"/>
  <c r="P82" i="27"/>
  <c r="M82" i="27"/>
  <c r="H82" i="27"/>
  <c r="G82" i="27"/>
  <c r="R81" i="27"/>
  <c r="F81" i="27"/>
  <c r="V80" i="27"/>
  <c r="T80" i="27"/>
  <c r="R80" i="27"/>
  <c r="H80" i="27"/>
  <c r="F80" i="27"/>
  <c r="S78" i="27"/>
  <c r="R78" i="27"/>
  <c r="Q78" i="27"/>
  <c r="M78" i="27"/>
  <c r="K78" i="27"/>
  <c r="H78" i="27"/>
  <c r="G78" i="27"/>
  <c r="F78" i="27"/>
  <c r="X76" i="27"/>
  <c r="W76" i="27"/>
  <c r="V76" i="27"/>
  <c r="S76" i="27"/>
  <c r="Q76" i="27"/>
  <c r="O76" i="27"/>
  <c r="N76" i="27"/>
  <c r="M76" i="27"/>
  <c r="H76" i="27"/>
  <c r="G76" i="27"/>
  <c r="F76" i="27"/>
  <c r="S74" i="27"/>
  <c r="N74" i="27"/>
  <c r="M74" i="27"/>
  <c r="H74" i="27"/>
  <c r="G74" i="27"/>
  <c r="F73" i="27"/>
  <c r="W72" i="27"/>
  <c r="V72" i="27"/>
  <c r="S72" i="27"/>
  <c r="O72" i="27"/>
  <c r="N72" i="27"/>
  <c r="H72" i="27"/>
  <c r="G72" i="27"/>
  <c r="F72" i="27"/>
  <c r="Q70" i="27"/>
  <c r="P70" i="27"/>
  <c r="H70" i="27"/>
  <c r="L69" i="27"/>
  <c r="X68" i="27"/>
  <c r="S68" i="27"/>
  <c r="O68" i="27"/>
  <c r="N68" i="27"/>
  <c r="L68" i="27"/>
  <c r="G68" i="27"/>
  <c r="F68" i="27"/>
  <c r="J8" i="18"/>
  <c r="N9" i="8"/>
  <c r="L37" i="27"/>
  <c r="V37" i="27"/>
  <c r="I8" i="18"/>
  <c r="M9" i="8"/>
  <c r="L49" i="27"/>
  <c r="V49" i="27"/>
  <c r="L45" i="27"/>
  <c r="V45" i="27"/>
  <c r="X54" i="27"/>
  <c r="W54" i="27"/>
  <c r="V53" i="27"/>
  <c r="V54" i="27"/>
  <c r="U54" i="27"/>
  <c r="S54" i="27"/>
  <c r="R54" i="27"/>
  <c r="Q54" i="27"/>
  <c r="P54" i="27"/>
  <c r="O54" i="27"/>
  <c r="N54" i="27"/>
  <c r="M54" i="27"/>
  <c r="L54" i="27"/>
  <c r="K54" i="27"/>
  <c r="J54" i="27"/>
  <c r="H54" i="27"/>
  <c r="G54" i="27"/>
  <c r="F54" i="27"/>
  <c r="E54" i="27"/>
  <c r="W52" i="27"/>
  <c r="S52" i="27"/>
  <c r="Q52" i="27"/>
  <c r="P52" i="27"/>
  <c r="N52" i="27"/>
  <c r="M52" i="27"/>
  <c r="J52" i="27"/>
  <c r="H52" i="27"/>
  <c r="G52" i="27"/>
  <c r="E52" i="27"/>
  <c r="R51" i="27"/>
  <c r="F51" i="27"/>
  <c r="R50" i="27"/>
  <c r="H50" i="27"/>
  <c r="G50" i="27"/>
  <c r="F50" i="27"/>
  <c r="X48" i="27"/>
  <c r="W48" i="27"/>
  <c r="S48" i="27"/>
  <c r="R48" i="27"/>
  <c r="Q48" i="27"/>
  <c r="N48" i="27"/>
  <c r="M48" i="27"/>
  <c r="J48" i="27"/>
  <c r="H48" i="27"/>
  <c r="G48" i="27"/>
  <c r="F48" i="27"/>
  <c r="W46" i="27"/>
  <c r="S46" i="27"/>
  <c r="Q46" i="27"/>
  <c r="O46" i="27"/>
  <c r="N46" i="27"/>
  <c r="J46" i="27"/>
  <c r="H46" i="27"/>
  <c r="G46" i="27"/>
  <c r="F46" i="27"/>
  <c r="W44" i="27"/>
  <c r="S44" i="27"/>
  <c r="Q44" i="27"/>
  <c r="N44" i="27"/>
  <c r="M44" i="27"/>
  <c r="J44" i="27"/>
  <c r="I44" i="27"/>
  <c r="H44" i="27"/>
  <c r="G44" i="27"/>
  <c r="W42" i="27"/>
  <c r="S42" i="27"/>
  <c r="O42" i="27"/>
  <c r="N42" i="27"/>
  <c r="M42" i="27"/>
  <c r="J42" i="27"/>
  <c r="H42" i="27"/>
  <c r="G42" i="27"/>
  <c r="F42" i="27"/>
  <c r="Q40" i="27"/>
  <c r="P40" i="27"/>
  <c r="H40" i="27"/>
  <c r="R39" i="27"/>
  <c r="X38" i="27"/>
  <c r="S38" i="27"/>
  <c r="R38" i="27"/>
  <c r="O38" i="27"/>
  <c r="N38" i="27"/>
  <c r="G38" i="27"/>
  <c r="F38" i="27"/>
  <c r="J7" i="18"/>
  <c r="K7" i="26"/>
  <c r="K11" i="16"/>
  <c r="K7" i="15"/>
  <c r="M6" i="14"/>
  <c r="J7" i="11"/>
  <c r="J8" i="9"/>
  <c r="N7" i="8"/>
  <c r="M7" i="7"/>
  <c r="M7" i="6"/>
  <c r="N7" i="5"/>
  <c r="J7" i="3"/>
  <c r="G7" i="27"/>
  <c r="I7" i="27"/>
  <c r="J7" i="27"/>
  <c r="K7" i="27"/>
  <c r="L7" i="27"/>
  <c r="M7" i="27"/>
  <c r="O7" i="27"/>
  <c r="R7" i="27"/>
  <c r="S7" i="27"/>
  <c r="T7" i="27"/>
  <c r="U7" i="27"/>
  <c r="V7" i="27"/>
  <c r="I7" i="18"/>
  <c r="J7" i="26"/>
  <c r="J11" i="16"/>
  <c r="J7" i="15"/>
  <c r="L6" i="14"/>
  <c r="I7" i="11"/>
  <c r="I8" i="9"/>
  <c r="M7" i="8"/>
  <c r="L7" i="7"/>
  <c r="L7" i="6"/>
  <c r="M7" i="5"/>
  <c r="I7" i="3"/>
  <c r="G19" i="27"/>
  <c r="I19" i="27"/>
  <c r="J19" i="27"/>
  <c r="K19" i="27"/>
  <c r="L19" i="27"/>
  <c r="M19" i="27"/>
  <c r="O19" i="27"/>
  <c r="R19" i="27"/>
  <c r="R21" i="27"/>
  <c r="S19" i="27"/>
  <c r="T19" i="27"/>
  <c r="U19" i="27"/>
  <c r="V19" i="27"/>
  <c r="L7" i="5"/>
  <c r="H7" i="3"/>
  <c r="G15" i="27"/>
  <c r="G18" i="27"/>
  <c r="I15" i="27"/>
  <c r="J15" i="27"/>
  <c r="J18" i="27"/>
  <c r="K15" i="27"/>
  <c r="L15" i="27"/>
  <c r="M15" i="27"/>
  <c r="O15" i="27"/>
  <c r="R15" i="27"/>
  <c r="S15" i="27"/>
  <c r="S18" i="27"/>
  <c r="T15" i="27"/>
  <c r="U15" i="27"/>
  <c r="V15" i="27"/>
  <c r="X24" i="27"/>
  <c r="W24" i="27"/>
  <c r="V23" i="27"/>
  <c r="V24" i="27"/>
  <c r="U24" i="27"/>
  <c r="T23" i="27"/>
  <c r="S24" i="27"/>
  <c r="R24" i="27"/>
  <c r="Q24" i="27"/>
  <c r="P24" i="27"/>
  <c r="O24" i="27"/>
  <c r="N24" i="27"/>
  <c r="M24" i="27"/>
  <c r="L24" i="27"/>
  <c r="K24" i="27"/>
  <c r="J24" i="27"/>
  <c r="I23" i="27"/>
  <c r="H24" i="27"/>
  <c r="G24" i="27"/>
  <c r="F24" i="27"/>
  <c r="E24" i="27"/>
  <c r="Q22" i="27"/>
  <c r="P22" i="27"/>
  <c r="N22" i="27"/>
  <c r="H22" i="27"/>
  <c r="E22" i="27"/>
  <c r="F21" i="27"/>
  <c r="W20" i="27"/>
  <c r="H20" i="27"/>
  <c r="F20" i="27"/>
  <c r="Q18" i="27"/>
  <c r="N18" i="27"/>
  <c r="H18" i="27"/>
  <c r="F18" i="27"/>
  <c r="N16" i="27"/>
  <c r="H16" i="27"/>
  <c r="F16" i="27"/>
  <c r="W14" i="27"/>
  <c r="H14" i="27"/>
  <c r="F13" i="27"/>
  <c r="W12" i="27"/>
  <c r="H12" i="27"/>
  <c r="F12" i="27"/>
  <c r="Q10" i="27"/>
  <c r="P10" i="27"/>
  <c r="H10" i="27"/>
  <c r="X9" i="27"/>
  <c r="Y8" i="27"/>
  <c r="W8" i="27"/>
  <c r="Q8" i="27"/>
  <c r="N8" i="27"/>
  <c r="F8" i="27"/>
  <c r="I34" i="19"/>
  <c r="J36" i="19"/>
  <c r="D95" i="8"/>
  <c r="D91" i="8"/>
  <c r="E93" i="8"/>
  <c r="F88" i="8"/>
  <c r="G88" i="8"/>
  <c r="G93" i="8"/>
  <c r="H95" i="8"/>
  <c r="H91" i="8"/>
  <c r="I88" i="8"/>
  <c r="I92" i="8"/>
  <c r="I90" i="8"/>
  <c r="I91" i="8"/>
  <c r="J88" i="8"/>
  <c r="J92" i="8"/>
  <c r="J90" i="8"/>
  <c r="J91" i="8"/>
  <c r="C95" i="8"/>
  <c r="C93" i="8"/>
  <c r="C91" i="8"/>
  <c r="L6" i="23"/>
  <c r="I57" i="23"/>
  <c r="K74" i="5"/>
  <c r="J74" i="5"/>
  <c r="I74" i="5"/>
  <c r="I80" i="5"/>
  <c r="K32" i="10"/>
  <c r="K30" i="10"/>
  <c r="K28" i="10"/>
  <c r="K26" i="10"/>
  <c r="K6" i="10"/>
  <c r="K9" i="10"/>
  <c r="K12" i="10"/>
  <c r="K13" i="10"/>
  <c r="K14" i="10"/>
  <c r="K17" i="10"/>
  <c r="K20" i="10"/>
  <c r="K22" i="10"/>
  <c r="K23" i="10"/>
  <c r="K92" i="8"/>
  <c r="K90" i="8"/>
  <c r="K88" i="8"/>
  <c r="K6" i="8"/>
  <c r="K8" i="8"/>
  <c r="K11" i="8"/>
  <c r="K13" i="8"/>
  <c r="K14" i="8"/>
  <c r="K15" i="8"/>
  <c r="K16" i="8"/>
  <c r="K17" i="8"/>
  <c r="K19" i="8"/>
  <c r="K20" i="8"/>
  <c r="K21" i="8"/>
  <c r="K24" i="8"/>
  <c r="K25" i="8"/>
  <c r="K26" i="8"/>
  <c r="K27" i="8"/>
  <c r="K28" i="8"/>
  <c r="K30" i="8"/>
  <c r="K31" i="8"/>
  <c r="K33" i="8"/>
  <c r="K35" i="8"/>
  <c r="K37" i="8"/>
  <c r="K39" i="8"/>
  <c r="K40" i="8"/>
  <c r="K43" i="8"/>
  <c r="K44" i="8"/>
  <c r="K46" i="8"/>
  <c r="K48" i="8"/>
  <c r="K50" i="8"/>
  <c r="K51" i="8"/>
  <c r="K54" i="8"/>
  <c r="K55" i="8"/>
  <c r="K57" i="8"/>
  <c r="K58" i="8"/>
  <c r="K60" i="8"/>
  <c r="K61" i="8"/>
  <c r="K62" i="8"/>
  <c r="K63" i="8"/>
  <c r="K64" i="8"/>
  <c r="K65" i="8"/>
  <c r="K66" i="8"/>
  <c r="K67" i="8"/>
  <c r="K69" i="8"/>
  <c r="K70" i="8"/>
  <c r="K71" i="8"/>
  <c r="K72" i="8"/>
  <c r="K76" i="8"/>
  <c r="K77" i="8"/>
  <c r="K78" i="8"/>
  <c r="K79" i="8"/>
  <c r="K80" i="8"/>
  <c r="K81" i="8"/>
  <c r="K82" i="8"/>
  <c r="K84" i="8"/>
  <c r="K5" i="8"/>
  <c r="J78" i="6"/>
  <c r="J76" i="6"/>
  <c r="J74" i="6"/>
  <c r="J73" i="6"/>
  <c r="J72" i="6"/>
  <c r="J6" i="6"/>
  <c r="J8" i="6"/>
  <c r="J10" i="6"/>
  <c r="J12" i="6"/>
  <c r="J13" i="6"/>
  <c r="J15" i="6"/>
  <c r="J16" i="6"/>
  <c r="J17" i="6"/>
  <c r="J18" i="6"/>
  <c r="J19" i="6"/>
  <c r="J20" i="6"/>
  <c r="J21" i="6"/>
  <c r="J23" i="6"/>
  <c r="J26" i="6"/>
  <c r="J30" i="6"/>
  <c r="J31" i="6"/>
  <c r="J32" i="6"/>
  <c r="J34" i="6"/>
  <c r="J35" i="6"/>
  <c r="J36" i="6"/>
  <c r="J39" i="6"/>
  <c r="J40" i="6"/>
  <c r="J41" i="6"/>
  <c r="J42" i="6"/>
  <c r="J44" i="6"/>
  <c r="J45" i="6"/>
  <c r="J46" i="6"/>
  <c r="J48" i="6"/>
  <c r="J49" i="6"/>
  <c r="J50" i="6"/>
  <c r="J51" i="6"/>
  <c r="J53" i="6"/>
  <c r="J55" i="6"/>
  <c r="J57" i="6"/>
  <c r="J58" i="6"/>
  <c r="J59" i="6"/>
  <c r="J61" i="6"/>
  <c r="J62" i="6"/>
  <c r="J63" i="6"/>
  <c r="J64" i="6"/>
  <c r="J66" i="6"/>
  <c r="J67" i="6"/>
  <c r="J68" i="6"/>
  <c r="J69" i="6"/>
  <c r="J5" i="6"/>
  <c r="S95" i="23"/>
  <c r="J13" i="7"/>
  <c r="J6" i="7"/>
  <c r="J7" i="7"/>
  <c r="J8" i="7"/>
  <c r="J9" i="7"/>
  <c r="J10" i="7"/>
  <c r="J11" i="7"/>
  <c r="J12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5" i="7"/>
  <c r="G20" i="4"/>
  <c r="G77" i="23"/>
  <c r="M77" i="23"/>
  <c r="X73" i="23"/>
  <c r="S73" i="23"/>
  <c r="R69" i="23"/>
  <c r="F68" i="23"/>
  <c r="J95" i="23"/>
  <c r="W95" i="23"/>
  <c r="H78" i="23"/>
  <c r="J77" i="23"/>
  <c r="M69" i="23"/>
  <c r="F70" i="23"/>
  <c r="G70" i="23"/>
  <c r="I70" i="23"/>
  <c r="L70" i="23"/>
  <c r="M70" i="23"/>
  <c r="N70" i="23"/>
  <c r="O70" i="23"/>
  <c r="P70" i="23"/>
  <c r="Q70" i="23"/>
  <c r="R70" i="23"/>
  <c r="S70" i="23"/>
  <c r="T70" i="23"/>
  <c r="U70" i="23"/>
  <c r="V70" i="23"/>
  <c r="W70" i="23"/>
  <c r="X70" i="23"/>
  <c r="J73" i="23"/>
  <c r="N73" i="23"/>
  <c r="Q73" i="23"/>
  <c r="F78" i="23"/>
  <c r="G78" i="23"/>
  <c r="I78" i="23"/>
  <c r="J78" i="23"/>
  <c r="K78" i="23"/>
  <c r="L78" i="23"/>
  <c r="M78" i="23"/>
  <c r="N78" i="23"/>
  <c r="O78" i="23"/>
  <c r="P78" i="23"/>
  <c r="Q78" i="23"/>
  <c r="R78" i="23"/>
  <c r="S78" i="23"/>
  <c r="T78" i="23"/>
  <c r="U78" i="23"/>
  <c r="V78" i="23"/>
  <c r="W78" i="23"/>
  <c r="X78" i="23"/>
  <c r="H22" i="4"/>
  <c r="H52" i="23"/>
  <c r="H20" i="4"/>
  <c r="H18" i="4"/>
  <c r="H45" i="23"/>
  <c r="H43" i="23"/>
  <c r="G22" i="4"/>
  <c r="H39" i="23"/>
  <c r="H30" i="23"/>
  <c r="G18" i="4"/>
  <c r="H32" i="23"/>
  <c r="F22" i="4"/>
  <c r="H26" i="23"/>
  <c r="F20" i="4"/>
  <c r="H17" i="23"/>
  <c r="F18" i="4"/>
  <c r="H19" i="23"/>
  <c r="H4" i="23"/>
  <c r="E18" i="4"/>
  <c r="H6" i="23"/>
  <c r="I18" i="4"/>
  <c r="I20" i="4"/>
  <c r="I22" i="4"/>
  <c r="L21" i="4"/>
  <c r="K21" i="4"/>
  <c r="J21" i="4"/>
  <c r="L19" i="4"/>
  <c r="K19" i="4"/>
  <c r="J19" i="4"/>
  <c r="L17" i="4"/>
  <c r="K17" i="4"/>
  <c r="J17" i="4"/>
  <c r="L16" i="4"/>
  <c r="K16" i="4"/>
  <c r="J16" i="4"/>
  <c r="J15" i="4"/>
  <c r="L12" i="4"/>
  <c r="K12" i="4"/>
  <c r="J12" i="4"/>
  <c r="L11" i="4"/>
  <c r="K11" i="4"/>
  <c r="J11" i="4"/>
  <c r="L9" i="4"/>
  <c r="K9" i="4"/>
  <c r="J9" i="4"/>
  <c r="X63" i="23"/>
  <c r="W63" i="23"/>
  <c r="V63" i="23"/>
  <c r="U63" i="23"/>
  <c r="H208" i="16"/>
  <c r="H206" i="16"/>
  <c r="T57" i="23"/>
  <c r="S63" i="23"/>
  <c r="I48" i="14"/>
  <c r="I46" i="14"/>
  <c r="R57" i="23"/>
  <c r="Q63" i="23"/>
  <c r="P63" i="23"/>
  <c r="O63" i="23"/>
  <c r="N63" i="23"/>
  <c r="M63" i="23"/>
  <c r="L63" i="23"/>
  <c r="K63" i="23"/>
  <c r="J63" i="23"/>
  <c r="I61" i="23"/>
  <c r="H63" i="23"/>
  <c r="G63" i="23"/>
  <c r="F63" i="23"/>
  <c r="E63" i="23"/>
  <c r="N77" i="5"/>
  <c r="M77" i="5"/>
  <c r="I70" i="1"/>
  <c r="I74" i="1"/>
  <c r="J74" i="1"/>
  <c r="J63" i="3"/>
  <c r="O54" i="2"/>
  <c r="I63" i="3"/>
  <c r="N54" i="2"/>
  <c r="I59" i="3"/>
  <c r="N50" i="2"/>
  <c r="I72" i="1"/>
  <c r="N52" i="2"/>
  <c r="I61" i="3"/>
  <c r="J72" i="1"/>
  <c r="O52" i="2"/>
  <c r="J61" i="3"/>
  <c r="J26" i="12"/>
  <c r="J28" i="12"/>
  <c r="Y125" i="23"/>
  <c r="I104" i="23"/>
  <c r="N74" i="5"/>
  <c r="N75" i="5"/>
  <c r="I91" i="23"/>
  <c r="M74" i="5"/>
  <c r="I83" i="23"/>
  <c r="L77" i="5"/>
  <c r="L74" i="5"/>
  <c r="I62" i="23"/>
  <c r="I64" i="23"/>
  <c r="I56" i="23"/>
  <c r="I43" i="23"/>
  <c r="F76" i="5"/>
  <c r="I45" i="23"/>
  <c r="I36" i="23"/>
  <c r="I30" i="23"/>
  <c r="E76" i="5"/>
  <c r="I32" i="23"/>
  <c r="I23" i="23"/>
  <c r="I17" i="23"/>
  <c r="D76" i="5"/>
  <c r="I19" i="23"/>
  <c r="I4" i="23"/>
  <c r="K80" i="5"/>
  <c r="H80" i="5"/>
  <c r="N17" i="5"/>
  <c r="N57" i="5"/>
  <c r="N6" i="5"/>
  <c r="N13" i="5"/>
  <c r="N28" i="5"/>
  <c r="N41" i="5"/>
  <c r="N48" i="5"/>
  <c r="N59" i="5"/>
  <c r="N65" i="5"/>
  <c r="N33" i="5"/>
  <c r="N37" i="5"/>
  <c r="N9" i="5"/>
  <c r="N27" i="5"/>
  <c r="N43" i="5"/>
  <c r="N54" i="5"/>
  <c r="N29" i="5"/>
  <c r="N46" i="5"/>
  <c r="N47" i="5"/>
  <c r="N49" i="5"/>
  <c r="N50" i="5"/>
  <c r="N61" i="5"/>
  <c r="N5" i="5"/>
  <c r="N10" i="5"/>
  <c r="N14" i="5"/>
  <c r="N18" i="5"/>
  <c r="N21" i="5"/>
  <c r="N23" i="5"/>
  <c r="N36" i="5"/>
  <c r="N45" i="5"/>
  <c r="N51" i="5"/>
  <c r="N53" i="5"/>
  <c r="N58" i="5"/>
  <c r="N62" i="5"/>
  <c r="N66" i="5"/>
  <c r="N67" i="5"/>
  <c r="N19" i="5"/>
  <c r="N60" i="5"/>
  <c r="N11" i="5"/>
  <c r="N15" i="5"/>
  <c r="N64" i="5"/>
  <c r="N24" i="5"/>
  <c r="M17" i="5"/>
  <c r="M57" i="5"/>
  <c r="M6" i="5"/>
  <c r="M13" i="5"/>
  <c r="M28" i="5"/>
  <c r="M41" i="5"/>
  <c r="M48" i="5"/>
  <c r="M59" i="5"/>
  <c r="M65" i="5"/>
  <c r="M33" i="5"/>
  <c r="M37" i="5"/>
  <c r="M9" i="5"/>
  <c r="M27" i="5"/>
  <c r="M43" i="5"/>
  <c r="M54" i="5"/>
  <c r="M29" i="5"/>
  <c r="M46" i="5"/>
  <c r="M47" i="5"/>
  <c r="M49" i="5"/>
  <c r="M50" i="5"/>
  <c r="M61" i="5"/>
  <c r="M5" i="5"/>
  <c r="M10" i="5"/>
  <c r="M14" i="5"/>
  <c r="M18" i="5"/>
  <c r="M21" i="5"/>
  <c r="M23" i="5"/>
  <c r="M36" i="5"/>
  <c r="M45" i="5"/>
  <c r="M51" i="5"/>
  <c r="M53" i="5"/>
  <c r="M58" i="5"/>
  <c r="M62" i="5"/>
  <c r="M66" i="5"/>
  <c r="M67" i="5"/>
  <c r="M19" i="5"/>
  <c r="M60" i="5"/>
  <c r="M11" i="5"/>
  <c r="M15" i="5"/>
  <c r="M64" i="5"/>
  <c r="M24" i="5"/>
  <c r="L17" i="5"/>
  <c r="L57" i="5"/>
  <c r="L6" i="5"/>
  <c r="L13" i="5"/>
  <c r="L28" i="5"/>
  <c r="L41" i="5"/>
  <c r="L48" i="5"/>
  <c r="L59" i="5"/>
  <c r="L65" i="5"/>
  <c r="L33" i="5"/>
  <c r="L37" i="5"/>
  <c r="L9" i="5"/>
  <c r="L27" i="5"/>
  <c r="L43" i="5"/>
  <c r="L54" i="5"/>
  <c r="L29" i="5"/>
  <c r="L46" i="5"/>
  <c r="L47" i="5"/>
  <c r="L49" i="5"/>
  <c r="L50" i="5"/>
  <c r="L61" i="5"/>
  <c r="L5" i="5"/>
  <c r="L10" i="5"/>
  <c r="L14" i="5"/>
  <c r="L18" i="5"/>
  <c r="L21" i="5"/>
  <c r="L23" i="5"/>
  <c r="L36" i="5"/>
  <c r="L45" i="5"/>
  <c r="L51" i="5"/>
  <c r="L53" i="5"/>
  <c r="L58" i="5"/>
  <c r="L62" i="5"/>
  <c r="L66" i="5"/>
  <c r="L67" i="5"/>
  <c r="L19" i="5"/>
  <c r="L60" i="5"/>
  <c r="L11" i="5"/>
  <c r="L15" i="5"/>
  <c r="L64" i="5"/>
  <c r="L24" i="5"/>
  <c r="H210" i="16"/>
  <c r="T56" i="23"/>
  <c r="K32" i="20"/>
  <c r="M35" i="19"/>
  <c r="J48" i="18"/>
  <c r="K51" i="15"/>
  <c r="M48" i="14"/>
  <c r="L13" i="13"/>
  <c r="J72" i="11"/>
  <c r="N30" i="10"/>
  <c r="J73" i="9"/>
  <c r="N92" i="8"/>
  <c r="M55" i="7"/>
  <c r="M76" i="6"/>
  <c r="K30" i="20"/>
  <c r="M33" i="19"/>
  <c r="K206" i="16"/>
  <c r="K49" i="15"/>
  <c r="M46" i="14"/>
  <c r="J68" i="11"/>
  <c r="J70" i="11"/>
  <c r="N28" i="10"/>
  <c r="J69" i="9"/>
  <c r="J71" i="9"/>
  <c r="N90" i="8"/>
  <c r="M53" i="7"/>
  <c r="M72" i="6"/>
  <c r="M74" i="6"/>
  <c r="J59" i="3"/>
  <c r="O50" i="2"/>
  <c r="J32" i="20"/>
  <c r="L35" i="19"/>
  <c r="I48" i="18"/>
  <c r="J208" i="16"/>
  <c r="J51" i="15"/>
  <c r="L48" i="14"/>
  <c r="L49" i="14"/>
  <c r="K13" i="13"/>
  <c r="I72" i="11"/>
  <c r="M30" i="10"/>
  <c r="I73" i="9"/>
  <c r="M92" i="8"/>
  <c r="L55" i="7"/>
  <c r="L76" i="6"/>
  <c r="J30" i="20"/>
  <c r="L33" i="19"/>
  <c r="I46" i="18"/>
  <c r="J49" i="15"/>
  <c r="L46" i="14"/>
  <c r="L47" i="14"/>
  <c r="R83" i="23"/>
  <c r="I70" i="11"/>
  <c r="M28" i="10"/>
  <c r="I71" i="9"/>
  <c r="M90" i="8"/>
  <c r="L53" i="7"/>
  <c r="L74" i="6"/>
  <c r="K34" i="20"/>
  <c r="J50" i="18"/>
  <c r="K53" i="15"/>
  <c r="J74" i="11"/>
  <c r="N32" i="10"/>
  <c r="J75" i="9"/>
  <c r="N94" i="8"/>
  <c r="M57" i="7"/>
  <c r="M78" i="6"/>
  <c r="J34" i="20"/>
  <c r="L37" i="19"/>
  <c r="I50" i="18"/>
  <c r="J53" i="15"/>
  <c r="I74" i="11"/>
  <c r="M32" i="10"/>
  <c r="I75" i="9"/>
  <c r="M94" i="8"/>
  <c r="L57" i="7"/>
  <c r="L78" i="6"/>
  <c r="K50" i="14"/>
  <c r="K48" i="14"/>
  <c r="I47" i="15"/>
  <c r="D50" i="15"/>
  <c r="S6" i="23"/>
  <c r="D52" i="15"/>
  <c r="D54" i="15"/>
  <c r="H6" i="1"/>
  <c r="H7" i="1"/>
  <c r="H8" i="1"/>
  <c r="H10" i="1"/>
  <c r="H12" i="1"/>
  <c r="H13" i="1"/>
  <c r="H14" i="1"/>
  <c r="H16" i="1"/>
  <c r="H17" i="1"/>
  <c r="H18" i="1"/>
  <c r="H19" i="1"/>
  <c r="H22" i="1"/>
  <c r="H24" i="1"/>
  <c r="H25" i="1"/>
  <c r="H27" i="1"/>
  <c r="H29" i="1"/>
  <c r="H30" i="1"/>
  <c r="H31" i="1"/>
  <c r="H35" i="1"/>
  <c r="H39" i="1"/>
  <c r="H42" i="1"/>
  <c r="H43" i="1"/>
  <c r="H44" i="1"/>
  <c r="H45" i="1"/>
  <c r="H46" i="1"/>
  <c r="H47" i="1"/>
  <c r="H48" i="1"/>
  <c r="H50" i="1"/>
  <c r="H52" i="1"/>
  <c r="H54" i="1"/>
  <c r="H55" i="1"/>
  <c r="H56" i="1"/>
  <c r="H57" i="1"/>
  <c r="H59" i="1"/>
  <c r="H60" i="1"/>
  <c r="H61" i="1"/>
  <c r="H62" i="1"/>
  <c r="H63" i="1"/>
  <c r="H64" i="1"/>
  <c r="X104" i="23"/>
  <c r="X83" i="23"/>
  <c r="X91" i="23"/>
  <c r="W104" i="23"/>
  <c r="W83" i="23"/>
  <c r="W91" i="23"/>
  <c r="V104" i="23"/>
  <c r="V83" i="23"/>
  <c r="V91" i="23"/>
  <c r="U104" i="23"/>
  <c r="U83" i="23"/>
  <c r="U91" i="23"/>
  <c r="T104" i="23"/>
  <c r="T83" i="23"/>
  <c r="T91" i="23"/>
  <c r="S104" i="23"/>
  <c r="S83" i="23"/>
  <c r="S91" i="23"/>
  <c r="R104" i="23"/>
  <c r="R91" i="23"/>
  <c r="Q104" i="23"/>
  <c r="Q83" i="23"/>
  <c r="Q91" i="23"/>
  <c r="P104" i="23"/>
  <c r="P91" i="23"/>
  <c r="P83" i="23"/>
  <c r="O104" i="23"/>
  <c r="O83" i="23"/>
  <c r="O91" i="23"/>
  <c r="N104" i="23"/>
  <c r="N83" i="23"/>
  <c r="N91" i="23"/>
  <c r="T43" i="23"/>
  <c r="T30" i="23"/>
  <c r="T17" i="23"/>
  <c r="T4" i="23"/>
  <c r="I206" i="16"/>
  <c r="K205" i="16"/>
  <c r="J205" i="16"/>
  <c r="I205" i="16"/>
  <c r="K201" i="16"/>
  <c r="J201" i="16"/>
  <c r="I201" i="16"/>
  <c r="K200" i="16"/>
  <c r="J200" i="16"/>
  <c r="I200" i="16"/>
  <c r="K199" i="16"/>
  <c r="J199" i="16"/>
  <c r="I199" i="16"/>
  <c r="K198" i="16"/>
  <c r="J198" i="16"/>
  <c r="I198" i="16"/>
  <c r="K195" i="16"/>
  <c r="J195" i="16"/>
  <c r="I195" i="16"/>
  <c r="K194" i="16"/>
  <c r="J194" i="16"/>
  <c r="I194" i="16"/>
  <c r="K193" i="16"/>
  <c r="J193" i="16"/>
  <c r="I193" i="16"/>
  <c r="K192" i="16"/>
  <c r="J192" i="16"/>
  <c r="I192" i="16"/>
  <c r="K191" i="16"/>
  <c r="J191" i="16"/>
  <c r="I191" i="16"/>
  <c r="K189" i="16"/>
  <c r="J189" i="16"/>
  <c r="I189" i="16"/>
  <c r="K188" i="16"/>
  <c r="J188" i="16"/>
  <c r="I188" i="16"/>
  <c r="K187" i="16"/>
  <c r="J187" i="16"/>
  <c r="I187" i="16"/>
  <c r="K186" i="16"/>
  <c r="J186" i="16"/>
  <c r="I186" i="16"/>
  <c r="K185" i="16"/>
  <c r="J185" i="16"/>
  <c r="I185" i="16"/>
  <c r="K183" i="16"/>
  <c r="J183" i="16"/>
  <c r="I183" i="16"/>
  <c r="K182" i="16"/>
  <c r="J182" i="16"/>
  <c r="I182" i="16"/>
  <c r="K181" i="16"/>
  <c r="J181" i="16"/>
  <c r="I181" i="16"/>
  <c r="K180" i="16"/>
  <c r="J180" i="16"/>
  <c r="I180" i="16"/>
  <c r="K179" i="16"/>
  <c r="J179" i="16"/>
  <c r="I179" i="16"/>
  <c r="K177" i="16"/>
  <c r="J177" i="16"/>
  <c r="I177" i="16"/>
  <c r="K176" i="16"/>
  <c r="J176" i="16"/>
  <c r="I176" i="16"/>
  <c r="K175" i="16"/>
  <c r="J175" i="16"/>
  <c r="I175" i="16"/>
  <c r="K174" i="16"/>
  <c r="J174" i="16"/>
  <c r="I174" i="16"/>
  <c r="K173" i="16"/>
  <c r="J173" i="16"/>
  <c r="I173" i="16"/>
  <c r="K171" i="16"/>
  <c r="J171" i="16"/>
  <c r="I171" i="16"/>
  <c r="K170" i="16"/>
  <c r="J170" i="16"/>
  <c r="I170" i="16"/>
  <c r="K169" i="16"/>
  <c r="J169" i="16"/>
  <c r="I169" i="16"/>
  <c r="K168" i="16"/>
  <c r="J168" i="16"/>
  <c r="I168" i="16"/>
  <c r="K165" i="16"/>
  <c r="J165" i="16"/>
  <c r="I165" i="16"/>
  <c r="K164" i="16"/>
  <c r="J164" i="16"/>
  <c r="I164" i="16"/>
  <c r="K163" i="16"/>
  <c r="J163" i="16"/>
  <c r="I163" i="16"/>
  <c r="K162" i="16"/>
  <c r="J162" i="16"/>
  <c r="I162" i="16"/>
  <c r="K161" i="16"/>
  <c r="J161" i="16"/>
  <c r="I161" i="16"/>
  <c r="K159" i="16"/>
  <c r="J159" i="16"/>
  <c r="I159" i="16"/>
  <c r="K158" i="16"/>
  <c r="J158" i="16"/>
  <c r="I158" i="16"/>
  <c r="K157" i="16"/>
  <c r="J157" i="16"/>
  <c r="I157" i="16"/>
  <c r="K156" i="16"/>
  <c r="J156" i="16"/>
  <c r="I156" i="16"/>
  <c r="K155" i="16"/>
  <c r="J155" i="16"/>
  <c r="I155" i="16"/>
  <c r="K153" i="16"/>
  <c r="J153" i="16"/>
  <c r="I153" i="16"/>
  <c r="K152" i="16"/>
  <c r="J152" i="16"/>
  <c r="I152" i="16"/>
  <c r="K151" i="16"/>
  <c r="J151" i="16"/>
  <c r="I151" i="16"/>
  <c r="K150" i="16"/>
  <c r="J150" i="16"/>
  <c r="I150" i="16"/>
  <c r="K149" i="16"/>
  <c r="J149" i="16"/>
  <c r="I149" i="16"/>
  <c r="K147" i="16"/>
  <c r="J147" i="16"/>
  <c r="I147" i="16"/>
  <c r="K146" i="16"/>
  <c r="J146" i="16"/>
  <c r="I146" i="16"/>
  <c r="K145" i="16"/>
  <c r="J145" i="16"/>
  <c r="I145" i="16"/>
  <c r="K144" i="16"/>
  <c r="J144" i="16"/>
  <c r="I144" i="16"/>
  <c r="K143" i="16"/>
  <c r="J143" i="16"/>
  <c r="I143" i="16"/>
  <c r="K141" i="16"/>
  <c r="J141" i="16"/>
  <c r="I141" i="16"/>
  <c r="K140" i="16"/>
  <c r="J140" i="16"/>
  <c r="I140" i="16"/>
  <c r="K139" i="16"/>
  <c r="J139" i="16"/>
  <c r="I139" i="16"/>
  <c r="K138" i="16"/>
  <c r="J138" i="16"/>
  <c r="I138" i="16"/>
  <c r="K137" i="16"/>
  <c r="J137" i="16"/>
  <c r="I137" i="16"/>
  <c r="K135" i="16"/>
  <c r="J135" i="16"/>
  <c r="I135" i="16"/>
  <c r="K134" i="16"/>
  <c r="J134" i="16"/>
  <c r="I134" i="16"/>
  <c r="K133" i="16"/>
  <c r="J133" i="16"/>
  <c r="I133" i="16"/>
  <c r="K132" i="16"/>
  <c r="J132" i="16"/>
  <c r="I132" i="16"/>
  <c r="K131" i="16"/>
  <c r="J131" i="16"/>
  <c r="I131" i="16"/>
  <c r="K129" i="16"/>
  <c r="J129" i="16"/>
  <c r="I129" i="16"/>
  <c r="K128" i="16"/>
  <c r="J128" i="16"/>
  <c r="I128" i="16"/>
  <c r="K127" i="16"/>
  <c r="J127" i="16"/>
  <c r="I127" i="16"/>
  <c r="K126" i="16"/>
  <c r="J126" i="16"/>
  <c r="I126" i="16"/>
  <c r="K123" i="16"/>
  <c r="J123" i="16"/>
  <c r="I123" i="16"/>
  <c r="K122" i="16"/>
  <c r="J122" i="16"/>
  <c r="I122" i="16"/>
  <c r="K121" i="16"/>
  <c r="J121" i="16"/>
  <c r="I121" i="16"/>
  <c r="K120" i="16"/>
  <c r="J120" i="16"/>
  <c r="I120" i="16"/>
  <c r="K117" i="16"/>
  <c r="J117" i="16"/>
  <c r="I117" i="16"/>
  <c r="K116" i="16"/>
  <c r="J116" i="16"/>
  <c r="I116" i="16"/>
  <c r="K115" i="16"/>
  <c r="J115" i="16"/>
  <c r="I115" i="16"/>
  <c r="K114" i="16"/>
  <c r="J114" i="16"/>
  <c r="I114" i="16"/>
  <c r="K111" i="16"/>
  <c r="J111" i="16"/>
  <c r="I111" i="16"/>
  <c r="K110" i="16"/>
  <c r="J110" i="16"/>
  <c r="I110" i="16"/>
  <c r="K109" i="16"/>
  <c r="J109" i="16"/>
  <c r="I109" i="16"/>
  <c r="K108" i="16"/>
  <c r="J108" i="16"/>
  <c r="I108" i="16"/>
  <c r="K107" i="16"/>
  <c r="J107" i="16"/>
  <c r="I107" i="16"/>
  <c r="K105" i="16"/>
  <c r="J105" i="16"/>
  <c r="I105" i="16"/>
  <c r="K104" i="16"/>
  <c r="J104" i="16"/>
  <c r="I104" i="16"/>
  <c r="K103" i="16"/>
  <c r="J103" i="16"/>
  <c r="I103" i="16"/>
  <c r="K102" i="16"/>
  <c r="J102" i="16"/>
  <c r="I102" i="16"/>
  <c r="K99" i="16"/>
  <c r="J99" i="16"/>
  <c r="I99" i="16"/>
  <c r="K98" i="16"/>
  <c r="J98" i="16"/>
  <c r="I98" i="16"/>
  <c r="K97" i="16"/>
  <c r="J97" i="16"/>
  <c r="I97" i="16"/>
  <c r="K96" i="16"/>
  <c r="J96" i="16"/>
  <c r="I96" i="16"/>
  <c r="K93" i="16"/>
  <c r="J93" i="16"/>
  <c r="I93" i="16"/>
  <c r="K92" i="16"/>
  <c r="J92" i="16"/>
  <c r="I92" i="16"/>
  <c r="K91" i="16"/>
  <c r="J91" i="16"/>
  <c r="I91" i="16"/>
  <c r="K90" i="16"/>
  <c r="J90" i="16"/>
  <c r="I90" i="16"/>
  <c r="K87" i="16"/>
  <c r="J87" i="16"/>
  <c r="I87" i="16"/>
  <c r="K86" i="16"/>
  <c r="J86" i="16"/>
  <c r="I86" i="16"/>
  <c r="K85" i="16"/>
  <c r="J85" i="16"/>
  <c r="I85" i="16"/>
  <c r="K84" i="16"/>
  <c r="J84" i="16"/>
  <c r="I84" i="16"/>
  <c r="K83" i="16"/>
  <c r="J83" i="16"/>
  <c r="I83" i="16"/>
  <c r="K81" i="16"/>
  <c r="J81" i="16"/>
  <c r="I81" i="16"/>
  <c r="K80" i="16"/>
  <c r="J80" i="16"/>
  <c r="I80" i="16"/>
  <c r="K79" i="16"/>
  <c r="J79" i="16"/>
  <c r="I79" i="16"/>
  <c r="K78" i="16"/>
  <c r="J78" i="16"/>
  <c r="I78" i="16"/>
  <c r="K77" i="16"/>
  <c r="J77" i="16"/>
  <c r="I77" i="16"/>
  <c r="K75" i="16"/>
  <c r="J75" i="16"/>
  <c r="I75" i="16"/>
  <c r="K74" i="16"/>
  <c r="J74" i="16"/>
  <c r="I74" i="16"/>
  <c r="K73" i="16"/>
  <c r="J73" i="16"/>
  <c r="I73" i="16"/>
  <c r="K72" i="16"/>
  <c r="J72" i="16"/>
  <c r="I72" i="16"/>
  <c r="K69" i="16"/>
  <c r="J69" i="16"/>
  <c r="I69" i="16"/>
  <c r="K68" i="16"/>
  <c r="J68" i="16"/>
  <c r="I68" i="16"/>
  <c r="K67" i="16"/>
  <c r="J67" i="16"/>
  <c r="I67" i="16"/>
  <c r="K66" i="16"/>
  <c r="J66" i="16"/>
  <c r="I66" i="16"/>
  <c r="K63" i="16"/>
  <c r="J63" i="16"/>
  <c r="I63" i="16"/>
  <c r="K62" i="16"/>
  <c r="J62" i="16"/>
  <c r="I62" i="16"/>
  <c r="K61" i="16"/>
  <c r="J61" i="16"/>
  <c r="I61" i="16"/>
  <c r="K60" i="16"/>
  <c r="J60" i="16"/>
  <c r="I60" i="16"/>
  <c r="K59" i="16"/>
  <c r="J59" i="16"/>
  <c r="I59" i="16"/>
  <c r="K57" i="16"/>
  <c r="J57" i="16"/>
  <c r="I57" i="16"/>
  <c r="K56" i="16"/>
  <c r="J56" i="16"/>
  <c r="I56" i="16"/>
  <c r="K55" i="16"/>
  <c r="J55" i="16"/>
  <c r="I55" i="16"/>
  <c r="K54" i="16"/>
  <c r="J54" i="16"/>
  <c r="I54" i="16"/>
  <c r="K53" i="16"/>
  <c r="J53" i="16"/>
  <c r="I53" i="16"/>
  <c r="K51" i="16"/>
  <c r="J51" i="16"/>
  <c r="I51" i="16"/>
  <c r="K50" i="16"/>
  <c r="J50" i="16"/>
  <c r="I50" i="16"/>
  <c r="K49" i="16"/>
  <c r="J49" i="16"/>
  <c r="I49" i="16"/>
  <c r="K48" i="16"/>
  <c r="J48" i="16"/>
  <c r="I48" i="16"/>
  <c r="K47" i="16"/>
  <c r="J47" i="16"/>
  <c r="I47" i="16"/>
  <c r="K45" i="16"/>
  <c r="J45" i="16"/>
  <c r="I45" i="16"/>
  <c r="K44" i="16"/>
  <c r="J44" i="16"/>
  <c r="I44" i="16"/>
  <c r="K43" i="16"/>
  <c r="J43" i="16"/>
  <c r="I43" i="16"/>
  <c r="K42" i="16"/>
  <c r="J42" i="16"/>
  <c r="I42" i="16"/>
  <c r="K39" i="16"/>
  <c r="J39" i="16"/>
  <c r="I39" i="16"/>
  <c r="K38" i="16"/>
  <c r="J38" i="16"/>
  <c r="I38" i="16"/>
  <c r="K37" i="16"/>
  <c r="J37" i="16"/>
  <c r="I37" i="16"/>
  <c r="K36" i="16"/>
  <c r="J36" i="16"/>
  <c r="I36" i="16"/>
  <c r="K35" i="16"/>
  <c r="J35" i="16"/>
  <c r="I35" i="16"/>
  <c r="K33" i="16"/>
  <c r="J33" i="16"/>
  <c r="I33" i="16"/>
  <c r="K32" i="16"/>
  <c r="J32" i="16"/>
  <c r="I32" i="16"/>
  <c r="K31" i="16"/>
  <c r="J31" i="16"/>
  <c r="I31" i="16"/>
  <c r="K30" i="16"/>
  <c r="J30" i="16"/>
  <c r="I30" i="16"/>
  <c r="K29" i="16"/>
  <c r="J29" i="16"/>
  <c r="I29" i="16"/>
  <c r="K27" i="16"/>
  <c r="J27" i="16"/>
  <c r="I27" i="16"/>
  <c r="K26" i="16"/>
  <c r="J26" i="16"/>
  <c r="I26" i="16"/>
  <c r="K25" i="16"/>
  <c r="J25" i="16"/>
  <c r="I25" i="16"/>
  <c r="K24" i="16"/>
  <c r="J24" i="16"/>
  <c r="I24" i="16"/>
  <c r="K23" i="16"/>
  <c r="J23" i="16"/>
  <c r="I23" i="16"/>
  <c r="K21" i="16"/>
  <c r="J21" i="16"/>
  <c r="I21" i="16"/>
  <c r="K20" i="16"/>
  <c r="J20" i="16"/>
  <c r="I20" i="16"/>
  <c r="K19" i="16"/>
  <c r="J19" i="16"/>
  <c r="I19" i="16"/>
  <c r="K18" i="16"/>
  <c r="J18" i="16"/>
  <c r="I18" i="16"/>
  <c r="K15" i="16"/>
  <c r="J15" i="16"/>
  <c r="I15" i="16"/>
  <c r="K14" i="16"/>
  <c r="J14" i="16"/>
  <c r="I14" i="16"/>
  <c r="K13" i="16"/>
  <c r="J13" i="16"/>
  <c r="I13" i="16"/>
  <c r="K12" i="16"/>
  <c r="J12" i="16"/>
  <c r="I12" i="16"/>
  <c r="K9" i="16"/>
  <c r="J9" i="16"/>
  <c r="I9" i="16"/>
  <c r="K8" i="16"/>
  <c r="J8" i="16"/>
  <c r="I8" i="16"/>
  <c r="K7" i="16"/>
  <c r="J7" i="16"/>
  <c r="I7" i="16"/>
  <c r="K6" i="16"/>
  <c r="J6" i="16"/>
  <c r="I6" i="16"/>
  <c r="K5" i="16"/>
  <c r="J5" i="16"/>
  <c r="I5" i="16"/>
  <c r="I52" i="2"/>
  <c r="J52" i="2"/>
  <c r="K52" i="2"/>
  <c r="L52" i="2"/>
  <c r="M104" i="23"/>
  <c r="M83" i="23"/>
  <c r="M91" i="23"/>
  <c r="L104" i="23"/>
  <c r="L83" i="23"/>
  <c r="L91" i="23"/>
  <c r="K104" i="23"/>
  <c r="K83" i="23"/>
  <c r="K91" i="23"/>
  <c r="J104" i="23"/>
  <c r="J83" i="23"/>
  <c r="J91" i="23"/>
  <c r="G104" i="23"/>
  <c r="G83" i="23"/>
  <c r="G91" i="23"/>
  <c r="F104" i="23"/>
  <c r="F83" i="23"/>
  <c r="F91" i="23"/>
  <c r="J30" i="23"/>
  <c r="J17" i="23"/>
  <c r="D79" i="6"/>
  <c r="J4" i="23"/>
  <c r="I75" i="6"/>
  <c r="H75" i="6"/>
  <c r="M73" i="6"/>
  <c r="L73" i="6"/>
  <c r="M69" i="6"/>
  <c r="L69" i="6"/>
  <c r="M68" i="6"/>
  <c r="L68" i="6"/>
  <c r="M67" i="6"/>
  <c r="L67" i="6"/>
  <c r="M66" i="6"/>
  <c r="L66" i="6"/>
  <c r="M64" i="6"/>
  <c r="L64" i="6"/>
  <c r="M63" i="6"/>
  <c r="L63" i="6"/>
  <c r="M62" i="6"/>
  <c r="L62" i="6"/>
  <c r="M61" i="6"/>
  <c r="L61" i="6"/>
  <c r="M59" i="6"/>
  <c r="L59" i="6"/>
  <c r="M58" i="6"/>
  <c r="L58" i="6"/>
  <c r="M57" i="6"/>
  <c r="L57" i="6"/>
  <c r="M55" i="6"/>
  <c r="L55" i="6"/>
  <c r="M53" i="6"/>
  <c r="L53" i="6"/>
  <c r="M51" i="6"/>
  <c r="L51" i="6"/>
  <c r="M50" i="6"/>
  <c r="L50" i="6"/>
  <c r="M49" i="6"/>
  <c r="L49" i="6"/>
  <c r="M48" i="6"/>
  <c r="L48" i="6"/>
  <c r="M46" i="6"/>
  <c r="L46" i="6"/>
  <c r="M45" i="6"/>
  <c r="L45" i="6"/>
  <c r="L44" i="6"/>
  <c r="M42" i="6"/>
  <c r="L42" i="6"/>
  <c r="M41" i="6"/>
  <c r="L41" i="6"/>
  <c r="M40" i="6"/>
  <c r="L40" i="6"/>
  <c r="M39" i="6"/>
  <c r="L39" i="6"/>
  <c r="M36" i="6"/>
  <c r="L36" i="6"/>
  <c r="M35" i="6"/>
  <c r="L35" i="6"/>
  <c r="M34" i="6"/>
  <c r="L34" i="6"/>
  <c r="M32" i="6"/>
  <c r="L32" i="6"/>
  <c r="M31" i="6"/>
  <c r="L31" i="6"/>
  <c r="M30" i="6"/>
  <c r="L30" i="6"/>
  <c r="M26" i="6"/>
  <c r="L26" i="6"/>
  <c r="M23" i="6"/>
  <c r="L23" i="6"/>
  <c r="M21" i="6"/>
  <c r="L21" i="6"/>
  <c r="M20" i="6"/>
  <c r="L20" i="6"/>
  <c r="M19" i="6"/>
  <c r="L19" i="6"/>
  <c r="M18" i="6"/>
  <c r="L18" i="6"/>
  <c r="M17" i="6"/>
  <c r="L17" i="6"/>
  <c r="M16" i="6"/>
  <c r="L16" i="6"/>
  <c r="M15" i="6"/>
  <c r="L15" i="6"/>
  <c r="M13" i="6"/>
  <c r="L13" i="6"/>
  <c r="M12" i="6"/>
  <c r="L12" i="6"/>
  <c r="M10" i="6"/>
  <c r="L10" i="6"/>
  <c r="M8" i="6"/>
  <c r="L8" i="6"/>
  <c r="M6" i="6"/>
  <c r="L6" i="6"/>
  <c r="M5" i="6"/>
  <c r="L5" i="6"/>
  <c r="N43" i="23"/>
  <c r="N30" i="23"/>
  <c r="N17" i="23"/>
  <c r="N4" i="23"/>
  <c r="M43" i="23"/>
  <c r="M30" i="23"/>
  <c r="E76" i="9"/>
  <c r="M17" i="23"/>
  <c r="M4" i="23"/>
  <c r="L43" i="23"/>
  <c r="L30" i="23"/>
  <c r="L17" i="23"/>
  <c r="L4" i="23"/>
  <c r="K30" i="23"/>
  <c r="K17" i="23"/>
  <c r="K4" i="23"/>
  <c r="J33" i="10"/>
  <c r="H33" i="10"/>
  <c r="I33" i="10"/>
  <c r="J29" i="10"/>
  <c r="I29" i="10"/>
  <c r="H29" i="10"/>
  <c r="N27" i="10"/>
  <c r="M27" i="10"/>
  <c r="K27" i="10"/>
  <c r="N23" i="10"/>
  <c r="M23" i="10"/>
  <c r="N22" i="10"/>
  <c r="M22" i="10"/>
  <c r="N20" i="10"/>
  <c r="M20" i="10"/>
  <c r="N17" i="10"/>
  <c r="M17" i="10"/>
  <c r="N14" i="10"/>
  <c r="M14" i="10"/>
  <c r="N13" i="10"/>
  <c r="M13" i="10"/>
  <c r="N12" i="10"/>
  <c r="M12" i="10"/>
  <c r="N9" i="10"/>
  <c r="M9" i="10"/>
  <c r="N6" i="10"/>
  <c r="M6" i="10"/>
  <c r="H71" i="9"/>
  <c r="J70" i="9"/>
  <c r="I70" i="9"/>
  <c r="H70" i="9"/>
  <c r="J65" i="9"/>
  <c r="I65" i="9"/>
  <c r="H65" i="9"/>
  <c r="J63" i="9"/>
  <c r="I63" i="9"/>
  <c r="H63" i="9"/>
  <c r="J62" i="9"/>
  <c r="I62" i="9"/>
  <c r="H62" i="9"/>
  <c r="J61" i="9"/>
  <c r="I61" i="9"/>
  <c r="H61" i="9"/>
  <c r="J60" i="9"/>
  <c r="I60" i="9"/>
  <c r="H60" i="9"/>
  <c r="J59" i="9"/>
  <c r="I59" i="9"/>
  <c r="H59" i="9"/>
  <c r="J58" i="9"/>
  <c r="I58" i="9"/>
  <c r="H58" i="9"/>
  <c r="J57" i="9"/>
  <c r="I57" i="9"/>
  <c r="H57" i="9"/>
  <c r="J53" i="9"/>
  <c r="I53" i="9"/>
  <c r="H53" i="9"/>
  <c r="J52" i="9"/>
  <c r="I52" i="9"/>
  <c r="H52" i="9"/>
  <c r="J50" i="9"/>
  <c r="I50" i="9"/>
  <c r="H50" i="9"/>
  <c r="J49" i="9"/>
  <c r="I49" i="9"/>
  <c r="H49" i="9"/>
  <c r="J48" i="9"/>
  <c r="I48" i="9"/>
  <c r="H48" i="9"/>
  <c r="J47" i="9"/>
  <c r="I47" i="9"/>
  <c r="H47" i="9"/>
  <c r="J46" i="9"/>
  <c r="I46" i="9"/>
  <c r="H46" i="9"/>
  <c r="I44" i="9"/>
  <c r="H44" i="9"/>
  <c r="J42" i="9"/>
  <c r="I42" i="9"/>
  <c r="H42" i="9"/>
  <c r="J40" i="9"/>
  <c r="I40" i="9"/>
  <c r="H40" i="9"/>
  <c r="J39" i="9"/>
  <c r="I39" i="9"/>
  <c r="H39" i="9"/>
  <c r="J37" i="9"/>
  <c r="I37" i="9"/>
  <c r="H37" i="9"/>
  <c r="J36" i="9"/>
  <c r="I36" i="9"/>
  <c r="H36" i="9"/>
  <c r="J35" i="9"/>
  <c r="I35" i="9"/>
  <c r="H35" i="9"/>
  <c r="J33" i="9"/>
  <c r="I33" i="9"/>
  <c r="H33" i="9"/>
  <c r="J31" i="9"/>
  <c r="I31" i="9"/>
  <c r="H31" i="9"/>
  <c r="J29" i="9"/>
  <c r="I29" i="9"/>
  <c r="H29" i="9"/>
  <c r="J28" i="9"/>
  <c r="I28" i="9"/>
  <c r="H28" i="9"/>
  <c r="J24" i="9"/>
  <c r="I24" i="9"/>
  <c r="H24" i="9"/>
  <c r="J21" i="9"/>
  <c r="I21" i="9"/>
  <c r="H21" i="9"/>
  <c r="J20" i="9"/>
  <c r="I20" i="9"/>
  <c r="H20" i="9"/>
  <c r="J19" i="9"/>
  <c r="I19" i="9"/>
  <c r="H19" i="9"/>
  <c r="J18" i="9"/>
  <c r="I18" i="9"/>
  <c r="H18" i="9"/>
  <c r="J17" i="9"/>
  <c r="I17" i="9"/>
  <c r="H17" i="9"/>
  <c r="J16" i="9"/>
  <c r="I16" i="9"/>
  <c r="H16" i="9"/>
  <c r="J15" i="9"/>
  <c r="I15" i="9"/>
  <c r="H15" i="9"/>
  <c r="J14" i="9"/>
  <c r="I14" i="9"/>
  <c r="H14" i="9"/>
  <c r="J13" i="9"/>
  <c r="I13" i="9"/>
  <c r="H13" i="9"/>
  <c r="J12" i="9"/>
  <c r="I12" i="9"/>
  <c r="H12" i="9"/>
  <c r="J11" i="9"/>
  <c r="I11" i="9"/>
  <c r="H11" i="9"/>
  <c r="J10" i="9"/>
  <c r="I10" i="9"/>
  <c r="H10" i="9"/>
  <c r="J7" i="9"/>
  <c r="I7" i="9"/>
  <c r="H7" i="9"/>
  <c r="J6" i="9"/>
  <c r="I6" i="9"/>
  <c r="H6" i="9"/>
  <c r="J5" i="9"/>
  <c r="I5" i="9"/>
  <c r="H5" i="9"/>
  <c r="N89" i="8"/>
  <c r="M89" i="8"/>
  <c r="K89" i="8"/>
  <c r="N84" i="8"/>
  <c r="M84" i="8"/>
  <c r="N82" i="8"/>
  <c r="M82" i="8"/>
  <c r="N81" i="8"/>
  <c r="M81" i="8"/>
  <c r="N80" i="8"/>
  <c r="M80" i="8"/>
  <c r="N79" i="8"/>
  <c r="M79" i="8"/>
  <c r="N78" i="8"/>
  <c r="M78" i="8"/>
  <c r="N77" i="8"/>
  <c r="M77" i="8"/>
  <c r="N76" i="8"/>
  <c r="M76" i="8"/>
  <c r="N72" i="8"/>
  <c r="M72" i="8"/>
  <c r="N71" i="8"/>
  <c r="M71" i="8"/>
  <c r="N70" i="8"/>
  <c r="M70" i="8"/>
  <c r="N69" i="8"/>
  <c r="M69" i="8"/>
  <c r="N67" i="8"/>
  <c r="M67" i="8"/>
  <c r="N66" i="8"/>
  <c r="M66" i="8"/>
  <c r="N65" i="8"/>
  <c r="M65" i="8"/>
  <c r="N64" i="8"/>
  <c r="M64" i="8"/>
  <c r="N63" i="8"/>
  <c r="M63" i="8"/>
  <c r="N62" i="8"/>
  <c r="M62" i="8"/>
  <c r="N61" i="8"/>
  <c r="M61" i="8"/>
  <c r="N60" i="8"/>
  <c r="M60" i="8"/>
  <c r="N58" i="8"/>
  <c r="M58" i="8"/>
  <c r="N57" i="8"/>
  <c r="M57" i="8"/>
  <c r="N55" i="8"/>
  <c r="M55" i="8"/>
  <c r="N54" i="8"/>
  <c r="M54" i="8"/>
  <c r="N51" i="8"/>
  <c r="M51" i="8"/>
  <c r="N50" i="8"/>
  <c r="M50" i="8"/>
  <c r="N48" i="8"/>
  <c r="M48" i="8"/>
  <c r="N46" i="8"/>
  <c r="M46" i="8"/>
  <c r="N44" i="8"/>
  <c r="M44" i="8"/>
  <c r="N43" i="8"/>
  <c r="M43" i="8"/>
  <c r="N40" i="8"/>
  <c r="M40" i="8"/>
  <c r="N39" i="8"/>
  <c r="M39" i="8"/>
  <c r="N37" i="8"/>
  <c r="M37" i="8"/>
  <c r="N35" i="8"/>
  <c r="M35" i="8"/>
  <c r="N33" i="8"/>
  <c r="M33" i="8"/>
  <c r="N31" i="8"/>
  <c r="M31" i="8"/>
  <c r="N30" i="8"/>
  <c r="M30" i="8"/>
  <c r="N28" i="8"/>
  <c r="M28" i="8"/>
  <c r="N27" i="8"/>
  <c r="M27" i="8"/>
  <c r="N26" i="8"/>
  <c r="M26" i="8"/>
  <c r="N25" i="8"/>
  <c r="M25" i="8"/>
  <c r="N24" i="8"/>
  <c r="M24" i="8"/>
  <c r="N21" i="8"/>
  <c r="M21" i="8"/>
  <c r="N20" i="8"/>
  <c r="M20" i="8"/>
  <c r="N19" i="8"/>
  <c r="M19" i="8"/>
  <c r="N17" i="8"/>
  <c r="M17" i="8"/>
  <c r="N16" i="8"/>
  <c r="M16" i="8"/>
  <c r="N15" i="8"/>
  <c r="M15" i="8"/>
  <c r="N14" i="8"/>
  <c r="M14" i="8"/>
  <c r="N13" i="8"/>
  <c r="M13" i="8"/>
  <c r="N11" i="8"/>
  <c r="M11" i="8"/>
  <c r="N8" i="8"/>
  <c r="M8" i="8"/>
  <c r="N6" i="8"/>
  <c r="M6" i="8"/>
  <c r="N5" i="8"/>
  <c r="M5" i="8"/>
  <c r="I51" i="7"/>
  <c r="M52" i="7"/>
  <c r="L52" i="7"/>
  <c r="M48" i="7"/>
  <c r="L48" i="7"/>
  <c r="M47" i="7"/>
  <c r="L47" i="7"/>
  <c r="M45" i="7"/>
  <c r="L45" i="7"/>
  <c r="L44" i="7"/>
  <c r="M43" i="7"/>
  <c r="L43" i="7"/>
  <c r="M39" i="7"/>
  <c r="L39" i="7"/>
  <c r="M38" i="7"/>
  <c r="L38" i="7"/>
  <c r="M36" i="7"/>
  <c r="L36" i="7"/>
  <c r="M35" i="7"/>
  <c r="L35" i="7"/>
  <c r="M34" i="7"/>
  <c r="L34" i="7"/>
  <c r="M33" i="7"/>
  <c r="L33" i="7"/>
  <c r="M32" i="7"/>
  <c r="L32" i="7"/>
  <c r="M30" i="7"/>
  <c r="L30" i="7"/>
  <c r="M27" i="7"/>
  <c r="L27" i="7"/>
  <c r="M25" i="7"/>
  <c r="L25" i="7"/>
  <c r="M22" i="7"/>
  <c r="L22" i="7"/>
  <c r="M19" i="7"/>
  <c r="L19" i="7"/>
  <c r="M16" i="7"/>
  <c r="L16" i="7"/>
  <c r="M15" i="7"/>
  <c r="L15" i="7"/>
  <c r="M14" i="7"/>
  <c r="L14" i="7"/>
  <c r="M13" i="7"/>
  <c r="L13" i="7"/>
  <c r="M12" i="7"/>
  <c r="M11" i="7"/>
  <c r="L11" i="7"/>
  <c r="M10" i="7"/>
  <c r="L10" i="7"/>
  <c r="M6" i="7"/>
  <c r="L6" i="7"/>
  <c r="M5" i="7"/>
  <c r="L5" i="7"/>
  <c r="H74" i="1"/>
  <c r="G74" i="1"/>
  <c r="G75" i="1"/>
  <c r="I50" i="14"/>
  <c r="R64" i="23"/>
  <c r="J50" i="14"/>
  <c r="H69" i="1"/>
  <c r="R56" i="23"/>
  <c r="I49" i="14"/>
  <c r="R62" i="23"/>
  <c r="H51" i="14"/>
  <c r="R52" i="23"/>
  <c r="S52" i="23"/>
  <c r="X43" i="23"/>
  <c r="G31" i="20"/>
  <c r="X45" i="23"/>
  <c r="G33" i="20"/>
  <c r="X30" i="23"/>
  <c r="F33" i="20"/>
  <c r="X17" i="23"/>
  <c r="X4" i="23"/>
  <c r="D35" i="20"/>
  <c r="X13" i="23"/>
  <c r="W43" i="23"/>
  <c r="H34" i="19"/>
  <c r="W45" i="23"/>
  <c r="H38" i="19"/>
  <c r="W30" i="23"/>
  <c r="G36" i="19"/>
  <c r="W17" i="23"/>
  <c r="F34" i="19"/>
  <c r="W19" i="23"/>
  <c r="W4" i="23"/>
  <c r="E34" i="19"/>
  <c r="W6" i="23"/>
  <c r="V43" i="23"/>
  <c r="V30" i="23"/>
  <c r="E47" i="18"/>
  <c r="V32" i="23"/>
  <c r="E49" i="18"/>
  <c r="V17" i="23"/>
  <c r="D49" i="18"/>
  <c r="V26" i="23"/>
  <c r="V4" i="23"/>
  <c r="U43" i="23"/>
  <c r="U30" i="23"/>
  <c r="U17" i="23"/>
  <c r="U4" i="23"/>
  <c r="S43" i="23"/>
  <c r="G50" i="15"/>
  <c r="S45" i="23"/>
  <c r="S49" i="23"/>
  <c r="S30" i="23"/>
  <c r="S17" i="23"/>
  <c r="S4" i="23"/>
  <c r="S13" i="23"/>
  <c r="R43" i="23"/>
  <c r="H47" i="14"/>
  <c r="R45" i="23"/>
  <c r="H49" i="14"/>
  <c r="R30" i="23"/>
  <c r="G47" i="14"/>
  <c r="R17" i="23"/>
  <c r="F47" i="14"/>
  <c r="R19" i="23"/>
  <c r="F49" i="14"/>
  <c r="R4" i="23"/>
  <c r="Q43" i="23"/>
  <c r="Q30" i="23"/>
  <c r="G14" i="13"/>
  <c r="G16" i="13"/>
  <c r="Q39" i="23"/>
  <c r="Q17" i="23"/>
  <c r="F14" i="13"/>
  <c r="F16" i="13"/>
  <c r="Q26" i="23"/>
  <c r="Q4" i="23"/>
  <c r="C64" i="3"/>
  <c r="E25" i="12"/>
  <c r="P32" i="23"/>
  <c r="P36" i="23"/>
  <c r="D25" i="12"/>
  <c r="P19" i="23"/>
  <c r="F71" i="11"/>
  <c r="O45" i="23"/>
  <c r="F73" i="11"/>
  <c r="F75" i="11"/>
  <c r="O52" i="23"/>
  <c r="C71" i="11"/>
  <c r="O6" i="23"/>
  <c r="C73" i="11"/>
  <c r="C75" i="11"/>
  <c r="G43" i="23"/>
  <c r="G45" i="23"/>
  <c r="G30" i="23"/>
  <c r="G32" i="23"/>
  <c r="G17" i="23"/>
  <c r="G19" i="23"/>
  <c r="F43" i="23"/>
  <c r="F30" i="23"/>
  <c r="F53" i="2"/>
  <c r="F55" i="2"/>
  <c r="F17" i="23"/>
  <c r="E51" i="2"/>
  <c r="F19" i="23"/>
  <c r="E53" i="2"/>
  <c r="E55" i="2"/>
  <c r="E43" i="23"/>
  <c r="F71" i="1"/>
  <c r="E45" i="23"/>
  <c r="F73" i="1"/>
  <c r="F75" i="1"/>
  <c r="E30" i="23"/>
  <c r="E17" i="23"/>
  <c r="D71" i="1"/>
  <c r="E19" i="23"/>
  <c r="D73" i="1"/>
  <c r="D75" i="1"/>
  <c r="E26" i="23"/>
  <c r="G4" i="23"/>
  <c r="C60" i="3"/>
  <c r="G6" i="23"/>
  <c r="F4" i="23"/>
  <c r="E4" i="23"/>
  <c r="J6" i="1"/>
  <c r="J7" i="1"/>
  <c r="J8" i="1"/>
  <c r="J10" i="1"/>
  <c r="J12" i="1"/>
  <c r="J13" i="1"/>
  <c r="J14" i="1"/>
  <c r="J16" i="1"/>
  <c r="J17" i="1"/>
  <c r="J18" i="1"/>
  <c r="J19" i="1"/>
  <c r="J22" i="1"/>
  <c r="J24" i="1"/>
  <c r="J25" i="1"/>
  <c r="J27" i="1"/>
  <c r="J29" i="1"/>
  <c r="J30" i="1"/>
  <c r="J31" i="1"/>
  <c r="J35" i="1"/>
  <c r="J39" i="1"/>
  <c r="J42" i="1"/>
  <c r="J43" i="1"/>
  <c r="J44" i="1"/>
  <c r="J45" i="1"/>
  <c r="J46" i="1"/>
  <c r="J47" i="1"/>
  <c r="J48" i="1"/>
  <c r="J50" i="1"/>
  <c r="J52" i="1"/>
  <c r="J54" i="1"/>
  <c r="J55" i="1"/>
  <c r="J56" i="1"/>
  <c r="J57" i="1"/>
  <c r="J59" i="1"/>
  <c r="J60" i="1"/>
  <c r="J61" i="1"/>
  <c r="J62" i="1"/>
  <c r="J63" i="1"/>
  <c r="J64" i="1"/>
  <c r="I24" i="1"/>
  <c r="I6" i="1"/>
  <c r="I7" i="1"/>
  <c r="I8" i="1"/>
  <c r="I10" i="1"/>
  <c r="I12" i="1"/>
  <c r="I13" i="1"/>
  <c r="I14" i="1"/>
  <c r="I16" i="1"/>
  <c r="I17" i="1"/>
  <c r="I18" i="1"/>
  <c r="I19" i="1"/>
  <c r="I22" i="1"/>
  <c r="I25" i="1"/>
  <c r="I27" i="1"/>
  <c r="I29" i="1"/>
  <c r="I30" i="1"/>
  <c r="I31" i="1"/>
  <c r="I35" i="1"/>
  <c r="I39" i="1"/>
  <c r="I42" i="1"/>
  <c r="I43" i="1"/>
  <c r="I44" i="1"/>
  <c r="I45" i="1"/>
  <c r="I46" i="1"/>
  <c r="I47" i="1"/>
  <c r="I48" i="1"/>
  <c r="I50" i="1"/>
  <c r="I52" i="1"/>
  <c r="I54" i="1"/>
  <c r="I55" i="1"/>
  <c r="I56" i="1"/>
  <c r="I57" i="1"/>
  <c r="I59" i="1"/>
  <c r="I60" i="1"/>
  <c r="I61" i="1"/>
  <c r="I62" i="1"/>
  <c r="I63" i="1"/>
  <c r="I64" i="1"/>
  <c r="I6" i="15"/>
  <c r="J6" i="15"/>
  <c r="K6" i="15"/>
  <c r="I9" i="15"/>
  <c r="J9" i="15"/>
  <c r="K9" i="15"/>
  <c r="I10" i="15"/>
  <c r="J10" i="15"/>
  <c r="K10" i="15"/>
  <c r="I12" i="15"/>
  <c r="J12" i="15"/>
  <c r="K12" i="15"/>
  <c r="I13" i="15"/>
  <c r="J13" i="15"/>
  <c r="K13" i="15"/>
  <c r="I15" i="15"/>
  <c r="J15" i="15"/>
  <c r="K15" i="15"/>
  <c r="I16" i="15"/>
  <c r="J16" i="15"/>
  <c r="K16" i="15"/>
  <c r="I17" i="15"/>
  <c r="J17" i="15"/>
  <c r="K17" i="15"/>
  <c r="I20" i="15"/>
  <c r="J20" i="15"/>
  <c r="K20" i="15"/>
  <c r="I21" i="15"/>
  <c r="J21" i="15"/>
  <c r="K21" i="15"/>
  <c r="I22" i="15"/>
  <c r="J22" i="15"/>
  <c r="K22" i="15"/>
  <c r="I25" i="15"/>
  <c r="J25" i="15"/>
  <c r="K25" i="15"/>
  <c r="I27" i="15"/>
  <c r="J27" i="15"/>
  <c r="K27" i="15"/>
  <c r="I29" i="15"/>
  <c r="J29" i="15"/>
  <c r="K29" i="15"/>
  <c r="I31" i="15"/>
  <c r="J31" i="15"/>
  <c r="K31" i="15"/>
  <c r="I32" i="15"/>
  <c r="J32" i="15"/>
  <c r="K32" i="15"/>
  <c r="I33" i="15"/>
  <c r="J33" i="15"/>
  <c r="K33" i="15"/>
  <c r="I34" i="15"/>
  <c r="J34" i="15"/>
  <c r="K34" i="15"/>
  <c r="I35" i="15"/>
  <c r="J35" i="15"/>
  <c r="K35" i="15"/>
  <c r="I36" i="15"/>
  <c r="J36" i="15"/>
  <c r="K36" i="15"/>
  <c r="I38" i="15"/>
  <c r="J38" i="15"/>
  <c r="K38" i="15"/>
  <c r="I42" i="15"/>
  <c r="J42" i="15"/>
  <c r="K42" i="15"/>
  <c r="I44" i="15"/>
  <c r="J44" i="15"/>
  <c r="K44" i="15"/>
  <c r="K5" i="15"/>
  <c r="J5" i="15"/>
  <c r="I5" i="15"/>
  <c r="K48" i="15"/>
  <c r="J48" i="15"/>
  <c r="I48" i="15"/>
  <c r="I51" i="15"/>
  <c r="J48" i="14"/>
  <c r="K45" i="14"/>
  <c r="H30" i="19"/>
  <c r="G30" i="19"/>
  <c r="F30" i="19"/>
  <c r="J13" i="13"/>
  <c r="L10" i="13"/>
  <c r="K10" i="13"/>
  <c r="J10" i="13"/>
  <c r="G59" i="3"/>
  <c r="G60" i="3"/>
  <c r="G56" i="3"/>
  <c r="F56" i="3"/>
  <c r="E56" i="3"/>
  <c r="D56" i="3"/>
  <c r="C56" i="3"/>
  <c r="H63" i="3"/>
  <c r="H61" i="3"/>
  <c r="H59" i="3"/>
  <c r="J58" i="3"/>
  <c r="I58" i="3"/>
  <c r="H58" i="3"/>
  <c r="J54" i="3"/>
  <c r="I54" i="3"/>
  <c r="H54" i="3"/>
  <c r="J53" i="3"/>
  <c r="I53" i="3"/>
  <c r="H53" i="3"/>
  <c r="J52" i="3"/>
  <c r="I52" i="3"/>
  <c r="H52" i="3"/>
  <c r="J51" i="3"/>
  <c r="I51" i="3"/>
  <c r="H51" i="3"/>
  <c r="J50" i="3"/>
  <c r="I50" i="3"/>
  <c r="H50" i="3"/>
  <c r="J48" i="3"/>
  <c r="I48" i="3"/>
  <c r="H48" i="3"/>
  <c r="J47" i="3"/>
  <c r="I47" i="3"/>
  <c r="H47" i="3"/>
  <c r="J46" i="3"/>
  <c r="I46" i="3"/>
  <c r="H46" i="3"/>
  <c r="J45" i="3"/>
  <c r="I45" i="3"/>
  <c r="H45" i="3"/>
  <c r="J41" i="3"/>
  <c r="I41" i="3"/>
  <c r="H41" i="3"/>
  <c r="H40" i="3"/>
  <c r="J39" i="3"/>
  <c r="I39" i="3"/>
  <c r="H39" i="3"/>
  <c r="J38" i="3"/>
  <c r="I38" i="3"/>
  <c r="H38" i="3"/>
  <c r="J37" i="3"/>
  <c r="I37" i="3"/>
  <c r="H37" i="3"/>
  <c r="J36" i="3"/>
  <c r="I36" i="3"/>
  <c r="H36" i="3"/>
  <c r="J35" i="3"/>
  <c r="I35" i="3"/>
  <c r="H35" i="3"/>
  <c r="J34" i="3"/>
  <c r="I34" i="3"/>
  <c r="H34" i="3"/>
  <c r="J31" i="3"/>
  <c r="I31" i="3"/>
  <c r="H31" i="3"/>
  <c r="J29" i="3"/>
  <c r="I29" i="3"/>
  <c r="H29" i="3"/>
  <c r="J28" i="3"/>
  <c r="I28" i="3"/>
  <c r="H28" i="3"/>
  <c r="J27" i="3"/>
  <c r="I27" i="3"/>
  <c r="H27" i="3"/>
  <c r="J23" i="3"/>
  <c r="I23" i="3"/>
  <c r="H23" i="3"/>
  <c r="J22" i="3"/>
  <c r="I22" i="3"/>
  <c r="H22" i="3"/>
  <c r="J20" i="3"/>
  <c r="I20" i="3"/>
  <c r="H20" i="3"/>
  <c r="J16" i="3"/>
  <c r="I16" i="3"/>
  <c r="H16" i="3"/>
  <c r="J15" i="3"/>
  <c r="I15" i="3"/>
  <c r="H15" i="3"/>
  <c r="J14" i="3"/>
  <c r="I14" i="3"/>
  <c r="H14" i="3"/>
  <c r="J13" i="3"/>
  <c r="I13" i="3"/>
  <c r="H13" i="3"/>
  <c r="J10" i="3"/>
  <c r="I10" i="3"/>
  <c r="H10" i="3"/>
  <c r="J9" i="3"/>
  <c r="I9" i="3"/>
  <c r="H9" i="3"/>
  <c r="J6" i="3"/>
  <c r="I6" i="3"/>
  <c r="H6" i="3"/>
  <c r="J5" i="3"/>
  <c r="I5" i="3"/>
  <c r="H5" i="3"/>
  <c r="K17" i="26"/>
  <c r="J17" i="26"/>
  <c r="I17" i="26"/>
  <c r="H106" i="26"/>
  <c r="J11" i="13"/>
  <c r="I14" i="13"/>
  <c r="J9" i="13"/>
  <c r="H57" i="3"/>
  <c r="I13" i="26"/>
  <c r="I5" i="26"/>
  <c r="K32" i="26"/>
  <c r="J32" i="26"/>
  <c r="I32" i="26"/>
  <c r="K87" i="26"/>
  <c r="J87" i="26"/>
  <c r="I87" i="26"/>
  <c r="K85" i="26"/>
  <c r="J85" i="26"/>
  <c r="I85" i="26"/>
  <c r="K104" i="26"/>
  <c r="J104" i="26"/>
  <c r="I104" i="26"/>
  <c r="K93" i="26"/>
  <c r="J93" i="26"/>
  <c r="I93" i="26"/>
  <c r="K75" i="26"/>
  <c r="J75" i="26"/>
  <c r="I75" i="26"/>
  <c r="J71" i="26"/>
  <c r="I71" i="26"/>
  <c r="K65" i="26"/>
  <c r="J65" i="26"/>
  <c r="I65" i="26"/>
  <c r="K63" i="26"/>
  <c r="J63" i="26"/>
  <c r="I63" i="26"/>
  <c r="K59" i="26"/>
  <c r="J59" i="26"/>
  <c r="I59" i="26"/>
  <c r="K57" i="26"/>
  <c r="J57" i="26"/>
  <c r="I57" i="26"/>
  <c r="K48" i="26"/>
  <c r="J48" i="26"/>
  <c r="I48" i="26"/>
  <c r="K24" i="26"/>
  <c r="J24" i="26"/>
  <c r="I24" i="26"/>
  <c r="K89" i="26"/>
  <c r="J89" i="26"/>
  <c r="I89" i="26"/>
  <c r="K19" i="26"/>
  <c r="J19" i="26"/>
  <c r="I19" i="26"/>
  <c r="K15" i="26"/>
  <c r="J15" i="26"/>
  <c r="I15" i="26"/>
  <c r="K13" i="26"/>
  <c r="J13" i="26"/>
  <c r="K9" i="26"/>
  <c r="J9" i="26"/>
  <c r="I9" i="26"/>
  <c r="K5" i="26"/>
  <c r="J5" i="26"/>
  <c r="K35" i="19"/>
  <c r="M32" i="19"/>
  <c r="L32" i="19"/>
  <c r="K32" i="19"/>
  <c r="M28" i="19"/>
  <c r="L28" i="19"/>
  <c r="K28" i="19"/>
  <c r="M17" i="19"/>
  <c r="L17" i="19"/>
  <c r="K17" i="19"/>
  <c r="M23" i="19"/>
  <c r="L23" i="19"/>
  <c r="K23" i="19"/>
  <c r="M7" i="19"/>
  <c r="L7" i="19"/>
  <c r="K7" i="19"/>
  <c r="M25" i="19"/>
  <c r="L25" i="19"/>
  <c r="K25" i="19"/>
  <c r="M16" i="19"/>
  <c r="L16" i="19"/>
  <c r="K16" i="19"/>
  <c r="M27" i="19"/>
  <c r="L27" i="19"/>
  <c r="K27" i="19"/>
  <c r="M26" i="19"/>
  <c r="L26" i="19"/>
  <c r="K26" i="19"/>
  <c r="M19" i="19"/>
  <c r="L19" i="19"/>
  <c r="K19" i="19"/>
  <c r="M18" i="19"/>
  <c r="L18" i="19"/>
  <c r="K18" i="19"/>
  <c r="M9" i="19"/>
  <c r="L9" i="19"/>
  <c r="K9" i="19"/>
  <c r="K5" i="19"/>
  <c r="K8" i="19"/>
  <c r="M8" i="19"/>
  <c r="L8" i="19"/>
  <c r="M5" i="19"/>
  <c r="L5" i="19"/>
  <c r="M20" i="19"/>
  <c r="L20" i="19"/>
  <c r="K20" i="19"/>
  <c r="I32" i="20"/>
  <c r="K29" i="20"/>
  <c r="J29" i="20"/>
  <c r="I29" i="20"/>
  <c r="K21" i="20"/>
  <c r="J21" i="20"/>
  <c r="I21" i="20"/>
  <c r="K19" i="20"/>
  <c r="J19" i="20"/>
  <c r="I19" i="20"/>
  <c r="K16" i="20"/>
  <c r="J16" i="20"/>
  <c r="I16" i="20"/>
  <c r="K15" i="20"/>
  <c r="J15" i="20"/>
  <c r="I15" i="20"/>
  <c r="K14" i="20"/>
  <c r="J14" i="20"/>
  <c r="I14" i="20"/>
  <c r="K12" i="20"/>
  <c r="J12" i="20"/>
  <c r="I12" i="20"/>
  <c r="K11" i="20"/>
  <c r="J11" i="20"/>
  <c r="I11" i="20"/>
  <c r="K9" i="20"/>
  <c r="J9" i="20"/>
  <c r="I9" i="20"/>
  <c r="K8" i="20"/>
  <c r="J8" i="20"/>
  <c r="I8" i="20"/>
  <c r="K7" i="20"/>
  <c r="J7" i="20"/>
  <c r="I7" i="20"/>
  <c r="K6" i="20"/>
  <c r="J6" i="20"/>
  <c r="I6" i="20"/>
  <c r="K5" i="20"/>
  <c r="J5" i="20"/>
  <c r="I5" i="20"/>
  <c r="H35" i="20"/>
  <c r="I30" i="20"/>
  <c r="K31" i="19"/>
  <c r="I28" i="20"/>
  <c r="G49" i="18"/>
  <c r="J45" i="18"/>
  <c r="I45" i="18"/>
  <c r="H45" i="18"/>
  <c r="J41" i="18"/>
  <c r="I41" i="18"/>
  <c r="H41" i="18"/>
  <c r="J40" i="18"/>
  <c r="I40" i="18"/>
  <c r="H40" i="18"/>
  <c r="J39" i="18"/>
  <c r="I39" i="18"/>
  <c r="H39" i="18"/>
  <c r="J38" i="18"/>
  <c r="I38" i="18"/>
  <c r="V1185" i="27"/>
  <c r="V1181" i="27"/>
  <c r="H38" i="18"/>
  <c r="V1179" i="27"/>
  <c r="J36" i="18"/>
  <c r="V1159" i="27"/>
  <c r="I36" i="18"/>
  <c r="V1155" i="27"/>
  <c r="H36" i="18"/>
  <c r="J35" i="18"/>
  <c r="V1133" i="27"/>
  <c r="I35" i="18"/>
  <c r="V1129" i="27"/>
  <c r="H35" i="18"/>
  <c r="V1127" i="27"/>
  <c r="J33" i="18"/>
  <c r="I33" i="18"/>
  <c r="H33" i="18"/>
  <c r="J32" i="18"/>
  <c r="I32" i="18"/>
  <c r="H32" i="18"/>
  <c r="J31" i="18"/>
  <c r="I31" i="18"/>
  <c r="H31" i="18"/>
  <c r="J30" i="18"/>
  <c r="I30" i="18"/>
  <c r="H30" i="18"/>
  <c r="J28" i="18"/>
  <c r="I28" i="18"/>
  <c r="H28" i="18"/>
  <c r="J26" i="18"/>
  <c r="I26" i="18"/>
  <c r="H26" i="18"/>
  <c r="J25" i="18"/>
  <c r="I25" i="18"/>
  <c r="H25" i="18"/>
  <c r="J20" i="18"/>
  <c r="I20" i="18"/>
  <c r="H20" i="18"/>
  <c r="J17" i="18"/>
  <c r="I17" i="18"/>
  <c r="H17" i="18"/>
  <c r="J16" i="18"/>
  <c r="I16" i="18"/>
  <c r="H16" i="18"/>
  <c r="J15" i="18"/>
  <c r="I15" i="18"/>
  <c r="H15" i="18"/>
  <c r="J14" i="18"/>
  <c r="I14" i="18"/>
  <c r="H14" i="18"/>
  <c r="J13" i="18"/>
  <c r="I13" i="18"/>
  <c r="H13" i="18"/>
  <c r="J11" i="18"/>
  <c r="I11" i="18"/>
  <c r="H11" i="18"/>
  <c r="J10" i="18"/>
  <c r="I10" i="18"/>
  <c r="H10" i="18"/>
  <c r="J6" i="18"/>
  <c r="I6" i="18"/>
  <c r="H6" i="18"/>
  <c r="J5" i="18"/>
  <c r="I5" i="18"/>
  <c r="H5" i="18"/>
  <c r="J48" i="2"/>
  <c r="L47" i="2"/>
  <c r="K47" i="2"/>
  <c r="J47" i="2"/>
  <c r="M54" i="2"/>
  <c r="M52" i="2"/>
  <c r="M50" i="2"/>
  <c r="O49" i="2"/>
  <c r="N49" i="2"/>
  <c r="M49" i="2"/>
  <c r="L48" i="2"/>
  <c r="L53" i="2"/>
  <c r="K48" i="2"/>
  <c r="I48" i="2"/>
  <c r="I55" i="2"/>
  <c r="H53" i="2"/>
  <c r="O43" i="2"/>
  <c r="N43" i="2"/>
  <c r="M43" i="2"/>
  <c r="O42" i="2"/>
  <c r="N42" i="2"/>
  <c r="M42" i="2"/>
  <c r="O41" i="2"/>
  <c r="N41" i="2"/>
  <c r="M41" i="2"/>
  <c r="O39" i="2"/>
  <c r="N39" i="2"/>
  <c r="M39" i="2"/>
  <c r="O38" i="2"/>
  <c r="N38" i="2"/>
  <c r="M38" i="2"/>
  <c r="O37" i="2"/>
  <c r="N37" i="2"/>
  <c r="M37" i="2"/>
  <c r="O33" i="2"/>
  <c r="N33" i="2"/>
  <c r="M33" i="2"/>
  <c r="O32" i="2"/>
  <c r="N32" i="2"/>
  <c r="M32" i="2"/>
  <c r="O30" i="2"/>
  <c r="N30" i="2"/>
  <c r="M30" i="2"/>
  <c r="O29" i="2"/>
  <c r="N29" i="2"/>
  <c r="M29" i="2"/>
  <c r="O28" i="2"/>
  <c r="N28" i="2"/>
  <c r="M28" i="2"/>
  <c r="O26" i="2"/>
  <c r="N26" i="2"/>
  <c r="M26" i="2"/>
  <c r="O23" i="2"/>
  <c r="N23" i="2"/>
  <c r="M23" i="2"/>
  <c r="O21" i="2"/>
  <c r="N21" i="2"/>
  <c r="M21" i="2"/>
  <c r="O19" i="2"/>
  <c r="N19" i="2"/>
  <c r="M19" i="2"/>
  <c r="O16" i="2"/>
  <c r="N16" i="2"/>
  <c r="M16" i="2"/>
  <c r="O13" i="2"/>
  <c r="N13" i="2"/>
  <c r="M13" i="2"/>
  <c r="O10" i="2"/>
  <c r="N10" i="2"/>
  <c r="M10" i="2"/>
  <c r="O9" i="2"/>
  <c r="N9" i="2"/>
  <c r="M9" i="2"/>
  <c r="O8" i="2"/>
  <c r="N8" i="2"/>
  <c r="M8" i="2"/>
  <c r="O7" i="2"/>
  <c r="N7" i="2"/>
  <c r="M7" i="2"/>
  <c r="O6" i="2"/>
  <c r="N6" i="2"/>
  <c r="M6" i="2"/>
  <c r="O5" i="2"/>
  <c r="N5" i="2"/>
  <c r="M5" i="2"/>
  <c r="J69" i="1"/>
  <c r="I69" i="1"/>
  <c r="J5" i="1"/>
  <c r="I5" i="1"/>
  <c r="H5" i="1"/>
  <c r="J23" i="12"/>
  <c r="I23" i="12"/>
  <c r="H23" i="12"/>
  <c r="J10" i="12"/>
  <c r="I10" i="12"/>
  <c r="H10" i="12"/>
  <c r="J12" i="12"/>
  <c r="I12" i="12"/>
  <c r="H12" i="12"/>
  <c r="J11" i="12"/>
  <c r="I11" i="12"/>
  <c r="H11" i="12"/>
  <c r="H8" i="12"/>
  <c r="C75" i="1"/>
  <c r="E13" i="23"/>
  <c r="H44" i="18"/>
  <c r="H50" i="18"/>
  <c r="L51" i="2"/>
  <c r="J55" i="2"/>
  <c r="I53" i="2"/>
  <c r="K55" i="2"/>
  <c r="M48" i="2"/>
  <c r="J63" i="11"/>
  <c r="I63" i="11"/>
  <c r="H63" i="11"/>
  <c r="J62" i="11"/>
  <c r="I62" i="11"/>
  <c r="H62" i="11"/>
  <c r="J61" i="11"/>
  <c r="I61" i="11"/>
  <c r="H61" i="11"/>
  <c r="J60" i="11"/>
  <c r="I60" i="11"/>
  <c r="H60" i="11"/>
  <c r="J59" i="11"/>
  <c r="I59" i="11"/>
  <c r="H59" i="11"/>
  <c r="J58" i="11"/>
  <c r="I58" i="11"/>
  <c r="H58" i="11"/>
  <c r="J57" i="11"/>
  <c r="I57" i="11"/>
  <c r="H57" i="11"/>
  <c r="J56" i="11"/>
  <c r="I56" i="11"/>
  <c r="H56" i="11"/>
  <c r="J47" i="11"/>
  <c r="I47" i="11"/>
  <c r="H47" i="11"/>
  <c r="H74" i="11"/>
  <c r="H72" i="11"/>
  <c r="H70" i="11"/>
  <c r="J69" i="11"/>
  <c r="I69" i="11"/>
  <c r="H69" i="11"/>
  <c r="G75" i="11"/>
  <c r="J53" i="11"/>
  <c r="I53" i="11"/>
  <c r="H53" i="11"/>
  <c r="J51" i="11"/>
  <c r="I51" i="11"/>
  <c r="H51" i="11"/>
  <c r="J50" i="11"/>
  <c r="I50" i="11"/>
  <c r="H50" i="11"/>
  <c r="J48" i="11"/>
  <c r="I48" i="11"/>
  <c r="H48" i="11"/>
  <c r="J46" i="11"/>
  <c r="I46" i="11"/>
  <c r="H46" i="11"/>
  <c r="J45" i="11"/>
  <c r="I45" i="11"/>
  <c r="H45" i="11"/>
  <c r="I44" i="11"/>
  <c r="H44" i="11"/>
  <c r="J43" i="11"/>
  <c r="I43" i="11"/>
  <c r="H43" i="11"/>
  <c r="J42" i="11"/>
  <c r="I42" i="11"/>
  <c r="H42" i="11"/>
  <c r="J41" i="11"/>
  <c r="I41" i="11"/>
  <c r="H41" i="11"/>
  <c r="J40" i="11"/>
  <c r="I40" i="11"/>
  <c r="H40" i="11"/>
  <c r="J39" i="11"/>
  <c r="I39" i="11"/>
  <c r="H39" i="11"/>
  <c r="J38" i="11"/>
  <c r="I38" i="11"/>
  <c r="H38" i="11"/>
  <c r="J36" i="11"/>
  <c r="I36" i="11"/>
  <c r="H36" i="11"/>
  <c r="J33" i="11"/>
  <c r="I33" i="11"/>
  <c r="H33" i="11"/>
  <c r="J31" i="11"/>
  <c r="I31" i="11"/>
  <c r="H31" i="11"/>
  <c r="J29" i="11"/>
  <c r="I29" i="11"/>
  <c r="H29" i="11"/>
  <c r="J27" i="11"/>
  <c r="I27" i="11"/>
  <c r="H27" i="11"/>
  <c r="J25" i="11"/>
  <c r="I25" i="11"/>
  <c r="H25" i="11"/>
  <c r="J24" i="11"/>
  <c r="I24" i="11"/>
  <c r="H24" i="11"/>
  <c r="J23" i="11"/>
  <c r="I23" i="11"/>
  <c r="H23" i="11"/>
  <c r="J20" i="11"/>
  <c r="I20" i="11"/>
  <c r="H20" i="11"/>
  <c r="J16" i="11"/>
  <c r="I16" i="11"/>
  <c r="H16" i="11"/>
  <c r="J15" i="11"/>
  <c r="I15" i="11"/>
  <c r="H15" i="11"/>
  <c r="J14" i="11"/>
  <c r="I14" i="11"/>
  <c r="H14" i="11"/>
  <c r="J13" i="11"/>
  <c r="I13" i="11"/>
  <c r="H13" i="11"/>
  <c r="J12" i="11"/>
  <c r="I12" i="11"/>
  <c r="H12" i="11"/>
  <c r="J10" i="11"/>
  <c r="I10" i="11"/>
  <c r="H10" i="11"/>
  <c r="J9" i="11"/>
  <c r="I9" i="11"/>
  <c r="H9" i="11"/>
  <c r="J6" i="11"/>
  <c r="I6" i="11"/>
  <c r="H6" i="11"/>
  <c r="J5" i="11"/>
  <c r="I5" i="11"/>
  <c r="H5" i="11"/>
  <c r="G71" i="11"/>
  <c r="G73" i="11"/>
  <c r="H68" i="11"/>
  <c r="I76" i="5"/>
  <c r="L45" i="14"/>
  <c r="L8" i="14"/>
  <c r="L9" i="14"/>
  <c r="L10" i="14"/>
  <c r="L11" i="14"/>
  <c r="L15" i="14"/>
  <c r="L16" i="14"/>
  <c r="L17" i="14"/>
  <c r="L20" i="14"/>
  <c r="L22" i="14"/>
  <c r="L24" i="14"/>
  <c r="L26" i="14"/>
  <c r="L27" i="14"/>
  <c r="L28" i="14"/>
  <c r="L29" i="14"/>
  <c r="L30" i="14"/>
  <c r="L32" i="14"/>
  <c r="L33" i="14"/>
  <c r="L36" i="14"/>
  <c r="L37" i="14"/>
  <c r="L39" i="14"/>
  <c r="L40" i="14"/>
  <c r="L41" i="14"/>
  <c r="L5" i="14"/>
  <c r="I49" i="15"/>
  <c r="M45" i="14"/>
  <c r="J46" i="14"/>
  <c r="M27" i="14"/>
  <c r="M37" i="14"/>
  <c r="M29" i="14"/>
  <c r="M30" i="14"/>
  <c r="M11" i="14"/>
  <c r="M15" i="14"/>
  <c r="M32" i="14"/>
  <c r="M39" i="14"/>
  <c r="M9" i="14"/>
  <c r="M28" i="14"/>
  <c r="M41" i="14"/>
  <c r="M8" i="14"/>
  <c r="M24" i="14"/>
  <c r="M10" i="14"/>
  <c r="M20" i="14"/>
  <c r="M26" i="14"/>
  <c r="M33" i="14"/>
  <c r="M36" i="14"/>
  <c r="M17" i="14"/>
  <c r="M22" i="14"/>
  <c r="M16" i="14"/>
  <c r="M40" i="14"/>
  <c r="M5" i="14"/>
  <c r="K30" i="14"/>
  <c r="K11" i="14"/>
  <c r="K15" i="14"/>
  <c r="K32" i="14"/>
  <c r="K39" i="14"/>
  <c r="K9" i="14"/>
  <c r="K28" i="14"/>
  <c r="K41" i="14"/>
  <c r="K8" i="14"/>
  <c r="K24" i="14"/>
  <c r="K10" i="14"/>
  <c r="K20" i="14"/>
  <c r="K26" i="14"/>
  <c r="K33" i="14"/>
  <c r="K36" i="14"/>
  <c r="K17" i="14"/>
  <c r="K22" i="14"/>
  <c r="K16" i="14"/>
  <c r="K40" i="14"/>
  <c r="K5" i="14"/>
  <c r="K27" i="14"/>
  <c r="K37" i="14"/>
  <c r="K29" i="14"/>
  <c r="J44" i="14"/>
  <c r="J51" i="14"/>
  <c r="K44" i="14"/>
  <c r="K46" i="14"/>
  <c r="E52" i="23"/>
  <c r="D31" i="20"/>
  <c r="X6" i="23"/>
  <c r="H51" i="2"/>
  <c r="I36" i="19"/>
  <c r="R23" i="23"/>
  <c r="E71" i="1"/>
  <c r="E32" i="23"/>
  <c r="C27" i="12"/>
  <c r="K71" i="26"/>
  <c r="E33" i="20"/>
  <c r="S36" i="23"/>
  <c r="F50" i="15"/>
  <c r="S32" i="23"/>
  <c r="E71" i="11"/>
  <c r="O32" i="23"/>
  <c r="E73" i="11"/>
  <c r="G34" i="19"/>
  <c r="W32" i="23"/>
  <c r="K33" i="19"/>
  <c r="H26" i="12"/>
  <c r="X52" i="23"/>
  <c r="I34" i="20"/>
  <c r="D73" i="11"/>
  <c r="D71" i="11"/>
  <c r="O19" i="23"/>
  <c r="D75" i="11"/>
  <c r="O26" i="23"/>
  <c r="E31" i="20"/>
  <c r="X19" i="23"/>
  <c r="E50" i="15"/>
  <c r="S19" i="23"/>
  <c r="F36" i="19"/>
  <c r="F51" i="2"/>
  <c r="F32" i="23"/>
  <c r="G49" i="14"/>
  <c r="V39" i="23"/>
  <c r="C25" i="12"/>
  <c r="P6" i="23"/>
  <c r="F31" i="20"/>
  <c r="X32" i="23"/>
  <c r="X39" i="23"/>
  <c r="H14" i="13"/>
  <c r="H16" i="13"/>
  <c r="Q52" i="23"/>
  <c r="G51" i="2"/>
  <c r="F45" i="23"/>
  <c r="G53" i="2"/>
  <c r="F25" i="12"/>
  <c r="P45" i="23"/>
  <c r="I51" i="14"/>
  <c r="R65" i="23"/>
  <c r="E75" i="11"/>
  <c r="O39" i="23"/>
  <c r="G55" i="2"/>
  <c r="D51" i="2"/>
  <c r="F6" i="23"/>
  <c r="D55" i="2"/>
  <c r="F13" i="23"/>
  <c r="D53" i="2"/>
  <c r="S26" i="23"/>
  <c r="S39" i="23"/>
  <c r="I53" i="15"/>
  <c r="E73" i="1"/>
  <c r="E47" i="14"/>
  <c r="R6" i="23"/>
  <c r="R49" i="23"/>
  <c r="P23" i="23"/>
  <c r="X26" i="23"/>
  <c r="F47" i="18"/>
  <c r="V45" i="23"/>
  <c r="V52" i="23"/>
  <c r="F49" i="18"/>
  <c r="I47" i="14"/>
  <c r="R58" i="23"/>
  <c r="I56" i="7"/>
  <c r="H68" i="1"/>
  <c r="H72" i="1"/>
  <c r="G51" i="14"/>
  <c r="R39" i="23"/>
  <c r="F51" i="14"/>
  <c r="E75" i="1"/>
  <c r="E39" i="23"/>
  <c r="C56" i="7"/>
  <c r="C76" i="9"/>
  <c r="M13" i="23"/>
  <c r="D72" i="9"/>
  <c r="M19" i="23"/>
  <c r="H69" i="9"/>
  <c r="F72" i="9"/>
  <c r="M45" i="23"/>
  <c r="F54" i="7"/>
  <c r="K45" i="23"/>
  <c r="L10" i="23"/>
  <c r="M39" i="23"/>
  <c r="C31" i="10"/>
  <c r="F58" i="7"/>
  <c r="K52" i="23"/>
  <c r="L19" i="23"/>
  <c r="F74" i="9"/>
  <c r="N36" i="23"/>
  <c r="C58" i="7"/>
  <c r="D54" i="7"/>
  <c r="K19" i="23"/>
  <c r="F56" i="7"/>
  <c r="C74" i="9"/>
  <c r="F76" i="9"/>
  <c r="M52" i="23"/>
  <c r="C33" i="10"/>
  <c r="N13" i="23"/>
  <c r="D29" i="10"/>
  <c r="N19" i="23"/>
  <c r="F29" i="10"/>
  <c r="N45" i="23"/>
  <c r="F75" i="6"/>
  <c r="J45" i="23"/>
  <c r="E77" i="6"/>
  <c r="H79" i="6"/>
  <c r="E79" i="6"/>
  <c r="D75" i="6"/>
  <c r="J19" i="23"/>
  <c r="D77" i="6"/>
  <c r="F79" i="6"/>
  <c r="F77" i="6"/>
  <c r="K13" i="23"/>
  <c r="S10" i="23"/>
  <c r="S23" i="23"/>
  <c r="E14" i="13"/>
  <c r="D47" i="18"/>
  <c r="V19" i="23"/>
  <c r="E38" i="19"/>
  <c r="F38" i="19"/>
  <c r="H54" i="7"/>
  <c r="H56" i="7"/>
  <c r="H73" i="9"/>
  <c r="D56" i="7"/>
  <c r="L36" i="23"/>
  <c r="E75" i="6"/>
  <c r="J32" i="23"/>
  <c r="I12" i="13"/>
  <c r="H58" i="7"/>
  <c r="D76" i="9"/>
  <c r="M26" i="23"/>
  <c r="D74" i="9"/>
  <c r="H31" i="20"/>
  <c r="H33" i="20"/>
  <c r="H110" i="26"/>
  <c r="C62" i="3"/>
  <c r="E16" i="13"/>
  <c r="Q13" i="23"/>
  <c r="E12" i="13"/>
  <c r="Q6" i="23"/>
  <c r="C51" i="18"/>
  <c r="D58" i="7"/>
  <c r="K26" i="23"/>
  <c r="C79" i="6"/>
  <c r="C75" i="6"/>
  <c r="J6" i="23"/>
  <c r="E54" i="7"/>
  <c r="K32" i="23"/>
  <c r="G77" i="6"/>
  <c r="G79" i="6"/>
  <c r="C77" i="6"/>
  <c r="H50" i="15"/>
  <c r="E49" i="14"/>
  <c r="E36" i="19"/>
  <c r="C29" i="10"/>
  <c r="N6" i="23"/>
  <c r="G209" i="16"/>
  <c r="C49" i="18"/>
  <c r="D33" i="20"/>
  <c r="H36" i="19"/>
  <c r="H70" i="1"/>
  <c r="E72" i="9"/>
  <c r="M32" i="23"/>
  <c r="G75" i="6"/>
  <c r="H77" i="6"/>
  <c r="I77" i="6"/>
  <c r="R26" i="23"/>
  <c r="G62" i="3"/>
  <c r="C47" i="18"/>
  <c r="V6" i="23"/>
  <c r="G64" i="3"/>
  <c r="D62" i="3"/>
  <c r="E51" i="14"/>
  <c r="R32" i="23"/>
  <c r="E62" i="3"/>
  <c r="G36" i="23"/>
  <c r="F62" i="3"/>
  <c r="G49" i="23"/>
  <c r="F64" i="3"/>
  <c r="E64" i="3"/>
  <c r="D64" i="3"/>
  <c r="E56" i="7"/>
  <c r="C72" i="9"/>
  <c r="M6" i="23"/>
  <c r="E74" i="9"/>
  <c r="F33" i="10"/>
  <c r="N52" i="23"/>
  <c r="I79" i="6"/>
  <c r="F207" i="16"/>
  <c r="T32" i="23"/>
  <c r="F209" i="16"/>
  <c r="E211" i="16"/>
  <c r="C54" i="7"/>
  <c r="K6" i="23"/>
  <c r="E58" i="7"/>
  <c r="K39" i="23"/>
  <c r="H75" i="9"/>
  <c r="D33" i="10"/>
  <c r="E33" i="10"/>
  <c r="E29" i="10"/>
  <c r="N32" i="23"/>
  <c r="E209" i="16"/>
  <c r="N23" i="23"/>
  <c r="J76" i="23"/>
  <c r="O69" i="23"/>
  <c r="M82" i="23"/>
  <c r="K82" i="23"/>
  <c r="O82" i="23"/>
  <c r="F82" i="23"/>
  <c r="X95" i="23"/>
  <c r="W69" i="23"/>
  <c r="S82" i="23"/>
  <c r="S69" i="23"/>
  <c r="R95" i="23"/>
  <c r="G95" i="23"/>
  <c r="G69" i="23"/>
  <c r="E69" i="23"/>
  <c r="W68" i="23"/>
  <c r="S68" i="23"/>
  <c r="S74" i="23"/>
  <c r="O68" i="23"/>
  <c r="K68" i="23"/>
  <c r="J68" i="23"/>
  <c r="G73" i="23"/>
  <c r="M73" i="23"/>
  <c r="M76" i="23"/>
  <c r="X69" i="23"/>
  <c r="F69" i="23"/>
  <c r="V68" i="23"/>
  <c r="N68" i="23"/>
  <c r="M68" i="23"/>
  <c r="M74" i="23"/>
  <c r="F95" i="23"/>
  <c r="S77" i="23"/>
  <c r="S76" i="23"/>
  <c r="R82" i="23"/>
  <c r="E82" i="23"/>
  <c r="L95" i="23"/>
  <c r="G82" i="23"/>
  <c r="N82" i="23"/>
  <c r="M95" i="23"/>
  <c r="L82" i="23"/>
  <c r="L69" i="23"/>
  <c r="K95" i="23"/>
  <c r="J82" i="23"/>
  <c r="J69" i="23"/>
  <c r="G68" i="23"/>
  <c r="G76" i="23"/>
  <c r="J74" i="23"/>
  <c r="H77" i="23"/>
  <c r="H73" i="23"/>
  <c r="H76" i="23"/>
  <c r="H69" i="23"/>
  <c r="H68" i="23"/>
  <c r="H74" i="23"/>
  <c r="E22" i="4"/>
  <c r="H13" i="23"/>
  <c r="H95" i="23"/>
  <c r="H82" i="23"/>
  <c r="R8" i="23"/>
  <c r="X14" i="23"/>
  <c r="X15" i="23"/>
  <c r="L8" i="23"/>
  <c r="R21" i="23"/>
  <c r="F21" i="23"/>
  <c r="F37" i="23"/>
  <c r="H10" i="23"/>
  <c r="P578" i="27"/>
  <c r="R224" i="27"/>
  <c r="R77" i="23"/>
  <c r="G27" i="27"/>
  <c r="G90" i="23"/>
  <c r="G30" i="27"/>
  <c r="S27" i="27"/>
  <c r="S90" i="23"/>
  <c r="S30" i="27"/>
  <c r="G74" i="23"/>
  <c r="I58" i="7"/>
  <c r="I54" i="7"/>
  <c r="F10" i="23"/>
  <c r="I51" i="2"/>
  <c r="J53" i="2"/>
  <c r="T61" i="23"/>
  <c r="H209" i="16"/>
  <c r="T62" i="23"/>
  <c r="R27" i="27"/>
  <c r="J496" i="27"/>
  <c r="I548" i="27"/>
  <c r="O910" i="27"/>
  <c r="S910" i="27"/>
  <c r="K914" i="27"/>
  <c r="M914" i="27"/>
  <c r="S914" i="27"/>
  <c r="I181" i="27"/>
  <c r="F376" i="27"/>
  <c r="E402" i="27"/>
  <c r="E90" i="23"/>
  <c r="E405" i="27"/>
  <c r="E406" i="27"/>
  <c r="G9" i="23"/>
  <c r="G563" i="27"/>
  <c r="U764" i="27"/>
  <c r="J794" i="27"/>
  <c r="J884" i="27"/>
  <c r="K884" i="27"/>
  <c r="K12" i="23"/>
  <c r="K103" i="23"/>
  <c r="K887" i="27"/>
  <c r="L884" i="27"/>
  <c r="M884" i="27"/>
  <c r="N884" i="27"/>
  <c r="U884" i="27"/>
  <c r="V884" i="27"/>
  <c r="R910" i="27"/>
  <c r="J914" i="27"/>
  <c r="L914" i="27"/>
  <c r="R914" i="27"/>
  <c r="R966" i="27"/>
  <c r="R937" i="27"/>
  <c r="R995" i="27"/>
  <c r="K1185" i="27"/>
  <c r="L55" i="27"/>
  <c r="J85" i="27"/>
  <c r="U1127" i="27"/>
  <c r="S1127" i="27"/>
  <c r="R1127" i="27"/>
  <c r="G1153" i="27"/>
  <c r="L1153" i="27"/>
  <c r="J1153" i="27"/>
  <c r="S1179" i="27"/>
  <c r="R1179" i="27"/>
  <c r="M1179" i="27"/>
  <c r="L1179" i="27"/>
  <c r="J1179" i="27"/>
  <c r="G1179" i="27"/>
  <c r="F1179" i="27"/>
  <c r="S443" i="27"/>
  <c r="L224" i="27"/>
  <c r="P77" i="23"/>
  <c r="N77" i="23"/>
  <c r="S223" i="27"/>
  <c r="S7" i="23"/>
  <c r="S188" i="27"/>
  <c r="J9" i="23"/>
  <c r="M36" i="23"/>
  <c r="K36" i="23"/>
  <c r="G39" i="23"/>
  <c r="G23" i="23"/>
  <c r="W49" i="23"/>
  <c r="V10" i="23"/>
  <c r="T49" i="23"/>
  <c r="W10" i="23"/>
  <c r="W26" i="23"/>
  <c r="J52" i="23"/>
  <c r="M10" i="23"/>
  <c r="N10" i="23"/>
  <c r="K10" i="23"/>
  <c r="V49" i="23"/>
  <c r="F52" i="23"/>
  <c r="F49" i="23"/>
  <c r="W23" i="23"/>
  <c r="E49" i="23"/>
  <c r="F23" i="23"/>
  <c r="F36" i="23"/>
  <c r="O10" i="23"/>
  <c r="G13" i="23"/>
  <c r="L42" i="23"/>
  <c r="L76" i="27"/>
  <c r="L88" i="8"/>
  <c r="G25" i="27"/>
  <c r="G31" i="27"/>
  <c r="S31" i="27"/>
  <c r="G177" i="27"/>
  <c r="M312" i="27"/>
  <c r="J376" i="27"/>
  <c r="L376" i="27"/>
  <c r="G402" i="27"/>
  <c r="K402" i="27"/>
  <c r="M402" i="27"/>
  <c r="G406" i="27"/>
  <c r="K406" i="27"/>
  <c r="M406" i="27"/>
  <c r="L554" i="27"/>
  <c r="I580" i="27"/>
  <c r="K580" i="27"/>
  <c r="M580" i="27"/>
  <c r="U580" i="27"/>
  <c r="S700" i="27"/>
  <c r="N39" i="23"/>
  <c r="R13" i="23"/>
  <c r="T23" i="23"/>
  <c r="T36" i="23"/>
  <c r="G26" i="23"/>
  <c r="G52" i="23"/>
  <c r="R10" i="23"/>
  <c r="J10" i="23"/>
  <c r="J13" i="23"/>
  <c r="V13" i="23"/>
  <c r="G10" i="23"/>
  <c r="K23" i="23"/>
  <c r="W13" i="23"/>
  <c r="L13" i="23"/>
  <c r="R36" i="23"/>
  <c r="J49" i="23"/>
  <c r="J23" i="23"/>
  <c r="J39" i="23"/>
  <c r="J36" i="23"/>
  <c r="K49" i="23"/>
  <c r="M49" i="23"/>
  <c r="E36" i="23"/>
  <c r="J47" i="14"/>
  <c r="J49" i="14"/>
  <c r="W36" i="23"/>
  <c r="W52" i="23"/>
  <c r="J26" i="23"/>
  <c r="H49" i="23"/>
  <c r="R31" i="27"/>
  <c r="V57" i="27"/>
  <c r="V81" i="23"/>
  <c r="V58" i="27"/>
  <c r="J87" i="27"/>
  <c r="J91" i="27"/>
  <c r="J12" i="23"/>
  <c r="J103" i="23"/>
  <c r="J94" i="27"/>
  <c r="K147" i="27"/>
  <c r="K90" i="23"/>
  <c r="K150" i="27"/>
  <c r="L342" i="27"/>
  <c r="F492" i="27"/>
  <c r="F81" i="23"/>
  <c r="F493" i="27"/>
  <c r="K910" i="27"/>
  <c r="K913" i="27"/>
  <c r="M910" i="27"/>
  <c r="M90" i="23"/>
  <c r="M913" i="27"/>
  <c r="X910" i="27"/>
  <c r="X880" i="27"/>
  <c r="K1025" i="27"/>
  <c r="M1025" i="27"/>
  <c r="J1029" i="27"/>
  <c r="J99" i="23"/>
  <c r="J1032" i="27"/>
  <c r="L1029" i="27"/>
  <c r="L9" i="23"/>
  <c r="L99" i="23"/>
  <c r="L1032" i="27"/>
  <c r="N1029" i="27"/>
  <c r="E1077" i="27"/>
  <c r="S1103" i="27"/>
  <c r="S86" i="23"/>
  <c r="S1106" i="27"/>
  <c r="S1107" i="27"/>
  <c r="S9" i="23"/>
  <c r="S99" i="23"/>
  <c r="S1110" i="27"/>
  <c r="F1129" i="27"/>
  <c r="U1129" i="27"/>
  <c r="J1133" i="27"/>
  <c r="J1134" i="27"/>
  <c r="L1133" i="27"/>
  <c r="J1181" i="27"/>
  <c r="J86" i="23"/>
  <c r="J1184" i="27"/>
  <c r="L1181" i="27"/>
  <c r="L86" i="23"/>
  <c r="L1184" i="27"/>
  <c r="R1181" i="27"/>
  <c r="G1185" i="27"/>
  <c r="G1186" i="27"/>
  <c r="X1185" i="27"/>
  <c r="L25" i="27"/>
  <c r="V115" i="27"/>
  <c r="R115" i="27"/>
  <c r="L115" i="27"/>
  <c r="G115" i="27"/>
  <c r="J175" i="27"/>
  <c r="F848" i="27"/>
  <c r="Z848" i="27"/>
  <c r="L908" i="27"/>
  <c r="I908" i="27"/>
  <c r="F908" i="27"/>
  <c r="K53" i="2"/>
  <c r="E23" i="23"/>
  <c r="F26" i="23"/>
  <c r="F39" i="23"/>
  <c r="V23" i="23"/>
  <c r="V36" i="23"/>
  <c r="R61" i="23"/>
  <c r="H23" i="23"/>
  <c r="H36" i="23"/>
  <c r="L26" i="23"/>
  <c r="V61" i="27"/>
  <c r="L147" i="27"/>
  <c r="S177" i="27"/>
  <c r="K376" i="27"/>
  <c r="J402" i="27"/>
  <c r="L402" i="27"/>
  <c r="R402" i="27"/>
  <c r="J406" i="27"/>
  <c r="L406" i="27"/>
  <c r="R406" i="27"/>
  <c r="F496" i="27"/>
  <c r="I554" i="27"/>
  <c r="J580" i="27"/>
  <c r="L580" i="27"/>
  <c r="G584" i="27"/>
  <c r="R700" i="27"/>
  <c r="F704" i="27"/>
  <c r="G764" i="27"/>
  <c r="K764" i="27"/>
  <c r="M764" i="27"/>
  <c r="G880" i="27"/>
  <c r="S880" i="27"/>
  <c r="S2497" i="27"/>
  <c r="S467" i="27"/>
  <c r="S974" i="27"/>
  <c r="S855" i="27"/>
  <c r="S795" i="27"/>
  <c r="S825" i="27"/>
  <c r="S765" i="27"/>
  <c r="S735" i="27"/>
  <c r="S645" i="27"/>
  <c r="S526" i="27"/>
  <c r="S377" i="27"/>
  <c r="S347" i="27"/>
  <c r="S317" i="27"/>
  <c r="S92" i="27"/>
  <c r="G215" i="27"/>
  <c r="W12" i="23"/>
  <c r="V12" i="23"/>
  <c r="X474" i="27"/>
  <c r="X234" i="27"/>
  <c r="R503" i="27"/>
  <c r="R324" i="27"/>
  <c r="R69" i="27"/>
  <c r="W9" i="23"/>
  <c r="R443" i="27"/>
  <c r="R220" i="27"/>
  <c r="R1140" i="27"/>
  <c r="R950" i="27"/>
  <c r="R801" i="27"/>
  <c r="R741" i="27"/>
  <c r="R921" i="27"/>
  <c r="R771" i="27"/>
  <c r="R711" i="27"/>
  <c r="R591" i="27"/>
  <c r="R353" i="27"/>
  <c r="R323" i="27"/>
  <c r="R263" i="27"/>
  <c r="R233" i="27"/>
  <c r="R128" i="27"/>
  <c r="R68" i="27"/>
  <c r="Q188" i="27"/>
  <c r="Q443" i="27"/>
  <c r="Q1088" i="27"/>
  <c r="Q921" i="27"/>
  <c r="Q831" i="27"/>
  <c r="Q771" i="27"/>
  <c r="Q1010" i="27"/>
  <c r="Q681" i="27"/>
  <c r="Q651" i="27"/>
  <c r="Q621" i="27"/>
  <c r="Q561" i="27"/>
  <c r="Q502" i="27"/>
  <c r="Q473" i="27"/>
  <c r="Q293" i="27"/>
  <c r="P415" i="27"/>
  <c r="P265" i="27"/>
  <c r="O9" i="23"/>
  <c r="N9" i="23"/>
  <c r="T22" i="23"/>
  <c r="S397" i="27"/>
  <c r="S367" i="27"/>
  <c r="S277" i="27"/>
  <c r="S82" i="27"/>
  <c r="R22" i="23"/>
  <c r="Q427" i="27"/>
  <c r="Q247" i="27"/>
  <c r="Q172" i="27"/>
  <c r="Q82" i="27"/>
  <c r="P516" i="27"/>
  <c r="P307" i="27"/>
  <c r="N516" i="27"/>
  <c r="N142" i="27"/>
  <c r="N82" i="27"/>
  <c r="K487" i="27"/>
  <c r="K82" i="27"/>
  <c r="I725" i="27"/>
  <c r="I202" i="27"/>
  <c r="I142" i="27"/>
  <c r="G1097" i="27"/>
  <c r="G962" i="27"/>
  <c r="G933" i="27"/>
  <c r="G843" i="27"/>
  <c r="G813" i="27"/>
  <c r="G783" i="27"/>
  <c r="G663" i="27"/>
  <c r="G633" i="27"/>
  <c r="G514" i="27"/>
  <c r="G485" i="27"/>
  <c r="G365" i="27"/>
  <c r="G305" i="27"/>
  <c r="G245" i="27"/>
  <c r="G80" i="27"/>
  <c r="G837" i="27"/>
  <c r="G807" i="27"/>
  <c r="G627" i="27"/>
  <c r="G597" i="27"/>
  <c r="G537" i="27"/>
  <c r="E1149" i="27"/>
  <c r="E933" i="27"/>
  <c r="E813" i="27"/>
  <c r="E245" i="27"/>
  <c r="E807" i="27"/>
  <c r="E299" i="27"/>
  <c r="E239" i="27"/>
  <c r="W807" i="27"/>
  <c r="W479" i="27"/>
  <c r="W359" i="27"/>
  <c r="W239" i="27"/>
  <c r="W134" i="27"/>
  <c r="W74" i="27"/>
  <c r="V33" i="23"/>
  <c r="V656" i="27"/>
  <c r="V1091" i="27"/>
  <c r="V954" i="27"/>
  <c r="V805" i="27"/>
  <c r="V925" i="27"/>
  <c r="V685" i="27"/>
  <c r="V655" i="27"/>
  <c r="V535" i="27"/>
  <c r="V357" i="27"/>
  <c r="V297" i="27"/>
  <c r="V237" i="27"/>
  <c r="S172" i="27"/>
  <c r="I545" i="27"/>
  <c r="U760" i="27"/>
  <c r="J764" i="27"/>
  <c r="J767" i="27"/>
  <c r="L764" i="27"/>
  <c r="L103" i="23"/>
  <c r="L767" i="27"/>
  <c r="F854" i="27"/>
  <c r="F880" i="27"/>
  <c r="R880" i="27"/>
  <c r="J910" i="27"/>
  <c r="L910" i="27"/>
  <c r="J1025" i="27"/>
  <c r="J1028" i="27"/>
  <c r="L1025" i="27"/>
  <c r="K1029" i="27"/>
  <c r="K9" i="23"/>
  <c r="K99" i="23"/>
  <c r="K1032" i="27"/>
  <c r="M1029" i="27"/>
  <c r="G1071" i="27"/>
  <c r="G1081" i="27"/>
  <c r="R1103" i="27"/>
  <c r="R1107" i="27"/>
  <c r="O1127" i="27"/>
  <c r="G1129" i="27"/>
  <c r="G1133" i="27"/>
  <c r="K1133" i="27"/>
  <c r="M1133" i="27"/>
  <c r="K1159" i="27"/>
  <c r="M1159" i="27"/>
  <c r="G205" i="27"/>
  <c r="T48" i="23"/>
  <c r="R453" i="27"/>
  <c r="R198" i="27"/>
  <c r="R931" i="27"/>
  <c r="R841" i="27"/>
  <c r="R811" i="27"/>
  <c r="R781" i="27"/>
  <c r="R751" i="27"/>
  <c r="Q960" i="27"/>
  <c r="Q871" i="27"/>
  <c r="E105" i="26"/>
  <c r="U1070" i="27"/>
  <c r="D1070" i="27"/>
  <c r="J26" i="26"/>
  <c r="U1573" i="27"/>
  <c r="E109" i="26"/>
  <c r="E103" i="26"/>
  <c r="M44" i="14"/>
  <c r="D107" i="26"/>
  <c r="U1905" i="27"/>
  <c r="D109" i="26"/>
  <c r="F107" i="26"/>
  <c r="I37" i="26"/>
  <c r="W925" i="27"/>
  <c r="G51" i="18"/>
  <c r="G1045" i="27"/>
  <c r="Q1036" i="27"/>
  <c r="J1159" i="27"/>
  <c r="L1159" i="27"/>
  <c r="G1181" i="27"/>
  <c r="K1181" i="27"/>
  <c r="M1181" i="27"/>
  <c r="S1181" i="27"/>
  <c r="M1185" i="27"/>
  <c r="M25" i="27"/>
  <c r="J25" i="27"/>
  <c r="S115" i="27"/>
  <c r="M115" i="27"/>
  <c r="J115" i="27"/>
  <c r="L145" i="27"/>
  <c r="M908" i="27"/>
  <c r="J908" i="27"/>
  <c r="G908" i="27"/>
  <c r="H215" i="27"/>
  <c r="M12" i="23"/>
  <c r="G12" i="23"/>
  <c r="F12" i="23"/>
  <c r="G207" i="27"/>
  <c r="R204" i="27"/>
  <c r="R459" i="27"/>
  <c r="I65" i="23"/>
  <c r="S10" i="27"/>
  <c r="L220" i="27"/>
  <c r="J190" i="27"/>
  <c r="S33" i="23"/>
  <c r="S227" i="27"/>
  <c r="G105" i="26"/>
  <c r="I26" i="26"/>
  <c r="U1570" i="27"/>
  <c r="G109" i="26"/>
  <c r="G103" i="26"/>
  <c r="R1176" i="27"/>
  <c r="V77" i="23"/>
  <c r="G20" i="23"/>
  <c r="G21" i="27"/>
  <c r="V95" i="23"/>
  <c r="T95" i="23"/>
  <c r="J33" i="23"/>
  <c r="G33" i="23"/>
  <c r="Q7" i="23"/>
  <c r="C76" i="5"/>
  <c r="I6" i="23"/>
  <c r="V9" i="23"/>
  <c r="R9" i="23"/>
  <c r="M9" i="23"/>
  <c r="F9" i="23"/>
  <c r="T35" i="23"/>
  <c r="R35" i="23"/>
  <c r="P74" i="27"/>
  <c r="N508" i="27"/>
  <c r="K479" i="27"/>
  <c r="X329" i="27"/>
  <c r="G107" i="26"/>
  <c r="T42" i="23"/>
  <c r="R42" i="23"/>
  <c r="R391" i="27"/>
  <c r="K481" i="27"/>
  <c r="J51" i="7"/>
  <c r="J204" i="16"/>
  <c r="E107" i="26"/>
  <c r="M51" i="7"/>
  <c r="K47" i="15"/>
  <c r="D207" i="16"/>
  <c r="T6" i="23"/>
  <c r="F105" i="26"/>
  <c r="U1567" i="27"/>
  <c r="F109" i="26"/>
  <c r="O12" i="23"/>
  <c r="N95" i="23"/>
  <c r="N504" i="27"/>
  <c r="N820" i="27"/>
  <c r="N824" i="27"/>
  <c r="N1025" i="27"/>
  <c r="N1181" i="27"/>
  <c r="N86" i="23"/>
  <c r="N1184" i="27"/>
  <c r="N908" i="27"/>
  <c r="N1179" i="27"/>
  <c r="N12" i="23"/>
  <c r="N910" i="27"/>
  <c r="N914" i="27"/>
  <c r="N1075" i="27"/>
  <c r="N1133" i="27"/>
  <c r="N115" i="27"/>
  <c r="N818" i="27"/>
  <c r="Z818" i="27"/>
  <c r="N74" i="23"/>
  <c r="N14" i="27"/>
  <c r="N78" i="27"/>
  <c r="N108" i="27"/>
  <c r="N138" i="27"/>
  <c r="N164" i="27"/>
  <c r="N243" i="27"/>
  <c r="N273" i="27"/>
  <c r="N303" i="27"/>
  <c r="N333" i="27"/>
  <c r="N419" i="27"/>
  <c r="N601" i="27"/>
  <c r="N631" i="27"/>
  <c r="N960" i="27"/>
  <c r="X11" i="23"/>
  <c r="X68" i="23"/>
  <c r="X74" i="23"/>
  <c r="X14" i="27"/>
  <c r="X70" i="27"/>
  <c r="X72" i="27"/>
  <c r="X162" i="27"/>
  <c r="X299" i="27"/>
  <c r="X305" i="27"/>
  <c r="X357" i="27"/>
  <c r="X365" i="27"/>
  <c r="X477" i="27"/>
  <c r="X663" i="27"/>
  <c r="X835" i="27"/>
  <c r="X843" i="27"/>
  <c r="X1123" i="27"/>
  <c r="T25" i="23"/>
  <c r="E207" i="16"/>
  <c r="T19" i="23"/>
  <c r="J206" i="16"/>
  <c r="T64" i="23"/>
  <c r="D64" i="23"/>
  <c r="T114" i="27"/>
  <c r="T723" i="27"/>
  <c r="T933" i="27"/>
  <c r="T51" i="23"/>
  <c r="T38" i="23"/>
  <c r="T12" i="23"/>
  <c r="X36" i="23"/>
  <c r="X49" i="23"/>
  <c r="X23" i="23"/>
  <c r="X10" i="23"/>
  <c r="H12" i="13"/>
  <c r="Q45" i="23"/>
  <c r="F12" i="13"/>
  <c r="Q19" i="23"/>
  <c r="G12" i="13"/>
  <c r="Q32" i="23"/>
  <c r="Q361" i="27"/>
  <c r="Q82" i="23"/>
  <c r="Q95" i="23"/>
  <c r="Q38" i="23"/>
  <c r="J15" i="13"/>
  <c r="K15" i="13"/>
  <c r="L15" i="13"/>
  <c r="K11" i="13"/>
  <c r="L11" i="13"/>
  <c r="Q16" i="27"/>
  <c r="Q80" i="27"/>
  <c r="Q140" i="27"/>
  <c r="Q166" i="27"/>
  <c r="Q275" i="27"/>
  <c r="Q301" i="27"/>
  <c r="Q51" i="23"/>
  <c r="Q25" i="23"/>
  <c r="Q23" i="23"/>
  <c r="Q36" i="23"/>
  <c r="Q49" i="23"/>
  <c r="Q14" i="27"/>
  <c r="Q74" i="27"/>
  <c r="Q134" i="27"/>
  <c r="Q239" i="27"/>
  <c r="Q269" i="27"/>
  <c r="Q10" i="23"/>
  <c r="U910" i="27"/>
  <c r="U914" i="27"/>
  <c r="U1181" i="27"/>
  <c r="U1185" i="27"/>
  <c r="U908" i="27"/>
  <c r="U1179" i="27"/>
  <c r="U27" i="27"/>
  <c r="U25" i="27"/>
  <c r="U31" i="27"/>
  <c r="T24" i="27"/>
  <c r="T50" i="27"/>
  <c r="T110" i="27"/>
  <c r="T305" i="27"/>
  <c r="T335" i="27"/>
  <c r="T395" i="27"/>
  <c r="T603" i="27"/>
  <c r="T697" i="27"/>
  <c r="T783" i="27"/>
  <c r="T787" i="27"/>
  <c r="D209" i="16"/>
  <c r="T333" i="27"/>
  <c r="H207" i="16"/>
  <c r="T58" i="23"/>
  <c r="T59" i="23"/>
  <c r="T63" i="23"/>
  <c r="T54" i="27"/>
  <c r="T144" i="27"/>
  <c r="T174" i="27"/>
  <c r="T309" i="27"/>
  <c r="T339" i="27"/>
  <c r="T369" i="27"/>
  <c r="T399" i="27"/>
  <c r="T429" i="27"/>
  <c r="T577" i="27"/>
  <c r="J210" i="16"/>
  <c r="I210" i="16"/>
  <c r="D211" i="16"/>
  <c r="T865" i="27"/>
  <c r="T72" i="27"/>
  <c r="I208" i="16"/>
  <c r="F211" i="16"/>
  <c r="I204" i="16"/>
  <c r="T44" i="27"/>
  <c r="G207" i="16"/>
  <c r="T45" i="23"/>
  <c r="G211" i="16"/>
  <c r="T31" i="27"/>
  <c r="T25" i="27"/>
  <c r="T26" i="23"/>
  <c r="K210" i="16"/>
  <c r="T496" i="27"/>
  <c r="T760" i="27"/>
  <c r="T764" i="27"/>
  <c r="T962" i="27"/>
  <c r="T1123" i="27"/>
  <c r="T247" i="27"/>
  <c r="T327" i="27"/>
  <c r="T715" i="27"/>
  <c r="T82" i="23"/>
  <c r="T181" i="27"/>
  <c r="T52" i="27"/>
  <c r="T177" i="27"/>
  <c r="T267" i="27"/>
  <c r="T297" i="27"/>
  <c r="T805" i="27"/>
  <c r="X77" i="23"/>
  <c r="X76" i="23"/>
  <c r="X10" i="27"/>
  <c r="X12" i="27"/>
  <c r="X40" i="27"/>
  <c r="X102" i="27"/>
  <c r="X104" i="27"/>
  <c r="X110" i="27"/>
  <c r="X132" i="27"/>
  <c r="X134" i="27"/>
  <c r="X235" i="27"/>
  <c r="X237" i="27"/>
  <c r="X239" i="27"/>
  <c r="X245" i="27"/>
  <c r="X335" i="27"/>
  <c r="X395" i="27"/>
  <c r="X417" i="27"/>
  <c r="X506" i="27"/>
  <c r="X535" i="27"/>
  <c r="X693" i="27"/>
  <c r="X715" i="27"/>
  <c r="X723" i="27"/>
  <c r="X753" i="27"/>
  <c r="X884" i="27"/>
  <c r="X954" i="27"/>
  <c r="X1013" i="27"/>
  <c r="X475" i="27"/>
  <c r="X325" i="27"/>
  <c r="X265" i="27"/>
  <c r="X160" i="27"/>
  <c r="X130" i="27"/>
  <c r="X20" i="23"/>
  <c r="X1097" i="27"/>
  <c r="X1071" i="27"/>
  <c r="X962" i="27"/>
  <c r="X933" i="27"/>
  <c r="X783" i="27"/>
  <c r="X633" i="27"/>
  <c r="X603" i="27"/>
  <c r="X543" i="27"/>
  <c r="X514" i="27"/>
  <c r="X485" i="27"/>
  <c r="X425" i="27"/>
  <c r="X275" i="27"/>
  <c r="X170" i="27"/>
  <c r="X140" i="27"/>
  <c r="X80" i="27"/>
  <c r="X50" i="27"/>
  <c r="X20" i="27"/>
  <c r="X269" i="27"/>
  <c r="X164" i="27"/>
  <c r="X74" i="27"/>
  <c r="X44" i="27"/>
  <c r="X1117" i="27"/>
  <c r="X1091" i="27"/>
  <c r="X1065" i="27"/>
  <c r="X925" i="27"/>
  <c r="X775" i="27"/>
  <c r="X745" i="27"/>
  <c r="X685" i="27"/>
  <c r="X625" i="27"/>
  <c r="X595" i="27"/>
  <c r="X387" i="27"/>
  <c r="X327" i="27"/>
  <c r="X297" i="27"/>
  <c r="X267" i="27"/>
  <c r="X42" i="27"/>
  <c r="X33" i="23"/>
  <c r="X908" i="27"/>
  <c r="X878" i="27"/>
  <c r="X784" i="27"/>
  <c r="X384" i="27"/>
  <c r="X324" i="27"/>
  <c r="X3634" i="27"/>
  <c r="X188" i="27"/>
  <c r="X220" i="27"/>
  <c r="X1114" i="27"/>
  <c r="X1088" i="27"/>
  <c r="X1062" i="27"/>
  <c r="X1010" i="27"/>
  <c r="X950" i="27"/>
  <c r="X831" i="27"/>
  <c r="X771" i="27"/>
  <c r="X711" i="27"/>
  <c r="X591" i="27"/>
  <c r="X531" i="27"/>
  <c r="X502" i="27"/>
  <c r="X473" i="27"/>
  <c r="X383" i="27"/>
  <c r="X323" i="27"/>
  <c r="X233" i="27"/>
  <c r="X158" i="27"/>
  <c r="X128" i="27"/>
  <c r="X481" i="27"/>
  <c r="X421" i="27"/>
  <c r="X331" i="27"/>
  <c r="X271" i="27"/>
  <c r="X166" i="27"/>
  <c r="X136" i="27"/>
  <c r="X333" i="27"/>
  <c r="X303" i="27"/>
  <c r="X138" i="27"/>
  <c r="X307" i="27"/>
  <c r="X277" i="27"/>
  <c r="X172" i="27"/>
  <c r="X142" i="27"/>
  <c r="X8" i="23"/>
  <c r="X82" i="23"/>
  <c r="X8" i="27"/>
  <c r="X18" i="27"/>
  <c r="X22" i="27"/>
  <c r="X39" i="27"/>
  <c r="X46" i="27"/>
  <c r="X52" i="27"/>
  <c r="X69" i="27"/>
  <c r="X78" i="27"/>
  <c r="X82" i="27"/>
  <c r="X99" i="27"/>
  <c r="X112" i="27"/>
  <c r="X129" i="27"/>
  <c r="X241" i="27"/>
  <c r="X243" i="27"/>
  <c r="X263" i="27"/>
  <c r="X273" i="27"/>
  <c r="X293" i="27"/>
  <c r="X294" i="27"/>
  <c r="X353" i="27"/>
  <c r="X413" i="27"/>
  <c r="X503" i="27"/>
  <c r="X651" i="27"/>
  <c r="X681" i="27"/>
  <c r="X741" i="27"/>
  <c r="X801" i="27"/>
  <c r="X1159" i="27"/>
  <c r="X811" i="27"/>
  <c r="X781" i="27"/>
  <c r="X751" i="27"/>
  <c r="X691" i="27"/>
  <c r="X661" i="27"/>
  <c r="X601" i="27"/>
  <c r="X541" i="27"/>
  <c r="X483" i="27"/>
  <c r="X393" i="27"/>
  <c r="X198" i="27"/>
  <c r="X960" i="27"/>
  <c r="X931" i="27"/>
  <c r="X841" i="27"/>
  <c r="X721" i="27"/>
  <c r="X631" i="27"/>
  <c r="X512" i="27"/>
  <c r="X423" i="27"/>
  <c r="X363" i="27"/>
  <c r="X926" i="27"/>
  <c r="X507" i="27"/>
  <c r="X1014" i="27"/>
  <c r="X716" i="27"/>
  <c r="X536" i="27"/>
  <c r="X964" i="27"/>
  <c r="X845" i="27"/>
  <c r="X755" i="27"/>
  <c r="X725" i="27"/>
  <c r="X635" i="27"/>
  <c r="X545" i="27"/>
  <c r="X516" i="27"/>
  <c r="X427" i="27"/>
  <c r="X397" i="27"/>
  <c r="X367" i="27"/>
  <c r="X337" i="27"/>
  <c r="X935" i="27"/>
  <c r="X815" i="27"/>
  <c r="X785" i="27"/>
  <c r="X695" i="27"/>
  <c r="X665" i="27"/>
  <c r="X605" i="27"/>
  <c r="X487" i="27"/>
  <c r="X224" i="27"/>
  <c r="X956" i="27"/>
  <c r="X927" i="27"/>
  <c r="X837" i="27"/>
  <c r="X717" i="27"/>
  <c r="X657" i="27"/>
  <c r="X627" i="27"/>
  <c r="X597" i="27"/>
  <c r="X537" i="27"/>
  <c r="X419" i="27"/>
  <c r="X389" i="27"/>
  <c r="X359" i="27"/>
  <c r="X807" i="27"/>
  <c r="X777" i="27"/>
  <c r="X747" i="27"/>
  <c r="X687" i="27"/>
  <c r="X508" i="27"/>
  <c r="X479" i="27"/>
  <c r="X571" i="27"/>
  <c r="X584" i="27"/>
  <c r="X1153" i="27"/>
  <c r="Q20" i="27"/>
  <c r="Q136" i="27"/>
  <c r="Q391" i="27"/>
  <c r="Q38" i="27"/>
  <c r="Q68" i="27"/>
  <c r="Q128" i="27"/>
  <c r="Q158" i="27"/>
  <c r="Q233" i="27"/>
  <c r="Q323" i="27"/>
  <c r="Q383" i="27"/>
  <c r="Q413" i="27"/>
  <c r="Q531" i="27"/>
  <c r="Q591" i="27"/>
  <c r="Q741" i="27"/>
  <c r="Q801" i="27"/>
  <c r="Q891" i="27"/>
  <c r="Q950" i="27"/>
  <c r="Q1062" i="27"/>
  <c r="Q1114" i="27"/>
  <c r="Q220" i="27"/>
  <c r="I16" i="13"/>
  <c r="Q1181" i="27"/>
  <c r="Q1185" i="27"/>
  <c r="Q1179" i="27"/>
  <c r="W1133" i="27"/>
  <c r="W115" i="27"/>
  <c r="W202" i="27"/>
  <c r="W935" i="27"/>
  <c r="W815" i="27"/>
  <c r="W755" i="27"/>
  <c r="W725" i="27"/>
  <c r="W695" i="27"/>
  <c r="W665" i="27"/>
  <c r="W545" i="27"/>
  <c r="W487" i="27"/>
  <c r="W367" i="27"/>
  <c r="W337" i="27"/>
  <c r="W307" i="27"/>
  <c r="W277" i="27"/>
  <c r="W247" i="27"/>
  <c r="W172" i="27"/>
  <c r="I38" i="19"/>
  <c r="K37" i="19"/>
  <c r="G38" i="19"/>
  <c r="M37" i="19"/>
  <c r="J34" i="19"/>
  <c r="J38" i="19"/>
  <c r="W22" i="27"/>
  <c r="W82" i="27"/>
  <c r="W142" i="27"/>
  <c r="W402" i="27"/>
  <c r="W516" i="27"/>
  <c r="W635" i="27"/>
  <c r="W845" i="27"/>
  <c r="W908" i="27"/>
  <c r="W220" i="27"/>
  <c r="W200" i="27"/>
  <c r="W245" i="27"/>
  <c r="W170" i="27"/>
  <c r="W194" i="27"/>
  <c r="W747" i="27"/>
  <c r="W687" i="27"/>
  <c r="W657" i="27"/>
  <c r="W627" i="27"/>
  <c r="W597" i="27"/>
  <c r="W508" i="27"/>
  <c r="W329" i="27"/>
  <c r="W299" i="27"/>
  <c r="W269" i="27"/>
  <c r="W164" i="27"/>
  <c r="W192" i="27"/>
  <c r="W223" i="27"/>
  <c r="W447" i="27"/>
  <c r="W954" i="27"/>
  <c r="W625" i="27"/>
  <c r="W595" i="27"/>
  <c r="W327" i="27"/>
  <c r="W267" i="27"/>
  <c r="W237" i="27"/>
  <c r="W575" i="27"/>
  <c r="W77" i="23"/>
  <c r="W20" i="23"/>
  <c r="W578" i="27"/>
  <c r="W844" i="27"/>
  <c r="W751" i="27"/>
  <c r="W811" i="27"/>
  <c r="W721" i="27"/>
  <c r="W601" i="27"/>
  <c r="W273" i="27"/>
  <c r="W1140" i="27"/>
  <c r="W950" i="27"/>
  <c r="W861" i="27"/>
  <c r="W801" i="27"/>
  <c r="W711" i="27"/>
  <c r="W681" i="27"/>
  <c r="W621" i="27"/>
  <c r="W591" i="27"/>
  <c r="W531" i="27"/>
  <c r="W502" i="27"/>
  <c r="W353" i="27"/>
  <c r="W323" i="27"/>
  <c r="W293" i="27"/>
  <c r="W263" i="27"/>
  <c r="W455" i="27"/>
  <c r="W1097" i="27"/>
  <c r="W962" i="27"/>
  <c r="W873" i="27"/>
  <c r="W543" i="27"/>
  <c r="W485" i="27"/>
  <c r="W305" i="27"/>
  <c r="W82" i="23"/>
  <c r="W73" i="23"/>
  <c r="W18" i="27"/>
  <c r="W38" i="27"/>
  <c r="W50" i="27"/>
  <c r="W68" i="27"/>
  <c r="W78" i="27"/>
  <c r="W80" i="27"/>
  <c r="W128" i="27"/>
  <c r="W158" i="27"/>
  <c r="W168" i="27"/>
  <c r="W243" i="27"/>
  <c r="W275" i="27"/>
  <c r="W303" i="27"/>
  <c r="W333" i="27"/>
  <c r="W335" i="27"/>
  <c r="W363" i="27"/>
  <c r="W365" i="27"/>
  <c r="W423" i="27"/>
  <c r="W473" i="27"/>
  <c r="W483" i="27"/>
  <c r="W603" i="27"/>
  <c r="W631" i="27"/>
  <c r="W633" i="27"/>
  <c r="W651" i="27"/>
  <c r="W661" i="27"/>
  <c r="W663" i="27"/>
  <c r="W723" i="27"/>
  <c r="W741" i="27"/>
  <c r="W753" i="27"/>
  <c r="W771" i="27"/>
  <c r="W783" i="27"/>
  <c r="W813" i="27"/>
  <c r="W921" i="27"/>
  <c r="W933" i="27"/>
  <c r="W1045" i="27"/>
  <c r="W1036" i="27"/>
  <c r="W1088" i="27"/>
  <c r="W453" i="27"/>
  <c r="W443" i="27"/>
  <c r="W188" i="27"/>
  <c r="W357" i="27"/>
  <c r="W685" i="27"/>
  <c r="W715" i="27"/>
  <c r="W891" i="27"/>
  <c r="W227" i="27"/>
  <c r="W7" i="23"/>
  <c r="W306" i="27"/>
  <c r="W406" i="27"/>
  <c r="W103" i="23"/>
  <c r="W409" i="27"/>
  <c r="W584" i="27"/>
  <c r="W634" i="27"/>
  <c r="W914" i="27"/>
  <c r="W917" i="27"/>
  <c r="W229" i="27"/>
  <c r="W457" i="27"/>
  <c r="W964" i="27"/>
  <c r="W875" i="27"/>
  <c r="W785" i="27"/>
  <c r="W449" i="27"/>
  <c r="W956" i="27"/>
  <c r="W927" i="27"/>
  <c r="W867" i="27"/>
  <c r="W837" i="27"/>
  <c r="W777" i="27"/>
  <c r="W910" i="27"/>
  <c r="W1098" i="27"/>
  <c r="W960" i="27"/>
  <c r="W931" i="27"/>
  <c r="W871" i="27"/>
  <c r="W841" i="27"/>
  <c r="W781" i="27"/>
  <c r="W33" i="23"/>
  <c r="W1143" i="27"/>
  <c r="W1091" i="27"/>
  <c r="W865" i="27"/>
  <c r="W835" i="27"/>
  <c r="W805" i="27"/>
  <c r="W775" i="27"/>
  <c r="W905" i="27"/>
  <c r="L31" i="19"/>
  <c r="M31" i="19"/>
  <c r="W387" i="27"/>
  <c r="V910" i="27"/>
  <c r="V911" i="27"/>
  <c r="V27" i="27"/>
  <c r="V55" i="27"/>
  <c r="V788" i="27"/>
  <c r="Z788" i="27"/>
  <c r="V78" i="27"/>
  <c r="V108" i="27"/>
  <c r="V138" i="27"/>
  <c r="V243" i="27"/>
  <c r="V303" i="27"/>
  <c r="V307" i="27"/>
  <c r="V333" i="27"/>
  <c r="V363" i="27"/>
  <c r="V760" i="27"/>
  <c r="V761" i="27"/>
  <c r="V914" i="27"/>
  <c r="V103" i="23"/>
  <c r="V917" i="27"/>
  <c r="V25" i="27"/>
  <c r="V329" i="27"/>
  <c r="V299" i="27"/>
  <c r="V82" i="23"/>
  <c r="H46" i="18"/>
  <c r="H48" i="18"/>
  <c r="G47" i="18"/>
  <c r="J46" i="18"/>
  <c r="V73" i="23"/>
  <c r="V31" i="27"/>
  <c r="V34" i="27"/>
  <c r="V73" i="27"/>
  <c r="V74" i="27"/>
  <c r="V134" i="27"/>
  <c r="V235" i="27"/>
  <c r="V239" i="27"/>
  <c r="V388" i="27"/>
  <c r="V764" i="27"/>
  <c r="V908" i="27"/>
  <c r="V224" i="27"/>
  <c r="V198" i="27"/>
  <c r="V960" i="27"/>
  <c r="V931" i="27"/>
  <c r="V841" i="27"/>
  <c r="V811" i="27"/>
  <c r="V721" i="27"/>
  <c r="V601" i="27"/>
  <c r="V571" i="27"/>
  <c r="V393" i="27"/>
  <c r="V273" i="27"/>
  <c r="V1114" i="27"/>
  <c r="I44" i="18"/>
  <c r="N26" i="23"/>
  <c r="N76" i="23"/>
  <c r="N12" i="27"/>
  <c r="N132" i="27"/>
  <c r="N267" i="27"/>
  <c r="N297" i="27"/>
  <c r="N417" i="27"/>
  <c r="N595" i="27"/>
  <c r="N331" i="27"/>
  <c r="N337" i="27"/>
  <c r="N367" i="27"/>
  <c r="N383" i="27"/>
  <c r="N413" i="27"/>
  <c r="N423" i="27"/>
  <c r="N473" i="27"/>
  <c r="N477" i="27"/>
  <c r="N502" i="27"/>
  <c r="N512" i="27"/>
  <c r="N531" i="27"/>
  <c r="N541" i="27"/>
  <c r="N621" i="27"/>
  <c r="N625" i="27"/>
  <c r="N651" i="27"/>
  <c r="N655" i="27"/>
  <c r="N661" i="27"/>
  <c r="N681" i="27"/>
  <c r="N711" i="27"/>
  <c r="N741" i="27"/>
  <c r="N745" i="27"/>
  <c r="N775" i="27"/>
  <c r="N781" i="27"/>
  <c r="N831" i="27"/>
  <c r="N921" i="27"/>
  <c r="N925" i="27"/>
  <c r="N931" i="27"/>
  <c r="N1010" i="27"/>
  <c r="N1091" i="27"/>
  <c r="N1114" i="27"/>
  <c r="N453" i="27"/>
  <c r="N220" i="27"/>
  <c r="N33" i="23"/>
  <c r="G91" i="8"/>
  <c r="L1091" i="27"/>
  <c r="L51" i="23"/>
  <c r="L77" i="23"/>
  <c r="K94" i="8"/>
  <c r="H93" i="8"/>
  <c r="L33" i="23"/>
  <c r="L82" i="27"/>
  <c r="L447" i="27"/>
  <c r="L835" i="27"/>
  <c r="L775" i="27"/>
  <c r="L595" i="27"/>
  <c r="L506" i="27"/>
  <c r="L297" i="27"/>
  <c r="L72" i="27"/>
  <c r="L301" i="27"/>
  <c r="L68" i="23"/>
  <c r="L16" i="23"/>
  <c r="D93" i="8"/>
  <c r="N88" i="8"/>
  <c r="E95" i="8"/>
  <c r="E91" i="8"/>
  <c r="L32" i="23"/>
  <c r="J93" i="8"/>
  <c r="I93" i="8"/>
  <c r="G95" i="8"/>
  <c r="L40" i="27"/>
  <c r="L414" i="27"/>
  <c r="L665" i="27"/>
  <c r="L3850" i="27"/>
  <c r="L843" i="27"/>
  <c r="L73" i="23"/>
  <c r="F95" i="8"/>
  <c r="F93" i="8"/>
  <c r="L74" i="27"/>
  <c r="L455" i="27"/>
  <c r="L20" i="23"/>
  <c r="L295" i="27"/>
  <c r="L70" i="27"/>
  <c r="L10" i="27"/>
  <c r="L130" i="27"/>
  <c r="L425" i="27"/>
  <c r="L960" i="27"/>
  <c r="L931" i="27"/>
  <c r="L841" i="27"/>
  <c r="L781" i="27"/>
  <c r="L631" i="27"/>
  <c r="L303" i="27"/>
  <c r="L78" i="27"/>
  <c r="L198" i="27"/>
  <c r="L453" i="27"/>
  <c r="L811" i="27"/>
  <c r="L601" i="27"/>
  <c r="L512" i="27"/>
  <c r="J95" i="8"/>
  <c r="I95" i="8"/>
  <c r="F91" i="8"/>
  <c r="L45" i="23"/>
  <c r="L108" i="27"/>
  <c r="L18" i="27"/>
  <c r="L138" i="27"/>
  <c r="L571" i="27"/>
  <c r="T1181" i="27"/>
  <c r="H211" i="16"/>
  <c r="T492" i="27"/>
  <c r="T81" i="23"/>
  <c r="T493" i="27"/>
  <c r="T580" i="27"/>
  <c r="T581" i="27"/>
  <c r="T914" i="27"/>
  <c r="T27" i="27"/>
  <c r="T28" i="27"/>
  <c r="T908" i="27"/>
  <c r="T781" i="27"/>
  <c r="T871" i="27"/>
  <c r="T512" i="27"/>
  <c r="T363" i="27"/>
  <c r="T273" i="27"/>
  <c r="T48" i="27"/>
  <c r="T9" i="23"/>
  <c r="K208" i="16"/>
  <c r="K204" i="16"/>
  <c r="T910" i="27"/>
  <c r="T145" i="27"/>
  <c r="T1179" i="27"/>
  <c r="T204" i="27"/>
  <c r="T459" i="27"/>
  <c r="T3643" i="27"/>
  <c r="T200" i="27"/>
  <c r="T20" i="23"/>
  <c r="T1149" i="27"/>
  <c r="T873" i="27"/>
  <c r="T813" i="27"/>
  <c r="T693" i="27"/>
  <c r="T633" i="27"/>
  <c r="T835" i="27"/>
  <c r="T775" i="27"/>
  <c r="T685" i="27"/>
  <c r="T995" i="27"/>
  <c r="T937" i="27"/>
  <c r="T907" i="27"/>
  <c r="T877" i="27"/>
  <c r="T847" i="27"/>
  <c r="T817" i="27"/>
  <c r="T757" i="27"/>
  <c r="T727" i="27"/>
  <c r="T667" i="27"/>
  <c r="T637" i="27"/>
  <c r="T607" i="27"/>
  <c r="T547" i="27"/>
  <c r="T518" i="27"/>
  <c r="T489" i="27"/>
  <c r="T874" i="27"/>
  <c r="T931" i="27"/>
  <c r="T811" i="27"/>
  <c r="T631" i="27"/>
  <c r="T423" i="27"/>
  <c r="F34" i="23"/>
  <c r="F40" i="23"/>
  <c r="F27" i="23"/>
  <c r="F28" i="23"/>
  <c r="F43" i="27"/>
  <c r="F103" i="27"/>
  <c r="F24" i="23"/>
  <c r="F108" i="27"/>
  <c r="F243" i="27"/>
  <c r="F333" i="27"/>
  <c r="F927" i="27"/>
  <c r="F777" i="27"/>
  <c r="F747" i="27"/>
  <c r="F657" i="27"/>
  <c r="F627" i="27"/>
  <c r="F597" i="27"/>
  <c r="F508" i="27"/>
  <c r="F329" i="27"/>
  <c r="F269" i="27"/>
  <c r="F104" i="27"/>
  <c r="F44" i="27"/>
  <c r="F14" i="27"/>
  <c r="F73" i="23"/>
  <c r="F99" i="23"/>
  <c r="F956" i="27"/>
  <c r="F807" i="27"/>
  <c r="F537" i="27"/>
  <c r="F299" i="27"/>
  <c r="F239" i="27"/>
  <c r="F164" i="27"/>
  <c r="F134" i="27"/>
  <c r="F74" i="27"/>
  <c r="F964" i="27"/>
  <c r="F935" i="27"/>
  <c r="F785" i="27"/>
  <c r="F755" i="27"/>
  <c r="F665" i="27"/>
  <c r="F605" i="27"/>
  <c r="F545" i="27"/>
  <c r="F337" i="27"/>
  <c r="F307" i="27"/>
  <c r="F142" i="27"/>
  <c r="F82" i="27"/>
  <c r="F815" i="27"/>
  <c r="F635" i="27"/>
  <c r="F516" i="27"/>
  <c r="F277" i="27"/>
  <c r="F247" i="27"/>
  <c r="F172" i="27"/>
  <c r="F112" i="27"/>
  <c r="F52" i="27"/>
  <c r="F22" i="27"/>
  <c r="J51" i="2"/>
  <c r="F372" i="27"/>
  <c r="F90" i="23"/>
  <c r="F375" i="27"/>
  <c r="F427" i="27"/>
  <c r="F584" i="27"/>
  <c r="F730" i="27"/>
  <c r="F733" i="27"/>
  <c r="F905" i="27"/>
  <c r="F1077" i="27"/>
  <c r="F1081" i="27"/>
  <c r="F1084" i="27"/>
  <c r="F1133" i="27"/>
  <c r="F1181" i="27"/>
  <c r="F84" i="23"/>
  <c r="F1183" i="27"/>
  <c r="N48" i="2"/>
  <c r="F397" i="27"/>
  <c r="F402" i="27"/>
  <c r="F406" i="27"/>
  <c r="F725" i="27"/>
  <c r="M23" i="23"/>
  <c r="M273" i="27"/>
  <c r="M541" i="27"/>
  <c r="M3353" i="27"/>
  <c r="M655" i="27"/>
  <c r="M625" i="27"/>
  <c r="M595" i="27"/>
  <c r="M535" i="27"/>
  <c r="M357" i="27"/>
  <c r="M327" i="27"/>
  <c r="M132" i="27"/>
  <c r="M72" i="27"/>
  <c r="M510" i="27"/>
  <c r="M136" i="27"/>
  <c r="M46" i="27"/>
  <c r="M781" i="27"/>
  <c r="M811" i="27"/>
  <c r="M835" i="27"/>
  <c r="M227" i="27"/>
  <c r="M223" i="27"/>
  <c r="M33" i="23"/>
  <c r="M805" i="27"/>
  <c r="M447" i="27"/>
  <c r="M192" i="27"/>
  <c r="M297" i="27"/>
  <c r="K447" i="27"/>
  <c r="K77" i="23"/>
  <c r="K42" i="27"/>
  <c r="K44" i="27"/>
  <c r="K46" i="27"/>
  <c r="K76" i="27"/>
  <c r="K297" i="27"/>
  <c r="K327" i="27"/>
  <c r="K477" i="27"/>
  <c r="K625" i="27"/>
  <c r="K805" i="27"/>
  <c r="K925" i="27"/>
  <c r="K69" i="23"/>
  <c r="K73" i="23"/>
  <c r="K48" i="27"/>
  <c r="K72" i="27"/>
  <c r="K74" i="27"/>
  <c r="K243" i="27"/>
  <c r="K299" i="27"/>
  <c r="K329" i="27"/>
  <c r="K333" i="27"/>
  <c r="K483" i="27"/>
  <c r="K512" i="27"/>
  <c r="K541" i="27"/>
  <c r="K595" i="27"/>
  <c r="K601" i="27"/>
  <c r="K655" i="27"/>
  <c r="K775" i="27"/>
  <c r="K781" i="27"/>
  <c r="K811" i="27"/>
  <c r="K931" i="27"/>
  <c r="K1091" i="27"/>
  <c r="K223" i="27"/>
  <c r="K33" i="23"/>
  <c r="K192" i="27"/>
  <c r="K37" i="23"/>
  <c r="K162" i="27"/>
  <c r="O10" i="27"/>
  <c r="O52" i="27"/>
  <c r="O325" i="27"/>
  <c r="O82" i="27"/>
  <c r="O13" i="23"/>
  <c r="H760" i="27"/>
  <c r="H12" i="23"/>
  <c r="H893" i="27"/>
  <c r="H923" i="27"/>
  <c r="P42" i="23"/>
  <c r="P331" i="27"/>
  <c r="F29" i="12"/>
  <c r="H22" i="12"/>
  <c r="P108" i="27"/>
  <c r="P168" i="27"/>
  <c r="P243" i="27"/>
  <c r="P273" i="27"/>
  <c r="J22" i="12"/>
  <c r="P14" i="27"/>
  <c r="P18" i="27"/>
  <c r="P76" i="27"/>
  <c r="P78" i="27"/>
  <c r="P104" i="27"/>
  <c r="P138" i="27"/>
  <c r="P303" i="27"/>
  <c r="P333" i="27"/>
  <c r="P479" i="27"/>
  <c r="P691" i="27"/>
  <c r="P901" i="27"/>
  <c r="P1181" i="27"/>
  <c r="P10" i="23"/>
  <c r="P1185" i="27"/>
  <c r="I969" i="27"/>
  <c r="S12" i="23"/>
  <c r="S216" i="27"/>
  <c r="I108" i="27"/>
  <c r="I112" i="27"/>
  <c r="I841" i="27"/>
  <c r="I845" i="27"/>
  <c r="I931" i="27"/>
  <c r="I935" i="27"/>
  <c r="I764" i="27"/>
  <c r="I1179" i="27"/>
  <c r="I55" i="23"/>
  <c r="K76" i="5"/>
  <c r="H76" i="5"/>
  <c r="I18" i="27"/>
  <c r="I22" i="27"/>
  <c r="I78" i="27"/>
  <c r="I82" i="27"/>
  <c r="I372" i="27"/>
  <c r="I427" i="27"/>
  <c r="I635" i="27"/>
  <c r="I721" i="27"/>
  <c r="I1025" i="27"/>
  <c r="I99" i="23"/>
  <c r="I1185" i="27"/>
  <c r="I91" i="27"/>
  <c r="I376" i="27"/>
  <c r="I436" i="27"/>
  <c r="I1029" i="27"/>
  <c r="I85" i="27"/>
  <c r="I249" i="27"/>
  <c r="I811" i="27"/>
  <c r="I631" i="27"/>
  <c r="I333" i="27"/>
  <c r="I303" i="27"/>
  <c r="I273" i="27"/>
  <c r="I138" i="27"/>
  <c r="I48" i="27"/>
  <c r="I73" i="23"/>
  <c r="I5" i="23"/>
  <c r="I921" i="27"/>
  <c r="I323" i="27"/>
  <c r="I38" i="27"/>
  <c r="I815" i="27"/>
  <c r="I785" i="27"/>
  <c r="I665" i="27"/>
  <c r="I337" i="27"/>
  <c r="I277" i="27"/>
  <c r="I247" i="27"/>
  <c r="I52" i="27"/>
  <c r="L73" i="5"/>
  <c r="I49" i="23"/>
  <c r="N73" i="5"/>
  <c r="C78" i="5"/>
  <c r="J76" i="5"/>
  <c r="I697" i="27"/>
  <c r="I905" i="27"/>
  <c r="I369" i="27"/>
  <c r="I751" i="27"/>
  <c r="I487" i="27"/>
  <c r="I432" i="27"/>
  <c r="I700" i="27"/>
  <c r="I760" i="27"/>
  <c r="J80" i="5"/>
  <c r="G76" i="5"/>
  <c r="I58" i="23"/>
  <c r="I31" i="23"/>
  <c r="M75" i="5"/>
  <c r="L75" i="5"/>
  <c r="I25" i="27"/>
  <c r="I87" i="27"/>
  <c r="I402" i="27"/>
  <c r="I496" i="27"/>
  <c r="I884" i="27"/>
  <c r="I910" i="27"/>
  <c r="I1181" i="27"/>
  <c r="I1088" i="27"/>
  <c r="I711" i="27"/>
  <c r="I621" i="27"/>
  <c r="I188" i="27"/>
  <c r="I220" i="27"/>
  <c r="I1114" i="27"/>
  <c r="I831" i="27"/>
  <c r="I801" i="27"/>
  <c r="I771" i="27"/>
  <c r="I651" i="27"/>
  <c r="I263" i="27"/>
  <c r="I233" i="27"/>
  <c r="I128" i="27"/>
  <c r="I98" i="27"/>
  <c r="I16" i="23"/>
  <c r="I406" i="27"/>
  <c r="I492" i="27"/>
  <c r="I704" i="27"/>
  <c r="I914" i="27"/>
  <c r="I1159" i="27"/>
  <c r="I175" i="27"/>
  <c r="I667" i="27"/>
  <c r="M73" i="5"/>
  <c r="I1019" i="27"/>
  <c r="I1010" i="27"/>
  <c r="I1036" i="27"/>
  <c r="I473" i="27"/>
  <c r="I459" i="27"/>
  <c r="E95" i="23"/>
  <c r="E73" i="23"/>
  <c r="J70" i="1"/>
  <c r="E10" i="27"/>
  <c r="E12" i="27"/>
  <c r="E14" i="27"/>
  <c r="E16" i="27"/>
  <c r="E18" i="27"/>
  <c r="E20" i="27"/>
  <c r="E40" i="27"/>
  <c r="E42" i="27"/>
  <c r="E78" i="27"/>
  <c r="E102" i="27"/>
  <c r="E104" i="27"/>
  <c r="E130" i="27"/>
  <c r="E164" i="27"/>
  <c r="E170" i="27"/>
  <c r="E275" i="27"/>
  <c r="E477" i="27"/>
  <c r="E550" i="27"/>
  <c r="E653" i="27"/>
  <c r="E700" i="27"/>
  <c r="E683" i="27"/>
  <c r="E730" i="27"/>
  <c r="E85" i="27"/>
  <c r="Z85" i="27"/>
  <c r="E205" i="27"/>
  <c r="E578" i="27"/>
  <c r="E215" i="27"/>
  <c r="E103" i="23"/>
  <c r="E218" i="27"/>
  <c r="E670" i="27"/>
  <c r="E1081" i="27"/>
  <c r="E1129" i="27"/>
  <c r="E1181" i="27"/>
  <c r="E145" i="27"/>
  <c r="E908" i="27"/>
  <c r="E64" i="27"/>
  <c r="E445" i="27"/>
  <c r="E952" i="27"/>
  <c r="E923" i="27"/>
  <c r="E833" i="27"/>
  <c r="E475" i="27"/>
  <c r="E325" i="27"/>
  <c r="E455" i="27"/>
  <c r="E1097" i="27"/>
  <c r="E962" i="27"/>
  <c r="E843" i="27"/>
  <c r="E783" i="27"/>
  <c r="E514" i="27"/>
  <c r="E365" i="27"/>
  <c r="E449" i="27"/>
  <c r="E956" i="27"/>
  <c r="E927" i="27"/>
  <c r="E837" i="27"/>
  <c r="E508" i="27"/>
  <c r="E479" i="27"/>
  <c r="E359" i="27"/>
  <c r="E447" i="27"/>
  <c r="E1143" i="27"/>
  <c r="E1091" i="27"/>
  <c r="E954" i="27"/>
  <c r="E925" i="27"/>
  <c r="E835" i="27"/>
  <c r="E506" i="27"/>
  <c r="E357" i="27"/>
  <c r="E327" i="27"/>
  <c r="E68" i="23"/>
  <c r="C71" i="1"/>
  <c r="E6" i="23"/>
  <c r="E77" i="23"/>
  <c r="E44" i="27"/>
  <c r="E50" i="27"/>
  <c r="E110" i="27"/>
  <c r="E147" i="27"/>
  <c r="E160" i="27"/>
  <c r="E162" i="27"/>
  <c r="E269" i="27"/>
  <c r="E305" i="27"/>
  <c r="E329" i="27"/>
  <c r="E335" i="27"/>
  <c r="E355" i="27"/>
  <c r="E415" i="27"/>
  <c r="E485" i="27"/>
  <c r="E640" i="27"/>
  <c r="E623" i="27"/>
  <c r="E663" i="27"/>
  <c r="E704" i="27"/>
  <c r="E707" i="27"/>
  <c r="E773" i="27"/>
  <c r="E775" i="27"/>
  <c r="E777" i="27"/>
  <c r="E880" i="27"/>
  <c r="E863" i="27"/>
  <c r="E1133" i="27"/>
  <c r="E878" i="27"/>
  <c r="E1179" i="27"/>
  <c r="E207" i="27"/>
  <c r="E533" i="27"/>
  <c r="E563" i="27"/>
  <c r="E1071" i="27"/>
  <c r="E190" i="27"/>
  <c r="C73" i="1"/>
  <c r="K52" i="27"/>
  <c r="K307" i="27"/>
  <c r="O23" i="23"/>
  <c r="O36" i="23"/>
  <c r="O49" i="23"/>
  <c r="E655" i="27"/>
  <c r="E387" i="27"/>
  <c r="E417" i="27"/>
  <c r="J68" i="1"/>
  <c r="O44" i="27"/>
  <c r="O74" i="27"/>
  <c r="O134" i="27"/>
  <c r="H103" i="23"/>
  <c r="H956" i="27"/>
  <c r="H897" i="27"/>
  <c r="H777" i="27"/>
  <c r="H687" i="27"/>
  <c r="H627" i="27"/>
  <c r="H597" i="27"/>
  <c r="H537" i="27"/>
  <c r="H419" i="27"/>
  <c r="H359" i="27"/>
  <c r="H99" i="23"/>
  <c r="H927" i="27"/>
  <c r="H867" i="27"/>
  <c r="H837" i="27"/>
  <c r="H807" i="27"/>
  <c r="H717" i="27"/>
  <c r="H657" i="27"/>
  <c r="H567" i="27"/>
  <c r="H508" i="27"/>
  <c r="H479" i="27"/>
  <c r="H329" i="27"/>
  <c r="H299" i="27"/>
  <c r="H905" i="27"/>
  <c r="H845" i="27"/>
  <c r="H725" i="27"/>
  <c r="H605" i="27"/>
  <c r="H545" i="27"/>
  <c r="H516" i="27"/>
  <c r="H427" i="27"/>
  <c r="H367" i="27"/>
  <c r="H964" i="27"/>
  <c r="H935" i="27"/>
  <c r="H875" i="27"/>
  <c r="H815" i="27"/>
  <c r="H785" i="27"/>
  <c r="H695" i="27"/>
  <c r="H665" i="27"/>
  <c r="H635" i="27"/>
  <c r="H575" i="27"/>
  <c r="H487" i="27"/>
  <c r="H337" i="27"/>
  <c r="H307" i="27"/>
  <c r="H406" i="27"/>
  <c r="H1181" i="27"/>
  <c r="H86" i="23"/>
  <c r="H1184" i="27"/>
  <c r="H207" i="27"/>
  <c r="H205" i="27"/>
  <c r="H397" i="27"/>
  <c r="H402" i="27"/>
  <c r="H764" i="27"/>
  <c r="H767" i="27"/>
  <c r="H1179" i="27"/>
  <c r="G777" i="27"/>
  <c r="G927" i="27"/>
  <c r="G956" i="27"/>
  <c r="P224" i="27"/>
  <c r="P13" i="23"/>
  <c r="P49" i="23"/>
  <c r="H28" i="12"/>
  <c r="P26" i="23"/>
  <c r="P39" i="23"/>
  <c r="I28" i="12"/>
  <c r="I26" i="12"/>
  <c r="P73" i="23"/>
  <c r="P76" i="23"/>
  <c r="P44" i="27"/>
  <c r="P48" i="27"/>
  <c r="P325" i="27"/>
  <c r="P363" i="27"/>
  <c r="P584" i="27"/>
  <c r="P585" i="27"/>
  <c r="P721" i="27"/>
  <c r="P811" i="27"/>
  <c r="P1029" i="27"/>
  <c r="P31" i="23"/>
  <c r="J24" i="12"/>
  <c r="P621" i="27"/>
  <c r="H24" i="12"/>
  <c r="I24" i="12"/>
  <c r="P1179" i="27"/>
  <c r="P198" i="27"/>
  <c r="P960" i="27"/>
  <c r="P931" i="27"/>
  <c r="P841" i="27"/>
  <c r="P781" i="27"/>
  <c r="P661" i="27"/>
  <c r="P631" i="27"/>
  <c r="P601" i="27"/>
  <c r="P541" i="27"/>
  <c r="P512" i="27"/>
  <c r="P483" i="27"/>
  <c r="P423" i="27"/>
  <c r="P884" i="27"/>
  <c r="P885" i="27"/>
  <c r="P1025" i="27"/>
  <c r="P16" i="23"/>
  <c r="I22" i="12"/>
  <c r="P989" i="27"/>
  <c r="O229" i="27"/>
  <c r="O77" i="23"/>
  <c r="O960" i="27"/>
  <c r="O931" i="27"/>
  <c r="O333" i="27"/>
  <c r="O138" i="27"/>
  <c r="O78" i="27"/>
  <c r="O48" i="27"/>
  <c r="O73" i="23"/>
  <c r="O841" i="27"/>
  <c r="O273" i="27"/>
  <c r="O243" i="27"/>
  <c r="O18" i="27"/>
  <c r="O31" i="27"/>
  <c r="O704" i="27"/>
  <c r="O705" i="27"/>
  <c r="O1025" i="27"/>
  <c r="O1029" i="27"/>
  <c r="O1030" i="27"/>
  <c r="O1181" i="27"/>
  <c r="O1185" i="27"/>
  <c r="O25" i="27"/>
  <c r="O115" i="27"/>
  <c r="O175" i="27"/>
  <c r="O27" i="27"/>
  <c r="O376" i="27"/>
  <c r="O496" i="27"/>
  <c r="O584" i="27"/>
  <c r="O372" i="27"/>
  <c r="O700" i="27"/>
  <c r="O884" i="27"/>
  <c r="O914" i="27"/>
  <c r="O915" i="27"/>
  <c r="O1155" i="27"/>
  <c r="O86" i="23"/>
  <c r="O1158" i="27"/>
  <c r="O578" i="27"/>
  <c r="O811" i="27"/>
  <c r="O781" i="27"/>
  <c r="O721" i="27"/>
  <c r="O631" i="27"/>
  <c r="O601" i="27"/>
  <c r="O541" i="27"/>
  <c r="O512" i="27"/>
  <c r="O303" i="27"/>
  <c r="O1179" i="27"/>
  <c r="I68" i="11"/>
  <c r="O16" i="23"/>
  <c r="O873" i="27"/>
  <c r="O423" i="27"/>
  <c r="O663" i="27"/>
  <c r="O1175" i="27"/>
  <c r="I10" i="27"/>
  <c r="I40" i="27"/>
  <c r="I70" i="27"/>
  <c r="I235" i="27"/>
  <c r="I265" i="27"/>
  <c r="I325" i="27"/>
  <c r="I533" i="27"/>
  <c r="I653" i="27"/>
  <c r="I773" i="27"/>
  <c r="I803" i="27"/>
  <c r="I893" i="27"/>
  <c r="I923" i="27"/>
  <c r="I445" i="27"/>
  <c r="D61" i="23"/>
  <c r="R59" i="23"/>
  <c r="R63" i="23"/>
  <c r="D57" i="23"/>
  <c r="J2417" i="27"/>
  <c r="R1832" i="27"/>
  <c r="K117" i="27"/>
  <c r="M117" i="27"/>
  <c r="O117" i="27"/>
  <c r="R117" i="27"/>
  <c r="W117" i="27"/>
  <c r="G121" i="27"/>
  <c r="G122" i="27"/>
  <c r="K121" i="27"/>
  <c r="M121" i="27"/>
  <c r="M122" i="27"/>
  <c r="O121" i="27"/>
  <c r="O122" i="27"/>
  <c r="R121" i="27"/>
  <c r="R103" i="23"/>
  <c r="R124" i="27"/>
  <c r="W121" i="27"/>
  <c r="K145" i="27"/>
  <c r="E151" i="27"/>
  <c r="T151" i="27"/>
  <c r="G175" i="27"/>
  <c r="S175" i="27"/>
  <c r="J177" i="27"/>
  <c r="L177" i="27"/>
  <c r="V177" i="27"/>
  <c r="G181" i="27"/>
  <c r="G182" i="27"/>
  <c r="O181" i="27"/>
  <c r="O182" i="27"/>
  <c r="L90" i="23"/>
  <c r="L285" i="27"/>
  <c r="K370" i="27"/>
  <c r="O402" i="27"/>
  <c r="O406" i="27"/>
  <c r="E432" i="27"/>
  <c r="G432" i="27"/>
  <c r="O432" i="27"/>
  <c r="R432" i="27"/>
  <c r="T432" i="27"/>
  <c r="V432" i="27"/>
  <c r="E436" i="27"/>
  <c r="G436" i="27"/>
  <c r="S436" i="27"/>
  <c r="S437" i="27"/>
  <c r="U436" i="27"/>
  <c r="W436" i="27"/>
  <c r="T490" i="27"/>
  <c r="L492" i="27"/>
  <c r="L496" i="27"/>
  <c r="L497" i="27"/>
  <c r="H219" i="27"/>
  <c r="F103" i="23"/>
  <c r="F229" i="27"/>
  <c r="F405" i="27"/>
  <c r="F224" i="27"/>
  <c r="X103" i="23"/>
  <c r="X221" i="27"/>
  <c r="W221" i="27"/>
  <c r="V221" i="27"/>
  <c r="S103" i="23"/>
  <c r="R221" i="27"/>
  <c r="Q221" i="27"/>
  <c r="P103" i="23"/>
  <c r="P221" i="27"/>
  <c r="O221" i="27"/>
  <c r="N103" i="23"/>
  <c r="N221" i="27"/>
  <c r="M221" i="27"/>
  <c r="M103" i="23"/>
  <c r="L349" i="27"/>
  <c r="L221" i="27"/>
  <c r="K221" i="27"/>
  <c r="K379" i="27"/>
  <c r="J439" i="27"/>
  <c r="J221" i="27"/>
  <c r="F221" i="27"/>
  <c r="L2564" i="27"/>
  <c r="L3285" i="27"/>
  <c r="L2694" i="27"/>
  <c r="L1783" i="27"/>
  <c r="L3003" i="27"/>
  <c r="L1098" i="27"/>
  <c r="L2538" i="27"/>
  <c r="L934" i="27"/>
  <c r="F3877" i="27"/>
  <c r="F3798" i="27"/>
  <c r="F3748" i="27"/>
  <c r="F3437" i="27"/>
  <c r="F3592" i="27"/>
  <c r="F3128" i="27"/>
  <c r="F3233" i="27"/>
  <c r="F3103" i="27"/>
  <c r="F2952" i="27"/>
  <c r="F3053" i="27"/>
  <c r="F2977" i="27"/>
  <c r="F2926" i="27"/>
  <c r="F2848" i="27"/>
  <c r="F2823" i="27"/>
  <c r="F2771" i="27"/>
  <c r="F2720" i="27"/>
  <c r="F2616" i="27"/>
  <c r="F2590" i="27"/>
  <c r="F2512" i="27"/>
  <c r="F2437" i="27"/>
  <c r="F2694" i="27"/>
  <c r="F2668" i="27"/>
  <c r="F2564" i="27"/>
  <c r="F2226" i="27"/>
  <c r="F2200" i="27"/>
  <c r="F2125" i="27"/>
  <c r="F2074" i="27"/>
  <c r="F2024" i="27"/>
  <c r="F1943" i="27"/>
  <c r="F2302" i="27"/>
  <c r="F2175" i="27"/>
  <c r="F2099" i="27"/>
  <c r="F1706" i="27"/>
  <c r="F1601" i="27"/>
  <c r="F1550" i="27"/>
  <c r="F1525" i="27"/>
  <c r="F1397" i="27"/>
  <c r="F3412" i="27"/>
  <c r="F1916" i="27"/>
  <c r="F1889" i="27"/>
  <c r="F1783" i="27"/>
  <c r="F1575" i="27"/>
  <c r="F1448" i="27"/>
  <c r="F1346" i="27"/>
  <c r="F3697" i="27"/>
  <c r="F3566" i="27"/>
  <c r="F1681" i="27"/>
  <c r="F3028" i="27"/>
  <c r="F2642" i="27"/>
  <c r="F2277" i="27"/>
  <c r="F3310" i="27"/>
  <c r="F1999" i="27"/>
  <c r="F3181" i="27"/>
  <c r="F3259" i="27"/>
  <c r="F3285" i="27"/>
  <c r="F3335" i="27"/>
  <c r="F2328" i="27"/>
  <c r="F2150" i="27"/>
  <c r="F1627" i="27"/>
  <c r="F2462" i="27"/>
  <c r="F1973" i="27"/>
  <c r="F3723" i="27"/>
  <c r="F1758" i="27"/>
  <c r="F2901" i="27"/>
  <c r="F3208" i="27"/>
  <c r="F3671" i="27"/>
  <c r="F3387" i="27"/>
  <c r="F3003" i="27"/>
  <c r="F3773" i="27"/>
  <c r="F3541" i="27"/>
  <c r="F3488" i="27"/>
  <c r="F3154" i="27"/>
  <c r="F3078" i="27"/>
  <c r="F3462" i="27"/>
  <c r="F2487" i="27"/>
  <c r="F1474" i="27"/>
  <c r="F1834" i="27"/>
  <c r="F3644" i="27"/>
  <c r="F3360" i="27"/>
  <c r="F1423" i="27"/>
  <c r="F1732" i="27"/>
  <c r="F1860" i="27"/>
  <c r="F1500" i="27"/>
  <c r="F2874" i="27"/>
  <c r="F201" i="27"/>
  <c r="F1150" i="27"/>
  <c r="F1098" i="27"/>
  <c r="F754" i="27"/>
  <c r="F664" i="27"/>
  <c r="F634" i="27"/>
  <c r="F604" i="27"/>
  <c r="F544" i="27"/>
  <c r="F276" i="27"/>
  <c r="F141" i="27"/>
  <c r="F3618" i="27"/>
  <c r="F2404" i="27"/>
  <c r="F1808" i="27"/>
  <c r="F3824" i="27"/>
  <c r="F1372" i="27"/>
  <c r="F3514" i="27"/>
  <c r="F2746" i="27"/>
  <c r="F2379" i="27"/>
  <c r="F1321" i="27"/>
  <c r="F963" i="27"/>
  <c r="F934" i="27"/>
  <c r="F814" i="27"/>
  <c r="F784" i="27"/>
  <c r="G960" i="27"/>
  <c r="G931" i="27"/>
  <c r="G811" i="27"/>
  <c r="G781" i="27"/>
  <c r="G691" i="27"/>
  <c r="G512" i="27"/>
  <c r="G363" i="27"/>
  <c r="G303" i="27"/>
  <c r="G243" i="27"/>
  <c r="G841" i="27"/>
  <c r="G661" i="27"/>
  <c r="G631" i="27"/>
  <c r="G601" i="27"/>
  <c r="G541" i="27"/>
  <c r="E960" i="27"/>
  <c r="E931" i="27"/>
  <c r="E841" i="27"/>
  <c r="E811" i="27"/>
  <c r="E781" i="27"/>
  <c r="E512" i="27"/>
  <c r="E483" i="27"/>
  <c r="E333" i="27"/>
  <c r="E303" i="27"/>
  <c r="E243" i="27"/>
  <c r="E168" i="27"/>
  <c r="E108" i="27"/>
  <c r="E453" i="27"/>
  <c r="N3586" i="27"/>
  <c r="N2946" i="27"/>
  <c r="N2662" i="27"/>
  <c r="N2220" i="27"/>
  <c r="N1883" i="27"/>
  <c r="N1569" i="27"/>
  <c r="N3253" i="27"/>
  <c r="N3022" i="27"/>
  <c r="N3456" i="27"/>
  <c r="N3148" i="27"/>
  <c r="N3354" i="27"/>
  <c r="N2740" i="27"/>
  <c r="N193" i="27"/>
  <c r="N926" i="27"/>
  <c r="N776" i="27"/>
  <c r="N536" i="27"/>
  <c r="N478" i="27"/>
  <c r="N388" i="27"/>
  <c r="N133" i="27"/>
  <c r="N3845" i="27"/>
  <c r="N2245" i="27"/>
  <c r="N1802" i="27"/>
  <c r="N1366" i="27"/>
  <c r="N1854" i="27"/>
  <c r="N2791" i="27"/>
  <c r="N448" i="27"/>
  <c r="N746" i="27"/>
  <c r="N656" i="27"/>
  <c r="L3871" i="27"/>
  <c r="L3742" i="27"/>
  <c r="L3227" i="27"/>
  <c r="L2920" i="27"/>
  <c r="L2971" i="27"/>
  <c r="L2765" i="27"/>
  <c r="L2584" i="27"/>
  <c r="L2506" i="27"/>
  <c r="L2431" i="27"/>
  <c r="L2194" i="27"/>
  <c r="L1544" i="27"/>
  <c r="L1883" i="27"/>
  <c r="L1569" i="27"/>
  <c r="L1442" i="27"/>
  <c r="L3253" i="27"/>
  <c r="L3304" i="27"/>
  <c r="L1910" i="27"/>
  <c r="L1777" i="27"/>
  <c r="L1519" i="27"/>
  <c r="L2817" i="27"/>
  <c r="L2068" i="27"/>
  <c r="L2093" i="27"/>
  <c r="L3717" i="27"/>
  <c r="L1675" i="27"/>
  <c r="L1967" i="27"/>
  <c r="L2144" i="27"/>
  <c r="L3586" i="27"/>
  <c r="L2296" i="27"/>
  <c r="L2842" i="27"/>
  <c r="L3560" i="27"/>
  <c r="L1752" i="27"/>
  <c r="L2322" i="27"/>
  <c r="L3175" i="27"/>
  <c r="L3665" i="27"/>
  <c r="L3767" i="27"/>
  <c r="L3072" i="27"/>
  <c r="L3148" i="27"/>
  <c r="L2481" i="27"/>
  <c r="L1417" i="27"/>
  <c r="L3508" i="27"/>
  <c r="L193" i="27"/>
  <c r="L1092" i="27"/>
  <c r="L836" i="27"/>
  <c r="L626" i="27"/>
  <c r="L2532" i="27"/>
  <c r="L2043" i="27"/>
  <c r="L1494" i="27"/>
  <c r="L1315" i="27"/>
  <c r="L448" i="27"/>
  <c r="L806" i="27"/>
  <c r="J3871" i="27"/>
  <c r="J3792" i="27"/>
  <c r="J3742" i="27"/>
  <c r="J3586" i="27"/>
  <c r="J3431" i="27"/>
  <c r="J3122" i="27"/>
  <c r="J3227" i="27"/>
  <c r="J3047" i="27"/>
  <c r="J2920" i="27"/>
  <c r="J3097" i="27"/>
  <c r="J2971" i="27"/>
  <c r="J2946" i="27"/>
  <c r="J2842" i="27"/>
  <c r="J2817" i="27"/>
  <c r="J2895" i="27"/>
  <c r="J2714" i="27"/>
  <c r="J2610" i="27"/>
  <c r="J2688" i="27"/>
  <c r="J2662" i="27"/>
  <c r="J2506" i="27"/>
  <c r="J2456" i="27"/>
  <c r="J2431" i="27"/>
  <c r="J2220" i="27"/>
  <c r="J2068" i="27"/>
  <c r="J2018" i="27"/>
  <c r="J2296" i="27"/>
  <c r="J2194" i="27"/>
  <c r="J2169" i="27"/>
  <c r="J2119" i="27"/>
  <c r="J2093" i="27"/>
  <c r="J1544" i="27"/>
  <c r="J1519" i="27"/>
  <c r="J1340" i="27"/>
  <c r="J1937" i="27"/>
  <c r="J1910" i="27"/>
  <c r="J1883" i="27"/>
  <c r="J1777" i="27"/>
  <c r="J1595" i="27"/>
  <c r="J1569" i="27"/>
  <c r="J1621" i="27"/>
  <c r="J1442" i="27"/>
  <c r="J1391" i="27"/>
  <c r="J2636" i="27"/>
  <c r="J1993" i="27"/>
  <c r="J2558" i="27"/>
  <c r="J2584" i="27"/>
  <c r="J1700" i="27"/>
  <c r="J3406" i="27"/>
  <c r="J3560" i="27"/>
  <c r="J3279" i="27"/>
  <c r="J1752" i="27"/>
  <c r="J2271" i="27"/>
  <c r="J2322" i="27"/>
  <c r="J3304" i="27"/>
  <c r="J2765" i="27"/>
  <c r="J3717" i="27"/>
  <c r="J3691" i="27"/>
  <c r="J1675" i="27"/>
  <c r="J3253" i="27"/>
  <c r="J3022" i="27"/>
  <c r="J3329" i="27"/>
  <c r="J1967" i="27"/>
  <c r="J2144" i="27"/>
  <c r="J3202" i="27"/>
  <c r="J3175" i="27"/>
  <c r="J3482" i="27"/>
  <c r="J3535" i="27"/>
  <c r="J3665" i="27"/>
  <c r="J3767" i="27"/>
  <c r="J3456" i="27"/>
  <c r="J3072" i="27"/>
  <c r="J3381" i="27"/>
  <c r="J2997" i="27"/>
  <c r="J3148" i="27"/>
  <c r="J2481" i="27"/>
  <c r="J1468" i="27"/>
  <c r="J2245" i="27"/>
  <c r="J2043" i="27"/>
  <c r="J3508" i="27"/>
  <c r="J193" i="27"/>
  <c r="J1092" i="27"/>
  <c r="J955" i="27"/>
  <c r="J836" i="27"/>
  <c r="J686" i="27"/>
  <c r="J656" i="27"/>
  <c r="J626" i="27"/>
  <c r="J507" i="27"/>
  <c r="J328" i="27"/>
  <c r="J268" i="27"/>
  <c r="J133" i="27"/>
  <c r="J3845" i="27"/>
  <c r="J2532" i="27"/>
  <c r="J1726" i="27"/>
  <c r="J1494" i="27"/>
  <c r="J1315" i="27"/>
  <c r="J448" i="27"/>
  <c r="J926" i="27"/>
  <c r="J806" i="27"/>
  <c r="J596" i="27"/>
  <c r="J536" i="27"/>
  <c r="F3792" i="27"/>
  <c r="F3742" i="27"/>
  <c r="F3586" i="27"/>
  <c r="F3431" i="27"/>
  <c r="F3122" i="27"/>
  <c r="F3227" i="27"/>
  <c r="F3097" i="27"/>
  <c r="F3047" i="27"/>
  <c r="F2971" i="27"/>
  <c r="F2946" i="27"/>
  <c r="F2920" i="27"/>
  <c r="F2842" i="27"/>
  <c r="F2817" i="27"/>
  <c r="F2765" i="27"/>
  <c r="F2714" i="27"/>
  <c r="F2610" i="27"/>
  <c r="F2584" i="27"/>
  <c r="F2506" i="27"/>
  <c r="F2431" i="27"/>
  <c r="F2688" i="27"/>
  <c r="F2662" i="27"/>
  <c r="F2558" i="27"/>
  <c r="F2220" i="27"/>
  <c r="F2194" i="27"/>
  <c r="F2119" i="27"/>
  <c r="F2068" i="27"/>
  <c r="F2018" i="27"/>
  <c r="F2296" i="27"/>
  <c r="F2169" i="27"/>
  <c r="F2093" i="27"/>
  <c r="F1700" i="27"/>
  <c r="F1595" i="27"/>
  <c r="F1544" i="27"/>
  <c r="F1519" i="27"/>
  <c r="F1391" i="27"/>
  <c r="F1340" i="27"/>
  <c r="F3406" i="27"/>
  <c r="F1937" i="27"/>
  <c r="F1910" i="27"/>
  <c r="F1883" i="27"/>
  <c r="F1777" i="27"/>
  <c r="F1569" i="27"/>
  <c r="F1442" i="27"/>
  <c r="F3691" i="27"/>
  <c r="F3560" i="27"/>
  <c r="F1675" i="27"/>
  <c r="F3022" i="27"/>
  <c r="F2636" i="27"/>
  <c r="F2271" i="27"/>
  <c r="F3304" i="27"/>
  <c r="F1993" i="27"/>
  <c r="F3175" i="27"/>
  <c r="F3253" i="27"/>
  <c r="F3279" i="27"/>
  <c r="F3329" i="27"/>
  <c r="F2322" i="27"/>
  <c r="F2144" i="27"/>
  <c r="F1967" i="27"/>
  <c r="F3871" i="27"/>
  <c r="F2456" i="27"/>
  <c r="F1621" i="27"/>
  <c r="F2895" i="27"/>
  <c r="F3717" i="27"/>
  <c r="F1752" i="27"/>
  <c r="F3202" i="27"/>
  <c r="F3535" i="27"/>
  <c r="F3482" i="27"/>
  <c r="F3381" i="27"/>
  <c r="F2997" i="27"/>
  <c r="F3767" i="27"/>
  <c r="F3665" i="27"/>
  <c r="F3148" i="27"/>
  <c r="F3072" i="27"/>
  <c r="F1468" i="27"/>
  <c r="F2481" i="27"/>
  <c r="F3456" i="27"/>
  <c r="F3354" i="27"/>
  <c r="F1417" i="27"/>
  <c r="F1726" i="27"/>
  <c r="F1854" i="27"/>
  <c r="F1494" i="27"/>
  <c r="F2868" i="27"/>
  <c r="F193" i="27"/>
  <c r="F1144" i="27"/>
  <c r="F1092" i="27"/>
  <c r="F746" i="27"/>
  <c r="F656" i="27"/>
  <c r="F626" i="27"/>
  <c r="F596" i="27"/>
  <c r="F536" i="27"/>
  <c r="F268" i="27"/>
  <c r="F133" i="27"/>
  <c r="F1828" i="27"/>
  <c r="F3638" i="27"/>
  <c r="F3612" i="27"/>
  <c r="F2398" i="27"/>
  <c r="F1802" i="27"/>
  <c r="F3818" i="27"/>
  <c r="F1366" i="27"/>
  <c r="F3508" i="27"/>
  <c r="F2740" i="27"/>
  <c r="F2373" i="27"/>
  <c r="F1315" i="27"/>
  <c r="F955" i="27"/>
  <c r="F926" i="27"/>
  <c r="F806" i="27"/>
  <c r="F776" i="27"/>
  <c r="W3868" i="27"/>
  <c r="W3428" i="27"/>
  <c r="W2968" i="27"/>
  <c r="W2943" i="27"/>
  <c r="W2892" i="27"/>
  <c r="W2814" i="27"/>
  <c r="W2659" i="27"/>
  <c r="W2581" i="27"/>
  <c r="W2503" i="27"/>
  <c r="W2428" i="27"/>
  <c r="W2685" i="27"/>
  <c r="W2191" i="27"/>
  <c r="W2116" i="27"/>
  <c r="W2015" i="27"/>
  <c r="W2090" i="27"/>
  <c r="W1566" i="27"/>
  <c r="W1516" i="27"/>
  <c r="W1388" i="27"/>
  <c r="W1934" i="27"/>
  <c r="W1880" i="27"/>
  <c r="W1697" i="27"/>
  <c r="W3403" i="27"/>
  <c r="W3557" i="27"/>
  <c r="W1749" i="27"/>
  <c r="W3276" i="27"/>
  <c r="W2319" i="27"/>
  <c r="W1964" i="27"/>
  <c r="W3172" i="27"/>
  <c r="W3019" i="27"/>
  <c r="W2141" i="27"/>
  <c r="W3119" i="27"/>
  <c r="W3739" i="27"/>
  <c r="W3094" i="27"/>
  <c r="W3662" i="27"/>
  <c r="W3378" i="27"/>
  <c r="W3069" i="27"/>
  <c r="W1465" i="27"/>
  <c r="W3764" i="27"/>
  <c r="W1825" i="27"/>
  <c r="W3842" i="27"/>
  <c r="W2242" i="27"/>
  <c r="W2040" i="27"/>
  <c r="W1723" i="27"/>
  <c r="W3505" i="27"/>
  <c r="W1851" i="27"/>
  <c r="W1491" i="27"/>
  <c r="W2865" i="27"/>
  <c r="W2788" i="27"/>
  <c r="W2737" i="27"/>
  <c r="W2370" i="27"/>
  <c r="W1312" i="27"/>
  <c r="W1141" i="27"/>
  <c r="W951" i="27"/>
  <c r="W922" i="27"/>
  <c r="W832" i="27"/>
  <c r="W802" i="27"/>
  <c r="W772" i="27"/>
  <c r="W742" i="27"/>
  <c r="W682" i="27"/>
  <c r="W652" i="27"/>
  <c r="W622" i="27"/>
  <c r="W592" i="27"/>
  <c r="W532" i="27"/>
  <c r="W503" i="27"/>
  <c r="W474" i="27"/>
  <c r="W324" i="27"/>
  <c r="W294" i="27"/>
  <c r="W234" i="27"/>
  <c r="W159" i="27"/>
  <c r="W129" i="27"/>
  <c r="W3351" i="27"/>
  <c r="W2395" i="27"/>
  <c r="W2344" i="27"/>
  <c r="W1645" i="27"/>
  <c r="W189" i="27"/>
  <c r="W444" i="27"/>
  <c r="W1089" i="27"/>
  <c r="W862" i="27"/>
  <c r="W712" i="27"/>
  <c r="S3868" i="27"/>
  <c r="S3789" i="27"/>
  <c r="S3739" i="27"/>
  <c r="S3583" i="27"/>
  <c r="S3428" i="27"/>
  <c r="S3224" i="27"/>
  <c r="S3119" i="27"/>
  <c r="S3094" i="27"/>
  <c r="S3044" i="27"/>
  <c r="S2943" i="27"/>
  <c r="S2917" i="27"/>
  <c r="S2892" i="27"/>
  <c r="S2839" i="27"/>
  <c r="S2814" i="27"/>
  <c r="S2762" i="27"/>
  <c r="S2659" i="27"/>
  <c r="S2607" i="27"/>
  <c r="S2581" i="27"/>
  <c r="S2555" i="27"/>
  <c r="S2503" i="27"/>
  <c r="S2453" i="27"/>
  <c r="S2428" i="27"/>
  <c r="S2711" i="27"/>
  <c r="S2685" i="27"/>
  <c r="S2217" i="27"/>
  <c r="S2191" i="27"/>
  <c r="S2166" i="27"/>
  <c r="S2116" i="27"/>
  <c r="S2065" i="27"/>
  <c r="S2015" i="27"/>
  <c r="S2293" i="27"/>
  <c r="S2090" i="27"/>
  <c r="S1592" i="27"/>
  <c r="S1566" i="27"/>
  <c r="S1618" i="27"/>
  <c r="S1516" i="27"/>
  <c r="S1439" i="27"/>
  <c r="S1388" i="27"/>
  <c r="S1337" i="27"/>
  <c r="S1672" i="27"/>
  <c r="S1934" i="27"/>
  <c r="S1907" i="27"/>
  <c r="S1880" i="27"/>
  <c r="S1774" i="27"/>
  <c r="S1697" i="27"/>
  <c r="S1541" i="27"/>
  <c r="S3403" i="27"/>
  <c r="S3688" i="27"/>
  <c r="S3714" i="27"/>
  <c r="S3557" i="27"/>
  <c r="S3250" i="27"/>
  <c r="S3276" i="27"/>
  <c r="S2633" i="27"/>
  <c r="S2268" i="27"/>
  <c r="S3326" i="27"/>
  <c r="S3019" i="27"/>
  <c r="S2319" i="27"/>
  <c r="S1990" i="27"/>
  <c r="S1749" i="27"/>
  <c r="S2968" i="27"/>
  <c r="S3301" i="27"/>
  <c r="S2141" i="27"/>
  <c r="S3172" i="27"/>
  <c r="S1964" i="27"/>
  <c r="S3199" i="27"/>
  <c r="S3532" i="27"/>
  <c r="S3662" i="27"/>
  <c r="S3479" i="27"/>
  <c r="S3764" i="27"/>
  <c r="S3378" i="27"/>
  <c r="S3145" i="27"/>
  <c r="S3069" i="27"/>
  <c r="S2994" i="27"/>
  <c r="S3453" i="27"/>
  <c r="S1465" i="27"/>
  <c r="S2478" i="27"/>
  <c r="S3609" i="27"/>
  <c r="S3842" i="27"/>
  <c r="S2529" i="27"/>
  <c r="S2242" i="27"/>
  <c r="S3815" i="27"/>
  <c r="S2040" i="27"/>
  <c r="S1363" i="27"/>
  <c r="S1723" i="27"/>
  <c r="S3505" i="27"/>
  <c r="S1491" i="27"/>
  <c r="S2865" i="27"/>
  <c r="S1312" i="27"/>
  <c r="S444" i="27"/>
  <c r="S951" i="27"/>
  <c r="S922" i="27"/>
  <c r="S832" i="27"/>
  <c r="S802" i="27"/>
  <c r="S622" i="27"/>
  <c r="S592" i="27"/>
  <c r="S532" i="27"/>
  <c r="S503" i="27"/>
  <c r="S474" i="27"/>
  <c r="S324" i="27"/>
  <c r="S294" i="27"/>
  <c r="S3351" i="27"/>
  <c r="S2395" i="27"/>
  <c r="S1851" i="27"/>
  <c r="S189" i="27"/>
  <c r="S772" i="27"/>
  <c r="S742" i="27"/>
  <c r="S712" i="27"/>
  <c r="S652" i="27"/>
  <c r="Q3739" i="27"/>
  <c r="Q2581" i="27"/>
  <c r="Q1566" i="27"/>
  <c r="Q1672" i="27"/>
  <c r="Q3069" i="27"/>
  <c r="Q1491" i="27"/>
  <c r="Q622" i="27"/>
  <c r="Q2788" i="27"/>
  <c r="W1958" i="27"/>
  <c r="W190" i="27"/>
  <c r="W952" i="27"/>
  <c r="W773" i="27"/>
  <c r="W653" i="27"/>
  <c r="W593" i="27"/>
  <c r="W475" i="27"/>
  <c r="W325" i="27"/>
  <c r="W265" i="27"/>
  <c r="W235" i="27"/>
  <c r="W160" i="27"/>
  <c r="W130" i="27"/>
  <c r="W445" i="27"/>
  <c r="W99" i="23"/>
  <c r="W923" i="27"/>
  <c r="W863" i="27"/>
  <c r="W833" i="27"/>
  <c r="W803" i="27"/>
  <c r="W743" i="27"/>
  <c r="W713" i="27"/>
  <c r="W683" i="27"/>
  <c r="W623" i="27"/>
  <c r="W533" i="27"/>
  <c r="V1958" i="27"/>
  <c r="V923" i="27"/>
  <c r="V833" i="27"/>
  <c r="V803" i="27"/>
  <c r="V713" i="27"/>
  <c r="V683" i="27"/>
  <c r="V623" i="27"/>
  <c r="V563" i="27"/>
  <c r="V533" i="27"/>
  <c r="V504" i="27"/>
  <c r="V355" i="27"/>
  <c r="V295" i="27"/>
  <c r="V190" i="27"/>
  <c r="V952" i="27"/>
  <c r="V653" i="27"/>
  <c r="V593" i="27"/>
  <c r="R773" i="27"/>
  <c r="R235" i="27"/>
  <c r="R952" i="27"/>
  <c r="Q1958" i="27"/>
  <c r="Q190" i="27"/>
  <c r="Q445" i="27"/>
  <c r="Q952" i="27"/>
  <c r="Q743" i="27"/>
  <c r="Q593" i="27"/>
  <c r="Q475" i="27"/>
  <c r="Q415" i="27"/>
  <c r="Q325" i="27"/>
  <c r="Q265" i="27"/>
  <c r="Q923" i="27"/>
  <c r="Q893" i="27"/>
  <c r="Q863" i="27"/>
  <c r="Q833" i="27"/>
  <c r="Q803" i="27"/>
  <c r="Q773" i="27"/>
  <c r="Q713" i="27"/>
  <c r="Q683" i="27"/>
  <c r="Q653" i="27"/>
  <c r="Q623" i="27"/>
  <c r="Q563" i="27"/>
  <c r="Q533" i="27"/>
  <c r="O3867" i="27"/>
  <c r="O3788" i="27"/>
  <c r="O3738" i="27"/>
  <c r="O3582" i="27"/>
  <c r="O3427" i="27"/>
  <c r="O3223" i="27"/>
  <c r="O3093" i="27"/>
  <c r="O3043" i="27"/>
  <c r="O2942" i="27"/>
  <c r="O2916" i="27"/>
  <c r="O2891" i="27"/>
  <c r="O2838" i="27"/>
  <c r="O2813" i="27"/>
  <c r="O2761" i="27"/>
  <c r="O2684" i="27"/>
  <c r="O2658" i="27"/>
  <c r="O2580" i="27"/>
  <c r="O2710" i="27"/>
  <c r="O2606" i="27"/>
  <c r="O2554" i="27"/>
  <c r="O2502" i="27"/>
  <c r="O2427" i="27"/>
  <c r="O2292" i="27"/>
  <c r="O2165" i="27"/>
  <c r="O2216" i="27"/>
  <c r="O2190" i="27"/>
  <c r="O2115" i="27"/>
  <c r="O2089" i="27"/>
  <c r="O2064" i="27"/>
  <c r="O2014" i="27"/>
  <c r="O1957" i="27"/>
  <c r="O1933" i="27"/>
  <c r="O1906" i="27"/>
  <c r="O1879" i="27"/>
  <c r="O1773" i="27"/>
  <c r="O1591" i="27"/>
  <c r="O1565" i="27"/>
  <c r="O1617" i="27"/>
  <c r="O1540" i="27"/>
  <c r="O1336" i="27"/>
  <c r="O3402" i="27"/>
  <c r="O1671" i="27"/>
  <c r="O1696" i="27"/>
  <c r="O1515" i="27"/>
  <c r="O1438" i="27"/>
  <c r="O1387" i="27"/>
  <c r="O1989" i="27"/>
  <c r="O1963" i="27"/>
  <c r="O2318" i="27"/>
  <c r="O3713" i="27"/>
  <c r="O3118" i="27"/>
  <c r="O1748" i="27"/>
  <c r="O2967" i="27"/>
  <c r="O2452" i="27"/>
  <c r="O3325" i="27"/>
  <c r="O3249" i="27"/>
  <c r="O3018" i="27"/>
  <c r="O2632" i="27"/>
  <c r="O3300" i="27"/>
  <c r="O3687" i="27"/>
  <c r="O3556" i="27"/>
  <c r="O3275" i="27"/>
  <c r="O2267" i="27"/>
  <c r="O2140" i="27"/>
  <c r="O3171" i="27"/>
  <c r="O3198" i="27"/>
  <c r="O3531" i="27"/>
  <c r="O3661" i="27"/>
  <c r="O3478" i="27"/>
  <c r="O3452" i="27"/>
  <c r="O3763" i="27"/>
  <c r="O3377" i="27"/>
  <c r="O2993" i="27"/>
  <c r="O2477" i="27"/>
  <c r="O1464" i="27"/>
  <c r="O3068" i="27"/>
  <c r="O3144" i="27"/>
  <c r="O3608" i="27"/>
  <c r="O3841" i="27"/>
  <c r="O2394" i="27"/>
  <c r="O2528" i="27"/>
  <c r="O1490" i="27"/>
  <c r="O1311" i="27"/>
  <c r="O188" i="27"/>
  <c r="O7" i="23"/>
  <c r="O99" i="27"/>
  <c r="O220" i="27"/>
  <c r="O443" i="27"/>
  <c r="O950" i="27"/>
  <c r="O591" i="27"/>
  <c r="O323" i="27"/>
  <c r="O263" i="27"/>
  <c r="O3350" i="27"/>
  <c r="O2241" i="27"/>
  <c r="O2039" i="27"/>
  <c r="O1362" i="27"/>
  <c r="O1722" i="27"/>
  <c r="O2864" i="27"/>
  <c r="O1088" i="27"/>
  <c r="O921" i="27"/>
  <c r="O831" i="27"/>
  <c r="O801" i="27"/>
  <c r="O771" i="27"/>
  <c r="O711" i="27"/>
  <c r="O621" i="27"/>
  <c r="O531" i="27"/>
  <c r="M445" i="27"/>
  <c r="M773" i="27"/>
  <c r="K1958" i="27"/>
  <c r="K190" i="27"/>
  <c r="K445" i="27"/>
  <c r="K923" i="27"/>
  <c r="K803" i="27"/>
  <c r="K593" i="27"/>
  <c r="K533" i="27"/>
  <c r="K295" i="27"/>
  <c r="K235" i="27"/>
  <c r="K952" i="27"/>
  <c r="K833" i="27"/>
  <c r="K773" i="27"/>
  <c r="K653" i="27"/>
  <c r="K623" i="27"/>
  <c r="V2424" i="27"/>
  <c r="V2419" i="27"/>
  <c r="V194" i="27"/>
  <c r="V717" i="27"/>
  <c r="V389" i="27"/>
  <c r="V359" i="27"/>
  <c r="V269" i="27"/>
  <c r="V86" i="23"/>
  <c r="V99" i="23"/>
  <c r="V956" i="27"/>
  <c r="V927" i="27"/>
  <c r="V837" i="27"/>
  <c r="V807" i="27"/>
  <c r="V687" i="27"/>
  <c r="V657" i="27"/>
  <c r="V627" i="27"/>
  <c r="V597" i="27"/>
  <c r="V567" i="27"/>
  <c r="V537" i="27"/>
  <c r="T2424" i="27"/>
  <c r="T2419" i="27"/>
  <c r="T194" i="27"/>
  <c r="T867" i="27"/>
  <c r="T777" i="27"/>
  <c r="T717" i="27"/>
  <c r="T389" i="27"/>
  <c r="T359" i="27"/>
  <c r="T269" i="27"/>
  <c r="T86" i="23"/>
  <c r="T449" i="27"/>
  <c r="T956" i="27"/>
  <c r="T927" i="27"/>
  <c r="T837" i="27"/>
  <c r="T807" i="27"/>
  <c r="T687" i="27"/>
  <c r="T627" i="27"/>
  <c r="T597" i="27"/>
  <c r="T537" i="27"/>
  <c r="S449" i="27"/>
  <c r="S956" i="27"/>
  <c r="S927" i="27"/>
  <c r="S837" i="27"/>
  <c r="S807" i="27"/>
  <c r="S627" i="27"/>
  <c r="S597" i="27"/>
  <c r="S537" i="27"/>
  <c r="S508" i="27"/>
  <c r="S479" i="27"/>
  <c r="S329" i="27"/>
  <c r="S299" i="27"/>
  <c r="S2424" i="27"/>
  <c r="S2419" i="27"/>
  <c r="S194" i="27"/>
  <c r="S777" i="27"/>
  <c r="S747" i="27"/>
  <c r="S717" i="27"/>
  <c r="S657" i="27"/>
  <c r="R359" i="27"/>
  <c r="Q449" i="27"/>
  <c r="Q956" i="27"/>
  <c r="Q927" i="27"/>
  <c r="Q897" i="27"/>
  <c r="Q837" i="27"/>
  <c r="Q807" i="27"/>
  <c r="Q687" i="27"/>
  <c r="Q627" i="27"/>
  <c r="Q597" i="27"/>
  <c r="Q567" i="27"/>
  <c r="Q537" i="27"/>
  <c r="Q508" i="27"/>
  <c r="Q479" i="27"/>
  <c r="Q389" i="27"/>
  <c r="Q329" i="27"/>
  <c r="Q299" i="27"/>
  <c r="Q104" i="27"/>
  <c r="Q2424" i="27"/>
  <c r="Q2419" i="27"/>
  <c r="Q86" i="23"/>
  <c r="Q3832" i="27"/>
  <c r="Q194" i="27"/>
  <c r="Q99" i="23"/>
  <c r="Q1666" i="27"/>
  <c r="Q867" i="27"/>
  <c r="Q777" i="27"/>
  <c r="Q747" i="27"/>
  <c r="Q717" i="27"/>
  <c r="Q657" i="27"/>
  <c r="P2424" i="27"/>
  <c r="P2419" i="27"/>
  <c r="P194" i="27"/>
  <c r="P777" i="27"/>
  <c r="P717" i="27"/>
  <c r="P657" i="27"/>
  <c r="P419" i="27"/>
  <c r="P359" i="27"/>
  <c r="P269" i="27"/>
  <c r="P239" i="27"/>
  <c r="P164" i="27"/>
  <c r="P134" i="27"/>
  <c r="P86" i="23"/>
  <c r="P1662" i="27"/>
  <c r="P449" i="27"/>
  <c r="P99" i="23"/>
  <c r="P956" i="27"/>
  <c r="P927" i="27"/>
  <c r="P897" i="27"/>
  <c r="P837" i="27"/>
  <c r="P807" i="27"/>
  <c r="P687" i="27"/>
  <c r="P627" i="27"/>
  <c r="P597" i="27"/>
  <c r="P537" i="27"/>
  <c r="O457" i="27"/>
  <c r="O964" i="27"/>
  <c r="O935" i="27"/>
  <c r="O845" i="27"/>
  <c r="O815" i="27"/>
  <c r="O635" i="27"/>
  <c r="O605" i="27"/>
  <c r="O545" i="27"/>
  <c r="O516" i="27"/>
  <c r="O337" i="27"/>
  <c r="O307" i="27"/>
  <c r="O142" i="27"/>
  <c r="O202" i="27"/>
  <c r="O785" i="27"/>
  <c r="O725" i="27"/>
  <c r="N202" i="27"/>
  <c r="N785" i="27"/>
  <c r="N755" i="27"/>
  <c r="N695" i="27"/>
  <c r="N665" i="27"/>
  <c r="N487" i="27"/>
  <c r="N277" i="27"/>
  <c r="N247" i="27"/>
  <c r="N457" i="27"/>
  <c r="N964" i="27"/>
  <c r="N935" i="27"/>
  <c r="N845" i="27"/>
  <c r="N635" i="27"/>
  <c r="N605" i="27"/>
  <c r="N545" i="27"/>
  <c r="M457" i="27"/>
  <c r="M845" i="27"/>
  <c r="M635" i="27"/>
  <c r="M605" i="27"/>
  <c r="M545" i="27"/>
  <c r="M516" i="27"/>
  <c r="M367" i="27"/>
  <c r="M337" i="27"/>
  <c r="M142" i="27"/>
  <c r="M202" i="27"/>
  <c r="M815" i="27"/>
  <c r="M785" i="27"/>
  <c r="M665" i="27"/>
  <c r="L202" i="27"/>
  <c r="L964" i="27"/>
  <c r="L935" i="27"/>
  <c r="L815" i="27"/>
  <c r="L785" i="27"/>
  <c r="L307" i="27"/>
  <c r="L457" i="27"/>
  <c r="L845" i="27"/>
  <c r="L635" i="27"/>
  <c r="L605" i="27"/>
  <c r="K457" i="27"/>
  <c r="K845" i="27"/>
  <c r="K635" i="27"/>
  <c r="K605" i="27"/>
  <c r="K516" i="27"/>
  <c r="K277" i="27"/>
  <c r="K247" i="27"/>
  <c r="K202" i="27"/>
  <c r="K964" i="27"/>
  <c r="K935" i="27"/>
  <c r="K815" i="27"/>
  <c r="K785" i="27"/>
  <c r="K665" i="27"/>
  <c r="K545" i="27"/>
  <c r="J202" i="27"/>
  <c r="J964" i="27"/>
  <c r="J935" i="27"/>
  <c r="J815" i="27"/>
  <c r="J665" i="27"/>
  <c r="J545" i="27"/>
  <c r="J337" i="27"/>
  <c r="J307" i="27"/>
  <c r="J457" i="27"/>
  <c r="J845" i="27"/>
  <c r="J695" i="27"/>
  <c r="J635" i="27"/>
  <c r="J605" i="27"/>
  <c r="W3873" i="27"/>
  <c r="W3794" i="27"/>
  <c r="W3744" i="27"/>
  <c r="W3588" i="27"/>
  <c r="W3433" i="27"/>
  <c r="W3229" i="27"/>
  <c r="W3099" i="27"/>
  <c r="W3049" i="27"/>
  <c r="W2922" i="27"/>
  <c r="W2973" i="27"/>
  <c r="W2948" i="27"/>
  <c r="W2897" i="27"/>
  <c r="W2844" i="27"/>
  <c r="W2819" i="27"/>
  <c r="W2767" i="27"/>
  <c r="W2690" i="27"/>
  <c r="W2664" i="27"/>
  <c r="W2586" i="27"/>
  <c r="W2458" i="27"/>
  <c r="W2716" i="27"/>
  <c r="W2612" i="27"/>
  <c r="W2560" i="27"/>
  <c r="W2508" i="27"/>
  <c r="W2433" i="27"/>
  <c r="W2298" i="27"/>
  <c r="W2171" i="27"/>
  <c r="W2222" i="27"/>
  <c r="W2196" i="27"/>
  <c r="W2121" i="27"/>
  <c r="W2095" i="27"/>
  <c r="W2070" i="27"/>
  <c r="W2020" i="27"/>
  <c r="W1939" i="27"/>
  <c r="W1912" i="27"/>
  <c r="W1885" i="27"/>
  <c r="W1779" i="27"/>
  <c r="W1597" i="27"/>
  <c r="W1571" i="27"/>
  <c r="W1623" i="27"/>
  <c r="W1342" i="27"/>
  <c r="W3693" i="27"/>
  <c r="W1677" i="27"/>
  <c r="W1754" i="27"/>
  <c r="W1702" i="27"/>
  <c r="W1521" i="27"/>
  <c r="W1444" i="27"/>
  <c r="W1393" i="27"/>
  <c r="W3408" i="27"/>
  <c r="W3719" i="27"/>
  <c r="W3562" i="27"/>
  <c r="W3331" i="27"/>
  <c r="W3024" i="27"/>
  <c r="W2638" i="27"/>
  <c r="W2273" i="27"/>
  <c r="W2324" i="27"/>
  <c r="W1995" i="27"/>
  <c r="W1969" i="27"/>
  <c r="W3177" i="27"/>
  <c r="W3255" i="27"/>
  <c r="W3281" i="27"/>
  <c r="W2146" i="27"/>
  <c r="W3306" i="27"/>
  <c r="W1546" i="27"/>
  <c r="W3124" i="27"/>
  <c r="W3204" i="27"/>
  <c r="W3667" i="27"/>
  <c r="W3484" i="27"/>
  <c r="W3537" i="27"/>
  <c r="W3769" i="27"/>
  <c r="W3458" i="27"/>
  <c r="W3074" i="27"/>
  <c r="W1470" i="27"/>
  <c r="W2483" i="27"/>
  <c r="W3383" i="27"/>
  <c r="W3150" i="27"/>
  <c r="W2999" i="27"/>
  <c r="W3614" i="27"/>
  <c r="W3847" i="27"/>
  <c r="W2400" i="27"/>
  <c r="W2534" i="27"/>
  <c r="W1496" i="27"/>
  <c r="W1650" i="27"/>
  <c r="W1317" i="27"/>
  <c r="W1146" i="27"/>
  <c r="W958" i="27"/>
  <c r="W779" i="27"/>
  <c r="W659" i="27"/>
  <c r="W599" i="27"/>
  <c r="W481" i="27"/>
  <c r="W331" i="27"/>
  <c r="W271" i="27"/>
  <c r="W241" i="27"/>
  <c r="W166" i="27"/>
  <c r="W136" i="27"/>
  <c r="W1830" i="27"/>
  <c r="W3356" i="27"/>
  <c r="W2247" i="27"/>
  <c r="W3820" i="27"/>
  <c r="W2045" i="27"/>
  <c r="W1368" i="27"/>
  <c r="W1728" i="27"/>
  <c r="W3510" i="27"/>
  <c r="W1856" i="27"/>
  <c r="W2870" i="27"/>
  <c r="W2793" i="27"/>
  <c r="W2742" i="27"/>
  <c r="W2375" i="27"/>
  <c r="W2349" i="27"/>
  <c r="W196" i="27"/>
  <c r="W46" i="23"/>
  <c r="W451" i="27"/>
  <c r="W1094" i="27"/>
  <c r="W929" i="27"/>
  <c r="W869" i="27"/>
  <c r="W839" i="27"/>
  <c r="W809" i="27"/>
  <c r="W749" i="27"/>
  <c r="W719" i="27"/>
  <c r="W689" i="27"/>
  <c r="W629" i="27"/>
  <c r="W539" i="27"/>
  <c r="S3873" i="27"/>
  <c r="S3794" i="27"/>
  <c r="S3744" i="27"/>
  <c r="S3588" i="27"/>
  <c r="S3433" i="27"/>
  <c r="S3229" i="27"/>
  <c r="S3124" i="27"/>
  <c r="S3099" i="27"/>
  <c r="S3049" i="27"/>
  <c r="S2922" i="27"/>
  <c r="S2948" i="27"/>
  <c r="S2897" i="27"/>
  <c r="S2844" i="27"/>
  <c r="S2819" i="27"/>
  <c r="S2767" i="27"/>
  <c r="S2690" i="27"/>
  <c r="S2664" i="27"/>
  <c r="S2586" i="27"/>
  <c r="S2458" i="27"/>
  <c r="S2716" i="27"/>
  <c r="S2612" i="27"/>
  <c r="S2560" i="27"/>
  <c r="S2508" i="27"/>
  <c r="S2433" i="27"/>
  <c r="S2298" i="27"/>
  <c r="S2171" i="27"/>
  <c r="S2222" i="27"/>
  <c r="S2196" i="27"/>
  <c r="S2121" i="27"/>
  <c r="S2095" i="27"/>
  <c r="S2070" i="27"/>
  <c r="S2020" i="27"/>
  <c r="S1939" i="27"/>
  <c r="S1912" i="27"/>
  <c r="S1885" i="27"/>
  <c r="S1779" i="27"/>
  <c r="S1597" i="27"/>
  <c r="S1571" i="27"/>
  <c r="S1623" i="27"/>
  <c r="S1546" i="27"/>
  <c r="S1342" i="27"/>
  <c r="S3693" i="27"/>
  <c r="S3719" i="27"/>
  <c r="S3562" i="27"/>
  <c r="S1702" i="27"/>
  <c r="S1521" i="27"/>
  <c r="S1444" i="27"/>
  <c r="S1393" i="27"/>
  <c r="S3408" i="27"/>
  <c r="S1677" i="27"/>
  <c r="S2273" i="27"/>
  <c r="S3255" i="27"/>
  <c r="S3281" i="27"/>
  <c r="S2638" i="27"/>
  <c r="S3306" i="27"/>
  <c r="S2324" i="27"/>
  <c r="S2973" i="27"/>
  <c r="S1754" i="27"/>
  <c r="S3024" i="27"/>
  <c r="S1995" i="27"/>
  <c r="S3177" i="27"/>
  <c r="S1969" i="27"/>
  <c r="S2146" i="27"/>
  <c r="S3331" i="27"/>
  <c r="S3204" i="27"/>
  <c r="S3667" i="27"/>
  <c r="S3537" i="27"/>
  <c r="S3458" i="27"/>
  <c r="S3074" i="27"/>
  <c r="S3769" i="27"/>
  <c r="S3484" i="27"/>
  <c r="S3383" i="27"/>
  <c r="S3150" i="27"/>
  <c r="S2999" i="27"/>
  <c r="S2483" i="27"/>
  <c r="S1470" i="27"/>
  <c r="S3614" i="27"/>
  <c r="S3847" i="27"/>
  <c r="S2400" i="27"/>
  <c r="S2534" i="27"/>
  <c r="S1856" i="27"/>
  <c r="S1496" i="27"/>
  <c r="S1317" i="27"/>
  <c r="S451" i="27"/>
  <c r="S958" i="27"/>
  <c r="S749" i="27"/>
  <c r="S599" i="27"/>
  <c r="S481" i="27"/>
  <c r="S391" i="27"/>
  <c r="S331" i="27"/>
  <c r="S271" i="27"/>
  <c r="S3356" i="27"/>
  <c r="S2247" i="27"/>
  <c r="S3820" i="27"/>
  <c r="S2045" i="27"/>
  <c r="S1368" i="27"/>
  <c r="S1728" i="27"/>
  <c r="S3510" i="27"/>
  <c r="S2870" i="27"/>
  <c r="S196" i="27"/>
  <c r="S46" i="23"/>
  <c r="S1173" i="27"/>
  <c r="S929" i="27"/>
  <c r="S839" i="27"/>
  <c r="S809" i="27"/>
  <c r="S779" i="27"/>
  <c r="S719" i="27"/>
  <c r="S659" i="27"/>
  <c r="S629" i="27"/>
  <c r="S539" i="27"/>
  <c r="Q3873" i="27"/>
  <c r="Q3794" i="27"/>
  <c r="Q3744" i="27"/>
  <c r="Q3588" i="27"/>
  <c r="Q3433" i="27"/>
  <c r="Q3229" i="27"/>
  <c r="Q3124" i="27"/>
  <c r="Q3099" i="27"/>
  <c r="Q3049" i="27"/>
  <c r="Q2973" i="27"/>
  <c r="Q2922" i="27"/>
  <c r="Q2948" i="27"/>
  <c r="Q2897" i="27"/>
  <c r="Q2844" i="27"/>
  <c r="Q2819" i="27"/>
  <c r="Q2767" i="27"/>
  <c r="Q2690" i="27"/>
  <c r="Q2664" i="27"/>
  <c r="Q2586" i="27"/>
  <c r="Q2458" i="27"/>
  <c r="Q2716" i="27"/>
  <c r="Q2612" i="27"/>
  <c r="Q2560" i="27"/>
  <c r="Q2508" i="27"/>
  <c r="Q2433" i="27"/>
  <c r="Q2298" i="27"/>
  <c r="Q2171" i="27"/>
  <c r="Q2222" i="27"/>
  <c r="Q2196" i="27"/>
  <c r="Q2121" i="27"/>
  <c r="Q2095" i="27"/>
  <c r="Q2070" i="27"/>
  <c r="Q2020" i="27"/>
  <c r="Q1939" i="27"/>
  <c r="Q1912" i="27"/>
  <c r="Q1885" i="27"/>
  <c r="Q1779" i="27"/>
  <c r="Q1597" i="27"/>
  <c r="Q1571" i="27"/>
  <c r="Q1623" i="27"/>
  <c r="Q1546" i="27"/>
  <c r="Q1342" i="27"/>
  <c r="Q3408" i="27"/>
  <c r="Q1677" i="27"/>
  <c r="Q1754" i="27"/>
  <c r="Q1702" i="27"/>
  <c r="Q1521" i="27"/>
  <c r="Q1444" i="27"/>
  <c r="Q1393" i="27"/>
  <c r="Q3693" i="27"/>
  <c r="Q3719" i="27"/>
  <c r="Q3562" i="27"/>
  <c r="Q3331" i="27"/>
  <c r="Q3024" i="27"/>
  <c r="Q2273" i="27"/>
  <c r="Q1995" i="27"/>
  <c r="Q1969" i="27"/>
  <c r="Q3177" i="27"/>
  <c r="Q3204" i="27"/>
  <c r="Q3255" i="27"/>
  <c r="Q3281" i="27"/>
  <c r="Q2638" i="27"/>
  <c r="Q2324" i="27"/>
  <c r="Q2146" i="27"/>
  <c r="Q3306" i="27"/>
  <c r="Q3667" i="27"/>
  <c r="Q3484" i="27"/>
  <c r="Q3769" i="27"/>
  <c r="Q3537" i="27"/>
  <c r="Q3458" i="27"/>
  <c r="Q3150" i="27"/>
  <c r="Q3074" i="27"/>
  <c r="Q3383" i="27"/>
  <c r="Q2999" i="27"/>
  <c r="Q1470" i="27"/>
  <c r="Q2483" i="27"/>
  <c r="Q3640" i="27"/>
  <c r="Q3614" i="27"/>
  <c r="Q3847" i="27"/>
  <c r="Q2400" i="27"/>
  <c r="Q2534" i="27"/>
  <c r="Q1804" i="27"/>
  <c r="Q1856" i="27"/>
  <c r="Q1496" i="27"/>
  <c r="Q2793" i="27"/>
  <c r="Q1317" i="27"/>
  <c r="Q451" i="27"/>
  <c r="Q1146" i="27"/>
  <c r="Q1068" i="27"/>
  <c r="Q1016" i="27"/>
  <c r="Q958" i="27"/>
  <c r="Q749" i="27"/>
  <c r="Q599" i="27"/>
  <c r="Q481" i="27"/>
  <c r="Q421" i="27"/>
  <c r="Q331" i="27"/>
  <c r="Q271" i="27"/>
  <c r="Q1830" i="27"/>
  <c r="Q3356" i="27"/>
  <c r="Q2247" i="27"/>
  <c r="Q1419" i="27"/>
  <c r="Q3820" i="27"/>
  <c r="Q2045" i="27"/>
  <c r="Q1368" i="27"/>
  <c r="Q1728" i="27"/>
  <c r="Q3510" i="27"/>
  <c r="Q2870" i="27"/>
  <c r="Q2742" i="27"/>
  <c r="Q2375" i="27"/>
  <c r="Q2349" i="27"/>
  <c r="Q1650" i="27"/>
  <c r="Q196" i="27"/>
  <c r="Q46" i="23"/>
  <c r="Q988" i="27"/>
  <c r="Q1120" i="27"/>
  <c r="Q1094" i="27"/>
  <c r="Q929" i="27"/>
  <c r="Q899" i="27"/>
  <c r="Q869" i="27"/>
  <c r="Q839" i="27"/>
  <c r="Q809" i="27"/>
  <c r="Q779" i="27"/>
  <c r="Q719" i="27"/>
  <c r="Q689" i="27"/>
  <c r="Q659" i="27"/>
  <c r="Q629" i="27"/>
  <c r="Q569" i="27"/>
  <c r="Q539" i="27"/>
  <c r="O3873" i="27"/>
  <c r="O3794" i="27"/>
  <c r="O3744" i="27"/>
  <c r="O3588" i="27"/>
  <c r="O3433" i="27"/>
  <c r="O3229" i="27"/>
  <c r="O3099" i="27"/>
  <c r="O3049" i="27"/>
  <c r="O2922" i="27"/>
  <c r="O2948" i="27"/>
  <c r="O2897" i="27"/>
  <c r="O2844" i="27"/>
  <c r="O2819" i="27"/>
  <c r="O2767" i="27"/>
  <c r="O2690" i="27"/>
  <c r="O2664" i="27"/>
  <c r="O2586" i="27"/>
  <c r="O2716" i="27"/>
  <c r="O2612" i="27"/>
  <c r="O2560" i="27"/>
  <c r="O2508" i="27"/>
  <c r="O2433" i="27"/>
  <c r="O2298" i="27"/>
  <c r="O2171" i="27"/>
  <c r="O2222" i="27"/>
  <c r="O2196" i="27"/>
  <c r="O2121" i="27"/>
  <c r="O2095" i="27"/>
  <c r="O2070" i="27"/>
  <c r="O2020" i="27"/>
  <c r="O1939" i="27"/>
  <c r="O1912" i="27"/>
  <c r="O1885" i="27"/>
  <c r="O1779" i="27"/>
  <c r="O1597" i="27"/>
  <c r="O1571" i="27"/>
  <c r="O1623" i="27"/>
  <c r="O1546" i="27"/>
  <c r="O1342" i="27"/>
  <c r="O3408" i="27"/>
  <c r="O1677" i="27"/>
  <c r="O1702" i="27"/>
  <c r="O1521" i="27"/>
  <c r="O1444" i="27"/>
  <c r="O1393" i="27"/>
  <c r="O1995" i="27"/>
  <c r="O1969" i="27"/>
  <c r="O3306" i="27"/>
  <c r="O2273" i="27"/>
  <c r="O2973" i="27"/>
  <c r="O3693" i="27"/>
  <c r="O3562" i="27"/>
  <c r="O3124" i="27"/>
  <c r="O2458" i="27"/>
  <c r="O1754" i="27"/>
  <c r="O3255" i="27"/>
  <c r="O2638" i="27"/>
  <c r="O3024" i="27"/>
  <c r="O2324" i="27"/>
  <c r="O3719" i="27"/>
  <c r="O3281" i="27"/>
  <c r="O3331" i="27"/>
  <c r="O2146" i="27"/>
  <c r="O3204" i="27"/>
  <c r="O3177" i="27"/>
  <c r="O3667" i="27"/>
  <c r="O3537" i="27"/>
  <c r="O3769" i="27"/>
  <c r="O3458" i="27"/>
  <c r="O3484" i="27"/>
  <c r="O3383" i="27"/>
  <c r="O2999" i="27"/>
  <c r="O3074" i="27"/>
  <c r="O1470" i="27"/>
  <c r="O3150" i="27"/>
  <c r="O2483" i="27"/>
  <c r="O3614" i="27"/>
  <c r="O3847" i="27"/>
  <c r="O2400" i="27"/>
  <c r="O2534" i="27"/>
  <c r="O1496" i="27"/>
  <c r="O1317" i="27"/>
  <c r="O451" i="27"/>
  <c r="O958" i="27"/>
  <c r="O599" i="27"/>
  <c r="O331" i="27"/>
  <c r="O271" i="27"/>
  <c r="O3356" i="27"/>
  <c r="O2247" i="27"/>
  <c r="O2045" i="27"/>
  <c r="O1368" i="27"/>
  <c r="O1728" i="27"/>
  <c r="O2870" i="27"/>
  <c r="O196" i="27"/>
  <c r="O46" i="23"/>
  <c r="O1147" i="27"/>
  <c r="O1094" i="27"/>
  <c r="O929" i="27"/>
  <c r="O839" i="27"/>
  <c r="O809" i="27"/>
  <c r="O779" i="27"/>
  <c r="O719" i="27"/>
  <c r="O629" i="27"/>
  <c r="O539" i="27"/>
  <c r="M3873" i="27"/>
  <c r="M3794" i="27"/>
  <c r="M3588" i="27"/>
  <c r="M3433" i="27"/>
  <c r="M3124" i="27"/>
  <c r="M3229" i="27"/>
  <c r="M3099" i="27"/>
  <c r="M3049" i="27"/>
  <c r="M2922" i="27"/>
  <c r="M2973" i="27"/>
  <c r="M2948" i="27"/>
  <c r="M2897" i="27"/>
  <c r="M2844" i="27"/>
  <c r="M2819" i="27"/>
  <c r="M2767" i="27"/>
  <c r="M2690" i="27"/>
  <c r="M2586" i="27"/>
  <c r="M2560" i="27"/>
  <c r="M2508" i="27"/>
  <c r="M2433" i="27"/>
  <c r="M2298" i="27"/>
  <c r="M2222" i="27"/>
  <c r="M2196" i="27"/>
  <c r="M2121" i="27"/>
  <c r="M2095" i="27"/>
  <c r="M2070" i="27"/>
  <c r="M1912" i="27"/>
  <c r="M1779" i="27"/>
  <c r="M1597" i="27"/>
  <c r="M1571" i="27"/>
  <c r="M1623" i="27"/>
  <c r="M1546" i="27"/>
  <c r="M1342" i="27"/>
  <c r="M3693" i="27"/>
  <c r="M1702" i="27"/>
  <c r="M1521" i="27"/>
  <c r="M1444" i="27"/>
  <c r="M1393" i="27"/>
  <c r="M3255" i="27"/>
  <c r="M3281" i="27"/>
  <c r="M2146" i="27"/>
  <c r="M3024" i="27"/>
  <c r="M2273" i="27"/>
  <c r="M2324" i="27"/>
  <c r="M3744" i="27"/>
  <c r="M2716" i="27"/>
  <c r="M3408" i="27"/>
  <c r="M3562" i="27"/>
  <c r="M2171" i="27"/>
  <c r="M2458" i="27"/>
  <c r="M1885" i="27"/>
  <c r="M3719" i="27"/>
  <c r="M1754" i="27"/>
  <c r="M3331" i="27"/>
  <c r="M1677" i="27"/>
  <c r="M1995" i="27"/>
  <c r="M3177" i="27"/>
  <c r="M3306" i="27"/>
  <c r="M2638" i="27"/>
  <c r="M1939" i="27"/>
  <c r="M2664" i="27"/>
  <c r="M2612" i="27"/>
  <c r="M2020" i="27"/>
  <c r="M3204" i="27"/>
  <c r="M1969" i="27"/>
  <c r="M3667" i="27"/>
  <c r="M3537" i="27"/>
  <c r="M3484" i="27"/>
  <c r="M3458" i="27"/>
  <c r="M3769" i="27"/>
  <c r="M3383" i="27"/>
  <c r="M3150" i="27"/>
  <c r="M3074" i="27"/>
  <c r="M2999" i="27"/>
  <c r="M2483" i="27"/>
  <c r="M1470" i="27"/>
  <c r="M3847" i="27"/>
  <c r="M2400" i="27"/>
  <c r="M2534" i="27"/>
  <c r="M3510" i="27"/>
  <c r="M1496" i="27"/>
  <c r="M2375" i="27"/>
  <c r="M1317" i="27"/>
  <c r="M451" i="27"/>
  <c r="M809" i="27"/>
  <c r="M659" i="27"/>
  <c r="M599" i="27"/>
  <c r="M361" i="27"/>
  <c r="M331" i="27"/>
  <c r="M271" i="27"/>
  <c r="M3356" i="27"/>
  <c r="M2247" i="27"/>
  <c r="M2045" i="27"/>
  <c r="M1856" i="27"/>
  <c r="M196" i="27"/>
  <c r="M46" i="23"/>
  <c r="M1094" i="27"/>
  <c r="M839" i="27"/>
  <c r="M779" i="27"/>
  <c r="M629" i="27"/>
  <c r="M539" i="27"/>
  <c r="K3873" i="27"/>
  <c r="K3794" i="27"/>
  <c r="K3744" i="27"/>
  <c r="K3588" i="27"/>
  <c r="K3433" i="27"/>
  <c r="K3124" i="27"/>
  <c r="K3229" i="27"/>
  <c r="K3099" i="27"/>
  <c r="K3049" i="27"/>
  <c r="K2948" i="27"/>
  <c r="K2922" i="27"/>
  <c r="K2973" i="27"/>
  <c r="K2844" i="27"/>
  <c r="K2819" i="27"/>
  <c r="K2897" i="27"/>
  <c r="K2767" i="27"/>
  <c r="K2664" i="27"/>
  <c r="K2612" i="27"/>
  <c r="K2586" i="27"/>
  <c r="K2458" i="27"/>
  <c r="K2716" i="27"/>
  <c r="K2690" i="27"/>
  <c r="K2560" i="27"/>
  <c r="K2508" i="27"/>
  <c r="K2433" i="27"/>
  <c r="K2222" i="27"/>
  <c r="K2171" i="27"/>
  <c r="K2095" i="27"/>
  <c r="K2070" i="27"/>
  <c r="K2020" i="27"/>
  <c r="K1939" i="27"/>
  <c r="K2298" i="27"/>
  <c r="K2196" i="27"/>
  <c r="K2121" i="27"/>
  <c r="K1702" i="27"/>
  <c r="K1597" i="27"/>
  <c r="K1571" i="27"/>
  <c r="K1623" i="27"/>
  <c r="K1546" i="27"/>
  <c r="K1521" i="27"/>
  <c r="K1677" i="27"/>
  <c r="K1912" i="27"/>
  <c r="K1885" i="27"/>
  <c r="K1779" i="27"/>
  <c r="K1444" i="27"/>
  <c r="K1393" i="27"/>
  <c r="K1342" i="27"/>
  <c r="K3255" i="27"/>
  <c r="K3281" i="27"/>
  <c r="K3024" i="27"/>
  <c r="K2638" i="27"/>
  <c r="K1995" i="27"/>
  <c r="K2324" i="27"/>
  <c r="K3306" i="27"/>
  <c r="K3562" i="27"/>
  <c r="K3331" i="27"/>
  <c r="K1969" i="27"/>
  <c r="K3719" i="27"/>
  <c r="K1754" i="27"/>
  <c r="K2273" i="27"/>
  <c r="K2146" i="27"/>
  <c r="K3408" i="27"/>
  <c r="K3693" i="27"/>
  <c r="K3177" i="27"/>
  <c r="K3204" i="27"/>
  <c r="K3667" i="27"/>
  <c r="K3537" i="27"/>
  <c r="K3484" i="27"/>
  <c r="K3458" i="27"/>
  <c r="K3769" i="27"/>
  <c r="K3383" i="27"/>
  <c r="K3150" i="27"/>
  <c r="K3074" i="27"/>
  <c r="K2999" i="27"/>
  <c r="K1470" i="27"/>
  <c r="K2483" i="27"/>
  <c r="K3356" i="27"/>
  <c r="K3847" i="27"/>
  <c r="K2534" i="27"/>
  <c r="K2247" i="27"/>
  <c r="K1804" i="27"/>
  <c r="K3510" i="27"/>
  <c r="K1496" i="27"/>
  <c r="K2375" i="27"/>
  <c r="K1317" i="27"/>
  <c r="K451" i="27"/>
  <c r="K929" i="27"/>
  <c r="K809" i="27"/>
  <c r="K599" i="27"/>
  <c r="K539" i="27"/>
  <c r="K301" i="27"/>
  <c r="K241" i="27"/>
  <c r="K3640" i="27"/>
  <c r="K3614" i="27"/>
  <c r="K2400" i="27"/>
  <c r="K1419" i="27"/>
  <c r="K3820" i="27"/>
  <c r="K1728" i="27"/>
  <c r="K1856" i="27"/>
  <c r="K2793" i="27"/>
  <c r="K196" i="27"/>
  <c r="K46" i="23"/>
  <c r="K720" i="27"/>
  <c r="K1094" i="27"/>
  <c r="K958" i="27"/>
  <c r="K839" i="27"/>
  <c r="K779" i="27"/>
  <c r="K659" i="27"/>
  <c r="K629" i="27"/>
  <c r="G3873" i="27"/>
  <c r="G3744" i="27"/>
  <c r="G3588" i="27"/>
  <c r="G3433" i="27"/>
  <c r="G3124" i="27"/>
  <c r="G3229" i="27"/>
  <c r="G3099" i="27"/>
  <c r="G2948" i="27"/>
  <c r="G3049" i="27"/>
  <c r="G2973" i="27"/>
  <c r="G2922" i="27"/>
  <c r="G2844" i="27"/>
  <c r="G2819" i="27"/>
  <c r="G2767" i="27"/>
  <c r="G2897" i="27"/>
  <c r="G2664" i="27"/>
  <c r="G2612" i="27"/>
  <c r="G2458" i="27"/>
  <c r="G2433" i="27"/>
  <c r="G2716" i="27"/>
  <c r="G2690" i="27"/>
  <c r="G2586" i="27"/>
  <c r="G2560" i="27"/>
  <c r="G2222" i="27"/>
  <c r="G2196" i="27"/>
  <c r="G2171" i="27"/>
  <c r="G2121" i="27"/>
  <c r="G2095" i="27"/>
  <c r="G2070" i="27"/>
  <c r="G2020" i="27"/>
  <c r="G1939" i="27"/>
  <c r="G2298" i="27"/>
  <c r="G1571" i="27"/>
  <c r="G1546" i="27"/>
  <c r="G1521" i="27"/>
  <c r="G1393" i="27"/>
  <c r="G1912" i="27"/>
  <c r="G1885" i="27"/>
  <c r="G1779" i="27"/>
  <c r="G1702" i="27"/>
  <c r="G1597" i="27"/>
  <c r="G1623" i="27"/>
  <c r="G1444" i="27"/>
  <c r="G1342" i="27"/>
  <c r="G3408" i="27"/>
  <c r="G3693" i="27"/>
  <c r="G1677" i="27"/>
  <c r="G2638" i="27"/>
  <c r="G2324" i="27"/>
  <c r="G3204" i="27"/>
  <c r="G1969" i="27"/>
  <c r="G3562" i="27"/>
  <c r="G2508" i="27"/>
  <c r="G1995" i="27"/>
  <c r="G3306" i="27"/>
  <c r="G3794" i="27"/>
  <c r="G3719" i="27"/>
  <c r="G1754" i="27"/>
  <c r="G3331" i="27"/>
  <c r="G3255" i="27"/>
  <c r="G3281" i="27"/>
  <c r="G2273" i="27"/>
  <c r="G2146" i="27"/>
  <c r="G3024" i="27"/>
  <c r="G3177" i="27"/>
  <c r="G3537" i="27"/>
  <c r="G3667" i="27"/>
  <c r="G3484" i="27"/>
  <c r="G3769" i="27"/>
  <c r="G3383" i="27"/>
  <c r="G3074" i="27"/>
  <c r="G2999" i="27"/>
  <c r="G3150" i="27"/>
  <c r="G3458" i="27"/>
  <c r="G1470" i="27"/>
  <c r="G2483" i="27"/>
  <c r="G3614" i="27"/>
  <c r="G2045" i="27"/>
  <c r="G1728" i="27"/>
  <c r="G1856" i="27"/>
  <c r="G2870" i="27"/>
  <c r="G2793" i="27"/>
  <c r="G1317" i="27"/>
  <c r="G958" i="27"/>
  <c r="G929" i="27"/>
  <c r="G809" i="27"/>
  <c r="G779" i="27"/>
  <c r="G689" i="27"/>
  <c r="G510" i="27"/>
  <c r="G361" i="27"/>
  <c r="G301" i="27"/>
  <c r="G241" i="27"/>
  <c r="G3356" i="27"/>
  <c r="G3847" i="27"/>
  <c r="G2400" i="27"/>
  <c r="G2534" i="27"/>
  <c r="G2247" i="27"/>
  <c r="G1804" i="27"/>
  <c r="G3820" i="27"/>
  <c r="G1368" i="27"/>
  <c r="G3510" i="27"/>
  <c r="G1496" i="27"/>
  <c r="G2349" i="27"/>
  <c r="G46" i="23"/>
  <c r="G1094" i="27"/>
  <c r="G839" i="27"/>
  <c r="G659" i="27"/>
  <c r="G629" i="27"/>
  <c r="G599" i="27"/>
  <c r="G539" i="27"/>
  <c r="E3873" i="27"/>
  <c r="E3794" i="27"/>
  <c r="E3588" i="27"/>
  <c r="E3433" i="27"/>
  <c r="E3124" i="27"/>
  <c r="E3229" i="27"/>
  <c r="E3099" i="27"/>
  <c r="E2948" i="27"/>
  <c r="E3049" i="27"/>
  <c r="E2922" i="27"/>
  <c r="E2897" i="27"/>
  <c r="E2844" i="27"/>
  <c r="E2819" i="27"/>
  <c r="E2767" i="27"/>
  <c r="E2664" i="27"/>
  <c r="E2612" i="27"/>
  <c r="E2508" i="27"/>
  <c r="E2433" i="27"/>
  <c r="E2716" i="27"/>
  <c r="E2690" i="27"/>
  <c r="E2222" i="27"/>
  <c r="E2196" i="27"/>
  <c r="E2171" i="27"/>
  <c r="E2121" i="27"/>
  <c r="E2095" i="27"/>
  <c r="E2070" i="27"/>
  <c r="E2020" i="27"/>
  <c r="E1939" i="27"/>
  <c r="E2298" i="27"/>
  <c r="E1571" i="27"/>
  <c r="E1623" i="27"/>
  <c r="E1546" i="27"/>
  <c r="E1521" i="27"/>
  <c r="E1393" i="27"/>
  <c r="E1912" i="27"/>
  <c r="E1885" i="27"/>
  <c r="E1779" i="27"/>
  <c r="E1702" i="27"/>
  <c r="E1342" i="27"/>
  <c r="E3408" i="27"/>
  <c r="E3693" i="27"/>
  <c r="E1677" i="27"/>
  <c r="E3024" i="27"/>
  <c r="E2638" i="27"/>
  <c r="E2324" i="27"/>
  <c r="E2146" i="27"/>
  <c r="E3306" i="27"/>
  <c r="E1995" i="27"/>
  <c r="E3204" i="27"/>
  <c r="E3562" i="27"/>
  <c r="E2560" i="27"/>
  <c r="E2458" i="27"/>
  <c r="E2586" i="27"/>
  <c r="E3719" i="27"/>
  <c r="E3744" i="27"/>
  <c r="E2973" i="27"/>
  <c r="E1597" i="27"/>
  <c r="E1754" i="27"/>
  <c r="E1444" i="27"/>
  <c r="E3255" i="27"/>
  <c r="E3281" i="27"/>
  <c r="E3331" i="27"/>
  <c r="E2273" i="27"/>
  <c r="E1969" i="27"/>
  <c r="E3177" i="27"/>
  <c r="E3537" i="27"/>
  <c r="E3667" i="27"/>
  <c r="E3484" i="27"/>
  <c r="E3383" i="27"/>
  <c r="E3074" i="27"/>
  <c r="E2999" i="27"/>
  <c r="E3769" i="27"/>
  <c r="E2483" i="27"/>
  <c r="E3458" i="27"/>
  <c r="E3150" i="27"/>
  <c r="E1470" i="27"/>
  <c r="E3614" i="27"/>
  <c r="E3847" i="27"/>
  <c r="E2534" i="27"/>
  <c r="E2247" i="27"/>
  <c r="E1728" i="27"/>
  <c r="E1856" i="27"/>
  <c r="E2870" i="27"/>
  <c r="E1317" i="27"/>
  <c r="E46" i="23"/>
  <c r="E958" i="27"/>
  <c r="E929" i="27"/>
  <c r="E839" i="27"/>
  <c r="E809" i="27"/>
  <c r="E779" i="27"/>
  <c r="E510" i="27"/>
  <c r="E481" i="27"/>
  <c r="E331" i="27"/>
  <c r="E301" i="27"/>
  <c r="E241" i="27"/>
  <c r="E166" i="27"/>
  <c r="E106" i="27"/>
  <c r="E3356" i="27"/>
  <c r="E2400" i="27"/>
  <c r="E451" i="27"/>
  <c r="E1146" i="27"/>
  <c r="E1094" i="27"/>
  <c r="V3876" i="27"/>
  <c r="V3797" i="27"/>
  <c r="V3436" i="27"/>
  <c r="V3591" i="27"/>
  <c r="V3232" i="27"/>
  <c r="V3127" i="27"/>
  <c r="V3102" i="27"/>
  <c r="V2976" i="27"/>
  <c r="V2951" i="27"/>
  <c r="V3052" i="27"/>
  <c r="V2925" i="27"/>
  <c r="V2900" i="27"/>
  <c r="V2847" i="27"/>
  <c r="V2822" i="27"/>
  <c r="V2770" i="27"/>
  <c r="V2719" i="27"/>
  <c r="V2615" i="27"/>
  <c r="V2563" i="27"/>
  <c r="V2511" i="27"/>
  <c r="V2436" i="27"/>
  <c r="V2693" i="27"/>
  <c r="V2667" i="27"/>
  <c r="V2589" i="27"/>
  <c r="V2461" i="27"/>
  <c r="V2225" i="27"/>
  <c r="V2199" i="27"/>
  <c r="V2124" i="27"/>
  <c r="V2098" i="27"/>
  <c r="V2073" i="27"/>
  <c r="V2023" i="27"/>
  <c r="V1942" i="27"/>
  <c r="V2301" i="27"/>
  <c r="V2174" i="27"/>
  <c r="V1705" i="27"/>
  <c r="V1524" i="27"/>
  <c r="V1447" i="27"/>
  <c r="V1396" i="27"/>
  <c r="V3411" i="27"/>
  <c r="V3565" i="27"/>
  <c r="V1915" i="27"/>
  <c r="V1888" i="27"/>
  <c r="V1782" i="27"/>
  <c r="V1600" i="27"/>
  <c r="V1574" i="27"/>
  <c r="V1626" i="27"/>
  <c r="V1549" i="27"/>
  <c r="V1345" i="27"/>
  <c r="V3696" i="27"/>
  <c r="V3722" i="27"/>
  <c r="V1680" i="27"/>
  <c r="V3258" i="27"/>
  <c r="V3284" i="27"/>
  <c r="V3309" i="27"/>
  <c r="V1972" i="27"/>
  <c r="V3334" i="27"/>
  <c r="V2641" i="27"/>
  <c r="V2276" i="27"/>
  <c r="V3207" i="27"/>
  <c r="V1757" i="27"/>
  <c r="V3747" i="27"/>
  <c r="V1998" i="27"/>
  <c r="V3027" i="27"/>
  <c r="V2327" i="27"/>
  <c r="V2149" i="27"/>
  <c r="V3180" i="27"/>
  <c r="V3540" i="27"/>
  <c r="V3670" i="27"/>
  <c r="V3487" i="27"/>
  <c r="V3772" i="27"/>
  <c r="V3386" i="27"/>
  <c r="V3153" i="27"/>
  <c r="V3002" i="27"/>
  <c r="V3461" i="27"/>
  <c r="V3077" i="27"/>
  <c r="V2486" i="27"/>
  <c r="V1473" i="27"/>
  <c r="V3643" i="27"/>
  <c r="V3359" i="27"/>
  <c r="V2250" i="27"/>
  <c r="V3823" i="27"/>
  <c r="V2048" i="27"/>
  <c r="V1371" i="27"/>
  <c r="V1731" i="27"/>
  <c r="V3513" i="27"/>
  <c r="V2873" i="27"/>
  <c r="V2745" i="27"/>
  <c r="V2378" i="27"/>
  <c r="V200" i="27"/>
  <c r="V1097" i="27"/>
  <c r="V723" i="27"/>
  <c r="V395" i="27"/>
  <c r="V365" i="27"/>
  <c r="V275" i="27"/>
  <c r="V3617" i="27"/>
  <c r="V3850" i="27"/>
  <c r="V2403" i="27"/>
  <c r="V2537" i="27"/>
  <c r="V1499" i="27"/>
  <c r="V2352" i="27"/>
  <c r="V1320" i="27"/>
  <c r="V20" i="23"/>
  <c r="V21" i="27"/>
  <c r="V962" i="27"/>
  <c r="V933" i="27"/>
  <c r="V843" i="27"/>
  <c r="V813" i="27"/>
  <c r="V693" i="27"/>
  <c r="V663" i="27"/>
  <c r="V633" i="27"/>
  <c r="V603" i="27"/>
  <c r="V573" i="27"/>
  <c r="V543" i="27"/>
  <c r="Q3876" i="27"/>
  <c r="Q3797" i="27"/>
  <c r="Q3747" i="27"/>
  <c r="Q3591" i="27"/>
  <c r="Q3436" i="27"/>
  <c r="Q3232" i="27"/>
  <c r="Q3127" i="27"/>
  <c r="Q3102" i="27"/>
  <c r="Q3052" i="27"/>
  <c r="Q2976" i="27"/>
  <c r="Q2925" i="27"/>
  <c r="Q2951" i="27"/>
  <c r="Q2900" i="27"/>
  <c r="Q2847" i="27"/>
  <c r="Q2822" i="27"/>
  <c r="Q2770" i="27"/>
  <c r="Q2693" i="27"/>
  <c r="Q2667" i="27"/>
  <c r="Q2589" i="27"/>
  <c r="Q2461" i="27"/>
  <c r="Q2719" i="27"/>
  <c r="Q2615" i="27"/>
  <c r="Q2563" i="27"/>
  <c r="Q2511" i="27"/>
  <c r="Q2436" i="27"/>
  <c r="Q2301" i="27"/>
  <c r="Q2174" i="27"/>
  <c r="Q2225" i="27"/>
  <c r="Q2199" i="27"/>
  <c r="Q2124" i="27"/>
  <c r="Q2098" i="27"/>
  <c r="Q2073" i="27"/>
  <c r="Q2023" i="27"/>
  <c r="Q1942" i="27"/>
  <c r="Q1915" i="27"/>
  <c r="Q1888" i="27"/>
  <c r="Q1782" i="27"/>
  <c r="Q1600" i="27"/>
  <c r="Q1574" i="27"/>
  <c r="Q1626" i="27"/>
  <c r="Q1549" i="27"/>
  <c r="Q3411" i="27"/>
  <c r="Q3722" i="27"/>
  <c r="Q1680" i="27"/>
  <c r="Q1705" i="27"/>
  <c r="Q1524" i="27"/>
  <c r="Q1447" i="27"/>
  <c r="Q1396" i="27"/>
  <c r="Q1345" i="27"/>
  <c r="Q3696" i="27"/>
  <c r="Q3565" i="27"/>
  <c r="Q1757" i="27"/>
  <c r="Q3334" i="27"/>
  <c r="Q3027" i="27"/>
  <c r="Q2276" i="27"/>
  <c r="Q1998" i="27"/>
  <c r="Q1972" i="27"/>
  <c r="Q3180" i="27"/>
  <c r="Q3207" i="27"/>
  <c r="Q3258" i="27"/>
  <c r="Q3284" i="27"/>
  <c r="Q2641" i="27"/>
  <c r="Q2327" i="27"/>
  <c r="Q2149" i="27"/>
  <c r="Q3309" i="27"/>
  <c r="Q3670" i="27"/>
  <c r="Q3487" i="27"/>
  <c r="Q3772" i="27"/>
  <c r="Q3540" i="27"/>
  <c r="Q3461" i="27"/>
  <c r="Q3153" i="27"/>
  <c r="Q3077" i="27"/>
  <c r="Q3386" i="27"/>
  <c r="Q3002" i="27"/>
  <c r="Q1473" i="27"/>
  <c r="Q2486" i="27"/>
  <c r="Q3643" i="27"/>
  <c r="Q3617" i="27"/>
  <c r="Q3850" i="27"/>
  <c r="Q2403" i="27"/>
  <c r="Q2537" i="27"/>
  <c r="Q1807" i="27"/>
  <c r="Q1859" i="27"/>
  <c r="Q1499" i="27"/>
  <c r="Q2796" i="27"/>
  <c r="Q1320" i="27"/>
  <c r="Q455" i="27"/>
  <c r="Q1149" i="27"/>
  <c r="Q1071" i="27"/>
  <c r="Q1019" i="27"/>
  <c r="Q962" i="27"/>
  <c r="Q933" i="27"/>
  <c r="Q903" i="27"/>
  <c r="Q843" i="27"/>
  <c r="Q813" i="27"/>
  <c r="Q693" i="27"/>
  <c r="Q633" i="27"/>
  <c r="Q603" i="27"/>
  <c r="Q573" i="27"/>
  <c r="Q543" i="27"/>
  <c r="Q514" i="27"/>
  <c r="Q485" i="27"/>
  <c r="Q395" i="27"/>
  <c r="Q335" i="27"/>
  <c r="Q305" i="27"/>
  <c r="Q110" i="27"/>
  <c r="Q1833" i="27"/>
  <c r="Q3359" i="27"/>
  <c r="Q2250" i="27"/>
  <c r="Q1422" i="27"/>
  <c r="Q3823" i="27"/>
  <c r="Q2048" i="27"/>
  <c r="Q1371" i="27"/>
  <c r="Q1731" i="27"/>
  <c r="Q3513" i="27"/>
  <c r="Q2873" i="27"/>
  <c r="Q2745" i="27"/>
  <c r="Q2378" i="27"/>
  <c r="Q2352" i="27"/>
  <c r="Q1653" i="27"/>
  <c r="Q200" i="27"/>
  <c r="Q20" i="23"/>
  <c r="Q1123" i="27"/>
  <c r="Q1097" i="27"/>
  <c r="Q873" i="27"/>
  <c r="Q783" i="27"/>
  <c r="Q753" i="27"/>
  <c r="Q723" i="27"/>
  <c r="Q663" i="27"/>
  <c r="J2421" i="27"/>
  <c r="H55" i="2"/>
  <c r="G71" i="1"/>
  <c r="G73" i="1"/>
  <c r="K51" i="2"/>
  <c r="L55" i="2"/>
  <c r="I27" i="27"/>
  <c r="J27" i="27"/>
  <c r="K27" i="27"/>
  <c r="L27" i="27"/>
  <c r="M27" i="27"/>
  <c r="M30" i="27"/>
  <c r="I31" i="27"/>
  <c r="J31" i="27"/>
  <c r="K31" i="27"/>
  <c r="K34" i="27"/>
  <c r="L31" i="27"/>
  <c r="M31" i="27"/>
  <c r="L57" i="27"/>
  <c r="L61" i="27"/>
  <c r="E87" i="27"/>
  <c r="E91" i="27"/>
  <c r="J117" i="27"/>
  <c r="L117" i="27"/>
  <c r="N117" i="27"/>
  <c r="S117" i="27"/>
  <c r="V117" i="27"/>
  <c r="V118" i="27"/>
  <c r="J121" i="27"/>
  <c r="L121" i="27"/>
  <c r="N121" i="27"/>
  <c r="S121" i="27"/>
  <c r="S124" i="27"/>
  <c r="V121" i="27"/>
  <c r="V124" i="27"/>
  <c r="E138" i="27"/>
  <c r="T142" i="27"/>
  <c r="T147" i="27"/>
  <c r="Q160" i="27"/>
  <c r="Q170" i="27"/>
  <c r="N172" i="27"/>
  <c r="L175" i="27"/>
  <c r="K172" i="27"/>
  <c r="I177" i="27"/>
  <c r="K177" i="27"/>
  <c r="O177" i="27"/>
  <c r="O158" i="27"/>
  <c r="L181" i="27"/>
  <c r="L182" i="27"/>
  <c r="V181" i="27"/>
  <c r="V184" i="27"/>
  <c r="F238" i="27"/>
  <c r="J238" i="27"/>
  <c r="T239" i="27"/>
  <c r="O241" i="27"/>
  <c r="V245" i="27"/>
  <c r="J247" i="27"/>
  <c r="O247" i="27"/>
  <c r="L252" i="27"/>
  <c r="S252" i="27"/>
  <c r="L256" i="27"/>
  <c r="S256" i="27"/>
  <c r="S259" i="27"/>
  <c r="K265" i="27"/>
  <c r="R265" i="27"/>
  <c r="V265" i="27"/>
  <c r="N268" i="27"/>
  <c r="S269" i="27"/>
  <c r="E271" i="27"/>
  <c r="G273" i="27"/>
  <c r="M277" i="27"/>
  <c r="L286" i="27"/>
  <c r="L289" i="27"/>
  <c r="Q295" i="27"/>
  <c r="L298" i="27"/>
  <c r="P299" i="27"/>
  <c r="T299" i="27"/>
  <c r="O301" i="27"/>
  <c r="S301" i="27"/>
  <c r="W301" i="27"/>
  <c r="V305" i="27"/>
  <c r="N307" i="27"/>
  <c r="M316" i="27"/>
  <c r="K325" i="27"/>
  <c r="V325" i="27"/>
  <c r="F328" i="27"/>
  <c r="P329" i="27"/>
  <c r="T329" i="27"/>
  <c r="K331" i="27"/>
  <c r="V335" i="27"/>
  <c r="K337" i="27"/>
  <c r="G342" i="27"/>
  <c r="S354" i="27"/>
  <c r="W354" i="27"/>
  <c r="W355" i="27"/>
  <c r="S359" i="27"/>
  <c r="E361" i="27"/>
  <c r="S361" i="27"/>
  <c r="W361" i="27"/>
  <c r="E363" i="27"/>
  <c r="Q365" i="27"/>
  <c r="J370" i="27"/>
  <c r="L370" i="27"/>
  <c r="S384" i="27"/>
  <c r="Q385" i="27"/>
  <c r="V385" i="27"/>
  <c r="S389" i="27"/>
  <c r="N397" i="27"/>
  <c r="J397" i="27"/>
  <c r="P402" i="27"/>
  <c r="O383" i="27"/>
  <c r="J409" i="27"/>
  <c r="P406" i="27"/>
  <c r="P409" i="27"/>
  <c r="Q425" i="27"/>
  <c r="N427" i="27"/>
  <c r="F432" i="27"/>
  <c r="S432" i="27"/>
  <c r="U432" i="27"/>
  <c r="W432" i="27"/>
  <c r="O414" i="27"/>
  <c r="F436" i="27"/>
  <c r="O436" i="27"/>
  <c r="R436" i="27"/>
  <c r="T436" i="27"/>
  <c r="V436" i="27"/>
  <c r="V437" i="27"/>
  <c r="K475" i="27"/>
  <c r="R479" i="27"/>
  <c r="G481" i="27"/>
  <c r="G483" i="27"/>
  <c r="M492" i="27"/>
  <c r="V492" i="27"/>
  <c r="J499" i="27"/>
  <c r="M496" i="27"/>
  <c r="V496" i="27"/>
  <c r="V497" i="27"/>
  <c r="K504" i="27"/>
  <c r="Q504" i="27"/>
  <c r="P508" i="27"/>
  <c r="T508" i="27"/>
  <c r="K510" i="27"/>
  <c r="O510" i="27"/>
  <c r="S510" i="27"/>
  <c r="W510" i="27"/>
  <c r="F515" i="27"/>
  <c r="L516" i="27"/>
  <c r="G219" i="27"/>
  <c r="G103" i="23"/>
  <c r="G3877" i="27"/>
  <c r="G3748" i="27"/>
  <c r="G3592" i="27"/>
  <c r="G3437" i="27"/>
  <c r="G3233" i="27"/>
  <c r="G3103" i="27"/>
  <c r="G3128" i="27"/>
  <c r="G3053" i="27"/>
  <c r="G2977" i="27"/>
  <c r="G2926" i="27"/>
  <c r="G2952" i="27"/>
  <c r="G2901" i="27"/>
  <c r="G2848" i="27"/>
  <c r="G2823" i="27"/>
  <c r="G2771" i="27"/>
  <c r="G2694" i="27"/>
  <c r="G2668" i="27"/>
  <c r="G2564" i="27"/>
  <c r="G2462" i="27"/>
  <c r="G2720" i="27"/>
  <c r="G2616" i="27"/>
  <c r="G2590" i="27"/>
  <c r="G2437" i="27"/>
  <c r="G2302" i="27"/>
  <c r="G2175" i="27"/>
  <c r="G2099" i="27"/>
  <c r="G2226" i="27"/>
  <c r="G2200" i="27"/>
  <c r="G2125" i="27"/>
  <c r="G2074" i="27"/>
  <c r="G2024" i="27"/>
  <c r="G1943" i="27"/>
  <c r="G1916" i="27"/>
  <c r="G1889" i="27"/>
  <c r="G1783" i="27"/>
  <c r="G1575" i="27"/>
  <c r="G1448" i="27"/>
  <c r="G1346" i="27"/>
  <c r="G3697" i="27"/>
  <c r="G1681" i="27"/>
  <c r="G1706" i="27"/>
  <c r="G1601" i="27"/>
  <c r="G1627" i="27"/>
  <c r="G1550" i="27"/>
  <c r="G1525" i="27"/>
  <c r="G1397" i="27"/>
  <c r="G3412" i="27"/>
  <c r="G2328" i="27"/>
  <c r="G3208" i="27"/>
  <c r="G2642" i="27"/>
  <c r="G3028" i="27"/>
  <c r="G3798" i="27"/>
  <c r="G2150" i="27"/>
  <c r="G3181" i="27"/>
  <c r="G3566" i="27"/>
  <c r="G3259" i="27"/>
  <c r="G1973" i="27"/>
  <c r="G2277" i="27"/>
  <c r="G2512" i="27"/>
  <c r="G3723" i="27"/>
  <c r="G1758" i="27"/>
  <c r="G3285" i="27"/>
  <c r="G3335" i="27"/>
  <c r="G1999" i="27"/>
  <c r="G3310" i="27"/>
  <c r="G3541" i="27"/>
  <c r="G3671" i="27"/>
  <c r="G3488" i="27"/>
  <c r="G3154" i="27"/>
  <c r="G3078" i="27"/>
  <c r="G3773" i="27"/>
  <c r="G3387" i="27"/>
  <c r="G3003" i="27"/>
  <c r="G3462" i="27"/>
  <c r="G1474" i="27"/>
  <c r="G2487" i="27"/>
  <c r="G3618" i="27"/>
  <c r="G2404" i="27"/>
  <c r="G2251" i="27"/>
  <c r="G1808" i="27"/>
  <c r="G3824" i="27"/>
  <c r="G1372" i="27"/>
  <c r="G3514" i="27"/>
  <c r="G2353" i="27"/>
  <c r="G1321" i="27"/>
  <c r="G963" i="27"/>
  <c r="G934" i="27"/>
  <c r="G814" i="27"/>
  <c r="G784" i="27"/>
  <c r="G694" i="27"/>
  <c r="G515" i="27"/>
  <c r="G366" i="27"/>
  <c r="G306" i="27"/>
  <c r="G246" i="27"/>
  <c r="G3360" i="27"/>
  <c r="G3851" i="27"/>
  <c r="G2538" i="27"/>
  <c r="G2049" i="27"/>
  <c r="G1732" i="27"/>
  <c r="G1860" i="27"/>
  <c r="G1500" i="27"/>
  <c r="G2874" i="27"/>
  <c r="G2797" i="27"/>
  <c r="G1098" i="27"/>
  <c r="G844" i="27"/>
  <c r="G664" i="27"/>
  <c r="G634" i="27"/>
  <c r="G604" i="27"/>
  <c r="G544" i="27"/>
  <c r="H453" i="27"/>
  <c r="H871" i="27"/>
  <c r="H841" i="27"/>
  <c r="H661" i="27"/>
  <c r="H631" i="27"/>
  <c r="H601" i="27"/>
  <c r="H571" i="27"/>
  <c r="H541" i="27"/>
  <c r="H483" i="27"/>
  <c r="H333" i="27"/>
  <c r="H273" i="27"/>
  <c r="H168" i="27"/>
  <c r="H138" i="27"/>
  <c r="H108" i="27"/>
  <c r="H960" i="27"/>
  <c r="H931" i="27"/>
  <c r="H901" i="27"/>
  <c r="H811" i="27"/>
  <c r="H781" i="27"/>
  <c r="H721" i="27"/>
  <c r="H691" i="27"/>
  <c r="F198" i="27"/>
  <c r="F751" i="27"/>
  <c r="F661" i="27"/>
  <c r="F631" i="27"/>
  <c r="F601" i="27"/>
  <c r="F541" i="27"/>
  <c r="F273" i="27"/>
  <c r="F138" i="27"/>
  <c r="F960" i="27"/>
  <c r="F931" i="27"/>
  <c r="F811" i="27"/>
  <c r="F781" i="27"/>
  <c r="M3871" i="27"/>
  <c r="M3792" i="27"/>
  <c r="M3586" i="27"/>
  <c r="M3431" i="27"/>
  <c r="M3227" i="27"/>
  <c r="M3122" i="27"/>
  <c r="M3097" i="27"/>
  <c r="M2971" i="27"/>
  <c r="M3047" i="27"/>
  <c r="M2920" i="27"/>
  <c r="M2895" i="27"/>
  <c r="M2842" i="27"/>
  <c r="M2817" i="27"/>
  <c r="M2765" i="27"/>
  <c r="M2584" i="27"/>
  <c r="M2558" i="27"/>
  <c r="M2506" i="27"/>
  <c r="M2431" i="27"/>
  <c r="M2688" i="27"/>
  <c r="M2220" i="27"/>
  <c r="M2194" i="27"/>
  <c r="M2119" i="27"/>
  <c r="M2068" i="27"/>
  <c r="M2296" i="27"/>
  <c r="M2093" i="27"/>
  <c r="M1595" i="27"/>
  <c r="M1569" i="27"/>
  <c r="M1621" i="27"/>
  <c r="M1519" i="27"/>
  <c r="M1442" i="27"/>
  <c r="M1391" i="27"/>
  <c r="M1340" i="27"/>
  <c r="M1910" i="27"/>
  <c r="M1777" i="27"/>
  <c r="M1700" i="27"/>
  <c r="M1544" i="27"/>
  <c r="M3691" i="27"/>
  <c r="M3022" i="27"/>
  <c r="M2144" i="27"/>
  <c r="M3253" i="27"/>
  <c r="M3279" i="27"/>
  <c r="M2271" i="27"/>
  <c r="M3406" i="27"/>
  <c r="M2018" i="27"/>
  <c r="M2456" i="27"/>
  <c r="M2946" i="27"/>
  <c r="M2169" i="27"/>
  <c r="M1883" i="27"/>
  <c r="M2714" i="27"/>
  <c r="M2610" i="27"/>
  <c r="M1937" i="27"/>
  <c r="M3560" i="27"/>
  <c r="M1675" i="27"/>
  <c r="M3329" i="27"/>
  <c r="M2636" i="27"/>
  <c r="M1967" i="27"/>
  <c r="M3304" i="27"/>
  <c r="M3742" i="27"/>
  <c r="M2662" i="27"/>
  <c r="M3717" i="27"/>
  <c r="M1752" i="27"/>
  <c r="M2322" i="27"/>
  <c r="M1993" i="27"/>
  <c r="M3202" i="27"/>
  <c r="M3175" i="27"/>
  <c r="M3535" i="27"/>
  <c r="M3665" i="27"/>
  <c r="M3482" i="27"/>
  <c r="M3767" i="27"/>
  <c r="M3381" i="27"/>
  <c r="M3148" i="27"/>
  <c r="M2997" i="27"/>
  <c r="M3456" i="27"/>
  <c r="M3072" i="27"/>
  <c r="M1468" i="27"/>
  <c r="M2481" i="27"/>
  <c r="M3845" i="27"/>
  <c r="M2532" i="27"/>
  <c r="M2245" i="27"/>
  <c r="M2043" i="27"/>
  <c r="M1854" i="27"/>
  <c r="M1494" i="27"/>
  <c r="M1315" i="27"/>
  <c r="M193" i="27"/>
  <c r="M448" i="27"/>
  <c r="M806" i="27"/>
  <c r="M656" i="27"/>
  <c r="M596" i="27"/>
  <c r="M358" i="27"/>
  <c r="M328" i="27"/>
  <c r="M268" i="27"/>
  <c r="M3354" i="27"/>
  <c r="M2398" i="27"/>
  <c r="M3508" i="27"/>
  <c r="M2373" i="27"/>
  <c r="M1092" i="27"/>
  <c r="M836" i="27"/>
  <c r="M776" i="27"/>
  <c r="M626" i="27"/>
  <c r="M536" i="27"/>
  <c r="K3871" i="27"/>
  <c r="K3792" i="27"/>
  <c r="K3742" i="27"/>
  <c r="K3586" i="27"/>
  <c r="K3431" i="27"/>
  <c r="K3227" i="27"/>
  <c r="K3122" i="27"/>
  <c r="K3097" i="27"/>
  <c r="K2971" i="27"/>
  <c r="K2946" i="27"/>
  <c r="K3047" i="27"/>
  <c r="K2920" i="27"/>
  <c r="K2895" i="27"/>
  <c r="K2765" i="27"/>
  <c r="K2842" i="27"/>
  <c r="K2817" i="27"/>
  <c r="K2688" i="27"/>
  <c r="K2662" i="27"/>
  <c r="K2584" i="27"/>
  <c r="K2558" i="27"/>
  <c r="K2506" i="27"/>
  <c r="K2456" i="27"/>
  <c r="K2431" i="27"/>
  <c r="K2714" i="27"/>
  <c r="K2610" i="27"/>
  <c r="K2296" i="27"/>
  <c r="K2194" i="27"/>
  <c r="K2169" i="27"/>
  <c r="K2119" i="27"/>
  <c r="K2093" i="27"/>
  <c r="K2220" i="27"/>
  <c r="K2068" i="27"/>
  <c r="K2018" i="27"/>
  <c r="K1937" i="27"/>
  <c r="K1910" i="27"/>
  <c r="K1883" i="27"/>
  <c r="K1777" i="27"/>
  <c r="K1700" i="27"/>
  <c r="K1595" i="27"/>
  <c r="K1569" i="27"/>
  <c r="K1621" i="27"/>
  <c r="K1442" i="27"/>
  <c r="K1391" i="27"/>
  <c r="K1544" i="27"/>
  <c r="K1519" i="27"/>
  <c r="K1340" i="27"/>
  <c r="K1675" i="27"/>
  <c r="K1993" i="27"/>
  <c r="K3253" i="27"/>
  <c r="K3279" i="27"/>
  <c r="K3022" i="27"/>
  <c r="K2636" i="27"/>
  <c r="K2322" i="27"/>
  <c r="K3175" i="27"/>
  <c r="K3406" i="27"/>
  <c r="K3560" i="27"/>
  <c r="K3691" i="27"/>
  <c r="K1752" i="27"/>
  <c r="K2144" i="27"/>
  <c r="K3717" i="27"/>
  <c r="K3329" i="27"/>
  <c r="K1967" i="27"/>
  <c r="K2271" i="27"/>
  <c r="K3304" i="27"/>
  <c r="K3202" i="27"/>
  <c r="K3535" i="27"/>
  <c r="K3665" i="27"/>
  <c r="K3482" i="27"/>
  <c r="K3381" i="27"/>
  <c r="K3148" i="27"/>
  <c r="K2997" i="27"/>
  <c r="K3767" i="27"/>
  <c r="K3456" i="27"/>
  <c r="K3072" i="27"/>
  <c r="K2481" i="27"/>
  <c r="K1468" i="27"/>
  <c r="K3354" i="27"/>
  <c r="K3845" i="27"/>
  <c r="K2398" i="27"/>
  <c r="K2532" i="27"/>
  <c r="K3818" i="27"/>
  <c r="K1726" i="27"/>
  <c r="K1854" i="27"/>
  <c r="K1494" i="27"/>
  <c r="K2791" i="27"/>
  <c r="K1315" i="27"/>
  <c r="K193" i="27"/>
  <c r="K448" i="27"/>
  <c r="K926" i="27"/>
  <c r="K806" i="27"/>
  <c r="K596" i="27"/>
  <c r="K536" i="27"/>
  <c r="K298" i="27"/>
  <c r="K238" i="27"/>
  <c r="K3638" i="27"/>
  <c r="K3612" i="27"/>
  <c r="K2245" i="27"/>
  <c r="K1417" i="27"/>
  <c r="K1802" i="27"/>
  <c r="K3508" i="27"/>
  <c r="K2373" i="27"/>
  <c r="K1092" i="27"/>
  <c r="K955" i="27"/>
  <c r="K836" i="27"/>
  <c r="K776" i="27"/>
  <c r="K656" i="27"/>
  <c r="K626" i="27"/>
  <c r="G3871" i="27"/>
  <c r="G3742" i="27"/>
  <c r="G3586" i="27"/>
  <c r="G3431" i="27"/>
  <c r="G3227" i="27"/>
  <c r="G3122" i="27"/>
  <c r="G3097" i="27"/>
  <c r="G3047" i="27"/>
  <c r="G2971" i="27"/>
  <c r="G2946" i="27"/>
  <c r="G2920" i="27"/>
  <c r="G2895" i="27"/>
  <c r="G2842" i="27"/>
  <c r="G2817" i="27"/>
  <c r="G2765" i="27"/>
  <c r="G2688" i="27"/>
  <c r="G2662" i="27"/>
  <c r="G2558" i="27"/>
  <c r="G2456" i="27"/>
  <c r="G2714" i="27"/>
  <c r="G2610" i="27"/>
  <c r="G2584" i="27"/>
  <c r="G2431" i="27"/>
  <c r="G2296" i="27"/>
  <c r="G2169" i="27"/>
  <c r="G2093" i="27"/>
  <c r="G2220" i="27"/>
  <c r="G2194" i="27"/>
  <c r="G2119" i="27"/>
  <c r="G2068" i="27"/>
  <c r="G2018" i="27"/>
  <c r="G1937" i="27"/>
  <c r="G1910" i="27"/>
  <c r="G1883" i="27"/>
  <c r="G1777" i="27"/>
  <c r="G1569" i="27"/>
  <c r="G1442" i="27"/>
  <c r="G3691" i="27"/>
  <c r="G1675" i="27"/>
  <c r="G1700" i="27"/>
  <c r="G1595" i="27"/>
  <c r="G1621" i="27"/>
  <c r="G1544" i="27"/>
  <c r="G1519" i="27"/>
  <c r="G1391" i="27"/>
  <c r="G1340" i="27"/>
  <c r="G3406" i="27"/>
  <c r="G2322" i="27"/>
  <c r="G3202" i="27"/>
  <c r="G2636" i="27"/>
  <c r="G3304" i="27"/>
  <c r="G1967" i="27"/>
  <c r="G2506" i="27"/>
  <c r="G3560" i="27"/>
  <c r="G3022" i="27"/>
  <c r="G3253" i="27"/>
  <c r="G2271" i="27"/>
  <c r="G1993" i="27"/>
  <c r="G3279" i="27"/>
  <c r="G3792" i="27"/>
  <c r="G3717" i="27"/>
  <c r="G1752" i="27"/>
  <c r="G3329" i="27"/>
  <c r="G2144" i="27"/>
  <c r="G3175" i="27"/>
  <c r="G3535" i="27"/>
  <c r="G3665" i="27"/>
  <c r="G3482" i="27"/>
  <c r="G3767" i="27"/>
  <c r="G3148" i="27"/>
  <c r="G3072" i="27"/>
  <c r="G3381" i="27"/>
  <c r="G2997" i="27"/>
  <c r="G3456" i="27"/>
  <c r="G2481" i="27"/>
  <c r="G1468" i="27"/>
  <c r="G3612" i="27"/>
  <c r="G2398" i="27"/>
  <c r="G2245" i="27"/>
  <c r="G1802" i="27"/>
  <c r="G3818" i="27"/>
  <c r="G1366" i="27"/>
  <c r="G3508" i="27"/>
  <c r="G2347" i="27"/>
  <c r="G1315" i="27"/>
  <c r="G955" i="27"/>
  <c r="G926" i="27"/>
  <c r="G806" i="27"/>
  <c r="G776" i="27"/>
  <c r="G686" i="27"/>
  <c r="G507" i="27"/>
  <c r="G358" i="27"/>
  <c r="G298" i="27"/>
  <c r="G238" i="27"/>
  <c r="G3354" i="27"/>
  <c r="G3845" i="27"/>
  <c r="G2532" i="27"/>
  <c r="G2043" i="27"/>
  <c r="G1726" i="27"/>
  <c r="G1854" i="27"/>
  <c r="G1494" i="27"/>
  <c r="G2868" i="27"/>
  <c r="G2791" i="27"/>
  <c r="G84" i="23"/>
  <c r="G1092" i="27"/>
  <c r="G836" i="27"/>
  <c r="G656" i="27"/>
  <c r="G626" i="27"/>
  <c r="G596" i="27"/>
  <c r="G536" i="27"/>
  <c r="E33" i="23"/>
  <c r="X3868" i="27"/>
  <c r="X3789" i="27"/>
  <c r="X3739" i="27"/>
  <c r="X3583" i="27"/>
  <c r="X3428" i="27"/>
  <c r="X3224" i="27"/>
  <c r="X3119" i="27"/>
  <c r="X3094" i="27"/>
  <c r="X3044" i="27"/>
  <c r="X2943" i="27"/>
  <c r="X2917" i="27"/>
  <c r="X2968" i="27"/>
  <c r="X2892" i="27"/>
  <c r="X2839" i="27"/>
  <c r="X2814" i="27"/>
  <c r="X2762" i="27"/>
  <c r="X2711" i="27"/>
  <c r="X2685" i="27"/>
  <c r="X2659" i="27"/>
  <c r="X2607" i="27"/>
  <c r="X2581" i="27"/>
  <c r="X2555" i="27"/>
  <c r="X2503" i="27"/>
  <c r="X2453" i="27"/>
  <c r="X2428" i="27"/>
  <c r="X2293" i="27"/>
  <c r="X2217" i="27"/>
  <c r="X2191" i="27"/>
  <c r="X2166" i="27"/>
  <c r="X2116" i="27"/>
  <c r="X2065" i="27"/>
  <c r="X2015" i="27"/>
  <c r="X1934" i="27"/>
  <c r="X1907" i="27"/>
  <c r="X1880" i="27"/>
  <c r="X1774" i="27"/>
  <c r="X1697" i="27"/>
  <c r="X1337" i="27"/>
  <c r="X3403" i="27"/>
  <c r="X3688" i="27"/>
  <c r="X3557" i="27"/>
  <c r="X1672" i="27"/>
  <c r="X1749" i="27"/>
  <c r="X1592" i="27"/>
  <c r="X1566" i="27"/>
  <c r="X1618" i="27"/>
  <c r="X1541" i="27"/>
  <c r="X1516" i="27"/>
  <c r="X1439" i="27"/>
  <c r="X1388" i="27"/>
  <c r="X3714" i="27"/>
  <c r="X3199" i="27"/>
  <c r="X1964" i="27"/>
  <c r="X3250" i="27"/>
  <c r="X3276" i="27"/>
  <c r="X2268" i="27"/>
  <c r="X2319" i="27"/>
  <c r="X3301" i="27"/>
  <c r="X2090" i="27"/>
  <c r="X3019" i="27"/>
  <c r="X2633" i="27"/>
  <c r="X2141" i="27"/>
  <c r="X1990" i="27"/>
  <c r="X3326" i="27"/>
  <c r="X3172" i="27"/>
  <c r="X3532" i="27"/>
  <c r="X3662" i="27"/>
  <c r="X3479" i="27"/>
  <c r="X3764" i="27"/>
  <c r="X3453" i="27"/>
  <c r="X3378" i="27"/>
  <c r="X3145" i="27"/>
  <c r="X3069" i="27"/>
  <c r="X2994" i="27"/>
  <c r="X1465" i="27"/>
  <c r="X2478" i="27"/>
  <c r="X3635" i="27"/>
  <c r="X3351" i="27"/>
  <c r="X2395" i="27"/>
  <c r="X2344" i="27"/>
  <c r="X444" i="27"/>
  <c r="X1089" i="27"/>
  <c r="X1011" i="27"/>
  <c r="X712" i="27"/>
  <c r="X414" i="27"/>
  <c r="X354" i="27"/>
  <c r="X264" i="27"/>
  <c r="X3609" i="27"/>
  <c r="X3842" i="27"/>
  <c r="X2529" i="27"/>
  <c r="X2242" i="27"/>
  <c r="X1414" i="27"/>
  <c r="X1799" i="27"/>
  <c r="X3815" i="27"/>
  <c r="X2040" i="27"/>
  <c r="X1363" i="27"/>
  <c r="X1723" i="27"/>
  <c r="X3505" i="27"/>
  <c r="X1851" i="27"/>
  <c r="X1491" i="27"/>
  <c r="X2865" i="27"/>
  <c r="X2788" i="27"/>
  <c r="X2737" i="27"/>
  <c r="X2370" i="27"/>
  <c r="X1312" i="27"/>
  <c r="X189" i="27"/>
  <c r="X1115" i="27"/>
  <c r="X1063" i="27"/>
  <c r="X951" i="27"/>
  <c r="X922" i="27"/>
  <c r="X832" i="27"/>
  <c r="X802" i="27"/>
  <c r="X772" i="27"/>
  <c r="X742" i="27"/>
  <c r="X682" i="27"/>
  <c r="X652" i="27"/>
  <c r="X622" i="27"/>
  <c r="X592" i="27"/>
  <c r="X532" i="27"/>
  <c r="R3868" i="27"/>
  <c r="R3789" i="27"/>
  <c r="R3739" i="27"/>
  <c r="R3583" i="27"/>
  <c r="R3428" i="27"/>
  <c r="R3224" i="27"/>
  <c r="R3119" i="27"/>
  <c r="R3044" i="27"/>
  <c r="R2968" i="27"/>
  <c r="R2943" i="27"/>
  <c r="R2917" i="27"/>
  <c r="R3094" i="27"/>
  <c r="R2892" i="27"/>
  <c r="R2839" i="27"/>
  <c r="R2814" i="27"/>
  <c r="R2762" i="27"/>
  <c r="R2711" i="27"/>
  <c r="R2685" i="27"/>
  <c r="R2659" i="27"/>
  <c r="R2607" i="27"/>
  <c r="R2581" i="27"/>
  <c r="R2555" i="27"/>
  <c r="R2503" i="27"/>
  <c r="R2453" i="27"/>
  <c r="R2428" i="27"/>
  <c r="R2293" i="27"/>
  <c r="R2090" i="27"/>
  <c r="R2217" i="27"/>
  <c r="R2191" i="27"/>
  <c r="R2166" i="27"/>
  <c r="R2116" i="27"/>
  <c r="R2065" i="27"/>
  <c r="R2015" i="27"/>
  <c r="R1934" i="27"/>
  <c r="R1907" i="27"/>
  <c r="R1880" i="27"/>
  <c r="R1774" i="27"/>
  <c r="R1697" i="27"/>
  <c r="R1541" i="27"/>
  <c r="R1749" i="27"/>
  <c r="R1592" i="27"/>
  <c r="R1566" i="27"/>
  <c r="R1618" i="27"/>
  <c r="R1516" i="27"/>
  <c r="R1439" i="27"/>
  <c r="R1388" i="27"/>
  <c r="R1337" i="27"/>
  <c r="R3019" i="27"/>
  <c r="R2141" i="27"/>
  <c r="R1990" i="27"/>
  <c r="R3250" i="27"/>
  <c r="R3276" i="27"/>
  <c r="R2633" i="27"/>
  <c r="R2268" i="27"/>
  <c r="R3326" i="27"/>
  <c r="R3714" i="27"/>
  <c r="R3688" i="27"/>
  <c r="R3403" i="27"/>
  <c r="R3301" i="27"/>
  <c r="R2319" i="27"/>
  <c r="R3557" i="27"/>
  <c r="R1672" i="27"/>
  <c r="R1964" i="27"/>
  <c r="R3199" i="27"/>
  <c r="R3172" i="27"/>
  <c r="R3532" i="27"/>
  <c r="R3662" i="27"/>
  <c r="R3764" i="27"/>
  <c r="R3453" i="27"/>
  <c r="R3479" i="27"/>
  <c r="R3378" i="27"/>
  <c r="R3069" i="27"/>
  <c r="R2994" i="27"/>
  <c r="R1465" i="27"/>
  <c r="R2478" i="27"/>
  <c r="R3145" i="27"/>
  <c r="R3351" i="27"/>
  <c r="R2395" i="27"/>
  <c r="R1414" i="27"/>
  <c r="R1799" i="27"/>
  <c r="R1851" i="27"/>
  <c r="R772" i="27"/>
  <c r="R742" i="27"/>
  <c r="R712" i="27"/>
  <c r="R652" i="27"/>
  <c r="R354" i="27"/>
  <c r="R264" i="27"/>
  <c r="R234" i="27"/>
  <c r="R159" i="27"/>
  <c r="R129" i="27"/>
  <c r="R3609" i="27"/>
  <c r="R3842" i="27"/>
  <c r="R2529" i="27"/>
  <c r="R2242" i="27"/>
  <c r="R3815" i="27"/>
  <c r="R2040" i="27"/>
  <c r="R1363" i="27"/>
  <c r="R1723" i="27"/>
  <c r="R3505" i="27"/>
  <c r="R1491" i="27"/>
  <c r="R2865" i="27"/>
  <c r="R1312" i="27"/>
  <c r="R189" i="27"/>
  <c r="R444" i="27"/>
  <c r="R1141" i="27"/>
  <c r="R951" i="27"/>
  <c r="R922" i="27"/>
  <c r="R832" i="27"/>
  <c r="R802" i="27"/>
  <c r="R622" i="27"/>
  <c r="R592" i="27"/>
  <c r="R532" i="27"/>
  <c r="D5" i="23"/>
  <c r="L3868" i="27"/>
  <c r="L3789" i="27"/>
  <c r="L3739" i="27"/>
  <c r="L3119" i="27"/>
  <c r="L3224" i="27"/>
  <c r="L3044" i="27"/>
  <c r="L3094" i="27"/>
  <c r="L2968" i="27"/>
  <c r="L2917" i="27"/>
  <c r="L2892" i="27"/>
  <c r="L2762" i="27"/>
  <c r="L2607" i="27"/>
  <c r="L2581" i="27"/>
  <c r="L2555" i="27"/>
  <c r="L2503" i="27"/>
  <c r="L2453" i="27"/>
  <c r="L2428" i="27"/>
  <c r="L2015" i="27"/>
  <c r="L2191" i="27"/>
  <c r="L2116" i="27"/>
  <c r="L1541" i="27"/>
  <c r="L1934" i="27"/>
  <c r="L1880" i="27"/>
  <c r="L1592" i="27"/>
  <c r="L1566" i="27"/>
  <c r="L1618" i="27"/>
  <c r="L1439" i="27"/>
  <c r="L1388" i="27"/>
  <c r="L3250" i="27"/>
  <c r="L3276" i="27"/>
  <c r="L3301" i="27"/>
  <c r="L3714" i="27"/>
  <c r="L3688" i="27"/>
  <c r="L3403" i="27"/>
  <c r="L1337" i="27"/>
  <c r="L2090" i="27"/>
  <c r="L2814" i="27"/>
  <c r="L3428" i="27"/>
  <c r="L3172" i="27"/>
  <c r="L2659" i="27"/>
  <c r="L2839" i="27"/>
  <c r="L1774" i="27"/>
  <c r="L2293" i="27"/>
  <c r="L2711" i="27"/>
  <c r="L3557" i="27"/>
  <c r="L1749" i="27"/>
  <c r="L3019" i="27"/>
  <c r="L1672" i="27"/>
  <c r="L2633" i="27"/>
  <c r="L1990" i="27"/>
  <c r="L1907" i="27"/>
  <c r="L2685" i="27"/>
  <c r="L3583" i="27"/>
  <c r="L2217" i="27"/>
  <c r="L2065" i="27"/>
  <c r="L1697" i="27"/>
  <c r="L2166" i="27"/>
  <c r="L3326" i="27"/>
  <c r="L1516" i="27"/>
  <c r="L2943" i="27"/>
  <c r="L2268" i="27"/>
  <c r="L2319" i="27"/>
  <c r="L2141" i="27"/>
  <c r="L1964" i="27"/>
  <c r="L3199" i="27"/>
  <c r="L3532" i="27"/>
  <c r="L3662" i="27"/>
  <c r="L3479" i="27"/>
  <c r="L3453" i="27"/>
  <c r="L3069" i="27"/>
  <c r="L3764" i="27"/>
  <c r="L3378" i="27"/>
  <c r="L3145" i="27"/>
  <c r="L2994" i="27"/>
  <c r="L2478" i="27"/>
  <c r="L1465" i="27"/>
  <c r="L1414" i="27"/>
  <c r="L1799" i="27"/>
  <c r="L3505" i="27"/>
  <c r="L2370" i="27"/>
  <c r="L1089" i="27"/>
  <c r="L951" i="27"/>
  <c r="L922" i="27"/>
  <c r="L802" i="27"/>
  <c r="L772" i="27"/>
  <c r="L294" i="27"/>
  <c r="L3842" i="27"/>
  <c r="L2529" i="27"/>
  <c r="L3815" i="27"/>
  <c r="L2040" i="27"/>
  <c r="L1851" i="27"/>
  <c r="L1491" i="27"/>
  <c r="L2737" i="27"/>
  <c r="L1312" i="27"/>
  <c r="L189" i="27"/>
  <c r="L444" i="27"/>
  <c r="L832" i="27"/>
  <c r="L622" i="27"/>
  <c r="L592" i="27"/>
  <c r="X1958" i="27"/>
  <c r="X445" i="27"/>
  <c r="X923" i="27"/>
  <c r="X833" i="27"/>
  <c r="X803" i="27"/>
  <c r="X743" i="27"/>
  <c r="X713" i="27"/>
  <c r="X683" i="27"/>
  <c r="X623" i="27"/>
  <c r="X533" i="27"/>
  <c r="X504" i="27"/>
  <c r="X385" i="27"/>
  <c r="X355" i="27"/>
  <c r="X295" i="27"/>
  <c r="X100" i="27"/>
  <c r="X190" i="27"/>
  <c r="X952" i="27"/>
  <c r="X773" i="27"/>
  <c r="X653" i="27"/>
  <c r="X593" i="27"/>
  <c r="T923" i="27"/>
  <c r="T952" i="27"/>
  <c r="S1958" i="27"/>
  <c r="S190" i="27"/>
  <c r="S445" i="27"/>
  <c r="S952" i="27"/>
  <c r="S743" i="27"/>
  <c r="S593" i="27"/>
  <c r="S475" i="27"/>
  <c r="S385" i="27"/>
  <c r="S325" i="27"/>
  <c r="S265" i="27"/>
  <c r="S923" i="27"/>
  <c r="S833" i="27"/>
  <c r="S803" i="27"/>
  <c r="S773" i="27"/>
  <c r="S713" i="27"/>
  <c r="S653" i="27"/>
  <c r="S623" i="27"/>
  <c r="S533" i="27"/>
  <c r="P1958" i="27"/>
  <c r="P923" i="27"/>
  <c r="P893" i="27"/>
  <c r="P833" i="27"/>
  <c r="P803" i="27"/>
  <c r="P773" i="27"/>
  <c r="P713" i="27"/>
  <c r="P683" i="27"/>
  <c r="P653" i="27"/>
  <c r="P623" i="27"/>
  <c r="P533" i="27"/>
  <c r="P504" i="27"/>
  <c r="P355" i="27"/>
  <c r="P295" i="27"/>
  <c r="P235" i="27"/>
  <c r="P160" i="27"/>
  <c r="P130" i="27"/>
  <c r="P100" i="27"/>
  <c r="P190" i="27"/>
  <c r="P445" i="27"/>
  <c r="P952" i="27"/>
  <c r="P593" i="27"/>
  <c r="L1958" i="27"/>
  <c r="L952" i="27"/>
  <c r="L833" i="27"/>
  <c r="L773" i="27"/>
  <c r="L623" i="27"/>
  <c r="L504" i="27"/>
  <c r="L190" i="27"/>
  <c r="L445" i="27"/>
  <c r="L923" i="27"/>
  <c r="L803" i="27"/>
  <c r="L593" i="27"/>
  <c r="J3867" i="27"/>
  <c r="J3788" i="27"/>
  <c r="J3738" i="27"/>
  <c r="J3582" i="27"/>
  <c r="J3427" i="27"/>
  <c r="J3223" i="27"/>
  <c r="J3118" i="27"/>
  <c r="J3093" i="27"/>
  <c r="J3043" i="27"/>
  <c r="J2967" i="27"/>
  <c r="J2942" i="27"/>
  <c r="J2916" i="27"/>
  <c r="J2891" i="27"/>
  <c r="J2838" i="27"/>
  <c r="J2813" i="27"/>
  <c r="J2710" i="27"/>
  <c r="J2684" i="27"/>
  <c r="J2502" i="27"/>
  <c r="J2427" i="27"/>
  <c r="J2658" i="27"/>
  <c r="J2606" i="27"/>
  <c r="J2452" i="27"/>
  <c r="J2292" i="27"/>
  <c r="J2190" i="27"/>
  <c r="J2115" i="27"/>
  <c r="J1957" i="27"/>
  <c r="J2216" i="27"/>
  <c r="J2165" i="27"/>
  <c r="J2089" i="27"/>
  <c r="J2064" i="27"/>
  <c r="J2014" i="27"/>
  <c r="J1933" i="27"/>
  <c r="J1906" i="27"/>
  <c r="J1879" i="27"/>
  <c r="J1773" i="27"/>
  <c r="J1438" i="27"/>
  <c r="J1387" i="27"/>
  <c r="J1336" i="27"/>
  <c r="J1591" i="27"/>
  <c r="J1565" i="27"/>
  <c r="J1617" i="27"/>
  <c r="J1540" i="27"/>
  <c r="J1515" i="27"/>
  <c r="J2632" i="27"/>
  <c r="J1748" i="27"/>
  <c r="J3249" i="27"/>
  <c r="J1696" i="27"/>
  <c r="J2580" i="27"/>
  <c r="J2761" i="27"/>
  <c r="J2554" i="27"/>
  <c r="J3018" i="27"/>
  <c r="J3198" i="27"/>
  <c r="J3556" i="27"/>
  <c r="J3713" i="27"/>
  <c r="J3402" i="27"/>
  <c r="J2267" i="27"/>
  <c r="J2140" i="27"/>
  <c r="J3687" i="27"/>
  <c r="J3325" i="27"/>
  <c r="J1671" i="27"/>
  <c r="J3275" i="27"/>
  <c r="J2318" i="27"/>
  <c r="J3300" i="27"/>
  <c r="J1963" i="27"/>
  <c r="J3171" i="27"/>
  <c r="J1989" i="27"/>
  <c r="J3478" i="27"/>
  <c r="J3531" i="27"/>
  <c r="J3661" i="27"/>
  <c r="J3377" i="27"/>
  <c r="J3068" i="27"/>
  <c r="J2993" i="27"/>
  <c r="J3763" i="27"/>
  <c r="J3452" i="27"/>
  <c r="J1464" i="27"/>
  <c r="J2477" i="27"/>
  <c r="J3144" i="27"/>
  <c r="J1722" i="27"/>
  <c r="J7" i="23"/>
  <c r="J1088" i="27"/>
  <c r="J950" i="27"/>
  <c r="J831" i="27"/>
  <c r="J681" i="27"/>
  <c r="J651" i="27"/>
  <c r="J621" i="27"/>
  <c r="J502" i="27"/>
  <c r="J323" i="27"/>
  <c r="J263" i="27"/>
  <c r="J128" i="27"/>
  <c r="J3841" i="27"/>
  <c r="J2528" i="27"/>
  <c r="J2241" i="27"/>
  <c r="J2039" i="27"/>
  <c r="J3504" i="27"/>
  <c r="J1490" i="27"/>
  <c r="J1311" i="27"/>
  <c r="J188" i="27"/>
  <c r="J220" i="27"/>
  <c r="J443" i="27"/>
  <c r="J921" i="27"/>
  <c r="J801" i="27"/>
  <c r="J591" i="27"/>
  <c r="J531" i="27"/>
  <c r="V202" i="27"/>
  <c r="V725" i="27"/>
  <c r="V665" i="27"/>
  <c r="V397" i="27"/>
  <c r="V367" i="27"/>
  <c r="V277" i="27"/>
  <c r="V142" i="27"/>
  <c r="V964" i="27"/>
  <c r="V935" i="27"/>
  <c r="V845" i="27"/>
  <c r="V815" i="27"/>
  <c r="V695" i="27"/>
  <c r="V635" i="27"/>
  <c r="V605" i="27"/>
  <c r="V575" i="27"/>
  <c r="V545" i="27"/>
  <c r="T202" i="27"/>
  <c r="T785" i="27"/>
  <c r="T397" i="27"/>
  <c r="T457" i="27"/>
  <c r="T935" i="27"/>
  <c r="T815" i="27"/>
  <c r="T635" i="27"/>
  <c r="T545" i="27"/>
  <c r="S457" i="27"/>
  <c r="S964" i="27"/>
  <c r="S935" i="27"/>
  <c r="S845" i="27"/>
  <c r="S815" i="27"/>
  <c r="S665" i="27"/>
  <c r="S635" i="27"/>
  <c r="S605" i="27"/>
  <c r="S545" i="27"/>
  <c r="S516" i="27"/>
  <c r="S487" i="27"/>
  <c r="S337" i="27"/>
  <c r="S307" i="27"/>
  <c r="S142" i="27"/>
  <c r="S202" i="27"/>
  <c r="S785" i="27"/>
  <c r="S755" i="27"/>
  <c r="S725" i="27"/>
  <c r="R202" i="27"/>
  <c r="R785" i="27"/>
  <c r="R755" i="27"/>
  <c r="R725" i="27"/>
  <c r="R367" i="27"/>
  <c r="R277" i="27"/>
  <c r="R247" i="27"/>
  <c r="R172" i="27"/>
  <c r="R457" i="27"/>
  <c r="R964" i="27"/>
  <c r="R935" i="27"/>
  <c r="R845" i="27"/>
  <c r="R815" i="27"/>
  <c r="R665" i="27"/>
  <c r="R635" i="27"/>
  <c r="R605" i="27"/>
  <c r="R545" i="27"/>
  <c r="Q457" i="27"/>
  <c r="Q964" i="27"/>
  <c r="Q935" i="27"/>
  <c r="Q905" i="27"/>
  <c r="Q845" i="27"/>
  <c r="Q815" i="27"/>
  <c r="Q695" i="27"/>
  <c r="Q665" i="27"/>
  <c r="Q635" i="27"/>
  <c r="Q605" i="27"/>
  <c r="Q575" i="27"/>
  <c r="Q545" i="27"/>
  <c r="Q516" i="27"/>
  <c r="Q487" i="27"/>
  <c r="Q397" i="27"/>
  <c r="Q337" i="27"/>
  <c r="Q307" i="27"/>
  <c r="Q142" i="27"/>
  <c r="Q112" i="27"/>
  <c r="Q202" i="27"/>
  <c r="Q875" i="27"/>
  <c r="Q785" i="27"/>
  <c r="Q755" i="27"/>
  <c r="Q725" i="27"/>
  <c r="P202" i="27"/>
  <c r="P785" i="27"/>
  <c r="P725" i="27"/>
  <c r="P427" i="27"/>
  <c r="P367" i="27"/>
  <c r="P277" i="27"/>
  <c r="P247" i="27"/>
  <c r="P172" i="27"/>
  <c r="P457" i="27"/>
  <c r="P964" i="27"/>
  <c r="P935" i="27"/>
  <c r="P905" i="27"/>
  <c r="P845" i="27"/>
  <c r="P815" i="27"/>
  <c r="P695" i="27"/>
  <c r="P665" i="27"/>
  <c r="P635" i="27"/>
  <c r="P605" i="27"/>
  <c r="P545" i="27"/>
  <c r="O449" i="27"/>
  <c r="O956" i="27"/>
  <c r="O927" i="27"/>
  <c r="O837" i="27"/>
  <c r="O807" i="27"/>
  <c r="O627" i="27"/>
  <c r="O597" i="27"/>
  <c r="O537" i="27"/>
  <c r="O508" i="27"/>
  <c r="O329" i="27"/>
  <c r="O299" i="27"/>
  <c r="O2424" i="27"/>
  <c r="O2419" i="27"/>
  <c r="O194" i="27"/>
  <c r="O777" i="27"/>
  <c r="O717" i="27"/>
  <c r="N2424" i="27"/>
  <c r="N2419" i="27"/>
  <c r="N194" i="27"/>
  <c r="N777" i="27"/>
  <c r="N747" i="27"/>
  <c r="N687" i="27"/>
  <c r="N479" i="27"/>
  <c r="N269" i="27"/>
  <c r="N239" i="27"/>
  <c r="N134" i="27"/>
  <c r="N449" i="27"/>
  <c r="N956" i="27"/>
  <c r="N927" i="27"/>
  <c r="N837" i="27"/>
  <c r="N657" i="27"/>
  <c r="N627" i="27"/>
  <c r="N597" i="27"/>
  <c r="N537" i="27"/>
  <c r="M449" i="27"/>
  <c r="M837" i="27"/>
  <c r="M657" i="27"/>
  <c r="M627" i="27"/>
  <c r="M597" i="27"/>
  <c r="M537" i="27"/>
  <c r="M508" i="27"/>
  <c r="M359" i="27"/>
  <c r="M329" i="27"/>
  <c r="M2424" i="27"/>
  <c r="M2419" i="27"/>
  <c r="M86" i="23"/>
  <c r="M194" i="27"/>
  <c r="M807" i="27"/>
  <c r="M777" i="27"/>
  <c r="L194" i="27"/>
  <c r="L956" i="27"/>
  <c r="L927" i="27"/>
  <c r="L807" i="27"/>
  <c r="L777" i="27"/>
  <c r="L299" i="27"/>
  <c r="L449" i="27"/>
  <c r="L837" i="27"/>
  <c r="L627" i="27"/>
  <c r="L597" i="27"/>
  <c r="K2424" i="27"/>
  <c r="K2419" i="27"/>
  <c r="K449" i="27"/>
  <c r="K837" i="27"/>
  <c r="K627" i="27"/>
  <c r="K597" i="27"/>
  <c r="K508" i="27"/>
  <c r="K269" i="27"/>
  <c r="K239" i="27"/>
  <c r="K86" i="23"/>
  <c r="K194" i="27"/>
  <c r="K956" i="27"/>
  <c r="K927" i="27"/>
  <c r="K807" i="27"/>
  <c r="K777" i="27"/>
  <c r="K657" i="27"/>
  <c r="K537" i="27"/>
  <c r="J194" i="27"/>
  <c r="J956" i="27"/>
  <c r="J927" i="27"/>
  <c r="J807" i="27"/>
  <c r="J657" i="27"/>
  <c r="J537" i="27"/>
  <c r="J329" i="27"/>
  <c r="J299" i="27"/>
  <c r="J134" i="27"/>
  <c r="J449" i="27"/>
  <c r="J837" i="27"/>
  <c r="J687" i="27"/>
  <c r="J627" i="27"/>
  <c r="J597" i="27"/>
  <c r="X3873" i="27"/>
  <c r="X3794" i="27"/>
  <c r="X3744" i="27"/>
  <c r="X3588" i="27"/>
  <c r="X3433" i="27"/>
  <c r="X3124" i="27"/>
  <c r="X3229" i="27"/>
  <c r="X2973" i="27"/>
  <c r="X2948" i="27"/>
  <c r="X3099" i="27"/>
  <c r="X3049" i="27"/>
  <c r="X2922" i="27"/>
  <c r="X2897" i="27"/>
  <c r="X2844" i="27"/>
  <c r="X2819" i="27"/>
  <c r="X2767" i="27"/>
  <c r="X2716" i="27"/>
  <c r="X2612" i="27"/>
  <c r="X2560" i="27"/>
  <c r="X2508" i="27"/>
  <c r="X2433" i="27"/>
  <c r="X2690" i="27"/>
  <c r="X2664" i="27"/>
  <c r="X2586" i="27"/>
  <c r="X2458" i="27"/>
  <c r="X2222" i="27"/>
  <c r="X2196" i="27"/>
  <c r="X2121" i="27"/>
  <c r="X2070" i="27"/>
  <c r="X2020" i="27"/>
  <c r="X1939" i="27"/>
  <c r="X2298" i="27"/>
  <c r="X2171" i="27"/>
  <c r="X1702" i="27"/>
  <c r="X1546" i="27"/>
  <c r="X1521" i="27"/>
  <c r="X1444" i="27"/>
  <c r="X1393" i="27"/>
  <c r="X3408" i="27"/>
  <c r="X3719" i="27"/>
  <c r="X3562" i="27"/>
  <c r="X1912" i="27"/>
  <c r="X1885" i="27"/>
  <c r="X1779" i="27"/>
  <c r="X1597" i="27"/>
  <c r="X1571" i="27"/>
  <c r="X1623" i="27"/>
  <c r="X1342" i="27"/>
  <c r="X3693" i="27"/>
  <c r="X1677" i="27"/>
  <c r="X1754" i="27"/>
  <c r="X3255" i="27"/>
  <c r="X3281" i="27"/>
  <c r="X3306" i="27"/>
  <c r="X1969" i="27"/>
  <c r="X3204" i="27"/>
  <c r="X2273" i="27"/>
  <c r="X2324" i="27"/>
  <c r="X3331" i="27"/>
  <c r="X2095" i="27"/>
  <c r="X2146" i="27"/>
  <c r="X1995" i="27"/>
  <c r="X3024" i="27"/>
  <c r="X2638" i="27"/>
  <c r="X3177" i="27"/>
  <c r="X3537" i="27"/>
  <c r="X3667" i="27"/>
  <c r="X3484" i="27"/>
  <c r="X3769" i="27"/>
  <c r="X3383" i="27"/>
  <c r="X3150" i="27"/>
  <c r="X2999" i="27"/>
  <c r="X3458" i="27"/>
  <c r="X3074" i="27"/>
  <c r="X1470" i="27"/>
  <c r="X2483" i="27"/>
  <c r="X3356" i="27"/>
  <c r="X2247" i="27"/>
  <c r="X1804" i="27"/>
  <c r="X3820" i="27"/>
  <c r="X2045" i="27"/>
  <c r="X1368" i="27"/>
  <c r="X1728" i="27"/>
  <c r="X3510" i="27"/>
  <c r="X1856" i="27"/>
  <c r="X2870" i="27"/>
  <c r="X2793" i="27"/>
  <c r="X2742" i="27"/>
  <c r="X2375" i="27"/>
  <c r="X2349" i="27"/>
  <c r="X196" i="27"/>
  <c r="X451" i="27"/>
  <c r="X1094" i="27"/>
  <c r="X929" i="27"/>
  <c r="X839" i="27"/>
  <c r="X809" i="27"/>
  <c r="X749" i="27"/>
  <c r="X719" i="27"/>
  <c r="X689" i="27"/>
  <c r="X629" i="27"/>
  <c r="X539" i="27"/>
  <c r="X510" i="27"/>
  <c r="X391" i="27"/>
  <c r="X361" i="27"/>
  <c r="X301" i="27"/>
  <c r="X106" i="27"/>
  <c r="X3640" i="27"/>
  <c r="X3614" i="27"/>
  <c r="X3847" i="27"/>
  <c r="X2400" i="27"/>
  <c r="X2534" i="27"/>
  <c r="X1419" i="27"/>
  <c r="X1496" i="27"/>
  <c r="X1317" i="27"/>
  <c r="X46" i="23"/>
  <c r="X1651" i="27"/>
  <c r="X1120" i="27"/>
  <c r="X1068" i="27"/>
  <c r="X1016" i="27"/>
  <c r="X958" i="27"/>
  <c r="X779" i="27"/>
  <c r="X659" i="27"/>
  <c r="X599" i="27"/>
  <c r="V3873" i="27"/>
  <c r="V3794" i="27"/>
  <c r="V3588" i="27"/>
  <c r="V3433" i="27"/>
  <c r="V2973" i="27"/>
  <c r="V2948" i="27"/>
  <c r="V3099" i="27"/>
  <c r="V3049" i="27"/>
  <c r="V2922" i="27"/>
  <c r="V2897" i="27"/>
  <c r="V2844" i="27"/>
  <c r="V2819" i="27"/>
  <c r="V2767" i="27"/>
  <c r="V2716" i="27"/>
  <c r="V2612" i="27"/>
  <c r="V2560" i="27"/>
  <c r="V2508" i="27"/>
  <c r="V2433" i="27"/>
  <c r="V2690" i="27"/>
  <c r="V2664" i="27"/>
  <c r="V2586" i="27"/>
  <c r="V2458" i="27"/>
  <c r="V2222" i="27"/>
  <c r="V2196" i="27"/>
  <c r="V2121" i="27"/>
  <c r="V2095" i="27"/>
  <c r="V2070" i="27"/>
  <c r="V2020" i="27"/>
  <c r="V1939" i="27"/>
  <c r="V2298" i="27"/>
  <c r="V2171" i="27"/>
  <c r="V1702" i="27"/>
  <c r="V1521" i="27"/>
  <c r="V1444" i="27"/>
  <c r="V1393" i="27"/>
  <c r="V3408" i="27"/>
  <c r="V3719" i="27"/>
  <c r="V3562" i="27"/>
  <c r="V1912" i="27"/>
  <c r="V1885" i="27"/>
  <c r="V1779" i="27"/>
  <c r="V1597" i="27"/>
  <c r="V1571" i="27"/>
  <c r="V1623" i="27"/>
  <c r="V1546" i="27"/>
  <c r="V1342" i="27"/>
  <c r="V3693" i="27"/>
  <c r="V1677" i="27"/>
  <c r="V3255" i="27"/>
  <c r="V3281" i="27"/>
  <c r="V3306" i="27"/>
  <c r="V1969" i="27"/>
  <c r="V3331" i="27"/>
  <c r="V2638" i="27"/>
  <c r="V2273" i="27"/>
  <c r="V2146" i="27"/>
  <c r="V3124" i="27"/>
  <c r="V3744" i="27"/>
  <c r="V1754" i="27"/>
  <c r="V3229" i="27"/>
  <c r="V2324" i="27"/>
  <c r="V3024" i="27"/>
  <c r="V1995" i="27"/>
  <c r="V3204" i="27"/>
  <c r="V3177" i="27"/>
  <c r="V3537" i="27"/>
  <c r="V3667" i="27"/>
  <c r="V3484" i="27"/>
  <c r="V3383" i="27"/>
  <c r="V3150" i="27"/>
  <c r="V2999" i="27"/>
  <c r="V3769" i="27"/>
  <c r="V3458" i="27"/>
  <c r="V3074" i="27"/>
  <c r="V2483" i="27"/>
  <c r="V1470" i="27"/>
  <c r="V3640" i="27"/>
  <c r="V3356" i="27"/>
  <c r="V2247" i="27"/>
  <c r="V3820" i="27"/>
  <c r="V2045" i="27"/>
  <c r="V1368" i="27"/>
  <c r="V1728" i="27"/>
  <c r="V3510" i="27"/>
  <c r="V2870" i="27"/>
  <c r="V2742" i="27"/>
  <c r="V2375" i="27"/>
  <c r="V2349" i="27"/>
  <c r="V196" i="27"/>
  <c r="V1094" i="27"/>
  <c r="V929" i="27"/>
  <c r="V839" i="27"/>
  <c r="V809" i="27"/>
  <c r="V719" i="27"/>
  <c r="V689" i="27"/>
  <c r="V629" i="27"/>
  <c r="V569" i="27"/>
  <c r="V539" i="27"/>
  <c r="V510" i="27"/>
  <c r="V361" i="27"/>
  <c r="V301" i="27"/>
  <c r="V3614" i="27"/>
  <c r="V3847" i="27"/>
  <c r="V2400" i="27"/>
  <c r="V2534" i="27"/>
  <c r="V1496" i="27"/>
  <c r="V1317" i="27"/>
  <c r="V46" i="23"/>
  <c r="V482" i="27"/>
  <c r="V958" i="27"/>
  <c r="V659" i="27"/>
  <c r="V599" i="27"/>
  <c r="T3588" i="27"/>
  <c r="T2948" i="27"/>
  <c r="T2897" i="27"/>
  <c r="T2716" i="27"/>
  <c r="T2433" i="27"/>
  <c r="T2458" i="27"/>
  <c r="T2095" i="27"/>
  <c r="T2298" i="27"/>
  <c r="T1444" i="27"/>
  <c r="T1779" i="27"/>
  <c r="T1342" i="27"/>
  <c r="T3024" i="27"/>
  <c r="T2146" i="27"/>
  <c r="T3408" i="27"/>
  <c r="T1912" i="27"/>
  <c r="T3484" i="27"/>
  <c r="T1470" i="27"/>
  <c r="T3074" i="27"/>
  <c r="T1804" i="27"/>
  <c r="T1728" i="27"/>
  <c r="T2375" i="27"/>
  <c r="T1120" i="27"/>
  <c r="T839" i="27"/>
  <c r="T689" i="27"/>
  <c r="T361" i="27"/>
  <c r="T3614" i="27"/>
  <c r="T1419" i="27"/>
  <c r="T1317" i="27"/>
  <c r="T599" i="27"/>
  <c r="R3873" i="27"/>
  <c r="R3794" i="27"/>
  <c r="R3744" i="27"/>
  <c r="R3588" i="27"/>
  <c r="R3433" i="27"/>
  <c r="R3229" i="27"/>
  <c r="R3124" i="27"/>
  <c r="R2948" i="27"/>
  <c r="R3099" i="27"/>
  <c r="R3049" i="27"/>
  <c r="R2973" i="27"/>
  <c r="R2922" i="27"/>
  <c r="R2897" i="27"/>
  <c r="R2844" i="27"/>
  <c r="R2819" i="27"/>
  <c r="R2767" i="27"/>
  <c r="R2716" i="27"/>
  <c r="R2612" i="27"/>
  <c r="R2560" i="27"/>
  <c r="R2508" i="27"/>
  <c r="R2433" i="27"/>
  <c r="R2690" i="27"/>
  <c r="R2664" i="27"/>
  <c r="R2586" i="27"/>
  <c r="R2458" i="27"/>
  <c r="R2222" i="27"/>
  <c r="R2196" i="27"/>
  <c r="R2121" i="27"/>
  <c r="R2095" i="27"/>
  <c r="R2070" i="27"/>
  <c r="R2020" i="27"/>
  <c r="R1939" i="27"/>
  <c r="R2298" i="27"/>
  <c r="R2171" i="27"/>
  <c r="R1702" i="27"/>
  <c r="R1521" i="27"/>
  <c r="R1444" i="27"/>
  <c r="R1393" i="27"/>
  <c r="R1912" i="27"/>
  <c r="R1885" i="27"/>
  <c r="R1779" i="27"/>
  <c r="R1597" i="27"/>
  <c r="R1571" i="27"/>
  <c r="R1623" i="27"/>
  <c r="R1546" i="27"/>
  <c r="R1342" i="27"/>
  <c r="R1754" i="27"/>
  <c r="R3255" i="27"/>
  <c r="R3281" i="27"/>
  <c r="R2638" i="27"/>
  <c r="R2146" i="27"/>
  <c r="R1995" i="27"/>
  <c r="R3024" i="27"/>
  <c r="R2273" i="27"/>
  <c r="R3408" i="27"/>
  <c r="R3693" i="27"/>
  <c r="R1677" i="27"/>
  <c r="R2324" i="27"/>
  <c r="R3331" i="27"/>
  <c r="R3719" i="27"/>
  <c r="R3562" i="27"/>
  <c r="R3306" i="27"/>
  <c r="R1969" i="27"/>
  <c r="R3177" i="27"/>
  <c r="R3204" i="27"/>
  <c r="R3537" i="27"/>
  <c r="R3667" i="27"/>
  <c r="R3769" i="27"/>
  <c r="R3383" i="27"/>
  <c r="R2999" i="27"/>
  <c r="R3484" i="27"/>
  <c r="R3458" i="27"/>
  <c r="R3074" i="27"/>
  <c r="R3150" i="27"/>
  <c r="R1470" i="27"/>
  <c r="R2483" i="27"/>
  <c r="R3356" i="27"/>
  <c r="R2247" i="27"/>
  <c r="R1419" i="27"/>
  <c r="R3820" i="27"/>
  <c r="R2045" i="27"/>
  <c r="R1368" i="27"/>
  <c r="R1728" i="27"/>
  <c r="R3510" i="27"/>
  <c r="R2870" i="27"/>
  <c r="R196" i="27"/>
  <c r="R929" i="27"/>
  <c r="R839" i="27"/>
  <c r="R809" i="27"/>
  <c r="R779" i="27"/>
  <c r="R719" i="27"/>
  <c r="R659" i="27"/>
  <c r="R629" i="27"/>
  <c r="R539" i="27"/>
  <c r="R510" i="27"/>
  <c r="R361" i="27"/>
  <c r="R301" i="27"/>
  <c r="R241" i="27"/>
  <c r="R166" i="27"/>
  <c r="R136" i="27"/>
  <c r="R3614" i="27"/>
  <c r="R3847" i="27"/>
  <c r="R2400" i="27"/>
  <c r="R2534" i="27"/>
  <c r="R1804" i="27"/>
  <c r="R1856" i="27"/>
  <c r="R1496" i="27"/>
  <c r="R1317" i="27"/>
  <c r="R46" i="23"/>
  <c r="R451" i="27"/>
  <c r="R1146" i="27"/>
  <c r="R958" i="27"/>
  <c r="R749" i="27"/>
  <c r="R599" i="27"/>
  <c r="P3873" i="27"/>
  <c r="P3794" i="27"/>
  <c r="P3744" i="27"/>
  <c r="P3588" i="27"/>
  <c r="P3433" i="27"/>
  <c r="P3229" i="27"/>
  <c r="P3124" i="27"/>
  <c r="P2948" i="27"/>
  <c r="P3099" i="27"/>
  <c r="P3049" i="27"/>
  <c r="P2973" i="27"/>
  <c r="P2922" i="27"/>
  <c r="P2897" i="27"/>
  <c r="P2844" i="27"/>
  <c r="P2819" i="27"/>
  <c r="P2767" i="27"/>
  <c r="P2716" i="27"/>
  <c r="P2612" i="27"/>
  <c r="P2560" i="27"/>
  <c r="P2508" i="27"/>
  <c r="P2433" i="27"/>
  <c r="P2690" i="27"/>
  <c r="P2664" i="27"/>
  <c r="P2586" i="27"/>
  <c r="P2458" i="27"/>
  <c r="P2222" i="27"/>
  <c r="P2196" i="27"/>
  <c r="P2121" i="27"/>
  <c r="P2095" i="27"/>
  <c r="P2070" i="27"/>
  <c r="P2020" i="27"/>
  <c r="P1939" i="27"/>
  <c r="P2298" i="27"/>
  <c r="P2171" i="27"/>
  <c r="P1702" i="27"/>
  <c r="P1521" i="27"/>
  <c r="P1444" i="27"/>
  <c r="P1393" i="27"/>
  <c r="P3693" i="27"/>
  <c r="P3719" i="27"/>
  <c r="P3562" i="27"/>
  <c r="P1912" i="27"/>
  <c r="P1885" i="27"/>
  <c r="P1779" i="27"/>
  <c r="P1597" i="27"/>
  <c r="P1571" i="27"/>
  <c r="P1623" i="27"/>
  <c r="P1546" i="27"/>
  <c r="P1342" i="27"/>
  <c r="P3408" i="27"/>
  <c r="P1677" i="27"/>
  <c r="P1754" i="27"/>
  <c r="P3255" i="27"/>
  <c r="P3281" i="27"/>
  <c r="P2638" i="27"/>
  <c r="P2324" i="27"/>
  <c r="P2146" i="27"/>
  <c r="P3306" i="27"/>
  <c r="P1995" i="27"/>
  <c r="P1969" i="27"/>
  <c r="P3204" i="27"/>
  <c r="P3024" i="27"/>
  <c r="P2273" i="27"/>
  <c r="P3331" i="27"/>
  <c r="P3177" i="27"/>
  <c r="P3537" i="27"/>
  <c r="P3667" i="27"/>
  <c r="P3484" i="27"/>
  <c r="P3769" i="27"/>
  <c r="P3383" i="27"/>
  <c r="P2999" i="27"/>
  <c r="P1470" i="27"/>
  <c r="P2483" i="27"/>
  <c r="P3458" i="27"/>
  <c r="P3150" i="27"/>
  <c r="P3074" i="27"/>
  <c r="P1830" i="27"/>
  <c r="P3356" i="27"/>
  <c r="P2247" i="27"/>
  <c r="P1419" i="27"/>
  <c r="P3820" i="27"/>
  <c r="P2045" i="27"/>
  <c r="P1368" i="27"/>
  <c r="P1728" i="27"/>
  <c r="P3510" i="27"/>
  <c r="P2870" i="27"/>
  <c r="P2742" i="27"/>
  <c r="P2375" i="27"/>
  <c r="P2349" i="27"/>
  <c r="P1650" i="27"/>
  <c r="P196" i="27"/>
  <c r="P1120" i="27"/>
  <c r="P1094" i="27"/>
  <c r="P929" i="27"/>
  <c r="P899" i="27"/>
  <c r="P839" i="27"/>
  <c r="P809" i="27"/>
  <c r="P779" i="27"/>
  <c r="P719" i="27"/>
  <c r="P689" i="27"/>
  <c r="P659" i="27"/>
  <c r="P629" i="27"/>
  <c r="P539" i="27"/>
  <c r="P510" i="27"/>
  <c r="P361" i="27"/>
  <c r="P301" i="27"/>
  <c r="P241" i="27"/>
  <c r="P166" i="27"/>
  <c r="P136" i="27"/>
  <c r="P106" i="27"/>
  <c r="P3640" i="27"/>
  <c r="P3614" i="27"/>
  <c r="P3847" i="27"/>
  <c r="P2400" i="27"/>
  <c r="P2534" i="27"/>
  <c r="P1804" i="27"/>
  <c r="P1856" i="27"/>
  <c r="P1496" i="27"/>
  <c r="P2793" i="27"/>
  <c r="P1317" i="27"/>
  <c r="P46" i="23"/>
  <c r="P1017" i="27"/>
  <c r="P451" i="27"/>
  <c r="P1146" i="27"/>
  <c r="P1068" i="27"/>
  <c r="P958" i="27"/>
  <c r="P599" i="27"/>
  <c r="N3873" i="27"/>
  <c r="N3794" i="27"/>
  <c r="N3744" i="27"/>
  <c r="N3588" i="27"/>
  <c r="N3433" i="27"/>
  <c r="N3229" i="27"/>
  <c r="N3124" i="27"/>
  <c r="N2973" i="27"/>
  <c r="N2948" i="27"/>
  <c r="N3099" i="27"/>
  <c r="N3049" i="27"/>
  <c r="N2922" i="27"/>
  <c r="N2897" i="27"/>
  <c r="N2844" i="27"/>
  <c r="N2819" i="27"/>
  <c r="N2767" i="27"/>
  <c r="N2716" i="27"/>
  <c r="N2612" i="27"/>
  <c r="N2560" i="27"/>
  <c r="N2508" i="27"/>
  <c r="N2458" i="27"/>
  <c r="N2433" i="27"/>
  <c r="N2690" i="27"/>
  <c r="N2664" i="27"/>
  <c r="N2586" i="27"/>
  <c r="N2222" i="27"/>
  <c r="N2196" i="27"/>
  <c r="N2121" i="27"/>
  <c r="N2095" i="27"/>
  <c r="N2070" i="27"/>
  <c r="N2020" i="27"/>
  <c r="N1939" i="27"/>
  <c r="N2298" i="27"/>
  <c r="N2171" i="27"/>
  <c r="N1702" i="27"/>
  <c r="N1521" i="27"/>
  <c r="N1444" i="27"/>
  <c r="N1393" i="27"/>
  <c r="N1754" i="27"/>
  <c r="N1912" i="27"/>
  <c r="N1885" i="27"/>
  <c r="N1779" i="27"/>
  <c r="N1597" i="27"/>
  <c r="N1571" i="27"/>
  <c r="N1623" i="27"/>
  <c r="N1546" i="27"/>
  <c r="N1342" i="27"/>
  <c r="N3693" i="27"/>
  <c r="N3719" i="27"/>
  <c r="N3562" i="27"/>
  <c r="N1677" i="27"/>
  <c r="N3024" i="27"/>
  <c r="N2273" i="27"/>
  <c r="N1995" i="27"/>
  <c r="N3177" i="27"/>
  <c r="N3255" i="27"/>
  <c r="N3281" i="27"/>
  <c r="N3331" i="27"/>
  <c r="N2638" i="27"/>
  <c r="N2146" i="27"/>
  <c r="N3306" i="27"/>
  <c r="N2324" i="27"/>
  <c r="N3408" i="27"/>
  <c r="N1969" i="27"/>
  <c r="N3204" i="27"/>
  <c r="N3537" i="27"/>
  <c r="N3484" i="27"/>
  <c r="N3667" i="27"/>
  <c r="N3769" i="27"/>
  <c r="N3383" i="27"/>
  <c r="N3150" i="27"/>
  <c r="N3074" i="27"/>
  <c r="N2999" i="27"/>
  <c r="N3458" i="27"/>
  <c r="N1470" i="27"/>
  <c r="N2483" i="27"/>
  <c r="N3640" i="27"/>
  <c r="N3356" i="27"/>
  <c r="N2247" i="27"/>
  <c r="N1804" i="27"/>
  <c r="N2045" i="27"/>
  <c r="N1368" i="27"/>
  <c r="N1728" i="27"/>
  <c r="N1856" i="27"/>
  <c r="N2793" i="27"/>
  <c r="N196" i="27"/>
  <c r="N1146" i="27"/>
  <c r="N1094" i="27"/>
  <c r="N929" i="27"/>
  <c r="N839" i="27"/>
  <c r="N779" i="27"/>
  <c r="N629" i="27"/>
  <c r="N539" i="27"/>
  <c r="N510" i="27"/>
  <c r="N481" i="27"/>
  <c r="N421" i="27"/>
  <c r="N391" i="27"/>
  <c r="N301" i="27"/>
  <c r="N241" i="27"/>
  <c r="N136" i="27"/>
  <c r="N1830" i="27"/>
  <c r="N3847" i="27"/>
  <c r="N2400" i="27"/>
  <c r="N2534" i="27"/>
  <c r="N1419" i="27"/>
  <c r="N3820" i="27"/>
  <c r="N3510" i="27"/>
  <c r="N1496" i="27"/>
  <c r="N2742" i="27"/>
  <c r="N2375" i="27"/>
  <c r="N2349" i="27"/>
  <c r="N1650" i="27"/>
  <c r="N1317" i="27"/>
  <c r="N46" i="23"/>
  <c r="N870" i="27"/>
  <c r="N451" i="27"/>
  <c r="N958" i="27"/>
  <c r="N749" i="27"/>
  <c r="N689" i="27"/>
  <c r="N659" i="27"/>
  <c r="N599" i="27"/>
  <c r="L3873" i="27"/>
  <c r="L3794" i="27"/>
  <c r="L3744" i="27"/>
  <c r="L3229" i="27"/>
  <c r="L3124" i="27"/>
  <c r="L2973" i="27"/>
  <c r="L3099" i="27"/>
  <c r="L3049" i="27"/>
  <c r="L2922" i="27"/>
  <c r="L2897" i="27"/>
  <c r="L2767" i="27"/>
  <c r="L2560" i="27"/>
  <c r="L2508" i="27"/>
  <c r="L2433" i="27"/>
  <c r="L2612" i="27"/>
  <c r="L2586" i="27"/>
  <c r="L2458" i="27"/>
  <c r="L2196" i="27"/>
  <c r="L2121" i="27"/>
  <c r="L2020" i="27"/>
  <c r="L1939" i="27"/>
  <c r="L1885" i="27"/>
  <c r="L1444" i="27"/>
  <c r="L1393" i="27"/>
  <c r="L1597" i="27"/>
  <c r="L1571" i="27"/>
  <c r="L1623" i="27"/>
  <c r="L1546" i="27"/>
  <c r="L3306" i="27"/>
  <c r="L3255" i="27"/>
  <c r="L3281" i="27"/>
  <c r="L1702" i="27"/>
  <c r="L2070" i="27"/>
  <c r="L2095" i="27"/>
  <c r="L3588" i="27"/>
  <c r="L2690" i="27"/>
  <c r="L1779" i="27"/>
  <c r="L2844" i="27"/>
  <c r="L1521" i="27"/>
  <c r="L1342" i="27"/>
  <c r="L2171" i="27"/>
  <c r="L2146" i="27"/>
  <c r="L3693" i="27"/>
  <c r="L3408" i="27"/>
  <c r="L2819" i="27"/>
  <c r="L1754" i="27"/>
  <c r="L1912" i="27"/>
  <c r="L2716" i="27"/>
  <c r="L2222" i="27"/>
  <c r="L2664" i="27"/>
  <c r="L3562" i="27"/>
  <c r="L1677" i="27"/>
  <c r="L3024" i="27"/>
  <c r="L1995" i="27"/>
  <c r="L2298" i="27"/>
  <c r="L3433" i="27"/>
  <c r="L3719" i="27"/>
  <c r="L2948" i="27"/>
  <c r="L3331" i="27"/>
  <c r="L2638" i="27"/>
  <c r="L2324" i="27"/>
  <c r="L2273" i="27"/>
  <c r="L1969" i="27"/>
  <c r="L3177" i="27"/>
  <c r="L3204" i="27"/>
  <c r="L3537" i="27"/>
  <c r="L3667" i="27"/>
  <c r="L3484" i="27"/>
  <c r="L3383" i="27"/>
  <c r="L3150" i="27"/>
  <c r="L3074" i="27"/>
  <c r="L2999" i="27"/>
  <c r="L3769" i="27"/>
  <c r="L3458" i="27"/>
  <c r="L1470" i="27"/>
  <c r="L2483" i="27"/>
  <c r="L1419" i="27"/>
  <c r="L3820" i="27"/>
  <c r="L2045" i="27"/>
  <c r="L1856" i="27"/>
  <c r="L2742" i="27"/>
  <c r="L196" i="27"/>
  <c r="L1094" i="27"/>
  <c r="L958" i="27"/>
  <c r="L839" i="27"/>
  <c r="L779" i="27"/>
  <c r="L629" i="27"/>
  <c r="L510" i="27"/>
  <c r="L3847" i="27"/>
  <c r="L2534" i="27"/>
  <c r="L1804" i="27"/>
  <c r="L3510" i="27"/>
  <c r="L1496" i="27"/>
  <c r="L2375" i="27"/>
  <c r="L1317" i="27"/>
  <c r="L46" i="23"/>
  <c r="L451" i="27"/>
  <c r="L929" i="27"/>
  <c r="L809" i="27"/>
  <c r="L599" i="27"/>
  <c r="J3873" i="27"/>
  <c r="J3794" i="27"/>
  <c r="J3744" i="27"/>
  <c r="J3588" i="27"/>
  <c r="J3433" i="27"/>
  <c r="J3229" i="27"/>
  <c r="J3124" i="27"/>
  <c r="J2973" i="27"/>
  <c r="J3099" i="27"/>
  <c r="J3049" i="27"/>
  <c r="J2948" i="27"/>
  <c r="J2922" i="27"/>
  <c r="J2897" i="27"/>
  <c r="J2844" i="27"/>
  <c r="J2819" i="27"/>
  <c r="J2716" i="27"/>
  <c r="J2690" i="27"/>
  <c r="J2508" i="27"/>
  <c r="J2433" i="27"/>
  <c r="J2664" i="27"/>
  <c r="J2612" i="27"/>
  <c r="J2458" i="27"/>
  <c r="J2298" i="27"/>
  <c r="J2196" i="27"/>
  <c r="J2121" i="27"/>
  <c r="J2222" i="27"/>
  <c r="J2171" i="27"/>
  <c r="J2095" i="27"/>
  <c r="J2070" i="27"/>
  <c r="J2020" i="27"/>
  <c r="J1939" i="27"/>
  <c r="J1912" i="27"/>
  <c r="J1885" i="27"/>
  <c r="J1779" i="27"/>
  <c r="J1444" i="27"/>
  <c r="J1393" i="27"/>
  <c r="J1342" i="27"/>
  <c r="J1597" i="27"/>
  <c r="J1571" i="27"/>
  <c r="J1623" i="27"/>
  <c r="J1546" i="27"/>
  <c r="J1521" i="27"/>
  <c r="J2638" i="27"/>
  <c r="J1995" i="27"/>
  <c r="J3562" i="27"/>
  <c r="J3693" i="27"/>
  <c r="J1702" i="27"/>
  <c r="J2146" i="27"/>
  <c r="J3281" i="27"/>
  <c r="J3719" i="27"/>
  <c r="J2273" i="27"/>
  <c r="J2324" i="27"/>
  <c r="J3306" i="27"/>
  <c r="J1969" i="27"/>
  <c r="J1754" i="27"/>
  <c r="J2560" i="27"/>
  <c r="J2586" i="27"/>
  <c r="J2767" i="27"/>
  <c r="J3408" i="27"/>
  <c r="J1677" i="27"/>
  <c r="J3331" i="27"/>
  <c r="J3255" i="27"/>
  <c r="J3024" i="27"/>
  <c r="J3177" i="27"/>
  <c r="J3204" i="27"/>
  <c r="J3537" i="27"/>
  <c r="J3484" i="27"/>
  <c r="J3667" i="27"/>
  <c r="J3769" i="27"/>
  <c r="J3383" i="27"/>
  <c r="J3074" i="27"/>
  <c r="J2999" i="27"/>
  <c r="J3458" i="27"/>
  <c r="J3150" i="27"/>
  <c r="J1470" i="27"/>
  <c r="J2483" i="27"/>
  <c r="J1728" i="27"/>
  <c r="J196" i="27"/>
  <c r="J1094" i="27"/>
  <c r="J958" i="27"/>
  <c r="J839" i="27"/>
  <c r="J689" i="27"/>
  <c r="J659" i="27"/>
  <c r="J629" i="27"/>
  <c r="J510" i="27"/>
  <c r="J331" i="27"/>
  <c r="J271" i="27"/>
  <c r="J136" i="27"/>
  <c r="J3847" i="27"/>
  <c r="J2534" i="27"/>
  <c r="J2247" i="27"/>
  <c r="J2045" i="27"/>
  <c r="J3510" i="27"/>
  <c r="J1496" i="27"/>
  <c r="J1317" i="27"/>
  <c r="J46" i="23"/>
  <c r="J77" i="27"/>
  <c r="J451" i="27"/>
  <c r="J929" i="27"/>
  <c r="J809" i="27"/>
  <c r="J599" i="27"/>
  <c r="J539" i="27"/>
  <c r="H3873" i="27"/>
  <c r="H3794" i="27"/>
  <c r="H3744" i="27"/>
  <c r="H3588" i="27"/>
  <c r="H3433" i="27"/>
  <c r="H3229" i="27"/>
  <c r="H3124" i="27"/>
  <c r="H3049" i="27"/>
  <c r="H2973" i="27"/>
  <c r="H2922" i="27"/>
  <c r="H3099" i="27"/>
  <c r="H2948" i="27"/>
  <c r="H2897" i="27"/>
  <c r="H2844" i="27"/>
  <c r="H2819" i="27"/>
  <c r="H2767" i="27"/>
  <c r="H2716" i="27"/>
  <c r="H2690" i="27"/>
  <c r="H2586" i="27"/>
  <c r="H2560" i="27"/>
  <c r="H2508" i="27"/>
  <c r="H2664" i="27"/>
  <c r="H2612" i="27"/>
  <c r="H2458" i="27"/>
  <c r="H2433" i="27"/>
  <c r="H2298" i="27"/>
  <c r="H2222" i="27"/>
  <c r="H2196" i="27"/>
  <c r="H2171" i="27"/>
  <c r="H2121" i="27"/>
  <c r="H2095" i="27"/>
  <c r="H2070" i="27"/>
  <c r="H2020" i="27"/>
  <c r="H1939" i="27"/>
  <c r="H1912" i="27"/>
  <c r="H1885" i="27"/>
  <c r="H1779" i="27"/>
  <c r="H1702" i="27"/>
  <c r="H1597" i="27"/>
  <c r="H1623" i="27"/>
  <c r="H1444" i="27"/>
  <c r="H1342" i="27"/>
  <c r="H3408" i="27"/>
  <c r="H3693" i="27"/>
  <c r="H3719" i="27"/>
  <c r="H3562" i="27"/>
  <c r="H1677" i="27"/>
  <c r="H1571" i="27"/>
  <c r="H1546" i="27"/>
  <c r="H1521" i="27"/>
  <c r="H1393" i="27"/>
  <c r="H1754" i="27"/>
  <c r="H3024" i="27"/>
  <c r="H2146" i="27"/>
  <c r="H3306" i="27"/>
  <c r="H1995" i="27"/>
  <c r="H1969" i="27"/>
  <c r="H3177" i="27"/>
  <c r="H3204" i="27"/>
  <c r="H3255" i="27"/>
  <c r="H3281" i="27"/>
  <c r="H3331" i="27"/>
  <c r="H2638" i="27"/>
  <c r="H2273" i="27"/>
  <c r="H2324" i="27"/>
  <c r="H3667" i="27"/>
  <c r="H3484" i="27"/>
  <c r="H3537" i="27"/>
  <c r="H3769" i="27"/>
  <c r="H3150" i="27"/>
  <c r="H1470" i="27"/>
  <c r="H2483" i="27"/>
  <c r="H3458" i="27"/>
  <c r="H3383" i="27"/>
  <c r="H3074" i="27"/>
  <c r="H2999" i="27"/>
  <c r="H1830" i="27"/>
  <c r="H3640" i="27"/>
  <c r="H3356" i="27"/>
  <c r="H3847" i="27"/>
  <c r="H2400" i="27"/>
  <c r="H2534" i="27"/>
  <c r="H2247" i="27"/>
  <c r="H1804" i="27"/>
  <c r="H3820" i="27"/>
  <c r="H1368" i="27"/>
  <c r="H3510" i="27"/>
  <c r="H1496" i="27"/>
  <c r="H2349" i="27"/>
  <c r="H1650" i="27"/>
  <c r="H46" i="23"/>
  <c r="H392" i="27"/>
  <c r="H451" i="27"/>
  <c r="H1120" i="27"/>
  <c r="H1094" i="27"/>
  <c r="H1068" i="27"/>
  <c r="H869" i="27"/>
  <c r="H839" i="27"/>
  <c r="H659" i="27"/>
  <c r="H629" i="27"/>
  <c r="H599" i="27"/>
  <c r="H569" i="27"/>
  <c r="H539" i="27"/>
  <c r="H481" i="27"/>
  <c r="H331" i="27"/>
  <c r="H271" i="27"/>
  <c r="H166" i="27"/>
  <c r="H136" i="27"/>
  <c r="H106" i="27"/>
  <c r="H3614" i="27"/>
  <c r="H1419" i="27"/>
  <c r="H2045" i="27"/>
  <c r="H1728" i="27"/>
  <c r="H1856" i="27"/>
  <c r="H2870" i="27"/>
  <c r="H2793" i="27"/>
  <c r="H2742" i="27"/>
  <c r="H2375" i="27"/>
  <c r="H1317" i="27"/>
  <c r="H1146" i="27"/>
  <c r="H1016" i="27"/>
  <c r="H958" i="27"/>
  <c r="H929" i="27"/>
  <c r="H899" i="27"/>
  <c r="H809" i="27"/>
  <c r="H779" i="27"/>
  <c r="H719" i="27"/>
  <c r="H689" i="27"/>
  <c r="F3794" i="27"/>
  <c r="F3744" i="27"/>
  <c r="F3588" i="27"/>
  <c r="F3433" i="27"/>
  <c r="F3229" i="27"/>
  <c r="F3124" i="27"/>
  <c r="F3049" i="27"/>
  <c r="F2973" i="27"/>
  <c r="F2922" i="27"/>
  <c r="F3099" i="27"/>
  <c r="F2948" i="27"/>
  <c r="F2844" i="27"/>
  <c r="F2819" i="27"/>
  <c r="F2767" i="27"/>
  <c r="F2716" i="27"/>
  <c r="F2690" i="27"/>
  <c r="F2586" i="27"/>
  <c r="F2560" i="27"/>
  <c r="F2664" i="27"/>
  <c r="F2612" i="27"/>
  <c r="F2508" i="27"/>
  <c r="F2433" i="27"/>
  <c r="F2298" i="27"/>
  <c r="F2222" i="27"/>
  <c r="F2196" i="27"/>
  <c r="F2171" i="27"/>
  <c r="F2121" i="27"/>
  <c r="F2095" i="27"/>
  <c r="F2070" i="27"/>
  <c r="F2020" i="27"/>
  <c r="F1939" i="27"/>
  <c r="F1912" i="27"/>
  <c r="F1885" i="27"/>
  <c r="F1779" i="27"/>
  <c r="F1702" i="27"/>
  <c r="F1597" i="27"/>
  <c r="F1444" i="27"/>
  <c r="F1342" i="27"/>
  <c r="F3408" i="27"/>
  <c r="F3693" i="27"/>
  <c r="F1677" i="27"/>
  <c r="F1571" i="27"/>
  <c r="F1546" i="27"/>
  <c r="F1521" i="27"/>
  <c r="F1393" i="27"/>
  <c r="F3562" i="27"/>
  <c r="F3255" i="27"/>
  <c r="F3281" i="27"/>
  <c r="F3331" i="27"/>
  <c r="F2273" i="27"/>
  <c r="F3177" i="27"/>
  <c r="F1995" i="27"/>
  <c r="F3024" i="27"/>
  <c r="F2638" i="27"/>
  <c r="F2324" i="27"/>
  <c r="F2146" i="27"/>
  <c r="F3306" i="27"/>
  <c r="F1754" i="27"/>
  <c r="F3719" i="27"/>
  <c r="F2458" i="27"/>
  <c r="F2897" i="27"/>
  <c r="F1623" i="27"/>
  <c r="F3873" i="27"/>
  <c r="F1969" i="27"/>
  <c r="F3204" i="27"/>
  <c r="F3537" i="27"/>
  <c r="F3484" i="27"/>
  <c r="F3150" i="27"/>
  <c r="F3769" i="27"/>
  <c r="F3667" i="27"/>
  <c r="F3383" i="27"/>
  <c r="F3074" i="27"/>
  <c r="F2999" i="27"/>
  <c r="F3458" i="27"/>
  <c r="F2483" i="27"/>
  <c r="F1470" i="27"/>
  <c r="F3356" i="27"/>
  <c r="F2400" i="27"/>
  <c r="F1419" i="27"/>
  <c r="F1804" i="27"/>
  <c r="F3820" i="27"/>
  <c r="F1368" i="27"/>
  <c r="F3510" i="27"/>
  <c r="F1496" i="27"/>
  <c r="F2742" i="27"/>
  <c r="F2375" i="27"/>
  <c r="F196" i="27"/>
  <c r="F1146" i="27"/>
  <c r="F1094" i="27"/>
  <c r="F749" i="27"/>
  <c r="F659" i="27"/>
  <c r="F629" i="27"/>
  <c r="F599" i="27"/>
  <c r="F539" i="27"/>
  <c r="F271" i="27"/>
  <c r="F136" i="27"/>
  <c r="F1830" i="27"/>
  <c r="F3640" i="27"/>
  <c r="F3614" i="27"/>
  <c r="F1728" i="27"/>
  <c r="F1856" i="27"/>
  <c r="F2870" i="27"/>
  <c r="F1317" i="27"/>
  <c r="F46" i="23"/>
  <c r="F1651" i="27"/>
  <c r="F958" i="27"/>
  <c r="F929" i="27"/>
  <c r="F809" i="27"/>
  <c r="F779" i="27"/>
  <c r="O3870" i="27"/>
  <c r="O3791" i="27"/>
  <c r="O3741" i="27"/>
  <c r="O3585" i="27"/>
  <c r="O3430" i="27"/>
  <c r="O3226" i="27"/>
  <c r="O2945" i="27"/>
  <c r="O2919" i="27"/>
  <c r="O3096" i="27"/>
  <c r="O3046" i="27"/>
  <c r="O2894" i="27"/>
  <c r="O2841" i="27"/>
  <c r="O2816" i="27"/>
  <c r="O2764" i="27"/>
  <c r="O2687" i="27"/>
  <c r="O2661" i="27"/>
  <c r="O2583" i="27"/>
  <c r="O2713" i="27"/>
  <c r="O2609" i="27"/>
  <c r="O2557" i="27"/>
  <c r="O2505" i="27"/>
  <c r="O2430" i="27"/>
  <c r="O2295" i="27"/>
  <c r="O2168" i="27"/>
  <c r="O2219" i="27"/>
  <c r="O2193" i="27"/>
  <c r="O2118" i="27"/>
  <c r="O2092" i="27"/>
  <c r="O2067" i="27"/>
  <c r="O2017" i="27"/>
  <c r="O1936" i="27"/>
  <c r="O1909" i="27"/>
  <c r="O1882" i="27"/>
  <c r="O1776" i="27"/>
  <c r="O1594" i="27"/>
  <c r="O1568" i="27"/>
  <c r="O1620" i="27"/>
  <c r="O1543" i="27"/>
  <c r="O1339" i="27"/>
  <c r="O3405" i="27"/>
  <c r="O1674" i="27"/>
  <c r="O1699" i="27"/>
  <c r="O1518" i="27"/>
  <c r="O1441" i="27"/>
  <c r="O1390" i="27"/>
  <c r="O1992" i="27"/>
  <c r="O1966" i="27"/>
  <c r="O2970" i="27"/>
  <c r="O3121" i="27"/>
  <c r="O2455" i="27"/>
  <c r="O3690" i="27"/>
  <c r="O3716" i="27"/>
  <c r="O3278" i="27"/>
  <c r="O2635" i="27"/>
  <c r="O3252" i="27"/>
  <c r="O3328" i="27"/>
  <c r="O2270" i="27"/>
  <c r="O2321" i="27"/>
  <c r="O3303" i="27"/>
  <c r="O3021" i="27"/>
  <c r="O3559" i="27"/>
  <c r="O1751" i="27"/>
  <c r="O2143" i="27"/>
  <c r="O3201" i="27"/>
  <c r="O3174" i="27"/>
  <c r="O3534" i="27"/>
  <c r="O3664" i="27"/>
  <c r="O3481" i="27"/>
  <c r="O3766" i="27"/>
  <c r="O3455" i="27"/>
  <c r="O3380" i="27"/>
  <c r="O2996" i="27"/>
  <c r="O3147" i="27"/>
  <c r="O3071" i="27"/>
  <c r="O1467" i="27"/>
  <c r="O2480" i="27"/>
  <c r="O3611" i="27"/>
  <c r="O3844" i="27"/>
  <c r="O2418" i="27"/>
  <c r="O2397" i="27"/>
  <c r="O2531" i="27"/>
  <c r="O1493" i="27"/>
  <c r="O1314" i="27"/>
  <c r="O447" i="27"/>
  <c r="O954" i="27"/>
  <c r="O925" i="27"/>
  <c r="O835" i="27"/>
  <c r="O805" i="27"/>
  <c r="O625" i="27"/>
  <c r="O595" i="27"/>
  <c r="O535" i="27"/>
  <c r="O506" i="27"/>
  <c r="O327" i="27"/>
  <c r="O297" i="27"/>
  <c r="O3353" i="27"/>
  <c r="O2422" i="27"/>
  <c r="O2244" i="27"/>
  <c r="O2042" i="27"/>
  <c r="O1365" i="27"/>
  <c r="O1725" i="27"/>
  <c r="O2867" i="27"/>
  <c r="O81" i="23"/>
  <c r="O192" i="27"/>
  <c r="O33" i="23"/>
  <c r="O1014" i="27"/>
  <c r="O223" i="27"/>
  <c r="O227" i="27"/>
  <c r="O1091" i="27"/>
  <c r="O775" i="27"/>
  <c r="O715" i="27"/>
  <c r="L532" i="27"/>
  <c r="L557" i="27"/>
  <c r="L574" i="27"/>
  <c r="W562" i="27"/>
  <c r="R562" i="27"/>
  <c r="O562" i="27"/>
  <c r="X587" i="27"/>
  <c r="E601" i="27"/>
  <c r="E629" i="27"/>
  <c r="E661" i="27"/>
  <c r="O651" i="27"/>
  <c r="R690" i="27"/>
  <c r="R695" i="27"/>
  <c r="F694" i="27"/>
  <c r="F702" i="27"/>
  <c r="R682" i="27"/>
  <c r="R707" i="27"/>
  <c r="E720" i="27"/>
  <c r="N725" i="27"/>
  <c r="L724" i="27"/>
  <c r="V755" i="27"/>
  <c r="O755" i="27"/>
  <c r="J755" i="27"/>
  <c r="L743" i="27"/>
  <c r="K767" i="27"/>
  <c r="J780" i="27"/>
  <c r="V784" i="27"/>
  <c r="J797" i="27"/>
  <c r="N827" i="27"/>
  <c r="F839" i="27"/>
  <c r="V869" i="27"/>
  <c r="J870" i="27"/>
  <c r="E871" i="27"/>
  <c r="F874" i="27"/>
  <c r="M887" i="27"/>
  <c r="L904" i="27"/>
  <c r="X892" i="27"/>
  <c r="R892" i="27"/>
  <c r="L892" i="27"/>
  <c r="J892" i="27"/>
  <c r="S1017" i="27"/>
  <c r="N1016" i="27"/>
  <c r="J1017" i="27"/>
  <c r="L1020" i="27"/>
  <c r="G1020" i="27"/>
  <c r="K1028" i="27"/>
  <c r="W1011" i="27"/>
  <c r="S1011" i="27"/>
  <c r="L1011" i="27"/>
  <c r="J1011" i="27"/>
  <c r="W1042" i="27"/>
  <c r="Q1042" i="27"/>
  <c r="O1042" i="27"/>
  <c r="M1042" i="27"/>
  <c r="G1042" i="27"/>
  <c r="E1042" i="27"/>
  <c r="Q1046" i="27"/>
  <c r="O1036" i="27"/>
  <c r="W1068" i="27"/>
  <c r="S1068" i="27"/>
  <c r="M1068" i="27"/>
  <c r="F1068" i="27"/>
  <c r="R1121" i="27"/>
  <c r="V1132" i="27"/>
  <c r="W1115" i="27"/>
  <c r="L1136" i="27"/>
  <c r="L1146" i="27"/>
  <c r="J1147" i="27"/>
  <c r="J1141" i="27"/>
  <c r="G1172" i="27"/>
  <c r="L1176" i="27"/>
  <c r="F3347" i="27"/>
  <c r="F1537" i="27"/>
  <c r="F2524" i="27"/>
  <c r="F3140" i="27"/>
  <c r="F2238" i="27"/>
  <c r="F2860" i="27"/>
  <c r="F2680" i="27"/>
  <c r="F1718" i="27"/>
  <c r="F3297" i="27"/>
  <c r="F2011" i="27"/>
  <c r="F3810" i="27"/>
  <c r="F2835" i="27"/>
  <c r="F2314" i="27"/>
  <c r="F3271" i="27"/>
  <c r="F3193" i="27"/>
  <c r="F3889" i="27"/>
  <c r="F2913" i="27"/>
  <c r="F3785" i="27"/>
  <c r="F3553" i="27"/>
  <c r="H3220" i="27"/>
  <c r="H3347" i="27"/>
  <c r="H1770" i="27"/>
  <c r="H1358" i="27"/>
  <c r="H1460" i="27"/>
  <c r="H1928" i="27"/>
  <c r="H2086" i="27"/>
  <c r="H2524" i="27"/>
  <c r="H2602" i="27"/>
  <c r="H2860" i="27"/>
  <c r="H3245" i="27"/>
  <c r="H2238" i="27"/>
  <c r="H2706" i="27"/>
  <c r="H3709" i="27"/>
  <c r="H1537" i="27"/>
  <c r="H1562" i="27"/>
  <c r="H2187" i="27"/>
  <c r="H2474" i="27"/>
  <c r="H2628" i="27"/>
  <c r="H2913" i="27"/>
  <c r="H3065" i="27"/>
  <c r="H2989" i="27"/>
  <c r="H3760" i="27"/>
  <c r="H3889" i="27"/>
  <c r="H1613" i="27"/>
  <c r="H3449" i="27"/>
  <c r="H2783" i="27"/>
  <c r="H2680" i="27"/>
  <c r="H2212" i="27"/>
  <c r="H2137" i="27"/>
  <c r="H2036" i="27"/>
  <c r="H1718" i="27"/>
  <c r="H1587" i="27"/>
  <c r="H1639" i="27"/>
  <c r="H1409" i="27"/>
  <c r="H3297" i="27"/>
  <c r="H2340" i="27"/>
  <c r="H2162" i="27"/>
  <c r="H2011" i="27"/>
  <c r="H3322" i="27"/>
  <c r="H3578" i="27"/>
  <c r="H3424" i="27"/>
  <c r="H2111" i="27"/>
  <c r="H3140" i="27"/>
  <c r="H3115" i="27"/>
  <c r="H3604" i="27"/>
  <c r="H3810" i="27"/>
  <c r="H2964" i="27"/>
  <c r="H2938" i="27"/>
  <c r="H2835" i="27"/>
  <c r="H2732" i="27"/>
  <c r="H2576" i="27"/>
  <c r="H2449" i="27"/>
  <c r="H2314" i="27"/>
  <c r="H1955" i="27"/>
  <c r="H1901" i="27"/>
  <c r="H1795" i="27"/>
  <c r="H3735" i="27"/>
  <c r="H1693" i="27"/>
  <c r="H3271" i="27"/>
  <c r="H3040" i="27"/>
  <c r="H2654" i="27"/>
  <c r="H2289" i="27"/>
  <c r="H1985" i="27"/>
  <c r="H3193" i="27"/>
  <c r="H3500" i="27"/>
  <c r="H3683" i="27"/>
  <c r="H3553" i="27"/>
  <c r="H3399" i="27"/>
  <c r="H3090" i="27"/>
  <c r="H3015" i="27"/>
  <c r="H2499" i="27"/>
  <c r="H3785" i="27"/>
  <c r="H3474" i="27"/>
  <c r="H3166" i="27"/>
  <c r="H1486" i="27"/>
  <c r="S1188" i="27"/>
  <c r="Q1172" i="27"/>
  <c r="R988" i="27"/>
  <c r="X981" i="27"/>
  <c r="P981" i="27"/>
  <c r="O367" i="27"/>
  <c r="L367" i="27"/>
  <c r="L354" i="27"/>
  <c r="F366" i="27"/>
  <c r="F363" i="27"/>
  <c r="F456" i="27"/>
  <c r="E2447" i="27"/>
  <c r="E2135" i="27"/>
  <c r="E2833" i="27"/>
  <c r="E2210" i="27"/>
  <c r="E3243" i="27"/>
  <c r="E2858" i="27"/>
  <c r="E1535" i="27"/>
  <c r="E1407" i="27"/>
  <c r="E2312" i="27"/>
  <c r="E2522" i="27"/>
  <c r="E1356" i="27"/>
  <c r="E2338" i="27"/>
  <c r="E3733" i="27"/>
  <c r="E3269" i="27"/>
  <c r="E3576" i="27"/>
  <c r="E3397" i="27"/>
  <c r="X3798" i="27"/>
  <c r="X3592" i="27"/>
  <c r="X3128" i="27"/>
  <c r="X3103" i="27"/>
  <c r="X2977" i="27"/>
  <c r="X2952" i="27"/>
  <c r="X2848" i="27"/>
  <c r="X2771" i="27"/>
  <c r="X2694" i="27"/>
  <c r="X2616" i="27"/>
  <c r="X2564" i="27"/>
  <c r="X2462" i="27"/>
  <c r="X2302" i="27"/>
  <c r="X2200" i="27"/>
  <c r="X2125" i="27"/>
  <c r="X2024" i="27"/>
  <c r="X1916" i="27"/>
  <c r="X1783" i="27"/>
  <c r="X3412" i="27"/>
  <c r="X3723" i="27"/>
  <c r="X1681" i="27"/>
  <c r="X1575" i="27"/>
  <c r="X1550" i="27"/>
  <c r="X1448" i="27"/>
  <c r="X1346" i="27"/>
  <c r="X3208" i="27"/>
  <c r="X3259" i="27"/>
  <c r="X2277" i="27"/>
  <c r="X3310" i="27"/>
  <c r="X3028" i="27"/>
  <c r="X2150" i="27"/>
  <c r="X3335" i="27"/>
  <c r="X3541" i="27"/>
  <c r="X3488" i="27"/>
  <c r="X3773" i="27"/>
  <c r="X3154" i="27"/>
  <c r="X3003" i="27"/>
  <c r="X2487" i="27"/>
  <c r="W3877" i="27"/>
  <c r="W3592" i="27"/>
  <c r="W3437" i="27"/>
  <c r="W3233" i="27"/>
  <c r="W3103" i="27"/>
  <c r="W2952" i="27"/>
  <c r="W3053" i="27"/>
  <c r="W2977" i="27"/>
  <c r="W2926" i="27"/>
  <c r="W2901" i="27"/>
  <c r="W2848" i="27"/>
  <c r="W2823" i="27"/>
  <c r="W2771" i="27"/>
  <c r="W2668" i="27"/>
  <c r="W2616" i="27"/>
  <c r="W2590" i="27"/>
  <c r="W2564" i="27"/>
  <c r="W2512" i="27"/>
  <c r="W2462" i="27"/>
  <c r="W2437" i="27"/>
  <c r="W2720" i="27"/>
  <c r="W2694" i="27"/>
  <c r="W2226" i="27"/>
  <c r="W2200" i="27"/>
  <c r="W2175" i="27"/>
  <c r="W2125" i="27"/>
  <c r="W2074" i="27"/>
  <c r="W2024" i="27"/>
  <c r="W1943" i="27"/>
  <c r="W2302" i="27"/>
  <c r="W2099" i="27"/>
  <c r="W1601" i="27"/>
  <c r="W1575" i="27"/>
  <c r="W1627" i="27"/>
  <c r="W1525" i="27"/>
  <c r="W1448" i="27"/>
  <c r="W1397" i="27"/>
  <c r="W1346" i="27"/>
  <c r="W1758" i="27"/>
  <c r="W1916" i="27"/>
  <c r="W1889" i="27"/>
  <c r="W1783" i="27"/>
  <c r="W1706" i="27"/>
  <c r="W3412" i="27"/>
  <c r="W3697" i="27"/>
  <c r="W3723" i="27"/>
  <c r="W3566" i="27"/>
  <c r="W1681" i="27"/>
  <c r="W3259" i="27"/>
  <c r="W3285" i="27"/>
  <c r="W2277" i="27"/>
  <c r="W2328" i="27"/>
  <c r="W3310" i="27"/>
  <c r="W1973" i="27"/>
  <c r="W1999" i="27"/>
  <c r="W3181" i="27"/>
  <c r="W3335" i="27"/>
  <c r="W3028" i="27"/>
  <c r="W2642" i="27"/>
  <c r="W2150" i="27"/>
  <c r="W3748" i="27"/>
  <c r="W3798" i="27"/>
  <c r="W3128" i="27"/>
  <c r="W1550" i="27"/>
  <c r="W3208" i="27"/>
  <c r="W3671" i="27"/>
  <c r="W3488" i="27"/>
  <c r="W3541" i="27"/>
  <c r="W3387" i="27"/>
  <c r="W3154" i="27"/>
  <c r="W3078" i="27"/>
  <c r="W3003" i="27"/>
  <c r="W1474" i="27"/>
  <c r="W2487" i="27"/>
  <c r="W3773" i="27"/>
  <c r="W3462" i="27"/>
  <c r="T3592" i="27"/>
  <c r="T2952" i="27"/>
  <c r="T2616" i="27"/>
  <c r="T2226" i="27"/>
  <c r="T1783" i="27"/>
  <c r="T1448" i="27"/>
  <c r="T2277" i="27"/>
  <c r="T3412" i="27"/>
  <c r="T3488" i="27"/>
  <c r="T2487" i="27"/>
  <c r="T3003" i="27"/>
  <c r="R3877" i="27"/>
  <c r="R3798" i="27"/>
  <c r="R3748" i="27"/>
  <c r="R3592" i="27"/>
  <c r="R3437" i="27"/>
  <c r="R3233" i="27"/>
  <c r="R3128" i="27"/>
  <c r="R3103" i="27"/>
  <c r="R3053" i="27"/>
  <c r="R2926" i="27"/>
  <c r="R2977" i="27"/>
  <c r="R2952" i="27"/>
  <c r="R2901" i="27"/>
  <c r="R2848" i="27"/>
  <c r="R2823" i="27"/>
  <c r="R2771" i="27"/>
  <c r="R2720" i="27"/>
  <c r="R2694" i="27"/>
  <c r="R2668" i="27"/>
  <c r="R2616" i="27"/>
  <c r="R2590" i="27"/>
  <c r="R2564" i="27"/>
  <c r="R2512" i="27"/>
  <c r="R2462" i="27"/>
  <c r="R2437" i="27"/>
  <c r="R2302" i="27"/>
  <c r="R2099" i="27"/>
  <c r="R2226" i="27"/>
  <c r="R2200" i="27"/>
  <c r="R2175" i="27"/>
  <c r="R2125" i="27"/>
  <c r="R2074" i="27"/>
  <c r="R2024" i="27"/>
  <c r="R1943" i="27"/>
  <c r="R1916" i="27"/>
  <c r="R1889" i="27"/>
  <c r="R1783" i="27"/>
  <c r="R1706" i="27"/>
  <c r="R1550" i="27"/>
  <c r="R1346" i="27"/>
  <c r="R1601" i="27"/>
  <c r="R1575" i="27"/>
  <c r="R1627" i="27"/>
  <c r="R1525" i="27"/>
  <c r="R1448" i="27"/>
  <c r="R1397" i="27"/>
  <c r="R1758" i="27"/>
  <c r="R3028" i="27"/>
  <c r="R2150" i="27"/>
  <c r="R1999" i="27"/>
  <c r="R3259" i="27"/>
  <c r="R3285" i="27"/>
  <c r="R2642" i="27"/>
  <c r="R2277" i="27"/>
  <c r="R1973" i="27"/>
  <c r="R3566" i="27"/>
  <c r="R3412" i="27"/>
  <c r="R3310" i="27"/>
  <c r="R3723" i="27"/>
  <c r="R1681" i="27"/>
  <c r="R3697" i="27"/>
  <c r="R3335" i="27"/>
  <c r="R2328" i="27"/>
  <c r="R3181" i="27"/>
  <c r="R3208" i="27"/>
  <c r="R3541" i="27"/>
  <c r="R3671" i="27"/>
  <c r="R3488" i="27"/>
  <c r="R3462" i="27"/>
  <c r="R3773" i="27"/>
  <c r="R3387" i="27"/>
  <c r="R3078" i="27"/>
  <c r="R3003" i="27"/>
  <c r="R3154" i="27"/>
  <c r="R1474" i="27"/>
  <c r="R2487" i="27"/>
  <c r="H989" i="27"/>
  <c r="X3871" i="27"/>
  <c r="X3792" i="27"/>
  <c r="X3742" i="27"/>
  <c r="X3586" i="27"/>
  <c r="X3431" i="27"/>
  <c r="X3227" i="27"/>
  <c r="X3122" i="27"/>
  <c r="X3097" i="27"/>
  <c r="X3047" i="27"/>
  <c r="X2920" i="27"/>
  <c r="X2971" i="27"/>
  <c r="X2946" i="27"/>
  <c r="X2895" i="27"/>
  <c r="X2842" i="27"/>
  <c r="X2817" i="27"/>
  <c r="X2765" i="27"/>
  <c r="X2714" i="27"/>
  <c r="X2688" i="27"/>
  <c r="X2662" i="27"/>
  <c r="X2610" i="27"/>
  <c r="X2584" i="27"/>
  <c r="X2558" i="27"/>
  <c r="X2506" i="27"/>
  <c r="X2456" i="27"/>
  <c r="X2431" i="27"/>
  <c r="X2296" i="27"/>
  <c r="X2220" i="27"/>
  <c r="X2194" i="27"/>
  <c r="X2169" i="27"/>
  <c r="X2119" i="27"/>
  <c r="X2068" i="27"/>
  <c r="X2018" i="27"/>
  <c r="X1937" i="27"/>
  <c r="X1910" i="27"/>
  <c r="X1883" i="27"/>
  <c r="X1777" i="27"/>
  <c r="X1700" i="27"/>
  <c r="X1340" i="27"/>
  <c r="X3406" i="27"/>
  <c r="X3691" i="27"/>
  <c r="X3560" i="27"/>
  <c r="X1675" i="27"/>
  <c r="X1752" i="27"/>
  <c r="X1595" i="27"/>
  <c r="X1569" i="27"/>
  <c r="X1621" i="27"/>
  <c r="X1544" i="27"/>
  <c r="X1519" i="27"/>
  <c r="X1442" i="27"/>
  <c r="X1391" i="27"/>
  <c r="X3717" i="27"/>
  <c r="X3202" i="27"/>
  <c r="X1967" i="27"/>
  <c r="X3253" i="27"/>
  <c r="X3279" i="27"/>
  <c r="X2271" i="27"/>
  <c r="X2322" i="27"/>
  <c r="X3304" i="27"/>
  <c r="X3022" i="27"/>
  <c r="X2093" i="27"/>
  <c r="X2636" i="27"/>
  <c r="X2144" i="27"/>
  <c r="X3329" i="27"/>
  <c r="X1993" i="27"/>
  <c r="X3175" i="27"/>
  <c r="X3535" i="27"/>
  <c r="X3665" i="27"/>
  <c r="X3482" i="27"/>
  <c r="X3456" i="27"/>
  <c r="X3767" i="27"/>
  <c r="X3381" i="27"/>
  <c r="X3148" i="27"/>
  <c r="X3072" i="27"/>
  <c r="X2997" i="27"/>
  <c r="X1468" i="27"/>
  <c r="X2481" i="27"/>
  <c r="W3871" i="27"/>
  <c r="W3431" i="27"/>
  <c r="W2971" i="27"/>
  <c r="W3047" i="27"/>
  <c r="W2895" i="27"/>
  <c r="W2817" i="27"/>
  <c r="W2662" i="27"/>
  <c r="W2584" i="27"/>
  <c r="W2506" i="27"/>
  <c r="W2431" i="27"/>
  <c r="W2688" i="27"/>
  <c r="W2194" i="27"/>
  <c r="W2119" i="27"/>
  <c r="W2018" i="27"/>
  <c r="W2093" i="27"/>
  <c r="W1569" i="27"/>
  <c r="W1519" i="27"/>
  <c r="W1391" i="27"/>
  <c r="W1937" i="27"/>
  <c r="W1883" i="27"/>
  <c r="W1700" i="27"/>
  <c r="W3406" i="27"/>
  <c r="W3560" i="27"/>
  <c r="W1752" i="27"/>
  <c r="W3279" i="27"/>
  <c r="W2322" i="27"/>
  <c r="W1967" i="27"/>
  <c r="W3175" i="27"/>
  <c r="W3022" i="27"/>
  <c r="W2144" i="27"/>
  <c r="W3792" i="27"/>
  <c r="W1544" i="27"/>
  <c r="W3202" i="27"/>
  <c r="W3535" i="27"/>
  <c r="W3482" i="27"/>
  <c r="W3381" i="27"/>
  <c r="W3148" i="27"/>
  <c r="W3072" i="27"/>
  <c r="W2997" i="27"/>
  <c r="W1468" i="27"/>
  <c r="W2481" i="27"/>
  <c r="W3767" i="27"/>
  <c r="W3456" i="27"/>
  <c r="V3792" i="27"/>
  <c r="V3431" i="27"/>
  <c r="V2920" i="27"/>
  <c r="V2971" i="27"/>
  <c r="V2895" i="27"/>
  <c r="V2817" i="27"/>
  <c r="V2714" i="27"/>
  <c r="V2662" i="27"/>
  <c r="V2584" i="27"/>
  <c r="V2506" i="27"/>
  <c r="V2431" i="27"/>
  <c r="V2093" i="27"/>
  <c r="V2194" i="27"/>
  <c r="V2119" i="27"/>
  <c r="V2018" i="27"/>
  <c r="V1910" i="27"/>
  <c r="V1777" i="27"/>
  <c r="V1544" i="27"/>
  <c r="V3406" i="27"/>
  <c r="V3560" i="27"/>
  <c r="V1595" i="27"/>
  <c r="V1621" i="27"/>
  <c r="V1442" i="27"/>
  <c r="V3717" i="27"/>
  <c r="V2636" i="27"/>
  <c r="V3253" i="27"/>
  <c r="V2271" i="27"/>
  <c r="V3227" i="27"/>
  <c r="V3742" i="27"/>
  <c r="V1993" i="27"/>
  <c r="V2322" i="27"/>
  <c r="V3175" i="27"/>
  <c r="V3202" i="27"/>
  <c r="V3535" i="27"/>
  <c r="V3482" i="27"/>
  <c r="V3767" i="27"/>
  <c r="V3148" i="27"/>
  <c r="V2997" i="27"/>
  <c r="V1468" i="27"/>
  <c r="S3871" i="27"/>
  <c r="S3792" i="27"/>
  <c r="S3742" i="27"/>
  <c r="S3586" i="27"/>
  <c r="S3431" i="27"/>
  <c r="S3227" i="27"/>
  <c r="S3122" i="27"/>
  <c r="S3097" i="27"/>
  <c r="S2946" i="27"/>
  <c r="S3047" i="27"/>
  <c r="S2920" i="27"/>
  <c r="S2895" i="27"/>
  <c r="S2842" i="27"/>
  <c r="S2817" i="27"/>
  <c r="S2765" i="27"/>
  <c r="S2662" i="27"/>
  <c r="S2610" i="27"/>
  <c r="S2584" i="27"/>
  <c r="S2558" i="27"/>
  <c r="S2506" i="27"/>
  <c r="S2456" i="27"/>
  <c r="S2431" i="27"/>
  <c r="S2714" i="27"/>
  <c r="S2688" i="27"/>
  <c r="S2220" i="27"/>
  <c r="S2194" i="27"/>
  <c r="S2169" i="27"/>
  <c r="S2119" i="27"/>
  <c r="S2068" i="27"/>
  <c r="S2018" i="27"/>
  <c r="S2296" i="27"/>
  <c r="S2093" i="27"/>
  <c r="S1595" i="27"/>
  <c r="S1569" i="27"/>
  <c r="S1621" i="27"/>
  <c r="S1519" i="27"/>
  <c r="S1442" i="27"/>
  <c r="S1391" i="27"/>
  <c r="S1340" i="27"/>
  <c r="S3560" i="27"/>
  <c r="S1675" i="27"/>
  <c r="S1937" i="27"/>
  <c r="S1910" i="27"/>
  <c r="S1883" i="27"/>
  <c r="S1777" i="27"/>
  <c r="S1700" i="27"/>
  <c r="S1544" i="27"/>
  <c r="S3406" i="27"/>
  <c r="S3691" i="27"/>
  <c r="S3717" i="27"/>
  <c r="S3253" i="27"/>
  <c r="S3279" i="27"/>
  <c r="S2636" i="27"/>
  <c r="S2271" i="27"/>
  <c r="S3022" i="27"/>
  <c r="S1752" i="27"/>
  <c r="S3329" i="27"/>
  <c r="S2144" i="27"/>
  <c r="S2322" i="27"/>
  <c r="S3304" i="27"/>
  <c r="S1993" i="27"/>
  <c r="S2971" i="27"/>
  <c r="S1967" i="27"/>
  <c r="S3202" i="27"/>
  <c r="S3175" i="27"/>
  <c r="S3535" i="27"/>
  <c r="S3665" i="27"/>
  <c r="S3767" i="27"/>
  <c r="S3381" i="27"/>
  <c r="S3148" i="27"/>
  <c r="S3072" i="27"/>
  <c r="S2997" i="27"/>
  <c r="S3482" i="27"/>
  <c r="S3456" i="27"/>
  <c r="S1468" i="27"/>
  <c r="S2481" i="27"/>
  <c r="X1949" i="27"/>
  <c r="W1949" i="27"/>
  <c r="R1949" i="27"/>
  <c r="N3867" i="27"/>
  <c r="N3788" i="27"/>
  <c r="N3738" i="27"/>
  <c r="N3582" i="27"/>
  <c r="N3427" i="27"/>
  <c r="N3223" i="27"/>
  <c r="N3118" i="27"/>
  <c r="N3093" i="27"/>
  <c r="N3043" i="27"/>
  <c r="N2967" i="27"/>
  <c r="N2942" i="27"/>
  <c r="N2916" i="27"/>
  <c r="N2891" i="27"/>
  <c r="N2838" i="27"/>
  <c r="N2813" i="27"/>
  <c r="N2761" i="27"/>
  <c r="N2710" i="27"/>
  <c r="N2606" i="27"/>
  <c r="N2554" i="27"/>
  <c r="N2502" i="27"/>
  <c r="N2452" i="27"/>
  <c r="N2427" i="27"/>
  <c r="N2684" i="27"/>
  <c r="N2658" i="27"/>
  <c r="N2580" i="27"/>
  <c r="N2216" i="27"/>
  <c r="N2190" i="27"/>
  <c r="N2115" i="27"/>
  <c r="N2089" i="27"/>
  <c r="N2064" i="27"/>
  <c r="N2014" i="27"/>
  <c r="N1957" i="27"/>
  <c r="N2292" i="27"/>
  <c r="N2165" i="27"/>
  <c r="N1696" i="27"/>
  <c r="N1515" i="27"/>
  <c r="N1438" i="27"/>
  <c r="N1387" i="27"/>
  <c r="N1748" i="27"/>
  <c r="N1933" i="27"/>
  <c r="N1906" i="27"/>
  <c r="N1879" i="27"/>
  <c r="N1773" i="27"/>
  <c r="N1591" i="27"/>
  <c r="N1565" i="27"/>
  <c r="N1617" i="27"/>
  <c r="N1540" i="27"/>
  <c r="N1336" i="27"/>
  <c r="N3687" i="27"/>
  <c r="N3713" i="27"/>
  <c r="N3556" i="27"/>
  <c r="N1671" i="27"/>
  <c r="N3018" i="27"/>
  <c r="N2267" i="27"/>
  <c r="N1989" i="27"/>
  <c r="N3171" i="27"/>
  <c r="N3249" i="27"/>
  <c r="N3275" i="27"/>
  <c r="N3325" i="27"/>
  <c r="N2632" i="27"/>
  <c r="N2140" i="27"/>
  <c r="N3300" i="27"/>
  <c r="N3402" i="27"/>
  <c r="N2318" i="27"/>
  <c r="N1963" i="27"/>
  <c r="N3198" i="27"/>
  <c r="N3478" i="27"/>
  <c r="N3531" i="27"/>
  <c r="N3661" i="27"/>
  <c r="N3377" i="27"/>
  <c r="N3144" i="27"/>
  <c r="N3068" i="27"/>
  <c r="N2993" i="27"/>
  <c r="N3763" i="27"/>
  <c r="N3452" i="27"/>
  <c r="N1464" i="27"/>
  <c r="N2477" i="27"/>
  <c r="M3867" i="27"/>
  <c r="M3788" i="27"/>
  <c r="M3118" i="27"/>
  <c r="M3093" i="27"/>
  <c r="M2967" i="27"/>
  <c r="M2916" i="27"/>
  <c r="M2891" i="27"/>
  <c r="M2838" i="27"/>
  <c r="M2813" i="27"/>
  <c r="M2761" i="27"/>
  <c r="M2580" i="27"/>
  <c r="M2427" i="27"/>
  <c r="M2292" i="27"/>
  <c r="M2216" i="27"/>
  <c r="M2190" i="27"/>
  <c r="M1773" i="27"/>
  <c r="M1591" i="27"/>
  <c r="M1617" i="27"/>
  <c r="M1336" i="27"/>
  <c r="M1748" i="27"/>
  <c r="M3249" i="27"/>
  <c r="M2140" i="27"/>
  <c r="M3018" i="27"/>
  <c r="M1879" i="27"/>
  <c r="M2658" i="27"/>
  <c r="M2318" i="27"/>
  <c r="M2942" i="27"/>
  <c r="M2165" i="27"/>
  <c r="M3556" i="27"/>
  <c r="M2606" i="27"/>
  <c r="M1671" i="27"/>
  <c r="M2632" i="27"/>
  <c r="M3171" i="27"/>
  <c r="M1963" i="27"/>
  <c r="M3661" i="27"/>
  <c r="M1464" i="27"/>
  <c r="J1958" i="27"/>
  <c r="H1951" i="27"/>
  <c r="G3867" i="27"/>
  <c r="G3738" i="27"/>
  <c r="G3582" i="27"/>
  <c r="G3427" i="27"/>
  <c r="G3118" i="27"/>
  <c r="G3223" i="27"/>
  <c r="G3043" i="27"/>
  <c r="G3093" i="27"/>
  <c r="G2967" i="27"/>
  <c r="G2942" i="27"/>
  <c r="G2916" i="27"/>
  <c r="G2838" i="27"/>
  <c r="G2813" i="27"/>
  <c r="G2761" i="27"/>
  <c r="G2891" i="27"/>
  <c r="G2658" i="27"/>
  <c r="G2606" i="27"/>
  <c r="G2452" i="27"/>
  <c r="G2427" i="27"/>
  <c r="G2710" i="27"/>
  <c r="G2684" i="27"/>
  <c r="G2580" i="27"/>
  <c r="G2554" i="27"/>
  <c r="G2216" i="27"/>
  <c r="G2190" i="27"/>
  <c r="G2165" i="27"/>
  <c r="G2115" i="27"/>
  <c r="G2089" i="27"/>
  <c r="G2064" i="27"/>
  <c r="G2014" i="27"/>
  <c r="G2292" i="27"/>
  <c r="G1957" i="27"/>
  <c r="G1565" i="27"/>
  <c r="G1540" i="27"/>
  <c r="G1515" i="27"/>
  <c r="G1387" i="27"/>
  <c r="G1933" i="27"/>
  <c r="G1906" i="27"/>
  <c r="G1879" i="27"/>
  <c r="G1773" i="27"/>
  <c r="G1696" i="27"/>
  <c r="G1591" i="27"/>
  <c r="G1617" i="27"/>
  <c r="G1438" i="27"/>
  <c r="G1336" i="27"/>
  <c r="G3402" i="27"/>
  <c r="G3687" i="27"/>
  <c r="G1671" i="27"/>
  <c r="G2632" i="27"/>
  <c r="G2318" i="27"/>
  <c r="G3198" i="27"/>
  <c r="G3788" i="27"/>
  <c r="G1748" i="27"/>
  <c r="G3556" i="27"/>
  <c r="G2502" i="27"/>
  <c r="G3249" i="27"/>
  <c r="G3275" i="27"/>
  <c r="G2140" i="27"/>
  <c r="G3300" i="27"/>
  <c r="G1989" i="27"/>
  <c r="G3171" i="27"/>
  <c r="G3713" i="27"/>
  <c r="G3325" i="27"/>
  <c r="G3018" i="27"/>
  <c r="G2267" i="27"/>
  <c r="G1963" i="27"/>
  <c r="G3531" i="27"/>
  <c r="G3661" i="27"/>
  <c r="G3478" i="27"/>
  <c r="G3763" i="27"/>
  <c r="G3377" i="27"/>
  <c r="G3068" i="27"/>
  <c r="G2993" i="27"/>
  <c r="G3144" i="27"/>
  <c r="G3452" i="27"/>
  <c r="G2477" i="27"/>
  <c r="G1464" i="27"/>
  <c r="G1958" i="27"/>
  <c r="F3788" i="27"/>
  <c r="F3738" i="27"/>
  <c r="F3582" i="27"/>
  <c r="F3427" i="27"/>
  <c r="F3223" i="27"/>
  <c r="F3118" i="27"/>
  <c r="F3093" i="27"/>
  <c r="F2967" i="27"/>
  <c r="F2942" i="27"/>
  <c r="F3043" i="27"/>
  <c r="F2916" i="27"/>
  <c r="F2838" i="27"/>
  <c r="F2813" i="27"/>
  <c r="F2761" i="27"/>
  <c r="F2710" i="27"/>
  <c r="F2684" i="27"/>
  <c r="F2580" i="27"/>
  <c r="F2554" i="27"/>
  <c r="F2658" i="27"/>
  <c r="F2606" i="27"/>
  <c r="F2502" i="27"/>
  <c r="F2427" i="27"/>
  <c r="F2292" i="27"/>
  <c r="F1957" i="27"/>
  <c r="F2216" i="27"/>
  <c r="F2190" i="27"/>
  <c r="F2165" i="27"/>
  <c r="F2115" i="27"/>
  <c r="F2089" i="27"/>
  <c r="F2064" i="27"/>
  <c r="F2014" i="27"/>
  <c r="F1933" i="27"/>
  <c r="F1906" i="27"/>
  <c r="F1879" i="27"/>
  <c r="F1773" i="27"/>
  <c r="F1696" i="27"/>
  <c r="F1591" i="27"/>
  <c r="F1438" i="27"/>
  <c r="F1336" i="27"/>
  <c r="F3402" i="27"/>
  <c r="F3687" i="27"/>
  <c r="F1671" i="27"/>
  <c r="F1565" i="27"/>
  <c r="F1540" i="27"/>
  <c r="F1515" i="27"/>
  <c r="F1387" i="27"/>
  <c r="F3556" i="27"/>
  <c r="F3249" i="27"/>
  <c r="F3275" i="27"/>
  <c r="F3325" i="27"/>
  <c r="F2267" i="27"/>
  <c r="F3171" i="27"/>
  <c r="F1989" i="27"/>
  <c r="F3018" i="27"/>
  <c r="F2632" i="27"/>
  <c r="F2318" i="27"/>
  <c r="F2140" i="27"/>
  <c r="F3300" i="27"/>
  <c r="F3198" i="27"/>
  <c r="F1617" i="27"/>
  <c r="F3867" i="27"/>
  <c r="F2891" i="27"/>
  <c r="F2452" i="27"/>
  <c r="F3713" i="27"/>
  <c r="F1748" i="27"/>
  <c r="F1963" i="27"/>
  <c r="F3531" i="27"/>
  <c r="F3763" i="27"/>
  <c r="F3144" i="27"/>
  <c r="F3661" i="27"/>
  <c r="F3478" i="27"/>
  <c r="F3377" i="27"/>
  <c r="F3068" i="27"/>
  <c r="F2993" i="27"/>
  <c r="F1464" i="27"/>
  <c r="F3452" i="27"/>
  <c r="F2477" i="27"/>
  <c r="E3582" i="27"/>
  <c r="E3223" i="27"/>
  <c r="E2916" i="27"/>
  <c r="E2761" i="27"/>
  <c r="E2606" i="27"/>
  <c r="E2684" i="27"/>
  <c r="E2115" i="27"/>
  <c r="E2292" i="27"/>
  <c r="E1957" i="27"/>
  <c r="E1515" i="27"/>
  <c r="E1906" i="27"/>
  <c r="E1336" i="27"/>
  <c r="E2140" i="27"/>
  <c r="E3738" i="27"/>
  <c r="E3171" i="27"/>
  <c r="E3325" i="27"/>
  <c r="E3275" i="27"/>
  <c r="E3763" i="27"/>
  <c r="E2993" i="27"/>
  <c r="E1464" i="27"/>
  <c r="E1958" i="27"/>
  <c r="T3883" i="27"/>
  <c r="T2468" i="27"/>
  <c r="T2907" i="27"/>
  <c r="T2570" i="27"/>
  <c r="T2030" i="27"/>
  <c r="T3265" i="27"/>
  <c r="T3134" i="27"/>
  <c r="T2829" i="27"/>
  <c r="T2518" i="27"/>
  <c r="T2080" i="27"/>
  <c r="T1712" i="27"/>
  <c r="T1352" i="27"/>
  <c r="T2005" i="27"/>
  <c r="T3443" i="27"/>
  <c r="T3703" i="27"/>
  <c r="T3418" i="27"/>
  <c r="T3494" i="27"/>
  <c r="T3084" i="27"/>
  <c r="I3747" i="27"/>
  <c r="I3127" i="27"/>
  <c r="I2847" i="27"/>
  <c r="I2667" i="27"/>
  <c r="I2693" i="27"/>
  <c r="I2174" i="27"/>
  <c r="I1942" i="27"/>
  <c r="I1524" i="27"/>
  <c r="I1782" i="27"/>
  <c r="I3696" i="27"/>
  <c r="I2276" i="27"/>
  <c r="I1998" i="27"/>
  <c r="I3309" i="27"/>
  <c r="I1396" i="27"/>
  <c r="I1757" i="27"/>
  <c r="I3565" i="27"/>
  <c r="I3487" i="27"/>
  <c r="I3540" i="27"/>
  <c r="I3772" i="27"/>
  <c r="I3386" i="27"/>
  <c r="I1473" i="27"/>
  <c r="I2486" i="27"/>
  <c r="H3876" i="27"/>
  <c r="H3797" i="27"/>
  <c r="H3747" i="27"/>
  <c r="H3591" i="27"/>
  <c r="H3436" i="27"/>
  <c r="H3127" i="27"/>
  <c r="H3232" i="27"/>
  <c r="H3102" i="27"/>
  <c r="H3052" i="27"/>
  <c r="H2925" i="27"/>
  <c r="H2976" i="27"/>
  <c r="H2951" i="27"/>
  <c r="H2900" i="27"/>
  <c r="H2847" i="27"/>
  <c r="H2822" i="27"/>
  <c r="H2770" i="27"/>
  <c r="H2719" i="27"/>
  <c r="H2693" i="27"/>
  <c r="H2589" i="27"/>
  <c r="H2563" i="27"/>
  <c r="H2511" i="27"/>
  <c r="H2667" i="27"/>
  <c r="H2615" i="27"/>
  <c r="H2461" i="27"/>
  <c r="H2436" i="27"/>
  <c r="H2301" i="27"/>
  <c r="H2225" i="27"/>
  <c r="H2199" i="27"/>
  <c r="H2174" i="27"/>
  <c r="H2124" i="27"/>
  <c r="H2098" i="27"/>
  <c r="H2073" i="27"/>
  <c r="H2023" i="27"/>
  <c r="H1942" i="27"/>
  <c r="H1915" i="27"/>
  <c r="H1888" i="27"/>
  <c r="H1782" i="27"/>
  <c r="H1705" i="27"/>
  <c r="H1600" i="27"/>
  <c r="H1626" i="27"/>
  <c r="H1447" i="27"/>
  <c r="H3411" i="27"/>
  <c r="H3696" i="27"/>
  <c r="H3565" i="27"/>
  <c r="H1680" i="27"/>
  <c r="H1574" i="27"/>
  <c r="H1549" i="27"/>
  <c r="H1524" i="27"/>
  <c r="H1396" i="27"/>
  <c r="H1345" i="27"/>
  <c r="H3722" i="27"/>
  <c r="H1757" i="27"/>
  <c r="H3027" i="27"/>
  <c r="H2149" i="27"/>
  <c r="H3309" i="27"/>
  <c r="H1998" i="27"/>
  <c r="H1972" i="27"/>
  <c r="H3180" i="27"/>
  <c r="H3207" i="27"/>
  <c r="H3258" i="27"/>
  <c r="H3284" i="27"/>
  <c r="H3334" i="27"/>
  <c r="H2641" i="27"/>
  <c r="H2276" i="27"/>
  <c r="H2327" i="27"/>
  <c r="H3670" i="27"/>
  <c r="H3487" i="27"/>
  <c r="H3540" i="27"/>
  <c r="H3772" i="27"/>
  <c r="H3153" i="27"/>
  <c r="H1473" i="27"/>
  <c r="H2486" i="27"/>
  <c r="H3461" i="27"/>
  <c r="H3386" i="27"/>
  <c r="H3077" i="27"/>
  <c r="H3002" i="27"/>
  <c r="G3876" i="27"/>
  <c r="G3747" i="27"/>
  <c r="G3591" i="27"/>
  <c r="G3436" i="27"/>
  <c r="G3232" i="27"/>
  <c r="G3127" i="27"/>
  <c r="G2976" i="27"/>
  <c r="G2951" i="27"/>
  <c r="G3102" i="27"/>
  <c r="G3052" i="27"/>
  <c r="G2925" i="27"/>
  <c r="G2847" i="27"/>
  <c r="G2822" i="27"/>
  <c r="G2770" i="27"/>
  <c r="G2900" i="27"/>
  <c r="G2667" i="27"/>
  <c r="G2615" i="27"/>
  <c r="G2461" i="27"/>
  <c r="G2436" i="27"/>
  <c r="G2719" i="27"/>
  <c r="G2693" i="27"/>
  <c r="G2589" i="27"/>
  <c r="G2563" i="27"/>
  <c r="G2225" i="27"/>
  <c r="G2199" i="27"/>
  <c r="G2174" i="27"/>
  <c r="G2124" i="27"/>
  <c r="G2098" i="27"/>
  <c r="G2073" i="27"/>
  <c r="G2023" i="27"/>
  <c r="G1942" i="27"/>
  <c r="G2301" i="27"/>
  <c r="G1574" i="27"/>
  <c r="G1549" i="27"/>
  <c r="G1524" i="27"/>
  <c r="G1396" i="27"/>
  <c r="G1345" i="27"/>
  <c r="G1915" i="27"/>
  <c r="G1888" i="27"/>
  <c r="G1782" i="27"/>
  <c r="G1705" i="27"/>
  <c r="G1600" i="27"/>
  <c r="G1626" i="27"/>
  <c r="G1447" i="27"/>
  <c r="G3411" i="27"/>
  <c r="G3696" i="27"/>
  <c r="G1680" i="27"/>
  <c r="G2641" i="27"/>
  <c r="G2327" i="27"/>
  <c r="G3207" i="27"/>
  <c r="G3722" i="27"/>
  <c r="G3797" i="27"/>
  <c r="G2511" i="27"/>
  <c r="G3565" i="27"/>
  <c r="G1757" i="27"/>
  <c r="G3258" i="27"/>
  <c r="G3284" i="27"/>
  <c r="G3334" i="27"/>
  <c r="G1998" i="27"/>
  <c r="G3309" i="27"/>
  <c r="G2276" i="27"/>
  <c r="G3027" i="27"/>
  <c r="G2149" i="27"/>
  <c r="G1972" i="27"/>
  <c r="G3180" i="27"/>
  <c r="G3540" i="27"/>
  <c r="G3670" i="27"/>
  <c r="G3487" i="27"/>
  <c r="G3386" i="27"/>
  <c r="G3077" i="27"/>
  <c r="G3002" i="27"/>
  <c r="G3772" i="27"/>
  <c r="G3153" i="27"/>
  <c r="G3461" i="27"/>
  <c r="G1473" i="27"/>
  <c r="G2486" i="27"/>
  <c r="F3797" i="27"/>
  <c r="F3747" i="27"/>
  <c r="F3591" i="27"/>
  <c r="F3436" i="27"/>
  <c r="F3127" i="27"/>
  <c r="F3232" i="27"/>
  <c r="F3102" i="27"/>
  <c r="F3052" i="27"/>
  <c r="F2925" i="27"/>
  <c r="F2976" i="27"/>
  <c r="F2951" i="27"/>
  <c r="F2847" i="27"/>
  <c r="F2822" i="27"/>
  <c r="F2770" i="27"/>
  <c r="F2719" i="27"/>
  <c r="F2693" i="27"/>
  <c r="F2589" i="27"/>
  <c r="F2563" i="27"/>
  <c r="F2667" i="27"/>
  <c r="F2615" i="27"/>
  <c r="F2511" i="27"/>
  <c r="F2436" i="27"/>
  <c r="F2301" i="27"/>
  <c r="F2225" i="27"/>
  <c r="F2199" i="27"/>
  <c r="F2174" i="27"/>
  <c r="F2124" i="27"/>
  <c r="F2098" i="27"/>
  <c r="F2073" i="27"/>
  <c r="F2023" i="27"/>
  <c r="F1942" i="27"/>
  <c r="F1915" i="27"/>
  <c r="F1888" i="27"/>
  <c r="F1782" i="27"/>
  <c r="F1705" i="27"/>
  <c r="F1600" i="27"/>
  <c r="F1447" i="27"/>
  <c r="F3411" i="27"/>
  <c r="F3696" i="27"/>
  <c r="F1680" i="27"/>
  <c r="F1574" i="27"/>
  <c r="F1549" i="27"/>
  <c r="F1524" i="27"/>
  <c r="F1396" i="27"/>
  <c r="F1345" i="27"/>
  <c r="F3565" i="27"/>
  <c r="F3258" i="27"/>
  <c r="F3284" i="27"/>
  <c r="F3334" i="27"/>
  <c r="F2276" i="27"/>
  <c r="F3180" i="27"/>
  <c r="F1998" i="27"/>
  <c r="F3027" i="27"/>
  <c r="F2641" i="27"/>
  <c r="F2327" i="27"/>
  <c r="F2149" i="27"/>
  <c r="F3309" i="27"/>
  <c r="F3207" i="27"/>
  <c r="F1626" i="27"/>
  <c r="F1757" i="27"/>
  <c r="F2461" i="27"/>
  <c r="F1972" i="27"/>
  <c r="F3876" i="27"/>
  <c r="F2900" i="27"/>
  <c r="F3722" i="27"/>
  <c r="F3540" i="27"/>
  <c r="F3772" i="27"/>
  <c r="F3487" i="27"/>
  <c r="F3153" i="27"/>
  <c r="F3670" i="27"/>
  <c r="F3386" i="27"/>
  <c r="F3077" i="27"/>
  <c r="F3002" i="27"/>
  <c r="F2486" i="27"/>
  <c r="F3461" i="27"/>
  <c r="F1473" i="27"/>
  <c r="E3876" i="27"/>
  <c r="E3797" i="27"/>
  <c r="E3591" i="27"/>
  <c r="E3436" i="27"/>
  <c r="E3232" i="27"/>
  <c r="E3127" i="27"/>
  <c r="E2951" i="27"/>
  <c r="E3102" i="27"/>
  <c r="E3052" i="27"/>
  <c r="E2925" i="27"/>
  <c r="E2900" i="27"/>
  <c r="E2847" i="27"/>
  <c r="E2822" i="27"/>
  <c r="E2770" i="27"/>
  <c r="E2667" i="27"/>
  <c r="E2615" i="27"/>
  <c r="E2511" i="27"/>
  <c r="E2436" i="27"/>
  <c r="E2719" i="27"/>
  <c r="E2693" i="27"/>
  <c r="E2225" i="27"/>
  <c r="E2199" i="27"/>
  <c r="E2174" i="27"/>
  <c r="E2124" i="27"/>
  <c r="E2098" i="27"/>
  <c r="E2073" i="27"/>
  <c r="E2023" i="27"/>
  <c r="E1942" i="27"/>
  <c r="E2301" i="27"/>
  <c r="E1574" i="27"/>
  <c r="E1626" i="27"/>
  <c r="E1549" i="27"/>
  <c r="E1524" i="27"/>
  <c r="E1396" i="27"/>
  <c r="E1345" i="27"/>
  <c r="E1915" i="27"/>
  <c r="E1888" i="27"/>
  <c r="E1782" i="27"/>
  <c r="E1705" i="27"/>
  <c r="E3411" i="27"/>
  <c r="E3696" i="27"/>
  <c r="E1680" i="27"/>
  <c r="E3027" i="27"/>
  <c r="E2641" i="27"/>
  <c r="E2327" i="27"/>
  <c r="E2149" i="27"/>
  <c r="E3309" i="27"/>
  <c r="E1998" i="27"/>
  <c r="E3207" i="27"/>
  <c r="E2563" i="27"/>
  <c r="E2589" i="27"/>
  <c r="E2976" i="27"/>
  <c r="E3747" i="27"/>
  <c r="E1447" i="27"/>
  <c r="E3722" i="27"/>
  <c r="E1757" i="27"/>
  <c r="E2276" i="27"/>
  <c r="E1600" i="27"/>
  <c r="E2461" i="27"/>
  <c r="E3565" i="27"/>
  <c r="E3284" i="27"/>
  <c r="E3258" i="27"/>
  <c r="E3334" i="27"/>
  <c r="E1972" i="27"/>
  <c r="E3180" i="27"/>
  <c r="E3670" i="27"/>
  <c r="E3487" i="27"/>
  <c r="E3540" i="27"/>
  <c r="E3386" i="27"/>
  <c r="E3077" i="27"/>
  <c r="E3002" i="27"/>
  <c r="E3772" i="27"/>
  <c r="E3461" i="27"/>
  <c r="E3153" i="27"/>
  <c r="E2486" i="27"/>
  <c r="E1473" i="27"/>
  <c r="X3876" i="27"/>
  <c r="X3797" i="27"/>
  <c r="X3747" i="27"/>
  <c r="X3436" i="27"/>
  <c r="X3591" i="27"/>
  <c r="X3127" i="27"/>
  <c r="X3232" i="27"/>
  <c r="X3102" i="27"/>
  <c r="X2976" i="27"/>
  <c r="X2951" i="27"/>
  <c r="X3052" i="27"/>
  <c r="X2925" i="27"/>
  <c r="X2900" i="27"/>
  <c r="X2847" i="27"/>
  <c r="X2822" i="27"/>
  <c r="X2770" i="27"/>
  <c r="X2719" i="27"/>
  <c r="X2615" i="27"/>
  <c r="X2563" i="27"/>
  <c r="X2511" i="27"/>
  <c r="X2436" i="27"/>
  <c r="X2693" i="27"/>
  <c r="X2667" i="27"/>
  <c r="X2589" i="27"/>
  <c r="X2461" i="27"/>
  <c r="X2225" i="27"/>
  <c r="X2199" i="27"/>
  <c r="X2124" i="27"/>
  <c r="X2073" i="27"/>
  <c r="X2023" i="27"/>
  <c r="X1942" i="27"/>
  <c r="X2301" i="27"/>
  <c r="X2174" i="27"/>
  <c r="X1705" i="27"/>
  <c r="X1549" i="27"/>
  <c r="X1524" i="27"/>
  <c r="X1447" i="27"/>
  <c r="X1396" i="27"/>
  <c r="X3411" i="27"/>
  <c r="X3565" i="27"/>
  <c r="X1757" i="27"/>
  <c r="X1915" i="27"/>
  <c r="X1888" i="27"/>
  <c r="X1782" i="27"/>
  <c r="X1600" i="27"/>
  <c r="X1574" i="27"/>
  <c r="X1626" i="27"/>
  <c r="X1345" i="27"/>
  <c r="X3696" i="27"/>
  <c r="X3722" i="27"/>
  <c r="X1680" i="27"/>
  <c r="X3258" i="27"/>
  <c r="X3284" i="27"/>
  <c r="X3309" i="27"/>
  <c r="X1972" i="27"/>
  <c r="X3207" i="27"/>
  <c r="X2276" i="27"/>
  <c r="X2327" i="27"/>
  <c r="X2098" i="27"/>
  <c r="X3027" i="27"/>
  <c r="X2641" i="27"/>
  <c r="X3334" i="27"/>
  <c r="X1998" i="27"/>
  <c r="X2149" i="27"/>
  <c r="X3180" i="27"/>
  <c r="X3540" i="27"/>
  <c r="X3670" i="27"/>
  <c r="X3487" i="27"/>
  <c r="X3386" i="27"/>
  <c r="X3153" i="27"/>
  <c r="X3002" i="27"/>
  <c r="X3772" i="27"/>
  <c r="X3461" i="27"/>
  <c r="X3077" i="27"/>
  <c r="X1473" i="27"/>
  <c r="X2486" i="27"/>
  <c r="W3876" i="27"/>
  <c r="W3591" i="27"/>
  <c r="W3436" i="27"/>
  <c r="W3232" i="27"/>
  <c r="W3052" i="27"/>
  <c r="W2925" i="27"/>
  <c r="W3102" i="27"/>
  <c r="W2976" i="27"/>
  <c r="W2951" i="27"/>
  <c r="W2900" i="27"/>
  <c r="W2847" i="27"/>
  <c r="W2822" i="27"/>
  <c r="W2770" i="27"/>
  <c r="W2693" i="27"/>
  <c r="W2667" i="27"/>
  <c r="W2589" i="27"/>
  <c r="W2461" i="27"/>
  <c r="W2719" i="27"/>
  <c r="W2615" i="27"/>
  <c r="W2563" i="27"/>
  <c r="W2511" i="27"/>
  <c r="W2436" i="27"/>
  <c r="W2301" i="27"/>
  <c r="W2174" i="27"/>
  <c r="W2225" i="27"/>
  <c r="W2199" i="27"/>
  <c r="W2124" i="27"/>
  <c r="W2098" i="27"/>
  <c r="W2073" i="27"/>
  <c r="W2023" i="27"/>
  <c r="W1942" i="27"/>
  <c r="W1915" i="27"/>
  <c r="W1888" i="27"/>
  <c r="W1782" i="27"/>
  <c r="W1600" i="27"/>
  <c r="W1574" i="27"/>
  <c r="W1626" i="27"/>
  <c r="W1345" i="27"/>
  <c r="W3696" i="27"/>
  <c r="W3722" i="27"/>
  <c r="W1680" i="27"/>
  <c r="W1705" i="27"/>
  <c r="W1524" i="27"/>
  <c r="W1447" i="27"/>
  <c r="W1396" i="27"/>
  <c r="W3411" i="27"/>
  <c r="W3565" i="27"/>
  <c r="W1757" i="27"/>
  <c r="W3334" i="27"/>
  <c r="W3027" i="27"/>
  <c r="W2641" i="27"/>
  <c r="W2276" i="27"/>
  <c r="W2327" i="27"/>
  <c r="W1998" i="27"/>
  <c r="W1972" i="27"/>
  <c r="W3180" i="27"/>
  <c r="W3258" i="27"/>
  <c r="W3284" i="27"/>
  <c r="W2149" i="27"/>
  <c r="W3309" i="27"/>
  <c r="W3797" i="27"/>
  <c r="W3127" i="27"/>
  <c r="W1549" i="27"/>
  <c r="W3747" i="27"/>
  <c r="W3207" i="27"/>
  <c r="W3670" i="27"/>
  <c r="W3487" i="27"/>
  <c r="W3540" i="27"/>
  <c r="W3772" i="27"/>
  <c r="W3461" i="27"/>
  <c r="W3077" i="27"/>
  <c r="W1473" i="27"/>
  <c r="W2486" i="27"/>
  <c r="W3386" i="27"/>
  <c r="W3153" i="27"/>
  <c r="W3002" i="27"/>
  <c r="X3870" i="27"/>
  <c r="X3791" i="27"/>
  <c r="X3741" i="27"/>
  <c r="X3585" i="27"/>
  <c r="X3430" i="27"/>
  <c r="X3121" i="27"/>
  <c r="X3226" i="27"/>
  <c r="X3046" i="27"/>
  <c r="X2970" i="27"/>
  <c r="X3096" i="27"/>
  <c r="X2945" i="27"/>
  <c r="X2919" i="27"/>
  <c r="X2894" i="27"/>
  <c r="X2841" i="27"/>
  <c r="X2816" i="27"/>
  <c r="X2764" i="27"/>
  <c r="X2713" i="27"/>
  <c r="X2609" i="27"/>
  <c r="X2557" i="27"/>
  <c r="X2505" i="27"/>
  <c r="X2430" i="27"/>
  <c r="X2687" i="27"/>
  <c r="X2661" i="27"/>
  <c r="X2583" i="27"/>
  <c r="X2455" i="27"/>
  <c r="X2219" i="27"/>
  <c r="X2193" i="27"/>
  <c r="X2118" i="27"/>
  <c r="X2067" i="27"/>
  <c r="X2017" i="27"/>
  <c r="X2295" i="27"/>
  <c r="X2168" i="27"/>
  <c r="X1699" i="27"/>
  <c r="X1543" i="27"/>
  <c r="X1518" i="27"/>
  <c r="X1441" i="27"/>
  <c r="X1390" i="27"/>
  <c r="X1339" i="27"/>
  <c r="X3405" i="27"/>
  <c r="X3716" i="27"/>
  <c r="X3559" i="27"/>
  <c r="X1936" i="27"/>
  <c r="X1909" i="27"/>
  <c r="X1882" i="27"/>
  <c r="X1776" i="27"/>
  <c r="X1594" i="27"/>
  <c r="X1568" i="27"/>
  <c r="X1620" i="27"/>
  <c r="X3690" i="27"/>
  <c r="X1674" i="27"/>
  <c r="X1751" i="27"/>
  <c r="X3252" i="27"/>
  <c r="X3278" i="27"/>
  <c r="X3303" i="27"/>
  <c r="X1966" i="27"/>
  <c r="X3201" i="27"/>
  <c r="X2270" i="27"/>
  <c r="X2321" i="27"/>
  <c r="X3328" i="27"/>
  <c r="X2092" i="27"/>
  <c r="X2635" i="27"/>
  <c r="X3021" i="27"/>
  <c r="X1992" i="27"/>
  <c r="X2143" i="27"/>
  <c r="X3174" i="27"/>
  <c r="X3534" i="27"/>
  <c r="X3664" i="27"/>
  <c r="X3481" i="27"/>
  <c r="X3380" i="27"/>
  <c r="X3147" i="27"/>
  <c r="X2996" i="27"/>
  <c r="X1467" i="27"/>
  <c r="X3766" i="27"/>
  <c r="X3455" i="27"/>
  <c r="X3071" i="27"/>
  <c r="X2480" i="27"/>
  <c r="V3870" i="27"/>
  <c r="V3791" i="27"/>
  <c r="V3585" i="27"/>
  <c r="V3430" i="27"/>
  <c r="V3096" i="27"/>
  <c r="V3046" i="27"/>
  <c r="V2970" i="27"/>
  <c r="V2945" i="27"/>
  <c r="V2919" i="27"/>
  <c r="V2894" i="27"/>
  <c r="V2841" i="27"/>
  <c r="V2816" i="27"/>
  <c r="V2764" i="27"/>
  <c r="V2713" i="27"/>
  <c r="V2609" i="27"/>
  <c r="V2557" i="27"/>
  <c r="V2505" i="27"/>
  <c r="V2430" i="27"/>
  <c r="V2687" i="27"/>
  <c r="V2661" i="27"/>
  <c r="V2583" i="27"/>
  <c r="V2455" i="27"/>
  <c r="V2219" i="27"/>
  <c r="V2193" i="27"/>
  <c r="V2118" i="27"/>
  <c r="V2092" i="27"/>
  <c r="V2067" i="27"/>
  <c r="V2017" i="27"/>
  <c r="V2295" i="27"/>
  <c r="V2168" i="27"/>
  <c r="V1699" i="27"/>
  <c r="V1518" i="27"/>
  <c r="V1441" i="27"/>
  <c r="V1390" i="27"/>
  <c r="V1339" i="27"/>
  <c r="V3405" i="27"/>
  <c r="V3716" i="27"/>
  <c r="V3559" i="27"/>
  <c r="V1936" i="27"/>
  <c r="V1909" i="27"/>
  <c r="V1882" i="27"/>
  <c r="V1776" i="27"/>
  <c r="V1594" i="27"/>
  <c r="V1568" i="27"/>
  <c r="V1620" i="27"/>
  <c r="V1543" i="27"/>
  <c r="V3690" i="27"/>
  <c r="V1674" i="27"/>
  <c r="V3252" i="27"/>
  <c r="V3278" i="27"/>
  <c r="V3303" i="27"/>
  <c r="V1966" i="27"/>
  <c r="V3328" i="27"/>
  <c r="V2635" i="27"/>
  <c r="V2270" i="27"/>
  <c r="V3226" i="27"/>
  <c r="V3741" i="27"/>
  <c r="V3121" i="27"/>
  <c r="V2143" i="27"/>
  <c r="V1751" i="27"/>
  <c r="V2321" i="27"/>
  <c r="V3021" i="27"/>
  <c r="V1992" i="27"/>
  <c r="V3201" i="27"/>
  <c r="V3174" i="27"/>
  <c r="V3534" i="27"/>
  <c r="V3664" i="27"/>
  <c r="V3481" i="27"/>
  <c r="V3380" i="27"/>
  <c r="V3147" i="27"/>
  <c r="V2996" i="27"/>
  <c r="V3766" i="27"/>
  <c r="V3455" i="27"/>
  <c r="V3071" i="27"/>
  <c r="V2480" i="27"/>
  <c r="V1467" i="27"/>
  <c r="T3870" i="27"/>
  <c r="T3791" i="27"/>
  <c r="T3741" i="27"/>
  <c r="T3585" i="27"/>
  <c r="T3226" i="27"/>
  <c r="T3121" i="27"/>
  <c r="T3096" i="27"/>
  <c r="T3046" i="27"/>
  <c r="T2970" i="27"/>
  <c r="T2945" i="27"/>
  <c r="T2919" i="27"/>
  <c r="T2894" i="27"/>
  <c r="T2841" i="27"/>
  <c r="T2816" i="27"/>
  <c r="T2764" i="27"/>
  <c r="T2713" i="27"/>
  <c r="T2609" i="27"/>
  <c r="T2557" i="27"/>
  <c r="T2505" i="27"/>
  <c r="T2430" i="27"/>
  <c r="T2687" i="27"/>
  <c r="T2661" i="27"/>
  <c r="T2583" i="27"/>
  <c r="T2455" i="27"/>
  <c r="T2219" i="27"/>
  <c r="T2193" i="27"/>
  <c r="T2118" i="27"/>
  <c r="T2092" i="27"/>
  <c r="T2067" i="27"/>
  <c r="T2017" i="27"/>
  <c r="T2295" i="27"/>
  <c r="T2168" i="27"/>
  <c r="T1699" i="27"/>
  <c r="T1518" i="27"/>
  <c r="T1441" i="27"/>
  <c r="T1390" i="27"/>
  <c r="T1751" i="27"/>
  <c r="T1936" i="27"/>
  <c r="T1882" i="27"/>
  <c r="T1776" i="27"/>
  <c r="T1594" i="27"/>
  <c r="T1620" i="27"/>
  <c r="T1543" i="27"/>
  <c r="T1339" i="27"/>
  <c r="T3716" i="27"/>
  <c r="T3252" i="27"/>
  <c r="T3278" i="27"/>
  <c r="T3021" i="27"/>
  <c r="T1992" i="27"/>
  <c r="T3201" i="27"/>
  <c r="T2270" i="27"/>
  <c r="T2143" i="27"/>
  <c r="T1568" i="27"/>
  <c r="T3405" i="27"/>
  <c r="T2321" i="27"/>
  <c r="T3430" i="27"/>
  <c r="T3559" i="27"/>
  <c r="T2635" i="27"/>
  <c r="T3328" i="27"/>
  <c r="T1966" i="27"/>
  <c r="T1909" i="27"/>
  <c r="T3690" i="27"/>
  <c r="T1674" i="27"/>
  <c r="T3303" i="27"/>
  <c r="T3174" i="27"/>
  <c r="T3534" i="27"/>
  <c r="T3664" i="27"/>
  <c r="T3481" i="27"/>
  <c r="T3380" i="27"/>
  <c r="T3147" i="27"/>
  <c r="T2996" i="27"/>
  <c r="T2480" i="27"/>
  <c r="T3766" i="27"/>
  <c r="T3455" i="27"/>
  <c r="T3071" i="27"/>
  <c r="R3870" i="27"/>
  <c r="R3791" i="27"/>
  <c r="R3741" i="27"/>
  <c r="R3585" i="27"/>
  <c r="R3430" i="27"/>
  <c r="R3226" i="27"/>
  <c r="R3121" i="27"/>
  <c r="R3096" i="27"/>
  <c r="R3046" i="27"/>
  <c r="R2970" i="27"/>
  <c r="R2945" i="27"/>
  <c r="R2919" i="27"/>
  <c r="R2894" i="27"/>
  <c r="R2841" i="27"/>
  <c r="R2816" i="27"/>
  <c r="R2764" i="27"/>
  <c r="R2713" i="27"/>
  <c r="R2609" i="27"/>
  <c r="R2557" i="27"/>
  <c r="R2505" i="27"/>
  <c r="R2430" i="27"/>
  <c r="R2687" i="27"/>
  <c r="R2661" i="27"/>
  <c r="R2583" i="27"/>
  <c r="R2455" i="27"/>
  <c r="R2219" i="27"/>
  <c r="R2193" i="27"/>
  <c r="R2118" i="27"/>
  <c r="R2092" i="27"/>
  <c r="R2067" i="27"/>
  <c r="R2017" i="27"/>
  <c r="R2295" i="27"/>
  <c r="R2168" i="27"/>
  <c r="R1699" i="27"/>
  <c r="R1518" i="27"/>
  <c r="R1441" i="27"/>
  <c r="R1390" i="27"/>
  <c r="R1936" i="27"/>
  <c r="R1909" i="27"/>
  <c r="R1882" i="27"/>
  <c r="R1776" i="27"/>
  <c r="R1594" i="27"/>
  <c r="R1568" i="27"/>
  <c r="R1620" i="27"/>
  <c r="R1543" i="27"/>
  <c r="R1339" i="27"/>
  <c r="R1751" i="27"/>
  <c r="R3252" i="27"/>
  <c r="R3278" i="27"/>
  <c r="R2635" i="27"/>
  <c r="R2143" i="27"/>
  <c r="R1992" i="27"/>
  <c r="R3021" i="27"/>
  <c r="R2270" i="27"/>
  <c r="R3716" i="27"/>
  <c r="R3174" i="27"/>
  <c r="R3328" i="27"/>
  <c r="R2321" i="27"/>
  <c r="R3201" i="27"/>
  <c r="R3559" i="27"/>
  <c r="R3405" i="27"/>
  <c r="R3690" i="27"/>
  <c r="R1674" i="27"/>
  <c r="R1966" i="27"/>
  <c r="R3303" i="27"/>
  <c r="R3534" i="27"/>
  <c r="R3664" i="27"/>
  <c r="R3766" i="27"/>
  <c r="R3380" i="27"/>
  <c r="R2996" i="27"/>
  <c r="R3481" i="27"/>
  <c r="R3455" i="27"/>
  <c r="R3071" i="27"/>
  <c r="R2480" i="27"/>
  <c r="R1467" i="27"/>
  <c r="R3147" i="27"/>
  <c r="P3870" i="27"/>
  <c r="P3741" i="27"/>
  <c r="P3430" i="27"/>
  <c r="P3121" i="27"/>
  <c r="P2970" i="27"/>
  <c r="P2894" i="27"/>
  <c r="P2713" i="27"/>
  <c r="P2609" i="27"/>
  <c r="P2557" i="27"/>
  <c r="P2219" i="27"/>
  <c r="P2067" i="27"/>
  <c r="P1699" i="27"/>
  <c r="P1518" i="27"/>
  <c r="P3559" i="27"/>
  <c r="P1909" i="27"/>
  <c r="P1339" i="27"/>
  <c r="P1751" i="27"/>
  <c r="P3278" i="27"/>
  <c r="P2321" i="27"/>
  <c r="P2143" i="27"/>
  <c r="P3201" i="27"/>
  <c r="P3328" i="27"/>
  <c r="P3174" i="27"/>
  <c r="P3534" i="27"/>
  <c r="P3664" i="27"/>
  <c r="P3481" i="27"/>
  <c r="P3766" i="27"/>
  <c r="P3380" i="27"/>
  <c r="P2996" i="27"/>
  <c r="P1467" i="27"/>
  <c r="P2480" i="27"/>
  <c r="P3455" i="27"/>
  <c r="P3147" i="27"/>
  <c r="P3071" i="27"/>
  <c r="N3870" i="27"/>
  <c r="N3791" i="27"/>
  <c r="N3741" i="27"/>
  <c r="N3585" i="27"/>
  <c r="N3430" i="27"/>
  <c r="N3226" i="27"/>
  <c r="N3121" i="27"/>
  <c r="N3096" i="27"/>
  <c r="N3046" i="27"/>
  <c r="N2970" i="27"/>
  <c r="N2945" i="27"/>
  <c r="N2919" i="27"/>
  <c r="N2894" i="27"/>
  <c r="N2841" i="27"/>
  <c r="N2816" i="27"/>
  <c r="N2764" i="27"/>
  <c r="N2713" i="27"/>
  <c r="N2609" i="27"/>
  <c r="N2557" i="27"/>
  <c r="N2505" i="27"/>
  <c r="N2455" i="27"/>
  <c r="N2430" i="27"/>
  <c r="N2687" i="27"/>
  <c r="N2661" i="27"/>
  <c r="N2583" i="27"/>
  <c r="N2219" i="27"/>
  <c r="N2193" i="27"/>
  <c r="N2118" i="27"/>
  <c r="N2092" i="27"/>
  <c r="N2067" i="27"/>
  <c r="N2017" i="27"/>
  <c r="N2295" i="27"/>
  <c r="N2168" i="27"/>
  <c r="N1699" i="27"/>
  <c r="N1518" i="27"/>
  <c r="N1441" i="27"/>
  <c r="N1390" i="27"/>
  <c r="N1751" i="27"/>
  <c r="N1936" i="27"/>
  <c r="N1909" i="27"/>
  <c r="N1882" i="27"/>
  <c r="N1776" i="27"/>
  <c r="N1594" i="27"/>
  <c r="N1568" i="27"/>
  <c r="N1620" i="27"/>
  <c r="N1543" i="27"/>
  <c r="N1339" i="27"/>
  <c r="N3690" i="27"/>
  <c r="N3716" i="27"/>
  <c r="N3559" i="27"/>
  <c r="N1674" i="27"/>
  <c r="N3021" i="27"/>
  <c r="N2270" i="27"/>
  <c r="N1992" i="27"/>
  <c r="N3174" i="27"/>
  <c r="N3252" i="27"/>
  <c r="N3278" i="27"/>
  <c r="N3328" i="27"/>
  <c r="N2635" i="27"/>
  <c r="N2143" i="27"/>
  <c r="N3303" i="27"/>
  <c r="N1966" i="27"/>
  <c r="N3405" i="27"/>
  <c r="N2321" i="27"/>
  <c r="N3201" i="27"/>
  <c r="N3481" i="27"/>
  <c r="N3534" i="27"/>
  <c r="N3664" i="27"/>
  <c r="N3380" i="27"/>
  <c r="N3147" i="27"/>
  <c r="N3071" i="27"/>
  <c r="N2996" i="27"/>
  <c r="N3766" i="27"/>
  <c r="N3455" i="27"/>
  <c r="N1467" i="27"/>
  <c r="N2480" i="27"/>
  <c r="L3870" i="27"/>
  <c r="L3791" i="27"/>
  <c r="L3741" i="27"/>
  <c r="L3226" i="27"/>
  <c r="L3121" i="27"/>
  <c r="L3096" i="27"/>
  <c r="L3046" i="27"/>
  <c r="L2970" i="27"/>
  <c r="L2919" i="27"/>
  <c r="L2894" i="27"/>
  <c r="L2764" i="27"/>
  <c r="L2557" i="27"/>
  <c r="L2505" i="27"/>
  <c r="L2430" i="27"/>
  <c r="L2609" i="27"/>
  <c r="L2583" i="27"/>
  <c r="L2455" i="27"/>
  <c r="L2193" i="27"/>
  <c r="L2118" i="27"/>
  <c r="L2017" i="27"/>
  <c r="L1936" i="27"/>
  <c r="L1882" i="27"/>
  <c r="L1441" i="27"/>
  <c r="L1390" i="27"/>
  <c r="L1594" i="27"/>
  <c r="L1568" i="27"/>
  <c r="L1620" i="27"/>
  <c r="L1543" i="27"/>
  <c r="L3303" i="27"/>
  <c r="L3252" i="27"/>
  <c r="L3278" i="27"/>
  <c r="L3328" i="27"/>
  <c r="L3201" i="27"/>
  <c r="L3559" i="27"/>
  <c r="L1776" i="27"/>
  <c r="L2092" i="27"/>
  <c r="L2945" i="27"/>
  <c r="L1339" i="27"/>
  <c r="L1909" i="27"/>
  <c r="L2713" i="27"/>
  <c r="L1699" i="27"/>
  <c r="L2816" i="27"/>
  <c r="L3585" i="27"/>
  <c r="L2687" i="27"/>
  <c r="L3405" i="27"/>
  <c r="L3690" i="27"/>
  <c r="L1751" i="27"/>
  <c r="L1518" i="27"/>
  <c r="L2841" i="27"/>
  <c r="L3430" i="27"/>
  <c r="L2067" i="27"/>
  <c r="L2295" i="27"/>
  <c r="L2168" i="27"/>
  <c r="L2661" i="27"/>
  <c r="L2219" i="27"/>
  <c r="L3716" i="27"/>
  <c r="L1674" i="27"/>
  <c r="L2635" i="27"/>
  <c r="L3021" i="27"/>
  <c r="L2321" i="27"/>
  <c r="L1966" i="27"/>
  <c r="L2270" i="27"/>
  <c r="L1992" i="27"/>
  <c r="L2143" i="27"/>
  <c r="L3174" i="27"/>
  <c r="L3534" i="27"/>
  <c r="L3664" i="27"/>
  <c r="L3766" i="27"/>
  <c r="L3380" i="27"/>
  <c r="L3147" i="27"/>
  <c r="L3071" i="27"/>
  <c r="L2996" i="27"/>
  <c r="L3455" i="27"/>
  <c r="L1467" i="27"/>
  <c r="L2480" i="27"/>
  <c r="J3870" i="27"/>
  <c r="J3791" i="27"/>
  <c r="J3741" i="27"/>
  <c r="J3585" i="27"/>
  <c r="J3430" i="27"/>
  <c r="J3226" i="27"/>
  <c r="J3121" i="27"/>
  <c r="J3096" i="27"/>
  <c r="J3046" i="27"/>
  <c r="J2970" i="27"/>
  <c r="J2945" i="27"/>
  <c r="J2919" i="27"/>
  <c r="J2894" i="27"/>
  <c r="J2841" i="27"/>
  <c r="J2816" i="27"/>
  <c r="J2713" i="27"/>
  <c r="J2687" i="27"/>
  <c r="J2505" i="27"/>
  <c r="J2430" i="27"/>
  <c r="J2661" i="27"/>
  <c r="J2609" i="27"/>
  <c r="J2455" i="27"/>
  <c r="J2295" i="27"/>
  <c r="J2193" i="27"/>
  <c r="J2118" i="27"/>
  <c r="J2219" i="27"/>
  <c r="J2168" i="27"/>
  <c r="J2092" i="27"/>
  <c r="J2067" i="27"/>
  <c r="J2017" i="27"/>
  <c r="J1936" i="27"/>
  <c r="J1909" i="27"/>
  <c r="J1882" i="27"/>
  <c r="J1776" i="27"/>
  <c r="J1441" i="27"/>
  <c r="J1390" i="27"/>
  <c r="J1339" i="27"/>
  <c r="J1594" i="27"/>
  <c r="J1568" i="27"/>
  <c r="J1620" i="27"/>
  <c r="J1543" i="27"/>
  <c r="J1518" i="27"/>
  <c r="J2635" i="27"/>
  <c r="J1751" i="27"/>
  <c r="J2557" i="27"/>
  <c r="J3716" i="27"/>
  <c r="J3690" i="27"/>
  <c r="J1674" i="27"/>
  <c r="J3328" i="27"/>
  <c r="J3252" i="27"/>
  <c r="J3021" i="27"/>
  <c r="J2321" i="27"/>
  <c r="J1966" i="27"/>
  <c r="J2270" i="27"/>
  <c r="J2143" i="27"/>
  <c r="J1699" i="27"/>
  <c r="J2583" i="27"/>
  <c r="J2764" i="27"/>
  <c r="J3405" i="27"/>
  <c r="J3559" i="27"/>
  <c r="J3278" i="27"/>
  <c r="J3303" i="27"/>
  <c r="J1992" i="27"/>
  <c r="J3201" i="27"/>
  <c r="J3174" i="27"/>
  <c r="J3481" i="27"/>
  <c r="J3534" i="27"/>
  <c r="J3664" i="27"/>
  <c r="J3380" i="27"/>
  <c r="J3071" i="27"/>
  <c r="J2996" i="27"/>
  <c r="J3766" i="27"/>
  <c r="J3455" i="27"/>
  <c r="J3147" i="27"/>
  <c r="J1467" i="27"/>
  <c r="J2480" i="27"/>
  <c r="H3870" i="27"/>
  <c r="H3791" i="27"/>
  <c r="H3741" i="27"/>
  <c r="H3585" i="27"/>
  <c r="H3430" i="27"/>
  <c r="H3226" i="27"/>
  <c r="H3121" i="27"/>
  <c r="H3096" i="27"/>
  <c r="H2970" i="27"/>
  <c r="H2945" i="27"/>
  <c r="H2919" i="27"/>
  <c r="H3046" i="27"/>
  <c r="H2894" i="27"/>
  <c r="H2841" i="27"/>
  <c r="H2816" i="27"/>
  <c r="H2764" i="27"/>
  <c r="H2713" i="27"/>
  <c r="H2687" i="27"/>
  <c r="H2583" i="27"/>
  <c r="H2557" i="27"/>
  <c r="H2505" i="27"/>
  <c r="H2661" i="27"/>
  <c r="H2609" i="27"/>
  <c r="H2455" i="27"/>
  <c r="H2430" i="27"/>
  <c r="H2295" i="27"/>
  <c r="H2219" i="27"/>
  <c r="H2193" i="27"/>
  <c r="H2168" i="27"/>
  <c r="H2118" i="27"/>
  <c r="H2092" i="27"/>
  <c r="H2067" i="27"/>
  <c r="H2017" i="27"/>
  <c r="H1936" i="27"/>
  <c r="H1909" i="27"/>
  <c r="H1882" i="27"/>
  <c r="H1776" i="27"/>
  <c r="H1699" i="27"/>
  <c r="H1594" i="27"/>
  <c r="H1620" i="27"/>
  <c r="H1441" i="27"/>
  <c r="H1339" i="27"/>
  <c r="H3405" i="27"/>
  <c r="H3690" i="27"/>
  <c r="H3716" i="27"/>
  <c r="H3559" i="27"/>
  <c r="H1674" i="27"/>
  <c r="H1568" i="27"/>
  <c r="H1543" i="27"/>
  <c r="H1518" i="27"/>
  <c r="H1390" i="27"/>
  <c r="H1751" i="27"/>
  <c r="H3021" i="27"/>
  <c r="H2143" i="27"/>
  <c r="H3303" i="27"/>
  <c r="H1992" i="27"/>
  <c r="H1966" i="27"/>
  <c r="H3174" i="27"/>
  <c r="H3201" i="27"/>
  <c r="H3252" i="27"/>
  <c r="H3278" i="27"/>
  <c r="H3328" i="27"/>
  <c r="H2635" i="27"/>
  <c r="H2270" i="27"/>
  <c r="H2321" i="27"/>
  <c r="H3534" i="27"/>
  <c r="H3664" i="27"/>
  <c r="H3481" i="27"/>
  <c r="H3147" i="27"/>
  <c r="H1467" i="27"/>
  <c r="H2480" i="27"/>
  <c r="H3766" i="27"/>
  <c r="H3455" i="27"/>
  <c r="H3380" i="27"/>
  <c r="H3071" i="27"/>
  <c r="H2996" i="27"/>
  <c r="F3791" i="27"/>
  <c r="F3741" i="27"/>
  <c r="F3585" i="27"/>
  <c r="F3430" i="27"/>
  <c r="F3226" i="27"/>
  <c r="F3121" i="27"/>
  <c r="F3096" i="27"/>
  <c r="F2970" i="27"/>
  <c r="F2945" i="27"/>
  <c r="F2919" i="27"/>
  <c r="F3046" i="27"/>
  <c r="F2841" i="27"/>
  <c r="F2816" i="27"/>
  <c r="F2764" i="27"/>
  <c r="F2713" i="27"/>
  <c r="F2687" i="27"/>
  <c r="F2583" i="27"/>
  <c r="F2557" i="27"/>
  <c r="F2661" i="27"/>
  <c r="F2609" i="27"/>
  <c r="F2505" i="27"/>
  <c r="F2430" i="27"/>
  <c r="F2295" i="27"/>
  <c r="F2219" i="27"/>
  <c r="F2193" i="27"/>
  <c r="F2168" i="27"/>
  <c r="F2118" i="27"/>
  <c r="F2092" i="27"/>
  <c r="F2067" i="27"/>
  <c r="F2017" i="27"/>
  <c r="F1936" i="27"/>
  <c r="F1909" i="27"/>
  <c r="F1882" i="27"/>
  <c r="F1776" i="27"/>
  <c r="F1699" i="27"/>
  <c r="F1594" i="27"/>
  <c r="F1441" i="27"/>
  <c r="F1339" i="27"/>
  <c r="F3405" i="27"/>
  <c r="F3690" i="27"/>
  <c r="F1674" i="27"/>
  <c r="F1568" i="27"/>
  <c r="F1543" i="27"/>
  <c r="F1518" i="27"/>
  <c r="F1390" i="27"/>
  <c r="F3559" i="27"/>
  <c r="F3252" i="27"/>
  <c r="F3278" i="27"/>
  <c r="F3328" i="27"/>
  <c r="F2270" i="27"/>
  <c r="F3174" i="27"/>
  <c r="F1992" i="27"/>
  <c r="F3021" i="27"/>
  <c r="F2635" i="27"/>
  <c r="F2321" i="27"/>
  <c r="F2143" i="27"/>
  <c r="F3303" i="27"/>
  <c r="F2455" i="27"/>
  <c r="F3870" i="27"/>
  <c r="F2894" i="27"/>
  <c r="F1620" i="27"/>
  <c r="F1751" i="27"/>
  <c r="F3716" i="27"/>
  <c r="F1966" i="27"/>
  <c r="F3201" i="27"/>
  <c r="F3766" i="27"/>
  <c r="F3664" i="27"/>
  <c r="F3147" i="27"/>
  <c r="F3481" i="27"/>
  <c r="F3534" i="27"/>
  <c r="F3380" i="27"/>
  <c r="F3071" i="27"/>
  <c r="F2996" i="27"/>
  <c r="F3455" i="27"/>
  <c r="F2480" i="27"/>
  <c r="F1467" i="27"/>
  <c r="U3768" i="27"/>
  <c r="U3415" i="27"/>
  <c r="D3407" i="27"/>
  <c r="U3313" i="27"/>
  <c r="D3305" i="27"/>
  <c r="D1570" i="27"/>
  <c r="M14" i="27"/>
  <c r="L13" i="27"/>
  <c r="K14" i="27"/>
  <c r="J14" i="27"/>
  <c r="G14" i="27"/>
  <c r="U3771" i="27"/>
  <c r="D3410" i="27"/>
  <c r="D3308" i="27"/>
  <c r="D1573" i="27"/>
  <c r="W1170" i="27"/>
  <c r="S1170" i="27"/>
  <c r="O1170" i="27"/>
  <c r="M1170" i="27"/>
  <c r="L1169" i="27"/>
  <c r="K1170" i="27"/>
  <c r="J1169" i="27"/>
  <c r="O1144" i="27"/>
  <c r="L1065" i="27"/>
  <c r="O1065" i="27"/>
  <c r="R1065" i="27"/>
  <c r="S1066" i="27"/>
  <c r="V1065" i="27"/>
  <c r="W1066" i="27"/>
  <c r="J1039" i="27"/>
  <c r="L1039" i="27"/>
  <c r="O1039" i="27"/>
  <c r="P1039" i="27"/>
  <c r="L1014" i="27"/>
  <c r="P1013" i="27"/>
  <c r="R1013" i="27"/>
  <c r="V1014" i="27"/>
  <c r="M927" i="27"/>
  <c r="V866" i="27"/>
  <c r="F835" i="27"/>
  <c r="H745" i="27"/>
  <c r="O746" i="27"/>
  <c r="T745" i="27"/>
  <c r="V745" i="27"/>
  <c r="E717" i="27"/>
  <c r="F717" i="27"/>
  <c r="G716" i="27"/>
  <c r="K717" i="27"/>
  <c r="N716" i="27"/>
  <c r="M687" i="27"/>
  <c r="L655" i="27"/>
  <c r="O657" i="27"/>
  <c r="E626" i="27"/>
  <c r="E536" i="27"/>
  <c r="L536" i="27"/>
  <c r="J477" i="27"/>
  <c r="T479" i="27"/>
  <c r="V447" i="27"/>
  <c r="K418" i="27"/>
  <c r="F388" i="27"/>
  <c r="G389" i="27"/>
  <c r="O387" i="27"/>
  <c r="G328" i="27"/>
  <c r="L268" i="27"/>
  <c r="G163" i="27"/>
  <c r="J164" i="27"/>
  <c r="L164" i="27"/>
  <c r="M163" i="27"/>
  <c r="S164" i="27"/>
  <c r="K133" i="27"/>
  <c r="L134" i="27"/>
  <c r="E73" i="27"/>
  <c r="J74" i="27"/>
  <c r="V44" i="27"/>
  <c r="V1117" i="27"/>
  <c r="F567" i="27"/>
  <c r="K567" i="27"/>
  <c r="U3762" i="27"/>
  <c r="D3401" i="27"/>
  <c r="D3299" i="27"/>
  <c r="D1905" i="27"/>
  <c r="U3765" i="27"/>
  <c r="U3417" i="27"/>
  <c r="D3404" i="27"/>
  <c r="U3421" i="27"/>
  <c r="D3302" i="27"/>
  <c r="U3319" i="27"/>
  <c r="U3315" i="27"/>
  <c r="U1921" i="27"/>
  <c r="U1925" i="27"/>
  <c r="D1908" i="27"/>
  <c r="F1311" i="27"/>
  <c r="L1311" i="27"/>
  <c r="N1311" i="27"/>
  <c r="P1311" i="27"/>
  <c r="R1311" i="27"/>
  <c r="T1311" i="27"/>
  <c r="V1311" i="27"/>
  <c r="X1311" i="27"/>
  <c r="F1314" i="27"/>
  <c r="H1314" i="27"/>
  <c r="J1314" i="27"/>
  <c r="L1314" i="27"/>
  <c r="N1314" i="27"/>
  <c r="P1314" i="27"/>
  <c r="R1314" i="27"/>
  <c r="T1314" i="27"/>
  <c r="V1314" i="27"/>
  <c r="X1314" i="27"/>
  <c r="V1315" i="27"/>
  <c r="X1315" i="27"/>
  <c r="F1320" i="27"/>
  <c r="H1320" i="27"/>
  <c r="L1320" i="27"/>
  <c r="P1320" i="27"/>
  <c r="R1320" i="27"/>
  <c r="T1320" i="27"/>
  <c r="X1320" i="27"/>
  <c r="R1321" i="27"/>
  <c r="T1321" i="27"/>
  <c r="X1321" i="27"/>
  <c r="N1644" i="27"/>
  <c r="Q1644" i="27"/>
  <c r="N1647" i="27"/>
  <c r="W1648" i="27"/>
  <c r="W1654" i="27"/>
  <c r="V1644" i="27"/>
  <c r="T1647" i="27"/>
  <c r="K1647" i="27"/>
  <c r="V1650" i="27"/>
  <c r="R1650" i="27"/>
  <c r="R1654" i="27"/>
  <c r="F1654" i="27"/>
  <c r="X1644" i="27"/>
  <c r="G2343" i="27"/>
  <c r="N2343" i="27"/>
  <c r="Q2343" i="27"/>
  <c r="V2343" i="27"/>
  <c r="X2343" i="27"/>
  <c r="G2346" i="27"/>
  <c r="N2346" i="27"/>
  <c r="V2346" i="27"/>
  <c r="X2346" i="27"/>
  <c r="W2347" i="27"/>
  <c r="G2352" i="27"/>
  <c r="X2352" i="27"/>
  <c r="W2353" i="27"/>
  <c r="H2365" i="27"/>
  <c r="P2365" i="27"/>
  <c r="W2365" i="27"/>
  <c r="J2350" i="27"/>
  <c r="M2343" i="27"/>
  <c r="O2344" i="27"/>
  <c r="S2344" i="27"/>
  <c r="T2352" i="27"/>
  <c r="L2369" i="27"/>
  <c r="N2369" i="27"/>
  <c r="Q2369" i="27"/>
  <c r="W2369" i="27"/>
  <c r="H2372" i="27"/>
  <c r="L2372" i="27"/>
  <c r="N2372" i="27"/>
  <c r="W2372" i="27"/>
  <c r="V2373" i="27"/>
  <c r="X2373" i="27"/>
  <c r="H2378" i="27"/>
  <c r="L2378" i="27"/>
  <c r="W2378" i="27"/>
  <c r="T2379" i="27"/>
  <c r="X2379" i="27"/>
  <c r="P2391" i="27"/>
  <c r="V2391" i="27"/>
  <c r="E2373" i="27"/>
  <c r="G2372" i="27"/>
  <c r="R2378" i="27"/>
  <c r="N2736" i="27"/>
  <c r="Q2736" i="27"/>
  <c r="W2736" i="27"/>
  <c r="H2739" i="27"/>
  <c r="N2739" i="27"/>
  <c r="W2739" i="27"/>
  <c r="V2740" i="27"/>
  <c r="X2740" i="27"/>
  <c r="H2745" i="27"/>
  <c r="W2745" i="27"/>
  <c r="T2746" i="27"/>
  <c r="X2746" i="27"/>
  <c r="E2745" i="27"/>
  <c r="R2745" i="27"/>
  <c r="S2739" i="27"/>
  <c r="P2787" i="27"/>
  <c r="W2787" i="27"/>
  <c r="H2790" i="27"/>
  <c r="K2790" i="27"/>
  <c r="P2790" i="27"/>
  <c r="T2790" i="27"/>
  <c r="W2790" i="27"/>
  <c r="X2791" i="27"/>
  <c r="H2796" i="27"/>
  <c r="P2796" i="27"/>
  <c r="T2796" i="27"/>
  <c r="W2796" i="27"/>
  <c r="X2797" i="27"/>
  <c r="Q2809" i="27"/>
  <c r="E2794" i="27"/>
  <c r="L2797" i="27"/>
  <c r="J2788" i="27"/>
  <c r="R2797" i="27"/>
  <c r="F2864" i="27"/>
  <c r="Q2864" i="27"/>
  <c r="S2864" i="27"/>
  <c r="W2864" i="27"/>
  <c r="F2867" i="27"/>
  <c r="H2867" i="27"/>
  <c r="S2867" i="27"/>
  <c r="W2867" i="27"/>
  <c r="V2868" i="27"/>
  <c r="X2868" i="27"/>
  <c r="F2873" i="27"/>
  <c r="H2873" i="27"/>
  <c r="O2873" i="27"/>
  <c r="W2873" i="27"/>
  <c r="R2874" i="27"/>
  <c r="T2874" i="27"/>
  <c r="X2874" i="27"/>
  <c r="Q2882" i="27"/>
  <c r="S2882" i="27"/>
  <c r="P2886" i="27"/>
  <c r="L2874" i="27"/>
  <c r="G1490" i="27"/>
  <c r="L1490" i="27"/>
  <c r="N1490" i="27"/>
  <c r="P1490" i="27"/>
  <c r="R1490" i="27"/>
  <c r="V1490" i="27"/>
  <c r="X1490" i="27"/>
  <c r="G1493" i="27"/>
  <c r="J1493" i="27"/>
  <c r="L1493" i="27"/>
  <c r="N1493" i="27"/>
  <c r="P1493" i="27"/>
  <c r="R1493" i="27"/>
  <c r="T1493" i="27"/>
  <c r="V1493" i="27"/>
  <c r="X1493" i="27"/>
  <c r="V1494" i="27"/>
  <c r="X1494" i="27"/>
  <c r="G1499" i="27"/>
  <c r="L1499" i="27"/>
  <c r="P1499" i="27"/>
  <c r="R1499" i="27"/>
  <c r="T1499" i="27"/>
  <c r="X1499" i="27"/>
  <c r="R1500" i="27"/>
  <c r="T1500" i="27"/>
  <c r="X1500" i="27"/>
  <c r="G1507" i="27"/>
  <c r="J1508" i="27"/>
  <c r="L1508" i="27"/>
  <c r="N1508" i="27"/>
  <c r="V1508" i="27"/>
  <c r="F1850" i="27"/>
  <c r="M1850" i="27"/>
  <c r="P1850" i="27"/>
  <c r="R1850" i="27"/>
  <c r="T1850" i="27"/>
  <c r="W1850" i="27"/>
  <c r="F1853" i="27"/>
  <c r="H1853" i="27"/>
  <c r="K1853" i="27"/>
  <c r="M1853" i="27"/>
  <c r="P1853" i="27"/>
  <c r="R1853" i="27"/>
  <c r="T1853" i="27"/>
  <c r="W1853" i="27"/>
  <c r="S1854" i="27"/>
  <c r="X1854" i="27"/>
  <c r="F1859" i="27"/>
  <c r="H1859" i="27"/>
  <c r="P1859" i="27"/>
  <c r="R1859" i="27"/>
  <c r="T1859" i="27"/>
  <c r="W1859" i="27"/>
  <c r="X1860" i="27"/>
  <c r="L1868" i="27"/>
  <c r="X1866" i="27"/>
  <c r="Q1876" i="27"/>
  <c r="S1876" i="27"/>
  <c r="J1854" i="27"/>
  <c r="O1859" i="27"/>
  <c r="G3504" i="27"/>
  <c r="L3504" i="27"/>
  <c r="N3504" i="27"/>
  <c r="Q3504" i="27"/>
  <c r="S3504" i="27"/>
  <c r="W3504" i="27"/>
  <c r="G3507" i="27"/>
  <c r="J3507" i="27"/>
  <c r="L3507" i="27"/>
  <c r="N3507" i="27"/>
  <c r="S3507" i="27"/>
  <c r="W3507" i="27"/>
  <c r="V3508" i="27"/>
  <c r="X3508" i="27"/>
  <c r="G3513" i="27"/>
  <c r="L3513" i="27"/>
  <c r="W3513" i="27"/>
  <c r="R3514" i="27"/>
  <c r="X3514" i="27"/>
  <c r="J3522" i="27"/>
  <c r="S3522" i="27"/>
  <c r="F3526" i="27"/>
  <c r="O3507" i="27"/>
  <c r="F1722" i="27"/>
  <c r="Q1722" i="27"/>
  <c r="S1722" i="27"/>
  <c r="W1722" i="27"/>
  <c r="F1725" i="27"/>
  <c r="H1725" i="27"/>
  <c r="K1725" i="27"/>
  <c r="S1725" i="27"/>
  <c r="W1725" i="27"/>
  <c r="V1726" i="27"/>
  <c r="X1726" i="27"/>
  <c r="F1731" i="27"/>
  <c r="H1731" i="27"/>
  <c r="O1731" i="27"/>
  <c r="W1731" i="27"/>
  <c r="R1732" i="27"/>
  <c r="X1732" i="27"/>
  <c r="F1739" i="27"/>
  <c r="G1362" i="27"/>
  <c r="I1362" i="27"/>
  <c r="Q1362" i="27"/>
  <c r="S1362" i="27"/>
  <c r="W1362" i="27"/>
  <c r="G1365" i="27"/>
  <c r="S1365" i="27"/>
  <c r="W1365" i="27"/>
  <c r="V1366" i="27"/>
  <c r="X1366" i="27"/>
  <c r="G1371" i="27"/>
  <c r="O1371" i="27"/>
  <c r="W1371" i="27"/>
  <c r="R1372" i="27"/>
  <c r="X1372" i="27"/>
  <c r="F1384" i="27"/>
  <c r="H1384" i="27"/>
  <c r="P1384" i="27"/>
  <c r="M2039" i="27"/>
  <c r="Q2039" i="27"/>
  <c r="S2039" i="27"/>
  <c r="W2039" i="27"/>
  <c r="H2042" i="27"/>
  <c r="J2042" i="27"/>
  <c r="M2042" i="27"/>
  <c r="S2042" i="27"/>
  <c r="W2042" i="27"/>
  <c r="V2043" i="27"/>
  <c r="X2043" i="27"/>
  <c r="H2048" i="27"/>
  <c r="O2048" i="27"/>
  <c r="W2048" i="27"/>
  <c r="R2049" i="27"/>
  <c r="X2049" i="27"/>
  <c r="V2061" i="27"/>
  <c r="E2048" i="27"/>
  <c r="F2048" i="27"/>
  <c r="G3814" i="27"/>
  <c r="N3814" i="27"/>
  <c r="Q3814" i="27"/>
  <c r="S3814" i="27"/>
  <c r="W3814" i="27"/>
  <c r="G3817" i="27"/>
  <c r="K3817" i="27"/>
  <c r="N3817" i="27"/>
  <c r="S3817" i="27"/>
  <c r="W3817" i="27"/>
  <c r="V3818" i="27"/>
  <c r="X3818" i="27"/>
  <c r="G3823" i="27"/>
  <c r="W3823" i="27"/>
  <c r="R3824" i="27"/>
  <c r="X3824" i="27"/>
  <c r="N3832" i="27"/>
  <c r="S3832" i="27"/>
  <c r="H3836" i="27"/>
  <c r="L3836" i="27"/>
  <c r="G1798" i="27"/>
  <c r="I1798" i="27"/>
  <c r="L1798" i="27"/>
  <c r="P1798" i="27"/>
  <c r="R1798" i="27"/>
  <c r="G1801" i="27"/>
  <c r="L1801" i="27"/>
  <c r="P1801" i="27"/>
  <c r="R1801" i="27"/>
  <c r="X1802" i="27"/>
  <c r="G1807" i="27"/>
  <c r="I1807" i="27"/>
  <c r="L1807" i="27"/>
  <c r="P1807" i="27"/>
  <c r="R1807" i="27"/>
  <c r="T1808" i="27"/>
  <c r="X1808" i="27"/>
  <c r="L1816" i="27"/>
  <c r="E1802" i="27"/>
  <c r="E1807" i="27"/>
  <c r="V1808" i="27"/>
  <c r="W1802" i="27"/>
  <c r="N1413" i="27"/>
  <c r="Q1413" i="27"/>
  <c r="X1413" i="27"/>
  <c r="H1416" i="27"/>
  <c r="K1416" i="27"/>
  <c r="N1416" i="27"/>
  <c r="T1416" i="27"/>
  <c r="X1416" i="27"/>
  <c r="X1417" i="27"/>
  <c r="H1422" i="27"/>
  <c r="T1422" i="27"/>
  <c r="X1422" i="27"/>
  <c r="T1423" i="27"/>
  <c r="X1423" i="27"/>
  <c r="Q1431" i="27"/>
  <c r="H1435" i="27"/>
  <c r="G1416" i="27"/>
  <c r="G1423" i="27"/>
  <c r="W1416" i="27"/>
  <c r="G2241" i="27"/>
  <c r="M2241" i="27"/>
  <c r="Q2241" i="27"/>
  <c r="S2241" i="27"/>
  <c r="W2241" i="27"/>
  <c r="G2244" i="27"/>
  <c r="J2244" i="27"/>
  <c r="M2244" i="27"/>
  <c r="S2244" i="27"/>
  <c r="W2244" i="27"/>
  <c r="V2245" i="27"/>
  <c r="X2245" i="27"/>
  <c r="G2250" i="27"/>
  <c r="O2250" i="27"/>
  <c r="W2250" i="27"/>
  <c r="R2251" i="27"/>
  <c r="T2251" i="27"/>
  <c r="X2251" i="27"/>
  <c r="H2263" i="27"/>
  <c r="P2263" i="27"/>
  <c r="F2251" i="27"/>
  <c r="L2250" i="27"/>
  <c r="G2528" i="27"/>
  <c r="L2528" i="27"/>
  <c r="N2528" i="27"/>
  <c r="P2528" i="27"/>
  <c r="R2528" i="27"/>
  <c r="V2528" i="27"/>
  <c r="X2528" i="27"/>
  <c r="G2531" i="27"/>
  <c r="J2531" i="27"/>
  <c r="L2531" i="27"/>
  <c r="N2531" i="27"/>
  <c r="P2531" i="27"/>
  <c r="R2531" i="27"/>
  <c r="T2531" i="27"/>
  <c r="V2531" i="27"/>
  <c r="X2531" i="27"/>
  <c r="V2532" i="27"/>
  <c r="X2532" i="27"/>
  <c r="G2537" i="27"/>
  <c r="L2537" i="27"/>
  <c r="P2537" i="27"/>
  <c r="R2537" i="27"/>
  <c r="T2537" i="27"/>
  <c r="X2537" i="27"/>
  <c r="R2538" i="27"/>
  <c r="X2538" i="27"/>
  <c r="M2546" i="27"/>
  <c r="O2546" i="27"/>
  <c r="Q2546" i="27"/>
  <c r="S2546" i="27"/>
  <c r="O2548" i="27"/>
  <c r="S2548" i="27"/>
  <c r="F2534" i="27"/>
  <c r="G2394" i="27"/>
  <c r="N2394" i="27"/>
  <c r="P2394" i="27"/>
  <c r="R2394" i="27"/>
  <c r="V2394" i="27"/>
  <c r="X2394" i="27"/>
  <c r="E2397" i="27"/>
  <c r="G2397" i="27"/>
  <c r="K2397" i="27"/>
  <c r="N2397" i="27"/>
  <c r="P2397" i="27"/>
  <c r="R2397" i="27"/>
  <c r="T2397" i="27"/>
  <c r="V2397" i="27"/>
  <c r="X2397" i="27"/>
  <c r="S2398" i="27"/>
  <c r="W2398" i="27"/>
  <c r="E2403" i="27"/>
  <c r="G2403" i="27"/>
  <c r="P2403" i="27"/>
  <c r="R2403" i="27"/>
  <c r="T2403" i="27"/>
  <c r="X2403" i="27"/>
  <c r="W2404" i="27"/>
  <c r="G2411" i="27"/>
  <c r="O2414" i="27"/>
  <c r="S2414" i="27"/>
  <c r="W2414" i="27"/>
  <c r="E2418" i="27"/>
  <c r="G2418" i="27"/>
  <c r="K2418" i="27"/>
  <c r="N2418" i="27"/>
  <c r="P2418" i="27"/>
  <c r="R2418" i="27"/>
  <c r="T2418" i="27"/>
  <c r="V2418" i="27"/>
  <c r="X2418" i="27"/>
  <c r="F2419" i="27"/>
  <c r="H2419" i="27"/>
  <c r="W2419" i="27"/>
  <c r="F2422" i="27"/>
  <c r="H2422" i="27"/>
  <c r="M2422" i="27"/>
  <c r="S2422" i="27"/>
  <c r="W2422" i="27"/>
  <c r="F2424" i="27"/>
  <c r="H2424" i="27"/>
  <c r="W2424" i="27"/>
  <c r="G3841" i="27"/>
  <c r="L3841" i="27"/>
  <c r="N3841" i="27"/>
  <c r="P3841" i="27"/>
  <c r="R3841" i="27"/>
  <c r="V3841" i="27"/>
  <c r="X3841" i="27"/>
  <c r="G3844" i="27"/>
  <c r="J3844" i="27"/>
  <c r="L3844" i="27"/>
  <c r="N3844" i="27"/>
  <c r="P3844" i="27"/>
  <c r="R3844" i="27"/>
  <c r="T3844" i="27"/>
  <c r="V3844" i="27"/>
  <c r="X3844" i="27"/>
  <c r="V3845" i="27"/>
  <c r="X3845" i="27"/>
  <c r="G3850" i="27"/>
  <c r="P3850" i="27"/>
  <c r="R3850" i="27"/>
  <c r="T3850" i="27"/>
  <c r="X3850" i="27"/>
  <c r="R3851" i="27"/>
  <c r="X3851" i="27"/>
  <c r="S3859" i="27"/>
  <c r="F3848" i="27"/>
  <c r="E3350" i="27"/>
  <c r="G3350" i="27"/>
  <c r="I3350" i="27"/>
  <c r="M3350" i="27"/>
  <c r="Q3350" i="27"/>
  <c r="S3350" i="27"/>
  <c r="W3350" i="27"/>
  <c r="E3353" i="27"/>
  <c r="G3353" i="27"/>
  <c r="S3353" i="27"/>
  <c r="W3353" i="27"/>
  <c r="S3354" i="27"/>
  <c r="W3354" i="27"/>
  <c r="E3359" i="27"/>
  <c r="G3359" i="27"/>
  <c r="W3359" i="27"/>
  <c r="W3360" i="27"/>
  <c r="H3372" i="27"/>
  <c r="P3372" i="27"/>
  <c r="V3372" i="27"/>
  <c r="F3608" i="27"/>
  <c r="P3608" i="27"/>
  <c r="R3608" i="27"/>
  <c r="V3608" i="27"/>
  <c r="X3608" i="27"/>
  <c r="F3611" i="27"/>
  <c r="H3611" i="27"/>
  <c r="K3611" i="27"/>
  <c r="P3611" i="27"/>
  <c r="R3611" i="27"/>
  <c r="T3611" i="27"/>
  <c r="V3611" i="27"/>
  <c r="X3611" i="27"/>
  <c r="V3612" i="27"/>
  <c r="X3612" i="27"/>
  <c r="F3617" i="27"/>
  <c r="H3617" i="27"/>
  <c r="P3617" i="27"/>
  <c r="T3617" i="27"/>
  <c r="X3617" i="27"/>
  <c r="R3618" i="27"/>
  <c r="X3618" i="27"/>
  <c r="Q3626" i="27"/>
  <c r="S3626" i="27"/>
  <c r="S3630" i="27"/>
  <c r="W3630" i="27"/>
  <c r="N3615" i="27"/>
  <c r="F3634" i="27"/>
  <c r="F3637" i="27"/>
  <c r="P3637" i="27"/>
  <c r="V3637" i="27"/>
  <c r="V3638" i="27"/>
  <c r="F3643" i="27"/>
  <c r="X3643" i="27"/>
  <c r="N3652" i="27"/>
  <c r="G3644" i="27"/>
  <c r="J3637" i="27"/>
  <c r="R3637" i="27"/>
  <c r="S3637" i="27"/>
  <c r="W3634" i="27"/>
  <c r="W3640" i="27"/>
  <c r="F1824" i="27"/>
  <c r="N1824" i="27"/>
  <c r="Q1824" i="27"/>
  <c r="W1824" i="27"/>
  <c r="F1827" i="27"/>
  <c r="N1827" i="27"/>
  <c r="F1833" i="27"/>
  <c r="W1833" i="27"/>
  <c r="H1846" i="27"/>
  <c r="W1846" i="27"/>
  <c r="E1828" i="27"/>
  <c r="E1833" i="27"/>
  <c r="G1828" i="27"/>
  <c r="G1833" i="27"/>
  <c r="I1833" i="27"/>
  <c r="J1827" i="27"/>
  <c r="K1828" i="27"/>
  <c r="M1824" i="27"/>
  <c r="M1830" i="27"/>
  <c r="O1824" i="27"/>
  <c r="O1830" i="27"/>
  <c r="R1825" i="27"/>
  <c r="S1824" i="27"/>
  <c r="V1828" i="27"/>
  <c r="V1833" i="27"/>
  <c r="X1833" i="27"/>
  <c r="T1480" i="27"/>
  <c r="G107" i="27"/>
  <c r="G111" i="27"/>
  <c r="R99" i="27"/>
  <c r="L99" i="27"/>
  <c r="J99" i="27"/>
  <c r="V160" i="27"/>
  <c r="S160" i="27"/>
  <c r="M184" i="27"/>
  <c r="L235" i="27"/>
  <c r="L337" i="27"/>
  <c r="W384" i="27"/>
  <c r="V427" i="27"/>
  <c r="T427" i="27"/>
  <c r="R427" i="27"/>
  <c r="M427" i="27"/>
  <c r="K427" i="27"/>
  <c r="V415" i="27"/>
  <c r="R415" i="27"/>
  <c r="K415" i="27"/>
  <c r="I521" i="27"/>
  <c r="I525" i="27"/>
  <c r="E541" i="27"/>
  <c r="I550" i="27"/>
  <c r="L550" i="27"/>
  <c r="E554" i="27"/>
  <c r="P570" i="27"/>
  <c r="G571" i="27"/>
  <c r="E571" i="27"/>
  <c r="T575" i="27"/>
  <c r="O575" i="27"/>
  <c r="M575" i="27"/>
  <c r="K575" i="27"/>
  <c r="E580" i="27"/>
  <c r="F580" i="27"/>
  <c r="F583" i="27"/>
  <c r="G580" i="27"/>
  <c r="O580" i="27"/>
  <c r="O581" i="27"/>
  <c r="P580" i="27"/>
  <c r="W580" i="27"/>
  <c r="X580" i="27"/>
  <c r="X562" i="27"/>
  <c r="S562" i="27"/>
  <c r="J562" i="27"/>
  <c r="I584" i="27"/>
  <c r="J584" i="27"/>
  <c r="J587" i="27"/>
  <c r="K584" i="27"/>
  <c r="K587" i="27"/>
  <c r="L584" i="27"/>
  <c r="L587" i="27"/>
  <c r="M584" i="27"/>
  <c r="N584" i="27"/>
  <c r="N587" i="27"/>
  <c r="R584" i="27"/>
  <c r="S584" i="27"/>
  <c r="S585" i="27"/>
  <c r="T584" i="27"/>
  <c r="U584" i="27"/>
  <c r="E610" i="27"/>
  <c r="E614" i="27"/>
  <c r="E617" i="27"/>
  <c r="E638" i="27"/>
  <c r="E644" i="27"/>
  <c r="L659" i="27"/>
  <c r="L668" i="27"/>
  <c r="L670" i="27"/>
  <c r="O670" i="27"/>
  <c r="O671" i="27"/>
  <c r="T670" i="27"/>
  <c r="E674" i="27"/>
  <c r="L674" i="27"/>
  <c r="O674" i="27"/>
  <c r="O675" i="27"/>
  <c r="T674" i="27"/>
  <c r="S690" i="27"/>
  <c r="O690" i="27"/>
  <c r="E691" i="27"/>
  <c r="K700" i="27"/>
  <c r="L700" i="27"/>
  <c r="M700" i="27"/>
  <c r="S682" i="27"/>
  <c r="O682" i="27"/>
  <c r="K704" i="27"/>
  <c r="K707" i="27"/>
  <c r="L704" i="27"/>
  <c r="M704" i="27"/>
  <c r="M707" i="27"/>
  <c r="N719" i="27"/>
  <c r="J720" i="27"/>
  <c r="F721" i="27"/>
  <c r="J730" i="27"/>
  <c r="K730" i="27"/>
  <c r="L730" i="27"/>
  <c r="M730" i="27"/>
  <c r="N730" i="27"/>
  <c r="L713" i="27"/>
  <c r="J711" i="27"/>
  <c r="E734" i="27"/>
  <c r="E735" i="27"/>
  <c r="F734" i="27"/>
  <c r="F737" i="27"/>
  <c r="G734" i="27"/>
  <c r="G737" i="27"/>
  <c r="J734" i="27"/>
  <c r="J737" i="27"/>
  <c r="K734" i="27"/>
  <c r="K737" i="27"/>
  <c r="L734" i="27"/>
  <c r="M734" i="27"/>
  <c r="M737" i="27"/>
  <c r="N734" i="27"/>
  <c r="N737" i="27"/>
  <c r="E760" i="27"/>
  <c r="O760" i="27"/>
  <c r="O761" i="27"/>
  <c r="P760" i="27"/>
  <c r="E764" i="27"/>
  <c r="E767" i="27"/>
  <c r="O764" i="27"/>
  <c r="O765" i="27"/>
  <c r="P764" i="27"/>
  <c r="P767" i="27"/>
  <c r="J788" i="27"/>
  <c r="V790" i="27"/>
  <c r="V794" i="27"/>
  <c r="F850" i="27"/>
  <c r="F869" i="27"/>
  <c r="V875" i="27"/>
  <c r="S875" i="27"/>
  <c r="P875" i="27"/>
  <c r="N875" i="27"/>
  <c r="L875" i="27"/>
  <c r="I880" i="27"/>
  <c r="J880" i="27"/>
  <c r="K880" i="27"/>
  <c r="L880" i="27"/>
  <c r="M880" i="27"/>
  <c r="N880" i="27"/>
  <c r="N90" i="23"/>
  <c r="N883" i="27"/>
  <c r="O880" i="27"/>
  <c r="P880" i="27"/>
  <c r="U880" i="27"/>
  <c r="V880" i="27"/>
  <c r="V881" i="27"/>
  <c r="X862" i="27"/>
  <c r="R862" i="27"/>
  <c r="E884" i="27"/>
  <c r="E887" i="27"/>
  <c r="F884" i="27"/>
  <c r="F887" i="27"/>
  <c r="G884" i="27"/>
  <c r="G887" i="27"/>
  <c r="R884" i="27"/>
  <c r="S884" i="27"/>
  <c r="S885" i="27"/>
  <c r="S900" i="27"/>
  <c r="S905" i="27"/>
  <c r="M905" i="27"/>
  <c r="E910" i="27"/>
  <c r="F910" i="27"/>
  <c r="F913" i="27"/>
  <c r="G910" i="27"/>
  <c r="S893" i="27"/>
  <c r="O892" i="27"/>
  <c r="E914" i="27"/>
  <c r="F914" i="27"/>
  <c r="G914" i="27"/>
  <c r="M940" i="27"/>
  <c r="M944" i="27"/>
  <c r="M947" i="27"/>
  <c r="I973" i="27"/>
  <c r="R1017" i="27"/>
  <c r="O1016" i="27"/>
  <c r="M1016" i="27"/>
  <c r="K1016" i="27"/>
  <c r="I1023" i="27"/>
  <c r="V1020" i="27"/>
  <c r="F1020" i="27"/>
  <c r="E1025" i="27"/>
  <c r="F1025" i="27"/>
  <c r="G1025" i="27"/>
  <c r="R1025" i="27"/>
  <c r="S1025" i="27"/>
  <c r="S1028" i="27"/>
  <c r="T1025" i="27"/>
  <c r="U1025" i="27"/>
  <c r="V1025" i="27"/>
  <c r="W1025" i="27"/>
  <c r="R1011" i="27"/>
  <c r="O1010" i="27"/>
  <c r="E1029" i="27"/>
  <c r="F1029" i="27"/>
  <c r="F1032" i="27"/>
  <c r="G1029" i="27"/>
  <c r="H1032" i="27"/>
  <c r="R1029" i="27"/>
  <c r="S1029" i="27"/>
  <c r="S1030" i="27"/>
  <c r="T1029" i="27"/>
  <c r="U1029" i="27"/>
  <c r="V1029" i="27"/>
  <c r="W1029" i="27"/>
  <c r="V1047" i="27"/>
  <c r="D1047" i="27"/>
  <c r="V1043" i="27"/>
  <c r="R1043" i="27"/>
  <c r="J1043" i="27"/>
  <c r="F1042" i="27"/>
  <c r="V1046" i="27"/>
  <c r="L1046" i="27"/>
  <c r="E1051" i="27"/>
  <c r="F1051" i="27"/>
  <c r="G1051" i="27"/>
  <c r="H1051" i="27"/>
  <c r="I1051" i="27"/>
  <c r="J1051" i="27"/>
  <c r="J1054" i="27"/>
  <c r="K1051" i="27"/>
  <c r="L1051" i="27"/>
  <c r="M1051" i="27"/>
  <c r="N1051" i="27"/>
  <c r="O1051" i="27"/>
  <c r="P1051" i="27"/>
  <c r="P1054" i="27"/>
  <c r="Q1051" i="27"/>
  <c r="R1051" i="27"/>
  <c r="S1051" i="27"/>
  <c r="S1054" i="27"/>
  <c r="T1051" i="27"/>
  <c r="U1051" i="27"/>
  <c r="V1051" i="27"/>
  <c r="V1054" i="27"/>
  <c r="W1051" i="27"/>
  <c r="X1051" i="27"/>
  <c r="X1037" i="27"/>
  <c r="E1055" i="27"/>
  <c r="F1055" i="27"/>
  <c r="F1058" i="27"/>
  <c r="G1055" i="27"/>
  <c r="H1055" i="27"/>
  <c r="H1058" i="27"/>
  <c r="I1055" i="27"/>
  <c r="J1055" i="27"/>
  <c r="K1055" i="27"/>
  <c r="L1055" i="27"/>
  <c r="M1055" i="27"/>
  <c r="N1055" i="27"/>
  <c r="O1055" i="27"/>
  <c r="O1056" i="27"/>
  <c r="P1055" i="27"/>
  <c r="Q1055" i="27"/>
  <c r="Q1058" i="27"/>
  <c r="R1055" i="27"/>
  <c r="S1055" i="27"/>
  <c r="S1058" i="27"/>
  <c r="T1055" i="27"/>
  <c r="U1055" i="27"/>
  <c r="V1055" i="27"/>
  <c r="W1055" i="27"/>
  <c r="W1056" i="27"/>
  <c r="X1055" i="27"/>
  <c r="X99" i="23"/>
  <c r="X1058" i="27"/>
  <c r="V1068" i="27"/>
  <c r="T1068" i="27"/>
  <c r="R1069" i="27"/>
  <c r="N1068" i="27"/>
  <c r="L1068" i="27"/>
  <c r="J1068" i="27"/>
  <c r="V1072" i="27"/>
  <c r="R1072" i="27"/>
  <c r="L1072" i="27"/>
  <c r="I1077" i="27"/>
  <c r="J1077" i="27"/>
  <c r="J1080" i="27"/>
  <c r="K1077" i="27"/>
  <c r="L1077" i="27"/>
  <c r="M1077" i="27"/>
  <c r="N1077" i="27"/>
  <c r="N1080" i="27"/>
  <c r="O1077" i="27"/>
  <c r="O1080" i="27"/>
  <c r="R1077" i="27"/>
  <c r="S1077" i="27"/>
  <c r="S1080" i="27"/>
  <c r="T1077" i="27"/>
  <c r="U1077" i="27"/>
  <c r="V1077" i="27"/>
  <c r="V1080" i="27"/>
  <c r="W1077" i="27"/>
  <c r="R1063" i="27"/>
  <c r="J1062" i="27"/>
  <c r="I1081" i="27"/>
  <c r="J1081" i="27"/>
  <c r="K1081" i="27"/>
  <c r="K1084" i="27"/>
  <c r="L1081" i="27"/>
  <c r="M1081" i="27"/>
  <c r="N1081" i="27"/>
  <c r="O1081" i="27"/>
  <c r="R1081" i="27"/>
  <c r="S1081" i="27"/>
  <c r="S1084" i="27"/>
  <c r="T1081" i="27"/>
  <c r="U1081" i="27"/>
  <c r="V1081" i="27"/>
  <c r="W1081" i="27"/>
  <c r="V1092" i="27"/>
  <c r="X1092" i="27"/>
  <c r="X1098" i="27"/>
  <c r="S1094" i="27"/>
  <c r="V1120" i="27"/>
  <c r="G1121" i="27"/>
  <c r="V1123" i="27"/>
  <c r="J1129" i="27"/>
  <c r="J1132" i="27"/>
  <c r="K1129" i="27"/>
  <c r="K1132" i="27"/>
  <c r="L1129" i="27"/>
  <c r="L1132" i="27"/>
  <c r="M1129" i="27"/>
  <c r="M1132" i="27"/>
  <c r="N1129" i="27"/>
  <c r="N1132" i="27"/>
  <c r="O1129" i="27"/>
  <c r="R1129" i="27"/>
  <c r="S1129" i="27"/>
  <c r="W1129" i="27"/>
  <c r="S1115" i="27"/>
  <c r="U1133" i="27"/>
  <c r="V1136" i="27"/>
  <c r="F1140" i="27"/>
  <c r="N1140" i="27"/>
  <c r="F1143" i="27"/>
  <c r="N1143" i="27"/>
  <c r="T1143" i="27"/>
  <c r="W1144" i="27"/>
  <c r="F1149" i="27"/>
  <c r="W1149" i="27"/>
  <c r="W1150" i="27"/>
  <c r="I1153" i="27"/>
  <c r="M1153" i="27"/>
  <c r="T1156" i="27"/>
  <c r="I1155" i="27"/>
  <c r="J1155" i="27"/>
  <c r="J1158" i="27"/>
  <c r="K1155" i="27"/>
  <c r="L1155" i="27"/>
  <c r="L1158" i="27"/>
  <c r="M1155" i="27"/>
  <c r="S1155" i="27"/>
  <c r="S1158" i="27"/>
  <c r="X1155" i="27"/>
  <c r="G1159" i="27"/>
  <c r="H1162" i="27"/>
  <c r="O1159" i="27"/>
  <c r="O1160" i="27"/>
  <c r="X1173" i="27"/>
  <c r="G1175" i="27"/>
  <c r="W1181" i="27"/>
  <c r="X1181" i="27"/>
  <c r="R1167" i="27"/>
  <c r="J1167" i="27"/>
  <c r="E99" i="23"/>
  <c r="F1185" i="27"/>
  <c r="G99" i="23"/>
  <c r="H1185" i="27"/>
  <c r="H1188" i="27"/>
  <c r="I1188" i="27"/>
  <c r="J1185" i="27"/>
  <c r="L1185" i="27"/>
  <c r="N1185" i="27"/>
  <c r="R1185" i="27"/>
  <c r="T1185" i="27"/>
  <c r="W1185" i="27"/>
  <c r="P1173" i="27"/>
  <c r="Q1176" i="27"/>
  <c r="V175" i="27"/>
  <c r="T175" i="27"/>
  <c r="S250" i="27"/>
  <c r="L250" i="27"/>
  <c r="L280" i="27"/>
  <c r="Z280" i="27"/>
  <c r="M310" i="27"/>
  <c r="Z310" i="27"/>
  <c r="I370" i="27"/>
  <c r="F370" i="27"/>
  <c r="O370" i="27"/>
  <c r="W400" i="27"/>
  <c r="R400" i="27"/>
  <c r="P400" i="27"/>
  <c r="O400" i="27"/>
  <c r="M400" i="27"/>
  <c r="L400" i="27"/>
  <c r="K400" i="27"/>
  <c r="J400" i="27"/>
  <c r="I400" i="27"/>
  <c r="H400" i="27"/>
  <c r="G400" i="27"/>
  <c r="F400" i="27"/>
  <c r="E400" i="27"/>
  <c r="W430" i="27"/>
  <c r="V430" i="27"/>
  <c r="U430" i="27"/>
  <c r="T430" i="27"/>
  <c r="S430" i="27"/>
  <c r="R430" i="27"/>
  <c r="O430" i="27"/>
  <c r="M430" i="27"/>
  <c r="L430" i="27"/>
  <c r="K430" i="27"/>
  <c r="J430" i="27"/>
  <c r="I430" i="27"/>
  <c r="G430" i="27"/>
  <c r="F430" i="27"/>
  <c r="E430" i="27"/>
  <c r="O490" i="27"/>
  <c r="M490" i="27"/>
  <c r="L490" i="27"/>
  <c r="J490" i="27"/>
  <c r="I490" i="27"/>
  <c r="F490" i="27"/>
  <c r="V490" i="27"/>
  <c r="I519" i="27"/>
  <c r="Z519" i="27"/>
  <c r="E548" i="27"/>
  <c r="L548" i="27"/>
  <c r="R578" i="27"/>
  <c r="M578" i="27"/>
  <c r="L578" i="27"/>
  <c r="K578" i="27"/>
  <c r="J578" i="27"/>
  <c r="I578" i="27"/>
  <c r="G578" i="27"/>
  <c r="F578" i="27"/>
  <c r="U578" i="27"/>
  <c r="T578" i="27"/>
  <c r="X578" i="27"/>
  <c r="I608" i="27"/>
  <c r="E608" i="27"/>
  <c r="E668" i="27"/>
  <c r="T668" i="27"/>
  <c r="O668" i="27"/>
  <c r="I698" i="27"/>
  <c r="F698" i="27"/>
  <c r="E698" i="27"/>
  <c r="S698" i="27"/>
  <c r="R698" i="27"/>
  <c r="O698" i="27"/>
  <c r="M698" i="27"/>
  <c r="N728" i="27"/>
  <c r="M728" i="27"/>
  <c r="L728" i="27"/>
  <c r="K728" i="27"/>
  <c r="J728" i="27"/>
  <c r="G728" i="27"/>
  <c r="F728" i="27"/>
  <c r="E728" i="27"/>
  <c r="V758" i="27"/>
  <c r="U758" i="27"/>
  <c r="T758" i="27"/>
  <c r="P758" i="27"/>
  <c r="O758" i="27"/>
  <c r="M758" i="27"/>
  <c r="L758" i="27"/>
  <c r="K758" i="27"/>
  <c r="J758" i="27"/>
  <c r="I758" i="27"/>
  <c r="H758" i="27"/>
  <c r="G758" i="27"/>
  <c r="E758" i="27"/>
  <c r="L750" i="27"/>
  <c r="J750" i="27"/>
  <c r="H750" i="27"/>
  <c r="E751" i="27"/>
  <c r="V878" i="27"/>
  <c r="U878" i="27"/>
  <c r="S878" i="27"/>
  <c r="R878" i="27"/>
  <c r="P878" i="27"/>
  <c r="O878" i="27"/>
  <c r="N878" i="27"/>
  <c r="M878" i="27"/>
  <c r="L878" i="27"/>
  <c r="K878" i="27"/>
  <c r="J878" i="27"/>
  <c r="I878" i="27"/>
  <c r="I967" i="27"/>
  <c r="Z967" i="27"/>
  <c r="N989" i="27"/>
  <c r="X993" i="27"/>
  <c r="W993" i="27"/>
  <c r="S993" i="27"/>
  <c r="R993" i="27"/>
  <c r="Q991" i="27"/>
  <c r="P993" i="27"/>
  <c r="O487" i="27"/>
  <c r="O475" i="27"/>
  <c r="N993" i="27"/>
  <c r="L475" i="27"/>
  <c r="J475" i="27"/>
  <c r="J483" i="27"/>
  <c r="L363" i="27"/>
  <c r="O363" i="27"/>
  <c r="G1023" i="27"/>
  <c r="F1023" i="27"/>
  <c r="E1023" i="27"/>
  <c r="W1023" i="27"/>
  <c r="V1023" i="27"/>
  <c r="U1023" i="27"/>
  <c r="T1023" i="27"/>
  <c r="S1023" i="27"/>
  <c r="R1023" i="27"/>
  <c r="P1023" i="27"/>
  <c r="O1023" i="27"/>
  <c r="N1023" i="27"/>
  <c r="M1023" i="27"/>
  <c r="L1023" i="27"/>
  <c r="K1023" i="27"/>
  <c r="J1023" i="27"/>
  <c r="X1049" i="27"/>
  <c r="W1049" i="27"/>
  <c r="V1049" i="27"/>
  <c r="U1049" i="27"/>
  <c r="T1049" i="27"/>
  <c r="S1049" i="27"/>
  <c r="R1049" i="27"/>
  <c r="Q1049" i="27"/>
  <c r="P1049" i="27"/>
  <c r="O1049" i="27"/>
  <c r="N1049" i="27"/>
  <c r="M1049" i="27"/>
  <c r="L1049" i="27"/>
  <c r="K1049" i="27"/>
  <c r="J1049" i="27"/>
  <c r="I1049" i="27"/>
  <c r="H1049" i="27"/>
  <c r="G1049" i="27"/>
  <c r="F1049" i="27"/>
  <c r="E1049" i="27"/>
  <c r="M1075" i="27"/>
  <c r="L1075" i="27"/>
  <c r="K1075" i="27"/>
  <c r="J1075" i="27"/>
  <c r="I1075" i="27"/>
  <c r="G1075" i="27"/>
  <c r="F1075" i="27"/>
  <c r="E1075" i="27"/>
  <c r="W1075" i="27"/>
  <c r="V1075" i="27"/>
  <c r="U1075" i="27"/>
  <c r="T1075" i="27"/>
  <c r="S1075" i="27"/>
  <c r="R1075" i="27"/>
  <c r="O1075" i="27"/>
  <c r="S1101" i="27"/>
  <c r="R1101" i="27"/>
  <c r="Z1101" i="27"/>
  <c r="N1127" i="27"/>
  <c r="M1127" i="27"/>
  <c r="L1127" i="27"/>
  <c r="K1127" i="27"/>
  <c r="J1127" i="27"/>
  <c r="G1127" i="27"/>
  <c r="F1127" i="27"/>
  <c r="E1127" i="27"/>
  <c r="W1127" i="27"/>
  <c r="S1153" i="27"/>
  <c r="O1153" i="27"/>
  <c r="X1179" i="27"/>
  <c r="W1179" i="27"/>
  <c r="H469" i="27"/>
  <c r="V466" i="27"/>
  <c r="I466" i="27"/>
  <c r="G466" i="27"/>
  <c r="G469" i="27"/>
  <c r="F466" i="27"/>
  <c r="F469" i="27"/>
  <c r="V462" i="27"/>
  <c r="V463" i="27"/>
  <c r="I462" i="27"/>
  <c r="G462" i="27"/>
  <c r="F462" i="27"/>
  <c r="V460" i="27"/>
  <c r="I460" i="27"/>
  <c r="G460" i="27"/>
  <c r="F460" i="27"/>
  <c r="X457" i="27"/>
  <c r="H457" i="27"/>
  <c r="X456" i="27"/>
  <c r="X455" i="27"/>
  <c r="H455" i="27"/>
  <c r="V455" i="27"/>
  <c r="G456" i="27"/>
  <c r="X453" i="27"/>
  <c r="S453" i="27"/>
  <c r="Q453" i="27"/>
  <c r="O453" i="27"/>
  <c r="M453" i="27"/>
  <c r="K453" i="27"/>
  <c r="X449" i="27"/>
  <c r="H449" i="27"/>
  <c r="X448" i="27"/>
  <c r="S448" i="27"/>
  <c r="X447" i="27"/>
  <c r="H447" i="27"/>
  <c r="O445" i="27"/>
  <c r="M443" i="27"/>
  <c r="L340" i="27"/>
  <c r="G340" i="27"/>
  <c r="X229" i="27"/>
  <c r="V229" i="27"/>
  <c r="T229" i="27"/>
  <c r="R229" i="27"/>
  <c r="P229" i="27"/>
  <c r="N229" i="27"/>
  <c r="L229" i="27"/>
  <c r="J229" i="27"/>
  <c r="X227" i="27"/>
  <c r="V227" i="27"/>
  <c r="T227" i="27"/>
  <c r="R227" i="27"/>
  <c r="P227" i="27"/>
  <c r="N227" i="27"/>
  <c r="L227" i="27"/>
  <c r="J227" i="27"/>
  <c r="F227" i="27"/>
  <c r="W224" i="27"/>
  <c r="S224" i="27"/>
  <c r="O224" i="27"/>
  <c r="M224" i="27"/>
  <c r="K224" i="27"/>
  <c r="X223" i="27"/>
  <c r="V223" i="27"/>
  <c r="T223" i="27"/>
  <c r="R223" i="27"/>
  <c r="P223" i="27"/>
  <c r="N223" i="27"/>
  <c r="L223" i="27"/>
  <c r="J223" i="27"/>
  <c r="F223" i="27"/>
  <c r="M220" i="27"/>
  <c r="X97" i="23"/>
  <c r="X3629" i="27"/>
  <c r="W97" i="23"/>
  <c r="S97" i="23"/>
  <c r="X3628" i="27"/>
  <c r="W1637" i="27"/>
  <c r="W1899" i="27"/>
  <c r="W1458" i="27"/>
  <c r="W2135" i="27"/>
  <c r="W2034" i="27"/>
  <c r="W2574" i="27"/>
  <c r="W2678" i="27"/>
  <c r="W2781" i="27"/>
  <c r="W2833" i="27"/>
  <c r="W2936" i="27"/>
  <c r="W3447" i="27"/>
  <c r="W3602" i="27"/>
  <c r="W2312" i="27"/>
  <c r="W2210" i="27"/>
  <c r="W2447" i="27"/>
  <c r="W2730" i="27"/>
  <c r="W2962" i="27"/>
  <c r="W3887" i="27"/>
  <c r="W3063" i="27"/>
  <c r="W2704" i="27"/>
  <c r="W2600" i="27"/>
  <c r="W2185" i="27"/>
  <c r="W2084" i="27"/>
  <c r="W1611" i="27"/>
  <c r="W3576" i="27"/>
  <c r="W3295" i="27"/>
  <c r="W3345" i="27"/>
  <c r="W2652" i="27"/>
  <c r="W2338" i="27"/>
  <c r="W2287" i="27"/>
  <c r="W2160" i="27"/>
  <c r="W1716" i="27"/>
  <c r="W1793" i="27"/>
  <c r="W1407" i="27"/>
  <c r="W1585" i="27"/>
  <c r="W1953" i="27"/>
  <c r="W3243" i="27"/>
  <c r="W2987" i="27"/>
  <c r="W2911" i="27"/>
  <c r="W2858" i="27"/>
  <c r="W2626" i="27"/>
  <c r="W2522" i="27"/>
  <c r="W2472" i="27"/>
  <c r="W2236" i="27"/>
  <c r="W2109" i="27"/>
  <c r="W1926" i="27"/>
  <c r="W1535" i="27"/>
  <c r="W1356" i="27"/>
  <c r="W3422" i="27"/>
  <c r="W3707" i="27"/>
  <c r="W3733" i="27"/>
  <c r="W1691" i="27"/>
  <c r="W3269" i="27"/>
  <c r="W1768" i="27"/>
  <c r="W3038" i="27"/>
  <c r="W3320" i="27"/>
  <c r="W2009" i="27"/>
  <c r="W1983" i="27"/>
  <c r="W3191" i="27"/>
  <c r="W1560" i="27"/>
  <c r="W3808" i="27"/>
  <c r="W3113" i="27"/>
  <c r="W3138" i="27"/>
  <c r="W3758" i="27"/>
  <c r="W3218" i="27"/>
  <c r="W3498" i="27"/>
  <c r="W3681" i="27"/>
  <c r="W3551" i="27"/>
  <c r="W3783" i="27"/>
  <c r="W3397" i="27"/>
  <c r="W3164" i="27"/>
  <c r="W3013" i="27"/>
  <c r="W3088" i="27"/>
  <c r="W3472" i="27"/>
  <c r="W1484" i="27"/>
  <c r="W2497" i="27"/>
  <c r="V3834" i="27"/>
  <c r="S1585" i="27"/>
  <c r="S1716" i="27"/>
  <c r="S1793" i="27"/>
  <c r="S1407" i="27"/>
  <c r="S1953" i="27"/>
  <c r="S2210" i="27"/>
  <c r="S2730" i="27"/>
  <c r="S2962" i="27"/>
  <c r="S3447" i="27"/>
  <c r="S3808" i="27"/>
  <c r="S3758" i="27"/>
  <c r="S3602" i="27"/>
  <c r="S2447" i="27"/>
  <c r="S1899" i="27"/>
  <c r="S1458" i="27"/>
  <c r="S2135" i="27"/>
  <c r="S2781" i="27"/>
  <c r="S3138" i="27"/>
  <c r="S3063" i="27"/>
  <c r="S2704" i="27"/>
  <c r="S2600" i="27"/>
  <c r="S2185" i="27"/>
  <c r="S2084" i="27"/>
  <c r="S1926" i="27"/>
  <c r="S1611" i="27"/>
  <c r="S1560" i="27"/>
  <c r="S1356" i="27"/>
  <c r="S3422" i="27"/>
  <c r="S3707" i="27"/>
  <c r="S3733" i="27"/>
  <c r="S3576" i="27"/>
  <c r="S2287" i="27"/>
  <c r="S2312" i="27"/>
  <c r="S1637" i="27"/>
  <c r="S2034" i="27"/>
  <c r="S2574" i="27"/>
  <c r="S2678" i="27"/>
  <c r="S2833" i="27"/>
  <c r="S2936" i="27"/>
  <c r="S3887" i="27"/>
  <c r="S3243" i="27"/>
  <c r="S3113" i="27"/>
  <c r="S2911" i="27"/>
  <c r="S2858" i="27"/>
  <c r="S2626" i="27"/>
  <c r="S2522" i="27"/>
  <c r="S2472" i="27"/>
  <c r="S2236" i="27"/>
  <c r="S2109" i="27"/>
  <c r="S1535" i="27"/>
  <c r="S3269" i="27"/>
  <c r="S1691" i="27"/>
  <c r="S3295" i="27"/>
  <c r="S2652" i="27"/>
  <c r="S2987" i="27"/>
  <c r="S3038" i="27"/>
  <c r="S2009" i="27"/>
  <c r="S2338" i="27"/>
  <c r="S2160" i="27"/>
  <c r="S1983" i="27"/>
  <c r="S3191" i="27"/>
  <c r="S1768" i="27"/>
  <c r="S3345" i="27"/>
  <c r="S3320" i="27"/>
  <c r="S3218" i="27"/>
  <c r="S3551" i="27"/>
  <c r="S3681" i="27"/>
  <c r="S3013" i="27"/>
  <c r="S3088" i="27"/>
  <c r="S3498" i="27"/>
  <c r="S3783" i="27"/>
  <c r="S3397" i="27"/>
  <c r="S3164" i="27"/>
  <c r="S3472" i="27"/>
  <c r="R3628" i="27"/>
  <c r="P3628" i="27"/>
  <c r="M1331" i="27"/>
  <c r="J2059" i="27"/>
  <c r="F3370" i="27"/>
  <c r="X90" i="23"/>
  <c r="X913" i="27"/>
  <c r="W90" i="23"/>
  <c r="V90" i="23"/>
  <c r="T90" i="23"/>
  <c r="T763" i="27"/>
  <c r="R90" i="23"/>
  <c r="R120" i="27"/>
  <c r="P90" i="23"/>
  <c r="O90" i="23"/>
  <c r="N913" i="27"/>
  <c r="L150" i="27"/>
  <c r="K120" i="27"/>
  <c r="J90" i="23"/>
  <c r="H90" i="23"/>
  <c r="T212" i="27"/>
  <c r="H211" i="27"/>
  <c r="G211" i="27"/>
  <c r="G213" i="27"/>
  <c r="E211" i="27"/>
  <c r="E214" i="27"/>
  <c r="W208" i="27"/>
  <c r="I204" i="27"/>
  <c r="D55" i="23"/>
  <c r="X202" i="27"/>
  <c r="F202" i="27"/>
  <c r="X201" i="27"/>
  <c r="W201" i="27"/>
  <c r="T201" i="27"/>
  <c r="R201" i="27"/>
  <c r="H20" i="23"/>
  <c r="H1046" i="27"/>
  <c r="E20" i="23"/>
  <c r="E992" i="27"/>
  <c r="X200" i="27"/>
  <c r="F200" i="27"/>
  <c r="H200" i="27"/>
  <c r="W198" i="27"/>
  <c r="S198" i="27"/>
  <c r="Q198" i="27"/>
  <c r="O198" i="27"/>
  <c r="M198" i="27"/>
  <c r="K198" i="27"/>
  <c r="G198" i="27"/>
  <c r="X194" i="27"/>
  <c r="F194" i="27"/>
  <c r="X193" i="27"/>
  <c r="W193" i="27"/>
  <c r="V193" i="27"/>
  <c r="S193" i="27"/>
  <c r="H33" i="23"/>
  <c r="H388" i="27"/>
  <c r="X192" i="27"/>
  <c r="V192" i="27"/>
  <c r="T192" i="27"/>
  <c r="R192" i="27"/>
  <c r="P192" i="27"/>
  <c r="N192" i="27"/>
  <c r="L192" i="27"/>
  <c r="J192" i="27"/>
  <c r="F192" i="27"/>
  <c r="O190" i="27"/>
  <c r="I190" i="27"/>
  <c r="N7" i="23"/>
  <c r="N980" i="27"/>
  <c r="M7" i="23"/>
  <c r="M562" i="27"/>
  <c r="G7" i="23"/>
  <c r="G2370" i="27"/>
  <c r="F7" i="23"/>
  <c r="F444" i="27"/>
  <c r="M188" i="27"/>
  <c r="X3867" i="27"/>
  <c r="X3788" i="27"/>
  <c r="X3738" i="27"/>
  <c r="X3582" i="27"/>
  <c r="X3427" i="27"/>
  <c r="X3118" i="27"/>
  <c r="X3223" i="27"/>
  <c r="X3043" i="27"/>
  <c r="X2967" i="27"/>
  <c r="X2942" i="27"/>
  <c r="X3093" i="27"/>
  <c r="X2916" i="27"/>
  <c r="X2891" i="27"/>
  <c r="X2838" i="27"/>
  <c r="X2813" i="27"/>
  <c r="X2761" i="27"/>
  <c r="X2710" i="27"/>
  <c r="X2606" i="27"/>
  <c r="X2554" i="27"/>
  <c r="X2502" i="27"/>
  <c r="X2427" i="27"/>
  <c r="X2684" i="27"/>
  <c r="X2658" i="27"/>
  <c r="X2580" i="27"/>
  <c r="X2452" i="27"/>
  <c r="X2216" i="27"/>
  <c r="X2190" i="27"/>
  <c r="X2115" i="27"/>
  <c r="X2064" i="27"/>
  <c r="X2014" i="27"/>
  <c r="X1957" i="27"/>
  <c r="X2292" i="27"/>
  <c r="X2165" i="27"/>
  <c r="X1696" i="27"/>
  <c r="X1540" i="27"/>
  <c r="X1515" i="27"/>
  <c r="X1438" i="27"/>
  <c r="X1387" i="27"/>
  <c r="X1336" i="27"/>
  <c r="X3402" i="27"/>
  <c r="X3713" i="27"/>
  <c r="X1933" i="27"/>
  <c r="X1906" i="27"/>
  <c r="X1879" i="27"/>
  <c r="X1773" i="27"/>
  <c r="X1591" i="27"/>
  <c r="X1565" i="27"/>
  <c r="X1617" i="27"/>
  <c r="X3687" i="27"/>
  <c r="X3556" i="27"/>
  <c r="X1671" i="27"/>
  <c r="X1748" i="27"/>
  <c r="X3249" i="27"/>
  <c r="X3275" i="27"/>
  <c r="X3300" i="27"/>
  <c r="X1963" i="27"/>
  <c r="X3198" i="27"/>
  <c r="X2267" i="27"/>
  <c r="X2318" i="27"/>
  <c r="X2089" i="27"/>
  <c r="X3325" i="27"/>
  <c r="X2140" i="27"/>
  <c r="X3018" i="27"/>
  <c r="X2632" i="27"/>
  <c r="X1989" i="27"/>
  <c r="X3171" i="27"/>
  <c r="X3531" i="27"/>
  <c r="X3661" i="27"/>
  <c r="X3478" i="27"/>
  <c r="X3377" i="27"/>
  <c r="X3144" i="27"/>
  <c r="X2993" i="27"/>
  <c r="X3763" i="27"/>
  <c r="X3452" i="27"/>
  <c r="X3068" i="27"/>
  <c r="X1464" i="27"/>
  <c r="X2477" i="27"/>
  <c r="W3867" i="27"/>
  <c r="W3582" i="27"/>
  <c r="W3427" i="27"/>
  <c r="W3223" i="27"/>
  <c r="W3043" i="27"/>
  <c r="W2967" i="27"/>
  <c r="W2942" i="27"/>
  <c r="W2916" i="27"/>
  <c r="W2891" i="27"/>
  <c r="W2838" i="27"/>
  <c r="W2813" i="27"/>
  <c r="W2761" i="27"/>
  <c r="W2684" i="27"/>
  <c r="W2658" i="27"/>
  <c r="W2580" i="27"/>
  <c r="W2452" i="27"/>
  <c r="W2710" i="27"/>
  <c r="W2606" i="27"/>
  <c r="W2554" i="27"/>
  <c r="W2502" i="27"/>
  <c r="W2427" i="27"/>
  <c r="W2292" i="27"/>
  <c r="W2165" i="27"/>
  <c r="W2216" i="27"/>
  <c r="W2190" i="27"/>
  <c r="W2115" i="27"/>
  <c r="W2089" i="27"/>
  <c r="W2064" i="27"/>
  <c r="W2014" i="27"/>
  <c r="W1957" i="27"/>
  <c r="W1933" i="27"/>
  <c r="W1906" i="27"/>
  <c r="W1879" i="27"/>
  <c r="W1773" i="27"/>
  <c r="W1591" i="27"/>
  <c r="W1565" i="27"/>
  <c r="W1617" i="27"/>
  <c r="W3687" i="27"/>
  <c r="W3556" i="27"/>
  <c r="W1671" i="27"/>
  <c r="W1748" i="27"/>
  <c r="W1696" i="27"/>
  <c r="W1515" i="27"/>
  <c r="W1438" i="27"/>
  <c r="W1387" i="27"/>
  <c r="W1336" i="27"/>
  <c r="W3402" i="27"/>
  <c r="W3713" i="27"/>
  <c r="W3325" i="27"/>
  <c r="W3018" i="27"/>
  <c r="W2632" i="27"/>
  <c r="W2267" i="27"/>
  <c r="W2318" i="27"/>
  <c r="W1989" i="27"/>
  <c r="W1963" i="27"/>
  <c r="W3171" i="27"/>
  <c r="W3249" i="27"/>
  <c r="W3275" i="27"/>
  <c r="W2140" i="27"/>
  <c r="W3300" i="27"/>
  <c r="W1540" i="27"/>
  <c r="W3093" i="27"/>
  <c r="W3738" i="27"/>
  <c r="W3118" i="27"/>
  <c r="W3788" i="27"/>
  <c r="W3198" i="27"/>
  <c r="W3531" i="27"/>
  <c r="W3661" i="27"/>
  <c r="W3478" i="27"/>
  <c r="W3763" i="27"/>
  <c r="W3452" i="27"/>
  <c r="W3068" i="27"/>
  <c r="W1464" i="27"/>
  <c r="W2477" i="27"/>
  <c r="W3377" i="27"/>
  <c r="W3144" i="27"/>
  <c r="W2993" i="27"/>
  <c r="V3867" i="27"/>
  <c r="V3788" i="27"/>
  <c r="V3582" i="27"/>
  <c r="V3427" i="27"/>
  <c r="V3093" i="27"/>
  <c r="V3043" i="27"/>
  <c r="V2967" i="27"/>
  <c r="V2942" i="27"/>
  <c r="V2916" i="27"/>
  <c r="V2891" i="27"/>
  <c r="V2838" i="27"/>
  <c r="V2813" i="27"/>
  <c r="V2761" i="27"/>
  <c r="V2710" i="27"/>
  <c r="V2606" i="27"/>
  <c r="V2554" i="27"/>
  <c r="V2502" i="27"/>
  <c r="V2427" i="27"/>
  <c r="V2684" i="27"/>
  <c r="V2658" i="27"/>
  <c r="V2580" i="27"/>
  <c r="V2452" i="27"/>
  <c r="V2216" i="27"/>
  <c r="V2190" i="27"/>
  <c r="V2115" i="27"/>
  <c r="V2089" i="27"/>
  <c r="V2064" i="27"/>
  <c r="V2014" i="27"/>
  <c r="V1957" i="27"/>
  <c r="V2292" i="27"/>
  <c r="V2165" i="27"/>
  <c r="V1696" i="27"/>
  <c r="V1515" i="27"/>
  <c r="V1438" i="27"/>
  <c r="V1387" i="27"/>
  <c r="V1336" i="27"/>
  <c r="V3402" i="27"/>
  <c r="V3713" i="27"/>
  <c r="V1933" i="27"/>
  <c r="V1906" i="27"/>
  <c r="V1879" i="27"/>
  <c r="V1773" i="27"/>
  <c r="V1591" i="27"/>
  <c r="V1565" i="27"/>
  <c r="V1617" i="27"/>
  <c r="V1540" i="27"/>
  <c r="V3687" i="27"/>
  <c r="V3556" i="27"/>
  <c r="V1671" i="27"/>
  <c r="V3249" i="27"/>
  <c r="V3275" i="27"/>
  <c r="V3300" i="27"/>
  <c r="V1963" i="27"/>
  <c r="V3325" i="27"/>
  <c r="V2632" i="27"/>
  <c r="V2267" i="27"/>
  <c r="V1989" i="27"/>
  <c r="V1748" i="27"/>
  <c r="V3118" i="27"/>
  <c r="V3223" i="27"/>
  <c r="V3738" i="27"/>
  <c r="V3018" i="27"/>
  <c r="V2318" i="27"/>
  <c r="V2140" i="27"/>
  <c r="V3198" i="27"/>
  <c r="V3171" i="27"/>
  <c r="V3531" i="27"/>
  <c r="V3661" i="27"/>
  <c r="V3478" i="27"/>
  <c r="V3763" i="27"/>
  <c r="V3377" i="27"/>
  <c r="V3144" i="27"/>
  <c r="V2993" i="27"/>
  <c r="V3452" i="27"/>
  <c r="V3068" i="27"/>
  <c r="V2477" i="27"/>
  <c r="V1464" i="27"/>
  <c r="T3582" i="27"/>
  <c r="T2710" i="27"/>
  <c r="T2502" i="27"/>
  <c r="T2580" i="27"/>
  <c r="T2115" i="27"/>
  <c r="T1748" i="27"/>
  <c r="T3713" i="27"/>
  <c r="T1989" i="27"/>
  <c r="T3325" i="27"/>
  <c r="T3427" i="27"/>
  <c r="T3144" i="27"/>
  <c r="T3452" i="27"/>
  <c r="S3867" i="27"/>
  <c r="S3788" i="27"/>
  <c r="S3738" i="27"/>
  <c r="S3582" i="27"/>
  <c r="S3427" i="27"/>
  <c r="S3223" i="27"/>
  <c r="S3118" i="27"/>
  <c r="S3093" i="27"/>
  <c r="S3043" i="27"/>
  <c r="S2942" i="27"/>
  <c r="S2916" i="27"/>
  <c r="S2891" i="27"/>
  <c r="S2838" i="27"/>
  <c r="S2813" i="27"/>
  <c r="S2761" i="27"/>
  <c r="S2684" i="27"/>
  <c r="S2658" i="27"/>
  <c r="S2580" i="27"/>
  <c r="S2452" i="27"/>
  <c r="S2710" i="27"/>
  <c r="S2606" i="27"/>
  <c r="S2554" i="27"/>
  <c r="S2502" i="27"/>
  <c r="S2427" i="27"/>
  <c r="S2292" i="27"/>
  <c r="S2165" i="27"/>
  <c r="S2216" i="27"/>
  <c r="S2190" i="27"/>
  <c r="S2115" i="27"/>
  <c r="S2089" i="27"/>
  <c r="S2064" i="27"/>
  <c r="S2014" i="27"/>
  <c r="S1957" i="27"/>
  <c r="S1933" i="27"/>
  <c r="S1906" i="27"/>
  <c r="S1879" i="27"/>
  <c r="S1773" i="27"/>
  <c r="S1591" i="27"/>
  <c r="S1565" i="27"/>
  <c r="S1617" i="27"/>
  <c r="S1540" i="27"/>
  <c r="S1336" i="27"/>
  <c r="S3687" i="27"/>
  <c r="S3713" i="27"/>
  <c r="S3556" i="27"/>
  <c r="S1696" i="27"/>
  <c r="S1515" i="27"/>
  <c r="S1438" i="27"/>
  <c r="S1387" i="27"/>
  <c r="S3402" i="27"/>
  <c r="S1671" i="27"/>
  <c r="S2267" i="27"/>
  <c r="S3249" i="27"/>
  <c r="S3275" i="27"/>
  <c r="S2632" i="27"/>
  <c r="S3171" i="27"/>
  <c r="S2140" i="27"/>
  <c r="S1748" i="27"/>
  <c r="S2967" i="27"/>
  <c r="S3300" i="27"/>
  <c r="S1989" i="27"/>
  <c r="S2318" i="27"/>
  <c r="S3325" i="27"/>
  <c r="S3018" i="27"/>
  <c r="S1963" i="27"/>
  <c r="S3198" i="27"/>
  <c r="S3531" i="27"/>
  <c r="S3661" i="27"/>
  <c r="S3452" i="27"/>
  <c r="S3068" i="27"/>
  <c r="S3763" i="27"/>
  <c r="S3478" i="27"/>
  <c r="S3377" i="27"/>
  <c r="S3144" i="27"/>
  <c r="S2993" i="27"/>
  <c r="S1464" i="27"/>
  <c r="S2477" i="27"/>
  <c r="R3867" i="27"/>
  <c r="R3788" i="27"/>
  <c r="R3738" i="27"/>
  <c r="R3582" i="27"/>
  <c r="R3427" i="27"/>
  <c r="R3223" i="27"/>
  <c r="R3118" i="27"/>
  <c r="R3093" i="27"/>
  <c r="R3043" i="27"/>
  <c r="R2942" i="27"/>
  <c r="R2967" i="27"/>
  <c r="R2916" i="27"/>
  <c r="R2891" i="27"/>
  <c r="R2838" i="27"/>
  <c r="R2813" i="27"/>
  <c r="R2761" i="27"/>
  <c r="R2710" i="27"/>
  <c r="R2606" i="27"/>
  <c r="R2554" i="27"/>
  <c r="R2502" i="27"/>
  <c r="R2427" i="27"/>
  <c r="R2684" i="27"/>
  <c r="R2658" i="27"/>
  <c r="R2580" i="27"/>
  <c r="R2452" i="27"/>
  <c r="R2216" i="27"/>
  <c r="R2190" i="27"/>
  <c r="R2115" i="27"/>
  <c r="R2089" i="27"/>
  <c r="R2064" i="27"/>
  <c r="R2014" i="27"/>
  <c r="R1957" i="27"/>
  <c r="R2292" i="27"/>
  <c r="R2165" i="27"/>
  <c r="R1696" i="27"/>
  <c r="R1515" i="27"/>
  <c r="R1438" i="27"/>
  <c r="R1387" i="27"/>
  <c r="R1933" i="27"/>
  <c r="R1906" i="27"/>
  <c r="R1879" i="27"/>
  <c r="R1773" i="27"/>
  <c r="R1591" i="27"/>
  <c r="R1565" i="27"/>
  <c r="R1617" i="27"/>
  <c r="R1540" i="27"/>
  <c r="R1336" i="27"/>
  <c r="R1748" i="27"/>
  <c r="R3249" i="27"/>
  <c r="R3275" i="27"/>
  <c r="R2632" i="27"/>
  <c r="R2140" i="27"/>
  <c r="R1989" i="27"/>
  <c r="R3018" i="27"/>
  <c r="R2267" i="27"/>
  <c r="R3556" i="27"/>
  <c r="R3687" i="27"/>
  <c r="R3171" i="27"/>
  <c r="R2318" i="27"/>
  <c r="R3325" i="27"/>
  <c r="R3402" i="27"/>
  <c r="R3713" i="27"/>
  <c r="R1671" i="27"/>
  <c r="R3300" i="27"/>
  <c r="R1963" i="27"/>
  <c r="R3198" i="27"/>
  <c r="R3531" i="27"/>
  <c r="R3661" i="27"/>
  <c r="R3478" i="27"/>
  <c r="R3763" i="27"/>
  <c r="R3377" i="27"/>
  <c r="R2993" i="27"/>
  <c r="R3452" i="27"/>
  <c r="R3068" i="27"/>
  <c r="R1464" i="27"/>
  <c r="R3144" i="27"/>
  <c r="R2477" i="27"/>
  <c r="Q3867" i="27"/>
  <c r="Q3788" i="27"/>
  <c r="Q3738" i="27"/>
  <c r="Q3582" i="27"/>
  <c r="Q3427" i="27"/>
  <c r="Q3223" i="27"/>
  <c r="Q3118" i="27"/>
  <c r="Q2967" i="27"/>
  <c r="Q3093" i="27"/>
  <c r="Q3043" i="27"/>
  <c r="Q2942" i="27"/>
  <c r="Q2916" i="27"/>
  <c r="Q2891" i="27"/>
  <c r="Q2838" i="27"/>
  <c r="Q2813" i="27"/>
  <c r="Q2761" i="27"/>
  <c r="Q2684" i="27"/>
  <c r="Q2658" i="27"/>
  <c r="Q2580" i="27"/>
  <c r="Q2452" i="27"/>
  <c r="Q2710" i="27"/>
  <c r="Q2606" i="27"/>
  <c r="Q2554" i="27"/>
  <c r="Q2502" i="27"/>
  <c r="Q2427" i="27"/>
  <c r="Q2292" i="27"/>
  <c r="Q2165" i="27"/>
  <c r="Q2216" i="27"/>
  <c r="Q2190" i="27"/>
  <c r="Q2115" i="27"/>
  <c r="Q2089" i="27"/>
  <c r="Q2064" i="27"/>
  <c r="Q2014" i="27"/>
  <c r="Q1957" i="27"/>
  <c r="Q1933" i="27"/>
  <c r="Q1906" i="27"/>
  <c r="Q1879" i="27"/>
  <c r="Q1773" i="27"/>
  <c r="Q1591" i="27"/>
  <c r="Q1565" i="27"/>
  <c r="Q1617" i="27"/>
  <c r="Q1540" i="27"/>
  <c r="Q1336" i="27"/>
  <c r="Q3402" i="27"/>
  <c r="Q1671" i="27"/>
  <c r="Q1748" i="27"/>
  <c r="Q1696" i="27"/>
  <c r="Q1515" i="27"/>
  <c r="Q1438" i="27"/>
  <c r="Q1387" i="27"/>
  <c r="Q3687" i="27"/>
  <c r="Q3713" i="27"/>
  <c r="Q3556" i="27"/>
  <c r="Q3325" i="27"/>
  <c r="Q3018" i="27"/>
  <c r="Q2267" i="27"/>
  <c r="Q1989" i="27"/>
  <c r="Q1963" i="27"/>
  <c r="Q3171" i="27"/>
  <c r="Q3198" i="27"/>
  <c r="Q3249" i="27"/>
  <c r="Q3275" i="27"/>
  <c r="Q2632" i="27"/>
  <c r="Q2318" i="27"/>
  <c r="Q2140" i="27"/>
  <c r="Q3300" i="27"/>
  <c r="Q3531" i="27"/>
  <c r="Q3661" i="27"/>
  <c r="Q3478" i="27"/>
  <c r="Q3763" i="27"/>
  <c r="Q3452" i="27"/>
  <c r="Q3144" i="27"/>
  <c r="Q3068" i="27"/>
  <c r="Q3377" i="27"/>
  <c r="Q2993" i="27"/>
  <c r="Q1464" i="27"/>
  <c r="Q2477" i="27"/>
  <c r="P3788" i="27"/>
  <c r="P3867" i="27"/>
  <c r="P3738" i="27"/>
  <c r="P3582" i="27"/>
  <c r="P3427" i="27"/>
  <c r="P3223" i="27"/>
  <c r="P3118" i="27"/>
  <c r="P3093" i="27"/>
  <c r="P3043" i="27"/>
  <c r="P2942" i="27"/>
  <c r="P2967" i="27"/>
  <c r="P2916" i="27"/>
  <c r="P2891" i="27"/>
  <c r="P2838" i="27"/>
  <c r="P2813" i="27"/>
  <c r="P2761" i="27"/>
  <c r="P2710" i="27"/>
  <c r="P2606" i="27"/>
  <c r="P2554" i="27"/>
  <c r="P2502" i="27"/>
  <c r="P2427" i="27"/>
  <c r="P2684" i="27"/>
  <c r="P2658" i="27"/>
  <c r="P2580" i="27"/>
  <c r="P2452" i="27"/>
  <c r="P2216" i="27"/>
  <c r="P2190" i="27"/>
  <c r="P2115" i="27"/>
  <c r="P2089" i="27"/>
  <c r="P2064" i="27"/>
  <c r="P2014" i="27"/>
  <c r="P1957" i="27"/>
  <c r="P2292" i="27"/>
  <c r="P2165" i="27"/>
  <c r="P1696" i="27"/>
  <c r="P1515" i="27"/>
  <c r="P1438" i="27"/>
  <c r="P1387" i="27"/>
  <c r="P3687" i="27"/>
  <c r="P3713" i="27"/>
  <c r="P3556" i="27"/>
  <c r="P1933" i="27"/>
  <c r="P1906" i="27"/>
  <c r="P1879" i="27"/>
  <c r="P1773" i="27"/>
  <c r="P1591" i="27"/>
  <c r="P1565" i="27"/>
  <c r="P1617" i="27"/>
  <c r="P1540" i="27"/>
  <c r="P1336" i="27"/>
  <c r="P3402" i="27"/>
  <c r="P1671" i="27"/>
  <c r="P1748" i="27"/>
  <c r="P3249" i="27"/>
  <c r="P3275" i="27"/>
  <c r="P2632" i="27"/>
  <c r="P2318" i="27"/>
  <c r="P2140" i="27"/>
  <c r="P3300" i="27"/>
  <c r="P1989" i="27"/>
  <c r="P1963" i="27"/>
  <c r="P3198" i="27"/>
  <c r="P3018" i="27"/>
  <c r="P2267" i="27"/>
  <c r="P3171" i="27"/>
  <c r="P3325" i="27"/>
  <c r="P3531" i="27"/>
  <c r="P3661" i="27"/>
  <c r="P3478" i="27"/>
  <c r="P3377" i="27"/>
  <c r="P2993" i="27"/>
  <c r="P1464" i="27"/>
  <c r="P2477" i="27"/>
  <c r="P3763" i="27"/>
  <c r="P3452" i="27"/>
  <c r="P3144" i="27"/>
  <c r="P3068" i="27"/>
  <c r="L3788" i="27"/>
  <c r="L3867" i="27"/>
  <c r="L3738" i="27"/>
  <c r="L3223" i="27"/>
  <c r="L3118" i="27"/>
  <c r="L3093" i="27"/>
  <c r="L3043" i="27"/>
  <c r="L2967" i="27"/>
  <c r="L2916" i="27"/>
  <c r="L2891" i="27"/>
  <c r="L2761" i="27"/>
  <c r="L2554" i="27"/>
  <c r="L2502" i="27"/>
  <c r="L2427" i="27"/>
  <c r="L2606" i="27"/>
  <c r="L2580" i="27"/>
  <c r="L2452" i="27"/>
  <c r="L2190" i="27"/>
  <c r="L2115" i="27"/>
  <c r="L1957" i="27"/>
  <c r="L2014" i="27"/>
  <c r="L1933" i="27"/>
  <c r="L1879" i="27"/>
  <c r="L1438" i="27"/>
  <c r="L1387" i="27"/>
  <c r="L1591" i="27"/>
  <c r="L1565" i="27"/>
  <c r="L1617" i="27"/>
  <c r="L1540" i="27"/>
  <c r="L3300" i="27"/>
  <c r="L3249" i="27"/>
  <c r="L3275" i="27"/>
  <c r="L3198" i="27"/>
  <c r="L2140" i="27"/>
  <c r="L2165" i="27"/>
  <c r="L2838" i="27"/>
  <c r="L1906" i="27"/>
  <c r="L1696" i="27"/>
  <c r="L1336" i="27"/>
  <c r="L3325" i="27"/>
  <c r="L2684" i="27"/>
  <c r="L3402" i="27"/>
  <c r="L2292" i="27"/>
  <c r="L2658" i="27"/>
  <c r="L2942" i="27"/>
  <c r="L1748" i="27"/>
  <c r="L3556" i="27"/>
  <c r="L2064" i="27"/>
  <c r="L3713" i="27"/>
  <c r="L3687" i="27"/>
  <c r="L2267" i="27"/>
  <c r="L2318" i="27"/>
  <c r="L1989" i="27"/>
  <c r="L2216" i="27"/>
  <c r="L1773" i="27"/>
  <c r="L2089" i="27"/>
  <c r="L2813" i="27"/>
  <c r="L3427" i="27"/>
  <c r="L1515" i="27"/>
  <c r="L3582" i="27"/>
  <c r="L2710" i="27"/>
  <c r="L3018" i="27"/>
  <c r="L1671" i="27"/>
  <c r="L2632" i="27"/>
  <c r="L1963" i="27"/>
  <c r="L3171" i="27"/>
  <c r="L3531" i="27"/>
  <c r="L3661" i="27"/>
  <c r="L3377" i="27"/>
  <c r="L3144" i="27"/>
  <c r="L3068" i="27"/>
  <c r="L2993" i="27"/>
  <c r="L3763" i="27"/>
  <c r="L3478" i="27"/>
  <c r="L3452" i="27"/>
  <c r="L1464" i="27"/>
  <c r="L2477" i="27"/>
  <c r="I3788" i="27"/>
  <c r="I3738" i="27"/>
  <c r="I3582" i="27"/>
  <c r="I3427" i="27"/>
  <c r="I3118" i="27"/>
  <c r="I3223" i="27"/>
  <c r="I3093" i="27"/>
  <c r="I2967" i="27"/>
  <c r="I2942" i="27"/>
  <c r="I2838" i="27"/>
  <c r="I2813" i="27"/>
  <c r="I2761" i="27"/>
  <c r="I2891" i="27"/>
  <c r="I2658" i="27"/>
  <c r="I2606" i="27"/>
  <c r="I2452" i="27"/>
  <c r="I2710" i="27"/>
  <c r="I2684" i="27"/>
  <c r="I2580" i="27"/>
  <c r="I2502" i="27"/>
  <c r="I2216" i="27"/>
  <c r="I2165" i="27"/>
  <c r="I2089" i="27"/>
  <c r="I2064" i="27"/>
  <c r="I2014" i="27"/>
  <c r="I2292" i="27"/>
  <c r="I1957" i="27"/>
  <c r="I1565" i="27"/>
  <c r="I1540" i="27"/>
  <c r="I1515" i="27"/>
  <c r="I1933" i="27"/>
  <c r="I1906" i="27"/>
  <c r="I1879" i="27"/>
  <c r="I1773" i="27"/>
  <c r="I1696" i="27"/>
  <c r="I1438" i="27"/>
  <c r="I1336" i="27"/>
  <c r="I3402" i="27"/>
  <c r="I3687" i="27"/>
  <c r="I1671" i="27"/>
  <c r="I3325" i="27"/>
  <c r="I2632" i="27"/>
  <c r="I2267" i="27"/>
  <c r="I2318" i="27"/>
  <c r="I3171" i="27"/>
  <c r="I3198" i="27"/>
  <c r="I1989" i="27"/>
  <c r="I1963" i="27"/>
  <c r="I3018" i="27"/>
  <c r="I2140" i="27"/>
  <c r="I3300" i="27"/>
  <c r="I2916" i="27"/>
  <c r="I1591" i="27"/>
  <c r="I2190" i="27"/>
  <c r="I3043" i="27"/>
  <c r="I2554" i="27"/>
  <c r="I2427" i="27"/>
  <c r="I3713" i="27"/>
  <c r="I1748" i="27"/>
  <c r="I3556" i="27"/>
  <c r="I1387" i="27"/>
  <c r="I1617" i="27"/>
  <c r="I3867" i="27"/>
  <c r="I2115" i="27"/>
  <c r="I3275" i="27"/>
  <c r="I3249" i="27"/>
  <c r="I3478" i="27"/>
  <c r="I3661" i="27"/>
  <c r="I3531" i="27"/>
  <c r="I3452" i="27"/>
  <c r="I3763" i="27"/>
  <c r="I1464" i="27"/>
  <c r="I3068" i="27"/>
  <c r="I3377" i="27"/>
  <c r="I2477" i="27"/>
  <c r="I2993" i="27"/>
  <c r="I3144" i="27"/>
  <c r="H188" i="27"/>
  <c r="H1958" i="27"/>
  <c r="T3876" i="27"/>
  <c r="T3797" i="27"/>
  <c r="T3747" i="27"/>
  <c r="T3591" i="27"/>
  <c r="T3436" i="27"/>
  <c r="T3232" i="27"/>
  <c r="T3127" i="27"/>
  <c r="T3102" i="27"/>
  <c r="T2976" i="27"/>
  <c r="T2951" i="27"/>
  <c r="T3052" i="27"/>
  <c r="T2925" i="27"/>
  <c r="T2900" i="27"/>
  <c r="T2847" i="27"/>
  <c r="T2822" i="27"/>
  <c r="T2770" i="27"/>
  <c r="T2719" i="27"/>
  <c r="T2615" i="27"/>
  <c r="T2563" i="27"/>
  <c r="T2511" i="27"/>
  <c r="T2436" i="27"/>
  <c r="T2693" i="27"/>
  <c r="T2667" i="27"/>
  <c r="T2589" i="27"/>
  <c r="T2461" i="27"/>
  <c r="T2225" i="27"/>
  <c r="T2199" i="27"/>
  <c r="T2124" i="27"/>
  <c r="T2098" i="27"/>
  <c r="T2073" i="27"/>
  <c r="T2023" i="27"/>
  <c r="T1942" i="27"/>
  <c r="T2301" i="27"/>
  <c r="T2174" i="27"/>
  <c r="T1705" i="27"/>
  <c r="T1524" i="27"/>
  <c r="T1447" i="27"/>
  <c r="T1396" i="27"/>
  <c r="T1345" i="27"/>
  <c r="T3722" i="27"/>
  <c r="T1888" i="27"/>
  <c r="T1782" i="27"/>
  <c r="T1600" i="27"/>
  <c r="T1626" i="27"/>
  <c r="T1549" i="27"/>
  <c r="T1757" i="27"/>
  <c r="T3258" i="27"/>
  <c r="T3284" i="27"/>
  <c r="T3027" i="27"/>
  <c r="T1998" i="27"/>
  <c r="T3207" i="27"/>
  <c r="T2276" i="27"/>
  <c r="T2149" i="27"/>
  <c r="T1574" i="27"/>
  <c r="T3411" i="27"/>
  <c r="T1915" i="27"/>
  <c r="T3565" i="27"/>
  <c r="T2641" i="27"/>
  <c r="T1680" i="27"/>
  <c r="T3309" i="27"/>
  <c r="T1972" i="27"/>
  <c r="T3696" i="27"/>
  <c r="T3334" i="27"/>
  <c r="T2327" i="27"/>
  <c r="T3180" i="27"/>
  <c r="T3540" i="27"/>
  <c r="T3670" i="27"/>
  <c r="T3487" i="27"/>
  <c r="T3386" i="27"/>
  <c r="T3153" i="27"/>
  <c r="T3002" i="27"/>
  <c r="T1473" i="27"/>
  <c r="T2486" i="27"/>
  <c r="T3772" i="27"/>
  <c r="T3461" i="27"/>
  <c r="T3077" i="27"/>
  <c r="S16" i="23"/>
  <c r="R3876" i="27"/>
  <c r="R3797" i="27"/>
  <c r="R3747" i="27"/>
  <c r="R3591" i="27"/>
  <c r="R3436" i="27"/>
  <c r="R3232" i="27"/>
  <c r="R3127" i="27"/>
  <c r="R3102" i="27"/>
  <c r="R2951" i="27"/>
  <c r="R3052" i="27"/>
  <c r="R2976" i="27"/>
  <c r="R2925" i="27"/>
  <c r="R2900" i="27"/>
  <c r="R2847" i="27"/>
  <c r="R2822" i="27"/>
  <c r="R2770" i="27"/>
  <c r="R2719" i="27"/>
  <c r="R2615" i="27"/>
  <c r="R2563" i="27"/>
  <c r="R2511" i="27"/>
  <c r="R2436" i="27"/>
  <c r="R2693" i="27"/>
  <c r="R2667" i="27"/>
  <c r="R2589" i="27"/>
  <c r="R2461" i="27"/>
  <c r="R2225" i="27"/>
  <c r="R2199" i="27"/>
  <c r="R2124" i="27"/>
  <c r="R2098" i="27"/>
  <c r="R2073" i="27"/>
  <c r="R2023" i="27"/>
  <c r="R1942" i="27"/>
  <c r="R2301" i="27"/>
  <c r="R2174" i="27"/>
  <c r="R1705" i="27"/>
  <c r="R1524" i="27"/>
  <c r="R1447" i="27"/>
  <c r="R1396" i="27"/>
  <c r="R1345" i="27"/>
  <c r="R1757" i="27"/>
  <c r="R1915" i="27"/>
  <c r="R1888" i="27"/>
  <c r="R1782" i="27"/>
  <c r="R1600" i="27"/>
  <c r="R1574" i="27"/>
  <c r="R1626" i="27"/>
  <c r="R1549" i="27"/>
  <c r="R3258" i="27"/>
  <c r="R3284" i="27"/>
  <c r="R2641" i="27"/>
  <c r="R2149" i="27"/>
  <c r="R1998" i="27"/>
  <c r="R3027" i="27"/>
  <c r="R2276" i="27"/>
  <c r="R3565" i="27"/>
  <c r="R3411" i="27"/>
  <c r="R3722" i="27"/>
  <c r="R3696" i="27"/>
  <c r="R3334" i="27"/>
  <c r="R1972" i="27"/>
  <c r="R2327" i="27"/>
  <c r="R1680" i="27"/>
  <c r="R3309" i="27"/>
  <c r="R3207" i="27"/>
  <c r="R3180" i="27"/>
  <c r="R3540" i="27"/>
  <c r="R3670" i="27"/>
  <c r="R3487" i="27"/>
  <c r="R3772" i="27"/>
  <c r="R3386" i="27"/>
  <c r="R3002" i="27"/>
  <c r="R3461" i="27"/>
  <c r="R3077" i="27"/>
  <c r="R2486" i="27"/>
  <c r="R3153" i="27"/>
  <c r="R1473" i="27"/>
  <c r="P3876" i="27"/>
  <c r="P3797" i="27"/>
  <c r="P3747" i="27"/>
  <c r="P3591" i="27"/>
  <c r="P3436" i="27"/>
  <c r="P3232" i="27"/>
  <c r="P3127" i="27"/>
  <c r="P3102" i="27"/>
  <c r="P2951" i="27"/>
  <c r="P3052" i="27"/>
  <c r="P2976" i="27"/>
  <c r="P2925" i="27"/>
  <c r="P2900" i="27"/>
  <c r="P2847" i="27"/>
  <c r="P2822" i="27"/>
  <c r="P2770" i="27"/>
  <c r="P2719" i="27"/>
  <c r="P2615" i="27"/>
  <c r="P2563" i="27"/>
  <c r="P2511" i="27"/>
  <c r="P2436" i="27"/>
  <c r="P2693" i="27"/>
  <c r="P2667" i="27"/>
  <c r="P2589" i="27"/>
  <c r="P2461" i="27"/>
  <c r="P2225" i="27"/>
  <c r="P2199" i="27"/>
  <c r="P2124" i="27"/>
  <c r="P2098" i="27"/>
  <c r="P2073" i="27"/>
  <c r="P2023" i="27"/>
  <c r="P1942" i="27"/>
  <c r="P2301" i="27"/>
  <c r="P2174" i="27"/>
  <c r="P1705" i="27"/>
  <c r="P1524" i="27"/>
  <c r="P1447" i="27"/>
  <c r="P1396" i="27"/>
  <c r="P1345" i="27"/>
  <c r="P3696" i="27"/>
  <c r="P3565" i="27"/>
  <c r="P1757" i="27"/>
  <c r="P1915" i="27"/>
  <c r="P1888" i="27"/>
  <c r="P1782" i="27"/>
  <c r="P1600" i="27"/>
  <c r="P1574" i="27"/>
  <c r="P1626" i="27"/>
  <c r="P1549" i="27"/>
  <c r="P3411" i="27"/>
  <c r="P3722" i="27"/>
  <c r="P1680" i="27"/>
  <c r="P3258" i="27"/>
  <c r="P3284" i="27"/>
  <c r="P2641" i="27"/>
  <c r="P2327" i="27"/>
  <c r="P2149" i="27"/>
  <c r="P3309" i="27"/>
  <c r="P1998" i="27"/>
  <c r="P1972" i="27"/>
  <c r="P3207" i="27"/>
  <c r="P3027" i="27"/>
  <c r="P2276" i="27"/>
  <c r="P3334" i="27"/>
  <c r="P3180" i="27"/>
  <c r="P3540" i="27"/>
  <c r="P3670" i="27"/>
  <c r="P3487" i="27"/>
  <c r="P3772" i="27"/>
  <c r="P3386" i="27"/>
  <c r="P3002" i="27"/>
  <c r="P1473" i="27"/>
  <c r="P2486" i="27"/>
  <c r="P3461" i="27"/>
  <c r="P3153" i="27"/>
  <c r="P3077" i="27"/>
  <c r="O3876" i="27"/>
  <c r="O3797" i="27"/>
  <c r="O3747" i="27"/>
  <c r="O3591" i="27"/>
  <c r="O3436" i="27"/>
  <c r="O3232" i="27"/>
  <c r="O3052" i="27"/>
  <c r="O2976" i="27"/>
  <c r="O2925" i="27"/>
  <c r="O3102" i="27"/>
  <c r="O2951" i="27"/>
  <c r="O2900" i="27"/>
  <c r="O2847" i="27"/>
  <c r="O2822" i="27"/>
  <c r="O2770" i="27"/>
  <c r="O2693" i="27"/>
  <c r="O2667" i="27"/>
  <c r="O2589" i="27"/>
  <c r="O2719" i="27"/>
  <c r="O2615" i="27"/>
  <c r="O2563" i="27"/>
  <c r="O2511" i="27"/>
  <c r="O2436" i="27"/>
  <c r="O2301" i="27"/>
  <c r="O2174" i="27"/>
  <c r="O2225" i="27"/>
  <c r="O2199" i="27"/>
  <c r="O2124" i="27"/>
  <c r="O2098" i="27"/>
  <c r="O2073" i="27"/>
  <c r="O2023" i="27"/>
  <c r="O1942" i="27"/>
  <c r="O1915" i="27"/>
  <c r="O1888" i="27"/>
  <c r="O1782" i="27"/>
  <c r="O1600" i="27"/>
  <c r="O1574" i="27"/>
  <c r="O1626" i="27"/>
  <c r="O1549" i="27"/>
  <c r="O3411" i="27"/>
  <c r="O1680" i="27"/>
  <c r="O1705" i="27"/>
  <c r="O1524" i="27"/>
  <c r="O1447" i="27"/>
  <c r="O1396" i="27"/>
  <c r="O1345" i="27"/>
  <c r="O1998" i="27"/>
  <c r="O1972" i="27"/>
  <c r="O2149" i="27"/>
  <c r="O3207" i="27"/>
  <c r="O1757" i="27"/>
  <c r="O3127" i="27"/>
  <c r="O2461" i="27"/>
  <c r="O3565" i="27"/>
  <c r="O3696" i="27"/>
  <c r="O3284" i="27"/>
  <c r="O2641" i="27"/>
  <c r="O3258" i="27"/>
  <c r="O3027" i="27"/>
  <c r="O3334" i="27"/>
  <c r="O2327" i="27"/>
  <c r="O3722" i="27"/>
  <c r="O2276" i="27"/>
  <c r="O3309" i="27"/>
  <c r="O3180" i="27"/>
  <c r="O3670" i="27"/>
  <c r="O3540" i="27"/>
  <c r="O3772" i="27"/>
  <c r="O3487" i="27"/>
  <c r="O3461" i="27"/>
  <c r="O3386" i="27"/>
  <c r="O3002" i="27"/>
  <c r="O2486" i="27"/>
  <c r="O3077" i="27"/>
  <c r="O3153" i="27"/>
  <c r="O1473" i="27"/>
  <c r="N16" i="23"/>
  <c r="N991" i="27"/>
  <c r="M16" i="23"/>
  <c r="M873" i="27"/>
  <c r="L3876" i="27"/>
  <c r="L3797" i="27"/>
  <c r="L3747" i="27"/>
  <c r="L3127" i="27"/>
  <c r="L3232" i="27"/>
  <c r="L3102" i="27"/>
  <c r="L3052" i="27"/>
  <c r="L2976" i="27"/>
  <c r="L2925" i="27"/>
  <c r="L2900" i="27"/>
  <c r="L2770" i="27"/>
  <c r="L2563" i="27"/>
  <c r="L2511" i="27"/>
  <c r="L2436" i="27"/>
  <c r="L2615" i="27"/>
  <c r="L2589" i="27"/>
  <c r="L2461" i="27"/>
  <c r="L2199" i="27"/>
  <c r="L2124" i="27"/>
  <c r="L2023" i="27"/>
  <c r="L1942" i="27"/>
  <c r="L1888" i="27"/>
  <c r="L1447" i="27"/>
  <c r="L1396" i="27"/>
  <c r="L1600" i="27"/>
  <c r="L1574" i="27"/>
  <c r="L1626" i="27"/>
  <c r="L1549" i="27"/>
  <c r="L3309" i="27"/>
  <c r="L3258" i="27"/>
  <c r="L3284" i="27"/>
  <c r="L1998" i="27"/>
  <c r="L2276" i="27"/>
  <c r="L3027" i="27"/>
  <c r="L3180" i="27"/>
  <c r="L1972" i="27"/>
  <c r="L1345" i="27"/>
  <c r="L2822" i="27"/>
  <c r="L2693" i="27"/>
  <c r="L2073" i="27"/>
  <c r="L2174" i="27"/>
  <c r="L1524" i="27"/>
  <c r="L2847" i="27"/>
  <c r="L2719" i="27"/>
  <c r="L3565" i="27"/>
  <c r="L2301" i="27"/>
  <c r="L1915" i="27"/>
  <c r="L2098" i="27"/>
  <c r="L2225" i="27"/>
  <c r="L1705" i="27"/>
  <c r="L2667" i="27"/>
  <c r="L3591" i="27"/>
  <c r="L2641" i="27"/>
  <c r="L2149" i="27"/>
  <c r="L2327" i="27"/>
  <c r="L1782" i="27"/>
  <c r="L2951" i="27"/>
  <c r="L3411" i="27"/>
  <c r="L3436" i="27"/>
  <c r="L3696" i="27"/>
  <c r="L3722" i="27"/>
  <c r="L1680" i="27"/>
  <c r="L1757" i="27"/>
  <c r="L3334" i="27"/>
  <c r="L3207" i="27"/>
  <c r="L3540" i="27"/>
  <c r="L3670" i="27"/>
  <c r="L3487" i="27"/>
  <c r="L3386" i="27"/>
  <c r="L3153" i="27"/>
  <c r="L3077" i="27"/>
  <c r="L3002" i="27"/>
  <c r="L3772" i="27"/>
  <c r="L3461" i="27"/>
  <c r="L2486" i="27"/>
  <c r="L1473" i="27"/>
  <c r="K16" i="23"/>
  <c r="J16" i="23"/>
  <c r="J80" i="27"/>
  <c r="H81" i="23"/>
  <c r="H2057" i="27"/>
  <c r="G81" i="23"/>
  <c r="G86" i="23"/>
  <c r="F86" i="23"/>
  <c r="F2882" i="27"/>
  <c r="E81" i="23"/>
  <c r="E86" i="23"/>
  <c r="X81" i="23"/>
  <c r="X86" i="23"/>
  <c r="W81" i="23"/>
  <c r="W86" i="23"/>
  <c r="W3870" i="27"/>
  <c r="W3585" i="27"/>
  <c r="W3430" i="27"/>
  <c r="W3226" i="27"/>
  <c r="W2945" i="27"/>
  <c r="W2919" i="27"/>
  <c r="W3046" i="27"/>
  <c r="W2970" i="27"/>
  <c r="W2894" i="27"/>
  <c r="W2841" i="27"/>
  <c r="W2816" i="27"/>
  <c r="W2764" i="27"/>
  <c r="W2687" i="27"/>
  <c r="W2661" i="27"/>
  <c r="W2583" i="27"/>
  <c r="W2455" i="27"/>
  <c r="W2713" i="27"/>
  <c r="W2609" i="27"/>
  <c r="W2557" i="27"/>
  <c r="W2505" i="27"/>
  <c r="W2430" i="27"/>
  <c r="W2295" i="27"/>
  <c r="W2168" i="27"/>
  <c r="W2219" i="27"/>
  <c r="W2193" i="27"/>
  <c r="W2118" i="27"/>
  <c r="W2092" i="27"/>
  <c r="W2067" i="27"/>
  <c r="W2017" i="27"/>
  <c r="W1936" i="27"/>
  <c r="W1909" i="27"/>
  <c r="W1882" i="27"/>
  <c r="W1776" i="27"/>
  <c r="W1594" i="27"/>
  <c r="W1568" i="27"/>
  <c r="W1620" i="27"/>
  <c r="W3690" i="27"/>
  <c r="W1674" i="27"/>
  <c r="W1751" i="27"/>
  <c r="W1699" i="27"/>
  <c r="W1518" i="27"/>
  <c r="W1441" i="27"/>
  <c r="W1390" i="27"/>
  <c r="W1339" i="27"/>
  <c r="W3405" i="27"/>
  <c r="W3716" i="27"/>
  <c r="W3559" i="27"/>
  <c r="W3328" i="27"/>
  <c r="W3021" i="27"/>
  <c r="W2635" i="27"/>
  <c r="W2270" i="27"/>
  <c r="W2321" i="27"/>
  <c r="W1992" i="27"/>
  <c r="W1966" i="27"/>
  <c r="W3174" i="27"/>
  <c r="W3252" i="27"/>
  <c r="W3278" i="27"/>
  <c r="W2143" i="27"/>
  <c r="W3303" i="27"/>
  <c r="W1543" i="27"/>
  <c r="W3121" i="27"/>
  <c r="W3096" i="27"/>
  <c r="W3741" i="27"/>
  <c r="W3791" i="27"/>
  <c r="W3201" i="27"/>
  <c r="W3534" i="27"/>
  <c r="W3664" i="27"/>
  <c r="W3481" i="27"/>
  <c r="W3766" i="27"/>
  <c r="W3455" i="27"/>
  <c r="W3071" i="27"/>
  <c r="W2480" i="27"/>
  <c r="W3380" i="27"/>
  <c r="W3147" i="27"/>
  <c r="W2996" i="27"/>
  <c r="W1467" i="27"/>
  <c r="S3870" i="27"/>
  <c r="S3791" i="27"/>
  <c r="S3741" i="27"/>
  <c r="S3585" i="27"/>
  <c r="S3430" i="27"/>
  <c r="S3226" i="27"/>
  <c r="S3121" i="27"/>
  <c r="S2945" i="27"/>
  <c r="S2919" i="27"/>
  <c r="S3096" i="27"/>
  <c r="S3046" i="27"/>
  <c r="S2894" i="27"/>
  <c r="S2841" i="27"/>
  <c r="S2816" i="27"/>
  <c r="S2764" i="27"/>
  <c r="S2687" i="27"/>
  <c r="S2661" i="27"/>
  <c r="S2583" i="27"/>
  <c r="S2455" i="27"/>
  <c r="S2713" i="27"/>
  <c r="S2609" i="27"/>
  <c r="S2557" i="27"/>
  <c r="S2505" i="27"/>
  <c r="S2430" i="27"/>
  <c r="S2295" i="27"/>
  <c r="S2168" i="27"/>
  <c r="S2219" i="27"/>
  <c r="S2193" i="27"/>
  <c r="S2118" i="27"/>
  <c r="S2092" i="27"/>
  <c r="S2067" i="27"/>
  <c r="S2017" i="27"/>
  <c r="S1936" i="27"/>
  <c r="S1909" i="27"/>
  <c r="S1882" i="27"/>
  <c r="S1776" i="27"/>
  <c r="S1594" i="27"/>
  <c r="S1568" i="27"/>
  <c r="S1620" i="27"/>
  <c r="S1543" i="27"/>
  <c r="S1339" i="27"/>
  <c r="S3690" i="27"/>
  <c r="S3716" i="27"/>
  <c r="S3559" i="27"/>
  <c r="S1699" i="27"/>
  <c r="S1518" i="27"/>
  <c r="S1441" i="27"/>
  <c r="S1390" i="27"/>
  <c r="S3405" i="27"/>
  <c r="S1674" i="27"/>
  <c r="S2270" i="27"/>
  <c r="S3252" i="27"/>
  <c r="S3278" i="27"/>
  <c r="S2635" i="27"/>
  <c r="S2970" i="27"/>
  <c r="S3021" i="27"/>
  <c r="S1966" i="27"/>
  <c r="S2143" i="27"/>
  <c r="S1751" i="27"/>
  <c r="S3328" i="27"/>
  <c r="S2321" i="27"/>
  <c r="S3303" i="27"/>
  <c r="S1992" i="27"/>
  <c r="S3201" i="27"/>
  <c r="S3174" i="27"/>
  <c r="S3534" i="27"/>
  <c r="S3664" i="27"/>
  <c r="S3481" i="27"/>
  <c r="S3455" i="27"/>
  <c r="S3071" i="27"/>
  <c r="S3766" i="27"/>
  <c r="S3380" i="27"/>
  <c r="S3147" i="27"/>
  <c r="S2996" i="27"/>
  <c r="S1467" i="27"/>
  <c r="S2480" i="27"/>
  <c r="M3870" i="27"/>
  <c r="M3791" i="27"/>
  <c r="M3585" i="27"/>
  <c r="M3430" i="27"/>
  <c r="M3121" i="27"/>
  <c r="M3226" i="27"/>
  <c r="M2945" i="27"/>
  <c r="M2919" i="27"/>
  <c r="M3096" i="27"/>
  <c r="M3046" i="27"/>
  <c r="M2970" i="27"/>
  <c r="M2894" i="27"/>
  <c r="M2841" i="27"/>
  <c r="M2816" i="27"/>
  <c r="M2764" i="27"/>
  <c r="M2687" i="27"/>
  <c r="M2583" i="27"/>
  <c r="M2557" i="27"/>
  <c r="M2505" i="27"/>
  <c r="M2430" i="27"/>
  <c r="M2295" i="27"/>
  <c r="M2219" i="27"/>
  <c r="M2193" i="27"/>
  <c r="M2118" i="27"/>
  <c r="M2092" i="27"/>
  <c r="M2067" i="27"/>
  <c r="M1909" i="27"/>
  <c r="M1776" i="27"/>
  <c r="M1594" i="27"/>
  <c r="M1568" i="27"/>
  <c r="M1620" i="27"/>
  <c r="M1543" i="27"/>
  <c r="M1339" i="27"/>
  <c r="M3690" i="27"/>
  <c r="M1699" i="27"/>
  <c r="M1518" i="27"/>
  <c r="M1441" i="27"/>
  <c r="M1390" i="27"/>
  <c r="M3252" i="27"/>
  <c r="M3278" i="27"/>
  <c r="M2143" i="27"/>
  <c r="M3021" i="27"/>
  <c r="M2270" i="27"/>
  <c r="M1882" i="27"/>
  <c r="M2661" i="27"/>
  <c r="M2609" i="27"/>
  <c r="M1936" i="27"/>
  <c r="M2713" i="27"/>
  <c r="M2168" i="27"/>
  <c r="M2455" i="27"/>
  <c r="M2017" i="27"/>
  <c r="M3716" i="27"/>
  <c r="M3559" i="27"/>
  <c r="M1751" i="27"/>
  <c r="M1992" i="27"/>
  <c r="M3741" i="27"/>
  <c r="M3405" i="27"/>
  <c r="M1674" i="27"/>
  <c r="M3328" i="27"/>
  <c r="M1966" i="27"/>
  <c r="M2635" i="27"/>
  <c r="M2321" i="27"/>
  <c r="M3303" i="27"/>
  <c r="M3201" i="27"/>
  <c r="M3174" i="27"/>
  <c r="M3534" i="27"/>
  <c r="M3664" i="27"/>
  <c r="M3481" i="27"/>
  <c r="M3455" i="27"/>
  <c r="M3766" i="27"/>
  <c r="M3380" i="27"/>
  <c r="M3147" i="27"/>
  <c r="M3071" i="27"/>
  <c r="M2996" i="27"/>
  <c r="M1467" i="27"/>
  <c r="M2480" i="27"/>
  <c r="K3870" i="27"/>
  <c r="K3791" i="27"/>
  <c r="K3741" i="27"/>
  <c r="K3585" i="27"/>
  <c r="K3430" i="27"/>
  <c r="K3121" i="27"/>
  <c r="K3226" i="27"/>
  <c r="K2919" i="27"/>
  <c r="K3096" i="27"/>
  <c r="K3046" i="27"/>
  <c r="K2970" i="27"/>
  <c r="K2945" i="27"/>
  <c r="K2841" i="27"/>
  <c r="K2816" i="27"/>
  <c r="K2894" i="27"/>
  <c r="K2764" i="27"/>
  <c r="K2661" i="27"/>
  <c r="K2609" i="27"/>
  <c r="K2583" i="27"/>
  <c r="K2455" i="27"/>
  <c r="K2713" i="27"/>
  <c r="K2687" i="27"/>
  <c r="K2557" i="27"/>
  <c r="K2505" i="27"/>
  <c r="K2430" i="27"/>
  <c r="K2219" i="27"/>
  <c r="K2168" i="27"/>
  <c r="K2092" i="27"/>
  <c r="K2067" i="27"/>
  <c r="K2017" i="27"/>
  <c r="K2295" i="27"/>
  <c r="K2193" i="27"/>
  <c r="K2118" i="27"/>
  <c r="K1699" i="27"/>
  <c r="K1594" i="27"/>
  <c r="K1568" i="27"/>
  <c r="K1620" i="27"/>
  <c r="K1543" i="27"/>
  <c r="K1518" i="27"/>
  <c r="K1674" i="27"/>
  <c r="K1936" i="27"/>
  <c r="K1909" i="27"/>
  <c r="K1882" i="27"/>
  <c r="K1776" i="27"/>
  <c r="K1441" i="27"/>
  <c r="K1390" i="27"/>
  <c r="K1339" i="27"/>
  <c r="K3252" i="27"/>
  <c r="K3278" i="27"/>
  <c r="K3021" i="27"/>
  <c r="K2635" i="27"/>
  <c r="K1992" i="27"/>
  <c r="K2321" i="27"/>
  <c r="K3201" i="27"/>
  <c r="K3716" i="27"/>
  <c r="K2270" i="27"/>
  <c r="K3328" i="27"/>
  <c r="K2143" i="27"/>
  <c r="K3303" i="27"/>
  <c r="K3405" i="27"/>
  <c r="K3690" i="27"/>
  <c r="K3559" i="27"/>
  <c r="K1751" i="27"/>
  <c r="K1966" i="27"/>
  <c r="K3174" i="27"/>
  <c r="K3534" i="27"/>
  <c r="K3664" i="27"/>
  <c r="K3481" i="27"/>
  <c r="K3766" i="27"/>
  <c r="K3455" i="27"/>
  <c r="K3380" i="27"/>
  <c r="K3147" i="27"/>
  <c r="K3071" i="27"/>
  <c r="K2996" i="27"/>
  <c r="K1467" i="27"/>
  <c r="K2480" i="27"/>
  <c r="I387" i="27"/>
  <c r="G3870" i="27"/>
  <c r="G3741" i="27"/>
  <c r="G3585" i="27"/>
  <c r="G3430" i="27"/>
  <c r="G3121" i="27"/>
  <c r="G3226" i="27"/>
  <c r="G3046" i="27"/>
  <c r="G3096" i="27"/>
  <c r="G2970" i="27"/>
  <c r="G2945" i="27"/>
  <c r="G2919" i="27"/>
  <c r="G2841" i="27"/>
  <c r="G2816" i="27"/>
  <c r="G2764" i="27"/>
  <c r="G2894" i="27"/>
  <c r="G2661" i="27"/>
  <c r="G2609" i="27"/>
  <c r="G2455" i="27"/>
  <c r="G2430" i="27"/>
  <c r="G2713" i="27"/>
  <c r="G2687" i="27"/>
  <c r="G2583" i="27"/>
  <c r="G2557" i="27"/>
  <c r="G2219" i="27"/>
  <c r="G2193" i="27"/>
  <c r="G2168" i="27"/>
  <c r="G2118" i="27"/>
  <c r="G2092" i="27"/>
  <c r="G2067" i="27"/>
  <c r="G2017" i="27"/>
  <c r="G2295" i="27"/>
  <c r="G1568" i="27"/>
  <c r="G1543" i="27"/>
  <c r="G1518" i="27"/>
  <c r="G1390" i="27"/>
  <c r="G1936" i="27"/>
  <c r="G1909" i="27"/>
  <c r="G1882" i="27"/>
  <c r="G1776" i="27"/>
  <c r="G1699" i="27"/>
  <c r="G1594" i="27"/>
  <c r="G1620" i="27"/>
  <c r="G1441" i="27"/>
  <c r="G1339" i="27"/>
  <c r="G3405" i="27"/>
  <c r="G3690" i="27"/>
  <c r="G1674" i="27"/>
  <c r="G2635" i="27"/>
  <c r="G2321" i="27"/>
  <c r="G3201" i="27"/>
  <c r="G2505" i="27"/>
  <c r="G3791" i="27"/>
  <c r="G3278" i="27"/>
  <c r="G3559" i="27"/>
  <c r="G1751" i="27"/>
  <c r="G1966" i="27"/>
  <c r="G3328" i="27"/>
  <c r="G1992" i="27"/>
  <c r="G2143" i="27"/>
  <c r="G3021" i="27"/>
  <c r="G3716" i="27"/>
  <c r="G3252" i="27"/>
  <c r="G2270" i="27"/>
  <c r="G3303" i="27"/>
  <c r="G3174" i="27"/>
  <c r="G3534" i="27"/>
  <c r="G3664" i="27"/>
  <c r="G3481" i="27"/>
  <c r="G3380" i="27"/>
  <c r="G3071" i="27"/>
  <c r="G2996" i="27"/>
  <c r="G3766" i="27"/>
  <c r="G3147" i="27"/>
  <c r="G3455" i="27"/>
  <c r="G1467" i="27"/>
  <c r="G2480" i="27"/>
  <c r="E3870" i="27"/>
  <c r="E3791" i="27"/>
  <c r="E3585" i="27"/>
  <c r="E3430" i="27"/>
  <c r="E3121" i="27"/>
  <c r="E3226" i="27"/>
  <c r="E3096" i="27"/>
  <c r="E2945" i="27"/>
  <c r="E2919" i="27"/>
  <c r="E2894" i="27"/>
  <c r="E2841" i="27"/>
  <c r="E2816" i="27"/>
  <c r="E2764" i="27"/>
  <c r="E2661" i="27"/>
  <c r="E2609" i="27"/>
  <c r="E2505" i="27"/>
  <c r="E2430" i="27"/>
  <c r="E2713" i="27"/>
  <c r="E2687" i="27"/>
  <c r="E2219" i="27"/>
  <c r="E2193" i="27"/>
  <c r="E2168" i="27"/>
  <c r="E2118" i="27"/>
  <c r="E2092" i="27"/>
  <c r="E2067" i="27"/>
  <c r="E2017" i="27"/>
  <c r="E2295" i="27"/>
  <c r="E1568" i="27"/>
  <c r="E1620" i="27"/>
  <c r="E1543" i="27"/>
  <c r="E1518" i="27"/>
  <c r="E1390" i="27"/>
  <c r="E1936" i="27"/>
  <c r="E1909" i="27"/>
  <c r="E1882" i="27"/>
  <c r="E1776" i="27"/>
  <c r="E1699" i="27"/>
  <c r="E1339" i="27"/>
  <c r="E3405" i="27"/>
  <c r="E3690" i="27"/>
  <c r="E1674" i="27"/>
  <c r="E3021" i="27"/>
  <c r="E2635" i="27"/>
  <c r="E2321" i="27"/>
  <c r="E2143" i="27"/>
  <c r="E3303" i="27"/>
  <c r="E1992" i="27"/>
  <c r="E3201" i="27"/>
  <c r="E1594" i="27"/>
  <c r="E3741" i="27"/>
  <c r="E2970" i="27"/>
  <c r="E2583" i="27"/>
  <c r="E2455" i="27"/>
  <c r="E3716" i="27"/>
  <c r="E3252" i="27"/>
  <c r="E1966" i="27"/>
  <c r="E3046" i="27"/>
  <c r="E2557" i="27"/>
  <c r="E3278" i="27"/>
  <c r="E1441" i="27"/>
  <c r="E3559" i="27"/>
  <c r="E1751" i="27"/>
  <c r="E3328" i="27"/>
  <c r="E2270" i="27"/>
  <c r="E3174" i="27"/>
  <c r="E3534" i="27"/>
  <c r="E3664" i="27"/>
  <c r="E3481" i="27"/>
  <c r="E3766" i="27"/>
  <c r="E3380" i="27"/>
  <c r="E3071" i="27"/>
  <c r="E2996" i="27"/>
  <c r="E3147" i="27"/>
  <c r="E1467" i="27"/>
  <c r="E3455" i="27"/>
  <c r="E2480" i="27"/>
  <c r="U2331" i="27"/>
  <c r="D2323" i="27"/>
  <c r="U3440" i="27"/>
  <c r="D3432" i="27"/>
  <c r="U1919" i="27"/>
  <c r="D1911" i="27"/>
  <c r="I42" i="23"/>
  <c r="I3640" i="27"/>
  <c r="V14" i="27"/>
  <c r="T14" i="27"/>
  <c r="S14" i="27"/>
  <c r="R14" i="27"/>
  <c r="O14" i="27"/>
  <c r="J103" i="26"/>
  <c r="D2326" i="27"/>
  <c r="D3435" i="27"/>
  <c r="D1914" i="27"/>
  <c r="P1169" i="27"/>
  <c r="F1169" i="27"/>
  <c r="E1169" i="27"/>
  <c r="K1144" i="27"/>
  <c r="M1144" i="27"/>
  <c r="S1144" i="27"/>
  <c r="E1040" i="27"/>
  <c r="H1039" i="27"/>
  <c r="S1040" i="27"/>
  <c r="V1039" i="27"/>
  <c r="W1040" i="27"/>
  <c r="G1014" i="27"/>
  <c r="K1014" i="27"/>
  <c r="X984" i="27"/>
  <c r="P985" i="27"/>
  <c r="F896" i="27"/>
  <c r="N897" i="27"/>
  <c r="O895" i="27"/>
  <c r="N865" i="27"/>
  <c r="E747" i="27"/>
  <c r="J746" i="27"/>
  <c r="K747" i="27"/>
  <c r="L745" i="27"/>
  <c r="O685" i="27"/>
  <c r="R685" i="27"/>
  <c r="S687" i="27"/>
  <c r="M478" i="27"/>
  <c r="S417" i="27"/>
  <c r="T417" i="27"/>
  <c r="U416" i="27"/>
  <c r="V419" i="27"/>
  <c r="W419" i="27"/>
  <c r="J389" i="27"/>
  <c r="J358" i="27"/>
  <c r="K359" i="27"/>
  <c r="L357" i="27"/>
  <c r="O359" i="27"/>
  <c r="L238" i="27"/>
  <c r="S239" i="27"/>
  <c r="H194" i="27"/>
  <c r="L15" i="4"/>
  <c r="E132" i="27"/>
  <c r="T132" i="27"/>
  <c r="G103" i="27"/>
  <c r="J104" i="27"/>
  <c r="K104" i="27"/>
  <c r="L104" i="27"/>
  <c r="M102" i="27"/>
  <c r="O102" i="27"/>
  <c r="R102" i="27"/>
  <c r="S102" i="27"/>
  <c r="V102" i="27"/>
  <c r="W104" i="27"/>
  <c r="L44" i="27"/>
  <c r="E1117" i="27"/>
  <c r="K1117" i="27"/>
  <c r="N1117" i="27"/>
  <c r="O1117" i="27"/>
  <c r="S567" i="27"/>
  <c r="D2317" i="27"/>
  <c r="D3426" i="27"/>
  <c r="D1564" i="27"/>
  <c r="U2337" i="27"/>
  <c r="D2320" i="27"/>
  <c r="U2333" i="27"/>
  <c r="D3429" i="27"/>
  <c r="U3442" i="27"/>
  <c r="U3446" i="27"/>
  <c r="U1584" i="27"/>
  <c r="W567" i="27"/>
  <c r="G1311" i="27"/>
  <c r="I1311" i="27"/>
  <c r="M1311" i="27"/>
  <c r="Q1311" i="27"/>
  <c r="S1311" i="27"/>
  <c r="W1311" i="27"/>
  <c r="E1314" i="27"/>
  <c r="G1314" i="27"/>
  <c r="K1314" i="27"/>
  <c r="M1314" i="27"/>
  <c r="S1314" i="27"/>
  <c r="W1314" i="27"/>
  <c r="S1315" i="27"/>
  <c r="W1315" i="27"/>
  <c r="E1320" i="27"/>
  <c r="G1320" i="27"/>
  <c r="I1320" i="27"/>
  <c r="O1320" i="27"/>
  <c r="W1320" i="27"/>
  <c r="W1321" i="27"/>
  <c r="E1327" i="27"/>
  <c r="S1329" i="27"/>
  <c r="K1329" i="27"/>
  <c r="W1333" i="27"/>
  <c r="G1333" i="27"/>
  <c r="P1644" i="27"/>
  <c r="W1644" i="27"/>
  <c r="H1647" i="27"/>
  <c r="P1647" i="27"/>
  <c r="W1647" i="27"/>
  <c r="H1653" i="27"/>
  <c r="P1653" i="27"/>
  <c r="W1653" i="27"/>
  <c r="P1664" i="27"/>
  <c r="W1664" i="27"/>
  <c r="L1648" i="27"/>
  <c r="J1648" i="27"/>
  <c r="L1653" i="27"/>
  <c r="X1654" i="27"/>
  <c r="P2343" i="27"/>
  <c r="W2343" i="27"/>
  <c r="H2346" i="27"/>
  <c r="P2346" i="27"/>
  <c r="W2346" i="27"/>
  <c r="V2347" i="27"/>
  <c r="X2347" i="27"/>
  <c r="H2352" i="27"/>
  <c r="P2352" i="27"/>
  <c r="W2352" i="27"/>
  <c r="X2353" i="27"/>
  <c r="H2361" i="27"/>
  <c r="V2365" i="27"/>
  <c r="F2346" i="27"/>
  <c r="K2347" i="27"/>
  <c r="M2347" i="27"/>
  <c r="S2352" i="27"/>
  <c r="F2369" i="27"/>
  <c r="M2369" i="27"/>
  <c r="P2369" i="27"/>
  <c r="V2369" i="27"/>
  <c r="X2369" i="27"/>
  <c r="F2372" i="27"/>
  <c r="K2372" i="27"/>
  <c r="M2372" i="27"/>
  <c r="P2372" i="27"/>
  <c r="T2372" i="27"/>
  <c r="V2372" i="27"/>
  <c r="X2372" i="27"/>
  <c r="W2373" i="27"/>
  <c r="F2378" i="27"/>
  <c r="P2378" i="27"/>
  <c r="T2378" i="27"/>
  <c r="X2378" i="27"/>
  <c r="W2379" i="27"/>
  <c r="V2387" i="27"/>
  <c r="J2375" i="27"/>
  <c r="O2370" i="27"/>
  <c r="R2369" i="27"/>
  <c r="R2375" i="27"/>
  <c r="S2370" i="27"/>
  <c r="S2376" i="27"/>
  <c r="F2736" i="27"/>
  <c r="L2736" i="27"/>
  <c r="P2736" i="27"/>
  <c r="V2736" i="27"/>
  <c r="X2736" i="27"/>
  <c r="F2739" i="27"/>
  <c r="L2739" i="27"/>
  <c r="P2739" i="27"/>
  <c r="T2739" i="27"/>
  <c r="V2739" i="27"/>
  <c r="X2739" i="27"/>
  <c r="W2740" i="27"/>
  <c r="F2745" i="27"/>
  <c r="L2745" i="27"/>
  <c r="P2745" i="27"/>
  <c r="T2745" i="27"/>
  <c r="X2745" i="27"/>
  <c r="W2746" i="27"/>
  <c r="F2752" i="27"/>
  <c r="V2752" i="27"/>
  <c r="W2756" i="27"/>
  <c r="J2743" i="27"/>
  <c r="G2787" i="27"/>
  <c r="I2787" i="27"/>
  <c r="N2787" i="27"/>
  <c r="Q2787" i="27"/>
  <c r="X2787" i="27"/>
  <c r="G2790" i="27"/>
  <c r="N2790" i="27"/>
  <c r="X2790" i="27"/>
  <c r="W2791" i="27"/>
  <c r="G2796" i="27"/>
  <c r="I2796" i="27"/>
  <c r="X2796" i="27"/>
  <c r="T2797" i="27"/>
  <c r="W2797" i="27"/>
  <c r="G2805" i="27"/>
  <c r="E2796" i="27"/>
  <c r="F2788" i="27"/>
  <c r="O2788" i="27"/>
  <c r="O2794" i="27"/>
  <c r="R2787" i="27"/>
  <c r="S2788" i="27"/>
  <c r="S2794" i="27"/>
  <c r="V2787" i="27"/>
  <c r="G2864" i="27"/>
  <c r="I2864" i="27"/>
  <c r="P2864" i="27"/>
  <c r="R2864" i="27"/>
  <c r="V2864" i="27"/>
  <c r="X2864" i="27"/>
  <c r="E2867" i="27"/>
  <c r="G2867" i="27"/>
  <c r="P2867" i="27"/>
  <c r="R2867" i="27"/>
  <c r="T2867" i="27"/>
  <c r="V2867" i="27"/>
  <c r="X2867" i="27"/>
  <c r="S2868" i="27"/>
  <c r="W2868" i="27"/>
  <c r="E2873" i="27"/>
  <c r="G2873" i="27"/>
  <c r="P2873" i="27"/>
  <c r="R2873" i="27"/>
  <c r="T2873" i="27"/>
  <c r="X2873" i="27"/>
  <c r="W2874" i="27"/>
  <c r="V2882" i="27"/>
  <c r="H2886" i="27"/>
  <c r="Q2886" i="27"/>
  <c r="S2886" i="27"/>
  <c r="W2886" i="27"/>
  <c r="L2864" i="27"/>
  <c r="L2870" i="27"/>
  <c r="M2865" i="27"/>
  <c r="F1490" i="27"/>
  <c r="M1490" i="27"/>
  <c r="Q1490" i="27"/>
  <c r="S1490" i="27"/>
  <c r="W1490" i="27"/>
  <c r="F1493" i="27"/>
  <c r="H1493" i="27"/>
  <c r="K1493" i="27"/>
  <c r="M1493" i="27"/>
  <c r="S1493" i="27"/>
  <c r="W1493" i="27"/>
  <c r="S1494" i="27"/>
  <c r="W1494" i="27"/>
  <c r="F1499" i="27"/>
  <c r="H1499" i="27"/>
  <c r="O1499" i="27"/>
  <c r="W1499" i="27"/>
  <c r="W1500" i="27"/>
  <c r="M1508" i="27"/>
  <c r="Q1508" i="27"/>
  <c r="H1512" i="27"/>
  <c r="S1512" i="27"/>
  <c r="W1512" i="27"/>
  <c r="E1490" i="27"/>
  <c r="I1490" i="27"/>
  <c r="I1496" i="27"/>
  <c r="G1850" i="27"/>
  <c r="I1850" i="27"/>
  <c r="L1850" i="27"/>
  <c r="N1850" i="27"/>
  <c r="Q1850" i="27"/>
  <c r="S1850" i="27"/>
  <c r="X1850" i="27"/>
  <c r="E1853" i="27"/>
  <c r="G1853" i="27"/>
  <c r="L1853" i="27"/>
  <c r="N1853" i="27"/>
  <c r="S1853" i="27"/>
  <c r="X1853" i="27"/>
  <c r="W1854" i="27"/>
  <c r="E1859" i="27"/>
  <c r="G1859" i="27"/>
  <c r="I1859" i="27"/>
  <c r="L1859" i="27"/>
  <c r="X1859" i="27"/>
  <c r="R1860" i="27"/>
  <c r="T1860" i="27"/>
  <c r="W1860" i="27"/>
  <c r="H1868" i="27"/>
  <c r="K1868" i="27"/>
  <c r="P1868" i="27"/>
  <c r="W1868" i="27"/>
  <c r="L1872" i="27"/>
  <c r="S1872" i="27"/>
  <c r="F1876" i="27"/>
  <c r="H1876" i="27"/>
  <c r="P1876" i="27"/>
  <c r="W1876" i="27"/>
  <c r="J1856" i="27"/>
  <c r="F3504" i="27"/>
  <c r="M3504" i="27"/>
  <c r="P3504" i="27"/>
  <c r="R3504" i="27"/>
  <c r="V3504" i="27"/>
  <c r="X3504" i="27"/>
  <c r="F3507" i="27"/>
  <c r="H3507" i="27"/>
  <c r="K3507" i="27"/>
  <c r="M3507" i="27"/>
  <c r="P3507" i="27"/>
  <c r="R3507" i="27"/>
  <c r="T3507" i="27"/>
  <c r="V3507" i="27"/>
  <c r="X3507" i="27"/>
  <c r="S3508" i="27"/>
  <c r="W3508" i="27"/>
  <c r="F3513" i="27"/>
  <c r="H3513" i="27"/>
  <c r="P3513" i="27"/>
  <c r="R3513" i="27"/>
  <c r="T3513" i="27"/>
  <c r="X3513" i="27"/>
  <c r="W3514" i="27"/>
  <c r="V3522" i="27"/>
  <c r="J3526" i="27"/>
  <c r="L3526" i="27"/>
  <c r="Q3526" i="27"/>
  <c r="S3526" i="27"/>
  <c r="W3526" i="27"/>
  <c r="E1722" i="27"/>
  <c r="G1722" i="27"/>
  <c r="N1722" i="27"/>
  <c r="P1722" i="27"/>
  <c r="R1722" i="27"/>
  <c r="V1722" i="27"/>
  <c r="X1722" i="27"/>
  <c r="E1725" i="27"/>
  <c r="G1725" i="27"/>
  <c r="J1725" i="27"/>
  <c r="N1725" i="27"/>
  <c r="P1725" i="27"/>
  <c r="R1725" i="27"/>
  <c r="T1725" i="27"/>
  <c r="V1725" i="27"/>
  <c r="X1725" i="27"/>
  <c r="S1726" i="27"/>
  <c r="W1726" i="27"/>
  <c r="E1731" i="27"/>
  <c r="G1731" i="27"/>
  <c r="P1731" i="27"/>
  <c r="R1731" i="27"/>
  <c r="T1731" i="27"/>
  <c r="X1731" i="27"/>
  <c r="W1732" i="27"/>
  <c r="G1740" i="27"/>
  <c r="V1740" i="27"/>
  <c r="H1744" i="27"/>
  <c r="S1744" i="27"/>
  <c r="W1744" i="27"/>
  <c r="F1362" i="27"/>
  <c r="N1362" i="27"/>
  <c r="P1362" i="27"/>
  <c r="R1362" i="27"/>
  <c r="V1362" i="27"/>
  <c r="X1362" i="27"/>
  <c r="F1365" i="27"/>
  <c r="H1365" i="27"/>
  <c r="N1365" i="27"/>
  <c r="P1365" i="27"/>
  <c r="R1365" i="27"/>
  <c r="T1365" i="27"/>
  <c r="V1365" i="27"/>
  <c r="X1365" i="27"/>
  <c r="S1366" i="27"/>
  <c r="W1366" i="27"/>
  <c r="F1371" i="27"/>
  <c r="H1371" i="27"/>
  <c r="P1371" i="27"/>
  <c r="R1371" i="27"/>
  <c r="T1371" i="27"/>
  <c r="X1371" i="27"/>
  <c r="W1372" i="27"/>
  <c r="T1378" i="27"/>
  <c r="W1384" i="27"/>
  <c r="J1368" i="27"/>
  <c r="L1368" i="27"/>
  <c r="G2039" i="27"/>
  <c r="I2039" i="27"/>
  <c r="L2039" i="27"/>
  <c r="N2039" i="27"/>
  <c r="P2039" i="27"/>
  <c r="R2039" i="27"/>
  <c r="V2039" i="27"/>
  <c r="X2039" i="27"/>
  <c r="G2042" i="27"/>
  <c r="L2042" i="27"/>
  <c r="N2042" i="27"/>
  <c r="P2042" i="27"/>
  <c r="R2042" i="27"/>
  <c r="T2042" i="27"/>
  <c r="V2042" i="27"/>
  <c r="X2042" i="27"/>
  <c r="S2043" i="27"/>
  <c r="W2043" i="27"/>
  <c r="G2048" i="27"/>
  <c r="L2048" i="27"/>
  <c r="P2048" i="27"/>
  <c r="R2048" i="27"/>
  <c r="T2048" i="27"/>
  <c r="X2048" i="27"/>
  <c r="W2049" i="27"/>
  <c r="G2057" i="27"/>
  <c r="L2057" i="27"/>
  <c r="N2057" i="27"/>
  <c r="P2057" i="27"/>
  <c r="V2057" i="27"/>
  <c r="H2061" i="27"/>
  <c r="J2061" i="27"/>
  <c r="Q2061" i="27"/>
  <c r="S2061" i="27"/>
  <c r="W2061" i="27"/>
  <c r="F3814" i="27"/>
  <c r="L3814" i="27"/>
  <c r="P3814" i="27"/>
  <c r="R3814" i="27"/>
  <c r="V3814" i="27"/>
  <c r="X3814" i="27"/>
  <c r="F3817" i="27"/>
  <c r="H3817" i="27"/>
  <c r="L3817" i="27"/>
  <c r="P3817" i="27"/>
  <c r="R3817" i="27"/>
  <c r="T3817" i="27"/>
  <c r="V3817" i="27"/>
  <c r="X3817" i="27"/>
  <c r="S3818" i="27"/>
  <c r="W3818" i="27"/>
  <c r="F3823" i="27"/>
  <c r="H3823" i="27"/>
  <c r="L3823" i="27"/>
  <c r="P3823" i="27"/>
  <c r="R3823" i="27"/>
  <c r="T3823" i="27"/>
  <c r="X3823" i="27"/>
  <c r="W3824" i="27"/>
  <c r="L3832" i="27"/>
  <c r="P3832" i="27"/>
  <c r="V3832" i="27"/>
  <c r="K3836" i="27"/>
  <c r="S3836" i="27"/>
  <c r="W3836" i="27"/>
  <c r="I3814" i="27"/>
  <c r="J3820" i="27"/>
  <c r="M3820" i="27"/>
  <c r="O3820" i="27"/>
  <c r="F1798" i="27"/>
  <c r="N1798" i="27"/>
  <c r="Q1798" i="27"/>
  <c r="X1798" i="27"/>
  <c r="F1801" i="27"/>
  <c r="H1801" i="27"/>
  <c r="K1801" i="27"/>
  <c r="N1801" i="27"/>
  <c r="T1801" i="27"/>
  <c r="X1801" i="27"/>
  <c r="F1807" i="27"/>
  <c r="H1807" i="27"/>
  <c r="T1807" i="27"/>
  <c r="X1807" i="27"/>
  <c r="R1808" i="27"/>
  <c r="G1820" i="27"/>
  <c r="L1820" i="27"/>
  <c r="P1820" i="27"/>
  <c r="F1413" i="27"/>
  <c r="I1413" i="27"/>
  <c r="L1413" i="27"/>
  <c r="P1413" i="27"/>
  <c r="R1413" i="27"/>
  <c r="F1416" i="27"/>
  <c r="L1416" i="27"/>
  <c r="P1416" i="27"/>
  <c r="R1416" i="27"/>
  <c r="F1422" i="27"/>
  <c r="L1422" i="27"/>
  <c r="P1422" i="27"/>
  <c r="R1422" i="27"/>
  <c r="R1423" i="27"/>
  <c r="L1431" i="27"/>
  <c r="L1435" i="27"/>
  <c r="J1419" i="27"/>
  <c r="M1419" i="27"/>
  <c r="O1414" i="27"/>
  <c r="O1419" i="27"/>
  <c r="S1414" i="27"/>
  <c r="S1419" i="27"/>
  <c r="V1419" i="27"/>
  <c r="N2241" i="27"/>
  <c r="P2241" i="27"/>
  <c r="R2241" i="27"/>
  <c r="V2241" i="27"/>
  <c r="X2241" i="27"/>
  <c r="E2244" i="27"/>
  <c r="H2244" i="27"/>
  <c r="K2244" i="27"/>
  <c r="N2244" i="27"/>
  <c r="P2244" i="27"/>
  <c r="R2244" i="27"/>
  <c r="T2244" i="27"/>
  <c r="V2244" i="27"/>
  <c r="X2244" i="27"/>
  <c r="S2245" i="27"/>
  <c r="W2245" i="27"/>
  <c r="E2250" i="27"/>
  <c r="H2250" i="27"/>
  <c r="P2250" i="27"/>
  <c r="R2250" i="27"/>
  <c r="T2250" i="27"/>
  <c r="X2250" i="27"/>
  <c r="W2251" i="27"/>
  <c r="N2259" i="27"/>
  <c r="M2528" i="27"/>
  <c r="Q2528" i="27"/>
  <c r="S2528" i="27"/>
  <c r="W2528" i="27"/>
  <c r="E2531" i="27"/>
  <c r="H2531" i="27"/>
  <c r="K2531" i="27"/>
  <c r="M2531" i="27"/>
  <c r="S2531" i="27"/>
  <c r="W2531" i="27"/>
  <c r="S2532" i="27"/>
  <c r="W2532" i="27"/>
  <c r="E2537" i="27"/>
  <c r="H2537" i="27"/>
  <c r="O2537" i="27"/>
  <c r="W2537" i="27"/>
  <c r="W2538" i="27"/>
  <c r="G2546" i="27"/>
  <c r="L2546" i="27"/>
  <c r="N2546" i="27"/>
  <c r="P2546" i="27"/>
  <c r="T2546" i="27"/>
  <c r="V2546" i="27"/>
  <c r="L2550" i="27"/>
  <c r="F2538" i="27"/>
  <c r="I2531" i="27"/>
  <c r="F2394" i="27"/>
  <c r="M2394" i="27"/>
  <c r="Q2394" i="27"/>
  <c r="S2394" i="27"/>
  <c r="W2394" i="27"/>
  <c r="F2397" i="27"/>
  <c r="H2397" i="27"/>
  <c r="M2397" i="27"/>
  <c r="S2397" i="27"/>
  <c r="W2397" i="27"/>
  <c r="V2398" i="27"/>
  <c r="X2398" i="27"/>
  <c r="F2403" i="27"/>
  <c r="H2403" i="27"/>
  <c r="O2403" i="27"/>
  <c r="W2403" i="27"/>
  <c r="R2404" i="27"/>
  <c r="T2404" i="27"/>
  <c r="X2404" i="27"/>
  <c r="F2410" i="27"/>
  <c r="K2416" i="27"/>
  <c r="X2416" i="27"/>
  <c r="F2418" i="27"/>
  <c r="H2418" i="27"/>
  <c r="M2418" i="27"/>
  <c r="S2418" i="27"/>
  <c r="W2418" i="27"/>
  <c r="E2419" i="27"/>
  <c r="G2419" i="27"/>
  <c r="X2419" i="27"/>
  <c r="E2422" i="27"/>
  <c r="G2422" i="27"/>
  <c r="K2422" i="27"/>
  <c r="N2422" i="27"/>
  <c r="P2422" i="27"/>
  <c r="R2422" i="27"/>
  <c r="T2422" i="27"/>
  <c r="V2422" i="27"/>
  <c r="X2422" i="27"/>
  <c r="E2424" i="27"/>
  <c r="G2424" i="27"/>
  <c r="X2424" i="27"/>
  <c r="J2395" i="27"/>
  <c r="L2395" i="27"/>
  <c r="M3841" i="27"/>
  <c r="Q3841" i="27"/>
  <c r="S3841" i="27"/>
  <c r="W3841" i="27"/>
  <c r="E3844" i="27"/>
  <c r="H3844" i="27"/>
  <c r="K3844" i="27"/>
  <c r="M3844" i="27"/>
  <c r="S3844" i="27"/>
  <c r="W3844" i="27"/>
  <c r="S3845" i="27"/>
  <c r="W3845" i="27"/>
  <c r="E3850" i="27"/>
  <c r="H3850" i="27"/>
  <c r="O3850" i="27"/>
  <c r="W3850" i="27"/>
  <c r="W3851" i="27"/>
  <c r="J3859" i="27"/>
  <c r="L3859" i="27"/>
  <c r="N3859" i="27"/>
  <c r="P3859" i="27"/>
  <c r="T3859" i="27"/>
  <c r="V3859" i="27"/>
  <c r="G3863" i="27"/>
  <c r="L3863" i="27"/>
  <c r="F3350" i="27"/>
  <c r="N3350" i="27"/>
  <c r="P3350" i="27"/>
  <c r="R3350" i="27"/>
  <c r="V3350" i="27"/>
  <c r="X3350" i="27"/>
  <c r="F3353" i="27"/>
  <c r="H3353" i="27"/>
  <c r="K3353" i="27"/>
  <c r="N3353" i="27"/>
  <c r="P3353" i="27"/>
  <c r="R3353" i="27"/>
  <c r="T3353" i="27"/>
  <c r="V3353" i="27"/>
  <c r="X3353" i="27"/>
  <c r="V3354" i="27"/>
  <c r="X3354" i="27"/>
  <c r="F3359" i="27"/>
  <c r="H3359" i="27"/>
  <c r="P3359" i="27"/>
  <c r="R3359" i="27"/>
  <c r="T3359" i="27"/>
  <c r="X3359" i="27"/>
  <c r="R3360" i="27"/>
  <c r="T3360" i="27"/>
  <c r="X3360" i="27"/>
  <c r="H3366" i="27"/>
  <c r="T3366" i="27"/>
  <c r="S3372" i="27"/>
  <c r="W3372" i="27"/>
  <c r="G3608" i="27"/>
  <c r="I3608" i="27"/>
  <c r="Q3608" i="27"/>
  <c r="S3608" i="27"/>
  <c r="W3608" i="27"/>
  <c r="E3611" i="27"/>
  <c r="G3611" i="27"/>
  <c r="S3611" i="27"/>
  <c r="W3611" i="27"/>
  <c r="S3612" i="27"/>
  <c r="W3612" i="27"/>
  <c r="E3617" i="27"/>
  <c r="G3617" i="27"/>
  <c r="O3617" i="27"/>
  <c r="W3617" i="27"/>
  <c r="W3618" i="27"/>
  <c r="V3626" i="27"/>
  <c r="F3630" i="27"/>
  <c r="H3630" i="27"/>
  <c r="L3612" i="27"/>
  <c r="L3618" i="27"/>
  <c r="M3611" i="27"/>
  <c r="N3634" i="27"/>
  <c r="Q3634" i="27"/>
  <c r="V3634" i="27"/>
  <c r="H3637" i="27"/>
  <c r="N3637" i="27"/>
  <c r="X3637" i="27"/>
  <c r="X3638" i="27"/>
  <c r="H3643" i="27"/>
  <c r="T3644" i="27"/>
  <c r="X3644" i="27"/>
  <c r="K3652" i="27"/>
  <c r="V3652" i="27"/>
  <c r="F3656" i="27"/>
  <c r="V3656" i="27"/>
  <c r="E3634" i="27"/>
  <c r="G3634" i="27"/>
  <c r="G3640" i="27"/>
  <c r="I3634" i="27"/>
  <c r="J3635" i="27"/>
  <c r="L3635" i="27"/>
  <c r="M3634" i="27"/>
  <c r="M3640" i="27"/>
  <c r="O3634" i="27"/>
  <c r="O3640" i="27"/>
  <c r="R3635" i="27"/>
  <c r="S3634" i="27"/>
  <c r="S3640" i="27"/>
  <c r="W3638" i="27"/>
  <c r="W3644" i="27"/>
  <c r="P1824" i="27"/>
  <c r="H1827" i="27"/>
  <c r="P1827" i="27"/>
  <c r="W1827" i="27"/>
  <c r="W1828" i="27"/>
  <c r="H1833" i="27"/>
  <c r="P1833" i="27"/>
  <c r="T1833" i="27"/>
  <c r="W1834" i="27"/>
  <c r="Q1846" i="27"/>
  <c r="S1484" i="27"/>
  <c r="E2497" i="27"/>
  <c r="I198" i="27"/>
  <c r="I86" i="23"/>
  <c r="I2805" i="27"/>
  <c r="I1958" i="27"/>
  <c r="I1820" i="27"/>
  <c r="I3372" i="27"/>
  <c r="I1460" i="27"/>
  <c r="I1901" i="27"/>
  <c r="I2732" i="27"/>
  <c r="I3449" i="27"/>
  <c r="I3760" i="27"/>
  <c r="I2860" i="27"/>
  <c r="I2602" i="27"/>
  <c r="I2111" i="27"/>
  <c r="I3424" i="27"/>
  <c r="I1693" i="27"/>
  <c r="I3347" i="27"/>
  <c r="I2011" i="27"/>
  <c r="I1795" i="27"/>
  <c r="I2314" i="27"/>
  <c r="I2835" i="27"/>
  <c r="I3604" i="27"/>
  <c r="I3115" i="27"/>
  <c r="I2913" i="27"/>
  <c r="I2524" i="27"/>
  <c r="I2187" i="27"/>
  <c r="I1562" i="27"/>
  <c r="I1358" i="27"/>
  <c r="I2289" i="27"/>
  <c r="I3322" i="27"/>
  <c r="I3220" i="27"/>
  <c r="I2137" i="27"/>
  <c r="I1409" i="27"/>
  <c r="I3065" i="27"/>
  <c r="I1613" i="27"/>
  <c r="I2449" i="27"/>
  <c r="I3735" i="27"/>
  <c r="I3271" i="27"/>
  <c r="I3500" i="27"/>
  <c r="I3683" i="27"/>
  <c r="I3553" i="27"/>
  <c r="I3445" i="27"/>
  <c r="I2470" i="27"/>
  <c r="I3343" i="27"/>
  <c r="I2728" i="27"/>
  <c r="I2598" i="27"/>
  <c r="I2285" i="27"/>
  <c r="I3293" i="27"/>
  <c r="I2208" i="27"/>
  <c r="I1876" i="27"/>
  <c r="I3630" i="27"/>
  <c r="I3399" i="27"/>
  <c r="I2499" i="27"/>
  <c r="W2059" i="27"/>
  <c r="R985" i="27"/>
  <c r="O2544" i="27"/>
  <c r="W2544" i="27"/>
  <c r="W3629" i="27"/>
  <c r="G1016" i="27"/>
  <c r="L3365" i="27"/>
  <c r="V741" i="27"/>
  <c r="V743" i="27"/>
  <c r="N1017" i="27"/>
  <c r="N2414" i="27"/>
  <c r="L3649" i="27"/>
  <c r="L3652" i="27"/>
  <c r="M1813" i="27"/>
  <c r="V2544" i="27"/>
  <c r="Q996" i="27"/>
  <c r="R2384" i="27"/>
  <c r="P998" i="27"/>
  <c r="D2530" i="27"/>
  <c r="G3858" i="27"/>
  <c r="G2545" i="27"/>
  <c r="J1813" i="27"/>
  <c r="D3506" i="27"/>
  <c r="R693" i="27"/>
  <c r="R983" i="27"/>
  <c r="Q992" i="27"/>
  <c r="X985" i="27"/>
  <c r="L1433" i="27"/>
  <c r="X996" i="27"/>
  <c r="J1016" i="27"/>
  <c r="J742" i="27"/>
  <c r="X983" i="27"/>
  <c r="V3830" i="27"/>
  <c r="N3370" i="27"/>
  <c r="S3370" i="27"/>
  <c r="V3624" i="27"/>
  <c r="R1002" i="27"/>
  <c r="R1005" i="27"/>
  <c r="S3629" i="27"/>
  <c r="T140" i="27"/>
  <c r="T170" i="27"/>
  <c r="T3624" i="27"/>
  <c r="G1329" i="27"/>
  <c r="L1377" i="27"/>
  <c r="F1429" i="27"/>
  <c r="X1172" i="27"/>
  <c r="S1331" i="27"/>
  <c r="E3628" i="27"/>
  <c r="R2751" i="27"/>
  <c r="M2879" i="27"/>
  <c r="M2882" i="27"/>
  <c r="H3624" i="27"/>
  <c r="F1430" i="27"/>
  <c r="O3628" i="27"/>
  <c r="J3623" i="27"/>
  <c r="O3624" i="27"/>
  <c r="V3650" i="27"/>
  <c r="W991" i="27"/>
  <c r="V443" i="27"/>
  <c r="H196" i="27"/>
  <c r="D1498" i="27"/>
  <c r="F3654" i="27"/>
  <c r="L48" i="27"/>
  <c r="K689" i="27"/>
  <c r="J2802" i="27"/>
  <c r="J2805" i="27"/>
  <c r="F3628" i="27"/>
  <c r="S3628" i="27"/>
  <c r="S996" i="27"/>
  <c r="W992" i="27"/>
  <c r="L1147" i="27"/>
  <c r="G3861" i="27"/>
  <c r="F3624" i="27"/>
  <c r="G3628" i="27"/>
  <c r="G3625" i="27"/>
  <c r="S17" i="27"/>
  <c r="F2054" i="27"/>
  <c r="G1379" i="27"/>
  <c r="W1382" i="27"/>
  <c r="S1813" i="27"/>
  <c r="L2548" i="27"/>
  <c r="D2527" i="27"/>
  <c r="W3628" i="27"/>
  <c r="W1844" i="27"/>
  <c r="I3829" i="27"/>
  <c r="D1415" i="27"/>
  <c r="M3370" i="27"/>
  <c r="S3371" i="27"/>
  <c r="N988" i="27"/>
  <c r="Q993" i="27"/>
  <c r="U998" i="27"/>
  <c r="M2802" i="27"/>
  <c r="M2805" i="27"/>
  <c r="F1506" i="27"/>
  <c r="U996" i="27"/>
  <c r="I443" i="27"/>
  <c r="D1324" i="27"/>
  <c r="E3370" i="27"/>
  <c r="O3370" i="27"/>
  <c r="W3370" i="27"/>
  <c r="D488" i="27"/>
  <c r="V2389" i="27"/>
  <c r="D1849" i="27"/>
  <c r="T3857" i="27"/>
  <c r="P3370" i="27"/>
  <c r="K755" i="27"/>
  <c r="E200" i="27"/>
  <c r="O2802" i="27"/>
  <c r="K2879" i="27"/>
  <c r="D1489" i="27"/>
  <c r="D3822" i="27"/>
  <c r="M3829" i="27"/>
  <c r="O1813" i="27"/>
  <c r="O1814" i="27"/>
  <c r="D53" i="27"/>
  <c r="R694" i="27"/>
  <c r="F845" i="27"/>
  <c r="J2751" i="27"/>
  <c r="J2754" i="27"/>
  <c r="E2802" i="27"/>
  <c r="E2805" i="27"/>
  <c r="I1737" i="27"/>
  <c r="V3857" i="27"/>
  <c r="X3371" i="27"/>
  <c r="D3358" i="27"/>
  <c r="N3623" i="27"/>
  <c r="S1333" i="27"/>
  <c r="P979" i="27"/>
  <c r="P987" i="27"/>
  <c r="R989" i="27"/>
  <c r="R979" i="27"/>
  <c r="X979" i="27"/>
  <c r="R980" i="27"/>
  <c r="X980" i="27"/>
  <c r="R981" i="27"/>
  <c r="R987" i="27"/>
  <c r="P988" i="27"/>
  <c r="G1331" i="27"/>
  <c r="O1331" i="27"/>
  <c r="W1331" i="27"/>
  <c r="X998" i="27"/>
  <c r="R998" i="27"/>
  <c r="P983" i="27"/>
  <c r="S991" i="27"/>
  <c r="O2059" i="27"/>
  <c r="R1818" i="27"/>
  <c r="N2807" i="27"/>
  <c r="F1866" i="27"/>
  <c r="G2360" i="27"/>
  <c r="F2756" i="27"/>
  <c r="L3524" i="27"/>
  <c r="W1662" i="27"/>
  <c r="W1660" i="27"/>
  <c r="N1664" i="27"/>
  <c r="E1331" i="27"/>
  <c r="Q1333" i="27"/>
  <c r="I1333" i="27"/>
  <c r="S2884" i="27"/>
  <c r="T2055" i="27"/>
  <c r="S2059" i="27"/>
  <c r="L3834" i="27"/>
  <c r="N2261" i="27"/>
  <c r="P3861" i="27"/>
  <c r="L42" i="27"/>
  <c r="X1002" i="27"/>
  <c r="W998" i="27"/>
  <c r="S998" i="27"/>
  <c r="S1001" i="27"/>
  <c r="Q998" i="27"/>
  <c r="N1002" i="27"/>
  <c r="N1005" i="27"/>
  <c r="G3831" i="27"/>
  <c r="G3834" i="27"/>
  <c r="S3834" i="27"/>
  <c r="W3834" i="27"/>
  <c r="X1819" i="27"/>
  <c r="N983" i="27"/>
  <c r="S983" i="27"/>
  <c r="W983" i="27"/>
  <c r="N984" i="27"/>
  <c r="S984" i="27"/>
  <c r="W984" i="27"/>
  <c r="N985" i="27"/>
  <c r="Q985" i="27"/>
  <c r="S985" i="27"/>
  <c r="W985" i="27"/>
  <c r="N987" i="27"/>
  <c r="Q987" i="27"/>
  <c r="S987" i="27"/>
  <c r="X987" i="27"/>
  <c r="Q989" i="27"/>
  <c r="S989" i="27"/>
  <c r="X989" i="27"/>
  <c r="P991" i="27"/>
  <c r="R991" i="27"/>
  <c r="X991" i="27"/>
  <c r="R992" i="27"/>
  <c r="X992" i="27"/>
  <c r="N998" i="27"/>
  <c r="W996" i="27"/>
  <c r="R996" i="27"/>
  <c r="P996" i="27"/>
  <c r="W1002" i="27"/>
  <c r="U1002" i="27"/>
  <c r="S1002" i="27"/>
  <c r="Q1002" i="27"/>
  <c r="P1002" i="27"/>
  <c r="P1005" i="27"/>
  <c r="W2363" i="27"/>
  <c r="T2385" i="27"/>
  <c r="F2880" i="27"/>
  <c r="O2880" i="27"/>
  <c r="O2884" i="27"/>
  <c r="W2884" i="27"/>
  <c r="R1866" i="27"/>
  <c r="R1867" i="27"/>
  <c r="R1874" i="27"/>
  <c r="W1874" i="27"/>
  <c r="V1738" i="27"/>
  <c r="W1742" i="27"/>
  <c r="V2055" i="27"/>
  <c r="P1818" i="27"/>
  <c r="N3614" i="27"/>
  <c r="G2365" i="27"/>
  <c r="F2391" i="27"/>
  <c r="X2390" i="27"/>
  <c r="I2886" i="27"/>
  <c r="V2886" i="27"/>
  <c r="F1378" i="27"/>
  <c r="V1380" i="27"/>
  <c r="V1378" i="27"/>
  <c r="P1842" i="27"/>
  <c r="F1844" i="27"/>
  <c r="N979" i="27"/>
  <c r="Q979" i="27"/>
  <c r="S979" i="27"/>
  <c r="W979" i="27"/>
  <c r="S980" i="27"/>
  <c r="W980" i="27"/>
  <c r="Q981" i="27"/>
  <c r="S981" i="27"/>
  <c r="W981" i="27"/>
  <c r="W987" i="27"/>
  <c r="W989" i="27"/>
  <c r="V1329" i="27"/>
  <c r="V1327" i="27"/>
  <c r="T1327" i="27"/>
  <c r="N1329" i="27"/>
  <c r="L1329" i="27"/>
  <c r="J1329" i="27"/>
  <c r="H1329" i="27"/>
  <c r="F1327" i="27"/>
  <c r="X1332" i="27"/>
  <c r="X1333" i="27"/>
  <c r="V1333" i="27"/>
  <c r="P1333" i="27"/>
  <c r="L1333" i="27"/>
  <c r="L1331" i="27"/>
  <c r="J1333" i="27"/>
  <c r="H1333" i="27"/>
  <c r="F1331" i="27"/>
  <c r="N2363" i="27"/>
  <c r="L2758" i="27"/>
  <c r="G2882" i="27"/>
  <c r="G2881" i="27"/>
  <c r="X2882" i="27"/>
  <c r="G1508" i="27"/>
  <c r="H3526" i="27"/>
  <c r="O1742" i="27"/>
  <c r="O1382" i="27"/>
  <c r="G1814" i="27"/>
  <c r="T1816" i="27"/>
  <c r="T1814" i="27"/>
  <c r="F1818" i="27"/>
  <c r="H1820" i="27"/>
  <c r="K1820" i="27"/>
  <c r="N1818" i="27"/>
  <c r="Q1820" i="27"/>
  <c r="H2259" i="27"/>
  <c r="T2259" i="27"/>
  <c r="H3656" i="27"/>
  <c r="X3835" i="27"/>
  <c r="J2550" i="27"/>
  <c r="J2548" i="27"/>
  <c r="N2548" i="27"/>
  <c r="V2550" i="27"/>
  <c r="J3863" i="27"/>
  <c r="V3863" i="27"/>
  <c r="N3368" i="27"/>
  <c r="P3368" i="27"/>
  <c r="V3368" i="27"/>
  <c r="V3366" i="27"/>
  <c r="J13" i="27"/>
  <c r="I74" i="27"/>
  <c r="L103" i="27"/>
  <c r="M104" i="27"/>
  <c r="I80" i="27"/>
  <c r="L12" i="27"/>
  <c r="L14" i="27"/>
  <c r="L43" i="27"/>
  <c r="L102" i="27"/>
  <c r="W103" i="27"/>
  <c r="G104" i="27"/>
  <c r="V104" i="27"/>
  <c r="S238" i="27"/>
  <c r="L358" i="27"/>
  <c r="T12" i="27"/>
  <c r="E1801" i="27"/>
  <c r="V2385" i="27"/>
  <c r="L2754" i="27"/>
  <c r="W2758" i="27"/>
  <c r="Q2805" i="27"/>
  <c r="J1512" i="27"/>
  <c r="L1512" i="27"/>
  <c r="N1510" i="27"/>
  <c r="V1510" i="27"/>
  <c r="X1511" i="27"/>
  <c r="L1876" i="27"/>
  <c r="Q3522" i="27"/>
  <c r="V3526" i="27"/>
  <c r="T1738" i="27"/>
  <c r="F1742" i="27"/>
  <c r="Q1744" i="27"/>
  <c r="V2259" i="27"/>
  <c r="G2880" i="27"/>
  <c r="T2880" i="27"/>
  <c r="V2880" i="27"/>
  <c r="O1506" i="27"/>
  <c r="S1508" i="27"/>
  <c r="G1868" i="27"/>
  <c r="N1868" i="27"/>
  <c r="Q1866" i="27"/>
  <c r="S1868" i="27"/>
  <c r="X1868" i="27"/>
  <c r="M1872" i="27"/>
  <c r="G1739" i="27"/>
  <c r="S1742" i="27"/>
  <c r="S1743" i="27"/>
  <c r="G1384" i="27"/>
  <c r="S1384" i="27"/>
  <c r="S1382" i="27"/>
  <c r="E2548" i="27"/>
  <c r="T164" i="27"/>
  <c r="K134" i="27"/>
  <c r="K163" i="27"/>
  <c r="G751" i="27"/>
  <c r="K132" i="27"/>
  <c r="M162" i="27"/>
  <c r="K164" i="27"/>
  <c r="G329" i="27"/>
  <c r="W388" i="27"/>
  <c r="E389" i="27"/>
  <c r="O389" i="27"/>
  <c r="W389" i="27"/>
  <c r="R12" i="27"/>
  <c r="V12" i="27"/>
  <c r="V13" i="27"/>
  <c r="V42" i="27"/>
  <c r="L133" i="27"/>
  <c r="T162" i="27"/>
  <c r="S163" i="27"/>
  <c r="M164" i="27"/>
  <c r="K361" i="27"/>
  <c r="E388" i="27"/>
  <c r="I2537" i="27"/>
  <c r="J2394" i="27"/>
  <c r="L2394" i="27"/>
  <c r="J12" i="27"/>
  <c r="J102" i="27"/>
  <c r="W102" i="27"/>
  <c r="R104" i="27"/>
  <c r="E134" i="27"/>
  <c r="S237" i="27"/>
  <c r="K357" i="27"/>
  <c r="L359" i="27"/>
  <c r="J387" i="27"/>
  <c r="V417" i="27"/>
  <c r="M686" i="27"/>
  <c r="G323" i="27"/>
  <c r="L267" i="27"/>
  <c r="L269" i="27"/>
  <c r="G327" i="27"/>
  <c r="I359" i="27"/>
  <c r="J361" i="27"/>
  <c r="K363" i="27"/>
  <c r="F1814" i="27"/>
  <c r="M990" i="27"/>
  <c r="M993" i="27"/>
  <c r="M487" i="27"/>
  <c r="J485" i="27"/>
  <c r="J487" i="27"/>
  <c r="I475" i="27"/>
  <c r="I419" i="27"/>
  <c r="K387" i="27"/>
  <c r="K389" i="27"/>
  <c r="M389" i="27"/>
  <c r="M388" i="27"/>
  <c r="M387" i="27"/>
  <c r="V164" i="27"/>
  <c r="V162" i="27"/>
  <c r="D101" i="27"/>
  <c r="G102" i="27"/>
  <c r="K103" i="27"/>
  <c r="K102" i="27"/>
  <c r="O104" i="27"/>
  <c r="S104" i="27"/>
  <c r="S103" i="27"/>
  <c r="F2793" i="27"/>
  <c r="L2244" i="27"/>
  <c r="L2256" i="27"/>
  <c r="S99" i="27"/>
  <c r="K100" i="27"/>
  <c r="E128" i="27"/>
  <c r="L128" i="27"/>
  <c r="L129" i="27"/>
  <c r="J725" i="27"/>
  <c r="E2372" i="27"/>
  <c r="R1824" i="27"/>
  <c r="S1825" i="27"/>
  <c r="O1831" i="27"/>
  <c r="E1874" i="27"/>
  <c r="X1874" i="27"/>
  <c r="X1875" i="27"/>
  <c r="L3522" i="27"/>
  <c r="N3522" i="27"/>
  <c r="X3526" i="27"/>
  <c r="X3525" i="27"/>
  <c r="F1738" i="27"/>
  <c r="K1740" i="27"/>
  <c r="O1740" i="27"/>
  <c r="O1738" i="27"/>
  <c r="Q1740" i="27"/>
  <c r="S1740" i="27"/>
  <c r="F2042" i="27"/>
  <c r="F2043" i="27"/>
  <c r="F2049" i="27"/>
  <c r="J2057" i="27"/>
  <c r="O2057" i="27"/>
  <c r="O2055" i="27"/>
  <c r="S2057" i="27"/>
  <c r="N2059" i="27"/>
  <c r="F1435" i="27"/>
  <c r="P1433" i="27"/>
  <c r="G2263" i="27"/>
  <c r="J2263" i="27"/>
  <c r="J2261" i="27"/>
  <c r="O2261" i="27"/>
  <c r="S2263" i="27"/>
  <c r="S2261" i="27"/>
  <c r="W2263" i="27"/>
  <c r="W2261" i="27"/>
  <c r="H2550" i="27"/>
  <c r="Q2550" i="27"/>
  <c r="S2550" i="27"/>
  <c r="W2550" i="27"/>
  <c r="W2548" i="27"/>
  <c r="F2411" i="27"/>
  <c r="Q2412" i="27"/>
  <c r="S2412" i="27"/>
  <c r="H3863" i="27"/>
  <c r="O3861" i="27"/>
  <c r="Q3863" i="27"/>
  <c r="S3863" i="27"/>
  <c r="S3861" i="27"/>
  <c r="W3863" i="27"/>
  <c r="W3861" i="27"/>
  <c r="E1744" i="27"/>
  <c r="J1744" i="27"/>
  <c r="P1744" i="27"/>
  <c r="S1380" i="27"/>
  <c r="L2061" i="27"/>
  <c r="P2061" i="27"/>
  <c r="F3832" i="27"/>
  <c r="F3830" i="27"/>
  <c r="H3832" i="27"/>
  <c r="P1816" i="27"/>
  <c r="G2259" i="27"/>
  <c r="M2259" i="27"/>
  <c r="Q2259" i="27"/>
  <c r="S2259" i="27"/>
  <c r="F3366" i="27"/>
  <c r="M3368" i="27"/>
  <c r="O3366" i="27"/>
  <c r="Q3368" i="27"/>
  <c r="S3368" i="27"/>
  <c r="K2412" i="27"/>
  <c r="V2412" i="27"/>
  <c r="V2410" i="27"/>
  <c r="F2416" i="27"/>
  <c r="H2416" i="27"/>
  <c r="S2416" i="27"/>
  <c r="W2416" i="27"/>
  <c r="W2415" i="27"/>
  <c r="G3368" i="27"/>
  <c r="G3367" i="27"/>
  <c r="N1844" i="27"/>
  <c r="M1014" i="27"/>
  <c r="M1013" i="27"/>
  <c r="E897" i="27"/>
  <c r="E895" i="27"/>
  <c r="K897" i="27"/>
  <c r="K895" i="27"/>
  <c r="E865" i="27"/>
  <c r="E867" i="27"/>
  <c r="E866" i="27"/>
  <c r="M865" i="27"/>
  <c r="M867" i="27"/>
  <c r="M866" i="27"/>
  <c r="X866" i="27"/>
  <c r="X867" i="27"/>
  <c r="I595" i="27"/>
  <c r="O478" i="27"/>
  <c r="O479" i="27"/>
  <c r="G417" i="27"/>
  <c r="G419" i="27"/>
  <c r="L419" i="27"/>
  <c r="L418" i="27"/>
  <c r="M567" i="27"/>
  <c r="M566" i="27"/>
  <c r="M565" i="27"/>
  <c r="T567" i="27"/>
  <c r="T565" i="27"/>
  <c r="X567" i="27"/>
  <c r="X565" i="27"/>
  <c r="D920" i="27"/>
  <c r="M921" i="27"/>
  <c r="O12" i="27"/>
  <c r="S12" i="27"/>
  <c r="O13" i="27"/>
  <c r="S13" i="27"/>
  <c r="J383" i="27"/>
  <c r="I502" i="27"/>
  <c r="S686" i="27"/>
  <c r="J1040" i="27"/>
  <c r="F1166" i="27"/>
  <c r="O485" i="27"/>
  <c r="F473" i="27"/>
  <c r="D1330" i="27"/>
  <c r="O473" i="27"/>
  <c r="J474" i="27"/>
  <c r="L474" i="27"/>
  <c r="F715" i="27"/>
  <c r="M925" i="27"/>
  <c r="M926" i="27"/>
  <c r="N1166" i="27"/>
  <c r="K2867" i="27"/>
  <c r="M2868" i="27"/>
  <c r="O1420" i="27"/>
  <c r="E3643" i="27"/>
  <c r="G3643" i="27"/>
  <c r="O3643" i="27"/>
  <c r="J3649" i="27"/>
  <c r="R3649" i="27"/>
  <c r="M929" i="27"/>
  <c r="N996" i="27"/>
  <c r="N1662" i="27"/>
  <c r="Q1662" i="27"/>
  <c r="H1666" i="27"/>
  <c r="P1666" i="27"/>
  <c r="W1666" i="27"/>
  <c r="W1665" i="27"/>
  <c r="D1326" i="27"/>
  <c r="S1650" i="27"/>
  <c r="J1650" i="27"/>
  <c r="J1651" i="27"/>
  <c r="G1650" i="27"/>
  <c r="E1651" i="27"/>
  <c r="E1650" i="27"/>
  <c r="E1653" i="27"/>
  <c r="Q2361" i="27"/>
  <c r="V2361" i="27"/>
  <c r="V2359" i="27"/>
  <c r="X2359" i="27"/>
  <c r="L2387" i="27"/>
  <c r="N2387" i="27"/>
  <c r="Q2387" i="27"/>
  <c r="H2391" i="27"/>
  <c r="L2391" i="27"/>
  <c r="L2389" i="27"/>
  <c r="W2391" i="27"/>
  <c r="W2389" i="27"/>
  <c r="K2387" i="27"/>
  <c r="M2387" i="27"/>
  <c r="F2753" i="27"/>
  <c r="V2754" i="27"/>
  <c r="H2758" i="27"/>
  <c r="P2805" i="27"/>
  <c r="T2803" i="27"/>
  <c r="H2809" i="27"/>
  <c r="K2809" i="27"/>
  <c r="W2809" i="27"/>
  <c r="W2807" i="27"/>
  <c r="E659" i="27"/>
  <c r="F723" i="27"/>
  <c r="L723" i="27"/>
  <c r="L725" i="27"/>
  <c r="J1166" i="27"/>
  <c r="V487" i="27"/>
  <c r="V485" i="27"/>
  <c r="T990" i="27"/>
  <c r="T991" i="27"/>
  <c r="T487" i="27"/>
  <c r="T485" i="27"/>
  <c r="K978" i="27"/>
  <c r="K355" i="27"/>
  <c r="J367" i="27"/>
  <c r="I367" i="27"/>
  <c r="F353" i="27"/>
  <c r="O483" i="27"/>
  <c r="H221" i="27"/>
  <c r="S1092" i="27"/>
  <c r="S1091" i="27"/>
  <c r="G1039" i="27"/>
  <c r="G1040" i="27"/>
  <c r="Q1039" i="27"/>
  <c r="G896" i="27"/>
  <c r="G895" i="27"/>
  <c r="G897" i="27"/>
  <c r="J896" i="27"/>
  <c r="J895" i="27"/>
  <c r="J897" i="27"/>
  <c r="L897" i="27"/>
  <c r="L896" i="27"/>
  <c r="L895" i="27"/>
  <c r="M897" i="27"/>
  <c r="M895" i="27"/>
  <c r="N895" i="27"/>
  <c r="N896" i="27"/>
  <c r="R897" i="27"/>
  <c r="R895" i="27"/>
  <c r="S897" i="27"/>
  <c r="S895" i="27"/>
  <c r="T895" i="27"/>
  <c r="T897" i="27"/>
  <c r="V896" i="27"/>
  <c r="V897" i="27"/>
  <c r="V895" i="27"/>
  <c r="W897" i="27"/>
  <c r="W895" i="27"/>
  <c r="X896" i="27"/>
  <c r="X895" i="27"/>
  <c r="F867" i="27"/>
  <c r="F866" i="27"/>
  <c r="F865" i="27"/>
  <c r="G865" i="27"/>
  <c r="G867" i="27"/>
  <c r="G866" i="27"/>
  <c r="J865" i="27"/>
  <c r="J867" i="27"/>
  <c r="J866" i="27"/>
  <c r="L867" i="27"/>
  <c r="L866" i="27"/>
  <c r="L865" i="27"/>
  <c r="N867" i="27"/>
  <c r="N866" i="27"/>
  <c r="P865" i="27"/>
  <c r="P867" i="27"/>
  <c r="R865" i="27"/>
  <c r="S867" i="27"/>
  <c r="S866" i="27"/>
  <c r="N807" i="27"/>
  <c r="N806" i="27"/>
  <c r="N805" i="27"/>
  <c r="E746" i="27"/>
  <c r="E745" i="27"/>
  <c r="K746" i="27"/>
  <c r="K745" i="27"/>
  <c r="L747" i="27"/>
  <c r="L746" i="27"/>
  <c r="M746" i="27"/>
  <c r="M747" i="27"/>
  <c r="M745" i="27"/>
  <c r="O687" i="27"/>
  <c r="J777" i="27"/>
  <c r="J775" i="27"/>
  <c r="E537" i="27"/>
  <c r="E535" i="27"/>
  <c r="L537" i="27"/>
  <c r="L535" i="27"/>
  <c r="F419" i="27"/>
  <c r="F418" i="27"/>
  <c r="J419" i="27"/>
  <c r="J417" i="27"/>
  <c r="M419" i="27"/>
  <c r="M418" i="27"/>
  <c r="M417" i="27"/>
  <c r="H387" i="27"/>
  <c r="P389" i="27"/>
  <c r="P387" i="27"/>
  <c r="R387" i="27"/>
  <c r="F359" i="27"/>
  <c r="F358" i="27"/>
  <c r="L329" i="27"/>
  <c r="L328" i="27"/>
  <c r="L327" i="27"/>
  <c r="D296" i="27"/>
  <c r="M299" i="27"/>
  <c r="M298" i="27"/>
  <c r="F566" i="27"/>
  <c r="F565" i="27"/>
  <c r="K566" i="27"/>
  <c r="K565" i="27"/>
  <c r="O565" i="27"/>
  <c r="R565" i="27"/>
  <c r="G12" i="27"/>
  <c r="K12" i="27"/>
  <c r="M12" i="27"/>
  <c r="G13" i="27"/>
  <c r="K13" i="27"/>
  <c r="M13" i="27"/>
  <c r="J72" i="27"/>
  <c r="S106" i="27"/>
  <c r="S108" i="27"/>
  <c r="L132" i="27"/>
  <c r="G162" i="27"/>
  <c r="J162" i="27"/>
  <c r="L162" i="27"/>
  <c r="S162" i="27"/>
  <c r="G164" i="27"/>
  <c r="F357" i="27"/>
  <c r="L366" i="27"/>
  <c r="G387" i="27"/>
  <c r="G388" i="27"/>
  <c r="H389" i="27"/>
  <c r="L417" i="27"/>
  <c r="G418" i="27"/>
  <c r="J418" i="27"/>
  <c r="O477" i="27"/>
  <c r="V483" i="27"/>
  <c r="T486" i="27"/>
  <c r="V486" i="27"/>
  <c r="O567" i="27"/>
  <c r="I597" i="27"/>
  <c r="O660" i="27"/>
  <c r="O661" i="27"/>
  <c r="S685" i="27"/>
  <c r="J776" i="27"/>
  <c r="K896" i="27"/>
  <c r="X897" i="27"/>
  <c r="T1039" i="27"/>
  <c r="I1166" i="27"/>
  <c r="O561" i="27"/>
  <c r="M721" i="27"/>
  <c r="G1140" i="27"/>
  <c r="J1140" i="27"/>
  <c r="G1170" i="27"/>
  <c r="G1169" i="27"/>
  <c r="F1040" i="27"/>
  <c r="F1039" i="27"/>
  <c r="R1039" i="27"/>
  <c r="E1014" i="27"/>
  <c r="E1013" i="27"/>
  <c r="O897" i="27"/>
  <c r="O896" i="27"/>
  <c r="O2372" i="27"/>
  <c r="S2373" i="27"/>
  <c r="S2372" i="27"/>
  <c r="E3519" i="27"/>
  <c r="E3507" i="27"/>
  <c r="M3608" i="27"/>
  <c r="O384" i="27"/>
  <c r="R384" i="27"/>
  <c r="H385" i="27"/>
  <c r="G721" i="27"/>
  <c r="D932" i="27"/>
  <c r="M935" i="27"/>
  <c r="L1167" i="27"/>
  <c r="L1166" i="27"/>
  <c r="T986" i="27"/>
  <c r="T483" i="27"/>
  <c r="F487" i="27"/>
  <c r="F486" i="27"/>
  <c r="F485" i="27"/>
  <c r="N1065" i="27"/>
  <c r="N1066" i="27"/>
  <c r="I956" i="27"/>
  <c r="I954" i="27"/>
  <c r="M956" i="27"/>
  <c r="M955" i="27"/>
  <c r="M954" i="27"/>
  <c r="I745" i="27"/>
  <c r="I747" i="27"/>
  <c r="O747" i="27"/>
  <c r="O745" i="27"/>
  <c r="K716" i="27"/>
  <c r="K715" i="27"/>
  <c r="F687" i="27"/>
  <c r="F686" i="27"/>
  <c r="F685" i="27"/>
  <c r="K687" i="27"/>
  <c r="K686" i="27"/>
  <c r="K685" i="27"/>
  <c r="V777" i="27"/>
  <c r="V776" i="27"/>
  <c r="V775" i="27"/>
  <c r="O655" i="27"/>
  <c r="I479" i="27"/>
  <c r="L477" i="27"/>
  <c r="L478" i="27"/>
  <c r="J1117" i="27"/>
  <c r="J1118" i="27"/>
  <c r="J565" i="27"/>
  <c r="J566" i="27"/>
  <c r="L565" i="27"/>
  <c r="L566" i="27"/>
  <c r="N565" i="27"/>
  <c r="N566" i="27"/>
  <c r="P565" i="27"/>
  <c r="R2343" i="27"/>
  <c r="R2344" i="27"/>
  <c r="S2349" i="27"/>
  <c r="K1377" i="27"/>
  <c r="K1366" i="27"/>
  <c r="K1365" i="27"/>
  <c r="L1371" i="27"/>
  <c r="L1372" i="27"/>
  <c r="J17" i="27"/>
  <c r="L9" i="27"/>
  <c r="O9" i="27"/>
  <c r="T3647" i="27"/>
  <c r="M931" i="27"/>
  <c r="M1426" i="27"/>
  <c r="O1426" i="27"/>
  <c r="O1166" i="27"/>
  <c r="O1167" i="27"/>
  <c r="G1166" i="27"/>
  <c r="O750" i="27"/>
  <c r="O749" i="27"/>
  <c r="O2350" i="27"/>
  <c r="O2349" i="27"/>
  <c r="R2349" i="27"/>
  <c r="R2350" i="27"/>
  <c r="G2746" i="27"/>
  <c r="G2745" i="27"/>
  <c r="I2745" i="27"/>
  <c r="M2736" i="27"/>
  <c r="O2736" i="27"/>
  <c r="O2737" i="27"/>
  <c r="R2743" i="27"/>
  <c r="R2742" i="27"/>
  <c r="S2742" i="27"/>
  <c r="L39" i="27"/>
  <c r="L46" i="27"/>
  <c r="W98" i="27"/>
  <c r="W100" i="27"/>
  <c r="K110" i="27"/>
  <c r="K112" i="27"/>
  <c r="J353" i="27"/>
  <c r="I355" i="27"/>
  <c r="F361" i="27"/>
  <c r="J362" i="27"/>
  <c r="I363" i="27"/>
  <c r="F365" i="27"/>
  <c r="L365" i="27"/>
  <c r="F367" i="27"/>
  <c r="F383" i="27"/>
  <c r="R383" i="27"/>
  <c r="L385" i="27"/>
  <c r="O385" i="27"/>
  <c r="J407" i="27"/>
  <c r="O413" i="27"/>
  <c r="F425" i="27"/>
  <c r="I425" i="27"/>
  <c r="V425" i="27"/>
  <c r="F426" i="27"/>
  <c r="E600" i="27"/>
  <c r="F707" i="27"/>
  <c r="F705" i="27"/>
  <c r="G754" i="27"/>
  <c r="G755" i="27"/>
  <c r="G753" i="27"/>
  <c r="J875" i="27"/>
  <c r="G875" i="27"/>
  <c r="G874" i="27"/>
  <c r="L1124" i="27"/>
  <c r="L1123" i="27"/>
  <c r="G1114" i="27"/>
  <c r="S1146" i="27"/>
  <c r="M1066" i="27"/>
  <c r="M1065" i="27"/>
  <c r="G745" i="27"/>
  <c r="G747" i="27"/>
  <c r="G717" i="27"/>
  <c r="G715" i="27"/>
  <c r="M717" i="27"/>
  <c r="M715" i="27"/>
  <c r="E685" i="27"/>
  <c r="E687" i="27"/>
  <c r="E686" i="27"/>
  <c r="L687" i="27"/>
  <c r="L686" i="27"/>
  <c r="L685" i="27"/>
  <c r="I1659" i="27"/>
  <c r="I1663" i="27"/>
  <c r="F1659" i="27"/>
  <c r="F1660" i="27"/>
  <c r="F1663" i="27"/>
  <c r="T1653" i="27"/>
  <c r="T2353" i="27"/>
  <c r="D1370" i="27"/>
  <c r="W1801" i="27"/>
  <c r="D1364" i="27"/>
  <c r="E1366" i="27"/>
  <c r="E1365" i="27"/>
  <c r="J1366" i="27"/>
  <c r="J1377" i="27"/>
  <c r="M1377" i="27"/>
  <c r="M1366" i="27"/>
  <c r="M1365" i="27"/>
  <c r="D1806" i="27"/>
  <c r="J1802" i="27"/>
  <c r="J1801" i="27"/>
  <c r="V1802" i="27"/>
  <c r="V1801" i="27"/>
  <c r="W1808" i="27"/>
  <c r="W1807" i="27"/>
  <c r="J1416" i="27"/>
  <c r="J1432" i="27"/>
  <c r="J1435" i="27"/>
  <c r="S1426" i="27"/>
  <c r="S1432" i="27"/>
  <c r="S1434" i="27"/>
  <c r="E3649" i="27"/>
  <c r="E3638" i="27"/>
  <c r="G3649" i="27"/>
  <c r="G3651" i="27"/>
  <c r="G3638" i="27"/>
  <c r="I3649" i="27"/>
  <c r="L3653" i="27"/>
  <c r="L3637" i="27"/>
  <c r="L3644" i="27"/>
  <c r="L3643" i="27"/>
  <c r="M3649" i="27"/>
  <c r="M3638" i="27"/>
  <c r="O3649" i="27"/>
  <c r="R3644" i="27"/>
  <c r="R3643" i="27"/>
  <c r="S3649" i="27"/>
  <c r="S3638" i="27"/>
  <c r="V481" i="27"/>
  <c r="I563" i="27"/>
  <c r="E681" i="27"/>
  <c r="G711" i="27"/>
  <c r="E749" i="27"/>
  <c r="O751" i="27"/>
  <c r="G1010" i="27"/>
  <c r="J1010" i="27"/>
  <c r="N1011" i="27"/>
  <c r="P1036" i="27"/>
  <c r="L1063" i="27"/>
  <c r="W1069" i="27"/>
  <c r="S1114" i="27"/>
  <c r="P1172" i="27"/>
  <c r="M1186" i="27"/>
  <c r="V1869" i="27"/>
  <c r="V1872" i="27"/>
  <c r="V1853" i="27"/>
  <c r="V1859" i="27"/>
  <c r="M1801" i="27"/>
  <c r="O1801" i="27"/>
  <c r="S1801" i="27"/>
  <c r="M1802" i="27"/>
  <c r="S1802" i="27"/>
  <c r="O1807" i="27"/>
  <c r="S1807" i="27"/>
  <c r="F2543" i="27"/>
  <c r="F2532" i="27"/>
  <c r="J2397" i="27"/>
  <c r="L2397" i="27"/>
  <c r="W3635" i="27"/>
  <c r="E3637" i="27"/>
  <c r="G3637" i="27"/>
  <c r="M3637" i="27"/>
  <c r="O3637" i="27"/>
  <c r="J3638" i="27"/>
  <c r="L3638" i="27"/>
  <c r="D3639" i="27"/>
  <c r="I541" i="27"/>
  <c r="I575" i="27"/>
  <c r="I573" i="27"/>
  <c r="T665" i="27"/>
  <c r="T663" i="27"/>
  <c r="F695" i="27"/>
  <c r="F693" i="27"/>
  <c r="E713" i="27"/>
  <c r="E711" i="27"/>
  <c r="J772" i="27"/>
  <c r="J771" i="27"/>
  <c r="O1045" i="27"/>
  <c r="R1095" i="27"/>
  <c r="R1094" i="27"/>
  <c r="N1170" i="27"/>
  <c r="N1169" i="27"/>
  <c r="K1066" i="27"/>
  <c r="K1065" i="27"/>
  <c r="M1039" i="27"/>
  <c r="M1040" i="27"/>
  <c r="I897" i="27"/>
  <c r="M685" i="27"/>
  <c r="L657" i="27"/>
  <c r="L656" i="27"/>
  <c r="E597" i="27"/>
  <c r="E596" i="27"/>
  <c r="E595" i="27"/>
  <c r="F575" i="27"/>
  <c r="F573" i="27"/>
  <c r="P561" i="27"/>
  <c r="R587" i="27"/>
  <c r="L664" i="27"/>
  <c r="L663" i="27"/>
  <c r="M695" i="27"/>
  <c r="K695" i="27"/>
  <c r="I483" i="27"/>
  <c r="F483" i="27"/>
  <c r="F481" i="27"/>
  <c r="F1066" i="27"/>
  <c r="F1065" i="27"/>
  <c r="N1040" i="27"/>
  <c r="N1039" i="27"/>
  <c r="I867" i="27"/>
  <c r="F479" i="27"/>
  <c r="F478" i="27"/>
  <c r="F477" i="27"/>
  <c r="V479" i="27"/>
  <c r="V478" i="27"/>
  <c r="V477" i="27"/>
  <c r="R419" i="27"/>
  <c r="W418" i="27"/>
  <c r="W417" i="27"/>
  <c r="O98" i="27"/>
  <c r="O100" i="27"/>
  <c r="W110" i="27"/>
  <c r="W112" i="27"/>
  <c r="K358" i="27"/>
  <c r="O361" i="27"/>
  <c r="J388" i="27"/>
  <c r="I413" i="27"/>
  <c r="V418" i="27"/>
  <c r="T419" i="27"/>
  <c r="L479" i="27"/>
  <c r="J481" i="27"/>
  <c r="F499" i="27"/>
  <c r="I601" i="27"/>
  <c r="I593" i="27"/>
  <c r="I591" i="27"/>
  <c r="E656" i="27"/>
  <c r="E657" i="27"/>
  <c r="M711" i="27"/>
  <c r="V861" i="27"/>
  <c r="S1065" i="27"/>
  <c r="R1124" i="27"/>
  <c r="R1123" i="27"/>
  <c r="J1644" i="27"/>
  <c r="E2346" i="27"/>
  <c r="E2347" i="27"/>
  <c r="L2347" i="27"/>
  <c r="L2346" i="27"/>
  <c r="E1175" i="27"/>
  <c r="X1167" i="27"/>
  <c r="X1166" i="27"/>
  <c r="S1187" i="27"/>
  <c r="S1186" i="27"/>
  <c r="Q1166" i="27"/>
  <c r="H978" i="27"/>
  <c r="E2382" i="27"/>
  <c r="Z2382" i="27"/>
  <c r="M2788" i="27"/>
  <c r="M2787" i="27"/>
  <c r="O1422" i="27"/>
  <c r="V1416" i="27"/>
  <c r="V1417" i="27"/>
  <c r="D534" i="27"/>
  <c r="I2260" i="27"/>
  <c r="I2263" i="27"/>
  <c r="J22" i="27"/>
  <c r="G32" i="27"/>
  <c r="O110" i="27"/>
  <c r="O112" i="27"/>
  <c r="Z1657" i="27"/>
  <c r="J3524" i="27"/>
  <c r="N3524" i="27"/>
  <c r="S3524" i="27"/>
  <c r="W3524" i="27"/>
  <c r="F1382" i="27"/>
  <c r="N1382" i="27"/>
  <c r="P1382" i="27"/>
  <c r="S1383" i="27"/>
  <c r="S3835" i="27"/>
  <c r="W1817" i="27"/>
  <c r="W1820" i="27"/>
  <c r="M1416" i="27"/>
  <c r="O1416" i="27"/>
  <c r="S1416" i="27"/>
  <c r="X1429" i="27"/>
  <c r="D1421" i="27"/>
  <c r="J1428" i="27"/>
  <c r="V2257" i="27"/>
  <c r="G16" i="27"/>
  <c r="J16" i="27"/>
  <c r="S16" i="27"/>
  <c r="L22" i="27"/>
  <c r="W574" i="27"/>
  <c r="D602" i="27"/>
  <c r="J741" i="27"/>
  <c r="I755" i="27"/>
  <c r="M755" i="27"/>
  <c r="X863" i="27"/>
  <c r="G873" i="27"/>
  <c r="R1062" i="27"/>
  <c r="G1072" i="27"/>
  <c r="R1166" i="27"/>
  <c r="V1166" i="27"/>
  <c r="O2343" i="27"/>
  <c r="S2343" i="27"/>
  <c r="R2362" i="27"/>
  <c r="E2379" i="27"/>
  <c r="E2378" i="27"/>
  <c r="G2384" i="27"/>
  <c r="G2373" i="27"/>
  <c r="G2379" i="27"/>
  <c r="G2378" i="27"/>
  <c r="I2384" i="27"/>
  <c r="I2378" i="27"/>
  <c r="E721" i="27"/>
  <c r="K721" i="27"/>
  <c r="W904" i="27"/>
  <c r="K905" i="27"/>
  <c r="D965" i="27"/>
  <c r="D961" i="27"/>
  <c r="M1114" i="27"/>
  <c r="M2867" i="27"/>
  <c r="K2868" i="27"/>
  <c r="L2873" i="27"/>
  <c r="J1365" i="27"/>
  <c r="L1365" i="27"/>
  <c r="L1366" i="27"/>
  <c r="E1371" i="27"/>
  <c r="K1371" i="27"/>
  <c r="E1377" i="27"/>
  <c r="E1381" i="27"/>
  <c r="K1381" i="27"/>
  <c r="M1381" i="27"/>
  <c r="O3821" i="27"/>
  <c r="V1807" i="27"/>
  <c r="W1813" i="27"/>
  <c r="E1416" i="27"/>
  <c r="J1417" i="27"/>
  <c r="E1422" i="27"/>
  <c r="G1422" i="27"/>
  <c r="W1422" i="27"/>
  <c r="W1423" i="27"/>
  <c r="V1428" i="27"/>
  <c r="V1431" i="27"/>
  <c r="W1136" i="27"/>
  <c r="W1134" i="27"/>
  <c r="V1170" i="27"/>
  <c r="R1169" i="27"/>
  <c r="X1144" i="27"/>
  <c r="X1143" i="27"/>
  <c r="F2352" i="27"/>
  <c r="I2346" i="27"/>
  <c r="I2358" i="27"/>
  <c r="R2794" i="27"/>
  <c r="R2793" i="27"/>
  <c r="S8" i="27"/>
  <c r="E136" i="27"/>
  <c r="L136" i="27"/>
  <c r="E137" i="27"/>
  <c r="M166" i="27"/>
  <c r="I353" i="27"/>
  <c r="L355" i="27"/>
  <c r="L361" i="27"/>
  <c r="K362" i="27"/>
  <c r="R425" i="27"/>
  <c r="R426" i="27"/>
  <c r="M473" i="27"/>
  <c r="T481" i="27"/>
  <c r="J482" i="27"/>
  <c r="E539" i="27"/>
  <c r="W563" i="27"/>
  <c r="P569" i="27"/>
  <c r="S569" i="27"/>
  <c r="E570" i="27"/>
  <c r="P571" i="27"/>
  <c r="S571" i="27"/>
  <c r="L711" i="27"/>
  <c r="N720" i="27"/>
  <c r="J721" i="27"/>
  <c r="L721" i="27"/>
  <c r="N721" i="27"/>
  <c r="P751" i="27"/>
  <c r="P861" i="27"/>
  <c r="L871" i="27"/>
  <c r="E873" i="27"/>
  <c r="L873" i="27"/>
  <c r="P873" i="27"/>
  <c r="V873" i="27"/>
  <c r="L874" i="27"/>
  <c r="V874" i="27"/>
  <c r="H987" i="27"/>
  <c r="L1013" i="27"/>
  <c r="O1013" i="27"/>
  <c r="T1013" i="27"/>
  <c r="V1013" i="27"/>
  <c r="G1019" i="27"/>
  <c r="O1026" i="27"/>
  <c r="K1039" i="27"/>
  <c r="K1040" i="27"/>
  <c r="J1063" i="27"/>
  <c r="W1065" i="27"/>
  <c r="N1123" i="27"/>
  <c r="O1115" i="27"/>
  <c r="O1114" i="27"/>
  <c r="G1146" i="27"/>
  <c r="J1146" i="27"/>
  <c r="P1166" i="27"/>
  <c r="V1169" i="27"/>
  <c r="H1176" i="27"/>
  <c r="H1175" i="27"/>
  <c r="G448" i="27"/>
  <c r="G449" i="27"/>
  <c r="F1117" i="27"/>
  <c r="F1118" i="27"/>
  <c r="G1118" i="27"/>
  <c r="G1117" i="27"/>
  <c r="L2356" i="27"/>
  <c r="R2356" i="27"/>
  <c r="D2371" i="27"/>
  <c r="E2388" i="27"/>
  <c r="E2384" i="27"/>
  <c r="J2388" i="27"/>
  <c r="J2384" i="27"/>
  <c r="J2373" i="27"/>
  <c r="J2372" i="27"/>
  <c r="O2382" i="27"/>
  <c r="O2375" i="27"/>
  <c r="R2372" i="27"/>
  <c r="R2379" i="27"/>
  <c r="S2384" i="27"/>
  <c r="F2787" i="27"/>
  <c r="V1857" i="27"/>
  <c r="V1856" i="27"/>
  <c r="I3519" i="27"/>
  <c r="R2749" i="27"/>
  <c r="J1873" i="27"/>
  <c r="E3827" i="27"/>
  <c r="Z3827" i="27"/>
  <c r="O3827" i="27"/>
  <c r="D1800" i="27"/>
  <c r="E1813" i="27"/>
  <c r="V1813" i="27"/>
  <c r="V1816" i="27"/>
  <c r="E1428" i="27"/>
  <c r="E1417" i="27"/>
  <c r="G1428" i="27"/>
  <c r="G1417" i="27"/>
  <c r="J1422" i="27"/>
  <c r="M1428" i="27"/>
  <c r="M1417" i="27"/>
  <c r="O1428" i="27"/>
  <c r="O1417" i="27"/>
  <c r="S1428" i="27"/>
  <c r="S1417" i="27"/>
  <c r="V1423" i="27"/>
  <c r="V1422" i="27"/>
  <c r="W1428" i="27"/>
  <c r="W1417" i="27"/>
  <c r="X1827" i="27"/>
  <c r="X1839" i="27"/>
  <c r="W1432" i="27"/>
  <c r="T172" i="27"/>
  <c r="D244" i="27"/>
  <c r="R414" i="27"/>
  <c r="T425" i="27"/>
  <c r="T426" i="27"/>
  <c r="I531" i="27"/>
  <c r="M563" i="27"/>
  <c r="N575" i="27"/>
  <c r="K691" i="27"/>
  <c r="M725" i="27"/>
  <c r="K725" i="27"/>
  <c r="G724" i="27"/>
  <c r="G725" i="27"/>
  <c r="G723" i="27"/>
  <c r="E725" i="27"/>
  <c r="E724" i="27"/>
  <c r="E723" i="27"/>
  <c r="G1013" i="27"/>
  <c r="E1026" i="27"/>
  <c r="G1043" i="27"/>
  <c r="J1121" i="27"/>
  <c r="J1120" i="27"/>
  <c r="M1146" i="27"/>
  <c r="K1146" i="27"/>
  <c r="V1149" i="27"/>
  <c r="V1150" i="27"/>
  <c r="L1149" i="27"/>
  <c r="L1150" i="27"/>
  <c r="T1172" i="27"/>
  <c r="M751" i="27"/>
  <c r="M749" i="27"/>
  <c r="K751" i="27"/>
  <c r="M981" i="27"/>
  <c r="D364" i="27"/>
  <c r="M989" i="27"/>
  <c r="I895" i="27"/>
  <c r="D834" i="27"/>
  <c r="F837" i="27"/>
  <c r="F836" i="27"/>
  <c r="H747" i="27"/>
  <c r="T747" i="27"/>
  <c r="V747" i="27"/>
  <c r="V746" i="27"/>
  <c r="J717" i="27"/>
  <c r="J716" i="27"/>
  <c r="J715" i="27"/>
  <c r="L717" i="27"/>
  <c r="L715" i="27"/>
  <c r="M716" i="27"/>
  <c r="N717" i="27"/>
  <c r="N715" i="27"/>
  <c r="D446" i="27"/>
  <c r="G447" i="27"/>
  <c r="V448" i="27"/>
  <c r="V449" i="27"/>
  <c r="G194" i="27"/>
  <c r="G192" i="27"/>
  <c r="X1645" i="27"/>
  <c r="K1650" i="27"/>
  <c r="L8" i="27"/>
  <c r="O8" i="27"/>
  <c r="S9" i="27"/>
  <c r="G10" i="27"/>
  <c r="J10" i="27"/>
  <c r="L38" i="27"/>
  <c r="L347" i="27"/>
  <c r="J391" i="27"/>
  <c r="O392" i="27"/>
  <c r="R392" i="27"/>
  <c r="H393" i="27"/>
  <c r="O393" i="27"/>
  <c r="R393" i="27"/>
  <c r="W901" i="27"/>
  <c r="W899" i="27"/>
  <c r="J917" i="27"/>
  <c r="J915" i="27"/>
  <c r="X916" i="27"/>
  <c r="S1042" i="27"/>
  <c r="S1043" i="27"/>
  <c r="K1042" i="27"/>
  <c r="K1043" i="27"/>
  <c r="W1062" i="27"/>
  <c r="W1063" i="27"/>
  <c r="S1062" i="27"/>
  <c r="S1063" i="27"/>
  <c r="O1062" i="27"/>
  <c r="O1063" i="27"/>
  <c r="M1062" i="27"/>
  <c r="K1062" i="27"/>
  <c r="I1062" i="27"/>
  <c r="D1096" i="27"/>
  <c r="V1140" i="27"/>
  <c r="O1140" i="27"/>
  <c r="O1141" i="27"/>
  <c r="L1140" i="27"/>
  <c r="L1141" i="27"/>
  <c r="S1162" i="27"/>
  <c r="S1161" i="27"/>
  <c r="S1160" i="27"/>
  <c r="V1173" i="27"/>
  <c r="V1172" i="27"/>
  <c r="R1173" i="27"/>
  <c r="R1172" i="27"/>
  <c r="L1144" i="27"/>
  <c r="L1143" i="27"/>
  <c r="V1040" i="27"/>
  <c r="X1040" i="27"/>
  <c r="X1039" i="27"/>
  <c r="F1014" i="27"/>
  <c r="F1013" i="27"/>
  <c r="J1014" i="27"/>
  <c r="J1013" i="27"/>
  <c r="R1644" i="27"/>
  <c r="R1645" i="27"/>
  <c r="M1644" i="27"/>
  <c r="I1644" i="27"/>
  <c r="T1663" i="27"/>
  <c r="T1659" i="27"/>
  <c r="M1663" i="27"/>
  <c r="M1659" i="27"/>
  <c r="M1650" i="27"/>
  <c r="D1151" i="27"/>
  <c r="E2736" i="27"/>
  <c r="G2736" i="27"/>
  <c r="I2736" i="27"/>
  <c r="K2751" i="27"/>
  <c r="K2740" i="27"/>
  <c r="M2755" i="27"/>
  <c r="M2740" i="27"/>
  <c r="O2745" i="27"/>
  <c r="E2787" i="27"/>
  <c r="V2791" i="27"/>
  <c r="V2802" i="27"/>
  <c r="I1505" i="27"/>
  <c r="I2547" i="27"/>
  <c r="D3846" i="27"/>
  <c r="F3847" i="27"/>
  <c r="I3841" i="27"/>
  <c r="K2739" i="27"/>
  <c r="M2739" i="27"/>
  <c r="O2739" i="27"/>
  <c r="S2740" i="27"/>
  <c r="J2742" i="27"/>
  <c r="L2796" i="27"/>
  <c r="E1499" i="27"/>
  <c r="E3508" i="27"/>
  <c r="D3512" i="27"/>
  <c r="E3514" i="27"/>
  <c r="E3513" i="27"/>
  <c r="O3519" i="27"/>
  <c r="O3513" i="27"/>
  <c r="L1726" i="27"/>
  <c r="L1725" i="27"/>
  <c r="L1732" i="27"/>
  <c r="L1731" i="27"/>
  <c r="M1725" i="27"/>
  <c r="M1737" i="27"/>
  <c r="E1375" i="27"/>
  <c r="Z1375" i="27"/>
  <c r="E1369" i="27"/>
  <c r="J1362" i="27"/>
  <c r="E2049" i="27"/>
  <c r="D2047" i="27"/>
  <c r="E3818" i="27"/>
  <c r="E3823" i="27"/>
  <c r="I3823" i="27"/>
  <c r="M3827" i="27"/>
  <c r="E1432" i="27"/>
  <c r="L3623" i="27"/>
  <c r="T3637" i="27"/>
  <c r="E3640" i="27"/>
  <c r="M1825" i="27"/>
  <c r="O1825" i="27"/>
  <c r="X1828" i="27"/>
  <c r="S1830" i="27"/>
  <c r="E1834" i="27"/>
  <c r="G1834" i="27"/>
  <c r="X1834" i="27"/>
  <c r="T1843" i="27"/>
  <c r="E2806" i="27"/>
  <c r="L16" i="27"/>
  <c r="O16" i="27"/>
  <c r="O17" i="27"/>
  <c r="V22" i="27"/>
  <c r="V28" i="27"/>
  <c r="O1172" i="27"/>
  <c r="G1173" i="27"/>
  <c r="G1176" i="27"/>
  <c r="O1186" i="27"/>
  <c r="D480" i="27"/>
  <c r="D49" i="27"/>
  <c r="E76" i="27"/>
  <c r="G106" i="27"/>
  <c r="G108" i="27"/>
  <c r="G119" i="27"/>
  <c r="V445" i="27"/>
  <c r="I982" i="27"/>
  <c r="I985" i="27"/>
  <c r="O1068" i="27"/>
  <c r="K1068" i="27"/>
  <c r="R1089" i="27"/>
  <c r="R1088" i="27"/>
  <c r="V1146" i="27"/>
  <c r="V1147" i="27"/>
  <c r="K1158" i="27"/>
  <c r="K1173" i="27"/>
  <c r="K1172" i="27"/>
  <c r="V1175" i="27"/>
  <c r="V1176" i="27"/>
  <c r="T1184" i="27"/>
  <c r="P1175" i="27"/>
  <c r="X1170" i="27"/>
  <c r="E1170" i="27"/>
  <c r="J1144" i="27"/>
  <c r="J1143" i="27"/>
  <c r="V1144" i="27"/>
  <c r="V1143" i="27"/>
  <c r="H982" i="27"/>
  <c r="H996" i="27"/>
  <c r="H192" i="27"/>
  <c r="N1118" i="27"/>
  <c r="S1118" i="27"/>
  <c r="S1117" i="27"/>
  <c r="S1645" i="27"/>
  <c r="S1644" i="27"/>
  <c r="O1645" i="27"/>
  <c r="L1645" i="27"/>
  <c r="L1644" i="27"/>
  <c r="E1644" i="27"/>
  <c r="O1650" i="27"/>
  <c r="G1654" i="27"/>
  <c r="G1653" i="27"/>
  <c r="E2352" i="27"/>
  <c r="F2358" i="27"/>
  <c r="F2347" i="27"/>
  <c r="I2352" i="27"/>
  <c r="J2358" i="27"/>
  <c r="J2347" i="27"/>
  <c r="K2362" i="27"/>
  <c r="K2346" i="27"/>
  <c r="K2356" i="27"/>
  <c r="K2350" i="27"/>
  <c r="K2349" i="27"/>
  <c r="L2353" i="27"/>
  <c r="L2352" i="27"/>
  <c r="S32" i="27"/>
  <c r="S33" i="27"/>
  <c r="D97" i="27"/>
  <c r="S159" i="27"/>
  <c r="K160" i="27"/>
  <c r="M172" i="27"/>
  <c r="S247" i="27"/>
  <c r="O353" i="27"/>
  <c r="O354" i="27"/>
  <c r="O365" i="27"/>
  <c r="K367" i="27"/>
  <c r="F391" i="27"/>
  <c r="W395" i="27"/>
  <c r="O415" i="27"/>
  <c r="D428" i="27"/>
  <c r="J473" i="27"/>
  <c r="L473" i="27"/>
  <c r="L481" i="27"/>
  <c r="O481" i="27"/>
  <c r="L483" i="27"/>
  <c r="I485" i="27"/>
  <c r="I561" i="27"/>
  <c r="M561" i="27"/>
  <c r="W561" i="27"/>
  <c r="K563" i="27"/>
  <c r="O563" i="27"/>
  <c r="E565" i="27"/>
  <c r="G565" i="27"/>
  <c r="E566" i="27"/>
  <c r="G566" i="27"/>
  <c r="E567" i="27"/>
  <c r="G567" i="27"/>
  <c r="X573" i="27"/>
  <c r="J575" i="27"/>
  <c r="G585" i="27"/>
  <c r="E599" i="27"/>
  <c r="I605" i="27"/>
  <c r="O659" i="27"/>
  <c r="I681" i="27"/>
  <c r="I683" i="27"/>
  <c r="E689" i="27"/>
  <c r="I691" i="27"/>
  <c r="K713" i="27"/>
  <c r="G749" i="27"/>
  <c r="K749" i="27"/>
  <c r="P749" i="27"/>
  <c r="E753" i="27"/>
  <c r="N825" i="27"/>
  <c r="R861" i="27"/>
  <c r="S865" i="27"/>
  <c r="X865" i="27"/>
  <c r="P869" i="27"/>
  <c r="F893" i="27"/>
  <c r="E896" i="27"/>
  <c r="O903" i="27"/>
  <c r="F904" i="27"/>
  <c r="O905" i="27"/>
  <c r="D906" i="27"/>
  <c r="H994" i="27"/>
  <c r="H995" i="27"/>
  <c r="E978" i="27"/>
  <c r="E979" i="27"/>
  <c r="D1009" i="27"/>
  <c r="G1046" i="27"/>
  <c r="W1046" i="27"/>
  <c r="S1069" i="27"/>
  <c r="E1082" i="27"/>
  <c r="R1117" i="27"/>
  <c r="N1120" i="27"/>
  <c r="N1121" i="27"/>
  <c r="O1123" i="27"/>
  <c r="G1124" i="27"/>
  <c r="G1123" i="27"/>
  <c r="E1124" i="27"/>
  <c r="E1123" i="27"/>
  <c r="G1143" i="27"/>
  <c r="G1144" i="27"/>
  <c r="O1149" i="27"/>
  <c r="I1162" i="27"/>
  <c r="X1169" i="27"/>
  <c r="Q1173" i="27"/>
  <c r="R1175" i="27"/>
  <c r="G210" i="27"/>
  <c r="L1170" i="27"/>
  <c r="O1066" i="27"/>
  <c r="G982" i="27"/>
  <c r="G984" i="27"/>
  <c r="F447" i="27"/>
  <c r="F449" i="27"/>
  <c r="D41" i="27"/>
  <c r="G1644" i="27"/>
  <c r="O1644" i="27"/>
  <c r="J1645" i="27"/>
  <c r="L1650" i="27"/>
  <c r="O1653" i="27"/>
  <c r="L1654" i="27"/>
  <c r="X1650" i="27"/>
  <c r="J2346" i="27"/>
  <c r="F2353" i="27"/>
  <c r="J2356" i="27"/>
  <c r="E2358" i="27"/>
  <c r="L2358" i="27"/>
  <c r="E2362" i="27"/>
  <c r="G2375" i="27"/>
  <c r="G2382" i="27"/>
  <c r="J2370" i="27"/>
  <c r="J2369" i="27"/>
  <c r="R2370" i="27"/>
  <c r="R2388" i="27"/>
  <c r="E2751" i="27"/>
  <c r="E2754" i="27"/>
  <c r="E2740" i="27"/>
  <c r="E2739" i="27"/>
  <c r="E2746" i="27"/>
  <c r="G2751" i="27"/>
  <c r="G2752" i="27"/>
  <c r="G2740" i="27"/>
  <c r="G2739" i="27"/>
  <c r="I2751" i="27"/>
  <c r="J2749" i="27"/>
  <c r="J2739" i="27"/>
  <c r="J2740" i="27"/>
  <c r="D2741" i="27"/>
  <c r="K2742" i="27"/>
  <c r="M2742" i="27"/>
  <c r="O2742" i="27"/>
  <c r="R2737" i="27"/>
  <c r="R2736" i="27"/>
  <c r="S2736" i="27"/>
  <c r="S2737" i="27"/>
  <c r="J1851" i="27"/>
  <c r="J1850" i="27"/>
  <c r="O1850" i="27"/>
  <c r="O1851" i="27"/>
  <c r="V1865" i="27"/>
  <c r="V1850" i="27"/>
  <c r="D1073" i="27"/>
  <c r="D484" i="27"/>
  <c r="K1663" i="27"/>
  <c r="J2791" i="27"/>
  <c r="J2790" i="27"/>
  <c r="L2788" i="27"/>
  <c r="L2787" i="27"/>
  <c r="V2793" i="27"/>
  <c r="D2866" i="27"/>
  <c r="J2879" i="27"/>
  <c r="J2868" i="27"/>
  <c r="J2867" i="27"/>
  <c r="D2872" i="27"/>
  <c r="L2879" i="27"/>
  <c r="L2868" i="27"/>
  <c r="L2867" i="27"/>
  <c r="N2883" i="27"/>
  <c r="N2884" i="27"/>
  <c r="N2879" i="27"/>
  <c r="N2868" i="27"/>
  <c r="N2867" i="27"/>
  <c r="D2041" i="27"/>
  <c r="E2054" i="27"/>
  <c r="E2043" i="27"/>
  <c r="E2042" i="27"/>
  <c r="K2054" i="27"/>
  <c r="K2043" i="27"/>
  <c r="K2042" i="27"/>
  <c r="E3814" i="27"/>
  <c r="D3813" i="27"/>
  <c r="J3815" i="27"/>
  <c r="J3814" i="27"/>
  <c r="M3814" i="27"/>
  <c r="O3814" i="27"/>
  <c r="O3815" i="27"/>
  <c r="E1420" i="27"/>
  <c r="E1426" i="27"/>
  <c r="Z1426" i="27"/>
  <c r="J1414" i="27"/>
  <c r="J1413" i="27"/>
  <c r="S1413" i="27"/>
  <c r="F2528" i="27"/>
  <c r="I2528" i="27"/>
  <c r="I2409" i="27"/>
  <c r="I2397" i="27"/>
  <c r="I2413" i="27"/>
  <c r="J2401" i="27"/>
  <c r="J2400" i="27"/>
  <c r="L2401" i="27"/>
  <c r="L2400" i="27"/>
  <c r="D3607" i="27"/>
  <c r="J3609" i="27"/>
  <c r="J3608" i="27"/>
  <c r="D3613" i="27"/>
  <c r="J3615" i="27"/>
  <c r="J3614" i="27"/>
  <c r="L3609" i="27"/>
  <c r="L3608" i="27"/>
  <c r="L3615" i="27"/>
  <c r="L3614" i="27"/>
  <c r="M3614" i="27"/>
  <c r="N3608" i="27"/>
  <c r="J3640" i="27"/>
  <c r="J3647" i="27"/>
  <c r="J3641" i="27"/>
  <c r="L3640" i="27"/>
  <c r="L3647" i="27"/>
  <c r="R3640" i="27"/>
  <c r="R3647" i="27"/>
  <c r="R3641" i="27"/>
  <c r="D3636" i="27"/>
  <c r="T3653" i="27"/>
  <c r="T3649" i="27"/>
  <c r="M2362" i="27"/>
  <c r="T2362" i="27"/>
  <c r="E2755" i="27"/>
  <c r="J2883" i="27"/>
  <c r="J2884" i="27"/>
  <c r="N2877" i="27"/>
  <c r="V1873" i="27"/>
  <c r="V1874" i="27"/>
  <c r="D3840" i="27"/>
  <c r="F3841" i="27"/>
  <c r="J3350" i="27"/>
  <c r="J3351" i="27"/>
  <c r="D3355" i="27"/>
  <c r="J3357" i="27"/>
  <c r="J3356" i="27"/>
  <c r="L3350" i="27"/>
  <c r="L3351" i="27"/>
  <c r="L3357" i="27"/>
  <c r="L3356" i="27"/>
  <c r="M899" i="27"/>
  <c r="M901" i="27"/>
  <c r="F903" i="27"/>
  <c r="S903" i="27"/>
  <c r="W903" i="27"/>
  <c r="M987" i="27"/>
  <c r="D368" i="27"/>
  <c r="I994" i="27"/>
  <c r="I995" i="27"/>
  <c r="E1010" i="27"/>
  <c r="L1010" i="27"/>
  <c r="P1010" i="27"/>
  <c r="S1010" i="27"/>
  <c r="W1010" i="27"/>
  <c r="L1037" i="27"/>
  <c r="M1043" i="27"/>
  <c r="G1062" i="27"/>
  <c r="W1114" i="27"/>
  <c r="W1120" i="27"/>
  <c r="V1130" i="27"/>
  <c r="O1146" i="27"/>
  <c r="X1149" i="27"/>
  <c r="Q1175" i="27"/>
  <c r="V1186" i="27"/>
  <c r="R8" i="27"/>
  <c r="V8" i="27"/>
  <c r="R9" i="27"/>
  <c r="K18" i="27"/>
  <c r="M18" i="27"/>
  <c r="T20" i="27"/>
  <c r="K22" i="27"/>
  <c r="M22" i="27"/>
  <c r="R22" i="27"/>
  <c r="O32" i="27"/>
  <c r="G98" i="27"/>
  <c r="M98" i="27"/>
  <c r="S98" i="27"/>
  <c r="G100" i="27"/>
  <c r="M167" i="27"/>
  <c r="S257" i="27"/>
  <c r="S258" i="27"/>
  <c r="M307" i="27"/>
  <c r="G325" i="27"/>
  <c r="G337" i="27"/>
  <c r="M422" i="27"/>
  <c r="R422" i="27"/>
  <c r="D517" i="27"/>
  <c r="E531" i="27"/>
  <c r="J563" i="27"/>
  <c r="L563" i="27"/>
  <c r="N563" i="27"/>
  <c r="P563" i="27"/>
  <c r="S563" i="27"/>
  <c r="O573" i="27"/>
  <c r="T573" i="27"/>
  <c r="W573" i="27"/>
  <c r="F574" i="27"/>
  <c r="R575" i="27"/>
  <c r="L661" i="27"/>
  <c r="T661" i="27"/>
  <c r="G713" i="27"/>
  <c r="M713" i="27"/>
  <c r="J719" i="27"/>
  <c r="V754" i="27"/>
  <c r="J773" i="27"/>
  <c r="J785" i="27"/>
  <c r="F831" i="27"/>
  <c r="F833" i="27"/>
  <c r="E216" i="27"/>
  <c r="D2789" i="27"/>
  <c r="F2790" i="27"/>
  <c r="F2796" i="27"/>
  <c r="J2794" i="27"/>
  <c r="J2800" i="27"/>
  <c r="J2793" i="27"/>
  <c r="L2800" i="27"/>
  <c r="L2790" i="27"/>
  <c r="M2806" i="27"/>
  <c r="J2787" i="27"/>
  <c r="J2806" i="27"/>
  <c r="J2809" i="27"/>
  <c r="O2796" i="27"/>
  <c r="R2800" i="27"/>
  <c r="R2790" i="27"/>
  <c r="S2791" i="27"/>
  <c r="S2802" i="27"/>
  <c r="L2865" i="27"/>
  <c r="J1863" i="27"/>
  <c r="O1873" i="27"/>
  <c r="O1869" i="27"/>
  <c r="O1854" i="27"/>
  <c r="O1853" i="27"/>
  <c r="O1865" i="27"/>
  <c r="M1368" i="27"/>
  <c r="M1375" i="27"/>
  <c r="D3816" i="27"/>
  <c r="E3833" i="27"/>
  <c r="E3817" i="27"/>
  <c r="E3824" i="27"/>
  <c r="I3827" i="27"/>
  <c r="I3817" i="27"/>
  <c r="J3833" i="27"/>
  <c r="J3834" i="27"/>
  <c r="J3818" i="27"/>
  <c r="M3817" i="27"/>
  <c r="O3817" i="27"/>
  <c r="F2247" i="27"/>
  <c r="D2249" i="27"/>
  <c r="F2250" i="27"/>
  <c r="I2256" i="27"/>
  <c r="I2244" i="27"/>
  <c r="L2245" i="27"/>
  <c r="D3610" i="27"/>
  <c r="J3612" i="27"/>
  <c r="D3616" i="27"/>
  <c r="M3623" i="27"/>
  <c r="M3621" i="27"/>
  <c r="K982" i="27"/>
  <c r="K996" i="27"/>
  <c r="F1647" i="27"/>
  <c r="M1647" i="27"/>
  <c r="R1647" i="27"/>
  <c r="V1647" i="27"/>
  <c r="F1648" i="27"/>
  <c r="K1648" i="27"/>
  <c r="M1648" i="27"/>
  <c r="V1648" i="27"/>
  <c r="R1651" i="27"/>
  <c r="F1653" i="27"/>
  <c r="R1653" i="27"/>
  <c r="V1653" i="27"/>
  <c r="K1659" i="27"/>
  <c r="R1659" i="27"/>
  <c r="V1659" i="27"/>
  <c r="V1662" i="27"/>
  <c r="R1663" i="27"/>
  <c r="V1663" i="27"/>
  <c r="I2343" i="27"/>
  <c r="R2346" i="27"/>
  <c r="J2349" i="27"/>
  <c r="L2349" i="27"/>
  <c r="I2362" i="27"/>
  <c r="E2369" i="27"/>
  <c r="D2368" i="27"/>
  <c r="G2369" i="27"/>
  <c r="G2388" i="27"/>
  <c r="I2369" i="27"/>
  <c r="I2388" i="27"/>
  <c r="I2382" i="27"/>
  <c r="O2369" i="27"/>
  <c r="O2388" i="27"/>
  <c r="S2369" i="27"/>
  <c r="S2388" i="27"/>
  <c r="S2390" i="27"/>
  <c r="S2375" i="27"/>
  <c r="S2382" i="27"/>
  <c r="E2749" i="27"/>
  <c r="Z2749" i="27"/>
  <c r="E2742" i="27"/>
  <c r="G2755" i="27"/>
  <c r="G2749" i="27"/>
  <c r="G2742" i="27"/>
  <c r="I2755" i="27"/>
  <c r="I2749" i="27"/>
  <c r="J2755" i="27"/>
  <c r="J2737" i="27"/>
  <c r="J2736" i="27"/>
  <c r="K2755" i="27"/>
  <c r="K2749" i="27"/>
  <c r="D2744" i="27"/>
  <c r="K2745" i="27"/>
  <c r="M2751" i="27"/>
  <c r="M2749" i="27"/>
  <c r="O2755" i="27"/>
  <c r="O2756" i="27"/>
  <c r="O2751" i="27"/>
  <c r="O2749" i="27"/>
  <c r="R2755" i="27"/>
  <c r="R2739" i="27"/>
  <c r="R2746" i="27"/>
  <c r="S2751" i="27"/>
  <c r="S2749" i="27"/>
  <c r="V2790" i="27"/>
  <c r="R2802" i="27"/>
  <c r="D1492" i="27"/>
  <c r="E1509" i="27"/>
  <c r="E1505" i="27"/>
  <c r="E1493" i="27"/>
  <c r="J1853" i="27"/>
  <c r="V1854" i="27"/>
  <c r="V1863" i="27"/>
  <c r="J1865" i="27"/>
  <c r="D1858" i="27"/>
  <c r="J1869" i="27"/>
  <c r="D1852" i="27"/>
  <c r="J3817" i="27"/>
  <c r="M3818" i="27"/>
  <c r="O3818" i="27"/>
  <c r="O3823" i="27"/>
  <c r="E3829" i="27"/>
  <c r="J3829" i="27"/>
  <c r="O3829" i="27"/>
  <c r="O3833" i="27"/>
  <c r="E1413" i="27"/>
  <c r="D1412" i="27"/>
  <c r="G1413" i="27"/>
  <c r="G1432" i="27"/>
  <c r="G1419" i="27"/>
  <c r="G1426" i="27"/>
  <c r="M1413" i="27"/>
  <c r="M1432" i="27"/>
  <c r="O1413" i="27"/>
  <c r="O1432" i="27"/>
  <c r="V1432" i="27"/>
  <c r="V1435" i="27"/>
  <c r="V1413" i="27"/>
  <c r="W1413" i="27"/>
  <c r="W1414" i="27"/>
  <c r="W1419" i="27"/>
  <c r="W1426" i="27"/>
  <c r="L2251" i="27"/>
  <c r="F2541" i="27"/>
  <c r="F2531" i="27"/>
  <c r="D2536" i="27"/>
  <c r="F2537" i="27"/>
  <c r="I2543" i="27"/>
  <c r="I2394" i="27"/>
  <c r="D2393" i="27"/>
  <c r="J2413" i="27"/>
  <c r="J2414" i="27"/>
  <c r="J2407" i="27"/>
  <c r="L2413" i="27"/>
  <c r="L2416" i="27"/>
  <c r="L2407" i="27"/>
  <c r="L2404" i="27"/>
  <c r="L2403" i="27"/>
  <c r="I3856" i="27"/>
  <c r="I3854" i="27"/>
  <c r="D3349" i="27"/>
  <c r="N3612" i="27"/>
  <c r="E2800" i="27"/>
  <c r="E3653" i="27"/>
  <c r="D3633" i="27"/>
  <c r="E3647" i="27"/>
  <c r="Z3647" i="27"/>
  <c r="E3641" i="27"/>
  <c r="G3653" i="27"/>
  <c r="G3635" i="27"/>
  <c r="G3647" i="27"/>
  <c r="I3653" i="27"/>
  <c r="I3647" i="27"/>
  <c r="J3653" i="27"/>
  <c r="J3634" i="27"/>
  <c r="L3634" i="27"/>
  <c r="M3647" i="27"/>
  <c r="O3635" i="27"/>
  <c r="O3647" i="27"/>
  <c r="O3641" i="27"/>
  <c r="R3634" i="27"/>
  <c r="S3635" i="27"/>
  <c r="S3647" i="27"/>
  <c r="S3641" i="27"/>
  <c r="U3649" i="27"/>
  <c r="U3647" i="27"/>
  <c r="D3642" i="27"/>
  <c r="W3649" i="27"/>
  <c r="W3647" i="27"/>
  <c r="W3637" i="27"/>
  <c r="W3643" i="27"/>
  <c r="E1839" i="27"/>
  <c r="E1827" i="27"/>
  <c r="G1839" i="27"/>
  <c r="G1827" i="27"/>
  <c r="I1843" i="27"/>
  <c r="I1839" i="27"/>
  <c r="J1839" i="27"/>
  <c r="J1828" i="27"/>
  <c r="K1839" i="27"/>
  <c r="K1827" i="27"/>
  <c r="L1830" i="27"/>
  <c r="R1831" i="27"/>
  <c r="R1830" i="27"/>
  <c r="T1839" i="27"/>
  <c r="T1837" i="27"/>
  <c r="T1827" i="27"/>
  <c r="U1839" i="27"/>
  <c r="V1839" i="27"/>
  <c r="V1827" i="27"/>
  <c r="M3653" i="27"/>
  <c r="O3653" i="27"/>
  <c r="S3653" i="27"/>
  <c r="U3653" i="27"/>
  <c r="W3653" i="27"/>
  <c r="O753" i="27"/>
  <c r="V753" i="27"/>
  <c r="L754" i="27"/>
  <c r="H755" i="27"/>
  <c r="L755" i="27"/>
  <c r="L869" i="27"/>
  <c r="P871" i="27"/>
  <c r="V871" i="27"/>
  <c r="S1032" i="27"/>
  <c r="F2547" i="27"/>
  <c r="F2548" i="27"/>
  <c r="H1036" i="27"/>
  <c r="X1036" i="27"/>
  <c r="V1042" i="27"/>
  <c r="D1165" i="27"/>
  <c r="O990" i="27"/>
  <c r="F978" i="27"/>
  <c r="F981" i="27"/>
  <c r="F986" i="27"/>
  <c r="V457" i="27"/>
  <c r="H218" i="27"/>
  <c r="G218" i="27"/>
  <c r="H198" i="27"/>
  <c r="D662" i="27"/>
  <c r="D1018" i="27"/>
  <c r="J978" i="27"/>
  <c r="J981" i="27"/>
  <c r="O986" i="27"/>
  <c r="O989" i="27"/>
  <c r="D442" i="27"/>
  <c r="D718" i="27"/>
  <c r="D740" i="27"/>
  <c r="D1015" i="27"/>
  <c r="D1119" i="27"/>
  <c r="G445" i="27"/>
  <c r="J82" i="27"/>
  <c r="E70" i="27"/>
  <c r="W108" i="27"/>
  <c r="W106" i="27"/>
  <c r="O108" i="27"/>
  <c r="O106" i="27"/>
  <c r="K108" i="27"/>
  <c r="K106" i="27"/>
  <c r="V172" i="27"/>
  <c r="V170" i="27"/>
  <c r="D169" i="27"/>
  <c r="I172" i="27"/>
  <c r="I170" i="27"/>
  <c r="L241" i="27"/>
  <c r="D270" i="27"/>
  <c r="L273" i="27"/>
  <c r="L271" i="27"/>
  <c r="L276" i="27"/>
  <c r="L275" i="27"/>
  <c r="G344" i="27"/>
  <c r="D322" i="27"/>
  <c r="L323" i="27"/>
  <c r="R396" i="27"/>
  <c r="R395" i="27"/>
  <c r="O395" i="27"/>
  <c r="L396" i="27"/>
  <c r="L395" i="27"/>
  <c r="H395" i="27"/>
  <c r="P383" i="27"/>
  <c r="V423" i="27"/>
  <c r="V422" i="27"/>
  <c r="V421" i="27"/>
  <c r="F423" i="27"/>
  <c r="F422" i="27"/>
  <c r="F421" i="27"/>
  <c r="V433" i="27"/>
  <c r="G8" i="27"/>
  <c r="J8" i="27"/>
  <c r="L20" i="27"/>
  <c r="D19" i="27"/>
  <c r="V50" i="27"/>
  <c r="V52" i="27"/>
  <c r="M106" i="27"/>
  <c r="M108" i="27"/>
  <c r="S112" i="27"/>
  <c r="M112" i="27"/>
  <c r="M110" i="27"/>
  <c r="D109" i="27"/>
  <c r="G112" i="27"/>
  <c r="G110" i="27"/>
  <c r="M124" i="27"/>
  <c r="D139" i="27"/>
  <c r="K142" i="27"/>
  <c r="M170" i="27"/>
  <c r="V168" i="27"/>
  <c r="D165" i="27"/>
  <c r="I168" i="27"/>
  <c r="O159" i="27"/>
  <c r="O160" i="27"/>
  <c r="G160" i="27"/>
  <c r="J184" i="27"/>
  <c r="J182" i="27"/>
  <c r="L243" i="27"/>
  <c r="L234" i="27"/>
  <c r="L233" i="27"/>
  <c r="L264" i="27"/>
  <c r="L265" i="27"/>
  <c r="L324" i="27"/>
  <c r="L325" i="27"/>
  <c r="L335" i="27"/>
  <c r="D330" i="27"/>
  <c r="L333" i="27"/>
  <c r="L331" i="27"/>
  <c r="P385" i="27"/>
  <c r="F395" i="27"/>
  <c r="F396" i="27"/>
  <c r="L397" i="27"/>
  <c r="O397" i="27"/>
  <c r="R397" i="27"/>
  <c r="L405" i="27"/>
  <c r="F409" i="27"/>
  <c r="M421" i="27"/>
  <c r="R421" i="27"/>
  <c r="I423" i="27"/>
  <c r="W414" i="27"/>
  <c r="W415" i="27"/>
  <c r="W413" i="27"/>
  <c r="S414" i="27"/>
  <c r="S415" i="27"/>
  <c r="S413" i="27"/>
  <c r="G415" i="27"/>
  <c r="G413" i="27"/>
  <c r="D157" i="27"/>
  <c r="G561" i="27"/>
  <c r="L562" i="27"/>
  <c r="X563" i="27"/>
  <c r="E569" i="27"/>
  <c r="L569" i="27"/>
  <c r="L573" i="27"/>
  <c r="N573" i="27"/>
  <c r="P573" i="27"/>
  <c r="L575" i="27"/>
  <c r="P575" i="27"/>
  <c r="X575" i="27"/>
  <c r="E633" i="27"/>
  <c r="T664" i="27"/>
  <c r="D696" i="27"/>
  <c r="L712" i="27"/>
  <c r="F719" i="27"/>
  <c r="L719" i="27"/>
  <c r="F720" i="27"/>
  <c r="L741" i="27"/>
  <c r="O741" i="27"/>
  <c r="T741" i="27"/>
  <c r="L742" i="27"/>
  <c r="O742" i="27"/>
  <c r="E743" i="27"/>
  <c r="G765" i="27"/>
  <c r="F843" i="27"/>
  <c r="F844" i="27"/>
  <c r="X871" i="27"/>
  <c r="O875" i="27"/>
  <c r="M875" i="27"/>
  <c r="K875" i="27"/>
  <c r="I875" i="27"/>
  <c r="L862" i="27"/>
  <c r="L863" i="27"/>
  <c r="F899" i="27"/>
  <c r="S899" i="27"/>
  <c r="F901" i="27"/>
  <c r="I901" i="27"/>
  <c r="S901" i="27"/>
  <c r="E905" i="27"/>
  <c r="E903" i="27"/>
  <c r="K991" i="27"/>
  <c r="D568" i="27"/>
  <c r="R870" i="27"/>
  <c r="R869" i="27"/>
  <c r="O901" i="27"/>
  <c r="O899" i="27"/>
  <c r="K901" i="27"/>
  <c r="K899" i="27"/>
  <c r="W892" i="27"/>
  <c r="W893" i="27"/>
  <c r="S892" i="27"/>
  <c r="S891" i="27"/>
  <c r="M893" i="27"/>
  <c r="I891" i="27"/>
  <c r="M962" i="27"/>
  <c r="M964" i="27"/>
  <c r="D949" i="27"/>
  <c r="D894" i="27"/>
  <c r="D594" i="27"/>
  <c r="E1016" i="27"/>
  <c r="L1016" i="27"/>
  <c r="P1016" i="27"/>
  <c r="S1016" i="27"/>
  <c r="W1016" i="27"/>
  <c r="E1017" i="27"/>
  <c r="E1019" i="27"/>
  <c r="L1019" i="27"/>
  <c r="P1019" i="27"/>
  <c r="S1019" i="27"/>
  <c r="W1019" i="27"/>
  <c r="D1021" i="27"/>
  <c r="S1031" i="27"/>
  <c r="N1042" i="27"/>
  <c r="E1045" i="27"/>
  <c r="I1045" i="27"/>
  <c r="M1045" i="27"/>
  <c r="Q1045" i="27"/>
  <c r="R1068" i="27"/>
  <c r="J1069" i="27"/>
  <c r="N1069" i="27"/>
  <c r="K1071" i="27"/>
  <c r="F1120" i="27"/>
  <c r="L1120" i="27"/>
  <c r="R1120" i="27"/>
  <c r="W1123" i="27"/>
  <c r="O1156" i="27"/>
  <c r="E1172" i="27"/>
  <c r="M1172" i="27"/>
  <c r="S1172" i="27"/>
  <c r="W1172" i="27"/>
  <c r="L1175" i="27"/>
  <c r="L986" i="27"/>
  <c r="G443" i="27"/>
  <c r="H204" i="27"/>
  <c r="H190" i="27"/>
  <c r="S2755" i="27"/>
  <c r="G2804" i="27"/>
  <c r="D2786" i="27"/>
  <c r="V2800" i="27"/>
  <c r="P2884" i="27"/>
  <c r="R2884" i="27"/>
  <c r="V2884" i="27"/>
  <c r="S2885" i="27"/>
  <c r="J2877" i="27"/>
  <c r="V1506" i="27"/>
  <c r="F1510" i="27"/>
  <c r="O1510" i="27"/>
  <c r="S1510" i="27"/>
  <c r="W1510" i="27"/>
  <c r="S1511" i="27"/>
  <c r="E1503" i="27"/>
  <c r="Z1503" i="27"/>
  <c r="I1509" i="27"/>
  <c r="W1866" i="27"/>
  <c r="L1867" i="27"/>
  <c r="G1871" i="27"/>
  <c r="F1874" i="27"/>
  <c r="S1874" i="27"/>
  <c r="F3520" i="27"/>
  <c r="T3520" i="27"/>
  <c r="V3520" i="27"/>
  <c r="F3524" i="27"/>
  <c r="E3523" i="27"/>
  <c r="E3524" i="27"/>
  <c r="E3517" i="27"/>
  <c r="Z3517" i="27"/>
  <c r="I3517" i="27"/>
  <c r="O3517" i="27"/>
  <c r="I3833" i="27"/>
  <c r="N1433" i="27"/>
  <c r="X1434" i="27"/>
  <c r="R1037" i="27"/>
  <c r="R1036" i="27"/>
  <c r="L393" i="27"/>
  <c r="D560" i="27"/>
  <c r="E591" i="27"/>
  <c r="O653" i="27"/>
  <c r="O652" i="27"/>
  <c r="L694" i="27"/>
  <c r="L695" i="27"/>
  <c r="R683" i="27"/>
  <c r="R681" i="27"/>
  <c r="M683" i="27"/>
  <c r="M681" i="27"/>
  <c r="F683" i="27"/>
  <c r="F681" i="27"/>
  <c r="N713" i="27"/>
  <c r="J713" i="27"/>
  <c r="J712" i="27"/>
  <c r="D710" i="27"/>
  <c r="F713" i="27"/>
  <c r="E763" i="27"/>
  <c r="P741" i="27"/>
  <c r="M767" i="27"/>
  <c r="V781" i="27"/>
  <c r="V779" i="27"/>
  <c r="G882" i="27"/>
  <c r="S862" i="27"/>
  <c r="S861" i="27"/>
  <c r="N863" i="27"/>
  <c r="N861" i="27"/>
  <c r="J863" i="27"/>
  <c r="J861" i="27"/>
  <c r="G863" i="27"/>
  <c r="G861" i="27"/>
  <c r="E861" i="27"/>
  <c r="X900" i="27"/>
  <c r="X901" i="27"/>
  <c r="V901" i="27"/>
  <c r="T901" i="27"/>
  <c r="R900" i="27"/>
  <c r="R901" i="27"/>
  <c r="N901" i="27"/>
  <c r="L901" i="27"/>
  <c r="J900" i="27"/>
  <c r="J901" i="27"/>
  <c r="L917" i="27"/>
  <c r="L915" i="27"/>
  <c r="D957" i="27"/>
  <c r="M960" i="27"/>
  <c r="M958" i="27"/>
  <c r="X1042" i="27"/>
  <c r="P1043" i="27"/>
  <c r="P1042" i="27"/>
  <c r="L1043" i="27"/>
  <c r="L1042" i="27"/>
  <c r="H1042" i="27"/>
  <c r="D1041" i="27"/>
  <c r="F1043" i="27"/>
  <c r="V1036" i="27"/>
  <c r="N1036" i="27"/>
  <c r="J1037" i="27"/>
  <c r="J1036" i="27"/>
  <c r="D1035" i="27"/>
  <c r="F1036" i="27"/>
  <c r="G1084" i="27"/>
  <c r="G1082" i="27"/>
  <c r="R1097" i="27"/>
  <c r="R1098" i="27"/>
  <c r="G1157" i="27"/>
  <c r="G1156" i="27"/>
  <c r="I455" i="27"/>
  <c r="I457" i="27"/>
  <c r="I990" i="27"/>
  <c r="F455" i="27"/>
  <c r="F457" i="27"/>
  <c r="I453" i="27"/>
  <c r="F451" i="27"/>
  <c r="F453" i="27"/>
  <c r="D714" i="27"/>
  <c r="E716" i="27"/>
  <c r="E715" i="27"/>
  <c r="D505" i="27"/>
  <c r="T982" i="27"/>
  <c r="O982" i="27"/>
  <c r="L1118" i="27"/>
  <c r="L1117" i="27"/>
  <c r="M1118" i="27"/>
  <c r="M1117" i="27"/>
  <c r="W1118" i="27"/>
  <c r="W1117" i="27"/>
  <c r="D564" i="27"/>
  <c r="K20" i="27"/>
  <c r="R20" i="27"/>
  <c r="V20" i="27"/>
  <c r="V43" i="27"/>
  <c r="L50" i="27"/>
  <c r="L52" i="27"/>
  <c r="I68" i="27"/>
  <c r="N102" i="27"/>
  <c r="M103" i="27"/>
  <c r="N104" i="27"/>
  <c r="J106" i="27"/>
  <c r="L106" i="27"/>
  <c r="N106" i="27"/>
  <c r="R106" i="27"/>
  <c r="V106" i="27"/>
  <c r="J107" i="27"/>
  <c r="L107" i="27"/>
  <c r="N107" i="27"/>
  <c r="R107" i="27"/>
  <c r="W122" i="27"/>
  <c r="T134" i="27"/>
  <c r="I158" i="27"/>
  <c r="M158" i="27"/>
  <c r="S158" i="27"/>
  <c r="V158" i="27"/>
  <c r="I160" i="27"/>
  <c r="O162" i="27"/>
  <c r="J163" i="27"/>
  <c r="O164" i="27"/>
  <c r="K166" i="27"/>
  <c r="S166" i="27"/>
  <c r="V166" i="27"/>
  <c r="S167" i="27"/>
  <c r="S170" i="27"/>
  <c r="L263" i="27"/>
  <c r="L277" i="27"/>
  <c r="G331" i="27"/>
  <c r="G333" i="27"/>
  <c r="G335" i="27"/>
  <c r="G343" i="27"/>
  <c r="O357" i="27"/>
  <c r="O358" i="27"/>
  <c r="L383" i="27"/>
  <c r="J384" i="27"/>
  <c r="L387" i="27"/>
  <c r="L388" i="27"/>
  <c r="L389" i="27"/>
  <c r="F392" i="27"/>
  <c r="J392" i="27"/>
  <c r="W397" i="27"/>
  <c r="F413" i="27"/>
  <c r="R413" i="27"/>
  <c r="T413" i="27"/>
  <c r="V413" i="27"/>
  <c r="F417" i="27"/>
  <c r="R417" i="27"/>
  <c r="E418" i="27"/>
  <c r="S418" i="27"/>
  <c r="E419" i="27"/>
  <c r="S419" i="27"/>
  <c r="K421" i="27"/>
  <c r="F434" i="27"/>
  <c r="L437" i="27"/>
  <c r="T477" i="27"/>
  <c r="J478" i="27"/>
  <c r="J479" i="27"/>
  <c r="M481" i="27"/>
  <c r="M482" i="27"/>
  <c r="M483" i="27"/>
  <c r="V493" i="27"/>
  <c r="I508" i="27"/>
  <c r="E561" i="27"/>
  <c r="J561" i="27"/>
  <c r="N561" i="27"/>
  <c r="S561" i="27"/>
  <c r="X561" i="27"/>
  <c r="S565" i="27"/>
  <c r="W565" i="27"/>
  <c r="S566" i="27"/>
  <c r="W566" i="27"/>
  <c r="J567" i="27"/>
  <c r="L567" i="27"/>
  <c r="N567" i="27"/>
  <c r="P567" i="27"/>
  <c r="G569" i="27"/>
  <c r="J569" i="27"/>
  <c r="N569" i="27"/>
  <c r="X569" i="27"/>
  <c r="J570" i="27"/>
  <c r="N570" i="27"/>
  <c r="R573" i="27"/>
  <c r="X586" i="27"/>
  <c r="E587" i="27"/>
  <c r="E585" i="27"/>
  <c r="E593" i="27"/>
  <c r="D628" i="27"/>
  <c r="E631" i="27"/>
  <c r="E630" i="27"/>
  <c r="D632" i="27"/>
  <c r="E635" i="27"/>
  <c r="D620" i="27"/>
  <c r="E621" i="27"/>
  <c r="O665" i="27"/>
  <c r="E664" i="27"/>
  <c r="E665" i="27"/>
  <c r="K683" i="27"/>
  <c r="R691" i="27"/>
  <c r="R689" i="27"/>
  <c r="M691" i="27"/>
  <c r="M689" i="27"/>
  <c r="F691" i="27"/>
  <c r="F689" i="27"/>
  <c r="F703" i="27"/>
  <c r="F701" i="27"/>
  <c r="P743" i="27"/>
  <c r="T755" i="27"/>
  <c r="T754" i="27"/>
  <c r="D752" i="27"/>
  <c r="E755" i="27"/>
  <c r="G763" i="27"/>
  <c r="G762" i="27"/>
  <c r="D770" i="27"/>
  <c r="V773" i="27"/>
  <c r="V771" i="27"/>
  <c r="D838" i="27"/>
  <c r="F841" i="27"/>
  <c r="L861" i="27"/>
  <c r="G862" i="27"/>
  <c r="J862" i="27"/>
  <c r="P863" i="27"/>
  <c r="S863" i="27"/>
  <c r="V863" i="27"/>
  <c r="S869" i="27"/>
  <c r="N871" i="27"/>
  <c r="N869" i="27"/>
  <c r="J871" i="27"/>
  <c r="J869" i="27"/>
  <c r="G871" i="27"/>
  <c r="G869" i="27"/>
  <c r="E870" i="27"/>
  <c r="E869" i="27"/>
  <c r="E885" i="27"/>
  <c r="O885" i="27"/>
  <c r="J899" i="27"/>
  <c r="L899" i="27"/>
  <c r="N899" i="27"/>
  <c r="R899" i="27"/>
  <c r="T899" i="27"/>
  <c r="V899" i="27"/>
  <c r="X899" i="27"/>
  <c r="G904" i="27"/>
  <c r="G905" i="27"/>
  <c r="O893" i="27"/>
  <c r="O891" i="27"/>
  <c r="K893" i="27"/>
  <c r="K891" i="27"/>
  <c r="R917" i="27"/>
  <c r="M950" i="27"/>
  <c r="M951" i="27"/>
  <c r="F1019" i="27"/>
  <c r="R1019" i="27"/>
  <c r="T1019" i="27"/>
  <c r="V1019" i="27"/>
  <c r="G1027" i="27"/>
  <c r="J1042" i="27"/>
  <c r="R1042" i="27"/>
  <c r="G1068" i="27"/>
  <c r="E1068" i="27"/>
  <c r="E1069" i="27"/>
  <c r="W1072" i="27"/>
  <c r="W1071" i="27"/>
  <c r="O1071" i="27"/>
  <c r="I1071" i="27"/>
  <c r="F1071" i="27"/>
  <c r="F1072" i="27"/>
  <c r="S1108" i="27"/>
  <c r="V1118" i="27"/>
  <c r="R1115" i="27"/>
  <c r="R1114" i="27"/>
  <c r="L1115" i="27"/>
  <c r="L1114" i="27"/>
  <c r="J1115" i="27"/>
  <c r="J1114" i="27"/>
  <c r="D1113" i="27"/>
  <c r="F1114" i="27"/>
  <c r="N1134" i="27"/>
  <c r="X1146" i="27"/>
  <c r="K1162" i="27"/>
  <c r="V751" i="27"/>
  <c r="V749" i="27"/>
  <c r="T751" i="27"/>
  <c r="T749" i="27"/>
  <c r="L751" i="27"/>
  <c r="L749" i="27"/>
  <c r="J751" i="27"/>
  <c r="J749" i="27"/>
  <c r="H751" i="27"/>
  <c r="H749" i="27"/>
  <c r="D748" i="27"/>
  <c r="E750" i="27"/>
  <c r="K989" i="27"/>
  <c r="K987" i="27"/>
  <c r="L978" i="27"/>
  <c r="L980" i="27"/>
  <c r="D472" i="27"/>
  <c r="K993" i="27"/>
  <c r="H201" i="27"/>
  <c r="H202" i="27"/>
  <c r="H990" i="27"/>
  <c r="D199" i="27"/>
  <c r="E201" i="27"/>
  <c r="E202" i="27"/>
  <c r="G196" i="27"/>
  <c r="D1122" i="27"/>
  <c r="F1124" i="27"/>
  <c r="G1150" i="27"/>
  <c r="G1149" i="27"/>
  <c r="S1140" i="27"/>
  <c r="S1141" i="27"/>
  <c r="M1140" i="27"/>
  <c r="X1176" i="27"/>
  <c r="X1175" i="27"/>
  <c r="T1175" i="27"/>
  <c r="J1175" i="27"/>
  <c r="D1174" i="27"/>
  <c r="F1176" i="27"/>
  <c r="F1175" i="27"/>
  <c r="V1184" i="27"/>
  <c r="V1182" i="27"/>
  <c r="W1166" i="27"/>
  <c r="W1167" i="27"/>
  <c r="S1166" i="27"/>
  <c r="S1167" i="27"/>
  <c r="F990" i="27"/>
  <c r="T1169" i="27"/>
  <c r="J1170" i="27"/>
  <c r="G1066" i="27"/>
  <c r="G1065" i="27"/>
  <c r="J1066" i="27"/>
  <c r="J1065" i="27"/>
  <c r="T1065" i="27"/>
  <c r="D804" i="27"/>
  <c r="D774" i="27"/>
  <c r="D1125" i="27"/>
  <c r="J986" i="27"/>
  <c r="D187" i="27"/>
  <c r="D1142" i="27"/>
  <c r="D1090" i="27"/>
  <c r="V982" i="27"/>
  <c r="D386" i="27"/>
  <c r="D236" i="27"/>
  <c r="D2735" i="27"/>
  <c r="D2738" i="27"/>
  <c r="E2790" i="27"/>
  <c r="M2790" i="27"/>
  <c r="O2790" i="27"/>
  <c r="S2790" i="27"/>
  <c r="E2791" i="27"/>
  <c r="M2791" i="27"/>
  <c r="O2791" i="27"/>
  <c r="L2793" i="27"/>
  <c r="R2796" i="27"/>
  <c r="V2796" i="27"/>
  <c r="L2883" i="27"/>
  <c r="L2886" i="27"/>
  <c r="E1494" i="27"/>
  <c r="I1503" i="27"/>
  <c r="M1726" i="27"/>
  <c r="D1730" i="27"/>
  <c r="L1737" i="27"/>
  <c r="D1724" i="27"/>
  <c r="E1362" i="27"/>
  <c r="D1361" i="27"/>
  <c r="J1363" i="27"/>
  <c r="J1381" i="27"/>
  <c r="K1362" i="27"/>
  <c r="K1368" i="27"/>
  <c r="K1375" i="27"/>
  <c r="L1363" i="27"/>
  <c r="L1381" i="27"/>
  <c r="L1384" i="27"/>
  <c r="L1362" i="27"/>
  <c r="M1362" i="27"/>
  <c r="M3833" i="27"/>
  <c r="V18" i="27"/>
  <c r="V16" i="27"/>
  <c r="T18" i="27"/>
  <c r="R18" i="27"/>
  <c r="R16" i="27"/>
  <c r="D15" i="27"/>
  <c r="O30" i="27"/>
  <c r="M8" i="27"/>
  <c r="D7" i="27"/>
  <c r="I8" i="27"/>
  <c r="L34" i="27"/>
  <c r="L32" i="27"/>
  <c r="D45" i="27"/>
  <c r="V48" i="27"/>
  <c r="V46" i="27"/>
  <c r="L64" i="27"/>
  <c r="L62" i="27"/>
  <c r="D79" i="27"/>
  <c r="E82" i="27"/>
  <c r="E80" i="27"/>
  <c r="E94" i="27"/>
  <c r="D135" i="27"/>
  <c r="K138" i="27"/>
  <c r="K136" i="27"/>
  <c r="O172" i="27"/>
  <c r="O170" i="27"/>
  <c r="L171" i="27"/>
  <c r="L172" i="27"/>
  <c r="L170" i="27"/>
  <c r="J172" i="27"/>
  <c r="J170" i="27"/>
  <c r="G172" i="27"/>
  <c r="G170" i="27"/>
  <c r="G171" i="27"/>
  <c r="D240" i="27"/>
  <c r="S243" i="27"/>
  <c r="S241" i="27"/>
  <c r="S255" i="27"/>
  <c r="G349" i="27"/>
  <c r="G347" i="27"/>
  <c r="F379" i="27"/>
  <c r="L379" i="27"/>
  <c r="W393" i="27"/>
  <c r="W391" i="27"/>
  <c r="P392" i="27"/>
  <c r="P393" i="27"/>
  <c r="P391" i="27"/>
  <c r="M393" i="27"/>
  <c r="M391" i="27"/>
  <c r="K393" i="27"/>
  <c r="K391" i="27"/>
  <c r="I393" i="27"/>
  <c r="I391" i="27"/>
  <c r="G393" i="27"/>
  <c r="G391" i="27"/>
  <c r="D390" i="27"/>
  <c r="E393" i="27"/>
  <c r="E391" i="27"/>
  <c r="W421" i="27"/>
  <c r="S422" i="27"/>
  <c r="S421" i="27"/>
  <c r="O421" i="27"/>
  <c r="L423" i="27"/>
  <c r="L421" i="27"/>
  <c r="J423" i="27"/>
  <c r="J421" i="27"/>
  <c r="J422" i="27"/>
  <c r="G422" i="27"/>
  <c r="G421" i="27"/>
  <c r="D420" i="27"/>
  <c r="E422" i="27"/>
  <c r="E421" i="27"/>
  <c r="D509" i="27"/>
  <c r="I547" i="27"/>
  <c r="D546" i="27"/>
  <c r="L544" i="27"/>
  <c r="L543" i="27"/>
  <c r="D542" i="27"/>
  <c r="E545" i="27"/>
  <c r="E543" i="27"/>
  <c r="I577" i="27"/>
  <c r="D576" i="27"/>
  <c r="W569" i="27"/>
  <c r="T571" i="27"/>
  <c r="T569" i="27"/>
  <c r="R571" i="27"/>
  <c r="R569" i="27"/>
  <c r="R570" i="27"/>
  <c r="O570" i="27"/>
  <c r="O569" i="27"/>
  <c r="M569" i="27"/>
  <c r="K570" i="27"/>
  <c r="K569" i="27"/>
  <c r="F571" i="27"/>
  <c r="F569" i="27"/>
  <c r="F570" i="27"/>
  <c r="F587" i="27"/>
  <c r="O585" i="27"/>
  <c r="I607" i="27"/>
  <c r="D606" i="27"/>
  <c r="K16" i="27"/>
  <c r="M16" i="27"/>
  <c r="R17" i="27"/>
  <c r="D23" i="27"/>
  <c r="S22" i="27"/>
  <c r="S20" i="27"/>
  <c r="O22" i="27"/>
  <c r="O20" i="27"/>
  <c r="G22" i="27"/>
  <c r="G20" i="27"/>
  <c r="J34" i="27"/>
  <c r="J32" i="27"/>
  <c r="R34" i="27"/>
  <c r="D37" i="27"/>
  <c r="V40" i="27"/>
  <c r="V38" i="27"/>
  <c r="V64" i="27"/>
  <c r="D83" i="27"/>
  <c r="J78" i="27"/>
  <c r="J76" i="27"/>
  <c r="D75" i="27"/>
  <c r="J70" i="27"/>
  <c r="J68" i="27"/>
  <c r="D67" i="27"/>
  <c r="V112" i="27"/>
  <c r="V110" i="27"/>
  <c r="V111" i="27"/>
  <c r="R112" i="27"/>
  <c r="R110" i="27"/>
  <c r="R111" i="27"/>
  <c r="N112" i="27"/>
  <c r="L112" i="27"/>
  <c r="L110" i="27"/>
  <c r="L111" i="27"/>
  <c r="J112" i="27"/>
  <c r="V100" i="27"/>
  <c r="V98" i="27"/>
  <c r="R100" i="27"/>
  <c r="R98" i="27"/>
  <c r="N100" i="27"/>
  <c r="N98" i="27"/>
  <c r="L100" i="27"/>
  <c r="L98" i="27"/>
  <c r="J100" i="27"/>
  <c r="J98" i="27"/>
  <c r="L124" i="27"/>
  <c r="L122" i="27"/>
  <c r="T138" i="27"/>
  <c r="L142" i="27"/>
  <c r="L140" i="27"/>
  <c r="L141" i="27"/>
  <c r="E140" i="27"/>
  <c r="L154" i="27"/>
  <c r="I174" i="27"/>
  <c r="D173" i="27"/>
  <c r="T168" i="27"/>
  <c r="T166" i="27"/>
  <c r="O168" i="27"/>
  <c r="O166" i="27"/>
  <c r="L168" i="27"/>
  <c r="L166" i="27"/>
  <c r="L167" i="27"/>
  <c r="J168" i="27"/>
  <c r="J166" i="27"/>
  <c r="J167" i="27"/>
  <c r="G168" i="27"/>
  <c r="G166" i="27"/>
  <c r="V178" i="27"/>
  <c r="T160" i="27"/>
  <c r="L160" i="27"/>
  <c r="L158" i="27"/>
  <c r="J160" i="27"/>
  <c r="J158" i="27"/>
  <c r="L184" i="27"/>
  <c r="S184" i="27"/>
  <c r="S182" i="27"/>
  <c r="S242" i="27"/>
  <c r="D232" i="27"/>
  <c r="S235" i="27"/>
  <c r="S233" i="27"/>
  <c r="S234" i="27"/>
  <c r="M315" i="27"/>
  <c r="D292" i="27"/>
  <c r="M293" i="27"/>
  <c r="H399" i="27"/>
  <c r="D398" i="27"/>
  <c r="P397" i="27"/>
  <c r="P395" i="27"/>
  <c r="M397" i="27"/>
  <c r="K397" i="27"/>
  <c r="I397" i="27"/>
  <c r="I395" i="27"/>
  <c r="G396" i="27"/>
  <c r="G397" i="27"/>
  <c r="G395" i="27"/>
  <c r="D394" i="27"/>
  <c r="E397" i="27"/>
  <c r="E395" i="27"/>
  <c r="G405" i="27"/>
  <c r="G404" i="27"/>
  <c r="E409" i="27"/>
  <c r="M409" i="27"/>
  <c r="W427" i="27"/>
  <c r="W425" i="27"/>
  <c r="W426" i="27"/>
  <c r="S427" i="27"/>
  <c r="S425" i="27"/>
  <c r="O427" i="27"/>
  <c r="O425" i="27"/>
  <c r="L426" i="27"/>
  <c r="L427" i="27"/>
  <c r="J427" i="27"/>
  <c r="G427" i="27"/>
  <c r="G425" i="27"/>
  <c r="G426" i="27"/>
  <c r="D424" i="27"/>
  <c r="E427" i="27"/>
  <c r="E425" i="27"/>
  <c r="E426" i="27"/>
  <c r="G434" i="27"/>
  <c r="O433" i="27"/>
  <c r="E439" i="27"/>
  <c r="M439" i="27"/>
  <c r="S439" i="27"/>
  <c r="W439" i="27"/>
  <c r="M499" i="27"/>
  <c r="I512" i="27"/>
  <c r="D513" i="27"/>
  <c r="I516" i="27"/>
  <c r="L545" i="27"/>
  <c r="I571" i="27"/>
  <c r="K571" i="27"/>
  <c r="M571" i="27"/>
  <c r="O571" i="27"/>
  <c r="W571" i="27"/>
  <c r="S575" i="27"/>
  <c r="G575" i="27"/>
  <c r="G573" i="27"/>
  <c r="G574" i="27"/>
  <c r="D572" i="27"/>
  <c r="E575" i="27"/>
  <c r="E573" i="27"/>
  <c r="G583" i="27"/>
  <c r="D590" i="27"/>
  <c r="E673" i="27"/>
  <c r="D650" i="27"/>
  <c r="L652" i="27"/>
  <c r="E703" i="27"/>
  <c r="S707" i="27"/>
  <c r="S706" i="27"/>
  <c r="E737" i="27"/>
  <c r="D800" i="27"/>
  <c r="M871" i="27"/>
  <c r="M869" i="27"/>
  <c r="D868" i="27"/>
  <c r="F870" i="27"/>
  <c r="O863" i="27"/>
  <c r="O861" i="27"/>
  <c r="K863" i="27"/>
  <c r="K861" i="27"/>
  <c r="D860" i="27"/>
  <c r="D890" i="27"/>
  <c r="E893" i="27"/>
  <c r="E891" i="27"/>
  <c r="I960" i="27"/>
  <c r="M972" i="27"/>
  <c r="D1044" i="27"/>
  <c r="F1046" i="27"/>
  <c r="W1058" i="27"/>
  <c r="L691" i="27"/>
  <c r="L689" i="27"/>
  <c r="D688" i="27"/>
  <c r="E690" i="27"/>
  <c r="L683" i="27"/>
  <c r="L681" i="27"/>
  <c r="D680" i="27"/>
  <c r="D778" i="27"/>
  <c r="D808" i="27"/>
  <c r="N810" i="27"/>
  <c r="O871" i="27"/>
  <c r="O869" i="27"/>
  <c r="K871" i="27"/>
  <c r="K869" i="27"/>
  <c r="I871" i="27"/>
  <c r="I869" i="27"/>
  <c r="F883" i="27"/>
  <c r="M863" i="27"/>
  <c r="M861" i="27"/>
  <c r="I863" i="27"/>
  <c r="I861" i="27"/>
  <c r="J887" i="27"/>
  <c r="N887" i="27"/>
  <c r="N885" i="27"/>
  <c r="R887" i="27"/>
  <c r="G893" i="27"/>
  <c r="G891" i="27"/>
  <c r="K917" i="27"/>
  <c r="I952" i="27"/>
  <c r="I950" i="27"/>
  <c r="M976" i="27"/>
  <c r="N1028" i="27"/>
  <c r="S1056" i="27"/>
  <c r="G1080" i="27"/>
  <c r="G1078" i="27"/>
  <c r="L1084" i="27"/>
  <c r="L1082" i="27"/>
  <c r="V1084" i="27"/>
  <c r="O1130" i="27"/>
  <c r="K1136" i="27"/>
  <c r="O1134" i="27"/>
  <c r="V1158" i="27"/>
  <c r="V1156" i="27"/>
  <c r="N1173" i="27"/>
  <c r="N1172" i="27"/>
  <c r="L1172" i="27"/>
  <c r="J1173" i="27"/>
  <c r="J1172" i="27"/>
  <c r="H1172" i="27"/>
  <c r="D1171" i="27"/>
  <c r="F1172" i="27"/>
  <c r="L990" i="27"/>
  <c r="L486" i="27"/>
  <c r="D458" i="27"/>
  <c r="V459" i="27"/>
  <c r="V452" i="27"/>
  <c r="V453" i="27"/>
  <c r="D450" i="27"/>
  <c r="G451" i="27"/>
  <c r="G453" i="27"/>
  <c r="G986" i="27"/>
  <c r="G200" i="27"/>
  <c r="G202" i="27"/>
  <c r="G201" i="27"/>
  <c r="G990" i="27"/>
  <c r="D1064" i="27"/>
  <c r="E1065" i="27"/>
  <c r="L1066" i="27"/>
  <c r="V1066" i="27"/>
  <c r="D1012" i="27"/>
  <c r="K1013" i="27"/>
  <c r="N1014" i="27"/>
  <c r="S1013" i="27"/>
  <c r="W1013" i="27"/>
  <c r="D864" i="27"/>
  <c r="K866" i="27"/>
  <c r="V867" i="27"/>
  <c r="V865" i="27"/>
  <c r="I687" i="27"/>
  <c r="I685" i="27"/>
  <c r="D476" i="27"/>
  <c r="M982" i="27"/>
  <c r="M479" i="27"/>
  <c r="M477" i="27"/>
  <c r="F982" i="27"/>
  <c r="F448" i="27"/>
  <c r="J982" i="27"/>
  <c r="J359" i="27"/>
  <c r="J357" i="27"/>
  <c r="I164" i="27"/>
  <c r="L163" i="27"/>
  <c r="V163" i="27"/>
  <c r="D131" i="27"/>
  <c r="E133" i="27"/>
  <c r="D71" i="27"/>
  <c r="X1647" i="27"/>
  <c r="X1663" i="27"/>
  <c r="X1659" i="27"/>
  <c r="X1648" i="27"/>
  <c r="X1653" i="27"/>
  <c r="D1652" i="27"/>
  <c r="I1722" i="27"/>
  <c r="I1741" i="27"/>
  <c r="D1721" i="27"/>
  <c r="I1735" i="27"/>
  <c r="D1727" i="27"/>
  <c r="L1723" i="27"/>
  <c r="L1722" i="27"/>
  <c r="L1729" i="27"/>
  <c r="L1728" i="27"/>
  <c r="M1722" i="27"/>
  <c r="M1741" i="27"/>
  <c r="M1735" i="27"/>
  <c r="M1728" i="27"/>
  <c r="E2039" i="27"/>
  <c r="E2058" i="27"/>
  <c r="D2038" i="27"/>
  <c r="D2044" i="27"/>
  <c r="E2045" i="27"/>
  <c r="E2052" i="27"/>
  <c r="E2046" i="27"/>
  <c r="F2039" i="27"/>
  <c r="F2052" i="27"/>
  <c r="F2045" i="27"/>
  <c r="K2039" i="27"/>
  <c r="K2058" i="27"/>
  <c r="K2052" i="27"/>
  <c r="K2045" i="27"/>
  <c r="E1798" i="27"/>
  <c r="D1797" i="27"/>
  <c r="E1817" i="27"/>
  <c r="D1803" i="27"/>
  <c r="E1804" i="27"/>
  <c r="E1805" i="27"/>
  <c r="E1811" i="27"/>
  <c r="Z1811" i="27"/>
  <c r="J1799" i="27"/>
  <c r="J1817" i="27"/>
  <c r="J1811" i="27"/>
  <c r="J1805" i="27"/>
  <c r="M1798" i="27"/>
  <c r="M1804" i="27"/>
  <c r="M1811" i="27"/>
  <c r="O1798" i="27"/>
  <c r="O1817" i="27"/>
  <c r="O1804" i="27"/>
  <c r="O1811" i="27"/>
  <c r="S1798" i="27"/>
  <c r="S1817" i="27"/>
  <c r="S1804" i="27"/>
  <c r="S1811" i="27"/>
  <c r="V1817" i="27"/>
  <c r="V1798" i="27"/>
  <c r="V1811" i="27"/>
  <c r="V1804" i="27"/>
  <c r="W1798" i="27"/>
  <c r="W1799" i="27"/>
  <c r="W1804" i="27"/>
  <c r="W1811" i="27"/>
  <c r="D1823" i="27"/>
  <c r="E1843" i="27"/>
  <c r="D1829" i="27"/>
  <c r="E1830" i="27"/>
  <c r="E1831" i="27"/>
  <c r="E1837" i="27"/>
  <c r="Z1837" i="27"/>
  <c r="G1824" i="27"/>
  <c r="G1843" i="27"/>
  <c r="G1830" i="27"/>
  <c r="G1837" i="27"/>
  <c r="I1824" i="27"/>
  <c r="I1837" i="27"/>
  <c r="J1825" i="27"/>
  <c r="J1843" i="27"/>
  <c r="J1824" i="27"/>
  <c r="J1837" i="27"/>
  <c r="J1831" i="27"/>
  <c r="J1830" i="27"/>
  <c r="K1843" i="27"/>
  <c r="K1830" i="27"/>
  <c r="K1837" i="27"/>
  <c r="L1825" i="27"/>
  <c r="L1824" i="27"/>
  <c r="D1826" i="27"/>
  <c r="L1839" i="27"/>
  <c r="L1837" i="27"/>
  <c r="L1828" i="27"/>
  <c r="L1843" i="27"/>
  <c r="L1827" i="27"/>
  <c r="L1834" i="27"/>
  <c r="L1833" i="27"/>
  <c r="M1839" i="27"/>
  <c r="M1827" i="27"/>
  <c r="M1837" i="27"/>
  <c r="M1843" i="27"/>
  <c r="M1828" i="27"/>
  <c r="M1833" i="27"/>
  <c r="O1839" i="27"/>
  <c r="O1827" i="27"/>
  <c r="O1843" i="27"/>
  <c r="O1837" i="27"/>
  <c r="O1828" i="27"/>
  <c r="O1833" i="27"/>
  <c r="R1839" i="27"/>
  <c r="R1837" i="27"/>
  <c r="R1827" i="27"/>
  <c r="R1843" i="27"/>
  <c r="S1839" i="27"/>
  <c r="S1827" i="27"/>
  <c r="S1843" i="27"/>
  <c r="S1828" i="27"/>
  <c r="S1837" i="27"/>
  <c r="S1833" i="27"/>
  <c r="U1843" i="27"/>
  <c r="U1837" i="27"/>
  <c r="V1843" i="27"/>
  <c r="V1824" i="27"/>
  <c r="V1837" i="27"/>
  <c r="V1830" i="27"/>
  <c r="X1825" i="27"/>
  <c r="X1843" i="27"/>
  <c r="X1824" i="27"/>
  <c r="X1837" i="27"/>
  <c r="X1830" i="27"/>
  <c r="E72" i="27"/>
  <c r="J73" i="27"/>
  <c r="E74" i="27"/>
  <c r="J103" i="27"/>
  <c r="N103" i="27"/>
  <c r="V103" i="27"/>
  <c r="V114" i="27"/>
  <c r="D113" i="27"/>
  <c r="D105" i="27"/>
  <c r="N120" i="27"/>
  <c r="N124" i="27"/>
  <c r="E150" i="27"/>
  <c r="D127" i="27"/>
  <c r="K130" i="27"/>
  <c r="G180" i="27"/>
  <c r="G178" i="27"/>
  <c r="K180" i="27"/>
  <c r="G184" i="27"/>
  <c r="K184" i="27"/>
  <c r="L247" i="27"/>
  <c r="L245" i="27"/>
  <c r="L259" i="27"/>
  <c r="D300" i="27"/>
  <c r="M303" i="27"/>
  <c r="M301" i="27"/>
  <c r="D304" i="27"/>
  <c r="M319" i="27"/>
  <c r="D334" i="27"/>
  <c r="L336" i="27"/>
  <c r="L353" i="27"/>
  <c r="J379" i="27"/>
  <c r="M405" i="27"/>
  <c r="W385" i="27"/>
  <c r="W383" i="27"/>
  <c r="M385" i="27"/>
  <c r="M383" i="27"/>
  <c r="K385" i="27"/>
  <c r="I385" i="27"/>
  <c r="I383" i="27"/>
  <c r="G385" i="27"/>
  <c r="G383" i="27"/>
  <c r="D382" i="27"/>
  <c r="E385" i="27"/>
  <c r="E383" i="27"/>
  <c r="K409" i="27"/>
  <c r="L415" i="27"/>
  <c r="L413" i="27"/>
  <c r="J415" i="27"/>
  <c r="J413" i="27"/>
  <c r="D412" i="27"/>
  <c r="K439" i="27"/>
  <c r="L487" i="27"/>
  <c r="D501" i="27"/>
  <c r="L541" i="27"/>
  <c r="L539" i="27"/>
  <c r="D538" i="27"/>
  <c r="L533" i="27"/>
  <c r="L531" i="27"/>
  <c r="D530" i="27"/>
  <c r="T563" i="27"/>
  <c r="R563" i="27"/>
  <c r="R561" i="27"/>
  <c r="F563" i="27"/>
  <c r="F561" i="27"/>
  <c r="W587" i="27"/>
  <c r="W585" i="27"/>
  <c r="D598" i="27"/>
  <c r="E605" i="27"/>
  <c r="E603" i="27"/>
  <c r="L653" i="27"/>
  <c r="T653" i="27"/>
  <c r="D658" i="27"/>
  <c r="L677" i="27"/>
  <c r="O681" i="27"/>
  <c r="S681" i="27"/>
  <c r="L682" i="27"/>
  <c r="O683" i="27"/>
  <c r="S683" i="27"/>
  <c r="R687" i="27"/>
  <c r="O689" i="27"/>
  <c r="S689" i="27"/>
  <c r="O691" i="27"/>
  <c r="S691" i="27"/>
  <c r="S695" i="27"/>
  <c r="S693" i="27"/>
  <c r="O695" i="27"/>
  <c r="O693" i="27"/>
  <c r="I695" i="27"/>
  <c r="I693" i="27"/>
  <c r="D692" i="27"/>
  <c r="E695" i="27"/>
  <c r="E693" i="27"/>
  <c r="M703" i="27"/>
  <c r="E719" i="27"/>
  <c r="G719" i="27"/>
  <c r="K719" i="27"/>
  <c r="M719" i="27"/>
  <c r="D722" i="27"/>
  <c r="F724" i="27"/>
  <c r="H757" i="27"/>
  <c r="D756" i="27"/>
  <c r="T761" i="27"/>
  <c r="P755" i="27"/>
  <c r="P753" i="27"/>
  <c r="M743" i="27"/>
  <c r="M741" i="27"/>
  <c r="K743" i="27"/>
  <c r="I743" i="27"/>
  <c r="I741" i="27"/>
  <c r="G743" i="27"/>
  <c r="G741" i="27"/>
  <c r="V767" i="27"/>
  <c r="J779" i="27"/>
  <c r="J781" i="27"/>
  <c r="V787" i="27"/>
  <c r="D786" i="27"/>
  <c r="D782" i="27"/>
  <c r="V785" i="27"/>
  <c r="V783" i="27"/>
  <c r="N801" i="27"/>
  <c r="N803" i="27"/>
  <c r="N809" i="27"/>
  <c r="N811" i="27"/>
  <c r="D812" i="27"/>
  <c r="N815" i="27"/>
  <c r="F857" i="27"/>
  <c r="X861" i="27"/>
  <c r="M862" i="27"/>
  <c r="O862" i="27"/>
  <c r="F863" i="27"/>
  <c r="K865" i="27"/>
  <c r="O865" i="27"/>
  <c r="K867" i="27"/>
  <c r="O867" i="27"/>
  <c r="X869" i="27"/>
  <c r="K870" i="27"/>
  <c r="M870" i="27"/>
  <c r="F871" i="27"/>
  <c r="R871" i="27"/>
  <c r="V877" i="27"/>
  <c r="D876" i="27"/>
  <c r="X875" i="27"/>
  <c r="X873" i="27"/>
  <c r="R875" i="27"/>
  <c r="R873" i="27"/>
  <c r="D872" i="27"/>
  <c r="F875" i="27"/>
  <c r="F873" i="27"/>
  <c r="L887" i="27"/>
  <c r="P887" i="27"/>
  <c r="V887" i="27"/>
  <c r="V885" i="27"/>
  <c r="J891" i="27"/>
  <c r="L891" i="27"/>
  <c r="N891" i="27"/>
  <c r="R891" i="27"/>
  <c r="T891" i="27"/>
  <c r="V891" i="27"/>
  <c r="X891" i="27"/>
  <c r="J893" i="27"/>
  <c r="L893" i="27"/>
  <c r="N893" i="27"/>
  <c r="R893" i="27"/>
  <c r="V893" i="27"/>
  <c r="X893" i="27"/>
  <c r="G901" i="27"/>
  <c r="G899" i="27"/>
  <c r="D898" i="27"/>
  <c r="E901" i="27"/>
  <c r="E899" i="27"/>
  <c r="X905" i="27"/>
  <c r="X903" i="27"/>
  <c r="V905" i="27"/>
  <c r="V903" i="27"/>
  <c r="T905" i="27"/>
  <c r="T903" i="27"/>
  <c r="R905" i="27"/>
  <c r="R903" i="27"/>
  <c r="N905" i="27"/>
  <c r="L905" i="27"/>
  <c r="L903" i="27"/>
  <c r="J905" i="27"/>
  <c r="J903" i="27"/>
  <c r="D902" i="27"/>
  <c r="E904" i="27"/>
  <c r="O913" i="27"/>
  <c r="M917" i="27"/>
  <c r="S917" i="27"/>
  <c r="S916" i="27"/>
  <c r="I964" i="27"/>
  <c r="V994" i="27"/>
  <c r="V995" i="27"/>
  <c r="E993" i="27"/>
  <c r="E991" i="27"/>
  <c r="F1010" i="27"/>
  <c r="R1010" i="27"/>
  <c r="V1010" i="27"/>
  <c r="M1011" i="27"/>
  <c r="O1011" i="27"/>
  <c r="N1013" i="27"/>
  <c r="S1014" i="27"/>
  <c r="W1014" i="27"/>
  <c r="F1016" i="27"/>
  <c r="R1016" i="27"/>
  <c r="V1016" i="27"/>
  <c r="O1017" i="27"/>
  <c r="L1028" i="27"/>
  <c r="G1037" i="27"/>
  <c r="O1037" i="27"/>
  <c r="S1037" i="27"/>
  <c r="W1037" i="27"/>
  <c r="F1045" i="27"/>
  <c r="H1045" i="27"/>
  <c r="L1045" i="27"/>
  <c r="P1045" i="27"/>
  <c r="R1045" i="27"/>
  <c r="T1045" i="27"/>
  <c r="V1045" i="27"/>
  <c r="X1045" i="27"/>
  <c r="N1054" i="27"/>
  <c r="S1057" i="27"/>
  <c r="E1066" i="27"/>
  <c r="L1071" i="27"/>
  <c r="R1071" i="27"/>
  <c r="T1071" i="27"/>
  <c r="V1071" i="27"/>
  <c r="D1067" i="27"/>
  <c r="G1079" i="27"/>
  <c r="D1061" i="27"/>
  <c r="J1084" i="27"/>
  <c r="D1093" i="27"/>
  <c r="D1087" i="27"/>
  <c r="S1089" i="27"/>
  <c r="E1120" i="27"/>
  <c r="G1120" i="27"/>
  <c r="K1120" i="27"/>
  <c r="M1120" i="27"/>
  <c r="O1120" i="27"/>
  <c r="S1120" i="27"/>
  <c r="S1132" i="27"/>
  <c r="M1134" i="27"/>
  <c r="S1136" i="27"/>
  <c r="S1134" i="27"/>
  <c r="X1141" i="27"/>
  <c r="X1140" i="27"/>
  <c r="D1139" i="27"/>
  <c r="I1140" i="27"/>
  <c r="L1162" i="27"/>
  <c r="W1175" i="27"/>
  <c r="W1176" i="27"/>
  <c r="G1184" i="27"/>
  <c r="O1184" i="27"/>
  <c r="O1182" i="27"/>
  <c r="V978" i="27"/>
  <c r="V475" i="27"/>
  <c r="V473" i="27"/>
  <c r="T978" i="27"/>
  <c r="T473" i="27"/>
  <c r="O978" i="27"/>
  <c r="O474" i="27"/>
  <c r="J990" i="27"/>
  <c r="D352" i="27"/>
  <c r="J354" i="27"/>
  <c r="I986" i="27"/>
  <c r="D360" i="27"/>
  <c r="L362" i="27"/>
  <c r="V986" i="27"/>
  <c r="V451" i="27"/>
  <c r="G188" i="27"/>
  <c r="G190" i="27"/>
  <c r="G978" i="27"/>
  <c r="Q1169" i="27"/>
  <c r="O1169" i="27"/>
  <c r="K1169" i="27"/>
  <c r="D1168" i="27"/>
  <c r="H1169" i="27"/>
  <c r="K1143" i="27"/>
  <c r="O1143" i="27"/>
  <c r="R1091" i="27"/>
  <c r="D1038" i="27"/>
  <c r="E1039" i="27"/>
  <c r="L1040" i="27"/>
  <c r="S1039" i="27"/>
  <c r="W1039" i="27"/>
  <c r="F897" i="27"/>
  <c r="F895" i="27"/>
  <c r="M896" i="27"/>
  <c r="S896" i="27"/>
  <c r="W896" i="27"/>
  <c r="G746" i="27"/>
  <c r="J747" i="27"/>
  <c r="J745" i="27"/>
  <c r="P747" i="27"/>
  <c r="P745" i="27"/>
  <c r="F716" i="27"/>
  <c r="L716" i="27"/>
  <c r="D654" i="27"/>
  <c r="T657" i="27"/>
  <c r="T655" i="27"/>
  <c r="D624" i="27"/>
  <c r="E627" i="27"/>
  <c r="E625" i="27"/>
  <c r="K419" i="27"/>
  <c r="K417" i="27"/>
  <c r="O419" i="27"/>
  <c r="O417" i="27"/>
  <c r="F389" i="27"/>
  <c r="F387" i="27"/>
  <c r="K388" i="27"/>
  <c r="O388" i="27"/>
  <c r="L239" i="27"/>
  <c r="L237" i="27"/>
  <c r="D191" i="27"/>
  <c r="E193" i="27"/>
  <c r="E982" i="27"/>
  <c r="E192" i="27"/>
  <c r="E194" i="27"/>
  <c r="D1116" i="27"/>
  <c r="E1118" i="27"/>
  <c r="K1118" i="27"/>
  <c r="I567" i="27"/>
  <c r="I565" i="27"/>
  <c r="X566" i="27"/>
  <c r="D1643" i="27"/>
  <c r="F1644" i="27"/>
  <c r="D1646" i="27"/>
  <c r="U1663" i="27"/>
  <c r="U1659" i="27"/>
  <c r="S1648" i="27"/>
  <c r="S1663" i="27"/>
  <c r="S1659" i="27"/>
  <c r="S1647" i="27"/>
  <c r="O1648" i="27"/>
  <c r="O1663" i="27"/>
  <c r="O1659" i="27"/>
  <c r="O1647" i="27"/>
  <c r="L1647" i="27"/>
  <c r="L1663" i="27"/>
  <c r="L1659" i="27"/>
  <c r="J1647" i="27"/>
  <c r="J1663" i="27"/>
  <c r="J1659" i="27"/>
  <c r="G1648" i="27"/>
  <c r="G1663" i="27"/>
  <c r="G1659" i="27"/>
  <c r="G1647" i="27"/>
  <c r="E1648" i="27"/>
  <c r="E1663" i="27"/>
  <c r="E1659" i="27"/>
  <c r="E1647" i="27"/>
  <c r="D2342" i="27"/>
  <c r="D2348" i="27"/>
  <c r="E2349" i="27"/>
  <c r="E2356" i="27"/>
  <c r="F2343" i="27"/>
  <c r="F2362" i="27"/>
  <c r="F2356" i="27"/>
  <c r="F2349" i="27"/>
  <c r="I2356" i="27"/>
  <c r="I2349" i="27"/>
  <c r="J2344" i="27"/>
  <c r="J2343" i="27"/>
  <c r="J2362" i="27"/>
  <c r="K2358" i="27"/>
  <c r="D2351" i="27"/>
  <c r="K2352" i="27"/>
  <c r="L2344" i="27"/>
  <c r="L2343" i="27"/>
  <c r="L2362" i="27"/>
  <c r="D2345" i="27"/>
  <c r="M2358" i="27"/>
  <c r="M2346" i="27"/>
  <c r="M2356" i="27"/>
  <c r="M2349" i="27"/>
  <c r="O2358" i="27"/>
  <c r="O2356" i="27"/>
  <c r="O2346" i="27"/>
  <c r="O2362" i="27"/>
  <c r="O2352" i="27"/>
  <c r="R2358" i="27"/>
  <c r="R2353" i="27"/>
  <c r="R2352" i="27"/>
  <c r="S2358" i="27"/>
  <c r="S2356" i="27"/>
  <c r="S2346" i="27"/>
  <c r="S2362" i="27"/>
  <c r="S2347" i="27"/>
  <c r="T2358" i="27"/>
  <c r="T2356" i="27"/>
  <c r="T2346" i="27"/>
  <c r="D3503" i="27"/>
  <c r="D3509" i="27"/>
  <c r="E3510" i="27"/>
  <c r="I3504" i="27"/>
  <c r="I3523" i="27"/>
  <c r="I3510" i="27"/>
  <c r="O3504" i="27"/>
  <c r="O3505" i="27"/>
  <c r="O3523" i="27"/>
  <c r="O3510" i="27"/>
  <c r="M1729" i="27"/>
  <c r="L1735" i="27"/>
  <c r="L1741" i="27"/>
  <c r="F2058" i="27"/>
  <c r="J1798" i="27"/>
  <c r="O1799" i="27"/>
  <c r="S1799" i="27"/>
  <c r="J1804" i="27"/>
  <c r="O1805" i="27"/>
  <c r="M1817" i="27"/>
  <c r="D1145" i="27"/>
  <c r="I1146" i="27"/>
  <c r="D1148" i="27"/>
  <c r="J1162" i="27"/>
  <c r="J1160" i="27"/>
  <c r="V1162" i="27"/>
  <c r="M1184" i="27"/>
  <c r="S1184" i="27"/>
  <c r="Z115" i="27"/>
  <c r="V456" i="27"/>
  <c r="V990" i="27"/>
  <c r="D454" i="27"/>
  <c r="G455" i="27"/>
  <c r="G457" i="27"/>
  <c r="I978" i="27"/>
  <c r="F443" i="27"/>
  <c r="F445" i="27"/>
  <c r="G220" i="27"/>
  <c r="G221" i="27"/>
  <c r="D195" i="27"/>
  <c r="E196" i="27"/>
  <c r="E198" i="27"/>
  <c r="E986" i="27"/>
  <c r="D11" i="27"/>
  <c r="W1169" i="27"/>
  <c r="S1169" i="27"/>
  <c r="M1169" i="27"/>
  <c r="F1170" i="27"/>
  <c r="M1143" i="27"/>
  <c r="S1143" i="27"/>
  <c r="D924" i="27"/>
  <c r="D744" i="27"/>
  <c r="D684" i="27"/>
  <c r="D356" i="27"/>
  <c r="L982" i="27"/>
  <c r="D326" i="27"/>
  <c r="G193" i="27"/>
  <c r="D161" i="27"/>
  <c r="D1649" i="27"/>
  <c r="F1650" i="27"/>
  <c r="D2374" i="27"/>
  <c r="E2375" i="27"/>
  <c r="J2382" i="27"/>
  <c r="J2376" i="27"/>
  <c r="O2384" i="27"/>
  <c r="D2377" i="27"/>
  <c r="O2378" i="27"/>
  <c r="R2382" i="27"/>
  <c r="R2376" i="27"/>
  <c r="J2865" i="27"/>
  <c r="D2863" i="27"/>
  <c r="J2864" i="27"/>
  <c r="D2869" i="27"/>
  <c r="J2871" i="27"/>
  <c r="J2870" i="27"/>
  <c r="K2864" i="27"/>
  <c r="K2883" i="27"/>
  <c r="K2877" i="27"/>
  <c r="K2870" i="27"/>
  <c r="K2871" i="27"/>
  <c r="L2877" i="27"/>
  <c r="M2864" i="27"/>
  <c r="M2883" i="27"/>
  <c r="M2877" i="27"/>
  <c r="M2870" i="27"/>
  <c r="N2864" i="27"/>
  <c r="N2870" i="27"/>
  <c r="D2240" i="27"/>
  <c r="F2241" i="27"/>
  <c r="D2243" i="27"/>
  <c r="F2256" i="27"/>
  <c r="F2245" i="27"/>
  <c r="F2260" i="27"/>
  <c r="F2254" i="27"/>
  <c r="F2244" i="27"/>
  <c r="I2241" i="27"/>
  <c r="I2254" i="27"/>
  <c r="D2246" i="27"/>
  <c r="L2242" i="27"/>
  <c r="L2260" i="27"/>
  <c r="L2241" i="27"/>
  <c r="L2254" i="27"/>
  <c r="L2247" i="27"/>
  <c r="F3860" i="27"/>
  <c r="F3854" i="27"/>
  <c r="F3844" i="27"/>
  <c r="D3843" i="27"/>
  <c r="F3856" i="27"/>
  <c r="F3845" i="27"/>
  <c r="F3850" i="27"/>
  <c r="F3851" i="27"/>
  <c r="D3849" i="27"/>
  <c r="I3860" i="27"/>
  <c r="I3850" i="27"/>
  <c r="D2792" i="27"/>
  <c r="E2793" i="27"/>
  <c r="F2806" i="27"/>
  <c r="F2802" i="27"/>
  <c r="F2800" i="27"/>
  <c r="F2791" i="27"/>
  <c r="D2795" i="27"/>
  <c r="F2797" i="27"/>
  <c r="L2806" i="27"/>
  <c r="L2802" i="27"/>
  <c r="L2791" i="27"/>
  <c r="M2800" i="27"/>
  <c r="M2793" i="27"/>
  <c r="O2806" i="27"/>
  <c r="O2787" i="27"/>
  <c r="O2800" i="27"/>
  <c r="O2793" i="27"/>
  <c r="R2806" i="27"/>
  <c r="R2788" i="27"/>
  <c r="S2806" i="27"/>
  <c r="S2787" i="27"/>
  <c r="S2800" i="27"/>
  <c r="S2793" i="27"/>
  <c r="V2806" i="27"/>
  <c r="D1495" i="27"/>
  <c r="E1496" i="27"/>
  <c r="D1855" i="27"/>
  <c r="J1857" i="27"/>
  <c r="O1863" i="27"/>
  <c r="O1856" i="27"/>
  <c r="D1367" i="27"/>
  <c r="E1368" i="27"/>
  <c r="J1375" i="27"/>
  <c r="J1369" i="27"/>
  <c r="L1375" i="27"/>
  <c r="D3819" i="27"/>
  <c r="E3820" i="27"/>
  <c r="J3827" i="27"/>
  <c r="J3821" i="27"/>
  <c r="D1418" i="27"/>
  <c r="E1419" i="27"/>
  <c r="J1426" i="27"/>
  <c r="J1420" i="27"/>
  <c r="V1426" i="27"/>
  <c r="J3369" i="27"/>
  <c r="J3363" i="27"/>
  <c r="J3353" i="27"/>
  <c r="D3352" i="27"/>
  <c r="J3365" i="27"/>
  <c r="J3354" i="27"/>
  <c r="L3369" i="27"/>
  <c r="L3363" i="27"/>
  <c r="L3353" i="27"/>
  <c r="L3354" i="27"/>
  <c r="L3359" i="27"/>
  <c r="L3360" i="27"/>
  <c r="D2533" i="27"/>
  <c r="I2541" i="27"/>
  <c r="I2407" i="27"/>
  <c r="D2399" i="27"/>
  <c r="D2396" i="27"/>
  <c r="J2409" i="27"/>
  <c r="J2398" i="27"/>
  <c r="D2402" i="27"/>
  <c r="J2424" i="27"/>
  <c r="J2423" i="27"/>
  <c r="J2422" i="27"/>
  <c r="L2409" i="27"/>
  <c r="L2398" i="27"/>
  <c r="J3627" i="27"/>
  <c r="J3621" i="27"/>
  <c r="J3611" i="27"/>
  <c r="L3627" i="27"/>
  <c r="L3621" i="27"/>
  <c r="L3611" i="27"/>
  <c r="L3617" i="27"/>
  <c r="M3627" i="27"/>
  <c r="M3612" i="27"/>
  <c r="N3627" i="27"/>
  <c r="N3621" i="27"/>
  <c r="N3611" i="27"/>
  <c r="R3653" i="27"/>
  <c r="R1834" i="27"/>
  <c r="D1832" i="27"/>
  <c r="R1833" i="27"/>
  <c r="P1188" i="27"/>
  <c r="P1186" i="27"/>
  <c r="Z25" i="27"/>
  <c r="Z55" i="27"/>
  <c r="V791" i="27"/>
  <c r="V793" i="27"/>
  <c r="M34" i="27"/>
  <c r="M32" i="27"/>
  <c r="J2420" i="27"/>
  <c r="J2419" i="27"/>
  <c r="N917" i="27"/>
  <c r="N915" i="27"/>
  <c r="U1578" i="27"/>
  <c r="G464" i="27"/>
  <c r="G465" i="27"/>
  <c r="L1056" i="27"/>
  <c r="L1058" i="27"/>
  <c r="J1058" i="27"/>
  <c r="J1056" i="27"/>
  <c r="V1026" i="27"/>
  <c r="V1028" i="27"/>
  <c r="F917" i="27"/>
  <c r="F915" i="27"/>
  <c r="L707" i="27"/>
  <c r="L705" i="27"/>
  <c r="O1078" i="27"/>
  <c r="J1136" i="27"/>
  <c r="J2418" i="27"/>
  <c r="E733" i="27"/>
  <c r="J883" i="27"/>
  <c r="N1030" i="27"/>
  <c r="Z668" i="27"/>
  <c r="Z250" i="27"/>
  <c r="Z205" i="27"/>
  <c r="R1082" i="27"/>
  <c r="R407" i="27"/>
  <c r="R1186" i="27"/>
  <c r="R1382" i="27"/>
  <c r="R1510" i="27"/>
  <c r="R2414" i="27"/>
  <c r="R3370" i="27"/>
  <c r="R439" i="27"/>
  <c r="R885" i="27"/>
  <c r="K435" i="27"/>
  <c r="K30" i="27"/>
  <c r="K128" i="27"/>
  <c r="K1140" i="27"/>
  <c r="Q983" i="27"/>
  <c r="W3624" i="27"/>
  <c r="W2752" i="27"/>
  <c r="W118" i="27"/>
  <c r="X2752" i="27"/>
  <c r="X1378" i="27"/>
  <c r="X2544" i="27"/>
  <c r="X3857" i="27"/>
  <c r="X2880" i="27"/>
  <c r="X2257" i="27"/>
  <c r="E3624" i="27"/>
  <c r="E148" i="27"/>
  <c r="F2385" i="27"/>
  <c r="F3650" i="27"/>
  <c r="F1840" i="27"/>
  <c r="F1078" i="27"/>
  <c r="F1870" i="27"/>
  <c r="F433" i="27"/>
  <c r="F1182" i="27"/>
  <c r="F403" i="27"/>
  <c r="F581" i="27"/>
  <c r="F731" i="27"/>
  <c r="F881" i="27"/>
  <c r="F1052" i="27"/>
  <c r="G2544" i="27"/>
  <c r="G1327" i="27"/>
  <c r="G1378" i="27"/>
  <c r="G1738" i="27"/>
  <c r="G2410" i="27"/>
  <c r="G1130" i="27"/>
  <c r="H3857" i="27"/>
  <c r="H2880" i="27"/>
  <c r="H2752" i="27"/>
  <c r="H1814" i="27"/>
  <c r="H1738" i="27"/>
  <c r="H761" i="27"/>
  <c r="K1833" i="27"/>
  <c r="K723" i="27"/>
  <c r="K2048" i="27"/>
  <c r="K1045" i="27"/>
  <c r="K573" i="27"/>
  <c r="K1653" i="27"/>
  <c r="K395" i="27"/>
  <c r="S2745" i="27"/>
  <c r="S1422" i="27"/>
  <c r="S2378" i="27"/>
  <c r="S873" i="27"/>
  <c r="S1045" i="27"/>
  <c r="S2796" i="27"/>
  <c r="S1653" i="27"/>
  <c r="S1123" i="27"/>
  <c r="S110" i="27"/>
  <c r="S1071" i="27"/>
  <c r="S573" i="27"/>
  <c r="S1175" i="27"/>
  <c r="K2736" i="27"/>
  <c r="K711" i="27"/>
  <c r="K1114" i="27"/>
  <c r="K561" i="27"/>
  <c r="K1644" i="27"/>
  <c r="K1824" i="27"/>
  <c r="K383" i="27"/>
  <c r="K741" i="27"/>
  <c r="K2343" i="27"/>
  <c r="E671" i="27"/>
  <c r="L870" i="27"/>
  <c r="L1121" i="27"/>
  <c r="G34" i="27"/>
  <c r="E197" i="27"/>
  <c r="E1173" i="27"/>
  <c r="M302" i="27"/>
  <c r="M720" i="27"/>
  <c r="M1173" i="27"/>
  <c r="W1017" i="27"/>
  <c r="W1121" i="27"/>
  <c r="E407" i="27"/>
  <c r="E705" i="27"/>
  <c r="E1637" i="27"/>
  <c r="E1793" i="27"/>
  <c r="E2034" i="27"/>
  <c r="E2781" i="27"/>
  <c r="E2936" i="27"/>
  <c r="E3808" i="27"/>
  <c r="E2730" i="27"/>
  <c r="E3887" i="27"/>
  <c r="E3138" i="27"/>
  <c r="E2911" i="27"/>
  <c r="E2236" i="27"/>
  <c r="E2109" i="27"/>
  <c r="E1691" i="27"/>
  <c r="E2160" i="27"/>
  <c r="E1585" i="27"/>
  <c r="E1953" i="27"/>
  <c r="E3602" i="27"/>
  <c r="E2626" i="27"/>
  <c r="E2084" i="27"/>
  <c r="E1560" i="27"/>
  <c r="E3422" i="27"/>
  <c r="E2652" i="27"/>
  <c r="E3320" i="27"/>
  <c r="E3218" i="27"/>
  <c r="E2987" i="27"/>
  <c r="E1458" i="27"/>
  <c r="E3345" i="27"/>
  <c r="E1983" i="27"/>
  <c r="E2574" i="27"/>
  <c r="E1611" i="27"/>
  <c r="E2472" i="27"/>
  <c r="E1768" i="27"/>
  <c r="E3191" i="27"/>
  <c r="E3681" i="27"/>
  <c r="E3551" i="27"/>
  <c r="E3783" i="27"/>
  <c r="E3088" i="27"/>
  <c r="E443" i="27"/>
  <c r="E293" i="27"/>
  <c r="E158" i="27"/>
  <c r="E8" i="27"/>
  <c r="E7" i="23"/>
  <c r="E1140" i="27"/>
  <c r="E950" i="27"/>
  <c r="E921" i="27"/>
  <c r="E771" i="27"/>
  <c r="E353" i="27"/>
  <c r="E1166" i="27"/>
  <c r="E1036" i="27"/>
  <c r="E233" i="27"/>
  <c r="E1088" i="27"/>
  <c r="E831" i="27"/>
  <c r="E473" i="27"/>
  <c r="E98" i="27"/>
  <c r="E323" i="27"/>
  <c r="E38" i="27"/>
  <c r="E3867" i="27"/>
  <c r="E3427" i="27"/>
  <c r="E3118" i="27"/>
  <c r="E3093" i="27"/>
  <c r="E2942" i="27"/>
  <c r="E2891" i="27"/>
  <c r="E2813" i="27"/>
  <c r="E2658" i="27"/>
  <c r="E2502" i="27"/>
  <c r="E2710" i="27"/>
  <c r="E2216" i="27"/>
  <c r="E2165" i="27"/>
  <c r="E2089" i="27"/>
  <c r="E2014" i="27"/>
  <c r="E1565" i="27"/>
  <c r="E1540" i="27"/>
  <c r="E1387" i="27"/>
  <c r="E1933" i="27"/>
  <c r="E1879" i="27"/>
  <c r="E1696" i="27"/>
  <c r="E3402" i="27"/>
  <c r="E1671" i="27"/>
  <c r="E3018" i="27"/>
  <c r="E2318" i="27"/>
  <c r="E3300" i="27"/>
  <c r="E3198" i="27"/>
  <c r="E2580" i="27"/>
  <c r="E2967" i="27"/>
  <c r="E1591" i="27"/>
  <c r="E2554" i="27"/>
  <c r="E1438" i="27"/>
  <c r="E3249" i="27"/>
  <c r="E2267" i="27"/>
  <c r="E3713" i="27"/>
  <c r="E1963" i="27"/>
  <c r="E3531" i="27"/>
  <c r="E3478" i="27"/>
  <c r="E3068" i="27"/>
  <c r="E3144" i="27"/>
  <c r="E3452" i="27"/>
  <c r="I20" i="23"/>
  <c r="I873" i="27"/>
  <c r="I3797" i="27"/>
  <c r="I3591" i="27"/>
  <c r="I3232" i="27"/>
  <c r="I2976" i="27"/>
  <c r="I3102" i="27"/>
  <c r="I2822" i="27"/>
  <c r="I2900" i="27"/>
  <c r="I2615" i="27"/>
  <c r="I2719" i="27"/>
  <c r="I2589" i="27"/>
  <c r="I2225" i="27"/>
  <c r="I2098" i="27"/>
  <c r="I2023" i="27"/>
  <c r="I2301" i="27"/>
  <c r="I1549" i="27"/>
  <c r="I1345" i="27"/>
  <c r="I1888" i="27"/>
  <c r="I1705" i="27"/>
  <c r="I3411" i="27"/>
  <c r="I1680" i="27"/>
  <c r="I2641" i="27"/>
  <c r="I2327" i="27"/>
  <c r="I3207" i="27"/>
  <c r="I1972" i="27"/>
  <c r="I2149" i="27"/>
  <c r="I2199" i="27"/>
  <c r="I2124" i="27"/>
  <c r="I1600" i="27"/>
  <c r="I3284" i="27"/>
  <c r="I3052" i="27"/>
  <c r="I2436" i="27"/>
  <c r="I3722" i="27"/>
  <c r="F3578" i="27"/>
  <c r="F3424" i="27"/>
  <c r="F1562" i="27"/>
  <c r="F2187" i="27"/>
  <c r="F2628" i="27"/>
  <c r="F2989" i="27"/>
  <c r="F3115" i="27"/>
  <c r="F3760" i="27"/>
  <c r="F1460" i="27"/>
  <c r="F2602" i="27"/>
  <c r="F2706" i="27"/>
  <c r="F2783" i="27"/>
  <c r="F2212" i="27"/>
  <c r="F2036" i="27"/>
  <c r="F1587" i="27"/>
  <c r="F1693" i="27"/>
  <c r="F2340" i="27"/>
  <c r="F3322" i="27"/>
  <c r="F1358" i="27"/>
  <c r="F3245" i="27"/>
  <c r="F1613" i="27"/>
  <c r="F2938" i="27"/>
  <c r="F2732" i="27"/>
  <c r="F2449" i="27"/>
  <c r="F1955" i="27"/>
  <c r="F1795" i="27"/>
  <c r="F3040" i="27"/>
  <c r="F2289" i="27"/>
  <c r="F1985" i="27"/>
  <c r="F2474" i="27"/>
  <c r="F1639" i="27"/>
  <c r="F1770" i="27"/>
  <c r="F3683" i="27"/>
  <c r="F3399" i="27"/>
  <c r="F3015" i="27"/>
  <c r="F3166" i="27"/>
  <c r="T2232" i="27"/>
  <c r="T3804" i="27"/>
  <c r="T1607" i="27"/>
  <c r="T3598" i="27"/>
  <c r="T3059" i="27"/>
  <c r="T2854" i="27"/>
  <c r="T2596" i="27"/>
  <c r="T2206" i="27"/>
  <c r="T2131" i="27"/>
  <c r="T1531" i="27"/>
  <c r="T3729" i="27"/>
  <c r="T2283" i="27"/>
  <c r="T3239" i="27"/>
  <c r="T2983" i="27"/>
  <c r="T2932" i="27"/>
  <c r="T2777" i="27"/>
  <c r="T2622" i="27"/>
  <c r="T2443" i="27"/>
  <c r="T2105" i="27"/>
  <c r="T1789" i="27"/>
  <c r="T1633" i="27"/>
  <c r="T1454" i="27"/>
  <c r="T1764" i="27"/>
  <c r="T3034" i="27"/>
  <c r="T3214" i="27"/>
  <c r="T3316" i="27"/>
  <c r="T2334" i="27"/>
  <c r="T1979" i="27"/>
  <c r="T1581" i="27"/>
  <c r="T3572" i="27"/>
  <c r="T3341" i="27"/>
  <c r="T3547" i="27"/>
  <c r="T3779" i="27"/>
  <c r="T3393" i="27"/>
  <c r="T3009" i="27"/>
  <c r="T2493" i="27"/>
  <c r="T3798" i="27"/>
  <c r="T3233" i="27"/>
  <c r="T2977" i="27"/>
  <c r="T2848" i="27"/>
  <c r="T2694" i="27"/>
  <c r="T2564" i="27"/>
  <c r="T2302" i="27"/>
  <c r="T2175" i="27"/>
  <c r="T1943" i="27"/>
  <c r="T1550" i="27"/>
  <c r="T1627" i="27"/>
  <c r="T3723" i="27"/>
  <c r="T3285" i="27"/>
  <c r="T3181" i="27"/>
  <c r="T2328" i="27"/>
  <c r="T3335" i="27"/>
  <c r="T3671" i="27"/>
  <c r="T3773" i="27"/>
  <c r="T1474" i="27"/>
  <c r="T3387" i="27"/>
  <c r="T3078" i="27"/>
  <c r="T1036" i="27"/>
  <c r="Q77" i="23"/>
  <c r="Q76" i="23"/>
  <c r="Q229" i="27"/>
  <c r="Q103" i="23"/>
  <c r="T271" i="27"/>
  <c r="T76" i="27"/>
  <c r="T331" i="27"/>
  <c r="T46" i="27"/>
  <c r="T241" i="27"/>
  <c r="T391" i="27"/>
  <c r="T3873" i="27"/>
  <c r="T3744" i="27"/>
  <c r="T3229" i="27"/>
  <c r="T2973" i="27"/>
  <c r="T3099" i="27"/>
  <c r="T2922" i="27"/>
  <c r="T2844" i="27"/>
  <c r="T2767" i="27"/>
  <c r="T2612" i="27"/>
  <c r="T2508" i="27"/>
  <c r="T2690" i="27"/>
  <c r="T2586" i="27"/>
  <c r="T2222" i="27"/>
  <c r="T2121" i="27"/>
  <c r="T2070" i="27"/>
  <c r="T1939" i="27"/>
  <c r="T2171" i="27"/>
  <c r="T1521" i="27"/>
  <c r="T1393" i="27"/>
  <c r="T1885" i="27"/>
  <c r="T1597" i="27"/>
  <c r="T1546" i="27"/>
  <c r="T3719" i="27"/>
  <c r="T3281" i="27"/>
  <c r="T1995" i="27"/>
  <c r="T2273" i="27"/>
  <c r="T3693" i="27"/>
  <c r="T1571" i="27"/>
  <c r="T3331" i="27"/>
  <c r="T3306" i="27"/>
  <c r="T3562" i="27"/>
  <c r="T2324" i="27"/>
  <c r="T1969" i="27"/>
  <c r="T3537" i="27"/>
  <c r="T3667" i="27"/>
  <c r="T3383" i="27"/>
  <c r="T2999" i="27"/>
  <c r="T2483" i="27"/>
  <c r="T3458" i="27"/>
  <c r="T1830" i="27"/>
  <c r="T2247" i="27"/>
  <c r="T3820" i="27"/>
  <c r="T1368" i="27"/>
  <c r="T3510" i="27"/>
  <c r="T2742" i="27"/>
  <c r="T2349" i="27"/>
  <c r="T1146" i="27"/>
  <c r="T1094" i="27"/>
  <c r="T869" i="27"/>
  <c r="T809" i="27"/>
  <c r="T719" i="27"/>
  <c r="T629" i="27"/>
  <c r="T510" i="27"/>
  <c r="T301" i="27"/>
  <c r="T3640" i="27"/>
  <c r="T3847" i="27"/>
  <c r="T2534" i="27"/>
  <c r="T1856" i="27"/>
  <c r="T2793" i="27"/>
  <c r="T46" i="23"/>
  <c r="T167" i="27"/>
  <c r="T958" i="27"/>
  <c r="R2424" i="27"/>
  <c r="R194" i="27"/>
  <c r="R747" i="27"/>
  <c r="R657" i="27"/>
  <c r="R239" i="27"/>
  <c r="R134" i="27"/>
  <c r="R449" i="27"/>
  <c r="R956" i="27"/>
  <c r="R837" i="27"/>
  <c r="R627" i="27"/>
  <c r="R537" i="27"/>
  <c r="R717" i="27"/>
  <c r="R269" i="27"/>
  <c r="R99" i="23"/>
  <c r="R1058" i="27"/>
  <c r="R927" i="27"/>
  <c r="R597" i="27"/>
  <c r="F623" i="27"/>
  <c r="F295" i="27"/>
  <c r="F70" i="27"/>
  <c r="F773" i="27"/>
  <c r="F235" i="27"/>
  <c r="F504" i="27"/>
  <c r="F10" i="27"/>
  <c r="F533" i="27"/>
  <c r="F130" i="27"/>
  <c r="F415" i="27"/>
  <c r="F1958" i="27"/>
  <c r="M10" i="27"/>
  <c r="M1958" i="27"/>
  <c r="M190" i="27"/>
  <c r="M653" i="27"/>
  <c r="M355" i="27"/>
  <c r="M265" i="27"/>
  <c r="M833" i="27"/>
  <c r="M623" i="27"/>
  <c r="M235" i="27"/>
  <c r="M803" i="27"/>
  <c r="M325" i="27"/>
  <c r="M533" i="27"/>
  <c r="M99" i="23"/>
  <c r="R1958" i="27"/>
  <c r="R923" i="27"/>
  <c r="R803" i="27"/>
  <c r="R713" i="27"/>
  <c r="R623" i="27"/>
  <c r="R504" i="27"/>
  <c r="R295" i="27"/>
  <c r="R160" i="27"/>
  <c r="R445" i="27"/>
  <c r="R743" i="27"/>
  <c r="R833" i="27"/>
  <c r="R653" i="27"/>
  <c r="R355" i="27"/>
  <c r="R130" i="27"/>
  <c r="R190" i="27"/>
  <c r="R593" i="27"/>
  <c r="Q14" i="23"/>
  <c r="Q15" i="23"/>
  <c r="Q69" i="27"/>
  <c r="Q3868" i="27"/>
  <c r="Q3428" i="27"/>
  <c r="Q3044" i="27"/>
  <c r="Q2892" i="27"/>
  <c r="Q2659" i="27"/>
  <c r="Q2503" i="27"/>
  <c r="Q2685" i="27"/>
  <c r="Q2116" i="27"/>
  <c r="Q2090" i="27"/>
  <c r="Q1516" i="27"/>
  <c r="Q3403" i="27"/>
  <c r="Q1934" i="27"/>
  <c r="Q1697" i="27"/>
  <c r="Q3250" i="27"/>
  <c r="Q3301" i="27"/>
  <c r="Q3199" i="27"/>
  <c r="Q2141" i="27"/>
  <c r="Q3764" i="27"/>
  <c r="Q3453" i="27"/>
  <c r="Q1825" i="27"/>
  <c r="Q2242" i="27"/>
  <c r="Q1723" i="27"/>
  <c r="Q2737" i="27"/>
  <c r="Q1312" i="27"/>
  <c r="Q951" i="27"/>
  <c r="Q802" i="27"/>
  <c r="Q562" i="27"/>
  <c r="Q384" i="27"/>
  <c r="Q3635" i="27"/>
  <c r="Q1799" i="27"/>
  <c r="Q1115" i="27"/>
  <c r="Q772" i="27"/>
  <c r="Q264" i="27"/>
  <c r="Q3119" i="27"/>
  <c r="Q2814" i="27"/>
  <c r="Q2428" i="27"/>
  <c r="Q2015" i="27"/>
  <c r="Q1388" i="27"/>
  <c r="Q1880" i="27"/>
  <c r="Q2633" i="27"/>
  <c r="Q3019" i="27"/>
  <c r="Q3662" i="27"/>
  <c r="Q1465" i="27"/>
  <c r="Q2040" i="27"/>
  <c r="Q2344" i="27"/>
  <c r="Q892" i="27"/>
  <c r="Q503" i="27"/>
  <c r="Q2395" i="27"/>
  <c r="Q1011" i="27"/>
  <c r="Q234" i="27"/>
  <c r="Q414" i="27"/>
  <c r="L1369" i="27"/>
  <c r="L2248" i="27"/>
  <c r="I1149" i="27"/>
  <c r="O3511" i="27"/>
  <c r="E3511" i="27"/>
  <c r="E3504" i="27"/>
  <c r="E2343" i="27"/>
  <c r="K1184" i="27"/>
  <c r="G1136" i="27"/>
  <c r="J1082" i="27"/>
  <c r="I1058" i="27"/>
  <c r="Q1037" i="27"/>
  <c r="M1037" i="27"/>
  <c r="M1017" i="27"/>
  <c r="T1016" i="27"/>
  <c r="I962" i="27"/>
  <c r="O870" i="27"/>
  <c r="R863" i="27"/>
  <c r="G735" i="27"/>
  <c r="L690" i="27"/>
  <c r="S587" i="27"/>
  <c r="R583" i="27"/>
  <c r="E540" i="27"/>
  <c r="G439" i="27"/>
  <c r="G409" i="27"/>
  <c r="E1824" i="27"/>
  <c r="E1134" i="27"/>
  <c r="F1082" i="27"/>
  <c r="G1058" i="27"/>
  <c r="J885" i="27"/>
  <c r="W913" i="27"/>
  <c r="L763" i="27"/>
  <c r="I514" i="27"/>
  <c r="M295" i="27"/>
  <c r="O167" i="27"/>
  <c r="L120" i="27"/>
  <c r="E77" i="27"/>
  <c r="F585" i="27"/>
  <c r="L422" i="27"/>
  <c r="O422" i="27"/>
  <c r="E392" i="27"/>
  <c r="M392" i="27"/>
  <c r="L345" i="27"/>
  <c r="T136" i="27"/>
  <c r="T16" i="27"/>
  <c r="M1363" i="27"/>
  <c r="J1382" i="27"/>
  <c r="T1176" i="27"/>
  <c r="M1141" i="27"/>
  <c r="M952" i="27"/>
  <c r="F712" i="27"/>
  <c r="R703" i="27"/>
  <c r="E615" i="27"/>
  <c r="X570" i="27"/>
  <c r="J497" i="27"/>
  <c r="T433" i="27"/>
  <c r="T421" i="27"/>
  <c r="T21" i="27"/>
  <c r="I20" i="27"/>
  <c r="T1042" i="27"/>
  <c r="I1032" i="27"/>
  <c r="V915" i="27"/>
  <c r="E643" i="27"/>
  <c r="L392" i="27"/>
  <c r="P3524" i="27"/>
  <c r="T1870" i="27"/>
  <c r="T1506" i="27"/>
  <c r="F2884" i="27"/>
  <c r="M892" i="27"/>
  <c r="I753" i="27"/>
  <c r="E741" i="27"/>
  <c r="T659" i="27"/>
  <c r="E651" i="27"/>
  <c r="R405" i="27"/>
  <c r="O107" i="27"/>
  <c r="H396" i="27"/>
  <c r="J92" i="27"/>
  <c r="E68" i="27"/>
  <c r="R1056" i="27"/>
  <c r="L1831" i="27"/>
  <c r="I1846" i="27"/>
  <c r="I2250" i="27"/>
  <c r="J2756" i="27"/>
  <c r="K1662" i="27"/>
  <c r="M1369" i="27"/>
  <c r="H754" i="27"/>
  <c r="F582" i="27"/>
  <c r="F437" i="27"/>
  <c r="I1175" i="27"/>
  <c r="V1134" i="27"/>
  <c r="E1043" i="27"/>
  <c r="I903" i="27"/>
  <c r="T3650" i="27"/>
  <c r="I2403" i="27"/>
  <c r="M3815" i="27"/>
  <c r="K2057" i="27"/>
  <c r="O2743" i="27"/>
  <c r="M2743" i="27"/>
  <c r="F1134" i="27"/>
  <c r="E1030" i="27"/>
  <c r="G885" i="27"/>
  <c r="M750" i="27"/>
  <c r="I603" i="27"/>
  <c r="J437" i="27"/>
  <c r="O1651" i="27"/>
  <c r="F1136" i="27"/>
  <c r="O1069" i="27"/>
  <c r="L17" i="27"/>
  <c r="E1433" i="27"/>
  <c r="I1731" i="27"/>
  <c r="I3513" i="27"/>
  <c r="I1653" i="27"/>
  <c r="M1063" i="27"/>
  <c r="M988" i="27"/>
  <c r="M980" i="27"/>
  <c r="R913" i="27"/>
  <c r="M414" i="27"/>
  <c r="J1874" i="27"/>
  <c r="O2376" i="27"/>
  <c r="E1062" i="27"/>
  <c r="O1043" i="27"/>
  <c r="M885" i="27"/>
  <c r="I543" i="27"/>
  <c r="M475" i="27"/>
  <c r="E152" i="27"/>
  <c r="M3821" i="27"/>
  <c r="J795" i="27"/>
  <c r="T574" i="27"/>
  <c r="T2257" i="27"/>
  <c r="T1429" i="27"/>
  <c r="F1379" i="27"/>
  <c r="E2376" i="27"/>
  <c r="Q1167" i="27"/>
  <c r="M415" i="27"/>
  <c r="M99" i="27"/>
  <c r="L913" i="27"/>
  <c r="F2544" i="27"/>
  <c r="E1114" i="27"/>
  <c r="E660" i="27"/>
  <c r="T1654" i="27"/>
  <c r="F1666" i="27"/>
  <c r="M1167" i="27"/>
  <c r="M2737" i="27"/>
  <c r="E413" i="27"/>
  <c r="R567" i="27"/>
  <c r="R389" i="27"/>
  <c r="R867" i="27"/>
  <c r="O482" i="27"/>
  <c r="F354" i="27"/>
  <c r="I365" i="27"/>
  <c r="E1186" i="27"/>
  <c r="P2807" i="27"/>
  <c r="V2756" i="27"/>
  <c r="F2386" i="27"/>
  <c r="M923" i="27"/>
  <c r="I3643" i="27"/>
  <c r="M1420" i="27"/>
  <c r="F475" i="27"/>
  <c r="T2410" i="27"/>
  <c r="G2061" i="27"/>
  <c r="G1744" i="27"/>
  <c r="E3861" i="27"/>
  <c r="M2261" i="27"/>
  <c r="F1433" i="27"/>
  <c r="F1815" i="27"/>
  <c r="I1384" i="27"/>
  <c r="K3526" i="27"/>
  <c r="O362" i="27"/>
  <c r="K1508" i="27"/>
  <c r="K1744" i="27"/>
  <c r="F1744" i="27"/>
  <c r="J1510" i="27"/>
  <c r="G1512" i="27"/>
  <c r="E2261" i="27"/>
  <c r="J3861" i="27"/>
  <c r="V2548" i="27"/>
  <c r="F3836" i="27"/>
  <c r="F1820" i="27"/>
  <c r="F1333" i="27"/>
  <c r="J1331" i="27"/>
  <c r="P1331" i="27"/>
  <c r="Q980" i="27"/>
  <c r="F1846" i="27"/>
  <c r="K3522" i="27"/>
  <c r="E2884" i="27"/>
  <c r="M2389" i="27"/>
  <c r="F2389" i="27"/>
  <c r="X2365" i="27"/>
  <c r="P1844" i="27"/>
  <c r="E2414" i="27"/>
  <c r="N1001" i="27"/>
  <c r="T3830" i="27"/>
  <c r="X988" i="27"/>
  <c r="G1188" i="27"/>
  <c r="W1332" i="27"/>
  <c r="F1507" i="27"/>
  <c r="K2882" i="27"/>
  <c r="E188" i="27"/>
  <c r="W1845" i="27"/>
  <c r="P3654" i="27"/>
  <c r="T2544" i="27"/>
  <c r="I3166" i="27"/>
  <c r="I3015" i="27"/>
  <c r="I3090" i="27"/>
  <c r="I2061" i="27"/>
  <c r="I2809" i="27"/>
  <c r="I3474" i="27"/>
  <c r="I3785" i="27"/>
  <c r="I3297" i="27"/>
  <c r="I1770" i="27"/>
  <c r="I2576" i="27"/>
  <c r="I2212" i="27"/>
  <c r="I3578" i="27"/>
  <c r="I2938" i="27"/>
  <c r="I1639" i="27"/>
  <c r="I3889" i="27"/>
  <c r="I1985" i="27"/>
  <c r="I2162" i="27"/>
  <c r="I2340" i="27"/>
  <c r="I1537" i="27"/>
  <c r="I2086" i="27"/>
  <c r="I2474" i="27"/>
  <c r="I2706" i="27"/>
  <c r="I2989" i="27"/>
  <c r="I3245" i="27"/>
  <c r="I2964" i="27"/>
  <c r="I2783" i="27"/>
  <c r="I1955" i="27"/>
  <c r="I3193" i="27"/>
  <c r="I2654" i="27"/>
  <c r="I3040" i="27"/>
  <c r="I3709" i="27"/>
  <c r="I1928" i="27"/>
  <c r="I2238" i="27"/>
  <c r="I2628" i="27"/>
  <c r="I3140" i="27"/>
  <c r="I3810" i="27"/>
  <c r="I2680" i="27"/>
  <c r="I2036" i="27"/>
  <c r="I1718" i="27"/>
  <c r="I1587" i="27"/>
  <c r="I1435" i="27"/>
  <c r="F2499" i="27"/>
  <c r="E3164" i="27"/>
  <c r="F1486" i="27"/>
  <c r="K3626" i="27"/>
  <c r="I3617" i="27"/>
  <c r="E3608" i="27"/>
  <c r="G3372" i="27"/>
  <c r="F3367" i="27"/>
  <c r="E3841" i="27"/>
  <c r="G2416" i="27"/>
  <c r="G2550" i="27"/>
  <c r="E2528" i="27"/>
  <c r="T2241" i="27"/>
  <c r="E2241" i="27"/>
  <c r="I1422" i="27"/>
  <c r="E3821" i="27"/>
  <c r="G3836" i="27"/>
  <c r="I2048" i="27"/>
  <c r="T2039" i="27"/>
  <c r="T1722" i="27"/>
  <c r="G3526" i="27"/>
  <c r="O1857" i="27"/>
  <c r="E1850" i="27"/>
  <c r="K1512" i="27"/>
  <c r="F1512" i="27"/>
  <c r="F2886" i="27"/>
  <c r="I2873" i="27"/>
  <c r="E2864" i="27"/>
  <c r="L2794" i="27"/>
  <c r="T2752" i="27"/>
  <c r="L1651" i="27"/>
  <c r="E1311" i="27"/>
  <c r="U1580" i="27"/>
  <c r="D1567" i="27"/>
  <c r="T1464" i="27"/>
  <c r="T3763" i="27"/>
  <c r="T1906" i="27"/>
  <c r="T3198" i="27"/>
  <c r="T3249" i="27"/>
  <c r="T1336" i="27"/>
  <c r="T2064" i="27"/>
  <c r="T3043" i="27"/>
  <c r="Q90" i="23"/>
  <c r="Q224" i="27"/>
  <c r="R1188" i="27"/>
  <c r="F1188" i="27"/>
  <c r="E1160" i="27"/>
  <c r="T1150" i="27"/>
  <c r="O1121" i="27"/>
  <c r="T1124" i="27"/>
  <c r="E1108" i="27"/>
  <c r="T1098" i="27"/>
  <c r="T1072" i="27"/>
  <c r="M1058" i="27"/>
  <c r="K1058" i="27"/>
  <c r="E1056" i="27"/>
  <c r="F1053" i="27"/>
  <c r="T1026" i="27"/>
  <c r="F1027" i="27"/>
  <c r="G917" i="27"/>
  <c r="E915" i="27"/>
  <c r="O900" i="27"/>
  <c r="X870" i="27"/>
  <c r="V795" i="27"/>
  <c r="M160" i="27"/>
  <c r="E1484" i="27"/>
  <c r="E3472" i="27"/>
  <c r="F3474" i="27"/>
  <c r="T1834" i="27"/>
  <c r="T3618" i="27"/>
  <c r="K3372" i="27"/>
  <c r="F3372" i="27"/>
  <c r="I3359" i="27"/>
  <c r="K3859" i="27"/>
  <c r="T3851" i="27"/>
  <c r="E2394" i="27"/>
  <c r="T2538" i="27"/>
  <c r="K2263" i="27"/>
  <c r="K1431" i="27"/>
  <c r="T1413" i="27"/>
  <c r="T3824" i="27"/>
  <c r="T2049" i="27"/>
  <c r="T1372" i="27"/>
  <c r="I1371" i="27"/>
  <c r="E1742" i="27"/>
  <c r="T1732" i="27"/>
  <c r="T3514" i="27"/>
  <c r="I1499" i="27"/>
  <c r="F2758" i="27"/>
  <c r="L2350" i="27"/>
  <c r="E2350" i="27"/>
  <c r="T1650" i="27"/>
  <c r="I3077" i="27"/>
  <c r="I3153" i="27"/>
  <c r="I3002" i="27"/>
  <c r="I3461" i="27"/>
  <c r="I3670" i="27"/>
  <c r="I3258" i="27"/>
  <c r="I1626" i="27"/>
  <c r="I2925" i="27"/>
  <c r="I2563" i="27"/>
  <c r="I3027" i="27"/>
  <c r="I3180" i="27"/>
  <c r="I3334" i="27"/>
  <c r="I1447" i="27"/>
  <c r="I1915" i="27"/>
  <c r="I1574" i="27"/>
  <c r="I2073" i="27"/>
  <c r="I2511" i="27"/>
  <c r="I2461" i="27"/>
  <c r="I2770" i="27"/>
  <c r="I2951" i="27"/>
  <c r="I3436" i="27"/>
  <c r="I3876" i="27"/>
  <c r="T3160" i="27"/>
  <c r="T3468" i="27"/>
  <c r="T3677" i="27"/>
  <c r="T1687" i="27"/>
  <c r="T2648" i="27"/>
  <c r="T3187" i="27"/>
  <c r="T1922" i="27"/>
  <c r="T3291" i="27"/>
  <c r="T1556" i="27"/>
  <c r="T1895" i="27"/>
  <c r="T2308" i="27"/>
  <c r="T2726" i="27"/>
  <c r="T2958" i="27"/>
  <c r="T2156" i="27"/>
  <c r="T1403" i="27"/>
  <c r="T2181" i="27"/>
  <c r="T2674" i="27"/>
  <c r="T3109" i="27"/>
  <c r="T3754" i="27"/>
  <c r="T2700" i="27"/>
  <c r="E2477" i="27"/>
  <c r="E3377" i="27"/>
  <c r="E3661" i="27"/>
  <c r="E3556" i="27"/>
  <c r="E1748" i="27"/>
  <c r="E2452" i="27"/>
  <c r="E3043" i="27"/>
  <c r="E1989" i="27"/>
  <c r="E2632" i="27"/>
  <c r="E3687" i="27"/>
  <c r="E1773" i="27"/>
  <c r="E1617" i="27"/>
  <c r="E2064" i="27"/>
  <c r="E2190" i="27"/>
  <c r="E2427" i="27"/>
  <c r="E2838" i="27"/>
  <c r="E3788" i="27"/>
  <c r="T3154" i="27"/>
  <c r="T3462" i="27"/>
  <c r="T3566" i="27"/>
  <c r="T1916" i="27"/>
  <c r="T1999" i="27"/>
  <c r="T1758" i="27"/>
  <c r="T2074" i="27"/>
  <c r="T2462" i="27"/>
  <c r="T2771" i="27"/>
  <c r="T3103" i="27"/>
  <c r="E3013" i="27"/>
  <c r="E3498" i="27"/>
  <c r="E3295" i="27"/>
  <c r="E3063" i="27"/>
  <c r="E3758" i="27"/>
  <c r="E2287" i="27"/>
  <c r="E2600" i="27"/>
  <c r="E2009" i="27"/>
  <c r="E3707" i="27"/>
  <c r="E1926" i="27"/>
  <c r="E2704" i="27"/>
  <c r="E1716" i="27"/>
  <c r="E3038" i="27"/>
  <c r="E2185" i="27"/>
  <c r="E3113" i="27"/>
  <c r="E2962" i="27"/>
  <c r="E3447" i="27"/>
  <c r="E2678" i="27"/>
  <c r="E1899" i="27"/>
  <c r="L482" i="27"/>
  <c r="F3090" i="27"/>
  <c r="F3500" i="27"/>
  <c r="F3735" i="27"/>
  <c r="F3220" i="27"/>
  <c r="F2654" i="27"/>
  <c r="F1901" i="27"/>
  <c r="F2576" i="27"/>
  <c r="F2964" i="27"/>
  <c r="F1928" i="27"/>
  <c r="F2162" i="27"/>
  <c r="F1409" i="27"/>
  <c r="F2137" i="27"/>
  <c r="F3449" i="27"/>
  <c r="F2086" i="27"/>
  <c r="F3604" i="27"/>
  <c r="F3065" i="27"/>
  <c r="F2111" i="27"/>
  <c r="F3709" i="27"/>
  <c r="O1173" i="27"/>
  <c r="E900" i="27"/>
  <c r="T451" i="27"/>
  <c r="T1496" i="27"/>
  <c r="T2400" i="27"/>
  <c r="T106" i="27"/>
  <c r="T539" i="27"/>
  <c r="T779" i="27"/>
  <c r="T929" i="27"/>
  <c r="T196" i="27"/>
  <c r="T2870" i="27"/>
  <c r="T2045" i="27"/>
  <c r="T3356" i="27"/>
  <c r="T3769" i="27"/>
  <c r="T3150" i="27"/>
  <c r="T3177" i="27"/>
  <c r="T1677" i="27"/>
  <c r="T2638" i="27"/>
  <c r="T3433" i="27"/>
  <c r="T3204" i="27"/>
  <c r="T3255" i="27"/>
  <c r="T1623" i="27"/>
  <c r="T1754" i="27"/>
  <c r="T1702" i="27"/>
  <c r="T2020" i="27"/>
  <c r="T2196" i="27"/>
  <c r="T2664" i="27"/>
  <c r="T2560" i="27"/>
  <c r="T2819" i="27"/>
  <c r="T3049" i="27"/>
  <c r="T3124" i="27"/>
  <c r="T3794" i="27"/>
  <c r="G1183" i="27"/>
  <c r="R385" i="27"/>
  <c r="R325" i="27"/>
  <c r="R807" i="27"/>
  <c r="R86" i="23"/>
  <c r="R2754" i="27"/>
  <c r="R164" i="27"/>
  <c r="R777" i="27"/>
  <c r="R2419" i="27"/>
  <c r="M593" i="27"/>
  <c r="R533" i="27"/>
  <c r="Q712" i="27"/>
  <c r="Q294" i="27"/>
  <c r="Q1141" i="27"/>
  <c r="Q3842" i="27"/>
  <c r="Q3172" i="27"/>
  <c r="Q3714" i="27"/>
  <c r="Q2191" i="27"/>
  <c r="Q2943" i="27"/>
  <c r="E139" i="23"/>
  <c r="E801" i="27"/>
  <c r="E263" i="27"/>
  <c r="F923" i="27"/>
  <c r="O1028" i="27"/>
  <c r="E92" i="27"/>
  <c r="K268" i="27"/>
  <c r="K43" i="27"/>
  <c r="L3798" i="27"/>
  <c r="L2901" i="27"/>
  <c r="L2024" i="27"/>
  <c r="L1627" i="27"/>
  <c r="L2175" i="27"/>
  <c r="L2099" i="27"/>
  <c r="L2848" i="27"/>
  <c r="L2074" i="27"/>
  <c r="L3462" i="27"/>
  <c r="L3387" i="27"/>
  <c r="L1474" i="27"/>
  <c r="L2379" i="27"/>
  <c r="L844" i="27"/>
  <c r="L2049" i="27"/>
  <c r="L1321" i="27"/>
  <c r="L604" i="27"/>
  <c r="L3103" i="27"/>
  <c r="L1550" i="27"/>
  <c r="L3412" i="27"/>
  <c r="L1758" i="27"/>
  <c r="L3488" i="27"/>
  <c r="L1808" i="27"/>
  <c r="L634" i="27"/>
  <c r="L1500" i="27"/>
  <c r="L246" i="27"/>
  <c r="L306" i="27"/>
  <c r="N3871" i="27"/>
  <c r="N3792" i="27"/>
  <c r="N3122" i="27"/>
  <c r="N3097" i="27"/>
  <c r="N2842" i="27"/>
  <c r="N2688" i="27"/>
  <c r="N2584" i="27"/>
  <c r="N2296" i="27"/>
  <c r="N2169" i="27"/>
  <c r="N1937" i="27"/>
  <c r="N1700" i="27"/>
  <c r="N1675" i="27"/>
  <c r="N1519" i="27"/>
  <c r="N3560" i="27"/>
  <c r="N3329" i="27"/>
  <c r="N1993" i="27"/>
  <c r="N1967" i="27"/>
  <c r="N3482" i="27"/>
  <c r="N3535" i="27"/>
  <c r="N3767" i="27"/>
  <c r="N3072" i="27"/>
  <c r="N3381" i="27"/>
  <c r="N2997" i="27"/>
  <c r="N3638" i="27"/>
  <c r="N2398" i="27"/>
  <c r="N3508" i="27"/>
  <c r="N2373" i="27"/>
  <c r="N1648" i="27"/>
  <c r="N1144" i="27"/>
  <c r="N3047" i="27"/>
  <c r="N2765" i="27"/>
  <c r="N2506" i="27"/>
  <c r="N2068" i="27"/>
  <c r="N3691" i="27"/>
  <c r="N1391" i="27"/>
  <c r="N2271" i="27"/>
  <c r="N2322" i="27"/>
  <c r="N3665" i="27"/>
  <c r="N1468" i="27"/>
  <c r="N2481" i="27"/>
  <c r="N3818" i="27"/>
  <c r="N2347" i="27"/>
  <c r="N1092" i="27"/>
  <c r="N836" i="27"/>
  <c r="N626" i="27"/>
  <c r="N507" i="27"/>
  <c r="N418" i="27"/>
  <c r="N298" i="27"/>
  <c r="N238" i="27"/>
  <c r="N1828" i="27"/>
  <c r="N2532" i="27"/>
  <c r="N1417" i="27"/>
  <c r="N2043" i="27"/>
  <c r="N1726" i="27"/>
  <c r="N1494" i="27"/>
  <c r="N1315" i="27"/>
  <c r="N955" i="27"/>
  <c r="N686" i="27"/>
  <c r="N596" i="27"/>
  <c r="N163" i="27"/>
  <c r="W814" i="27"/>
  <c r="W366" i="27"/>
  <c r="W111" i="27"/>
  <c r="W171" i="27"/>
  <c r="W276" i="27"/>
  <c r="W336" i="27"/>
  <c r="W784" i="27"/>
  <c r="W724" i="27"/>
  <c r="W1124" i="27"/>
  <c r="T148" i="27"/>
  <c r="J124" i="27"/>
  <c r="I24" i="27"/>
  <c r="I59" i="23"/>
  <c r="I84" i="27"/>
  <c r="I847" i="27"/>
  <c r="I877" i="27"/>
  <c r="I907" i="27"/>
  <c r="X268" i="27"/>
  <c r="X238" i="27"/>
  <c r="X298" i="27"/>
  <c r="X1118" i="27"/>
  <c r="X746" i="27"/>
  <c r="X358" i="27"/>
  <c r="X836" i="27"/>
  <c r="X656" i="27"/>
  <c r="X388" i="27"/>
  <c r="G767" i="27"/>
  <c r="G587" i="27"/>
  <c r="D106" i="26"/>
  <c r="U6" i="23"/>
  <c r="R81" i="23"/>
  <c r="R3650" i="27"/>
  <c r="R33" i="23"/>
  <c r="R447" i="27"/>
  <c r="R1143" i="27"/>
  <c r="R954" i="27"/>
  <c r="R925" i="27"/>
  <c r="R805" i="27"/>
  <c r="R775" i="27"/>
  <c r="R745" i="27"/>
  <c r="R655" i="27"/>
  <c r="R625" i="27"/>
  <c r="R595" i="27"/>
  <c r="R535" i="27"/>
  <c r="R506" i="27"/>
  <c r="R477" i="27"/>
  <c r="R357" i="27"/>
  <c r="R297" i="27"/>
  <c r="R267" i="27"/>
  <c r="R237" i="27"/>
  <c r="R132" i="27"/>
  <c r="R72" i="27"/>
  <c r="R835" i="27"/>
  <c r="R715" i="27"/>
  <c r="R327" i="27"/>
  <c r="R162" i="27"/>
  <c r="R42" i="27"/>
  <c r="J952" i="27"/>
  <c r="J923" i="27"/>
  <c r="J623" i="27"/>
  <c r="J504" i="27"/>
  <c r="J325" i="27"/>
  <c r="J295" i="27"/>
  <c r="J833" i="27"/>
  <c r="J803" i="27"/>
  <c r="J683" i="27"/>
  <c r="J653" i="27"/>
  <c r="J593" i="27"/>
  <c r="J533" i="27"/>
  <c r="J265" i="27"/>
  <c r="J235" i="27"/>
  <c r="J130" i="27"/>
  <c r="J40" i="27"/>
  <c r="S69" i="27"/>
  <c r="S39" i="27"/>
  <c r="S264" i="27"/>
  <c r="S129" i="27"/>
  <c r="S8" i="23"/>
  <c r="J743" i="27"/>
  <c r="J385" i="27"/>
  <c r="J355" i="27"/>
  <c r="J445" i="27"/>
  <c r="L391" i="27"/>
  <c r="S100" i="27"/>
  <c r="G952" i="27"/>
  <c r="G833" i="27"/>
  <c r="G773" i="27"/>
  <c r="G504" i="27"/>
  <c r="G355" i="27"/>
  <c r="G130" i="27"/>
  <c r="G923" i="27"/>
  <c r="G803" i="27"/>
  <c r="G683" i="27"/>
  <c r="G653" i="27"/>
  <c r="G623" i="27"/>
  <c r="G593" i="27"/>
  <c r="G533" i="27"/>
  <c r="G475" i="27"/>
  <c r="G295" i="27"/>
  <c r="G265" i="27"/>
  <c r="G235" i="27"/>
  <c r="G40" i="27"/>
  <c r="G70" i="27"/>
  <c r="S675" i="27"/>
  <c r="S497" i="27"/>
  <c r="S407" i="27"/>
  <c r="S287" i="27"/>
  <c r="S945" i="27"/>
  <c r="S615" i="27"/>
  <c r="S555" i="27"/>
  <c r="S152" i="27"/>
  <c r="S62" i="27"/>
  <c r="S96" i="23"/>
  <c r="S132" i="23"/>
  <c r="S144" i="23"/>
  <c r="S705" i="27"/>
  <c r="S915" i="27"/>
  <c r="L2421" i="27"/>
  <c r="X754" i="27"/>
  <c r="X604" i="27"/>
  <c r="X515" i="27"/>
  <c r="X276" i="27"/>
  <c r="X21" i="23"/>
  <c r="X366" i="27"/>
  <c r="X963" i="27"/>
  <c r="X1072" i="27"/>
  <c r="X904" i="27"/>
  <c r="X1150" i="27"/>
  <c r="X694" i="27"/>
  <c r="X336" i="27"/>
  <c r="X27" i="23"/>
  <c r="X28" i="23"/>
  <c r="X21" i="27"/>
  <c r="X51" i="27"/>
  <c r="X141" i="27"/>
  <c r="X396" i="27"/>
  <c r="X486" i="27"/>
  <c r="X574" i="27"/>
  <c r="X664" i="27"/>
  <c r="X814" i="27"/>
  <c r="X874" i="27"/>
  <c r="X544" i="27"/>
  <c r="X1046" i="27"/>
  <c r="X3877" i="27"/>
  <c r="X3748" i="27"/>
  <c r="X3437" i="27"/>
  <c r="X3233" i="27"/>
  <c r="X3053" i="27"/>
  <c r="X2926" i="27"/>
  <c r="X2901" i="27"/>
  <c r="X2823" i="27"/>
  <c r="X2720" i="27"/>
  <c r="X2668" i="27"/>
  <c r="X2590" i="27"/>
  <c r="X2512" i="27"/>
  <c r="X2437" i="27"/>
  <c r="X2226" i="27"/>
  <c r="X2175" i="27"/>
  <c r="X2074" i="27"/>
  <c r="X1943" i="27"/>
  <c r="X1889" i="27"/>
  <c r="X1706" i="27"/>
  <c r="X3697" i="27"/>
  <c r="X3566" i="27"/>
  <c r="X1601" i="27"/>
  <c r="X1627" i="27"/>
  <c r="X1525" i="27"/>
  <c r="X1397" i="27"/>
  <c r="X1758" i="27"/>
  <c r="X1973" i="27"/>
  <c r="X3285" i="27"/>
  <c r="X2328" i="27"/>
  <c r="X2099" i="27"/>
  <c r="X3181" i="27"/>
  <c r="X2642" i="27"/>
  <c r="X1999" i="27"/>
  <c r="X3671" i="27"/>
  <c r="X3462" i="27"/>
  <c r="X3387" i="27"/>
  <c r="X3078" i="27"/>
  <c r="X1474" i="27"/>
  <c r="M1088" i="27"/>
  <c r="M771" i="27"/>
  <c r="M831" i="27"/>
  <c r="M801" i="27"/>
  <c r="M591" i="27"/>
  <c r="M531" i="27"/>
  <c r="M502" i="27"/>
  <c r="M323" i="27"/>
  <c r="M353" i="27"/>
  <c r="M263" i="27"/>
  <c r="M233" i="27"/>
  <c r="M68" i="27"/>
  <c r="M38" i="27"/>
  <c r="M651" i="27"/>
  <c r="M621" i="27"/>
  <c r="M128" i="27"/>
  <c r="M1010" i="27"/>
  <c r="M979" i="27"/>
  <c r="M891" i="27"/>
  <c r="M1166" i="27"/>
  <c r="M413" i="27"/>
  <c r="M3582" i="27"/>
  <c r="M3427" i="27"/>
  <c r="M3223" i="27"/>
  <c r="M3043" i="27"/>
  <c r="M2684" i="27"/>
  <c r="M2554" i="27"/>
  <c r="M2502" i="27"/>
  <c r="M2115" i="27"/>
  <c r="M2089" i="27"/>
  <c r="M2064" i="27"/>
  <c r="M1957" i="27"/>
  <c r="M1906" i="27"/>
  <c r="M1565" i="27"/>
  <c r="M1540" i="27"/>
  <c r="M3687" i="27"/>
  <c r="M1696" i="27"/>
  <c r="M1515" i="27"/>
  <c r="M1438" i="27"/>
  <c r="M1387" i="27"/>
  <c r="M3275" i="27"/>
  <c r="M2267" i="27"/>
  <c r="M3713" i="27"/>
  <c r="M2710" i="27"/>
  <c r="M1933" i="27"/>
  <c r="M3738" i="27"/>
  <c r="M3402" i="27"/>
  <c r="M3300" i="27"/>
  <c r="M2014" i="27"/>
  <c r="M2452" i="27"/>
  <c r="M3325" i="27"/>
  <c r="M1989" i="27"/>
  <c r="M3198" i="27"/>
  <c r="M3531" i="27"/>
  <c r="M3478" i="27"/>
  <c r="M3452" i="27"/>
  <c r="M3763" i="27"/>
  <c r="M3377" i="27"/>
  <c r="M3144" i="27"/>
  <c r="M3068" i="27"/>
  <c r="M2993" i="27"/>
  <c r="M2477" i="27"/>
  <c r="M1036" i="27"/>
  <c r="V955" i="27"/>
  <c r="V507" i="27"/>
  <c r="V133" i="27"/>
  <c r="V40" i="23"/>
  <c r="V41" i="23"/>
  <c r="V836" i="27"/>
  <c r="V926" i="27"/>
  <c r="V716" i="27"/>
  <c r="V566" i="27"/>
  <c r="V358" i="27"/>
  <c r="V298" i="27"/>
  <c r="V37" i="23"/>
  <c r="V238" i="27"/>
  <c r="V268" i="27"/>
  <c r="V596" i="27"/>
  <c r="V686" i="27"/>
  <c r="V806" i="27"/>
  <c r="V536" i="27"/>
  <c r="V34" i="23"/>
  <c r="V626" i="27"/>
  <c r="V328" i="27"/>
  <c r="V3871" i="27"/>
  <c r="V3586" i="27"/>
  <c r="V3047" i="27"/>
  <c r="V3097" i="27"/>
  <c r="V2946" i="27"/>
  <c r="V2842" i="27"/>
  <c r="V2765" i="27"/>
  <c r="V2688" i="27"/>
  <c r="V2610" i="27"/>
  <c r="V2558" i="27"/>
  <c r="V2456" i="27"/>
  <c r="V2296" i="27"/>
  <c r="V2220" i="27"/>
  <c r="V2169" i="27"/>
  <c r="V2068" i="27"/>
  <c r="V1937" i="27"/>
  <c r="V1883" i="27"/>
  <c r="V1700" i="27"/>
  <c r="V1340" i="27"/>
  <c r="V3691" i="27"/>
  <c r="V1675" i="27"/>
  <c r="V1569" i="27"/>
  <c r="V1519" i="27"/>
  <c r="V1391" i="27"/>
  <c r="V3329" i="27"/>
  <c r="V1967" i="27"/>
  <c r="V3279" i="27"/>
  <c r="V3304" i="27"/>
  <c r="V3122" i="27"/>
  <c r="V3022" i="27"/>
  <c r="V1752" i="27"/>
  <c r="V2144" i="27"/>
  <c r="V3665" i="27"/>
  <c r="V3456" i="27"/>
  <c r="V3381" i="27"/>
  <c r="V3072" i="27"/>
  <c r="V2481" i="27"/>
  <c r="T307" i="27"/>
  <c r="T82" i="27"/>
  <c r="T337" i="27"/>
  <c r="T112" i="27"/>
  <c r="T22" i="27"/>
  <c r="T516" i="27"/>
  <c r="T875" i="27"/>
  <c r="T725" i="27"/>
  <c r="T367" i="27"/>
  <c r="T277" i="27"/>
  <c r="T964" i="27"/>
  <c r="T845" i="27"/>
  <c r="T695" i="27"/>
  <c r="T605" i="27"/>
  <c r="N190" i="27"/>
  <c r="N593" i="27"/>
  <c r="N265" i="27"/>
  <c r="N475" i="27"/>
  <c r="N10" i="27"/>
  <c r="N981" i="27"/>
  <c r="N70" i="27"/>
  <c r="N385" i="27"/>
  <c r="N623" i="27"/>
  <c r="N653" i="27"/>
  <c r="N773" i="27"/>
  <c r="N923" i="27"/>
  <c r="N445" i="27"/>
  <c r="N533" i="27"/>
  <c r="N235" i="27"/>
  <c r="N130" i="27"/>
  <c r="N160" i="27"/>
  <c r="N295" i="27"/>
  <c r="N325" i="27"/>
  <c r="N355" i="27"/>
  <c r="N833" i="27"/>
  <c r="N683" i="27"/>
  <c r="N40" i="27"/>
  <c r="N415" i="27"/>
  <c r="N743" i="27"/>
  <c r="N99" i="23"/>
  <c r="N1958" i="27"/>
  <c r="O713" i="27"/>
  <c r="O773" i="27"/>
  <c r="O70" i="27"/>
  <c r="O265" i="27"/>
  <c r="O803" i="27"/>
  <c r="O235" i="27"/>
  <c r="O295" i="27"/>
  <c r="O923" i="27"/>
  <c r="O504" i="27"/>
  <c r="O40" i="27"/>
  <c r="O130" i="27"/>
  <c r="O533" i="27"/>
  <c r="O593" i="27"/>
  <c r="O952" i="27"/>
  <c r="O743" i="27"/>
  <c r="O355" i="27"/>
  <c r="O623" i="27"/>
  <c r="O833" i="27"/>
  <c r="O99" i="23"/>
  <c r="O1958" i="27"/>
  <c r="R208" i="27"/>
  <c r="O1435" i="27"/>
  <c r="G870" i="27"/>
  <c r="G900" i="27"/>
  <c r="G1017" i="27"/>
  <c r="G750" i="27"/>
  <c r="L2871" i="27"/>
  <c r="I1169" i="27"/>
  <c r="G214" i="27"/>
  <c r="S1805" i="27"/>
  <c r="H1170" i="27"/>
  <c r="K988" i="27"/>
  <c r="P1184" i="27"/>
  <c r="L1160" i="27"/>
  <c r="G1134" i="27"/>
  <c r="G1132" i="27"/>
  <c r="S1095" i="27"/>
  <c r="N1082" i="27"/>
  <c r="J1071" i="27"/>
  <c r="E1058" i="27"/>
  <c r="V1052" i="27"/>
  <c r="R1054" i="27"/>
  <c r="K1017" i="27"/>
  <c r="E917" i="27"/>
  <c r="L885" i="27"/>
  <c r="F885" i="27"/>
  <c r="R883" i="27"/>
  <c r="L765" i="27"/>
  <c r="L675" i="27"/>
  <c r="L660" i="27"/>
  <c r="E553" i="27"/>
  <c r="E435" i="27"/>
  <c r="L257" i="27"/>
  <c r="X1831" i="27"/>
  <c r="K1831" i="27"/>
  <c r="G1825" i="27"/>
  <c r="K2046" i="27"/>
  <c r="I1065" i="27"/>
  <c r="L1173" i="27"/>
  <c r="E1132" i="27"/>
  <c r="R1108" i="27"/>
  <c r="L1054" i="27"/>
  <c r="L733" i="27"/>
  <c r="L883" i="27"/>
  <c r="J793" i="27"/>
  <c r="S438" i="27"/>
  <c r="E396" i="27"/>
  <c r="S183" i="27"/>
  <c r="L152" i="27"/>
  <c r="R122" i="27"/>
  <c r="J110" i="27"/>
  <c r="E90" i="27"/>
  <c r="R32" i="27"/>
  <c r="L585" i="27"/>
  <c r="L375" i="27"/>
  <c r="K1369" i="27"/>
  <c r="V1078" i="27"/>
  <c r="G197" i="27"/>
  <c r="X1147" i="27"/>
  <c r="S1109" i="27"/>
  <c r="G1069" i="27"/>
  <c r="G1028" i="27"/>
  <c r="S870" i="27"/>
  <c r="N735" i="27"/>
  <c r="G562" i="27"/>
  <c r="I506" i="27"/>
  <c r="R437" i="27"/>
  <c r="K422" i="27"/>
  <c r="L407" i="27"/>
  <c r="L137" i="27"/>
  <c r="G1158" i="27"/>
  <c r="X1043" i="27"/>
  <c r="L900" i="27"/>
  <c r="S3525" i="27"/>
  <c r="R3524" i="27"/>
  <c r="S1875" i="27"/>
  <c r="S2757" i="27"/>
  <c r="L988" i="27"/>
  <c r="L1134" i="27"/>
  <c r="L1069" i="27"/>
  <c r="E765" i="27"/>
  <c r="H741" i="27"/>
  <c r="G414" i="27"/>
  <c r="L272" i="27"/>
  <c r="L242" i="27"/>
  <c r="G444" i="27"/>
  <c r="G1414" i="27"/>
  <c r="R2756" i="27"/>
  <c r="G2389" i="27"/>
  <c r="G216" i="27"/>
  <c r="R585" i="27"/>
  <c r="L555" i="27"/>
  <c r="E1072" i="27"/>
  <c r="Q1043" i="27"/>
  <c r="L3641" i="27"/>
  <c r="I2739" i="27"/>
  <c r="E2353" i="27"/>
  <c r="I1725" i="27"/>
  <c r="I1493" i="27"/>
  <c r="M2745" i="27"/>
  <c r="G2737" i="27"/>
  <c r="H746" i="27"/>
  <c r="L735" i="27"/>
  <c r="M723" i="27"/>
  <c r="S123" i="27"/>
  <c r="E2797" i="27"/>
  <c r="R1132" i="27"/>
  <c r="J1019" i="27"/>
  <c r="L570" i="27"/>
  <c r="S122" i="27"/>
  <c r="R1134" i="27"/>
  <c r="M1371" i="27"/>
  <c r="J873" i="27"/>
  <c r="W2060" i="27"/>
  <c r="S2060" i="27"/>
  <c r="W1383" i="27"/>
  <c r="X1382" i="27"/>
  <c r="E1176" i="27"/>
  <c r="I477" i="27"/>
  <c r="J2403" i="27"/>
  <c r="S1147" i="27"/>
  <c r="S2743" i="27"/>
  <c r="G1167" i="27"/>
  <c r="J1371" i="27"/>
  <c r="S2350" i="27"/>
  <c r="H1166" i="27"/>
  <c r="G720" i="27"/>
  <c r="X2756" i="27"/>
  <c r="N2389" i="27"/>
  <c r="E1654" i="27"/>
  <c r="S1651" i="27"/>
  <c r="S1420" i="27"/>
  <c r="N3654" i="27"/>
  <c r="E3368" i="27"/>
  <c r="S2415" i="27"/>
  <c r="G2412" i="27"/>
  <c r="H3368" i="27"/>
  <c r="S2549" i="27"/>
  <c r="S2262" i="27"/>
  <c r="G2261" i="27"/>
  <c r="R1433" i="27"/>
  <c r="R2059" i="27"/>
  <c r="N1874" i="27"/>
  <c r="G2807" i="27"/>
  <c r="G1382" i="27"/>
  <c r="X1380" i="27"/>
  <c r="G1874" i="27"/>
  <c r="G1510" i="27"/>
  <c r="G2884" i="27"/>
  <c r="L1874" i="27"/>
  <c r="R3861" i="27"/>
  <c r="N3861" i="27"/>
  <c r="R2548" i="27"/>
  <c r="G1816" i="27"/>
  <c r="L2756" i="27"/>
  <c r="X2387" i="27"/>
  <c r="G2363" i="27"/>
  <c r="N1331" i="27"/>
  <c r="R1331" i="27"/>
  <c r="G3524" i="27"/>
  <c r="L3861" i="27"/>
  <c r="G2414" i="27"/>
  <c r="N3834" i="27"/>
  <c r="R3834" i="27"/>
  <c r="R2261" i="27"/>
  <c r="G1818" i="27"/>
  <c r="R1001" i="27"/>
  <c r="G2548" i="27"/>
  <c r="G3370" i="27"/>
  <c r="L1818" i="27"/>
  <c r="P1001" i="27"/>
  <c r="R705" i="27"/>
  <c r="F467" i="27"/>
  <c r="I1482" i="27"/>
  <c r="I3626" i="27"/>
  <c r="I3781" i="27"/>
  <c r="I1609" i="27"/>
  <c r="I3061" i="27"/>
  <c r="I3216" i="27"/>
  <c r="I3420" i="27"/>
  <c r="I3136" i="27"/>
  <c r="I1791" i="27"/>
  <c r="I1924" i="27"/>
  <c r="I3241" i="27"/>
  <c r="X3859" i="27"/>
  <c r="G3859" i="27"/>
  <c r="X3832" i="27"/>
  <c r="G1872" i="27"/>
  <c r="N2756" i="27"/>
  <c r="G2376" i="27"/>
  <c r="W2390" i="27"/>
  <c r="W2361" i="27"/>
  <c r="S1332" i="27"/>
  <c r="I72" i="27"/>
  <c r="S988" i="27"/>
  <c r="K1121" i="27"/>
  <c r="S1121" i="27"/>
  <c r="N1084" i="27"/>
  <c r="L720" i="27"/>
  <c r="S570" i="27"/>
  <c r="L540" i="27"/>
  <c r="S107" i="27"/>
  <c r="S1831" i="27"/>
  <c r="K690" i="27"/>
  <c r="O493" i="27"/>
  <c r="G733" i="27"/>
  <c r="X1020" i="27"/>
  <c r="X246" i="27"/>
  <c r="T221" i="27"/>
  <c r="T103" i="23"/>
  <c r="T224" i="27"/>
  <c r="T77" i="23"/>
  <c r="N952" i="27"/>
  <c r="P188" i="27"/>
  <c r="P3634" i="27"/>
  <c r="P921" i="27"/>
  <c r="P158" i="27"/>
  <c r="P8" i="27"/>
  <c r="P1114" i="27"/>
  <c r="P591" i="27"/>
  <c r="P263" i="27"/>
  <c r="L51" i="27"/>
  <c r="L3877" i="27"/>
  <c r="L3748" i="27"/>
  <c r="L3233" i="27"/>
  <c r="L3053" i="27"/>
  <c r="L2977" i="27"/>
  <c r="L2771" i="27"/>
  <c r="L2590" i="27"/>
  <c r="L2512" i="27"/>
  <c r="L2437" i="27"/>
  <c r="L1943" i="27"/>
  <c r="L2125" i="27"/>
  <c r="L1889" i="27"/>
  <c r="L1575" i="27"/>
  <c r="L1448" i="27"/>
  <c r="L3259" i="27"/>
  <c r="L3310" i="27"/>
  <c r="L1525" i="27"/>
  <c r="L2226" i="27"/>
  <c r="L3437" i="27"/>
  <c r="L2720" i="27"/>
  <c r="L1999" i="27"/>
  <c r="L3592" i="27"/>
  <c r="L2668" i="27"/>
  <c r="L2823" i="27"/>
  <c r="L2277" i="27"/>
  <c r="L3697" i="27"/>
  <c r="L3028" i="27"/>
  <c r="L3335" i="27"/>
  <c r="L1916" i="27"/>
  <c r="L2952" i="27"/>
  <c r="L3566" i="27"/>
  <c r="L2642" i="27"/>
  <c r="L3181" i="27"/>
  <c r="L3128" i="27"/>
  <c r="L2926" i="27"/>
  <c r="L2616" i="27"/>
  <c r="L2462" i="27"/>
  <c r="L2200" i="27"/>
  <c r="L1601" i="27"/>
  <c r="L1397" i="27"/>
  <c r="L2328" i="27"/>
  <c r="L2302" i="27"/>
  <c r="L1973" i="27"/>
  <c r="L3723" i="27"/>
  <c r="L1706" i="27"/>
  <c r="L1681" i="27"/>
  <c r="L2150" i="27"/>
  <c r="L1346" i="27"/>
  <c r="L3208" i="27"/>
  <c r="L3541" i="27"/>
  <c r="L3671" i="27"/>
  <c r="L3078" i="27"/>
  <c r="L3773" i="27"/>
  <c r="L3154" i="27"/>
  <c r="L2487" i="27"/>
  <c r="L1423" i="27"/>
  <c r="L3514" i="27"/>
  <c r="L201" i="27"/>
  <c r="L963" i="27"/>
  <c r="L784" i="27"/>
  <c r="L515" i="27"/>
  <c r="L3851" i="27"/>
  <c r="L3824" i="27"/>
  <c r="L1860" i="27"/>
  <c r="L2746" i="27"/>
  <c r="L456" i="27"/>
  <c r="L814" i="27"/>
  <c r="L49" i="23"/>
  <c r="L81" i="23"/>
  <c r="L962" i="27"/>
  <c r="L603" i="27"/>
  <c r="L80" i="27"/>
  <c r="L813" i="27"/>
  <c r="L200" i="27"/>
  <c r="L693" i="27"/>
  <c r="L485" i="27"/>
  <c r="L1097" i="27"/>
  <c r="L633" i="27"/>
  <c r="L753" i="27"/>
  <c r="L3792" i="27"/>
  <c r="L3122" i="27"/>
  <c r="L3047" i="27"/>
  <c r="L3097" i="27"/>
  <c r="L2895" i="27"/>
  <c r="L2610" i="27"/>
  <c r="L2558" i="27"/>
  <c r="L2456" i="27"/>
  <c r="L2018" i="27"/>
  <c r="L2119" i="27"/>
  <c r="L1937" i="27"/>
  <c r="L1595" i="27"/>
  <c r="L1621" i="27"/>
  <c r="L1391" i="27"/>
  <c r="L3279" i="27"/>
  <c r="L1700" i="27"/>
  <c r="L2662" i="27"/>
  <c r="L3431" i="27"/>
  <c r="L2688" i="27"/>
  <c r="L2946" i="27"/>
  <c r="L1993" i="27"/>
  <c r="L2220" i="27"/>
  <c r="L2636" i="27"/>
  <c r="L3022" i="27"/>
  <c r="L2271" i="27"/>
  <c r="L2169" i="27"/>
  <c r="L1340" i="27"/>
  <c r="L2714" i="27"/>
  <c r="L3406" i="27"/>
  <c r="L3691" i="27"/>
  <c r="L3329" i="27"/>
  <c r="L3202" i="27"/>
  <c r="L3535" i="27"/>
  <c r="L3482" i="27"/>
  <c r="L3456" i="27"/>
  <c r="L3381" i="27"/>
  <c r="L2997" i="27"/>
  <c r="L1468" i="27"/>
  <c r="L1802" i="27"/>
  <c r="L2373" i="27"/>
  <c r="L97" i="23"/>
  <c r="L123" i="27"/>
  <c r="L955" i="27"/>
  <c r="L776" i="27"/>
  <c r="L507" i="27"/>
  <c r="L3845" i="27"/>
  <c r="L3818" i="27"/>
  <c r="L1854" i="27"/>
  <c r="L2740" i="27"/>
  <c r="L84" i="23"/>
  <c r="L702" i="27"/>
  <c r="L926" i="27"/>
  <c r="L596" i="27"/>
  <c r="T66" i="23"/>
  <c r="T67" i="23"/>
  <c r="T60" i="23"/>
  <c r="Q354" i="27"/>
  <c r="Q129" i="27"/>
  <c r="Q9" i="27"/>
  <c r="Q39" i="27"/>
  <c r="Q11" i="23"/>
  <c r="Q8" i="23"/>
  <c r="Q159" i="27"/>
  <c r="Q3789" i="27"/>
  <c r="Q3583" i="27"/>
  <c r="Q3224" i="27"/>
  <c r="Q3094" i="27"/>
  <c r="Q2968" i="27"/>
  <c r="Q2917" i="27"/>
  <c r="Q2839" i="27"/>
  <c r="Q2762" i="27"/>
  <c r="Q2607" i="27"/>
  <c r="Q2555" i="27"/>
  <c r="Q2453" i="27"/>
  <c r="Q2711" i="27"/>
  <c r="Q2217" i="27"/>
  <c r="Q2166" i="27"/>
  <c r="Q2065" i="27"/>
  <c r="Q2293" i="27"/>
  <c r="Q1592" i="27"/>
  <c r="Q1618" i="27"/>
  <c r="Q1439" i="27"/>
  <c r="Q1337" i="27"/>
  <c r="Q3688" i="27"/>
  <c r="Q3557" i="27"/>
  <c r="Q1907" i="27"/>
  <c r="Q1774" i="27"/>
  <c r="Q1541" i="27"/>
  <c r="Q1749" i="27"/>
  <c r="Q3276" i="27"/>
  <c r="Q2268" i="27"/>
  <c r="Q1964" i="27"/>
  <c r="Q1990" i="27"/>
  <c r="Q3326" i="27"/>
  <c r="Q2319" i="27"/>
  <c r="Q3532" i="27"/>
  <c r="Q3479" i="27"/>
  <c r="Q3378" i="27"/>
  <c r="Q2994" i="27"/>
  <c r="Q3145" i="27"/>
  <c r="Q2478" i="27"/>
  <c r="Q3609" i="27"/>
  <c r="Q2529" i="27"/>
  <c r="Q3815" i="27"/>
  <c r="Q1363" i="27"/>
  <c r="Q3505" i="27"/>
  <c r="Q2865" i="27"/>
  <c r="Q2370" i="27"/>
  <c r="Q1645" i="27"/>
  <c r="Q444" i="27"/>
  <c r="Q1063" i="27"/>
  <c r="Q922" i="27"/>
  <c r="Q832" i="27"/>
  <c r="Q682" i="27"/>
  <c r="Q592" i="27"/>
  <c r="Q532" i="27"/>
  <c r="Q474" i="27"/>
  <c r="Q324" i="27"/>
  <c r="Q99" i="27"/>
  <c r="Q3351" i="27"/>
  <c r="Q1414" i="27"/>
  <c r="Q1851" i="27"/>
  <c r="Q189" i="27"/>
  <c r="Q1089" i="27"/>
  <c r="Q862" i="27"/>
  <c r="Q742" i="27"/>
  <c r="Q652" i="27"/>
  <c r="G478" i="27"/>
  <c r="G268" i="27"/>
  <c r="G73" i="27"/>
  <c r="G43" i="27"/>
  <c r="G40" i="23"/>
  <c r="G34" i="23"/>
  <c r="G133" i="27"/>
  <c r="G37" i="23"/>
  <c r="E219" i="27"/>
  <c r="E74" i="23"/>
  <c r="I10" i="23"/>
  <c r="I7" i="23"/>
  <c r="S221" i="27"/>
  <c r="Z908" i="27"/>
  <c r="W934" i="27"/>
  <c r="W754" i="27"/>
  <c r="W486" i="27"/>
  <c r="W27" i="23"/>
  <c r="W28" i="23"/>
  <c r="W21" i="23"/>
  <c r="W21" i="27"/>
  <c r="W396" i="27"/>
  <c r="W544" i="27"/>
  <c r="W515" i="27"/>
  <c r="W604" i="27"/>
  <c r="W664" i="27"/>
  <c r="W456" i="27"/>
  <c r="W963" i="27"/>
  <c r="W1020" i="27"/>
  <c r="W39" i="23"/>
  <c r="T10" i="23"/>
  <c r="O103" i="23"/>
  <c r="O677" i="27"/>
  <c r="U38" i="23"/>
  <c r="K109" i="26"/>
  <c r="F110" i="26"/>
  <c r="J109" i="26"/>
  <c r="U31" i="23"/>
  <c r="U95" i="23"/>
  <c r="K105" i="26"/>
  <c r="F106" i="26"/>
  <c r="U32" i="23"/>
  <c r="G108" i="26"/>
  <c r="U48" i="23"/>
  <c r="I107" i="26"/>
  <c r="T104" i="27"/>
  <c r="T74" i="27"/>
  <c r="F743" i="27"/>
  <c r="F593" i="27"/>
  <c r="F325" i="27"/>
  <c r="F265" i="27"/>
  <c r="F100" i="27"/>
  <c r="F40" i="27"/>
  <c r="F190" i="27"/>
  <c r="F952" i="27"/>
  <c r="F803" i="27"/>
  <c r="F653" i="27"/>
  <c r="F160" i="27"/>
  <c r="F355" i="27"/>
  <c r="F385" i="27"/>
  <c r="J293" i="27"/>
  <c r="J233" i="27"/>
  <c r="J38" i="27"/>
  <c r="R475" i="27"/>
  <c r="R14" i="23"/>
  <c r="R70" i="27"/>
  <c r="R40" i="27"/>
  <c r="R11" i="23"/>
  <c r="R10" i="27"/>
  <c r="V130" i="27"/>
  <c r="V10" i="27"/>
  <c r="V70" i="27"/>
  <c r="U42" i="23"/>
  <c r="I103" i="26"/>
  <c r="T447" i="27"/>
  <c r="T506" i="27"/>
  <c r="T535" i="27"/>
  <c r="T1117" i="27"/>
  <c r="T357" i="27"/>
  <c r="T625" i="27"/>
  <c r="T595" i="27"/>
  <c r="T68" i="23"/>
  <c r="T42" i="27"/>
  <c r="T102" i="27"/>
  <c r="T237" i="27"/>
  <c r="T387" i="27"/>
  <c r="T33" i="23"/>
  <c r="T1091" i="27"/>
  <c r="T954" i="27"/>
  <c r="T925" i="27"/>
  <c r="U25" i="23"/>
  <c r="E110" i="26"/>
  <c r="T960" i="27"/>
  <c r="T78" i="27"/>
  <c r="T243" i="27"/>
  <c r="T303" i="27"/>
  <c r="T198" i="27"/>
  <c r="T721" i="27"/>
  <c r="T601" i="27"/>
  <c r="T393" i="27"/>
  <c r="T108" i="27"/>
  <c r="T73" i="23"/>
  <c r="T453" i="27"/>
  <c r="T841" i="27"/>
  <c r="T691" i="27"/>
  <c r="T541" i="27"/>
  <c r="W437" i="27"/>
  <c r="E437" i="27"/>
  <c r="L283" i="27"/>
  <c r="D31" i="23"/>
  <c r="H409" i="27"/>
  <c r="E76" i="23"/>
  <c r="Z145" i="27"/>
  <c r="L52" i="23"/>
  <c r="L39" i="23"/>
  <c r="L23" i="23"/>
  <c r="K103" i="26"/>
  <c r="E108" i="26"/>
  <c r="U22" i="23"/>
  <c r="R331" i="27"/>
  <c r="R271" i="27"/>
  <c r="R481" i="27"/>
  <c r="R76" i="27"/>
  <c r="R68" i="23"/>
  <c r="R46" i="27"/>
  <c r="R508" i="27"/>
  <c r="R329" i="27"/>
  <c r="R299" i="27"/>
  <c r="R74" i="27"/>
  <c r="R73" i="23"/>
  <c r="R40" i="23"/>
  <c r="R44" i="27"/>
  <c r="R37" i="23"/>
  <c r="L14" i="23"/>
  <c r="L15" i="23"/>
  <c r="L11" i="23"/>
  <c r="M130" i="27"/>
  <c r="M504" i="27"/>
  <c r="M70" i="27"/>
  <c r="M40" i="27"/>
  <c r="J40" i="23"/>
  <c r="J41" i="23"/>
  <c r="J34" i="23"/>
  <c r="J298" i="27"/>
  <c r="J43" i="27"/>
  <c r="J37" i="23"/>
  <c r="G141" i="27"/>
  <c r="G81" i="27"/>
  <c r="G51" i="27"/>
  <c r="G486" i="27"/>
  <c r="G276" i="27"/>
  <c r="G24" i="23"/>
  <c r="G27" i="23"/>
  <c r="G28" i="23"/>
  <c r="G21" i="23"/>
  <c r="S955" i="27"/>
  <c r="S926" i="27"/>
  <c r="S836" i="27"/>
  <c r="S656" i="27"/>
  <c r="S478" i="27"/>
  <c r="S388" i="27"/>
  <c r="S358" i="27"/>
  <c r="S268" i="27"/>
  <c r="S73" i="27"/>
  <c r="S806" i="27"/>
  <c r="S746" i="27"/>
  <c r="S596" i="27"/>
  <c r="S507" i="27"/>
  <c r="S298" i="27"/>
  <c r="S133" i="27"/>
  <c r="S716" i="27"/>
  <c r="S536" i="27"/>
  <c r="S40" i="23"/>
  <c r="S34" i="23"/>
  <c r="S776" i="27"/>
  <c r="S626" i="27"/>
  <c r="S328" i="27"/>
  <c r="S43" i="27"/>
  <c r="S37" i="23"/>
  <c r="K70" i="27"/>
  <c r="K40" i="27"/>
  <c r="S504" i="27"/>
  <c r="S130" i="27"/>
  <c r="S70" i="27"/>
  <c r="S40" i="27"/>
  <c r="S136" i="23"/>
  <c r="S355" i="27"/>
  <c r="S295" i="27"/>
  <c r="S14" i="23"/>
  <c r="S15" i="23"/>
  <c r="S11" i="23"/>
  <c r="F108" i="26"/>
  <c r="U35" i="23"/>
  <c r="K107" i="26"/>
  <c r="J107" i="26"/>
  <c r="U12" i="23"/>
  <c r="D110" i="26"/>
  <c r="U9" i="23"/>
  <c r="D108" i="26"/>
  <c r="U16" i="23"/>
  <c r="G336" i="27"/>
  <c r="R487" i="27"/>
  <c r="R337" i="27"/>
  <c r="R142" i="27"/>
  <c r="R516" i="27"/>
  <c r="R307" i="27"/>
  <c r="R82" i="27"/>
  <c r="R52" i="27"/>
  <c r="R24" i="23"/>
  <c r="R112" i="23"/>
  <c r="R27" i="23"/>
  <c r="R28" i="23"/>
  <c r="W295" i="27"/>
  <c r="W70" i="27"/>
  <c r="W40" i="27"/>
  <c r="W10" i="27"/>
  <c r="W504" i="27"/>
  <c r="M100" i="27"/>
  <c r="K10" i="27"/>
  <c r="H1054" i="27"/>
  <c r="I60" i="23"/>
  <c r="L1017" i="27"/>
  <c r="X883" i="27"/>
  <c r="X1052" i="27"/>
  <c r="X885" i="27"/>
  <c r="X1162" i="27"/>
  <c r="X3520" i="27"/>
  <c r="X2061" i="27"/>
  <c r="X1738" i="27"/>
  <c r="X2385" i="27"/>
  <c r="X1327" i="27"/>
  <c r="X2391" i="27"/>
  <c r="X2261" i="27"/>
  <c r="X3830" i="27"/>
  <c r="X2803" i="27"/>
  <c r="X418" i="27"/>
  <c r="X626" i="27"/>
  <c r="X686" i="27"/>
  <c r="X776" i="27"/>
  <c r="X955" i="27"/>
  <c r="X84" i="23"/>
  <c r="X1053" i="27"/>
  <c r="X478" i="27"/>
  <c r="X596" i="27"/>
  <c r="X806" i="27"/>
  <c r="X1066" i="27"/>
  <c r="X133" i="27"/>
  <c r="X43" i="27"/>
  <c r="X40" i="23"/>
  <c r="X41" i="23"/>
  <c r="X163" i="27"/>
  <c r="T171" i="27"/>
  <c r="T141" i="27"/>
  <c r="T3877" i="27"/>
  <c r="T3748" i="27"/>
  <c r="T3437" i="27"/>
  <c r="T3128" i="27"/>
  <c r="T3053" i="27"/>
  <c r="T2926" i="27"/>
  <c r="T2901" i="27"/>
  <c r="T2823" i="27"/>
  <c r="T2720" i="27"/>
  <c r="T2668" i="27"/>
  <c r="T2590" i="27"/>
  <c r="T2512" i="27"/>
  <c r="T2437" i="27"/>
  <c r="T2099" i="27"/>
  <c r="T2200" i="27"/>
  <c r="T2125" i="27"/>
  <c r="T2024" i="27"/>
  <c r="T1889" i="27"/>
  <c r="T1706" i="27"/>
  <c r="T1346" i="27"/>
  <c r="T1601" i="27"/>
  <c r="T1525" i="27"/>
  <c r="T1397" i="27"/>
  <c r="T3208" i="27"/>
  <c r="T3259" i="27"/>
  <c r="T3028" i="27"/>
  <c r="T2150" i="27"/>
  <c r="T1681" i="27"/>
  <c r="T1973" i="27"/>
  <c r="T1575" i="27"/>
  <c r="T3697" i="27"/>
  <c r="T3310" i="27"/>
  <c r="T2642" i="27"/>
  <c r="T3541" i="27"/>
  <c r="T295" i="27"/>
  <c r="T743" i="27"/>
  <c r="T52" i="23"/>
  <c r="T39" i="23"/>
  <c r="T13" i="23"/>
  <c r="U417" i="27"/>
  <c r="U419" i="27"/>
  <c r="D416" i="27"/>
  <c r="T1010" i="27"/>
  <c r="T3504" i="27"/>
  <c r="T2369" i="27"/>
  <c r="T2477" i="27"/>
  <c r="T3377" i="27"/>
  <c r="T3661" i="27"/>
  <c r="T1963" i="27"/>
  <c r="T2318" i="27"/>
  <c r="T3402" i="27"/>
  <c r="T2140" i="27"/>
  <c r="T3275" i="27"/>
  <c r="T3556" i="27"/>
  <c r="T1617" i="27"/>
  <c r="T1933" i="27"/>
  <c r="T2165" i="27"/>
  <c r="T2014" i="27"/>
  <c r="T2089" i="27"/>
  <c r="T2684" i="27"/>
  <c r="T2554" i="27"/>
  <c r="T3118" i="27"/>
  <c r="T3867" i="27"/>
  <c r="T2394" i="27"/>
  <c r="T178" i="27"/>
  <c r="T1431" i="27"/>
  <c r="T65" i="23"/>
  <c r="T2412" i="27"/>
  <c r="T3522" i="27"/>
  <c r="T2387" i="27"/>
  <c r="T1508" i="27"/>
  <c r="T917" i="27"/>
  <c r="T623" i="27"/>
  <c r="T1043" i="27"/>
  <c r="T900" i="27"/>
  <c r="T988" i="27"/>
  <c r="T2805" i="27"/>
  <c r="T2754" i="27"/>
  <c r="T1380" i="27"/>
  <c r="T1740" i="27"/>
  <c r="T3368" i="27"/>
  <c r="T1329" i="27"/>
  <c r="T3626" i="27"/>
  <c r="T3832" i="27"/>
  <c r="T2057" i="27"/>
  <c r="T2882" i="27"/>
  <c r="T1872" i="27"/>
  <c r="T439" i="27"/>
  <c r="T1182" i="27"/>
  <c r="T767" i="27"/>
  <c r="T806" i="27"/>
  <c r="T955" i="27"/>
  <c r="T3792" i="27"/>
  <c r="T3586" i="27"/>
  <c r="T3122" i="27"/>
  <c r="T2920" i="27"/>
  <c r="T2971" i="27"/>
  <c r="T2895" i="27"/>
  <c r="T2817" i="27"/>
  <c r="T2714" i="27"/>
  <c r="T2662" i="27"/>
  <c r="T2584" i="27"/>
  <c r="T2506" i="27"/>
  <c r="T2431" i="27"/>
  <c r="T2093" i="27"/>
  <c r="T2194" i="27"/>
  <c r="T2119" i="27"/>
  <c r="T2018" i="27"/>
  <c r="T1883" i="27"/>
  <c r="T1700" i="27"/>
  <c r="T3717" i="27"/>
  <c r="T1621" i="27"/>
  <c r="T1442" i="27"/>
  <c r="T1340" i="27"/>
  <c r="T3202" i="27"/>
  <c r="T3253" i="27"/>
  <c r="T3022" i="27"/>
  <c r="T2144" i="27"/>
  <c r="T3431" i="27"/>
  <c r="T3406" i="27"/>
  <c r="T2322" i="27"/>
  <c r="T1967" i="27"/>
  <c r="T1675" i="27"/>
  <c r="T3329" i="27"/>
  <c r="T3535" i="27"/>
  <c r="T3482" i="27"/>
  <c r="T2481" i="27"/>
  <c r="T3381" i="27"/>
  <c r="T3072" i="27"/>
  <c r="T1468" i="27"/>
  <c r="T1014" i="27"/>
  <c r="T1494" i="27"/>
  <c r="T1726" i="27"/>
  <c r="T2043" i="27"/>
  <c r="T3818" i="27"/>
  <c r="T1417" i="27"/>
  <c r="T2245" i="27"/>
  <c r="T2532" i="27"/>
  <c r="T1092" i="27"/>
  <c r="T1118" i="27"/>
  <c r="T1144" i="27"/>
  <c r="T1062" i="27"/>
  <c r="T3841" i="27"/>
  <c r="T3788" i="27"/>
  <c r="T3223" i="27"/>
  <c r="T3093" i="27"/>
  <c r="T2967" i="27"/>
  <c r="T2942" i="27"/>
  <c r="T2916" i="27"/>
  <c r="T99" i="23"/>
  <c r="T1058" i="27"/>
  <c r="T1958" i="27"/>
  <c r="T863" i="27"/>
  <c r="T803" i="27"/>
  <c r="T713" i="27"/>
  <c r="T833" i="27"/>
  <c r="T683" i="27"/>
  <c r="T533" i="27"/>
  <c r="T355" i="27"/>
  <c r="T100" i="27"/>
  <c r="T190" i="27"/>
  <c r="T593" i="27"/>
  <c r="T130" i="27"/>
  <c r="T415" i="27"/>
  <c r="D9" i="23"/>
  <c r="T2347" i="27"/>
  <c r="T475" i="27"/>
  <c r="T893" i="27"/>
  <c r="T561" i="27"/>
  <c r="T158" i="27"/>
  <c r="T1066" i="27"/>
  <c r="T1170" i="27"/>
  <c r="T128" i="27"/>
  <c r="T8" i="27"/>
  <c r="T3656" i="27"/>
  <c r="T651" i="27"/>
  <c r="T1846" i="27"/>
  <c r="T1644" i="27"/>
  <c r="T1828" i="27"/>
  <c r="T1166" i="27"/>
  <c r="T566" i="27"/>
  <c r="T418" i="27"/>
  <c r="T13" i="27"/>
  <c r="T1824" i="27"/>
  <c r="T3350" i="27"/>
  <c r="T2398" i="27"/>
  <c r="T1798" i="27"/>
  <c r="T3814" i="27"/>
  <c r="T1362" i="27"/>
  <c r="T2864" i="27"/>
  <c r="T2791" i="27"/>
  <c r="T2736" i="27"/>
  <c r="T3068" i="27"/>
  <c r="T2993" i="27"/>
  <c r="T3478" i="27"/>
  <c r="T3531" i="27"/>
  <c r="T3687" i="27"/>
  <c r="T3300" i="27"/>
  <c r="T2632" i="27"/>
  <c r="T1565" i="27"/>
  <c r="T1671" i="27"/>
  <c r="T3171" i="27"/>
  <c r="T2267" i="27"/>
  <c r="T3018" i="27"/>
  <c r="T1540" i="27"/>
  <c r="T1591" i="27"/>
  <c r="T1773" i="27"/>
  <c r="T1879" i="27"/>
  <c r="T1387" i="27"/>
  <c r="T1438" i="27"/>
  <c r="T1515" i="27"/>
  <c r="T1696" i="27"/>
  <c r="T2292" i="27"/>
  <c r="T1957" i="27"/>
  <c r="T2190" i="27"/>
  <c r="T2216" i="27"/>
  <c r="T2452" i="27"/>
  <c r="T2658" i="27"/>
  <c r="T2427" i="27"/>
  <c r="T2606" i="27"/>
  <c r="T2761" i="27"/>
  <c r="T2813" i="27"/>
  <c r="T2838" i="27"/>
  <c r="T2891" i="27"/>
  <c r="T3738" i="27"/>
  <c r="T193" i="27"/>
  <c r="T3370" i="27"/>
  <c r="T3612" i="27"/>
  <c r="T3608" i="27"/>
  <c r="T2528" i="27"/>
  <c r="T1366" i="27"/>
  <c r="T1490" i="27"/>
  <c r="T2868" i="27"/>
  <c r="T2787" i="27"/>
  <c r="T2740" i="27"/>
  <c r="T2373" i="27"/>
  <c r="T2343" i="27"/>
  <c r="T3148" i="27"/>
  <c r="T3456" i="27"/>
  <c r="T3175" i="27"/>
  <c r="T3560" i="27"/>
  <c r="T3691" i="27"/>
  <c r="T1569" i="27"/>
  <c r="T3279" i="27"/>
  <c r="T1752" i="27"/>
  <c r="T1519" i="27"/>
  <c r="T1544" i="27"/>
  <c r="T1937" i="27"/>
  <c r="T2169" i="27"/>
  <c r="T2296" i="27"/>
  <c r="T2558" i="27"/>
  <c r="T2688" i="27"/>
  <c r="T2842" i="27"/>
  <c r="T3097" i="27"/>
  <c r="T3227" i="27"/>
  <c r="T3871" i="27"/>
  <c r="T445" i="27"/>
  <c r="T504" i="27"/>
  <c r="T773" i="27"/>
  <c r="T1084" i="27"/>
  <c r="T881" i="27"/>
  <c r="T904" i="27"/>
  <c r="T551" i="27"/>
  <c r="T724" i="27"/>
  <c r="T137" i="27"/>
  <c r="T422" i="27"/>
  <c r="T1651" i="27"/>
  <c r="T750" i="27"/>
  <c r="T801" i="27"/>
  <c r="T531" i="27"/>
  <c r="T152" i="27"/>
  <c r="T17" i="27"/>
  <c r="T570" i="27"/>
  <c r="T1069" i="27"/>
  <c r="T1173" i="27"/>
  <c r="T921" i="27"/>
  <c r="T686" i="27"/>
  <c r="T180" i="27"/>
  <c r="T711" i="27"/>
  <c r="T536" i="27"/>
  <c r="T1028" i="27"/>
  <c r="T1054" i="27"/>
  <c r="D369" i="27"/>
  <c r="T821" i="27"/>
  <c r="T515" i="27"/>
  <c r="T814" i="27"/>
  <c r="T84" i="23"/>
  <c r="T1661" i="27"/>
  <c r="X887" i="27"/>
  <c r="X917" i="27"/>
  <c r="X1005" i="27"/>
  <c r="X581" i="27"/>
  <c r="X585" i="27"/>
  <c r="X2884" i="27"/>
  <c r="X1186" i="27"/>
  <c r="X3654" i="27"/>
  <c r="X1740" i="27"/>
  <c r="X3368" i="27"/>
  <c r="X3522" i="27"/>
  <c r="X2389" i="27"/>
  <c r="X3370" i="27"/>
  <c r="X2548" i="27"/>
  <c r="X3861" i="27"/>
  <c r="X1433" i="27"/>
  <c r="X3626" i="27"/>
  <c r="X1872" i="27"/>
  <c r="X1056" i="27"/>
  <c r="X1160" i="27"/>
  <c r="X3524" i="27"/>
  <c r="X1158" i="27"/>
  <c r="X1842" i="27"/>
  <c r="X1818" i="27"/>
  <c r="X2758" i="27"/>
  <c r="X2754" i="27"/>
  <c r="X2361" i="27"/>
  <c r="X2412" i="27"/>
  <c r="X1744" i="27"/>
  <c r="X2807" i="27"/>
  <c r="X1510" i="27"/>
  <c r="X1512" i="27"/>
  <c r="X3836" i="27"/>
  <c r="X2259" i="27"/>
  <c r="X1816" i="27"/>
  <c r="X2363" i="27"/>
  <c r="X1331" i="27"/>
  <c r="X1329" i="27"/>
  <c r="X2414" i="27"/>
  <c r="X1188" i="27"/>
  <c r="X3630" i="27"/>
  <c r="X3863" i="27"/>
  <c r="X2550" i="27"/>
  <c r="X2546" i="27"/>
  <c r="X2057" i="27"/>
  <c r="X2805" i="27"/>
  <c r="X328" i="27"/>
  <c r="X103" i="27"/>
  <c r="X13" i="27"/>
  <c r="X73" i="27"/>
  <c r="X34" i="23"/>
  <c r="X37" i="23"/>
  <c r="X1124" i="27"/>
  <c r="X934" i="27"/>
  <c r="X634" i="27"/>
  <c r="X306" i="27"/>
  <c r="X171" i="27"/>
  <c r="X81" i="27"/>
  <c r="X724" i="27"/>
  <c r="X111" i="27"/>
  <c r="X844" i="27"/>
  <c r="X426" i="27"/>
  <c r="X24" i="23"/>
  <c r="X1184" i="27"/>
  <c r="X208" i="27"/>
  <c r="X92" i="23"/>
  <c r="X881" i="27"/>
  <c r="X583" i="27"/>
  <c r="X1054" i="27"/>
  <c r="X1161" i="27"/>
  <c r="X1506" i="27"/>
  <c r="X1156" i="27"/>
  <c r="X3655" i="27"/>
  <c r="X2410" i="27"/>
  <c r="X2060" i="27"/>
  <c r="X1743" i="27"/>
  <c r="X1870" i="27"/>
  <c r="X2808" i="27"/>
  <c r="X2885" i="27"/>
  <c r="X1814" i="27"/>
  <c r="X2364" i="27"/>
  <c r="X2415" i="27"/>
  <c r="X2262" i="27"/>
  <c r="X1383" i="27"/>
  <c r="X1001" i="27"/>
  <c r="X2549" i="27"/>
  <c r="X3862" i="27"/>
  <c r="X3650" i="27"/>
  <c r="X3624" i="27"/>
  <c r="X2055" i="27"/>
  <c r="X3366" i="27"/>
  <c r="X942" i="27"/>
  <c r="X852" i="27"/>
  <c r="X792" i="27"/>
  <c r="X702" i="27"/>
  <c r="X672" i="27"/>
  <c r="X612" i="27"/>
  <c r="X552" i="27"/>
  <c r="X523" i="27"/>
  <c r="X494" i="27"/>
  <c r="X434" i="27"/>
  <c r="X404" i="27"/>
  <c r="X374" i="27"/>
  <c r="X344" i="27"/>
  <c r="X971" i="27"/>
  <c r="X822" i="27"/>
  <c r="X762" i="27"/>
  <c r="X732" i="27"/>
  <c r="X642" i="27"/>
  <c r="X254" i="27"/>
  <c r="X149" i="27"/>
  <c r="X89" i="27"/>
  <c r="X314" i="27"/>
  <c r="X284" i="27"/>
  <c r="X179" i="27"/>
  <c r="X119" i="27"/>
  <c r="X59" i="27"/>
  <c r="X29" i="27"/>
  <c r="Q1184" i="27"/>
  <c r="Q2754" i="27"/>
  <c r="Q2391" i="27"/>
  <c r="Q2416" i="27"/>
  <c r="Q1380" i="27"/>
  <c r="Q2263" i="27"/>
  <c r="Q2057" i="27"/>
  <c r="Q1384" i="27"/>
  <c r="Q1868" i="27"/>
  <c r="Q2758" i="27"/>
  <c r="Q2365" i="27"/>
  <c r="Q1001" i="27"/>
  <c r="Q1329" i="27"/>
  <c r="Q1842" i="27"/>
  <c r="Q3372" i="27"/>
  <c r="Q1816" i="27"/>
  <c r="Q3836" i="27"/>
  <c r="Q1872" i="27"/>
  <c r="Q1512" i="27"/>
  <c r="Q1054" i="27"/>
  <c r="Q3656" i="27"/>
  <c r="Q3652" i="27"/>
  <c r="Q3630" i="27"/>
  <c r="Q3859" i="27"/>
  <c r="Q1435" i="27"/>
  <c r="W1132" i="27"/>
  <c r="W1867" i="27"/>
  <c r="W1026" i="27"/>
  <c r="W1420" i="27"/>
  <c r="W1043" i="27"/>
  <c r="W3641" i="27"/>
  <c r="W1840" i="27"/>
  <c r="W3366" i="27"/>
  <c r="W1870" i="27"/>
  <c r="W107" i="27"/>
  <c r="W1173" i="27"/>
  <c r="W3586" i="27"/>
  <c r="W3227" i="27"/>
  <c r="W2946" i="27"/>
  <c r="W2920" i="27"/>
  <c r="W2842" i="27"/>
  <c r="W2765" i="27"/>
  <c r="W2610" i="27"/>
  <c r="W2558" i="27"/>
  <c r="W2456" i="27"/>
  <c r="W2714" i="27"/>
  <c r="W2220" i="27"/>
  <c r="W2169" i="27"/>
  <c r="W2068" i="27"/>
  <c r="W2296" i="27"/>
  <c r="W1595" i="27"/>
  <c r="W1621" i="27"/>
  <c r="W1442" i="27"/>
  <c r="W3717" i="27"/>
  <c r="W1910" i="27"/>
  <c r="W1777" i="27"/>
  <c r="W1340" i="27"/>
  <c r="W3691" i="27"/>
  <c r="W1675" i="27"/>
  <c r="W3253" i="27"/>
  <c r="W2271" i="27"/>
  <c r="W3304" i="27"/>
  <c r="W1993" i="27"/>
  <c r="W3329" i="27"/>
  <c r="W2636" i="27"/>
  <c r="W3097" i="27"/>
  <c r="W3742" i="27"/>
  <c r="W3122" i="27"/>
  <c r="W3665" i="27"/>
  <c r="W1083" i="27"/>
  <c r="W435" i="27"/>
  <c r="W408" i="27"/>
  <c r="W1184" i="27"/>
  <c r="W3525" i="27"/>
  <c r="W1511" i="27"/>
  <c r="W1135" i="27"/>
  <c r="W2364" i="27"/>
  <c r="W2808" i="27"/>
  <c r="W2259" i="27"/>
  <c r="W2057" i="27"/>
  <c r="W1740" i="27"/>
  <c r="W2757" i="27"/>
  <c r="W3583" i="27"/>
  <c r="W3224" i="27"/>
  <c r="W3044" i="27"/>
  <c r="W2917" i="27"/>
  <c r="W2839" i="27"/>
  <c r="W2762" i="27"/>
  <c r="W2607" i="27"/>
  <c r="W2555" i="27"/>
  <c r="W2453" i="27"/>
  <c r="W2711" i="27"/>
  <c r="W2217" i="27"/>
  <c r="W2166" i="27"/>
  <c r="W2065" i="27"/>
  <c r="W2293" i="27"/>
  <c r="W1592" i="27"/>
  <c r="W1618" i="27"/>
  <c r="W1439" i="27"/>
  <c r="W3714" i="27"/>
  <c r="W1907" i="27"/>
  <c r="W1774" i="27"/>
  <c r="W1337" i="27"/>
  <c r="W3688" i="27"/>
  <c r="W1672" i="27"/>
  <c r="W3250" i="27"/>
  <c r="W2268" i="27"/>
  <c r="W3301" i="27"/>
  <c r="W1990" i="27"/>
  <c r="W3326" i="27"/>
  <c r="W2633" i="27"/>
  <c r="W1541" i="27"/>
  <c r="W3199" i="27"/>
  <c r="W3789" i="27"/>
  <c r="W3532" i="27"/>
  <c r="W3479" i="27"/>
  <c r="W3145" i="27"/>
  <c r="W2994" i="27"/>
  <c r="W2478" i="27"/>
  <c r="W3453" i="27"/>
  <c r="W3609" i="27"/>
  <c r="W2529" i="27"/>
  <c r="W3815" i="27"/>
  <c r="W1363" i="27"/>
  <c r="W74" i="23"/>
  <c r="W76" i="23"/>
  <c r="W246" i="27"/>
  <c r="W874" i="27"/>
  <c r="W694" i="27"/>
  <c r="W141" i="27"/>
  <c r="W81" i="27"/>
  <c r="W51" i="27"/>
  <c r="W24" i="23"/>
  <c r="W1080" i="27"/>
  <c r="W916" i="27"/>
  <c r="W405" i="27"/>
  <c r="W438" i="27"/>
  <c r="W2885" i="27"/>
  <c r="W120" i="27"/>
  <c r="W123" i="27"/>
  <c r="W1434" i="27"/>
  <c r="W3835" i="27"/>
  <c r="W1875" i="27"/>
  <c r="W2387" i="27"/>
  <c r="W3368" i="27"/>
  <c r="W1380" i="27"/>
  <c r="W2412" i="27"/>
  <c r="W2549" i="27"/>
  <c r="W2262" i="27"/>
  <c r="W1872" i="27"/>
  <c r="W1508" i="27"/>
  <c r="W2754" i="27"/>
  <c r="W1001" i="27"/>
  <c r="W3371" i="27"/>
  <c r="W1329" i="27"/>
  <c r="W1182" i="27"/>
  <c r="W1078" i="27"/>
  <c r="W1057" i="27"/>
  <c r="W1805" i="27"/>
  <c r="W570" i="27"/>
  <c r="W422" i="27"/>
  <c r="W2803" i="27"/>
  <c r="W900" i="27"/>
  <c r="W1130" i="27"/>
  <c r="W2410" i="27"/>
  <c r="W1738" i="27"/>
  <c r="W988" i="27"/>
  <c r="W2880" i="27"/>
  <c r="W2359" i="27"/>
  <c r="W3857" i="27"/>
  <c r="Z430" i="27"/>
  <c r="W392" i="27"/>
  <c r="W39" i="27"/>
  <c r="W8" i="23"/>
  <c r="W264" i="27"/>
  <c r="W69" i="27"/>
  <c r="W9" i="27"/>
  <c r="W14" i="23"/>
  <c r="W11" i="23"/>
  <c r="W99" i="27"/>
  <c r="W915" i="27"/>
  <c r="Z1179" i="27"/>
  <c r="W3520" i="27"/>
  <c r="W2385" i="27"/>
  <c r="W2055" i="27"/>
  <c r="W1506" i="27"/>
  <c r="W3830" i="27"/>
  <c r="W1327" i="27"/>
  <c r="W1743" i="27"/>
  <c r="W1054" i="27"/>
  <c r="W1031" i="27"/>
  <c r="Z1127" i="27"/>
  <c r="W1187" i="27"/>
  <c r="W1108" i="27"/>
  <c r="W974" i="27"/>
  <c r="W945" i="27"/>
  <c r="W885" i="27"/>
  <c r="W825" i="27"/>
  <c r="W795" i="27"/>
  <c r="W765" i="27"/>
  <c r="W855" i="27"/>
  <c r="W705" i="27"/>
  <c r="W645" i="27"/>
  <c r="W555" i="27"/>
  <c r="W526" i="27"/>
  <c r="W497" i="27"/>
  <c r="W347" i="27"/>
  <c r="W182" i="27"/>
  <c r="W152" i="27"/>
  <c r="W216" i="27"/>
  <c r="W467" i="27"/>
  <c r="W1160" i="27"/>
  <c r="W735" i="27"/>
  <c r="W675" i="27"/>
  <c r="W615" i="27"/>
  <c r="W377" i="27"/>
  <c r="W317" i="27"/>
  <c r="W287" i="27"/>
  <c r="W92" i="27"/>
  <c r="W62" i="27"/>
  <c r="W136" i="23"/>
  <c r="W148" i="23"/>
  <c r="W132" i="23"/>
  <c r="W257" i="27"/>
  <c r="W32" i="27"/>
  <c r="W139" i="23"/>
  <c r="W407" i="27"/>
  <c r="W96" i="23"/>
  <c r="W84" i="23"/>
  <c r="W1131" i="27"/>
  <c r="W955" i="27"/>
  <c r="W836" i="27"/>
  <c r="W806" i="27"/>
  <c r="W926" i="27"/>
  <c r="W866" i="27"/>
  <c r="W776" i="27"/>
  <c r="W686" i="27"/>
  <c r="W626" i="27"/>
  <c r="W478" i="27"/>
  <c r="W448" i="27"/>
  <c r="W1092" i="27"/>
  <c r="W746" i="27"/>
  <c r="W716" i="27"/>
  <c r="W656" i="27"/>
  <c r="W596" i="27"/>
  <c r="W536" i="27"/>
  <c r="W507" i="27"/>
  <c r="W358" i="27"/>
  <c r="W328" i="27"/>
  <c r="W298" i="27"/>
  <c r="W238" i="27"/>
  <c r="W163" i="27"/>
  <c r="W73" i="27"/>
  <c r="W34" i="23"/>
  <c r="W268" i="27"/>
  <c r="W133" i="27"/>
  <c r="W43" i="27"/>
  <c r="W13" i="27"/>
  <c r="W40" i="23"/>
  <c r="W37" i="23"/>
  <c r="V1420" i="27"/>
  <c r="V107" i="27"/>
  <c r="V167" i="27"/>
  <c r="V171" i="27"/>
  <c r="V2797" i="27"/>
  <c r="V51" i="27"/>
  <c r="V1124" i="27"/>
  <c r="V1834" i="27"/>
  <c r="V1860" i="27"/>
  <c r="V426" i="27"/>
  <c r="V750" i="27"/>
  <c r="V1017" i="27"/>
  <c r="V780" i="27"/>
  <c r="V1654" i="27"/>
  <c r="V904" i="27"/>
  <c r="V870" i="27"/>
  <c r="V1121" i="27"/>
  <c r="V2794" i="27"/>
  <c r="V1651" i="27"/>
  <c r="V1069" i="27"/>
  <c r="V900" i="27"/>
  <c r="V17" i="27"/>
  <c r="V1805" i="27"/>
  <c r="V1831" i="27"/>
  <c r="V913" i="27"/>
  <c r="V435" i="27"/>
  <c r="V180" i="27"/>
  <c r="V883" i="27"/>
  <c r="V120" i="27"/>
  <c r="V763" i="27"/>
  <c r="V2414" i="27"/>
  <c r="V3628" i="27"/>
  <c r="V3370" i="27"/>
  <c r="V3654" i="27"/>
  <c r="V2261" i="27"/>
  <c r="V1331" i="27"/>
  <c r="V2363" i="27"/>
  <c r="V3861" i="27"/>
  <c r="V2059" i="27"/>
  <c r="V1382" i="27"/>
  <c r="V3524" i="27"/>
  <c r="V32" i="27"/>
  <c r="V62" i="27"/>
  <c r="V1082" i="27"/>
  <c r="V1160" i="27"/>
  <c r="V1058" i="27"/>
  <c r="V1056" i="27"/>
  <c r="V1032" i="27"/>
  <c r="V1664" i="27"/>
  <c r="V182" i="27"/>
  <c r="V2758" i="27"/>
  <c r="V1744" i="27"/>
  <c r="V1512" i="27"/>
  <c r="V3630" i="27"/>
  <c r="V2416" i="27"/>
  <c r="V469" i="27"/>
  <c r="Z175" i="27"/>
  <c r="V1188" i="27"/>
  <c r="V797" i="27"/>
  <c r="V2263" i="27"/>
  <c r="V3836" i="27"/>
  <c r="V1384" i="27"/>
  <c r="V499" i="27"/>
  <c r="V439" i="27"/>
  <c r="V188" i="27"/>
  <c r="V220" i="27"/>
  <c r="V950" i="27"/>
  <c r="V831" i="27"/>
  <c r="V801" i="27"/>
  <c r="V681" i="27"/>
  <c r="V621" i="27"/>
  <c r="V561" i="27"/>
  <c r="V531" i="27"/>
  <c r="V383" i="27"/>
  <c r="V651" i="27"/>
  <c r="V591" i="27"/>
  <c r="V502" i="27"/>
  <c r="V293" i="27"/>
  <c r="V128" i="27"/>
  <c r="V68" i="27"/>
  <c r="V1088" i="27"/>
  <c r="V921" i="27"/>
  <c r="V711" i="27"/>
  <c r="V353" i="27"/>
  <c r="V323" i="27"/>
  <c r="V263" i="27"/>
  <c r="V233" i="27"/>
  <c r="V1062" i="27"/>
  <c r="V76" i="23"/>
  <c r="V74" i="23"/>
  <c r="V7" i="23"/>
  <c r="J763" i="27"/>
  <c r="J375" i="27"/>
  <c r="J913" i="27"/>
  <c r="J120" i="27"/>
  <c r="J733" i="27"/>
  <c r="J3617" i="27"/>
  <c r="J3359" i="27"/>
  <c r="J1045" i="27"/>
  <c r="J753" i="27"/>
  <c r="J573" i="27"/>
  <c r="J3823" i="27"/>
  <c r="J2745" i="27"/>
  <c r="J1653" i="27"/>
  <c r="J1149" i="27"/>
  <c r="J1833" i="27"/>
  <c r="J1123" i="27"/>
  <c r="J735" i="27"/>
  <c r="J2352" i="27"/>
  <c r="J20" i="27"/>
  <c r="J395" i="27"/>
  <c r="J3643" i="27"/>
  <c r="J1807" i="27"/>
  <c r="J2378" i="27"/>
  <c r="J365" i="27"/>
  <c r="J723" i="27"/>
  <c r="J1740" i="27"/>
  <c r="J3626" i="27"/>
  <c r="J2546" i="27"/>
  <c r="J2796" i="27"/>
  <c r="Z878" i="27"/>
  <c r="J2259" i="27"/>
  <c r="N3609" i="27"/>
  <c r="N903" i="27"/>
  <c r="N802" i="27"/>
  <c r="N2873" i="27"/>
  <c r="N3202" i="27"/>
  <c r="N3406" i="27"/>
  <c r="N2144" i="27"/>
  <c r="N3175" i="27"/>
  <c r="N3304" i="27"/>
  <c r="N2636" i="27"/>
  <c r="N3279" i="27"/>
  <c r="N1752" i="27"/>
  <c r="N1340" i="27"/>
  <c r="N1442" i="27"/>
  <c r="N1621" i="27"/>
  <c r="N1595" i="27"/>
  <c r="N3717" i="27"/>
  <c r="N1544" i="27"/>
  <c r="N1777" i="27"/>
  <c r="N1910" i="27"/>
  <c r="N2018" i="27"/>
  <c r="N2119" i="27"/>
  <c r="N2194" i="27"/>
  <c r="N2093" i="27"/>
  <c r="N2431" i="27"/>
  <c r="N2558" i="27"/>
  <c r="N2610" i="27"/>
  <c r="N2456" i="27"/>
  <c r="N2714" i="27"/>
  <c r="N2817" i="27"/>
  <c r="N2895" i="27"/>
  <c r="N2971" i="27"/>
  <c r="N2920" i="27"/>
  <c r="N3227" i="27"/>
  <c r="N3431" i="27"/>
  <c r="N3742" i="27"/>
  <c r="N1056" i="27"/>
  <c r="N733" i="27"/>
  <c r="N3617" i="27"/>
  <c r="N2871" i="27"/>
  <c r="N2865" i="27"/>
  <c r="N1071" i="27"/>
  <c r="N1045" i="27"/>
  <c r="N813" i="27"/>
  <c r="N110" i="27"/>
  <c r="N1175" i="27"/>
  <c r="N1037" i="27"/>
  <c r="N900" i="27"/>
  <c r="N712" i="27"/>
  <c r="N1115" i="27"/>
  <c r="N1063" i="27"/>
  <c r="N873" i="27"/>
  <c r="N2754" i="27"/>
  <c r="N2391" i="27"/>
  <c r="N2412" i="27"/>
  <c r="N1744" i="27"/>
  <c r="N723" i="27"/>
  <c r="N1876" i="27"/>
  <c r="N1512" i="27"/>
  <c r="N2550" i="27"/>
  <c r="N1740" i="27"/>
  <c r="N1380" i="27"/>
  <c r="N1666" i="27"/>
  <c r="N1846" i="27"/>
  <c r="N1842" i="27"/>
  <c r="N2416" i="27"/>
  <c r="N1816" i="27"/>
  <c r="N3526" i="27"/>
  <c r="N1872" i="27"/>
  <c r="N2805" i="27"/>
  <c r="N2365" i="27"/>
  <c r="N1043" i="27"/>
  <c r="N2263" i="27"/>
  <c r="N1435" i="27"/>
  <c r="N1431" i="27"/>
  <c r="N2061" i="27"/>
  <c r="N2361" i="27"/>
  <c r="N73" i="27"/>
  <c r="N43" i="27"/>
  <c r="N13" i="27"/>
  <c r="N40" i="23"/>
  <c r="N41" i="23"/>
  <c r="N34" i="23"/>
  <c r="N358" i="27"/>
  <c r="N328" i="27"/>
  <c r="N37" i="23"/>
  <c r="L409" i="27"/>
  <c r="L21" i="27"/>
  <c r="L73" i="27"/>
  <c r="L40" i="23"/>
  <c r="L34" i="23"/>
  <c r="L37" i="23"/>
  <c r="L783" i="27"/>
  <c r="L514" i="27"/>
  <c r="L305" i="27"/>
  <c r="L933" i="27"/>
  <c r="L74" i="23"/>
  <c r="L76" i="23"/>
  <c r="L208" i="27"/>
  <c r="L81" i="27"/>
  <c r="L27" i="23"/>
  <c r="L24" i="23"/>
  <c r="L21" i="23"/>
  <c r="L1104" i="27"/>
  <c r="L970" i="27"/>
  <c r="L851" i="27"/>
  <c r="L641" i="27"/>
  <c r="L611" i="27"/>
  <c r="L522" i="27"/>
  <c r="L313" i="27"/>
  <c r="L88" i="27"/>
  <c r="L107" i="23"/>
  <c r="L115" i="23"/>
  <c r="L108" i="23"/>
  <c r="L463" i="27"/>
  <c r="L941" i="27"/>
  <c r="L821" i="27"/>
  <c r="L791" i="27"/>
  <c r="L112" i="23"/>
  <c r="Z340" i="27"/>
  <c r="L673" i="27"/>
  <c r="T1082" i="27"/>
  <c r="T765" i="27"/>
  <c r="T1052" i="27"/>
  <c r="T675" i="27"/>
  <c r="D489" i="27"/>
  <c r="T150" i="27"/>
  <c r="T7" i="23"/>
  <c r="T503" i="27"/>
  <c r="T583" i="27"/>
  <c r="T913" i="27"/>
  <c r="T1017" i="27"/>
  <c r="T660" i="27"/>
  <c r="T482" i="27"/>
  <c r="T1020" i="27"/>
  <c r="T522" i="27"/>
  <c r="T701" i="27"/>
  <c r="T851" i="27"/>
  <c r="T1130" i="27"/>
  <c r="T621" i="27"/>
  <c r="T681" i="27"/>
  <c r="T831" i="27"/>
  <c r="T188" i="27"/>
  <c r="T3634" i="27"/>
  <c r="T694" i="27"/>
  <c r="T784" i="27"/>
  <c r="T844" i="27"/>
  <c r="T934" i="27"/>
  <c r="T1046" i="27"/>
  <c r="T776" i="27"/>
  <c r="T716" i="27"/>
  <c r="T866" i="27"/>
  <c r="T836" i="27"/>
  <c r="T596" i="27"/>
  <c r="T507" i="27"/>
  <c r="T358" i="27"/>
  <c r="T268" i="27"/>
  <c r="T238" i="27"/>
  <c r="T73" i="27"/>
  <c r="T448" i="27"/>
  <c r="T328" i="27"/>
  <c r="T298" i="27"/>
  <c r="T103" i="27"/>
  <c r="T43" i="27"/>
  <c r="T926" i="27"/>
  <c r="T626" i="27"/>
  <c r="T388" i="27"/>
  <c r="T37" i="23"/>
  <c r="T34" i="23"/>
  <c r="T40" i="23"/>
  <c r="T911" i="27"/>
  <c r="T76" i="23"/>
  <c r="T74" i="23"/>
  <c r="T970" i="27"/>
  <c r="T791" i="27"/>
  <c r="T641" i="27"/>
  <c r="T1104" i="27"/>
  <c r="T611" i="27"/>
  <c r="T403" i="27"/>
  <c r="T373" i="27"/>
  <c r="T313" i="27"/>
  <c r="T253" i="27"/>
  <c r="T88" i="27"/>
  <c r="T58" i="27"/>
  <c r="T463" i="27"/>
  <c r="T343" i="27"/>
  <c r="T118" i="27"/>
  <c r="T941" i="27"/>
  <c r="T731" i="27"/>
  <c r="T283" i="27"/>
  <c r="T107" i="23"/>
  <c r="T115" i="23"/>
  <c r="T112" i="23"/>
  <c r="T108" i="23"/>
  <c r="T456" i="27"/>
  <c r="T634" i="27"/>
  <c r="T604" i="27"/>
  <c r="T544" i="27"/>
  <c r="T366" i="27"/>
  <c r="T276" i="27"/>
  <c r="T111" i="27"/>
  <c r="T81" i="27"/>
  <c r="T396" i="27"/>
  <c r="T336" i="27"/>
  <c r="T306" i="27"/>
  <c r="T246" i="27"/>
  <c r="T963" i="27"/>
  <c r="T51" i="27"/>
  <c r="T24" i="23"/>
  <c r="T27" i="23"/>
  <c r="T28" i="23"/>
  <c r="T21" i="23"/>
  <c r="T220" i="27"/>
  <c r="T1114" i="27"/>
  <c r="T1088" i="27"/>
  <c r="T950" i="27"/>
  <c r="T771" i="27"/>
  <c r="T1140" i="27"/>
  <c r="T861" i="27"/>
  <c r="T591" i="27"/>
  <c r="T383" i="27"/>
  <c r="T353" i="27"/>
  <c r="T38" i="27"/>
  <c r="T443" i="27"/>
  <c r="T323" i="27"/>
  <c r="T293" i="27"/>
  <c r="T263" i="27"/>
  <c r="T233" i="27"/>
  <c r="T502" i="27"/>
  <c r="T98" i="27"/>
  <c r="T68" i="27"/>
  <c r="T70" i="27"/>
  <c r="T325" i="27"/>
  <c r="T265" i="27"/>
  <c r="T40" i="27"/>
  <c r="T385" i="27"/>
  <c r="T235" i="27"/>
  <c r="T10" i="27"/>
  <c r="F439" i="27"/>
  <c r="F435" i="27"/>
  <c r="F1380" i="27"/>
  <c r="F1842" i="27"/>
  <c r="F3652" i="27"/>
  <c r="F3626" i="27"/>
  <c r="F1816" i="27"/>
  <c r="F882" i="27"/>
  <c r="F732" i="27"/>
  <c r="F374" i="27"/>
  <c r="F404" i="27"/>
  <c r="F912" i="27"/>
  <c r="F494" i="27"/>
  <c r="F1131" i="27"/>
  <c r="F3831" i="27"/>
  <c r="F1079" i="27"/>
  <c r="F2881" i="27"/>
  <c r="F3521" i="27"/>
  <c r="F1328" i="27"/>
  <c r="F1841" i="27"/>
  <c r="F1871" i="27"/>
  <c r="F3625" i="27"/>
  <c r="F3651" i="27"/>
  <c r="F852" i="27"/>
  <c r="F41" i="23"/>
  <c r="F92" i="23"/>
  <c r="F2535" i="27"/>
  <c r="F2350" i="27"/>
  <c r="F1069" i="27"/>
  <c r="F1173" i="27"/>
  <c r="F840" i="27"/>
  <c r="F452" i="27"/>
  <c r="F2248" i="27"/>
  <c r="F735" i="27"/>
  <c r="F2344" i="27"/>
  <c r="F1028" i="27"/>
  <c r="F853" i="27"/>
  <c r="F862" i="27"/>
  <c r="F1115" i="27"/>
  <c r="F1037" i="27"/>
  <c r="F1186" i="27"/>
  <c r="F1056" i="27"/>
  <c r="F892" i="27"/>
  <c r="F2529" i="27"/>
  <c r="F1080" i="27"/>
  <c r="F474" i="27"/>
  <c r="F1167" i="27"/>
  <c r="F2412" i="27"/>
  <c r="F1329" i="27"/>
  <c r="F1868" i="27"/>
  <c r="F1508" i="27"/>
  <c r="F76" i="23"/>
  <c r="F74" i="23"/>
  <c r="F2242" i="27"/>
  <c r="F1645" i="27"/>
  <c r="F1063" i="27"/>
  <c r="F1054" i="27"/>
  <c r="F2046" i="27"/>
  <c r="F2040" i="27"/>
  <c r="F690" i="27"/>
  <c r="F482" i="27"/>
  <c r="F384" i="27"/>
  <c r="F682" i="27"/>
  <c r="F1121" i="27"/>
  <c r="F988" i="27"/>
  <c r="F832" i="27"/>
  <c r="F1132" i="27"/>
  <c r="F414" i="27"/>
  <c r="F2754" i="27"/>
  <c r="F2387" i="27"/>
  <c r="F3368" i="27"/>
  <c r="F1740" i="27"/>
  <c r="F2794" i="27"/>
  <c r="F362" i="27"/>
  <c r="F2057" i="27"/>
  <c r="F1431" i="27"/>
  <c r="F3522" i="27"/>
  <c r="Z728" i="27"/>
  <c r="F1017" i="27"/>
  <c r="F900" i="27"/>
  <c r="F1162" i="27"/>
  <c r="F1110" i="27"/>
  <c r="M1805" i="27"/>
  <c r="M1799" i="27"/>
  <c r="M1723" i="27"/>
  <c r="M2350" i="27"/>
  <c r="M1136" i="27"/>
  <c r="M395" i="27"/>
  <c r="M294" i="27"/>
  <c r="M570" i="27"/>
  <c r="M9" i="27"/>
  <c r="M1071" i="27"/>
  <c r="M1028" i="27"/>
  <c r="M159" i="27"/>
  <c r="M753" i="27"/>
  <c r="M3641" i="27"/>
  <c r="M3635" i="27"/>
  <c r="M3823" i="27"/>
  <c r="M3626" i="27"/>
  <c r="M1175" i="27"/>
  <c r="M903" i="27"/>
  <c r="M3615" i="27"/>
  <c r="M1123" i="27"/>
  <c r="M485" i="27"/>
  <c r="M1069" i="27"/>
  <c r="M1651" i="27"/>
  <c r="M1666" i="27"/>
  <c r="M1645" i="27"/>
  <c r="M1147" i="27"/>
  <c r="M2796" i="27"/>
  <c r="M425" i="27"/>
  <c r="M2344" i="27"/>
  <c r="M573" i="27"/>
  <c r="M1422" i="27"/>
  <c r="M1807" i="27"/>
  <c r="M1653" i="27"/>
  <c r="M474" i="27"/>
  <c r="M933" i="27"/>
  <c r="M3609" i="27"/>
  <c r="M930" i="27"/>
  <c r="M3643" i="27"/>
  <c r="M922" i="27"/>
  <c r="M2416" i="27"/>
  <c r="M2412" i="27"/>
  <c r="M2550" i="27"/>
  <c r="M2263" i="27"/>
  <c r="M2057" i="27"/>
  <c r="M1831" i="27"/>
  <c r="M1333" i="27"/>
  <c r="M1329" i="27"/>
  <c r="M3617" i="27"/>
  <c r="M1414" i="27"/>
  <c r="M2061" i="27"/>
  <c r="M3522" i="27"/>
  <c r="M2871" i="27"/>
  <c r="M1158" i="27"/>
  <c r="M1121" i="27"/>
  <c r="M1080" i="27"/>
  <c r="M1054" i="27"/>
  <c r="M959" i="27"/>
  <c r="M3859" i="27"/>
  <c r="M34" i="23"/>
  <c r="M507" i="27"/>
  <c r="M133" i="27"/>
  <c r="M73" i="27"/>
  <c r="M37" i="23"/>
  <c r="M238" i="27"/>
  <c r="M43" i="27"/>
  <c r="M40" i="23"/>
  <c r="M41" i="23"/>
  <c r="M1056" i="27"/>
  <c r="M735" i="27"/>
  <c r="M583" i="27"/>
  <c r="M435" i="27"/>
  <c r="M974" i="27"/>
  <c r="M495" i="27"/>
  <c r="M180" i="27"/>
  <c r="M182" i="27"/>
  <c r="M765" i="27"/>
  <c r="M3524" i="27"/>
  <c r="M1510" i="27"/>
  <c r="M945" i="27"/>
  <c r="M1874" i="27"/>
  <c r="M3861" i="27"/>
  <c r="M2059" i="27"/>
  <c r="M900" i="27"/>
  <c r="M883" i="27"/>
  <c r="M107" i="27"/>
  <c r="M2794" i="27"/>
  <c r="M690" i="27"/>
  <c r="K733" i="27"/>
  <c r="K76" i="23"/>
  <c r="K693" i="27"/>
  <c r="K2873" i="27"/>
  <c r="K753" i="27"/>
  <c r="K903" i="27"/>
  <c r="K425" i="27"/>
  <c r="K365" i="27"/>
  <c r="K1123" i="27"/>
  <c r="K170" i="27"/>
  <c r="K98" i="27"/>
  <c r="K1166" i="27"/>
  <c r="K158" i="27"/>
  <c r="K353" i="27"/>
  <c r="K681" i="27"/>
  <c r="K413" i="27"/>
  <c r="K8" i="27"/>
  <c r="K375" i="27"/>
  <c r="K763" i="27"/>
  <c r="K405" i="27"/>
  <c r="K583" i="27"/>
  <c r="K703" i="27"/>
  <c r="K3832" i="27"/>
  <c r="K2546" i="27"/>
  <c r="K1816" i="27"/>
  <c r="K2259" i="27"/>
  <c r="K1872" i="27"/>
  <c r="K3368" i="27"/>
  <c r="K2805" i="27"/>
  <c r="K1080" i="27"/>
  <c r="K2391" i="27"/>
  <c r="K1435" i="27"/>
  <c r="K1876" i="27"/>
  <c r="K3630" i="27"/>
  <c r="K3656" i="27"/>
  <c r="K1333" i="27"/>
  <c r="K1188" i="27"/>
  <c r="K2550" i="27"/>
  <c r="K3863" i="27"/>
  <c r="K1651" i="27"/>
  <c r="K107" i="27"/>
  <c r="K137" i="27"/>
  <c r="K900" i="27"/>
  <c r="K1147" i="27"/>
  <c r="K750" i="27"/>
  <c r="K1069" i="27"/>
  <c r="K2743" i="27"/>
  <c r="K167" i="27"/>
  <c r="K392" i="27"/>
  <c r="K1054" i="27"/>
  <c r="K74" i="23"/>
  <c r="K328" i="27"/>
  <c r="K73" i="27"/>
  <c r="K34" i="23"/>
  <c r="K507" i="27"/>
  <c r="K478" i="27"/>
  <c r="K40" i="23"/>
  <c r="K41" i="23"/>
  <c r="Z370" i="27"/>
  <c r="H1043" i="27"/>
  <c r="H3520" i="27"/>
  <c r="H197" i="27"/>
  <c r="H988" i="27"/>
  <c r="H2410" i="27"/>
  <c r="H1840" i="27"/>
  <c r="H2544" i="27"/>
  <c r="H1173" i="27"/>
  <c r="H763" i="27"/>
  <c r="H214" i="27"/>
  <c r="H1182" i="27"/>
  <c r="H2803" i="27"/>
  <c r="H210" i="27"/>
  <c r="H403" i="27"/>
  <c r="H2385" i="27"/>
  <c r="H1429" i="27"/>
  <c r="H3830" i="27"/>
  <c r="H2055" i="27"/>
  <c r="H1870" i="27"/>
  <c r="H2257" i="27"/>
  <c r="H1327" i="27"/>
  <c r="H1378" i="27"/>
  <c r="H2359" i="27"/>
  <c r="H1660" i="27"/>
  <c r="H1506" i="27"/>
  <c r="H3650" i="27"/>
  <c r="H1052" i="27"/>
  <c r="H212" i="27"/>
  <c r="Z1049" i="27"/>
  <c r="Z578" i="27"/>
  <c r="G212" i="27"/>
  <c r="G1182" i="27"/>
  <c r="G433" i="27"/>
  <c r="G403" i="27"/>
  <c r="G28" i="27"/>
  <c r="G463" i="27"/>
  <c r="G881" i="27"/>
  <c r="G3521" i="27"/>
  <c r="G1870" i="27"/>
  <c r="G731" i="27"/>
  <c r="G732" i="27"/>
  <c r="G118" i="27"/>
  <c r="G2385" i="27"/>
  <c r="G2258" i="27"/>
  <c r="G2056" i="27"/>
  <c r="G3366" i="27"/>
  <c r="G2257" i="27"/>
  <c r="G2803" i="27"/>
  <c r="G3520" i="27"/>
  <c r="G1866" i="27"/>
  <c r="G1815" i="27"/>
  <c r="G1506" i="27"/>
  <c r="G3830" i="27"/>
  <c r="G2359" i="27"/>
  <c r="G2055" i="27"/>
  <c r="G3624" i="27"/>
  <c r="G3857" i="27"/>
  <c r="G1328" i="27"/>
  <c r="G912" i="27"/>
  <c r="G1131" i="27"/>
  <c r="G189" i="27"/>
  <c r="G159" i="27"/>
  <c r="G1645" i="27"/>
  <c r="G1115" i="27"/>
  <c r="G208" i="27"/>
  <c r="G1160" i="27"/>
  <c r="G1056" i="27"/>
  <c r="H104" i="23"/>
  <c r="G467" i="27"/>
  <c r="G915" i="27"/>
  <c r="P421" i="27"/>
  <c r="P52" i="23"/>
  <c r="P481" i="27"/>
  <c r="P271" i="27"/>
  <c r="P46" i="27"/>
  <c r="P16" i="27"/>
  <c r="P2270" i="27"/>
  <c r="P3021" i="27"/>
  <c r="P1966" i="27"/>
  <c r="P1992" i="27"/>
  <c r="P3303" i="27"/>
  <c r="P2635" i="27"/>
  <c r="P3252" i="27"/>
  <c r="P1674" i="27"/>
  <c r="P3405" i="27"/>
  <c r="P1543" i="27"/>
  <c r="P1776" i="27"/>
  <c r="P3716" i="27"/>
  <c r="P1390" i="27"/>
  <c r="P2816" i="27"/>
  <c r="P2945" i="27"/>
  <c r="P3791" i="27"/>
  <c r="P870" i="27"/>
  <c r="P750" i="27"/>
  <c r="P3585" i="27"/>
  <c r="P3226" i="27"/>
  <c r="P3096" i="27"/>
  <c r="P3046" i="27"/>
  <c r="P2919" i="27"/>
  <c r="P2841" i="27"/>
  <c r="P2764" i="27"/>
  <c r="P2505" i="27"/>
  <c r="P2430" i="27"/>
  <c r="P2687" i="27"/>
  <c r="P2661" i="27"/>
  <c r="P2583" i="27"/>
  <c r="P2455" i="27"/>
  <c r="P2193" i="27"/>
  <c r="P2118" i="27"/>
  <c r="P2092" i="27"/>
  <c r="P2017" i="27"/>
  <c r="P2295" i="27"/>
  <c r="P2168" i="27"/>
  <c r="P1441" i="27"/>
  <c r="P3690" i="27"/>
  <c r="P1936" i="27"/>
  <c r="P1882" i="27"/>
  <c r="P1594" i="27"/>
  <c r="P1568" i="27"/>
  <c r="P1620" i="27"/>
  <c r="P7" i="23"/>
  <c r="P128" i="27"/>
  <c r="P233" i="27"/>
  <c r="P531" i="27"/>
  <c r="P891" i="27"/>
  <c r="P950" i="27"/>
  <c r="P220" i="27"/>
  <c r="S139" i="23"/>
  <c r="S703" i="27"/>
  <c r="S435" i="27"/>
  <c r="S913" i="27"/>
  <c r="S883" i="27"/>
  <c r="S120" i="27"/>
  <c r="D757" i="27"/>
  <c r="I958" i="27"/>
  <c r="D607" i="27"/>
  <c r="I569" i="27"/>
  <c r="D547" i="27"/>
  <c r="I539" i="27"/>
  <c r="I166" i="27"/>
  <c r="I421" i="27"/>
  <c r="I951" i="27"/>
  <c r="I562" i="27"/>
  <c r="I802" i="27"/>
  <c r="I1089" i="27"/>
  <c r="I189" i="27"/>
  <c r="I2865" i="27"/>
  <c r="I99" i="27"/>
  <c r="I622" i="27"/>
  <c r="I1414" i="27"/>
  <c r="I2994" i="27"/>
  <c r="I3453" i="27"/>
  <c r="I3479" i="27"/>
  <c r="I2917" i="27"/>
  <c r="I3276" i="27"/>
  <c r="I3044" i="27"/>
  <c r="I2141" i="27"/>
  <c r="I1964" i="27"/>
  <c r="I2319" i="27"/>
  <c r="I1337" i="27"/>
  <c r="I1672" i="27"/>
  <c r="I1774" i="27"/>
  <c r="I2015" i="27"/>
  <c r="I2166" i="27"/>
  <c r="I2711" i="27"/>
  <c r="I2685" i="27"/>
  <c r="I2892" i="27"/>
  <c r="I3119" i="27"/>
  <c r="I11" i="23"/>
  <c r="I3789" i="27"/>
  <c r="I3583" i="27"/>
  <c r="I3224" i="27"/>
  <c r="I3094" i="27"/>
  <c r="I2943" i="27"/>
  <c r="I2839" i="27"/>
  <c r="I2762" i="27"/>
  <c r="I2659" i="27"/>
  <c r="I2453" i="27"/>
  <c r="I2607" i="27"/>
  <c r="I2293" i="27"/>
  <c r="I2090" i="27"/>
  <c r="I2065" i="27"/>
  <c r="I1934" i="27"/>
  <c r="I1880" i="27"/>
  <c r="I1566" i="27"/>
  <c r="I3688" i="27"/>
  <c r="I1697" i="27"/>
  <c r="I1516" i="27"/>
  <c r="I3403" i="27"/>
  <c r="I2268" i="27"/>
  <c r="I3301" i="27"/>
  <c r="I3172" i="27"/>
  <c r="I3199" i="27"/>
  <c r="I2633" i="27"/>
  <c r="I1388" i="27"/>
  <c r="I1618" i="27"/>
  <c r="I3868" i="27"/>
  <c r="I3557" i="27"/>
  <c r="I3250" i="27"/>
  <c r="I1592" i="27"/>
  <c r="I2191" i="27"/>
  <c r="I1749" i="27"/>
  <c r="I3764" i="27"/>
  <c r="I3532" i="27"/>
  <c r="I1465" i="27"/>
  <c r="I3069" i="27"/>
  <c r="I3145" i="27"/>
  <c r="I3609" i="27"/>
  <c r="I1799" i="27"/>
  <c r="I1312" i="27"/>
  <c r="I832" i="27"/>
  <c r="I712" i="27"/>
  <c r="I234" i="27"/>
  <c r="I3351" i="27"/>
  <c r="I1851" i="27"/>
  <c r="I3395" i="27"/>
  <c r="I1868" i="27"/>
  <c r="I2882" i="27"/>
  <c r="I1872" i="27"/>
  <c r="I2495" i="27"/>
  <c r="I1714" i="27"/>
  <c r="I3806" i="27"/>
  <c r="I2702" i="27"/>
  <c r="I2107" i="27"/>
  <c r="I1354" i="27"/>
  <c r="I2158" i="27"/>
  <c r="I2032" i="27"/>
  <c r="I2831" i="27"/>
  <c r="I2985" i="27"/>
  <c r="I2234" i="27"/>
  <c r="I2650" i="27"/>
  <c r="I2007" i="27"/>
  <c r="I2133" i="27"/>
  <c r="I3574" i="27"/>
  <c r="I1405" i="27"/>
  <c r="I3731" i="27"/>
  <c r="I3549" i="27"/>
  <c r="I1329" i="27"/>
  <c r="I1380" i="27"/>
  <c r="I1184" i="27"/>
  <c r="I481" i="27"/>
  <c r="I599" i="27"/>
  <c r="I361" i="27"/>
  <c r="I3820" i="27"/>
  <c r="I899" i="27"/>
  <c r="I1172" i="27"/>
  <c r="I451" i="27"/>
  <c r="I2534" i="27"/>
  <c r="D399" i="27"/>
  <c r="D84" i="27"/>
  <c r="D697" i="27"/>
  <c r="I2546" i="27"/>
  <c r="D907" i="27"/>
  <c r="D429" i="27"/>
  <c r="I3652" i="27"/>
  <c r="I1662" i="27"/>
  <c r="I3832" i="27"/>
  <c r="I489" i="27"/>
  <c r="I757" i="27"/>
  <c r="I727" i="27"/>
  <c r="I429" i="27"/>
  <c r="I144" i="27"/>
  <c r="I817" i="27"/>
  <c r="I2400" i="27"/>
  <c r="I2247" i="27"/>
  <c r="D877" i="27"/>
  <c r="D787" i="27"/>
  <c r="D114" i="27"/>
  <c r="I1830" i="27"/>
  <c r="I1728" i="27"/>
  <c r="I510" i="27"/>
  <c r="D174" i="27"/>
  <c r="D24" i="27"/>
  <c r="I16" i="27"/>
  <c r="D577" i="27"/>
  <c r="I76" i="27"/>
  <c r="I689" i="27"/>
  <c r="I2742" i="27"/>
  <c r="I2375" i="27"/>
  <c r="D518" i="27"/>
  <c r="I3847" i="27"/>
  <c r="I1650" i="27"/>
  <c r="I749" i="27"/>
  <c r="D966" i="27"/>
  <c r="D54" i="27"/>
  <c r="I1080" i="27"/>
  <c r="I637" i="27"/>
  <c r="I937" i="27"/>
  <c r="I787" i="27"/>
  <c r="I279" i="27"/>
  <c r="I114" i="27"/>
  <c r="I54" i="27"/>
  <c r="I339" i="27"/>
  <c r="I309" i="27"/>
  <c r="I966" i="27"/>
  <c r="I518" i="27"/>
  <c r="I399" i="27"/>
  <c r="I3844" i="27"/>
  <c r="I1039" i="27"/>
  <c r="I162" i="27"/>
  <c r="I1158" i="27"/>
  <c r="I1028" i="27"/>
  <c r="I1827" i="27"/>
  <c r="I1647" i="27"/>
  <c r="I2754" i="27"/>
  <c r="I447" i="27"/>
  <c r="I1143" i="27"/>
  <c r="I535" i="27"/>
  <c r="I1013" i="27"/>
  <c r="I3637" i="27"/>
  <c r="I12" i="27"/>
  <c r="I3368" i="27"/>
  <c r="I417" i="27"/>
  <c r="I1816" i="27"/>
  <c r="I3679" i="27"/>
  <c r="I3470" i="27"/>
  <c r="I3496" i="27"/>
  <c r="I1766" i="27"/>
  <c r="I3885" i="27"/>
  <c r="I1635" i="27"/>
  <c r="I2572" i="27"/>
  <c r="I3267" i="27"/>
  <c r="I2445" i="27"/>
  <c r="I2934" i="27"/>
  <c r="I3189" i="27"/>
  <c r="I3318" i="27"/>
  <c r="I2336" i="27"/>
  <c r="I1689" i="27"/>
  <c r="I1558" i="27"/>
  <c r="I2520" i="27"/>
  <c r="I2856" i="27"/>
  <c r="I3111" i="27"/>
  <c r="I3756" i="27"/>
  <c r="I2779" i="27"/>
  <c r="I2310" i="27"/>
  <c r="I1897" i="27"/>
  <c r="I1456" i="27"/>
  <c r="I1583" i="27"/>
  <c r="I1981" i="27"/>
  <c r="I3036" i="27"/>
  <c r="I3705" i="27"/>
  <c r="I1533" i="27"/>
  <c r="I2082" i="27"/>
  <c r="I2183" i="27"/>
  <c r="I2624" i="27"/>
  <c r="I2909" i="27"/>
  <c r="I3600" i="27"/>
  <c r="I2960" i="27"/>
  <c r="I2676" i="27"/>
  <c r="I3162" i="27"/>
  <c r="I3086" i="27"/>
  <c r="I1431" i="27"/>
  <c r="I2057" i="27"/>
  <c r="I1949" i="27"/>
  <c r="I51" i="23"/>
  <c r="F80" i="5"/>
  <c r="I12" i="23"/>
  <c r="C80" i="5"/>
  <c r="Z460" i="27"/>
  <c r="I38" i="23"/>
  <c r="N79" i="5"/>
  <c r="M79" i="5"/>
  <c r="L79" i="5"/>
  <c r="E80" i="5"/>
  <c r="I141" i="27"/>
  <c r="I276" i="27"/>
  <c r="I111" i="27"/>
  <c r="I27" i="23"/>
  <c r="I28" i="23"/>
  <c r="I21" i="23"/>
  <c r="I336" i="27"/>
  <c r="I51" i="27"/>
  <c r="I24" i="23"/>
  <c r="I200" i="27"/>
  <c r="I1123" i="27"/>
  <c r="I1097" i="27"/>
  <c r="I933" i="27"/>
  <c r="I843" i="27"/>
  <c r="I813" i="27"/>
  <c r="I783" i="27"/>
  <c r="I723" i="27"/>
  <c r="I663" i="27"/>
  <c r="I633" i="27"/>
  <c r="I50" i="27"/>
  <c r="I305" i="27"/>
  <c r="I275" i="27"/>
  <c r="I245" i="27"/>
  <c r="I110" i="27"/>
  <c r="I140" i="27"/>
  <c r="I335" i="27"/>
  <c r="I25" i="23"/>
  <c r="D80" i="5"/>
  <c r="I1084" i="27"/>
  <c r="I324" i="27"/>
  <c r="I294" i="27"/>
  <c r="I39" i="27"/>
  <c r="I14" i="23"/>
  <c r="I8" i="23"/>
  <c r="I129" i="27"/>
  <c r="I82" i="23"/>
  <c r="I95" i="23"/>
  <c r="I69" i="23"/>
  <c r="E502" i="27"/>
  <c r="D219" i="27"/>
  <c r="E221" i="27"/>
  <c r="E220" i="27"/>
  <c r="E10" i="23"/>
  <c r="E976" i="27"/>
  <c r="E528" i="27"/>
  <c r="E499" i="27"/>
  <c r="E379" i="27"/>
  <c r="E469" i="27"/>
  <c r="E857" i="27"/>
  <c r="E319" i="27"/>
  <c r="E184" i="27"/>
  <c r="E1182" i="27"/>
  <c r="E1136" i="27"/>
  <c r="E574" i="27"/>
  <c r="E141" i="27"/>
  <c r="E731" i="27"/>
  <c r="E1870" i="27"/>
  <c r="E1052" i="27"/>
  <c r="E1020" i="27"/>
  <c r="E1500" i="27"/>
  <c r="E3836" i="27"/>
  <c r="E2365" i="27"/>
  <c r="E1084" i="27"/>
  <c r="E2809" i="27"/>
  <c r="E874" i="27"/>
  <c r="E1378" i="27"/>
  <c r="E1808" i="27"/>
  <c r="E1372" i="27"/>
  <c r="E2410" i="27"/>
  <c r="E3863" i="27"/>
  <c r="E2550" i="27"/>
  <c r="E2257" i="27"/>
  <c r="E2886" i="27"/>
  <c r="E1333" i="27"/>
  <c r="E1188" i="27"/>
  <c r="E3857" i="27"/>
  <c r="E2544" i="27"/>
  <c r="E3372" i="27"/>
  <c r="E2416" i="27"/>
  <c r="E1497" i="27"/>
  <c r="E2743" i="27"/>
  <c r="Z1023" i="27"/>
  <c r="Z698" i="27"/>
  <c r="Z608" i="27"/>
  <c r="Z548" i="27"/>
  <c r="E1121" i="27"/>
  <c r="E154" i="27"/>
  <c r="E947" i="27"/>
  <c r="E827" i="27"/>
  <c r="E797" i="27"/>
  <c r="E349" i="27"/>
  <c r="E289" i="27"/>
  <c r="E259" i="27"/>
  <c r="E124" i="27"/>
  <c r="E34" i="27"/>
  <c r="E1184" i="27"/>
  <c r="E1080" i="27"/>
  <c r="E1028" i="27"/>
  <c r="E3522" i="27"/>
  <c r="E2412" i="27"/>
  <c r="E1868" i="27"/>
  <c r="E2259" i="27"/>
  <c r="E1329" i="27"/>
  <c r="E1740" i="27"/>
  <c r="E1872" i="27"/>
  <c r="E2882" i="27"/>
  <c r="E212" i="27"/>
  <c r="E1078" i="27"/>
  <c r="E701" i="27"/>
  <c r="E1130" i="27"/>
  <c r="E611" i="27"/>
  <c r="E641" i="27"/>
  <c r="E881" i="27"/>
  <c r="E2385" i="27"/>
  <c r="E3650" i="27"/>
  <c r="E3366" i="27"/>
  <c r="E1738" i="27"/>
  <c r="E2880" i="27"/>
  <c r="O673" i="27"/>
  <c r="O495" i="27"/>
  <c r="O703" i="27"/>
  <c r="O435" i="27"/>
  <c r="O405" i="27"/>
  <c r="O883" i="27"/>
  <c r="E444" i="27"/>
  <c r="E1089" i="27"/>
  <c r="E951" i="27"/>
  <c r="E324" i="27"/>
  <c r="E294" i="27"/>
  <c r="E264" i="27"/>
  <c r="E159" i="27"/>
  <c r="E39" i="27"/>
  <c r="E8" i="23"/>
  <c r="E1141" i="27"/>
  <c r="E922" i="27"/>
  <c r="E832" i="27"/>
  <c r="E802" i="27"/>
  <c r="E772" i="27"/>
  <c r="E503" i="27"/>
  <c r="E474" i="27"/>
  <c r="E354" i="27"/>
  <c r="E234" i="27"/>
  <c r="E99" i="27"/>
  <c r="E9" i="27"/>
  <c r="E11" i="23"/>
  <c r="E14" i="23"/>
  <c r="E15" i="23"/>
  <c r="E974" i="27"/>
  <c r="E855" i="27"/>
  <c r="E825" i="27"/>
  <c r="E526" i="27"/>
  <c r="E377" i="27"/>
  <c r="E347" i="27"/>
  <c r="E317" i="27"/>
  <c r="E62" i="27"/>
  <c r="E467" i="27"/>
  <c r="E945" i="27"/>
  <c r="E795" i="27"/>
  <c r="E497" i="27"/>
  <c r="E287" i="27"/>
  <c r="E257" i="27"/>
  <c r="E182" i="27"/>
  <c r="E122" i="27"/>
  <c r="E32" i="27"/>
  <c r="E96" i="23"/>
  <c r="E136" i="23"/>
  <c r="E132" i="23"/>
  <c r="E1866" i="27"/>
  <c r="E208" i="27"/>
  <c r="E613" i="27"/>
  <c r="E583" i="27"/>
  <c r="E913" i="27"/>
  <c r="E140" i="23"/>
  <c r="E151" i="23"/>
  <c r="E152" i="23"/>
  <c r="E210" i="27"/>
  <c r="O1136" i="27"/>
  <c r="O1054" i="27"/>
  <c r="O3522" i="27"/>
  <c r="O3652" i="27"/>
  <c r="O3368" i="27"/>
  <c r="O2259" i="27"/>
  <c r="O1380" i="27"/>
  <c r="O2412" i="27"/>
  <c r="O2263" i="27"/>
  <c r="O1508" i="27"/>
  <c r="O1744" i="27"/>
  <c r="O1329" i="27"/>
  <c r="O1188" i="27"/>
  <c r="O2805" i="27"/>
  <c r="O3372" i="27"/>
  <c r="O2886" i="27"/>
  <c r="O1162" i="27"/>
  <c r="H2805" i="27"/>
  <c r="H1508" i="27"/>
  <c r="H3626" i="27"/>
  <c r="H383" i="27"/>
  <c r="H193" i="27"/>
  <c r="H1040" i="27"/>
  <c r="H2387" i="27"/>
  <c r="H1431" i="27"/>
  <c r="H2412" i="27"/>
  <c r="H1740" i="27"/>
  <c r="H1872" i="27"/>
  <c r="H1842" i="27"/>
  <c r="H1380" i="27"/>
  <c r="H1662" i="27"/>
  <c r="H1816" i="27"/>
  <c r="H3522" i="27"/>
  <c r="H1136" i="27"/>
  <c r="H1084" i="27"/>
  <c r="H1110" i="27"/>
  <c r="H102" i="23"/>
  <c r="H976" i="27"/>
  <c r="H947" i="27"/>
  <c r="H887" i="27"/>
  <c r="H827" i="27"/>
  <c r="H797" i="27"/>
  <c r="H737" i="27"/>
  <c r="H707" i="27"/>
  <c r="H677" i="27"/>
  <c r="H647" i="27"/>
  <c r="H557" i="27"/>
  <c r="H528" i="27"/>
  <c r="H499" i="27"/>
  <c r="H379" i="27"/>
  <c r="H319" i="27"/>
  <c r="H917" i="27"/>
  <c r="H857" i="27"/>
  <c r="H617" i="27"/>
  <c r="H587" i="27"/>
  <c r="H439" i="27"/>
  <c r="H349" i="27"/>
  <c r="H289" i="27"/>
  <c r="H184" i="27"/>
  <c r="H124" i="27"/>
  <c r="H64" i="27"/>
  <c r="H34" i="27"/>
  <c r="H259" i="27"/>
  <c r="H154" i="27"/>
  <c r="H94" i="27"/>
  <c r="G1831" i="27"/>
  <c r="G452" i="27"/>
  <c r="G167" i="27"/>
  <c r="G392" i="27"/>
  <c r="G570" i="27"/>
  <c r="G3641" i="27"/>
  <c r="G1420" i="27"/>
  <c r="G17" i="27"/>
  <c r="G1651" i="27"/>
  <c r="G2743" i="27"/>
  <c r="G332" i="27"/>
  <c r="G1147" i="27"/>
  <c r="G913" i="27"/>
  <c r="G435" i="27"/>
  <c r="G883" i="27"/>
  <c r="G345" i="27"/>
  <c r="G1032" i="27"/>
  <c r="G1054" i="27"/>
  <c r="P883" i="27"/>
  <c r="P587" i="27"/>
  <c r="P1032" i="27"/>
  <c r="P1028" i="27"/>
  <c r="P1058" i="27"/>
  <c r="P2809" i="27"/>
  <c r="P2387" i="27"/>
  <c r="P2412" i="27"/>
  <c r="P1435" i="27"/>
  <c r="P3526" i="27"/>
  <c r="P1380" i="27"/>
  <c r="P1740" i="27"/>
  <c r="P1512" i="27"/>
  <c r="P3836" i="27"/>
  <c r="P2259" i="27"/>
  <c r="P1329" i="27"/>
  <c r="P3522" i="27"/>
  <c r="P3656" i="27"/>
  <c r="P3652" i="27"/>
  <c r="P3630" i="27"/>
  <c r="P3626" i="27"/>
  <c r="P3863" i="27"/>
  <c r="P2416" i="27"/>
  <c r="P2550" i="27"/>
  <c r="P1431" i="27"/>
  <c r="P2882" i="27"/>
  <c r="P2754" i="27"/>
  <c r="P2361" i="27"/>
  <c r="P405" i="27"/>
  <c r="P1846" i="27"/>
  <c r="P1872" i="27"/>
  <c r="P1508" i="27"/>
  <c r="P2758" i="27"/>
  <c r="P443" i="27"/>
  <c r="P1062" i="27"/>
  <c r="P771" i="27"/>
  <c r="P502" i="27"/>
  <c r="P353" i="27"/>
  <c r="P38" i="27"/>
  <c r="P293" i="27"/>
  <c r="P473" i="27"/>
  <c r="P801" i="27"/>
  <c r="P413" i="27"/>
  <c r="P681" i="27"/>
  <c r="P711" i="27"/>
  <c r="P831" i="27"/>
  <c r="P1088" i="27"/>
  <c r="P1140" i="27"/>
  <c r="P651" i="27"/>
  <c r="P323" i="27"/>
  <c r="P68" i="27"/>
  <c r="P98" i="27"/>
  <c r="P1056" i="27"/>
  <c r="P407" i="27"/>
  <c r="P1874" i="27"/>
  <c r="P1510" i="27"/>
  <c r="P2389" i="27"/>
  <c r="P2414" i="27"/>
  <c r="P2363" i="27"/>
  <c r="P2261" i="27"/>
  <c r="P2756" i="27"/>
  <c r="P2548" i="27"/>
  <c r="P583" i="27"/>
  <c r="P447" i="27"/>
  <c r="P954" i="27"/>
  <c r="P925" i="27"/>
  <c r="P895" i="27"/>
  <c r="P835" i="27"/>
  <c r="P33" i="23"/>
  <c r="P1143" i="27"/>
  <c r="P775" i="27"/>
  <c r="P715" i="27"/>
  <c r="P625" i="27"/>
  <c r="P595" i="27"/>
  <c r="P506" i="27"/>
  <c r="P477" i="27"/>
  <c r="P1091" i="27"/>
  <c r="P805" i="27"/>
  <c r="P685" i="27"/>
  <c r="P535" i="27"/>
  <c r="P417" i="27"/>
  <c r="P327" i="27"/>
  <c r="P102" i="27"/>
  <c r="P72" i="27"/>
  <c r="P42" i="27"/>
  <c r="P12" i="27"/>
  <c r="P68" i="23"/>
  <c r="P74" i="23"/>
  <c r="P1065" i="27"/>
  <c r="P357" i="27"/>
  <c r="P162" i="27"/>
  <c r="P132" i="27"/>
  <c r="P81" i="23"/>
  <c r="P581" i="27"/>
  <c r="P1117" i="27"/>
  <c r="P655" i="27"/>
  <c r="P297" i="27"/>
  <c r="P267" i="27"/>
  <c r="P237" i="27"/>
  <c r="P3643" i="27"/>
  <c r="P200" i="27"/>
  <c r="P1149" i="27"/>
  <c r="P1071" i="27"/>
  <c r="P962" i="27"/>
  <c r="P903" i="27"/>
  <c r="P843" i="27"/>
  <c r="P813" i="27"/>
  <c r="P783" i="27"/>
  <c r="P723" i="27"/>
  <c r="P693" i="27"/>
  <c r="P663" i="27"/>
  <c r="P633" i="27"/>
  <c r="P543" i="27"/>
  <c r="P514" i="27"/>
  <c r="P485" i="27"/>
  <c r="P425" i="27"/>
  <c r="P20" i="23"/>
  <c r="P1097" i="27"/>
  <c r="P933" i="27"/>
  <c r="P335" i="27"/>
  <c r="P305" i="27"/>
  <c r="P170" i="27"/>
  <c r="P140" i="27"/>
  <c r="P110" i="27"/>
  <c r="P80" i="27"/>
  <c r="P455" i="27"/>
  <c r="P1123" i="27"/>
  <c r="P603" i="27"/>
  <c r="P365" i="27"/>
  <c r="P275" i="27"/>
  <c r="P245" i="27"/>
  <c r="P50" i="27"/>
  <c r="P20" i="27"/>
  <c r="P1026" i="27"/>
  <c r="P95" i="23"/>
  <c r="P96" i="23"/>
  <c r="P82" i="23"/>
  <c r="P69" i="23"/>
  <c r="O76" i="23"/>
  <c r="O74" i="23"/>
  <c r="O1118" i="27"/>
  <c r="O701" i="27"/>
  <c r="O866" i="27"/>
  <c r="O403" i="27"/>
  <c r="O28" i="27"/>
  <c r="O163" i="27"/>
  <c r="O373" i="27"/>
  <c r="O178" i="27"/>
  <c r="O118" i="27"/>
  <c r="O3508" i="27"/>
  <c r="O1040" i="27"/>
  <c r="O1802" i="27"/>
  <c r="O3638" i="27"/>
  <c r="O656" i="27"/>
  <c r="O2373" i="27"/>
  <c r="O566" i="27"/>
  <c r="O686" i="27"/>
  <c r="O2410" i="27"/>
  <c r="O103" i="27"/>
  <c r="O1327" i="27"/>
  <c r="O3857" i="27"/>
  <c r="O2347" i="27"/>
  <c r="O418" i="27"/>
  <c r="Z1153" i="27"/>
  <c r="O1132" i="27"/>
  <c r="O1058" i="27"/>
  <c r="O1052" i="27"/>
  <c r="O881" i="27"/>
  <c r="O3630" i="27"/>
  <c r="O3626" i="27"/>
  <c r="O3859" i="27"/>
  <c r="O2257" i="27"/>
  <c r="O1378" i="27"/>
  <c r="O2882" i="27"/>
  <c r="O2740" i="27"/>
  <c r="O911" i="27"/>
  <c r="O1019" i="27"/>
  <c r="O3359" i="27"/>
  <c r="O1097" i="27"/>
  <c r="O962" i="27"/>
  <c r="O843" i="27"/>
  <c r="O813" i="27"/>
  <c r="O723" i="27"/>
  <c r="O603" i="27"/>
  <c r="O305" i="27"/>
  <c r="O455" i="27"/>
  <c r="O933" i="27"/>
  <c r="O200" i="27"/>
  <c r="O20" i="23"/>
  <c r="O783" i="27"/>
  <c r="O633" i="27"/>
  <c r="O245" i="27"/>
  <c r="O140" i="27"/>
  <c r="O80" i="27"/>
  <c r="O50" i="27"/>
  <c r="O543" i="27"/>
  <c r="O514" i="27"/>
  <c r="O335" i="27"/>
  <c r="O275" i="27"/>
  <c r="Z490" i="27"/>
  <c r="F464" i="27"/>
  <c r="F463" i="27"/>
  <c r="N1188" i="27"/>
  <c r="N1186" i="27"/>
  <c r="M1084" i="27"/>
  <c r="M1082" i="27"/>
  <c r="R1080" i="27"/>
  <c r="R1026" i="27"/>
  <c r="S886" i="27"/>
  <c r="S887" i="27"/>
  <c r="P761" i="27"/>
  <c r="P763" i="27"/>
  <c r="L736" i="27"/>
  <c r="L737" i="27"/>
  <c r="E677" i="27"/>
  <c r="E675" i="27"/>
  <c r="E647" i="27"/>
  <c r="E645" i="27"/>
  <c r="G582" i="27"/>
  <c r="G581" i="27"/>
  <c r="E555" i="27"/>
  <c r="E557" i="27"/>
  <c r="Z1075" i="27"/>
  <c r="Z400" i="27"/>
  <c r="W1188" i="27"/>
  <c r="W1186" i="27"/>
  <c r="T1188" i="27"/>
  <c r="L1188" i="27"/>
  <c r="L1186" i="27"/>
  <c r="J1188" i="27"/>
  <c r="J1186" i="27"/>
  <c r="W1084" i="27"/>
  <c r="W1082" i="27"/>
  <c r="S1082" i="27"/>
  <c r="S1083" i="27"/>
  <c r="O1084" i="27"/>
  <c r="O1082" i="27"/>
  <c r="T1080" i="27"/>
  <c r="T1078" i="27"/>
  <c r="L1079" i="27"/>
  <c r="L1080" i="27"/>
  <c r="W1053" i="27"/>
  <c r="W1052" i="27"/>
  <c r="G1053" i="27"/>
  <c r="G1052" i="27"/>
  <c r="W1032" i="27"/>
  <c r="W1030" i="27"/>
  <c r="T671" i="27"/>
  <c r="L671" i="27"/>
  <c r="L672" i="27"/>
  <c r="M587" i="27"/>
  <c r="M585" i="27"/>
  <c r="W582" i="27"/>
  <c r="W581" i="27"/>
  <c r="F465" i="27"/>
  <c r="V467" i="27"/>
  <c r="I1054" i="27"/>
  <c r="E222" i="27"/>
  <c r="I3873" i="27"/>
  <c r="I3794" i="27"/>
  <c r="I3744" i="27"/>
  <c r="I3588" i="27"/>
  <c r="I3433" i="27"/>
  <c r="I3124" i="27"/>
  <c r="I3229" i="27"/>
  <c r="I3099" i="27"/>
  <c r="I2948" i="27"/>
  <c r="I2973" i="27"/>
  <c r="I2844" i="27"/>
  <c r="I2819" i="27"/>
  <c r="I2767" i="27"/>
  <c r="I2897" i="27"/>
  <c r="I2664" i="27"/>
  <c r="I2612" i="27"/>
  <c r="I2458" i="27"/>
  <c r="I2716" i="27"/>
  <c r="I2690" i="27"/>
  <c r="I2586" i="27"/>
  <c r="I2508" i="27"/>
  <c r="I2222" i="27"/>
  <c r="I2171" i="27"/>
  <c r="I2095" i="27"/>
  <c r="I2070" i="27"/>
  <c r="I2020" i="27"/>
  <c r="I1939" i="27"/>
  <c r="I2298" i="27"/>
  <c r="I1571" i="27"/>
  <c r="I1546" i="27"/>
  <c r="I1521" i="27"/>
  <c r="I1912" i="27"/>
  <c r="I1885" i="27"/>
  <c r="I1779" i="27"/>
  <c r="I1702" i="27"/>
  <c r="I1444" i="27"/>
  <c r="I1342" i="27"/>
  <c r="I3408" i="27"/>
  <c r="I3693" i="27"/>
  <c r="I1677" i="27"/>
  <c r="I3331" i="27"/>
  <c r="I2638" i="27"/>
  <c r="I2273" i="27"/>
  <c r="I2324" i="27"/>
  <c r="I3177" i="27"/>
  <c r="I3204" i="27"/>
  <c r="I1995" i="27"/>
  <c r="I1969" i="27"/>
  <c r="I3024" i="27"/>
  <c r="I2146" i="27"/>
  <c r="I3306" i="27"/>
  <c r="I3281" i="27"/>
  <c r="I3562" i="27"/>
  <c r="I1393" i="27"/>
  <c r="I1597" i="27"/>
  <c r="I2196" i="27"/>
  <c r="I2433" i="27"/>
  <c r="I2560" i="27"/>
  <c r="I1623" i="27"/>
  <c r="I3049" i="27"/>
  <c r="I2922" i="27"/>
  <c r="I1754" i="27"/>
  <c r="I2121" i="27"/>
  <c r="I3719" i="27"/>
  <c r="I3255" i="27"/>
  <c r="I3484" i="27"/>
  <c r="I3537" i="27"/>
  <c r="I3769" i="27"/>
  <c r="I3458" i="27"/>
  <c r="I3667" i="27"/>
  <c r="I2483" i="27"/>
  <c r="I3150" i="27"/>
  <c r="I3383" i="27"/>
  <c r="I1470" i="27"/>
  <c r="I3074" i="27"/>
  <c r="I2999" i="27"/>
  <c r="I3614" i="27"/>
  <c r="I1419" i="27"/>
  <c r="I2045" i="27"/>
  <c r="I1856" i="27"/>
  <c r="I2870" i="27"/>
  <c r="I2793" i="27"/>
  <c r="I1317" i="27"/>
  <c r="I929" i="27"/>
  <c r="I809" i="27"/>
  <c r="I779" i="27"/>
  <c r="I719" i="27"/>
  <c r="I301" i="27"/>
  <c r="I241" i="27"/>
  <c r="I3356" i="27"/>
  <c r="I1804" i="27"/>
  <c r="I1368" i="27"/>
  <c r="I196" i="27"/>
  <c r="I46" i="23"/>
  <c r="I1120" i="27"/>
  <c r="I1094" i="27"/>
  <c r="I839" i="27"/>
  <c r="I659" i="27"/>
  <c r="I629" i="27"/>
  <c r="I271" i="27"/>
  <c r="I136" i="27"/>
  <c r="I331" i="27"/>
  <c r="I106" i="27"/>
  <c r="I46" i="27"/>
  <c r="I68" i="23"/>
  <c r="I74" i="23"/>
  <c r="D1919" i="27"/>
  <c r="D3440" i="27"/>
  <c r="I3791" i="27"/>
  <c r="I3741" i="27"/>
  <c r="I3585" i="27"/>
  <c r="I3430" i="27"/>
  <c r="I3121" i="27"/>
  <c r="I3226" i="27"/>
  <c r="I3096" i="27"/>
  <c r="I2970" i="27"/>
  <c r="I2945" i="27"/>
  <c r="I2841" i="27"/>
  <c r="I2816" i="27"/>
  <c r="I2764" i="27"/>
  <c r="I2894" i="27"/>
  <c r="I2661" i="27"/>
  <c r="I2609" i="27"/>
  <c r="I2455" i="27"/>
  <c r="I2713" i="27"/>
  <c r="I2687" i="27"/>
  <c r="I2583" i="27"/>
  <c r="I2505" i="27"/>
  <c r="I2219" i="27"/>
  <c r="I2168" i="27"/>
  <c r="I2092" i="27"/>
  <c r="I2067" i="27"/>
  <c r="I2017" i="27"/>
  <c r="I2295" i="27"/>
  <c r="I1568" i="27"/>
  <c r="I1543" i="27"/>
  <c r="I1518" i="27"/>
  <c r="I1936" i="27"/>
  <c r="I1909" i="27"/>
  <c r="I1882" i="27"/>
  <c r="I1776" i="27"/>
  <c r="I1699" i="27"/>
  <c r="I1441" i="27"/>
  <c r="I1339" i="27"/>
  <c r="I3405" i="27"/>
  <c r="I3690" i="27"/>
  <c r="I1674" i="27"/>
  <c r="I3328" i="27"/>
  <c r="I2635" i="27"/>
  <c r="I2270" i="27"/>
  <c r="I2321" i="27"/>
  <c r="I3174" i="27"/>
  <c r="I3201" i="27"/>
  <c r="I1992" i="27"/>
  <c r="I1966" i="27"/>
  <c r="I3021" i="27"/>
  <c r="I2143" i="27"/>
  <c r="I3303" i="27"/>
  <c r="I1390" i="27"/>
  <c r="I2193" i="27"/>
  <c r="I2557" i="27"/>
  <c r="I3046" i="27"/>
  <c r="I2919" i="27"/>
  <c r="I3870" i="27"/>
  <c r="I2118" i="27"/>
  <c r="I3716" i="27"/>
  <c r="I1751" i="27"/>
  <c r="I3252" i="27"/>
  <c r="I1620" i="27"/>
  <c r="I1594" i="27"/>
  <c r="I3559" i="27"/>
  <c r="I3278" i="27"/>
  <c r="I2430" i="27"/>
  <c r="I3481" i="27"/>
  <c r="I3534" i="27"/>
  <c r="I3455" i="27"/>
  <c r="I3664" i="27"/>
  <c r="I3766" i="27"/>
  <c r="I3071" i="27"/>
  <c r="I3147" i="27"/>
  <c r="I2996" i="27"/>
  <c r="I2480" i="27"/>
  <c r="I1467" i="27"/>
  <c r="I3380" i="27"/>
  <c r="I3611" i="27"/>
  <c r="I1416" i="27"/>
  <c r="I2042" i="27"/>
  <c r="I1853" i="27"/>
  <c r="I2867" i="27"/>
  <c r="I2790" i="27"/>
  <c r="I1314" i="27"/>
  <c r="I81" i="23"/>
  <c r="I1156" i="27"/>
  <c r="I1082" i="27"/>
  <c r="I835" i="27"/>
  <c r="I775" i="27"/>
  <c r="I715" i="27"/>
  <c r="I625" i="27"/>
  <c r="I267" i="27"/>
  <c r="I237" i="27"/>
  <c r="I102" i="27"/>
  <c r="I3353" i="27"/>
  <c r="I1801" i="27"/>
  <c r="I1365" i="27"/>
  <c r="I192" i="27"/>
  <c r="I33" i="23"/>
  <c r="I984" i="27"/>
  <c r="I223" i="27"/>
  <c r="I227" i="27"/>
  <c r="I1117" i="27"/>
  <c r="I1091" i="27"/>
  <c r="I925" i="27"/>
  <c r="I805" i="27"/>
  <c r="I655" i="27"/>
  <c r="I297" i="27"/>
  <c r="I327" i="27"/>
  <c r="I132" i="27"/>
  <c r="I42" i="27"/>
  <c r="W1454" i="27"/>
  <c r="W1403" i="27"/>
  <c r="W1581" i="27"/>
  <c r="W2206" i="27"/>
  <c r="W2570" i="27"/>
  <c r="W2674" i="27"/>
  <c r="W2726" i="27"/>
  <c r="W2777" i="27"/>
  <c r="W2829" i="27"/>
  <c r="W2958" i="27"/>
  <c r="W3443" i="27"/>
  <c r="W3883" i="27"/>
  <c r="W3598" i="27"/>
  <c r="W2308" i="27"/>
  <c r="W1712" i="27"/>
  <c r="W1789" i="27"/>
  <c r="W1895" i="27"/>
  <c r="W2131" i="27"/>
  <c r="W3059" i="27"/>
  <c r="W2983" i="27"/>
  <c r="W2700" i="27"/>
  <c r="W2622" i="27"/>
  <c r="W2596" i="27"/>
  <c r="W2518" i="27"/>
  <c r="W2181" i="27"/>
  <c r="W2105" i="27"/>
  <c r="W2080" i="27"/>
  <c r="W1922" i="27"/>
  <c r="W3703" i="27"/>
  <c r="W3729" i="27"/>
  <c r="W3572" i="27"/>
  <c r="W3291" i="27"/>
  <c r="W2648" i="27"/>
  <c r="W2334" i="27"/>
  <c r="W3316" i="27"/>
  <c r="W1633" i="27"/>
  <c r="W2030" i="27"/>
  <c r="W2443" i="27"/>
  <c r="W2932" i="27"/>
  <c r="W3239" i="27"/>
  <c r="W2907" i="27"/>
  <c r="W2854" i="27"/>
  <c r="W2468" i="27"/>
  <c r="W2232" i="27"/>
  <c r="W1607" i="27"/>
  <c r="W1531" i="27"/>
  <c r="W1352" i="27"/>
  <c r="W3418" i="27"/>
  <c r="W1687" i="27"/>
  <c r="W1764" i="27"/>
  <c r="W3265" i="27"/>
  <c r="W3341" i="27"/>
  <c r="W3034" i="27"/>
  <c r="W2283" i="27"/>
  <c r="W2156" i="27"/>
  <c r="W2005" i="27"/>
  <c r="W1979" i="27"/>
  <c r="W3187" i="27"/>
  <c r="W3804" i="27"/>
  <c r="W3134" i="27"/>
  <c r="W3214" i="27"/>
  <c r="W3754" i="27"/>
  <c r="W1556" i="27"/>
  <c r="W3109" i="27"/>
  <c r="W3494" i="27"/>
  <c r="W3547" i="27"/>
  <c r="W3677" i="27"/>
  <c r="W3009" i="27"/>
  <c r="W3468" i="27"/>
  <c r="W1480" i="27"/>
  <c r="W3779" i="27"/>
  <c r="W3084" i="27"/>
  <c r="W3160" i="27"/>
  <c r="W3393" i="27"/>
  <c r="W2493" i="27"/>
  <c r="W1156" i="27"/>
  <c r="W881" i="27"/>
  <c r="W761" i="27"/>
  <c r="W611" i="27"/>
  <c r="W522" i="27"/>
  <c r="W493" i="27"/>
  <c r="W373" i="27"/>
  <c r="W343" i="27"/>
  <c r="W313" i="27"/>
  <c r="W283" i="27"/>
  <c r="W253" i="27"/>
  <c r="W88" i="27"/>
  <c r="W212" i="27"/>
  <c r="W463" i="27"/>
  <c r="W1104" i="27"/>
  <c r="W970" i="27"/>
  <c r="W941" i="27"/>
  <c r="W851" i="27"/>
  <c r="W821" i="27"/>
  <c r="W791" i="27"/>
  <c r="W731" i="27"/>
  <c r="W701" i="27"/>
  <c r="W671" i="27"/>
  <c r="W641" i="27"/>
  <c r="W551" i="27"/>
  <c r="W148" i="27"/>
  <c r="W58" i="27"/>
  <c r="W178" i="27"/>
  <c r="W28" i="27"/>
  <c r="W107" i="23"/>
  <c r="W115" i="23"/>
  <c r="W108" i="23"/>
  <c r="W85" i="23"/>
  <c r="W112" i="23"/>
  <c r="X2283" i="27"/>
  <c r="X1607" i="27"/>
  <c r="X2468" i="27"/>
  <c r="X3883" i="27"/>
  <c r="X3804" i="27"/>
  <c r="X2700" i="27"/>
  <c r="X3443" i="27"/>
  <c r="X3239" i="27"/>
  <c r="X3134" i="27"/>
  <c r="X3109" i="27"/>
  <c r="X3059" i="27"/>
  <c r="X2907" i="27"/>
  <c r="X2854" i="27"/>
  <c r="X2674" i="27"/>
  <c r="X2596" i="27"/>
  <c r="X2570" i="27"/>
  <c r="X2206" i="27"/>
  <c r="X2181" i="27"/>
  <c r="X2131" i="27"/>
  <c r="X2030" i="27"/>
  <c r="X1581" i="27"/>
  <c r="X1531" i="27"/>
  <c r="X1403" i="27"/>
  <c r="X3729" i="27"/>
  <c r="X3572" i="27"/>
  <c r="X1764" i="27"/>
  <c r="X3265" i="27"/>
  <c r="X2334" i="27"/>
  <c r="X3316" i="27"/>
  <c r="X2232" i="27"/>
  <c r="X3754" i="27"/>
  <c r="X3598" i="27"/>
  <c r="X2983" i="27"/>
  <c r="X2958" i="27"/>
  <c r="X2932" i="27"/>
  <c r="X2829" i="27"/>
  <c r="X2777" i="27"/>
  <c r="X2726" i="27"/>
  <c r="X2622" i="27"/>
  <c r="X2518" i="27"/>
  <c r="X2443" i="27"/>
  <c r="X2308" i="27"/>
  <c r="X2080" i="27"/>
  <c r="X1922" i="27"/>
  <c r="X1895" i="27"/>
  <c r="X1789" i="27"/>
  <c r="X1712" i="27"/>
  <c r="X1633" i="27"/>
  <c r="X1556" i="27"/>
  <c r="X1454" i="27"/>
  <c r="X1352" i="27"/>
  <c r="X3418" i="27"/>
  <c r="X3703" i="27"/>
  <c r="X1687" i="27"/>
  <c r="X3291" i="27"/>
  <c r="X1979" i="27"/>
  <c r="X3214" i="27"/>
  <c r="X3341" i="27"/>
  <c r="X2005" i="27"/>
  <c r="X3187" i="27"/>
  <c r="X2156" i="27"/>
  <c r="X2648" i="27"/>
  <c r="X2105" i="27"/>
  <c r="X3034" i="27"/>
  <c r="X3547" i="27"/>
  <c r="X3677" i="27"/>
  <c r="X3494" i="27"/>
  <c r="X1480" i="27"/>
  <c r="X3393" i="27"/>
  <c r="X3084" i="27"/>
  <c r="X3009" i="27"/>
  <c r="X3779" i="27"/>
  <c r="X3468" i="27"/>
  <c r="X3160" i="27"/>
  <c r="X2493" i="27"/>
  <c r="X212" i="27"/>
  <c r="X463" i="27"/>
  <c r="X1130" i="27"/>
  <c r="X1104" i="27"/>
  <c r="X1078" i="27"/>
  <c r="X970" i="27"/>
  <c r="X941" i="27"/>
  <c r="X851" i="27"/>
  <c r="X821" i="27"/>
  <c r="X791" i="27"/>
  <c r="X731" i="27"/>
  <c r="X701" i="27"/>
  <c r="X671" i="27"/>
  <c r="X641" i="27"/>
  <c r="X551" i="27"/>
  <c r="X403" i="27"/>
  <c r="X178" i="27"/>
  <c r="X148" i="27"/>
  <c r="X118" i="27"/>
  <c r="X1026" i="27"/>
  <c r="X761" i="27"/>
  <c r="X611" i="27"/>
  <c r="X522" i="27"/>
  <c r="X343" i="27"/>
  <c r="X253" i="27"/>
  <c r="X88" i="27"/>
  <c r="X28" i="27"/>
  <c r="X112" i="23"/>
  <c r="X107" i="23"/>
  <c r="X115" i="23"/>
  <c r="X493" i="27"/>
  <c r="X433" i="27"/>
  <c r="X373" i="27"/>
  <c r="X313" i="27"/>
  <c r="X283" i="27"/>
  <c r="X58" i="27"/>
  <c r="X108" i="23"/>
  <c r="X85" i="23"/>
  <c r="E1403" i="27"/>
  <c r="E1581" i="27"/>
  <c r="E1712" i="27"/>
  <c r="E2206" i="27"/>
  <c r="E2308" i="27"/>
  <c r="E2674" i="27"/>
  <c r="E2726" i="27"/>
  <c r="E2958" i="27"/>
  <c r="E3443" i="27"/>
  <c r="E3883" i="27"/>
  <c r="E1895" i="27"/>
  <c r="E2131" i="27"/>
  <c r="E2829" i="27"/>
  <c r="E3239" i="27"/>
  <c r="E3134" i="27"/>
  <c r="E2907" i="27"/>
  <c r="E2854" i="27"/>
  <c r="E2622" i="27"/>
  <c r="E2518" i="27"/>
  <c r="E2232" i="27"/>
  <c r="E2181" i="27"/>
  <c r="E1922" i="27"/>
  <c r="E1556" i="27"/>
  <c r="E1531" i="27"/>
  <c r="E3703" i="27"/>
  <c r="E1687" i="27"/>
  <c r="E3034" i="27"/>
  <c r="E2648" i="27"/>
  <c r="E1633" i="27"/>
  <c r="E1789" i="27"/>
  <c r="E2030" i="27"/>
  <c r="E2443" i="27"/>
  <c r="E2777" i="27"/>
  <c r="E2932" i="27"/>
  <c r="E3804" i="27"/>
  <c r="E3598" i="27"/>
  <c r="E3109" i="27"/>
  <c r="E2700" i="27"/>
  <c r="E2105" i="27"/>
  <c r="E2080" i="27"/>
  <c r="E1352" i="27"/>
  <c r="E3418" i="27"/>
  <c r="E2156" i="27"/>
  <c r="E2334" i="27"/>
  <c r="E3316" i="27"/>
  <c r="E3214" i="27"/>
  <c r="E2005" i="27"/>
  <c r="E2570" i="27"/>
  <c r="E1607" i="27"/>
  <c r="E3291" i="27"/>
  <c r="E1979" i="27"/>
  <c r="E3059" i="27"/>
  <c r="E2596" i="27"/>
  <c r="E3754" i="27"/>
  <c r="E1454" i="27"/>
  <c r="E2983" i="27"/>
  <c r="E2468" i="27"/>
  <c r="E3572" i="27"/>
  <c r="E3729" i="27"/>
  <c r="E1764" i="27"/>
  <c r="E3265" i="27"/>
  <c r="E3341" i="27"/>
  <c r="E2283" i="27"/>
  <c r="E3187" i="27"/>
  <c r="E3547" i="27"/>
  <c r="E3494" i="27"/>
  <c r="E3677" i="27"/>
  <c r="E3009" i="27"/>
  <c r="E3084" i="27"/>
  <c r="E3393" i="27"/>
  <c r="E3779" i="27"/>
  <c r="E3468" i="27"/>
  <c r="E1480" i="27"/>
  <c r="E2493" i="27"/>
  <c r="E941" i="27"/>
  <c r="E851" i="27"/>
  <c r="E821" i="27"/>
  <c r="E522" i="27"/>
  <c r="E493" i="27"/>
  <c r="E373" i="27"/>
  <c r="E343" i="27"/>
  <c r="E313" i="27"/>
  <c r="E253" i="27"/>
  <c r="E118" i="27"/>
  <c r="E3160" i="27"/>
  <c r="E463" i="27"/>
  <c r="E1156" i="27"/>
  <c r="E1104" i="27"/>
  <c r="E970" i="27"/>
  <c r="E791" i="27"/>
  <c r="E283" i="27"/>
  <c r="E58" i="27"/>
  <c r="E107" i="23"/>
  <c r="E115" i="23"/>
  <c r="E178" i="27"/>
  <c r="E28" i="27"/>
  <c r="E112" i="23"/>
  <c r="E108" i="23"/>
  <c r="F1607" i="27"/>
  <c r="F2700" i="27"/>
  <c r="F3804" i="27"/>
  <c r="F3239" i="27"/>
  <c r="F3134" i="27"/>
  <c r="F2983" i="27"/>
  <c r="F2854" i="27"/>
  <c r="F2674" i="27"/>
  <c r="F2622" i="27"/>
  <c r="F2596" i="27"/>
  <c r="F2570" i="27"/>
  <c r="F2518" i="27"/>
  <c r="F2206" i="27"/>
  <c r="F2181" i="27"/>
  <c r="F2131" i="27"/>
  <c r="F2030" i="27"/>
  <c r="F1922" i="27"/>
  <c r="F1581" i="27"/>
  <c r="F1556" i="27"/>
  <c r="F1531" i="27"/>
  <c r="F1403" i="27"/>
  <c r="F3703" i="27"/>
  <c r="F1687" i="27"/>
  <c r="F3265" i="27"/>
  <c r="F2334" i="27"/>
  <c r="F2156" i="27"/>
  <c r="F3316" i="27"/>
  <c r="F2232" i="27"/>
  <c r="F3754" i="27"/>
  <c r="F3598" i="27"/>
  <c r="F3443" i="27"/>
  <c r="F3109" i="27"/>
  <c r="F3059" i="27"/>
  <c r="F2958" i="27"/>
  <c r="F2932" i="27"/>
  <c r="F2829" i="27"/>
  <c r="F2777" i="27"/>
  <c r="F2726" i="27"/>
  <c r="F2443" i="27"/>
  <c r="F2308" i="27"/>
  <c r="F2105" i="27"/>
  <c r="F2080" i="27"/>
  <c r="F1895" i="27"/>
  <c r="F1789" i="27"/>
  <c r="F1712" i="27"/>
  <c r="F1454" i="27"/>
  <c r="F1352" i="27"/>
  <c r="F3418" i="27"/>
  <c r="F3572" i="27"/>
  <c r="F3291" i="27"/>
  <c r="F3341" i="27"/>
  <c r="F3034" i="27"/>
  <c r="F2648" i="27"/>
  <c r="F2283" i="27"/>
  <c r="F2005" i="27"/>
  <c r="F3187" i="27"/>
  <c r="F3883" i="27"/>
  <c r="F1764" i="27"/>
  <c r="F3214" i="27"/>
  <c r="F1633" i="27"/>
  <c r="F2907" i="27"/>
  <c r="F2468" i="27"/>
  <c r="F1979" i="27"/>
  <c r="F3729" i="27"/>
  <c r="F3547" i="27"/>
  <c r="F3393" i="27"/>
  <c r="F3160" i="27"/>
  <c r="F3084" i="27"/>
  <c r="F3009" i="27"/>
  <c r="F3779" i="27"/>
  <c r="F3494" i="27"/>
  <c r="F3677" i="27"/>
  <c r="F2493" i="27"/>
  <c r="F1480" i="27"/>
  <c r="F212" i="27"/>
  <c r="F1156" i="27"/>
  <c r="F1104" i="27"/>
  <c r="F970" i="27"/>
  <c r="F791" i="27"/>
  <c r="F641" i="27"/>
  <c r="F611" i="27"/>
  <c r="F551" i="27"/>
  <c r="F283" i="27"/>
  <c r="F178" i="27"/>
  <c r="F88" i="27"/>
  <c r="F3468" i="27"/>
  <c r="F941" i="27"/>
  <c r="F821" i="27"/>
  <c r="F761" i="27"/>
  <c r="F671" i="27"/>
  <c r="F522" i="27"/>
  <c r="F343" i="27"/>
  <c r="F313" i="27"/>
  <c r="F253" i="27"/>
  <c r="F118" i="27"/>
  <c r="F28" i="27"/>
  <c r="F115" i="23"/>
  <c r="F112" i="23"/>
  <c r="F148" i="27"/>
  <c r="F58" i="27"/>
  <c r="F107" i="23"/>
  <c r="F108" i="23"/>
  <c r="G1454" i="27"/>
  <c r="G1633" i="27"/>
  <c r="G1895" i="27"/>
  <c r="G2206" i="27"/>
  <c r="G2030" i="27"/>
  <c r="G2131" i="27"/>
  <c r="G2443" i="27"/>
  <c r="G2674" i="27"/>
  <c r="G2726" i="27"/>
  <c r="G2777" i="27"/>
  <c r="G2829" i="27"/>
  <c r="G3443" i="27"/>
  <c r="G2932" i="27"/>
  <c r="G3598" i="27"/>
  <c r="G2570" i="27"/>
  <c r="G1403" i="27"/>
  <c r="G1712" i="27"/>
  <c r="G1789" i="27"/>
  <c r="G2958" i="27"/>
  <c r="G3109" i="27"/>
  <c r="G2983" i="27"/>
  <c r="G2596" i="27"/>
  <c r="G2468" i="27"/>
  <c r="G2232" i="27"/>
  <c r="G2105" i="27"/>
  <c r="G2080" i="27"/>
  <c r="G1352" i="27"/>
  <c r="G3418" i="27"/>
  <c r="G1687" i="27"/>
  <c r="G2308" i="27"/>
  <c r="G1581" i="27"/>
  <c r="G3883" i="27"/>
  <c r="G3754" i="27"/>
  <c r="G3239" i="27"/>
  <c r="G3134" i="27"/>
  <c r="G3059" i="27"/>
  <c r="G2907" i="27"/>
  <c r="G2854" i="27"/>
  <c r="G2700" i="27"/>
  <c r="G2622" i="27"/>
  <c r="G2181" i="27"/>
  <c r="G1922" i="27"/>
  <c r="G1607" i="27"/>
  <c r="G1556" i="27"/>
  <c r="G1531" i="27"/>
  <c r="G3703" i="27"/>
  <c r="G2648" i="27"/>
  <c r="G2334" i="27"/>
  <c r="G3214" i="27"/>
  <c r="G2518" i="27"/>
  <c r="G3291" i="27"/>
  <c r="G1979" i="27"/>
  <c r="G2283" i="27"/>
  <c r="G2156" i="27"/>
  <c r="G3804" i="27"/>
  <c r="G3265" i="27"/>
  <c r="G3572" i="27"/>
  <c r="G3729" i="27"/>
  <c r="G1764" i="27"/>
  <c r="G3341" i="27"/>
  <c r="G2005" i="27"/>
  <c r="G3034" i="27"/>
  <c r="G3316" i="27"/>
  <c r="G3187" i="27"/>
  <c r="G3547" i="27"/>
  <c r="G3494" i="27"/>
  <c r="G3677" i="27"/>
  <c r="G3779" i="27"/>
  <c r="G3084" i="27"/>
  <c r="G3160" i="27"/>
  <c r="G3009" i="27"/>
  <c r="G3393" i="27"/>
  <c r="G2493" i="27"/>
  <c r="G3468" i="27"/>
  <c r="G941" i="27"/>
  <c r="G821" i="27"/>
  <c r="G701" i="27"/>
  <c r="G671" i="27"/>
  <c r="G522" i="27"/>
  <c r="G313" i="27"/>
  <c r="G253" i="27"/>
  <c r="G148" i="27"/>
  <c r="G1480" i="27"/>
  <c r="G1104" i="27"/>
  <c r="G970" i="27"/>
  <c r="G851" i="27"/>
  <c r="G791" i="27"/>
  <c r="G641" i="27"/>
  <c r="G611" i="27"/>
  <c r="G551" i="27"/>
  <c r="G493" i="27"/>
  <c r="G88" i="27"/>
  <c r="G58" i="27"/>
  <c r="G107" i="23"/>
  <c r="G115" i="23"/>
  <c r="G373" i="27"/>
  <c r="G283" i="27"/>
  <c r="G112" i="23"/>
  <c r="G108" i="23"/>
  <c r="H2283" i="27"/>
  <c r="H1607" i="27"/>
  <c r="H2232" i="27"/>
  <c r="H2700" i="27"/>
  <c r="H2468" i="27"/>
  <c r="H3883" i="27"/>
  <c r="H3804" i="27"/>
  <c r="H3754" i="27"/>
  <c r="H3598" i="27"/>
  <c r="H3443" i="27"/>
  <c r="H3109" i="27"/>
  <c r="H3059" i="27"/>
  <c r="H2907" i="27"/>
  <c r="H2674" i="27"/>
  <c r="H2570" i="27"/>
  <c r="H2206" i="27"/>
  <c r="H2131" i="27"/>
  <c r="H2105" i="27"/>
  <c r="H2080" i="27"/>
  <c r="H2030" i="27"/>
  <c r="H1581" i="27"/>
  <c r="H1403" i="27"/>
  <c r="H1352" i="27"/>
  <c r="H3418" i="27"/>
  <c r="H3729" i="27"/>
  <c r="H3572" i="27"/>
  <c r="H3265" i="27"/>
  <c r="H3341" i="27"/>
  <c r="H2334" i="27"/>
  <c r="H2156" i="27"/>
  <c r="H3316" i="27"/>
  <c r="H2005" i="27"/>
  <c r="H3239" i="27"/>
  <c r="H3134" i="27"/>
  <c r="H2983" i="27"/>
  <c r="H2958" i="27"/>
  <c r="H2932" i="27"/>
  <c r="H2854" i="27"/>
  <c r="H2829" i="27"/>
  <c r="H2777" i="27"/>
  <c r="H2726" i="27"/>
  <c r="H2622" i="27"/>
  <c r="H2596" i="27"/>
  <c r="H2518" i="27"/>
  <c r="H2443" i="27"/>
  <c r="H2308" i="27"/>
  <c r="H2181" i="27"/>
  <c r="H1922" i="27"/>
  <c r="H1895" i="27"/>
  <c r="H1789" i="27"/>
  <c r="H1712" i="27"/>
  <c r="H1633" i="27"/>
  <c r="H1556" i="27"/>
  <c r="H1531" i="27"/>
  <c r="H1454" i="27"/>
  <c r="H3703" i="27"/>
  <c r="H1687" i="27"/>
  <c r="H1764" i="27"/>
  <c r="H3291" i="27"/>
  <c r="H3034" i="27"/>
  <c r="H2648" i="27"/>
  <c r="H3214" i="27"/>
  <c r="H1979" i="27"/>
  <c r="H3187" i="27"/>
  <c r="H3547" i="27"/>
  <c r="H3677" i="27"/>
  <c r="H3494" i="27"/>
  <c r="H3779" i="27"/>
  <c r="H1480" i="27"/>
  <c r="H3468" i="27"/>
  <c r="H3393" i="27"/>
  <c r="H3160" i="27"/>
  <c r="H3084" i="27"/>
  <c r="H3009" i="27"/>
  <c r="H2493" i="27"/>
  <c r="H463" i="27"/>
  <c r="H1104" i="27"/>
  <c r="H970" i="27"/>
  <c r="H851" i="27"/>
  <c r="H791" i="27"/>
  <c r="H641" i="27"/>
  <c r="H611" i="27"/>
  <c r="H551" i="27"/>
  <c r="H493" i="27"/>
  <c r="H373" i="27"/>
  <c r="H343" i="27"/>
  <c r="H283" i="27"/>
  <c r="H118" i="27"/>
  <c r="H88" i="27"/>
  <c r="H1156" i="27"/>
  <c r="H1130" i="27"/>
  <c r="H1078" i="27"/>
  <c r="H1026" i="27"/>
  <c r="H941" i="27"/>
  <c r="H911" i="27"/>
  <c r="H881" i="27"/>
  <c r="H821" i="27"/>
  <c r="H731" i="27"/>
  <c r="H701" i="27"/>
  <c r="H671" i="27"/>
  <c r="H581" i="27"/>
  <c r="H522" i="27"/>
  <c r="H178" i="27"/>
  <c r="H148" i="27"/>
  <c r="H108" i="23"/>
  <c r="H112" i="23"/>
  <c r="H433" i="27"/>
  <c r="H313" i="27"/>
  <c r="H253" i="27"/>
  <c r="H58" i="27"/>
  <c r="H28" i="27"/>
  <c r="H107" i="23"/>
  <c r="H115" i="23"/>
  <c r="K3876" i="27"/>
  <c r="K3797" i="27"/>
  <c r="K3747" i="27"/>
  <c r="K3591" i="27"/>
  <c r="K3436" i="27"/>
  <c r="K3232" i="27"/>
  <c r="K3127" i="27"/>
  <c r="K3052" i="27"/>
  <c r="K2976" i="27"/>
  <c r="K2951" i="27"/>
  <c r="K2925" i="27"/>
  <c r="K3102" i="27"/>
  <c r="K2847" i="27"/>
  <c r="K2822" i="27"/>
  <c r="K2900" i="27"/>
  <c r="K2770" i="27"/>
  <c r="K2667" i="27"/>
  <c r="K2615" i="27"/>
  <c r="K2589" i="27"/>
  <c r="K2461" i="27"/>
  <c r="K2719" i="27"/>
  <c r="K2693" i="27"/>
  <c r="K2563" i="27"/>
  <c r="K2511" i="27"/>
  <c r="K2436" i="27"/>
  <c r="K2225" i="27"/>
  <c r="K2174" i="27"/>
  <c r="K2098" i="27"/>
  <c r="K2073" i="27"/>
  <c r="K2023" i="27"/>
  <c r="K1942" i="27"/>
  <c r="K2301" i="27"/>
  <c r="K2199" i="27"/>
  <c r="K2124" i="27"/>
  <c r="K1705" i="27"/>
  <c r="K1600" i="27"/>
  <c r="K1574" i="27"/>
  <c r="K1626" i="27"/>
  <c r="K1549" i="27"/>
  <c r="K1524" i="27"/>
  <c r="K1345" i="27"/>
  <c r="K1680" i="27"/>
  <c r="K1915" i="27"/>
  <c r="K1888" i="27"/>
  <c r="K1782" i="27"/>
  <c r="K1447" i="27"/>
  <c r="K1396" i="27"/>
  <c r="K3258" i="27"/>
  <c r="K3284" i="27"/>
  <c r="K3027" i="27"/>
  <c r="K2641" i="27"/>
  <c r="K1998" i="27"/>
  <c r="K2327" i="27"/>
  <c r="K3565" i="27"/>
  <c r="K1757" i="27"/>
  <c r="K3334" i="27"/>
  <c r="K2149" i="27"/>
  <c r="K3411" i="27"/>
  <c r="K3722" i="27"/>
  <c r="K3696" i="27"/>
  <c r="K2276" i="27"/>
  <c r="K3309" i="27"/>
  <c r="K1972" i="27"/>
  <c r="K3180" i="27"/>
  <c r="K3207" i="27"/>
  <c r="K3670" i="27"/>
  <c r="K3540" i="27"/>
  <c r="K3461" i="27"/>
  <c r="K3487" i="27"/>
  <c r="K3772" i="27"/>
  <c r="K3386" i="27"/>
  <c r="K3153" i="27"/>
  <c r="K3077" i="27"/>
  <c r="K3002" i="27"/>
  <c r="K1473" i="27"/>
  <c r="K2486" i="27"/>
  <c r="K3359" i="27"/>
  <c r="K3850" i="27"/>
  <c r="K2537" i="27"/>
  <c r="K2250" i="27"/>
  <c r="K1807" i="27"/>
  <c r="K3513" i="27"/>
  <c r="K1499" i="27"/>
  <c r="K2378" i="27"/>
  <c r="K1320" i="27"/>
  <c r="K455" i="27"/>
  <c r="K843" i="27"/>
  <c r="K633" i="27"/>
  <c r="K603" i="27"/>
  <c r="K514" i="27"/>
  <c r="K275" i="27"/>
  <c r="K245" i="27"/>
  <c r="K3643" i="27"/>
  <c r="K3617" i="27"/>
  <c r="K2403" i="27"/>
  <c r="K1422" i="27"/>
  <c r="K3823" i="27"/>
  <c r="K1731" i="27"/>
  <c r="K1859" i="27"/>
  <c r="K2796" i="27"/>
  <c r="K81" i="23"/>
  <c r="K200" i="27"/>
  <c r="K20" i="23"/>
  <c r="K1097" i="27"/>
  <c r="K962" i="27"/>
  <c r="K933" i="27"/>
  <c r="K813" i="27"/>
  <c r="K783" i="27"/>
  <c r="K663" i="27"/>
  <c r="K543" i="27"/>
  <c r="K335" i="27"/>
  <c r="K485" i="27"/>
  <c r="K305" i="27"/>
  <c r="K80" i="27"/>
  <c r="K50" i="27"/>
  <c r="N3876" i="27"/>
  <c r="N3797" i="27"/>
  <c r="N3747" i="27"/>
  <c r="N3591" i="27"/>
  <c r="N3436" i="27"/>
  <c r="N3127" i="27"/>
  <c r="N3232" i="27"/>
  <c r="N3102" i="27"/>
  <c r="N2951" i="27"/>
  <c r="N3052" i="27"/>
  <c r="N2976" i="27"/>
  <c r="N2925" i="27"/>
  <c r="N2900" i="27"/>
  <c r="N2847" i="27"/>
  <c r="N2822" i="27"/>
  <c r="N2770" i="27"/>
  <c r="N2719" i="27"/>
  <c r="N2615" i="27"/>
  <c r="N2563" i="27"/>
  <c r="N2511" i="27"/>
  <c r="N2461" i="27"/>
  <c r="N2436" i="27"/>
  <c r="N2693" i="27"/>
  <c r="N2667" i="27"/>
  <c r="N2589" i="27"/>
  <c r="N2225" i="27"/>
  <c r="N2199" i="27"/>
  <c r="N2124" i="27"/>
  <c r="N2098" i="27"/>
  <c r="N2073" i="27"/>
  <c r="N2023" i="27"/>
  <c r="N1942" i="27"/>
  <c r="N2301" i="27"/>
  <c r="N2174" i="27"/>
  <c r="N1705" i="27"/>
  <c r="N1524" i="27"/>
  <c r="N1447" i="27"/>
  <c r="N1396" i="27"/>
  <c r="N1345" i="27"/>
  <c r="N3722" i="27"/>
  <c r="N1915" i="27"/>
  <c r="N1888" i="27"/>
  <c r="N1782" i="27"/>
  <c r="N1600" i="27"/>
  <c r="N1574" i="27"/>
  <c r="N1626" i="27"/>
  <c r="N1549" i="27"/>
  <c r="N3696" i="27"/>
  <c r="N3565" i="27"/>
  <c r="N1680" i="27"/>
  <c r="N1757" i="27"/>
  <c r="N3027" i="27"/>
  <c r="N2276" i="27"/>
  <c r="N1998" i="27"/>
  <c r="N3180" i="27"/>
  <c r="N3258" i="27"/>
  <c r="N3284" i="27"/>
  <c r="N3334" i="27"/>
  <c r="N2641" i="27"/>
  <c r="N2149" i="27"/>
  <c r="N3309" i="27"/>
  <c r="N3411" i="27"/>
  <c r="N2327" i="27"/>
  <c r="N1972" i="27"/>
  <c r="N3207" i="27"/>
  <c r="N3540" i="27"/>
  <c r="N3487" i="27"/>
  <c r="N3670" i="27"/>
  <c r="N3386" i="27"/>
  <c r="N3153" i="27"/>
  <c r="N3077" i="27"/>
  <c r="N3002" i="27"/>
  <c r="N3772" i="27"/>
  <c r="N3461" i="27"/>
  <c r="N1473" i="27"/>
  <c r="N2486" i="27"/>
  <c r="N3643" i="27"/>
  <c r="N3359" i="27"/>
  <c r="N2250" i="27"/>
  <c r="N1807" i="27"/>
  <c r="N2048" i="27"/>
  <c r="N1371" i="27"/>
  <c r="N1731" i="27"/>
  <c r="N1859" i="27"/>
  <c r="N2796" i="27"/>
  <c r="N200" i="27"/>
  <c r="N1149" i="27"/>
  <c r="N1097" i="27"/>
  <c r="N783" i="27"/>
  <c r="N753" i="27"/>
  <c r="N693" i="27"/>
  <c r="N485" i="27"/>
  <c r="N275" i="27"/>
  <c r="N245" i="27"/>
  <c r="N140" i="27"/>
  <c r="N1833" i="27"/>
  <c r="N3850" i="27"/>
  <c r="N2403" i="27"/>
  <c r="N2537" i="27"/>
  <c r="N1422" i="27"/>
  <c r="N3823" i="27"/>
  <c r="N3513" i="27"/>
  <c r="N1499" i="27"/>
  <c r="N2745" i="27"/>
  <c r="N2378" i="27"/>
  <c r="N2352" i="27"/>
  <c r="N1653" i="27"/>
  <c r="N1320" i="27"/>
  <c r="N81" i="23"/>
  <c r="N20" i="23"/>
  <c r="N455" i="27"/>
  <c r="N962" i="27"/>
  <c r="N933" i="27"/>
  <c r="N843" i="27"/>
  <c r="N663" i="27"/>
  <c r="N633" i="27"/>
  <c r="N603" i="27"/>
  <c r="N543" i="27"/>
  <c r="N514" i="27"/>
  <c r="N425" i="27"/>
  <c r="N365" i="27"/>
  <c r="N170" i="27"/>
  <c r="N80" i="27"/>
  <c r="N20" i="27"/>
  <c r="N395" i="27"/>
  <c r="N335" i="27"/>
  <c r="N305" i="27"/>
  <c r="N50" i="27"/>
  <c r="S3876" i="27"/>
  <c r="S3797" i="27"/>
  <c r="S3747" i="27"/>
  <c r="S3591" i="27"/>
  <c r="S3436" i="27"/>
  <c r="S3232" i="27"/>
  <c r="S3127" i="27"/>
  <c r="S3052" i="27"/>
  <c r="S2925" i="27"/>
  <c r="S3102" i="27"/>
  <c r="S2951" i="27"/>
  <c r="S2900" i="27"/>
  <c r="S2847" i="27"/>
  <c r="S2822" i="27"/>
  <c r="S2770" i="27"/>
  <c r="S2693" i="27"/>
  <c r="S2667" i="27"/>
  <c r="S2589" i="27"/>
  <c r="S2461" i="27"/>
  <c r="S2719" i="27"/>
  <c r="S2615" i="27"/>
  <c r="S2563" i="27"/>
  <c r="S2511" i="27"/>
  <c r="S2436" i="27"/>
  <c r="S2301" i="27"/>
  <c r="S2174" i="27"/>
  <c r="S2225" i="27"/>
  <c r="S2199" i="27"/>
  <c r="S2124" i="27"/>
  <c r="S2098" i="27"/>
  <c r="S2073" i="27"/>
  <c r="S2023" i="27"/>
  <c r="S1942" i="27"/>
  <c r="S1915" i="27"/>
  <c r="S1888" i="27"/>
  <c r="S1782" i="27"/>
  <c r="S1600" i="27"/>
  <c r="S1574" i="27"/>
  <c r="S1626" i="27"/>
  <c r="S1549" i="27"/>
  <c r="S3696" i="27"/>
  <c r="S3565" i="27"/>
  <c r="S1705" i="27"/>
  <c r="S1524" i="27"/>
  <c r="S1447" i="27"/>
  <c r="S1396" i="27"/>
  <c r="S1345" i="27"/>
  <c r="S3411" i="27"/>
  <c r="S3722" i="27"/>
  <c r="S1680" i="27"/>
  <c r="S2276" i="27"/>
  <c r="S3258" i="27"/>
  <c r="S3284" i="27"/>
  <c r="S2641" i="27"/>
  <c r="S2327" i="27"/>
  <c r="S2976" i="27"/>
  <c r="S2149" i="27"/>
  <c r="S1757" i="27"/>
  <c r="S3309" i="27"/>
  <c r="S1972" i="27"/>
  <c r="S3027" i="27"/>
  <c r="S3334" i="27"/>
  <c r="S1998" i="27"/>
  <c r="S3180" i="27"/>
  <c r="S3207" i="27"/>
  <c r="S3670" i="27"/>
  <c r="S3540" i="27"/>
  <c r="S3461" i="27"/>
  <c r="S3077" i="27"/>
  <c r="S3772" i="27"/>
  <c r="S3487" i="27"/>
  <c r="S3386" i="27"/>
  <c r="S3153" i="27"/>
  <c r="S3002" i="27"/>
  <c r="S2486" i="27"/>
  <c r="S1473" i="27"/>
  <c r="S3617" i="27"/>
  <c r="S3850" i="27"/>
  <c r="S2403" i="27"/>
  <c r="S2537" i="27"/>
  <c r="S1859" i="27"/>
  <c r="S1499" i="27"/>
  <c r="S1320" i="27"/>
  <c r="S455" i="27"/>
  <c r="S962" i="27"/>
  <c r="S933" i="27"/>
  <c r="S843" i="27"/>
  <c r="S813" i="27"/>
  <c r="S633" i="27"/>
  <c r="S603" i="27"/>
  <c r="S543" i="27"/>
  <c r="S514" i="27"/>
  <c r="S485" i="27"/>
  <c r="S335" i="27"/>
  <c r="S305" i="27"/>
  <c r="S3359" i="27"/>
  <c r="S2250" i="27"/>
  <c r="S3823" i="27"/>
  <c r="S2048" i="27"/>
  <c r="S1371" i="27"/>
  <c r="S1731" i="27"/>
  <c r="S3513" i="27"/>
  <c r="S2873" i="27"/>
  <c r="S81" i="23"/>
  <c r="S433" i="27"/>
  <c r="S200" i="27"/>
  <c r="S20" i="23"/>
  <c r="S783" i="27"/>
  <c r="S753" i="27"/>
  <c r="S723" i="27"/>
  <c r="S663" i="27"/>
  <c r="S395" i="27"/>
  <c r="S365" i="27"/>
  <c r="S140" i="27"/>
  <c r="S50" i="27"/>
  <c r="S275" i="27"/>
  <c r="S80" i="27"/>
  <c r="E1949" i="27"/>
  <c r="F1949" i="27"/>
  <c r="F208" i="27"/>
  <c r="G1949" i="27"/>
  <c r="J1951" i="27"/>
  <c r="N1951" i="27"/>
  <c r="O1951" i="27"/>
  <c r="G3868" i="27"/>
  <c r="G3739" i="27"/>
  <c r="G3583" i="27"/>
  <c r="G3428" i="27"/>
  <c r="G3224" i="27"/>
  <c r="G3119" i="27"/>
  <c r="G3094" i="27"/>
  <c r="G3044" i="27"/>
  <c r="G2968" i="27"/>
  <c r="G2943" i="27"/>
  <c r="G2892" i="27"/>
  <c r="G2917" i="27"/>
  <c r="G2839" i="27"/>
  <c r="G2814" i="27"/>
  <c r="G2762" i="27"/>
  <c r="G2685" i="27"/>
  <c r="G2659" i="27"/>
  <c r="G2555" i="27"/>
  <c r="G2453" i="27"/>
  <c r="G2711" i="27"/>
  <c r="G2607" i="27"/>
  <c r="G2581" i="27"/>
  <c r="G2428" i="27"/>
  <c r="G2293" i="27"/>
  <c r="G2166" i="27"/>
  <c r="G2090" i="27"/>
  <c r="G2217" i="27"/>
  <c r="G2191" i="27"/>
  <c r="G2116" i="27"/>
  <c r="G2065" i="27"/>
  <c r="G2015" i="27"/>
  <c r="G1934" i="27"/>
  <c r="G1907" i="27"/>
  <c r="G1880" i="27"/>
  <c r="G1774" i="27"/>
  <c r="G1566" i="27"/>
  <c r="G1439" i="27"/>
  <c r="G3688" i="27"/>
  <c r="G1672" i="27"/>
  <c r="G1697" i="27"/>
  <c r="G1592" i="27"/>
  <c r="G1618" i="27"/>
  <c r="G1541" i="27"/>
  <c r="G1516" i="27"/>
  <c r="G1388" i="27"/>
  <c r="G1337" i="27"/>
  <c r="G3403" i="27"/>
  <c r="G2319" i="27"/>
  <c r="G3199" i="27"/>
  <c r="G2633" i="27"/>
  <c r="G2141" i="27"/>
  <c r="G2503" i="27"/>
  <c r="G3789" i="27"/>
  <c r="G1964" i="27"/>
  <c r="G3714" i="27"/>
  <c r="G3019" i="27"/>
  <c r="G3326" i="27"/>
  <c r="G1749" i="27"/>
  <c r="G3557" i="27"/>
  <c r="G3250" i="27"/>
  <c r="G3276" i="27"/>
  <c r="G2268" i="27"/>
  <c r="G3301" i="27"/>
  <c r="G1990" i="27"/>
  <c r="G3172" i="27"/>
  <c r="G3532" i="27"/>
  <c r="G3662" i="27"/>
  <c r="G3479" i="27"/>
  <c r="G3145" i="27"/>
  <c r="G3069" i="27"/>
  <c r="G3764" i="27"/>
  <c r="G3378" i="27"/>
  <c r="G2994" i="27"/>
  <c r="G1465" i="27"/>
  <c r="G2478" i="27"/>
  <c r="G3453" i="27"/>
  <c r="G3609" i="27"/>
  <c r="G2395" i="27"/>
  <c r="G2242" i="27"/>
  <c r="G1799" i="27"/>
  <c r="G3815" i="27"/>
  <c r="G1363" i="27"/>
  <c r="G3505" i="27"/>
  <c r="G2344" i="27"/>
  <c r="G1312" i="27"/>
  <c r="G951" i="27"/>
  <c r="G832" i="27"/>
  <c r="G772" i="27"/>
  <c r="G622" i="27"/>
  <c r="G532" i="27"/>
  <c r="G354" i="27"/>
  <c r="G264" i="27"/>
  <c r="G234" i="27"/>
  <c r="G3351" i="27"/>
  <c r="G3842" i="27"/>
  <c r="G2529" i="27"/>
  <c r="G2040" i="27"/>
  <c r="G1723" i="27"/>
  <c r="G1851" i="27"/>
  <c r="G1491" i="27"/>
  <c r="G2865" i="27"/>
  <c r="G2788" i="27"/>
  <c r="G1089" i="27"/>
  <c r="G922" i="27"/>
  <c r="G802" i="27"/>
  <c r="G682" i="27"/>
  <c r="G652" i="27"/>
  <c r="G592" i="27"/>
  <c r="G503" i="27"/>
  <c r="G294" i="27"/>
  <c r="G129" i="27"/>
  <c r="G14" i="23"/>
  <c r="G8" i="23"/>
  <c r="G474" i="27"/>
  <c r="G69" i="27"/>
  <c r="G39" i="27"/>
  <c r="G11" i="23"/>
  <c r="N3868" i="27"/>
  <c r="N3789" i="27"/>
  <c r="N3739" i="27"/>
  <c r="N3583" i="27"/>
  <c r="N3428" i="27"/>
  <c r="N3119" i="27"/>
  <c r="N3224" i="27"/>
  <c r="N3044" i="27"/>
  <c r="N2943" i="27"/>
  <c r="N2917" i="27"/>
  <c r="N3094" i="27"/>
  <c r="N2968" i="27"/>
  <c r="N2892" i="27"/>
  <c r="N2839" i="27"/>
  <c r="N2814" i="27"/>
  <c r="N2762" i="27"/>
  <c r="N2711" i="27"/>
  <c r="N2685" i="27"/>
  <c r="N2453" i="27"/>
  <c r="N2659" i="27"/>
  <c r="N2607" i="27"/>
  <c r="N2581" i="27"/>
  <c r="N2555" i="27"/>
  <c r="N2503" i="27"/>
  <c r="N2428" i="27"/>
  <c r="N2293" i="27"/>
  <c r="N2090" i="27"/>
  <c r="N2217" i="27"/>
  <c r="N2191" i="27"/>
  <c r="N2166" i="27"/>
  <c r="N2116" i="27"/>
  <c r="N2065" i="27"/>
  <c r="N2015" i="27"/>
  <c r="N1934" i="27"/>
  <c r="N1907" i="27"/>
  <c r="N1880" i="27"/>
  <c r="N1774" i="27"/>
  <c r="N1697" i="27"/>
  <c r="N1541" i="27"/>
  <c r="N3688" i="27"/>
  <c r="N3714" i="27"/>
  <c r="N3557" i="27"/>
  <c r="N1672" i="27"/>
  <c r="N1592" i="27"/>
  <c r="N1566" i="27"/>
  <c r="N1618" i="27"/>
  <c r="N1516" i="27"/>
  <c r="N1439" i="27"/>
  <c r="N1388" i="27"/>
  <c r="N1337" i="27"/>
  <c r="N1749" i="27"/>
  <c r="N3250" i="27"/>
  <c r="N3276" i="27"/>
  <c r="N3326" i="27"/>
  <c r="N2633" i="27"/>
  <c r="N2268" i="27"/>
  <c r="N3301" i="27"/>
  <c r="N1990" i="27"/>
  <c r="N3172" i="27"/>
  <c r="N3019" i="27"/>
  <c r="N2141" i="27"/>
  <c r="N3403" i="27"/>
  <c r="N2319" i="27"/>
  <c r="N3199" i="27"/>
  <c r="N1964" i="27"/>
  <c r="N3479" i="27"/>
  <c r="N3532" i="27"/>
  <c r="N3662" i="27"/>
  <c r="N3764" i="27"/>
  <c r="N3453" i="27"/>
  <c r="N3069" i="27"/>
  <c r="N3378" i="27"/>
  <c r="N3145" i="27"/>
  <c r="N2994" i="27"/>
  <c r="N1465" i="27"/>
  <c r="N2478" i="27"/>
  <c r="N1825" i="27"/>
  <c r="N3351" i="27"/>
  <c r="N2395" i="27"/>
  <c r="N3815" i="27"/>
  <c r="N3505" i="27"/>
  <c r="N2737" i="27"/>
  <c r="N2370" i="27"/>
  <c r="N2344" i="27"/>
  <c r="N1645" i="27"/>
  <c r="N1141" i="27"/>
  <c r="N1089" i="27"/>
  <c r="N772" i="27"/>
  <c r="N742" i="27"/>
  <c r="N682" i="27"/>
  <c r="N474" i="27"/>
  <c r="N264" i="27"/>
  <c r="N234" i="27"/>
  <c r="N129" i="27"/>
  <c r="N3635" i="27"/>
  <c r="N3842" i="27"/>
  <c r="N2529" i="27"/>
  <c r="N2242" i="27"/>
  <c r="N1414" i="27"/>
  <c r="N1799" i="27"/>
  <c r="N2040" i="27"/>
  <c r="N1363" i="27"/>
  <c r="N1723" i="27"/>
  <c r="N1851" i="27"/>
  <c r="N1491" i="27"/>
  <c r="N2788" i="27"/>
  <c r="N1312" i="27"/>
  <c r="N189" i="27"/>
  <c r="N444" i="27"/>
  <c r="N951" i="27"/>
  <c r="N922" i="27"/>
  <c r="N832" i="27"/>
  <c r="N652" i="27"/>
  <c r="N622" i="27"/>
  <c r="N592" i="27"/>
  <c r="N532" i="27"/>
  <c r="N354" i="27"/>
  <c r="N159" i="27"/>
  <c r="N69" i="27"/>
  <c r="N9" i="27"/>
  <c r="N11" i="23"/>
  <c r="N503" i="27"/>
  <c r="N414" i="27"/>
  <c r="N384" i="27"/>
  <c r="N324" i="27"/>
  <c r="N294" i="27"/>
  <c r="N39" i="27"/>
  <c r="N14" i="23"/>
  <c r="N8" i="23"/>
  <c r="E3877" i="27"/>
  <c r="E3798" i="27"/>
  <c r="E3592" i="27"/>
  <c r="E3437" i="27"/>
  <c r="E3233" i="27"/>
  <c r="E3128" i="27"/>
  <c r="E3103" i="27"/>
  <c r="E3053" i="27"/>
  <c r="E2926" i="27"/>
  <c r="E2952" i="27"/>
  <c r="E2901" i="27"/>
  <c r="E2848" i="27"/>
  <c r="E2823" i="27"/>
  <c r="E2771" i="27"/>
  <c r="E2694" i="27"/>
  <c r="E2668" i="27"/>
  <c r="E2720" i="27"/>
  <c r="E2616" i="27"/>
  <c r="E2512" i="27"/>
  <c r="E2437" i="27"/>
  <c r="E2302" i="27"/>
  <c r="E2175" i="27"/>
  <c r="E2099" i="27"/>
  <c r="E2226" i="27"/>
  <c r="E2200" i="27"/>
  <c r="E2125" i="27"/>
  <c r="E2074" i="27"/>
  <c r="E2024" i="27"/>
  <c r="E1943" i="27"/>
  <c r="E1916" i="27"/>
  <c r="E1889" i="27"/>
  <c r="E1783" i="27"/>
  <c r="E1575" i="27"/>
  <c r="E1627" i="27"/>
  <c r="E1346" i="27"/>
  <c r="E3697" i="27"/>
  <c r="E1681" i="27"/>
  <c r="E1706" i="27"/>
  <c r="E1550" i="27"/>
  <c r="E1525" i="27"/>
  <c r="E1397" i="27"/>
  <c r="E3412" i="27"/>
  <c r="E2328" i="27"/>
  <c r="E2150" i="27"/>
  <c r="E3208" i="27"/>
  <c r="E1999" i="27"/>
  <c r="E3028" i="27"/>
  <c r="E2642" i="27"/>
  <c r="E3310" i="27"/>
  <c r="E3181" i="27"/>
  <c r="E3566" i="27"/>
  <c r="E2462" i="27"/>
  <c r="E3748" i="27"/>
  <c r="E2977" i="27"/>
  <c r="E1601" i="27"/>
  <c r="E2590" i="27"/>
  <c r="E3285" i="27"/>
  <c r="E3335" i="27"/>
  <c r="E1973" i="27"/>
  <c r="E2564" i="27"/>
  <c r="E1448" i="27"/>
  <c r="E3723" i="27"/>
  <c r="E1758" i="27"/>
  <c r="E3259" i="27"/>
  <c r="E2277" i="27"/>
  <c r="E3671" i="27"/>
  <c r="E3488" i="27"/>
  <c r="E3541" i="27"/>
  <c r="E3773" i="27"/>
  <c r="E3078" i="27"/>
  <c r="E3387" i="27"/>
  <c r="E3003" i="27"/>
  <c r="E1474" i="27"/>
  <c r="E2487" i="27"/>
  <c r="E3462" i="27"/>
  <c r="E3154" i="27"/>
  <c r="E3618" i="27"/>
  <c r="E3851" i="27"/>
  <c r="E2404" i="27"/>
  <c r="E2538" i="27"/>
  <c r="E1321" i="27"/>
  <c r="E963" i="27"/>
  <c r="E934" i="27"/>
  <c r="E844" i="27"/>
  <c r="E814" i="27"/>
  <c r="E784" i="27"/>
  <c r="E515" i="27"/>
  <c r="E486" i="27"/>
  <c r="E336" i="27"/>
  <c r="E306" i="27"/>
  <c r="E246" i="27"/>
  <c r="E171" i="27"/>
  <c r="E111" i="27"/>
  <c r="E3360" i="27"/>
  <c r="E2251" i="27"/>
  <c r="E1732" i="27"/>
  <c r="E1860" i="27"/>
  <c r="E2874" i="27"/>
  <c r="E456" i="27"/>
  <c r="E1150" i="27"/>
  <c r="E1098" i="27"/>
  <c r="E276" i="27"/>
  <c r="E27" i="23"/>
  <c r="E21" i="23"/>
  <c r="E366" i="27"/>
  <c r="E51" i="27"/>
  <c r="E21" i="27"/>
  <c r="E24" i="23"/>
  <c r="D65" i="23"/>
  <c r="D59" i="23"/>
  <c r="D63" i="23"/>
  <c r="E524" i="27"/>
  <c r="E495" i="27"/>
  <c r="E375" i="27"/>
  <c r="E345" i="27"/>
  <c r="E315" i="27"/>
  <c r="E285" i="27"/>
  <c r="E255" i="27"/>
  <c r="E465" i="27"/>
  <c r="E972" i="27"/>
  <c r="E943" i="27"/>
  <c r="E853" i="27"/>
  <c r="E823" i="27"/>
  <c r="E793" i="27"/>
  <c r="E180" i="27"/>
  <c r="E120" i="27"/>
  <c r="E60" i="27"/>
  <c r="E30" i="27"/>
  <c r="J853" i="27"/>
  <c r="J673" i="27"/>
  <c r="J643" i="27"/>
  <c r="J553" i="27"/>
  <c r="J524" i="27"/>
  <c r="J315" i="27"/>
  <c r="J285" i="27"/>
  <c r="J255" i="27"/>
  <c r="J150" i="27"/>
  <c r="J214" i="27"/>
  <c r="J465" i="27"/>
  <c r="J972" i="27"/>
  <c r="J943" i="27"/>
  <c r="J823" i="27"/>
  <c r="J703" i="27"/>
  <c r="J613" i="27"/>
  <c r="J60" i="27"/>
  <c r="J345" i="27"/>
  <c r="L853" i="27"/>
  <c r="L793" i="27"/>
  <c r="L643" i="27"/>
  <c r="L524" i="27"/>
  <c r="L315" i="27"/>
  <c r="L90" i="27"/>
  <c r="L214" i="27"/>
  <c r="L465" i="27"/>
  <c r="L972" i="27"/>
  <c r="L943" i="27"/>
  <c r="L823" i="27"/>
  <c r="L613" i="27"/>
  <c r="N943" i="27"/>
  <c r="N853" i="27"/>
  <c r="N793" i="27"/>
  <c r="N703" i="27"/>
  <c r="N643" i="27"/>
  <c r="N524" i="27"/>
  <c r="N495" i="27"/>
  <c r="N375" i="27"/>
  <c r="N345" i="27"/>
  <c r="N150" i="27"/>
  <c r="N90" i="27"/>
  <c r="N214" i="27"/>
  <c r="N465" i="27"/>
  <c r="N972" i="27"/>
  <c r="N763" i="27"/>
  <c r="N673" i="27"/>
  <c r="N613" i="27"/>
  <c r="N553" i="27"/>
  <c r="N435" i="27"/>
  <c r="N405" i="27"/>
  <c r="N285" i="27"/>
  <c r="N30" i="27"/>
  <c r="N315" i="27"/>
  <c r="N255" i="27"/>
  <c r="N180" i="27"/>
  <c r="N60" i="27"/>
  <c r="P943" i="27"/>
  <c r="P853" i="27"/>
  <c r="P823" i="27"/>
  <c r="P793" i="27"/>
  <c r="P673" i="27"/>
  <c r="P643" i="27"/>
  <c r="P524" i="27"/>
  <c r="P435" i="27"/>
  <c r="P345" i="27"/>
  <c r="P180" i="27"/>
  <c r="P150" i="27"/>
  <c r="P120" i="27"/>
  <c r="P90" i="27"/>
  <c r="P214" i="27"/>
  <c r="P465" i="27"/>
  <c r="P972" i="27"/>
  <c r="P913" i="27"/>
  <c r="P733" i="27"/>
  <c r="P703" i="27"/>
  <c r="P613" i="27"/>
  <c r="P553" i="27"/>
  <c r="P375" i="27"/>
  <c r="P315" i="27"/>
  <c r="P255" i="27"/>
  <c r="P495" i="27"/>
  <c r="P285" i="27"/>
  <c r="P60" i="27"/>
  <c r="P30" i="27"/>
  <c r="R943" i="27"/>
  <c r="R853" i="27"/>
  <c r="R823" i="27"/>
  <c r="R793" i="27"/>
  <c r="R673" i="27"/>
  <c r="R643" i="27"/>
  <c r="R524" i="27"/>
  <c r="R345" i="27"/>
  <c r="R180" i="27"/>
  <c r="R150" i="27"/>
  <c r="R90" i="27"/>
  <c r="R214" i="27"/>
  <c r="R465" i="27"/>
  <c r="R972" i="27"/>
  <c r="R763" i="27"/>
  <c r="R733" i="27"/>
  <c r="R613" i="27"/>
  <c r="R553" i="27"/>
  <c r="R495" i="27"/>
  <c r="R285" i="27"/>
  <c r="R375" i="27"/>
  <c r="R315" i="27"/>
  <c r="R255" i="27"/>
  <c r="R60" i="27"/>
  <c r="T943" i="27"/>
  <c r="T853" i="27"/>
  <c r="T823" i="27"/>
  <c r="T793" i="27"/>
  <c r="T643" i="27"/>
  <c r="T524" i="27"/>
  <c r="T405" i="27"/>
  <c r="T345" i="27"/>
  <c r="T255" i="27"/>
  <c r="T120" i="27"/>
  <c r="T90" i="27"/>
  <c r="T214" i="27"/>
  <c r="T465" i="27"/>
  <c r="T972" i="27"/>
  <c r="T883" i="27"/>
  <c r="T733" i="27"/>
  <c r="T703" i="27"/>
  <c r="T613" i="27"/>
  <c r="T553" i="27"/>
  <c r="T375" i="27"/>
  <c r="T315" i="27"/>
  <c r="T285" i="27"/>
  <c r="T60" i="27"/>
  <c r="V943" i="27"/>
  <c r="V853" i="27"/>
  <c r="V823" i="27"/>
  <c r="V643" i="27"/>
  <c r="V524" i="27"/>
  <c r="V405" i="27"/>
  <c r="V345" i="27"/>
  <c r="V255" i="27"/>
  <c r="V90" i="27"/>
  <c r="V214" i="27"/>
  <c r="V972" i="27"/>
  <c r="V733" i="27"/>
  <c r="V703" i="27"/>
  <c r="V673" i="27"/>
  <c r="V613" i="27"/>
  <c r="V583" i="27"/>
  <c r="V553" i="27"/>
  <c r="V285" i="27"/>
  <c r="V375" i="27"/>
  <c r="V315" i="27"/>
  <c r="V150" i="27"/>
  <c r="X465" i="27"/>
  <c r="X943" i="27"/>
  <c r="X853" i="27"/>
  <c r="X823" i="27"/>
  <c r="X763" i="27"/>
  <c r="X643" i="27"/>
  <c r="X524" i="27"/>
  <c r="X435" i="27"/>
  <c r="X345" i="27"/>
  <c r="X255" i="27"/>
  <c r="X120" i="27"/>
  <c r="X90" i="27"/>
  <c r="X214" i="27"/>
  <c r="X972" i="27"/>
  <c r="X793" i="27"/>
  <c r="X733" i="27"/>
  <c r="X703" i="27"/>
  <c r="X673" i="27"/>
  <c r="X613" i="27"/>
  <c r="X553" i="27"/>
  <c r="X375" i="27"/>
  <c r="X315" i="27"/>
  <c r="X180" i="27"/>
  <c r="X150" i="27"/>
  <c r="X60" i="27"/>
  <c r="X30" i="27"/>
  <c r="X495" i="27"/>
  <c r="X405" i="27"/>
  <c r="X285" i="27"/>
  <c r="F1611" i="27"/>
  <c r="F2704" i="27"/>
  <c r="F3758" i="27"/>
  <c r="F3602" i="27"/>
  <c r="F2236" i="27"/>
  <c r="F2987" i="27"/>
  <c r="F2962" i="27"/>
  <c r="F2936" i="27"/>
  <c r="F2833" i="27"/>
  <c r="F2730" i="27"/>
  <c r="F2626" i="27"/>
  <c r="F2574" i="27"/>
  <c r="F2522" i="27"/>
  <c r="F2447" i="27"/>
  <c r="F2312" i="27"/>
  <c r="F2084" i="27"/>
  <c r="F1953" i="27"/>
  <c r="F1926" i="27"/>
  <c r="F1899" i="27"/>
  <c r="F1793" i="27"/>
  <c r="F1560" i="27"/>
  <c r="F1458" i="27"/>
  <c r="F1356" i="27"/>
  <c r="F3422" i="27"/>
  <c r="F3707" i="27"/>
  <c r="F3269" i="27"/>
  <c r="F3038" i="27"/>
  <c r="F2652" i="27"/>
  <c r="F3808" i="27"/>
  <c r="F3447" i="27"/>
  <c r="F3243" i="27"/>
  <c r="F3138" i="27"/>
  <c r="F3113" i="27"/>
  <c r="F3063" i="27"/>
  <c r="F2858" i="27"/>
  <c r="F2781" i="27"/>
  <c r="F2678" i="27"/>
  <c r="F2600" i="27"/>
  <c r="F2210" i="27"/>
  <c r="F2185" i="27"/>
  <c r="F2135" i="27"/>
  <c r="F2109" i="27"/>
  <c r="F2034" i="27"/>
  <c r="F1716" i="27"/>
  <c r="F1585" i="27"/>
  <c r="F1535" i="27"/>
  <c r="F1407" i="27"/>
  <c r="F3576" i="27"/>
  <c r="F1691" i="27"/>
  <c r="F3295" i="27"/>
  <c r="F3345" i="27"/>
  <c r="F2287" i="27"/>
  <c r="F2338" i="27"/>
  <c r="F2160" i="27"/>
  <c r="F3320" i="27"/>
  <c r="F2009" i="27"/>
  <c r="F3191" i="27"/>
  <c r="F3733" i="27"/>
  <c r="F1637" i="27"/>
  <c r="F2911" i="27"/>
  <c r="F3218" i="27"/>
  <c r="F2472" i="27"/>
  <c r="F3887" i="27"/>
  <c r="F1768" i="27"/>
  <c r="F1983" i="27"/>
  <c r="F3783" i="27"/>
  <c r="F3498" i="27"/>
  <c r="F3164" i="27"/>
  <c r="F3551" i="27"/>
  <c r="F3681" i="27"/>
  <c r="F3397" i="27"/>
  <c r="F3088" i="27"/>
  <c r="F3013" i="27"/>
  <c r="F2497" i="27"/>
  <c r="F945" i="27"/>
  <c r="F825" i="27"/>
  <c r="F675" i="27"/>
  <c r="F615" i="27"/>
  <c r="F555" i="27"/>
  <c r="F526" i="27"/>
  <c r="F347" i="27"/>
  <c r="F257" i="27"/>
  <c r="F152" i="27"/>
  <c r="F122" i="27"/>
  <c r="F3472" i="27"/>
  <c r="F1484" i="27"/>
  <c r="F216" i="27"/>
  <c r="F1160" i="27"/>
  <c r="F1108" i="27"/>
  <c r="F974" i="27"/>
  <c r="F795" i="27"/>
  <c r="F765" i="27"/>
  <c r="F645" i="27"/>
  <c r="F317" i="27"/>
  <c r="F182" i="27"/>
  <c r="F62" i="27"/>
  <c r="F32" i="27"/>
  <c r="F96" i="23"/>
  <c r="F139" i="23"/>
  <c r="F132" i="23"/>
  <c r="F287" i="27"/>
  <c r="F92" i="27"/>
  <c r="F100" i="23"/>
  <c r="F136" i="23"/>
  <c r="F148" i="23"/>
  <c r="J2236" i="27"/>
  <c r="J3887" i="27"/>
  <c r="J3758" i="27"/>
  <c r="J3602" i="27"/>
  <c r="J1611" i="27"/>
  <c r="J2472" i="27"/>
  <c r="J2704" i="27"/>
  <c r="J3808" i="27"/>
  <c r="J2987" i="27"/>
  <c r="J2962" i="27"/>
  <c r="J2936" i="27"/>
  <c r="J2911" i="27"/>
  <c r="J2833" i="27"/>
  <c r="J2730" i="27"/>
  <c r="J2626" i="27"/>
  <c r="J2522" i="27"/>
  <c r="J2447" i="27"/>
  <c r="J2312" i="27"/>
  <c r="J2084" i="27"/>
  <c r="J1953" i="27"/>
  <c r="J1926" i="27"/>
  <c r="J1899" i="27"/>
  <c r="J1793" i="27"/>
  <c r="J1560" i="27"/>
  <c r="J1458" i="27"/>
  <c r="J1356" i="27"/>
  <c r="J2652" i="27"/>
  <c r="J3447" i="27"/>
  <c r="J3243" i="27"/>
  <c r="J3138" i="27"/>
  <c r="J3113" i="27"/>
  <c r="J3063" i="27"/>
  <c r="J2858" i="27"/>
  <c r="J2678" i="27"/>
  <c r="J2210" i="27"/>
  <c r="J2185" i="27"/>
  <c r="J2135" i="27"/>
  <c r="J2109" i="27"/>
  <c r="J2034" i="27"/>
  <c r="J1585" i="27"/>
  <c r="J1637" i="27"/>
  <c r="J1535" i="27"/>
  <c r="J1407" i="27"/>
  <c r="J3295" i="27"/>
  <c r="J2338" i="27"/>
  <c r="J1768" i="27"/>
  <c r="J3345" i="27"/>
  <c r="J3038" i="27"/>
  <c r="J2009" i="27"/>
  <c r="J3191" i="27"/>
  <c r="J3733" i="27"/>
  <c r="J2574" i="27"/>
  <c r="J2781" i="27"/>
  <c r="J2600" i="27"/>
  <c r="J1716" i="27"/>
  <c r="J2287" i="27"/>
  <c r="J3422" i="27"/>
  <c r="J3707" i="27"/>
  <c r="J3576" i="27"/>
  <c r="J1691" i="27"/>
  <c r="J3269" i="27"/>
  <c r="J2160" i="27"/>
  <c r="J3320" i="27"/>
  <c r="J3218" i="27"/>
  <c r="J1983" i="27"/>
  <c r="J3681" i="27"/>
  <c r="J3551" i="27"/>
  <c r="J3498" i="27"/>
  <c r="J3783" i="27"/>
  <c r="J3472" i="27"/>
  <c r="J3397" i="27"/>
  <c r="J3088" i="27"/>
  <c r="J3013" i="27"/>
  <c r="J1484" i="27"/>
  <c r="J974" i="27"/>
  <c r="J945" i="27"/>
  <c r="J825" i="27"/>
  <c r="J705" i="27"/>
  <c r="J675" i="27"/>
  <c r="J555" i="27"/>
  <c r="J257" i="27"/>
  <c r="J152" i="27"/>
  <c r="J2497" i="27"/>
  <c r="J3164" i="27"/>
  <c r="J216" i="27"/>
  <c r="J467" i="27"/>
  <c r="J1108" i="27"/>
  <c r="J855" i="27"/>
  <c r="J645" i="27"/>
  <c r="J615" i="27"/>
  <c r="J526" i="27"/>
  <c r="J347" i="27"/>
  <c r="J317" i="27"/>
  <c r="J62" i="27"/>
  <c r="J132" i="23"/>
  <c r="J139" i="23"/>
  <c r="J134" i="23"/>
  <c r="J287" i="27"/>
  <c r="J96" i="23"/>
  <c r="J136" i="23"/>
  <c r="J148" i="23"/>
  <c r="M1637" i="27"/>
  <c r="M1793" i="27"/>
  <c r="M2210" i="27"/>
  <c r="M2135" i="27"/>
  <c r="M2781" i="27"/>
  <c r="M2833" i="27"/>
  <c r="M2574" i="27"/>
  <c r="M3447" i="27"/>
  <c r="M2936" i="27"/>
  <c r="M3887" i="27"/>
  <c r="M1458" i="27"/>
  <c r="M1585" i="27"/>
  <c r="M1716" i="27"/>
  <c r="M2312" i="27"/>
  <c r="M2447" i="27"/>
  <c r="M3243" i="27"/>
  <c r="M3138" i="27"/>
  <c r="M3113" i="27"/>
  <c r="M2987" i="27"/>
  <c r="M2911" i="27"/>
  <c r="M2858" i="27"/>
  <c r="M2704" i="27"/>
  <c r="M2522" i="27"/>
  <c r="M2109" i="27"/>
  <c r="M1611" i="27"/>
  <c r="M1535" i="27"/>
  <c r="M3707" i="27"/>
  <c r="M3295" i="27"/>
  <c r="M3269" i="27"/>
  <c r="M3038" i="27"/>
  <c r="M2160" i="27"/>
  <c r="M2287" i="27"/>
  <c r="M1407" i="27"/>
  <c r="M3808" i="27"/>
  <c r="M3602" i="27"/>
  <c r="M3063" i="27"/>
  <c r="M2600" i="27"/>
  <c r="M2236" i="27"/>
  <c r="M2084" i="27"/>
  <c r="M1926" i="27"/>
  <c r="M1560" i="27"/>
  <c r="M1356" i="27"/>
  <c r="M3422" i="27"/>
  <c r="M1953" i="27"/>
  <c r="M3758" i="27"/>
  <c r="M2730" i="27"/>
  <c r="M1899" i="27"/>
  <c r="M3733" i="27"/>
  <c r="M3576" i="27"/>
  <c r="M2009" i="27"/>
  <c r="M3320" i="27"/>
  <c r="M1983" i="27"/>
  <c r="M3218" i="27"/>
  <c r="M3191" i="27"/>
  <c r="M2962" i="27"/>
  <c r="M2678" i="27"/>
  <c r="M2185" i="27"/>
  <c r="M2034" i="27"/>
  <c r="M2626" i="27"/>
  <c r="M2472" i="27"/>
  <c r="M1768" i="27"/>
  <c r="M1691" i="27"/>
  <c r="M3345" i="27"/>
  <c r="M2652" i="27"/>
  <c r="M2338" i="27"/>
  <c r="M3498" i="27"/>
  <c r="M3681" i="27"/>
  <c r="M3551" i="27"/>
  <c r="M3783" i="27"/>
  <c r="M3164" i="27"/>
  <c r="M3013" i="27"/>
  <c r="M3088" i="27"/>
  <c r="M3397" i="27"/>
  <c r="M3472" i="27"/>
  <c r="M1484" i="27"/>
  <c r="M467" i="27"/>
  <c r="M1108" i="27"/>
  <c r="M855" i="27"/>
  <c r="M675" i="27"/>
  <c r="M645" i="27"/>
  <c r="M615" i="27"/>
  <c r="M555" i="27"/>
  <c r="M526" i="27"/>
  <c r="M257" i="27"/>
  <c r="M92" i="27"/>
  <c r="M2497" i="27"/>
  <c r="M216" i="27"/>
  <c r="M825" i="27"/>
  <c r="M795" i="27"/>
  <c r="M287" i="27"/>
  <c r="M62" i="27"/>
  <c r="M132" i="23"/>
  <c r="M136" i="23"/>
  <c r="M148" i="23"/>
  <c r="M377" i="27"/>
  <c r="M347" i="27"/>
  <c r="M152" i="27"/>
  <c r="M139" i="23"/>
  <c r="M134" i="23"/>
  <c r="P1611" i="27"/>
  <c r="P2704" i="27"/>
  <c r="P3808" i="27"/>
  <c r="P3602" i="27"/>
  <c r="P2472" i="27"/>
  <c r="P3887" i="27"/>
  <c r="P3758" i="27"/>
  <c r="P3243" i="27"/>
  <c r="P3138" i="27"/>
  <c r="P3113" i="27"/>
  <c r="P3063" i="27"/>
  <c r="P2962" i="27"/>
  <c r="P2936" i="27"/>
  <c r="P2833" i="27"/>
  <c r="P2730" i="27"/>
  <c r="P2574" i="27"/>
  <c r="P2447" i="27"/>
  <c r="P2312" i="27"/>
  <c r="P2084" i="27"/>
  <c r="P1953" i="27"/>
  <c r="P1926" i="27"/>
  <c r="P1899" i="27"/>
  <c r="P1793" i="27"/>
  <c r="P1356" i="27"/>
  <c r="P3422" i="27"/>
  <c r="P3733" i="27"/>
  <c r="P3576" i="27"/>
  <c r="P3269" i="27"/>
  <c r="P3038" i="27"/>
  <c r="P2652" i="27"/>
  <c r="P2287" i="27"/>
  <c r="P2236" i="27"/>
  <c r="P3447" i="27"/>
  <c r="P2987" i="27"/>
  <c r="P2911" i="27"/>
  <c r="P2858" i="27"/>
  <c r="P2781" i="27"/>
  <c r="P2678" i="27"/>
  <c r="P2626" i="27"/>
  <c r="P2600" i="27"/>
  <c r="P2522" i="27"/>
  <c r="P2210" i="27"/>
  <c r="P2185" i="27"/>
  <c r="P2135" i="27"/>
  <c r="P2109" i="27"/>
  <c r="P2034" i="27"/>
  <c r="P1716" i="27"/>
  <c r="P1585" i="27"/>
  <c r="P1637" i="27"/>
  <c r="P1560" i="27"/>
  <c r="P1535" i="27"/>
  <c r="P1458" i="27"/>
  <c r="P1407" i="27"/>
  <c r="P3707" i="27"/>
  <c r="P1691" i="27"/>
  <c r="P1768" i="27"/>
  <c r="P3295" i="27"/>
  <c r="P2338" i="27"/>
  <c r="P2160" i="27"/>
  <c r="P2009" i="27"/>
  <c r="P3320" i="27"/>
  <c r="P1983" i="27"/>
  <c r="P3218" i="27"/>
  <c r="P3345" i="27"/>
  <c r="P3191" i="27"/>
  <c r="P3551" i="27"/>
  <c r="P3498" i="27"/>
  <c r="P3681" i="27"/>
  <c r="P3472" i="27"/>
  <c r="P3164" i="27"/>
  <c r="P2497" i="27"/>
  <c r="P3783" i="27"/>
  <c r="P1484" i="27"/>
  <c r="P3397" i="27"/>
  <c r="P3088" i="27"/>
  <c r="P3013" i="27"/>
  <c r="P1160" i="27"/>
  <c r="P1082" i="27"/>
  <c r="P915" i="27"/>
  <c r="P795" i="27"/>
  <c r="P705" i="27"/>
  <c r="P675" i="27"/>
  <c r="P347" i="27"/>
  <c r="P287" i="27"/>
  <c r="P182" i="27"/>
  <c r="P152" i="27"/>
  <c r="P216" i="27"/>
  <c r="P467" i="27"/>
  <c r="P1134" i="27"/>
  <c r="P1108" i="27"/>
  <c r="P974" i="27"/>
  <c r="P945" i="27"/>
  <c r="P855" i="27"/>
  <c r="P825" i="27"/>
  <c r="P735" i="27"/>
  <c r="P645" i="27"/>
  <c r="P615" i="27"/>
  <c r="P555" i="27"/>
  <c r="P526" i="27"/>
  <c r="P437" i="27"/>
  <c r="P377" i="27"/>
  <c r="P257" i="27"/>
  <c r="P122" i="27"/>
  <c r="P132" i="23"/>
  <c r="P139" i="23"/>
  <c r="P136" i="23"/>
  <c r="P148" i="23"/>
  <c r="P497" i="27"/>
  <c r="P317" i="27"/>
  <c r="P92" i="27"/>
  <c r="P62" i="27"/>
  <c r="P32" i="27"/>
  <c r="T2858" i="27"/>
  <c r="T555" i="27"/>
  <c r="X1611" i="27"/>
  <c r="X2704" i="27"/>
  <c r="X3808" i="27"/>
  <c r="X3758" i="27"/>
  <c r="X3602" i="27"/>
  <c r="X2236" i="27"/>
  <c r="X3887" i="27"/>
  <c r="X3113" i="27"/>
  <c r="X3063" i="27"/>
  <c r="X2962" i="27"/>
  <c r="X2936" i="27"/>
  <c r="X2833" i="27"/>
  <c r="X2730" i="27"/>
  <c r="X2574" i="27"/>
  <c r="X2447" i="27"/>
  <c r="X2312" i="27"/>
  <c r="X2084" i="27"/>
  <c r="X1953" i="27"/>
  <c r="X1899" i="27"/>
  <c r="X1793" i="27"/>
  <c r="X1356" i="27"/>
  <c r="X3422" i="27"/>
  <c r="X3733" i="27"/>
  <c r="X3576" i="27"/>
  <c r="X1691" i="27"/>
  <c r="X1768" i="27"/>
  <c r="X3269" i="27"/>
  <c r="X2287" i="27"/>
  <c r="X2472" i="27"/>
  <c r="X3447" i="27"/>
  <c r="X3243" i="27"/>
  <c r="X3138" i="27"/>
  <c r="X2987" i="27"/>
  <c r="X2911" i="27"/>
  <c r="X2858" i="27"/>
  <c r="X2781" i="27"/>
  <c r="X2678" i="27"/>
  <c r="X2626" i="27"/>
  <c r="X2600" i="27"/>
  <c r="X2522" i="27"/>
  <c r="X2210" i="27"/>
  <c r="X2185" i="27"/>
  <c r="X2135" i="27"/>
  <c r="X2034" i="27"/>
  <c r="X1926" i="27"/>
  <c r="X1716" i="27"/>
  <c r="X1585" i="27"/>
  <c r="X1637" i="27"/>
  <c r="X1560" i="27"/>
  <c r="X1535" i="27"/>
  <c r="X1458" i="27"/>
  <c r="X1407" i="27"/>
  <c r="X3707" i="27"/>
  <c r="X3295" i="27"/>
  <c r="X2338" i="27"/>
  <c r="X3320" i="27"/>
  <c r="X1983" i="27"/>
  <c r="X3218" i="27"/>
  <c r="X2109" i="27"/>
  <c r="X3038" i="27"/>
  <c r="X2652" i="27"/>
  <c r="X3345" i="27"/>
  <c r="X2009" i="27"/>
  <c r="X2160" i="27"/>
  <c r="X3191" i="27"/>
  <c r="X3551" i="27"/>
  <c r="X3681" i="27"/>
  <c r="X3498" i="27"/>
  <c r="X3783" i="27"/>
  <c r="X1484" i="27"/>
  <c r="X3472" i="27"/>
  <c r="X3164" i="27"/>
  <c r="X3397" i="27"/>
  <c r="X3088" i="27"/>
  <c r="X3013" i="27"/>
  <c r="X2497" i="27"/>
  <c r="X467" i="27"/>
  <c r="X1134" i="27"/>
  <c r="X1082" i="27"/>
  <c r="X705" i="27"/>
  <c r="X407" i="27"/>
  <c r="X347" i="27"/>
  <c r="X287" i="27"/>
  <c r="X257" i="27"/>
  <c r="X216" i="27"/>
  <c r="X1108" i="27"/>
  <c r="X1030" i="27"/>
  <c r="X974" i="27"/>
  <c r="X945" i="27"/>
  <c r="X855" i="27"/>
  <c r="X825" i="27"/>
  <c r="X795" i="27"/>
  <c r="X765" i="27"/>
  <c r="X735" i="27"/>
  <c r="X675" i="27"/>
  <c r="X645" i="27"/>
  <c r="X615" i="27"/>
  <c r="X555" i="27"/>
  <c r="X526" i="27"/>
  <c r="X497" i="27"/>
  <c r="X317" i="27"/>
  <c r="X152" i="27"/>
  <c r="X92" i="27"/>
  <c r="X62" i="27"/>
  <c r="X32" i="27"/>
  <c r="X136" i="23"/>
  <c r="X148" i="23"/>
  <c r="X96" i="23"/>
  <c r="X437" i="27"/>
  <c r="X377" i="27"/>
  <c r="X182" i="27"/>
  <c r="X122" i="27"/>
  <c r="X132" i="23"/>
  <c r="X139" i="23"/>
  <c r="X2339" i="27"/>
  <c r="X1612" i="27"/>
  <c r="X2237" i="27"/>
  <c r="X2705" i="27"/>
  <c r="X3888" i="27"/>
  <c r="X3759" i="27"/>
  <c r="X2288" i="27"/>
  <c r="X1692" i="27"/>
  <c r="X2035" i="27"/>
  <c r="X2963" i="27"/>
  <c r="X3809" i="27"/>
  <c r="X3603" i="27"/>
  <c r="X3244" i="27"/>
  <c r="X3139" i="27"/>
  <c r="X3114" i="27"/>
  <c r="X3064" i="27"/>
  <c r="X2912" i="27"/>
  <c r="X2859" i="27"/>
  <c r="X2834" i="27"/>
  <c r="X2473" i="27"/>
  <c r="X2313" i="27"/>
  <c r="X2136" i="27"/>
  <c r="X1954" i="27"/>
  <c r="X1900" i="27"/>
  <c r="X1586" i="27"/>
  <c r="X1638" i="27"/>
  <c r="X1536" i="27"/>
  <c r="X1459" i="27"/>
  <c r="X1408" i="27"/>
  <c r="X1357" i="27"/>
  <c r="X3423" i="27"/>
  <c r="X3577" i="27"/>
  <c r="X3270" i="27"/>
  <c r="X3321" i="27"/>
  <c r="X1794" i="27"/>
  <c r="X2679" i="27"/>
  <c r="X3448" i="27"/>
  <c r="X2988" i="27"/>
  <c r="X2937" i="27"/>
  <c r="X2782" i="27"/>
  <c r="X2731" i="27"/>
  <c r="X2627" i="27"/>
  <c r="X2601" i="27"/>
  <c r="X2575" i="27"/>
  <c r="X2523" i="27"/>
  <c r="X2448" i="27"/>
  <c r="X2211" i="27"/>
  <c r="X2186" i="27"/>
  <c r="X2085" i="27"/>
  <c r="X1927" i="27"/>
  <c r="X1717" i="27"/>
  <c r="X1561" i="27"/>
  <c r="X3708" i="27"/>
  <c r="X3734" i="27"/>
  <c r="X1769" i="27"/>
  <c r="X3296" i="27"/>
  <c r="X1984" i="27"/>
  <c r="X3219" i="27"/>
  <c r="X3039" i="27"/>
  <c r="X2010" i="27"/>
  <c r="X3346" i="27"/>
  <c r="X3192" i="27"/>
  <c r="X2110" i="27"/>
  <c r="X2653" i="27"/>
  <c r="X2161" i="27"/>
  <c r="X3499" i="27"/>
  <c r="X3682" i="27"/>
  <c r="X3552" i="27"/>
  <c r="X1485" i="27"/>
  <c r="X3784" i="27"/>
  <c r="X3165" i="27"/>
  <c r="X3473" i="27"/>
  <c r="X3398" i="27"/>
  <c r="X3089" i="27"/>
  <c r="X3014" i="27"/>
  <c r="X2498" i="27"/>
  <c r="X468" i="27"/>
  <c r="X1135" i="27"/>
  <c r="X1083" i="27"/>
  <c r="X1031" i="27"/>
  <c r="X946" i="27"/>
  <c r="X856" i="27"/>
  <c r="X826" i="27"/>
  <c r="X766" i="27"/>
  <c r="X646" i="27"/>
  <c r="X556" i="27"/>
  <c r="X527" i="27"/>
  <c r="X438" i="27"/>
  <c r="X348" i="27"/>
  <c r="X318" i="27"/>
  <c r="X258" i="27"/>
  <c r="X123" i="27"/>
  <c r="X93" i="27"/>
  <c r="X217" i="27"/>
  <c r="X1109" i="27"/>
  <c r="X975" i="27"/>
  <c r="X796" i="27"/>
  <c r="X736" i="27"/>
  <c r="X706" i="27"/>
  <c r="X676" i="27"/>
  <c r="X616" i="27"/>
  <c r="X498" i="27"/>
  <c r="X408" i="27"/>
  <c r="X378" i="27"/>
  <c r="X183" i="27"/>
  <c r="X153" i="27"/>
  <c r="X63" i="27"/>
  <c r="X33" i="27"/>
  <c r="X98" i="23"/>
  <c r="X288" i="27"/>
  <c r="V465" i="27"/>
  <c r="X1770" i="27"/>
  <c r="X1460" i="27"/>
  <c r="X1537" i="27"/>
  <c r="X3709" i="27"/>
  <c r="X2187" i="27"/>
  <c r="X2474" i="27"/>
  <c r="X2524" i="27"/>
  <c r="X2602" i="27"/>
  <c r="X2628" i="27"/>
  <c r="X2989" i="27"/>
  <c r="X3140" i="27"/>
  <c r="X3760" i="27"/>
  <c r="X3889" i="27"/>
  <c r="X2238" i="27"/>
  <c r="X2086" i="27"/>
  <c r="X2913" i="27"/>
  <c r="X3245" i="27"/>
  <c r="X1613" i="27"/>
  <c r="X2706" i="27"/>
  <c r="X3449" i="27"/>
  <c r="X2783" i="27"/>
  <c r="X2680" i="27"/>
  <c r="X2212" i="27"/>
  <c r="X2137" i="27"/>
  <c r="X2036" i="27"/>
  <c r="X1718" i="27"/>
  <c r="X1587" i="27"/>
  <c r="X1639" i="27"/>
  <c r="X1409" i="27"/>
  <c r="X1693" i="27"/>
  <c r="X3297" i="27"/>
  <c r="X2340" i="27"/>
  <c r="X3322" i="27"/>
  <c r="X3220" i="27"/>
  <c r="X1358" i="27"/>
  <c r="X1562" i="27"/>
  <c r="X3578" i="27"/>
  <c r="X3424" i="27"/>
  <c r="X1928" i="27"/>
  <c r="X2860" i="27"/>
  <c r="X3065" i="27"/>
  <c r="X3115" i="27"/>
  <c r="X3604" i="27"/>
  <c r="X3810" i="27"/>
  <c r="X2964" i="27"/>
  <c r="X2938" i="27"/>
  <c r="X2835" i="27"/>
  <c r="X2732" i="27"/>
  <c r="X2576" i="27"/>
  <c r="X2449" i="27"/>
  <c r="X2314" i="27"/>
  <c r="X1955" i="27"/>
  <c r="X1901" i="27"/>
  <c r="X1795" i="27"/>
  <c r="X3735" i="27"/>
  <c r="X3271" i="27"/>
  <c r="X2289" i="27"/>
  <c r="X1985" i="27"/>
  <c r="X3347" i="27"/>
  <c r="X2111" i="27"/>
  <c r="X2011" i="27"/>
  <c r="X2162" i="27"/>
  <c r="X2654" i="27"/>
  <c r="X3040" i="27"/>
  <c r="X3193" i="27"/>
  <c r="X3500" i="27"/>
  <c r="X3683" i="27"/>
  <c r="X3553" i="27"/>
  <c r="X2499" i="27"/>
  <c r="X3474" i="27"/>
  <c r="X3399" i="27"/>
  <c r="X3090" i="27"/>
  <c r="X3015" i="27"/>
  <c r="X3785" i="27"/>
  <c r="X1486" i="27"/>
  <c r="X3166" i="27"/>
  <c r="X1084" i="27"/>
  <c r="X1032" i="27"/>
  <c r="X1136" i="27"/>
  <c r="X1110" i="27"/>
  <c r="X100" i="23"/>
  <c r="X102" i="23"/>
  <c r="X101" i="23"/>
  <c r="G2340" i="27"/>
  <c r="G2449" i="27"/>
  <c r="G1460" i="27"/>
  <c r="G1718" i="27"/>
  <c r="G1795" i="27"/>
  <c r="G1409" i="27"/>
  <c r="G1587" i="27"/>
  <c r="G1955" i="27"/>
  <c r="G2036" i="27"/>
  <c r="G2212" i="27"/>
  <c r="G2732" i="27"/>
  <c r="G2964" i="27"/>
  <c r="G3889" i="27"/>
  <c r="G2314" i="27"/>
  <c r="G1639" i="27"/>
  <c r="G2680" i="27"/>
  <c r="G2835" i="27"/>
  <c r="G2938" i="27"/>
  <c r="G3449" i="27"/>
  <c r="G3760" i="27"/>
  <c r="G3245" i="27"/>
  <c r="G3140" i="27"/>
  <c r="G3115" i="27"/>
  <c r="G2989" i="27"/>
  <c r="G2913" i="27"/>
  <c r="G2860" i="27"/>
  <c r="G2706" i="27"/>
  <c r="G2602" i="27"/>
  <c r="G1537" i="27"/>
  <c r="G1358" i="27"/>
  <c r="G3424" i="27"/>
  <c r="G1901" i="27"/>
  <c r="G2137" i="27"/>
  <c r="G2576" i="27"/>
  <c r="G2783" i="27"/>
  <c r="G3604" i="27"/>
  <c r="G3065" i="27"/>
  <c r="G2628" i="27"/>
  <c r="G2474" i="27"/>
  <c r="G2238" i="27"/>
  <c r="G2187" i="27"/>
  <c r="G2111" i="27"/>
  <c r="G2086" i="27"/>
  <c r="G1928" i="27"/>
  <c r="G1613" i="27"/>
  <c r="G1562" i="27"/>
  <c r="G3709" i="27"/>
  <c r="G1693" i="27"/>
  <c r="G2654" i="27"/>
  <c r="G3220" i="27"/>
  <c r="G2011" i="27"/>
  <c r="G2524" i="27"/>
  <c r="G3735" i="27"/>
  <c r="G1770" i="27"/>
  <c r="G3297" i="27"/>
  <c r="G3040" i="27"/>
  <c r="G2289" i="27"/>
  <c r="G3322" i="27"/>
  <c r="G3810" i="27"/>
  <c r="G3271" i="27"/>
  <c r="G3578" i="27"/>
  <c r="G3347" i="27"/>
  <c r="G1985" i="27"/>
  <c r="G2162" i="27"/>
  <c r="G3193" i="27"/>
  <c r="G3553" i="27"/>
  <c r="G3500" i="27"/>
  <c r="G3683" i="27"/>
  <c r="G3015" i="27"/>
  <c r="G3090" i="27"/>
  <c r="G3785" i="27"/>
  <c r="G3166" i="27"/>
  <c r="G3399" i="27"/>
  <c r="G2499" i="27"/>
  <c r="G1486" i="27"/>
  <c r="G1110" i="27"/>
  <c r="G3474" i="27"/>
  <c r="G100" i="23"/>
  <c r="G102" i="23"/>
  <c r="X1182" i="27"/>
  <c r="G1162" i="27"/>
  <c r="M1115" i="27"/>
  <c r="G1063" i="27"/>
  <c r="G1030" i="27"/>
  <c r="E1032" i="27"/>
  <c r="K1010" i="27"/>
  <c r="G1026" i="27"/>
  <c r="K1019" i="27"/>
  <c r="I1016" i="27"/>
  <c r="G911" i="27"/>
  <c r="E911" i="27"/>
  <c r="K883" i="27"/>
  <c r="D847" i="27"/>
  <c r="P765" i="27"/>
  <c r="M742" i="27"/>
  <c r="O763" i="27"/>
  <c r="M733" i="27"/>
  <c r="D637" i="27"/>
  <c r="W583" i="27"/>
  <c r="O583" i="27"/>
  <c r="E544" i="27"/>
  <c r="I522" i="27"/>
  <c r="G384" i="27"/>
  <c r="D339" i="27"/>
  <c r="D249" i="27"/>
  <c r="N99" i="27"/>
  <c r="S3643" i="27"/>
  <c r="E3644" i="27"/>
  <c r="X3652" i="27"/>
  <c r="G3630" i="27"/>
  <c r="W3626" i="27"/>
  <c r="E3626" i="27"/>
  <c r="F3842" i="27"/>
  <c r="W3862" i="27"/>
  <c r="S3862" i="27"/>
  <c r="H3859" i="27"/>
  <c r="M2414" i="27"/>
  <c r="F2414" i="27"/>
  <c r="H2546" i="27"/>
  <c r="X2263" i="27"/>
  <c r="E2263" i="27"/>
  <c r="X1435" i="27"/>
  <c r="X1431" i="27"/>
  <c r="X1820" i="27"/>
  <c r="X3834" i="27"/>
  <c r="P3834" i="27"/>
  <c r="W3832" i="27"/>
  <c r="G3832" i="27"/>
  <c r="P2059" i="27"/>
  <c r="L2059" i="27"/>
  <c r="X1384" i="27"/>
  <c r="W1378" i="27"/>
  <c r="G1380" i="27"/>
  <c r="M1731" i="27"/>
  <c r="X1742" i="27"/>
  <c r="P1742" i="27"/>
  <c r="J1742" i="27"/>
  <c r="I3507" i="27"/>
  <c r="J1859" i="27"/>
  <c r="E1876" i="27"/>
  <c r="G2886" i="27"/>
  <c r="W2882" i="27"/>
  <c r="X2809" i="27"/>
  <c r="G2809" i="27"/>
  <c r="I2372" i="27"/>
  <c r="G2361" i="27"/>
  <c r="D1921" i="27"/>
  <c r="D1925" i="27"/>
  <c r="D3319" i="27"/>
  <c r="D3315" i="27"/>
  <c r="D3417" i="27"/>
  <c r="D3421" i="27"/>
  <c r="I357" i="27"/>
  <c r="I865" i="27"/>
  <c r="D1578" i="27"/>
  <c r="D3313" i="27"/>
  <c r="D3415" i="27"/>
  <c r="U3769" i="27"/>
  <c r="U3776" i="27"/>
  <c r="D3768" i="27"/>
  <c r="D204" i="27"/>
  <c r="X1187" i="27"/>
  <c r="M1149" i="27"/>
  <c r="S1135" i="27"/>
  <c r="S1097" i="27"/>
  <c r="I1068" i="27"/>
  <c r="E1046" i="27"/>
  <c r="I1042" i="27"/>
  <c r="P1030" i="27"/>
  <c r="L1030" i="27"/>
  <c r="G1011" i="27"/>
  <c r="N1019" i="27"/>
  <c r="M915" i="27"/>
  <c r="G892" i="27"/>
  <c r="X911" i="27"/>
  <c r="V765" i="27"/>
  <c r="J765" i="27"/>
  <c r="G712" i="27"/>
  <c r="E604" i="27"/>
  <c r="S583" i="27"/>
  <c r="J583" i="27"/>
  <c r="E226" i="27"/>
  <c r="O1983" i="27"/>
  <c r="O2312" i="27"/>
  <c r="O1637" i="27"/>
  <c r="O1899" i="27"/>
  <c r="O1458" i="27"/>
  <c r="O2135" i="27"/>
  <c r="O2034" i="27"/>
  <c r="O2447" i="27"/>
  <c r="O2574" i="27"/>
  <c r="O2678" i="27"/>
  <c r="O2781" i="27"/>
  <c r="O2833" i="27"/>
  <c r="O2936" i="27"/>
  <c r="O3808" i="27"/>
  <c r="O3758" i="27"/>
  <c r="O3602" i="27"/>
  <c r="O1585" i="27"/>
  <c r="O1716" i="27"/>
  <c r="O1793" i="27"/>
  <c r="O1407" i="27"/>
  <c r="O1953" i="27"/>
  <c r="O3447" i="27"/>
  <c r="O3887" i="27"/>
  <c r="O3063" i="27"/>
  <c r="O2704" i="27"/>
  <c r="O2600" i="27"/>
  <c r="O2185" i="27"/>
  <c r="O2084" i="27"/>
  <c r="O1926" i="27"/>
  <c r="O1611" i="27"/>
  <c r="O1560" i="27"/>
  <c r="O1356" i="27"/>
  <c r="O3422" i="27"/>
  <c r="O2210" i="27"/>
  <c r="O2730" i="27"/>
  <c r="O2962" i="27"/>
  <c r="O3243" i="27"/>
  <c r="O3113" i="27"/>
  <c r="O2911" i="27"/>
  <c r="O2858" i="27"/>
  <c r="O2626" i="27"/>
  <c r="O2522" i="27"/>
  <c r="O2236" i="27"/>
  <c r="O2109" i="27"/>
  <c r="O1535" i="27"/>
  <c r="O1691" i="27"/>
  <c r="O2009" i="27"/>
  <c r="O2472" i="27"/>
  <c r="O3138" i="27"/>
  <c r="O3707" i="27"/>
  <c r="O3733" i="27"/>
  <c r="O1768" i="27"/>
  <c r="O3345" i="27"/>
  <c r="O3269" i="27"/>
  <c r="O2287" i="27"/>
  <c r="O3320" i="27"/>
  <c r="O3218" i="27"/>
  <c r="O3191" i="27"/>
  <c r="O2987" i="27"/>
  <c r="O3576" i="27"/>
  <c r="O3295" i="27"/>
  <c r="O2338" i="27"/>
  <c r="O3038" i="27"/>
  <c r="O2652" i="27"/>
  <c r="O2160" i="27"/>
  <c r="O3681" i="27"/>
  <c r="O3551" i="27"/>
  <c r="O3498" i="27"/>
  <c r="O3397" i="27"/>
  <c r="O3783" i="27"/>
  <c r="O3013" i="27"/>
  <c r="O3472" i="27"/>
  <c r="O3088" i="27"/>
  <c r="O3164" i="27"/>
  <c r="O467" i="27"/>
  <c r="O1108" i="27"/>
  <c r="O974" i="27"/>
  <c r="O945" i="27"/>
  <c r="O855" i="27"/>
  <c r="O825" i="27"/>
  <c r="O735" i="27"/>
  <c r="O645" i="27"/>
  <c r="O615" i="27"/>
  <c r="O555" i="27"/>
  <c r="O526" i="27"/>
  <c r="O317" i="27"/>
  <c r="O257" i="27"/>
  <c r="O92" i="27"/>
  <c r="O1484" i="27"/>
  <c r="O2497" i="27"/>
  <c r="O216" i="27"/>
  <c r="O795" i="27"/>
  <c r="O347" i="27"/>
  <c r="O152" i="27"/>
  <c r="O62" i="27"/>
  <c r="O139" i="23"/>
  <c r="O132" i="23"/>
  <c r="O96" i="23"/>
  <c r="O287" i="27"/>
  <c r="O134" i="23"/>
  <c r="O136" i="23"/>
  <c r="O148" i="23"/>
  <c r="L3874" i="27"/>
  <c r="L3795" i="27"/>
  <c r="L3745" i="27"/>
  <c r="L3125" i="27"/>
  <c r="L3230" i="27"/>
  <c r="L3050" i="27"/>
  <c r="L2923" i="27"/>
  <c r="L3100" i="27"/>
  <c r="L2974" i="27"/>
  <c r="L2898" i="27"/>
  <c r="L2768" i="27"/>
  <c r="L2613" i="27"/>
  <c r="L2587" i="27"/>
  <c r="L2561" i="27"/>
  <c r="L2509" i="27"/>
  <c r="L2459" i="27"/>
  <c r="L2434" i="27"/>
  <c r="L2021" i="27"/>
  <c r="L1940" i="27"/>
  <c r="L2197" i="27"/>
  <c r="L2122" i="27"/>
  <c r="L1547" i="27"/>
  <c r="L1886" i="27"/>
  <c r="L1598" i="27"/>
  <c r="L1572" i="27"/>
  <c r="L1624" i="27"/>
  <c r="L1445" i="27"/>
  <c r="L1394" i="27"/>
  <c r="L3256" i="27"/>
  <c r="L3282" i="27"/>
  <c r="L3307" i="27"/>
  <c r="L2325" i="27"/>
  <c r="L3563" i="27"/>
  <c r="L2223" i="27"/>
  <c r="L1780" i="27"/>
  <c r="L1913" i="27"/>
  <c r="L2691" i="27"/>
  <c r="L2820" i="27"/>
  <c r="L2845" i="27"/>
  <c r="L2665" i="27"/>
  <c r="L1703" i="27"/>
  <c r="L1755" i="27"/>
  <c r="L2096" i="27"/>
  <c r="L2717" i="27"/>
  <c r="L3434" i="27"/>
  <c r="L2949" i="27"/>
  <c r="L2274" i="27"/>
  <c r="L3720" i="27"/>
  <c r="L1343" i="27"/>
  <c r="L3589" i="27"/>
  <c r="L2071" i="27"/>
  <c r="L3409" i="27"/>
  <c r="L3332" i="27"/>
  <c r="L2639" i="27"/>
  <c r="L2147" i="27"/>
  <c r="L1996" i="27"/>
  <c r="L3025" i="27"/>
  <c r="L1522" i="27"/>
  <c r="L2172" i="27"/>
  <c r="L2299" i="27"/>
  <c r="L3694" i="27"/>
  <c r="L1678" i="27"/>
  <c r="L1970" i="27"/>
  <c r="L3178" i="27"/>
  <c r="L3205" i="27"/>
  <c r="L3538" i="27"/>
  <c r="L3668" i="27"/>
  <c r="L3770" i="27"/>
  <c r="L3459" i="27"/>
  <c r="L3075" i="27"/>
  <c r="L3485" i="27"/>
  <c r="L3384" i="27"/>
  <c r="L3151" i="27"/>
  <c r="L3000" i="27"/>
  <c r="L2484" i="27"/>
  <c r="L1471" i="27"/>
  <c r="L1420" i="27"/>
  <c r="L1805" i="27"/>
  <c r="L3511" i="27"/>
  <c r="L2376" i="27"/>
  <c r="L197" i="27"/>
  <c r="L1095" i="27"/>
  <c r="L959" i="27"/>
  <c r="L930" i="27"/>
  <c r="L810" i="27"/>
  <c r="L780" i="27"/>
  <c r="L302" i="27"/>
  <c r="L3848" i="27"/>
  <c r="L2535" i="27"/>
  <c r="L3821" i="27"/>
  <c r="L2046" i="27"/>
  <c r="L1857" i="27"/>
  <c r="L1497" i="27"/>
  <c r="L2743" i="27"/>
  <c r="L1318" i="27"/>
  <c r="L452" i="27"/>
  <c r="L840" i="27"/>
  <c r="L630" i="27"/>
  <c r="L600" i="27"/>
  <c r="L511" i="27"/>
  <c r="L77" i="27"/>
  <c r="L47" i="23"/>
  <c r="L71" i="23"/>
  <c r="L50" i="23"/>
  <c r="L53" i="23"/>
  <c r="X3874" i="27"/>
  <c r="X3795" i="27"/>
  <c r="X3745" i="27"/>
  <c r="X3589" i="27"/>
  <c r="X3434" i="27"/>
  <c r="X3230" i="27"/>
  <c r="X3125" i="27"/>
  <c r="X3050" i="27"/>
  <c r="X2974" i="27"/>
  <c r="X2923" i="27"/>
  <c r="X3100" i="27"/>
  <c r="X2949" i="27"/>
  <c r="X2898" i="27"/>
  <c r="X2845" i="27"/>
  <c r="X2820" i="27"/>
  <c r="X2768" i="27"/>
  <c r="X2717" i="27"/>
  <c r="X2691" i="27"/>
  <c r="X2665" i="27"/>
  <c r="X2613" i="27"/>
  <c r="X2587" i="27"/>
  <c r="X2561" i="27"/>
  <c r="X2509" i="27"/>
  <c r="X2459" i="27"/>
  <c r="X2434" i="27"/>
  <c r="X2299" i="27"/>
  <c r="X2223" i="27"/>
  <c r="X2197" i="27"/>
  <c r="X2172" i="27"/>
  <c r="X2122" i="27"/>
  <c r="X2071" i="27"/>
  <c r="X2021" i="27"/>
  <c r="X1940" i="27"/>
  <c r="X1913" i="27"/>
  <c r="X1886" i="27"/>
  <c r="X1780" i="27"/>
  <c r="X1703" i="27"/>
  <c r="X3409" i="27"/>
  <c r="X3694" i="27"/>
  <c r="X3720" i="27"/>
  <c r="X3563" i="27"/>
  <c r="X1678" i="27"/>
  <c r="X1755" i="27"/>
  <c r="X1598" i="27"/>
  <c r="X1572" i="27"/>
  <c r="X1624" i="27"/>
  <c r="X1547" i="27"/>
  <c r="X1522" i="27"/>
  <c r="X1445" i="27"/>
  <c r="X1394" i="27"/>
  <c r="X1343" i="27"/>
  <c r="X3205" i="27"/>
  <c r="X1970" i="27"/>
  <c r="X3256" i="27"/>
  <c r="X3282" i="27"/>
  <c r="X2274" i="27"/>
  <c r="X2325" i="27"/>
  <c r="X3307" i="27"/>
  <c r="X3025" i="27"/>
  <c r="X3332" i="27"/>
  <c r="X2096" i="27"/>
  <c r="X2639" i="27"/>
  <c r="X2147" i="27"/>
  <c r="X1996" i="27"/>
  <c r="X3178" i="27"/>
  <c r="X3538" i="27"/>
  <c r="X3668" i="27"/>
  <c r="X3485" i="27"/>
  <c r="X3770" i="27"/>
  <c r="X3459" i="27"/>
  <c r="X3384" i="27"/>
  <c r="X3151" i="27"/>
  <c r="X3075" i="27"/>
  <c r="X3000" i="27"/>
  <c r="X1471" i="27"/>
  <c r="X2484" i="27"/>
  <c r="X3641" i="27"/>
  <c r="X3357" i="27"/>
  <c r="X2401" i="27"/>
  <c r="X2350" i="27"/>
  <c r="X197" i="27"/>
  <c r="X452" i="27"/>
  <c r="X1095" i="27"/>
  <c r="X1017" i="27"/>
  <c r="X720" i="27"/>
  <c r="X422" i="27"/>
  <c r="X362" i="27"/>
  <c r="X272" i="27"/>
  <c r="X3615" i="27"/>
  <c r="X3848" i="27"/>
  <c r="X2535" i="27"/>
  <c r="X2248" i="27"/>
  <c r="X1420" i="27"/>
  <c r="X1805" i="27"/>
  <c r="X3821" i="27"/>
  <c r="X2046" i="27"/>
  <c r="X1369" i="27"/>
  <c r="X1729" i="27"/>
  <c r="X3511" i="27"/>
  <c r="X1857" i="27"/>
  <c r="X1497" i="27"/>
  <c r="X2871" i="27"/>
  <c r="X2794" i="27"/>
  <c r="X2743" i="27"/>
  <c r="X2376" i="27"/>
  <c r="X1318" i="27"/>
  <c r="X1121" i="27"/>
  <c r="X1069" i="27"/>
  <c r="X959" i="27"/>
  <c r="X930" i="27"/>
  <c r="X840" i="27"/>
  <c r="X810" i="27"/>
  <c r="X780" i="27"/>
  <c r="X750" i="27"/>
  <c r="X690" i="27"/>
  <c r="X660" i="27"/>
  <c r="X630" i="27"/>
  <c r="X600" i="27"/>
  <c r="X540" i="27"/>
  <c r="X511" i="27"/>
  <c r="X302" i="27"/>
  <c r="X167" i="27"/>
  <c r="X137" i="27"/>
  <c r="X107" i="27"/>
  <c r="X77" i="27"/>
  <c r="X47" i="27"/>
  <c r="X17" i="27"/>
  <c r="X53" i="23"/>
  <c r="X50" i="23"/>
  <c r="X482" i="27"/>
  <c r="X392" i="27"/>
  <c r="X332" i="27"/>
  <c r="X242" i="27"/>
  <c r="X71" i="23"/>
  <c r="X47" i="23"/>
  <c r="J1354" i="27"/>
  <c r="J1533" i="27"/>
  <c r="J2470" i="27"/>
  <c r="J2624" i="27"/>
  <c r="J2520" i="27"/>
  <c r="J2909" i="27"/>
  <c r="J2985" i="27"/>
  <c r="J3136" i="27"/>
  <c r="J3756" i="27"/>
  <c r="J1609" i="27"/>
  <c r="J2702" i="27"/>
  <c r="J3445" i="27"/>
  <c r="J1924" i="27"/>
  <c r="J2082" i="27"/>
  <c r="J2183" i="27"/>
  <c r="J3241" i="27"/>
  <c r="J3885" i="27"/>
  <c r="J2234" i="27"/>
  <c r="J2960" i="27"/>
  <c r="J2934" i="27"/>
  <c r="J2831" i="27"/>
  <c r="J2728" i="27"/>
  <c r="J2445" i="27"/>
  <c r="J2310" i="27"/>
  <c r="J1897" i="27"/>
  <c r="J1791" i="27"/>
  <c r="J1635" i="27"/>
  <c r="J1456" i="27"/>
  <c r="J2650" i="27"/>
  <c r="J1558" i="27"/>
  <c r="J2107" i="27"/>
  <c r="J2856" i="27"/>
  <c r="J3061" i="27"/>
  <c r="J3111" i="27"/>
  <c r="J3600" i="27"/>
  <c r="J3806" i="27"/>
  <c r="J2676" i="27"/>
  <c r="J2208" i="27"/>
  <c r="J2133" i="27"/>
  <c r="J2032" i="27"/>
  <c r="J1583" i="27"/>
  <c r="J1405" i="27"/>
  <c r="J1981" i="27"/>
  <c r="J3343" i="27"/>
  <c r="J3293" i="27"/>
  <c r="J3420" i="27"/>
  <c r="J2779" i="27"/>
  <c r="J3216" i="27"/>
  <c r="J3267" i="27"/>
  <c r="J2336" i="27"/>
  <c r="J2285" i="27"/>
  <c r="J1766" i="27"/>
  <c r="J3705" i="27"/>
  <c r="J3574" i="27"/>
  <c r="J2572" i="27"/>
  <c r="J2598" i="27"/>
  <c r="J3036" i="27"/>
  <c r="J1714" i="27"/>
  <c r="J3189" i="27"/>
  <c r="J1689" i="27"/>
  <c r="J3731" i="27"/>
  <c r="J3318" i="27"/>
  <c r="J2158" i="27"/>
  <c r="J2007" i="27"/>
  <c r="J3679" i="27"/>
  <c r="J3496" i="27"/>
  <c r="J3549" i="27"/>
  <c r="J3781" i="27"/>
  <c r="J3470" i="27"/>
  <c r="J3395" i="27"/>
  <c r="J3162" i="27"/>
  <c r="J3086" i="27"/>
  <c r="J3011" i="27"/>
  <c r="J2495" i="27"/>
  <c r="J1482" i="27"/>
  <c r="J1106" i="27"/>
  <c r="J89" i="23"/>
  <c r="L1460" i="27"/>
  <c r="L2524" i="27"/>
  <c r="L2602" i="27"/>
  <c r="L3245" i="27"/>
  <c r="L1613" i="27"/>
  <c r="L3065" i="27"/>
  <c r="L3140" i="27"/>
  <c r="L3115" i="27"/>
  <c r="L3810" i="27"/>
  <c r="L2783" i="27"/>
  <c r="L2212" i="27"/>
  <c r="L2137" i="27"/>
  <c r="L2036" i="27"/>
  <c r="L1587" i="27"/>
  <c r="L1639" i="27"/>
  <c r="L1409" i="27"/>
  <c r="L3297" i="27"/>
  <c r="L3322" i="27"/>
  <c r="L1562" i="27"/>
  <c r="L2474" i="27"/>
  <c r="L2628" i="27"/>
  <c r="L2913" i="27"/>
  <c r="L2989" i="27"/>
  <c r="L3760" i="27"/>
  <c r="L3889" i="27"/>
  <c r="L2938" i="27"/>
  <c r="L2576" i="27"/>
  <c r="L2449" i="27"/>
  <c r="L1955" i="27"/>
  <c r="L1901" i="27"/>
  <c r="L3271" i="27"/>
  <c r="L1985" i="27"/>
  <c r="L3220" i="27"/>
  <c r="L3424" i="27"/>
  <c r="L3347" i="27"/>
  <c r="L3578" i="27"/>
  <c r="L2732" i="27"/>
  <c r="L3604" i="27"/>
  <c r="L2187" i="27"/>
  <c r="L1718" i="27"/>
  <c r="L1795" i="27"/>
  <c r="L3449" i="27"/>
  <c r="L2680" i="27"/>
  <c r="L3040" i="27"/>
  <c r="L2289" i="27"/>
  <c r="L3193" i="27"/>
  <c r="L3709" i="27"/>
  <c r="L2860" i="27"/>
  <c r="L1928" i="27"/>
  <c r="L2162" i="27"/>
  <c r="L1770" i="27"/>
  <c r="L2086" i="27"/>
  <c r="L2111" i="27"/>
  <c r="L1358" i="27"/>
  <c r="L2835" i="27"/>
  <c r="L1537" i="27"/>
  <c r="L2964" i="27"/>
  <c r="L2314" i="27"/>
  <c r="L2706" i="27"/>
  <c r="L2238" i="27"/>
  <c r="L3735" i="27"/>
  <c r="L1693" i="27"/>
  <c r="L2654" i="27"/>
  <c r="L2340" i="27"/>
  <c r="L2011" i="27"/>
  <c r="L3683" i="27"/>
  <c r="L3553" i="27"/>
  <c r="L3399" i="27"/>
  <c r="L3090" i="27"/>
  <c r="L3015" i="27"/>
  <c r="L3785" i="27"/>
  <c r="L3500" i="27"/>
  <c r="L3474" i="27"/>
  <c r="L3166" i="27"/>
  <c r="L2499" i="27"/>
  <c r="L1486" i="27"/>
  <c r="L1110" i="27"/>
  <c r="L101" i="23"/>
  <c r="L100" i="23"/>
  <c r="L102" i="23"/>
  <c r="L1558" i="27"/>
  <c r="L3061" i="27"/>
  <c r="L3111" i="27"/>
  <c r="L3241" i="27"/>
  <c r="L3806" i="27"/>
  <c r="L3885" i="27"/>
  <c r="L1609" i="27"/>
  <c r="L2520" i="27"/>
  <c r="L2909" i="27"/>
  <c r="L2985" i="27"/>
  <c r="L3136" i="27"/>
  <c r="L2934" i="27"/>
  <c r="L2779" i="27"/>
  <c r="L2445" i="27"/>
  <c r="L1897" i="27"/>
  <c r="L1635" i="27"/>
  <c r="L1456" i="27"/>
  <c r="L3293" i="27"/>
  <c r="L2470" i="27"/>
  <c r="L2598" i="27"/>
  <c r="L2624" i="27"/>
  <c r="L3756" i="27"/>
  <c r="L2572" i="27"/>
  <c r="L2208" i="27"/>
  <c r="L2133" i="27"/>
  <c r="L2032" i="27"/>
  <c r="L1583" i="27"/>
  <c r="L1405" i="27"/>
  <c r="L3267" i="27"/>
  <c r="L3318" i="27"/>
  <c r="L2285" i="27"/>
  <c r="L1766" i="27"/>
  <c r="L3574" i="27"/>
  <c r="L1354" i="27"/>
  <c r="L3343" i="27"/>
  <c r="L3420" i="27"/>
  <c r="L2107" i="27"/>
  <c r="L2856" i="27"/>
  <c r="L2676" i="27"/>
  <c r="L3036" i="27"/>
  <c r="L2702" i="27"/>
  <c r="L2336" i="27"/>
  <c r="L1791" i="27"/>
  <c r="L1689" i="27"/>
  <c r="L2158" i="27"/>
  <c r="L2007" i="27"/>
  <c r="L3216" i="27"/>
  <c r="L2650" i="27"/>
  <c r="L3445" i="27"/>
  <c r="L3600" i="27"/>
  <c r="L2831" i="27"/>
  <c r="L2728" i="27"/>
  <c r="L1533" i="27"/>
  <c r="L2183" i="27"/>
  <c r="L1924" i="27"/>
  <c r="L3705" i="27"/>
  <c r="L2082" i="27"/>
  <c r="L2960" i="27"/>
  <c r="L2234" i="27"/>
  <c r="L1981" i="27"/>
  <c r="L1714" i="27"/>
  <c r="L3189" i="27"/>
  <c r="L2310" i="27"/>
  <c r="L3731" i="27"/>
  <c r="L3679" i="27"/>
  <c r="L3549" i="27"/>
  <c r="L3781" i="27"/>
  <c r="L3470" i="27"/>
  <c r="L3162" i="27"/>
  <c r="L3496" i="27"/>
  <c r="L3395" i="27"/>
  <c r="L3086" i="27"/>
  <c r="L3011" i="27"/>
  <c r="L2495" i="27"/>
  <c r="L1482" i="27"/>
  <c r="L87" i="23"/>
  <c r="L1106" i="27"/>
  <c r="L88" i="23"/>
  <c r="L89" i="23"/>
  <c r="M1583" i="27"/>
  <c r="M1405" i="27"/>
  <c r="M1714" i="27"/>
  <c r="M2208" i="27"/>
  <c r="M2310" i="27"/>
  <c r="M2445" i="27"/>
  <c r="M2572" i="27"/>
  <c r="M1635" i="27"/>
  <c r="M1791" i="27"/>
  <c r="M2779" i="27"/>
  <c r="M2934" i="27"/>
  <c r="M3445" i="27"/>
  <c r="M3600" i="27"/>
  <c r="M3241" i="27"/>
  <c r="M3136" i="27"/>
  <c r="M2909" i="27"/>
  <c r="M2856" i="27"/>
  <c r="M2598" i="27"/>
  <c r="M2234" i="27"/>
  <c r="M2107" i="27"/>
  <c r="M1924" i="27"/>
  <c r="M1609" i="27"/>
  <c r="M1558" i="27"/>
  <c r="M1533" i="27"/>
  <c r="M1354" i="27"/>
  <c r="M3267" i="27"/>
  <c r="M3036" i="27"/>
  <c r="M2285" i="27"/>
  <c r="M2158" i="27"/>
  <c r="M1456" i="27"/>
  <c r="M2133" i="27"/>
  <c r="M2831" i="27"/>
  <c r="M3885" i="27"/>
  <c r="M3806" i="27"/>
  <c r="M3111" i="27"/>
  <c r="M3061" i="27"/>
  <c r="M2985" i="27"/>
  <c r="M2702" i="27"/>
  <c r="M2520" i="27"/>
  <c r="M2082" i="27"/>
  <c r="M3705" i="27"/>
  <c r="M3293" i="27"/>
  <c r="M2624" i="27"/>
  <c r="M2728" i="27"/>
  <c r="M3216" i="27"/>
  <c r="M3420" i="27"/>
  <c r="M2183" i="27"/>
  <c r="M3574" i="27"/>
  <c r="M3731" i="27"/>
  <c r="M1766" i="27"/>
  <c r="M3343" i="27"/>
  <c r="M2007" i="27"/>
  <c r="M2960" i="27"/>
  <c r="M2470" i="27"/>
  <c r="M3756" i="27"/>
  <c r="M2032" i="27"/>
  <c r="M1689" i="27"/>
  <c r="M1897" i="27"/>
  <c r="M2676" i="27"/>
  <c r="M3318" i="27"/>
  <c r="M2650" i="27"/>
  <c r="M2336" i="27"/>
  <c r="M1981" i="27"/>
  <c r="M3189" i="27"/>
  <c r="M3549" i="27"/>
  <c r="M3679" i="27"/>
  <c r="M3496" i="27"/>
  <c r="M3781" i="27"/>
  <c r="M3011" i="27"/>
  <c r="M3086" i="27"/>
  <c r="M3162" i="27"/>
  <c r="M3395" i="27"/>
  <c r="M3470" i="27"/>
  <c r="M1482" i="27"/>
  <c r="M1106" i="27"/>
  <c r="M2495" i="27"/>
  <c r="M89" i="23"/>
  <c r="M1639" i="27"/>
  <c r="M1587" i="27"/>
  <c r="M1795" i="27"/>
  <c r="M2137" i="27"/>
  <c r="M2449" i="27"/>
  <c r="M2783" i="27"/>
  <c r="M2835" i="27"/>
  <c r="M2576" i="27"/>
  <c r="M2938" i="27"/>
  <c r="M3449" i="27"/>
  <c r="M3889" i="27"/>
  <c r="M3810" i="27"/>
  <c r="M1409" i="27"/>
  <c r="M1718" i="27"/>
  <c r="M2314" i="27"/>
  <c r="M3604" i="27"/>
  <c r="M3245" i="27"/>
  <c r="M3140" i="27"/>
  <c r="M3115" i="27"/>
  <c r="M2989" i="27"/>
  <c r="M2913" i="27"/>
  <c r="M2860" i="27"/>
  <c r="M2602" i="27"/>
  <c r="M2524" i="27"/>
  <c r="M2238" i="27"/>
  <c r="M1537" i="27"/>
  <c r="M1358" i="27"/>
  <c r="M3709" i="27"/>
  <c r="M3297" i="27"/>
  <c r="M3040" i="27"/>
  <c r="M1460" i="27"/>
  <c r="M2212" i="27"/>
  <c r="M3065" i="27"/>
  <c r="M2706" i="27"/>
  <c r="M2111" i="27"/>
  <c r="M2086" i="27"/>
  <c r="M1928" i="27"/>
  <c r="M1613" i="27"/>
  <c r="M1562" i="27"/>
  <c r="M3271" i="27"/>
  <c r="M2162" i="27"/>
  <c r="M2289" i="27"/>
  <c r="M1901" i="27"/>
  <c r="M2628" i="27"/>
  <c r="M2036" i="27"/>
  <c r="M2732" i="27"/>
  <c r="M2474" i="27"/>
  <c r="M1693" i="27"/>
  <c r="M3347" i="27"/>
  <c r="M2654" i="27"/>
  <c r="M3322" i="27"/>
  <c r="M2340" i="27"/>
  <c r="M2964" i="27"/>
  <c r="M2680" i="27"/>
  <c r="M3760" i="27"/>
  <c r="M2187" i="27"/>
  <c r="M1955" i="27"/>
  <c r="M3424" i="27"/>
  <c r="M3578" i="27"/>
  <c r="M1770" i="27"/>
  <c r="M3735" i="27"/>
  <c r="M2011" i="27"/>
  <c r="M1985" i="27"/>
  <c r="M3220" i="27"/>
  <c r="M3193" i="27"/>
  <c r="M3553" i="27"/>
  <c r="M3683" i="27"/>
  <c r="M3500" i="27"/>
  <c r="M3166" i="27"/>
  <c r="M3399" i="27"/>
  <c r="M3474" i="27"/>
  <c r="M3785" i="27"/>
  <c r="M3015" i="27"/>
  <c r="M3090" i="27"/>
  <c r="M2499" i="27"/>
  <c r="M1110" i="27"/>
  <c r="M1486" i="27"/>
  <c r="M102" i="23"/>
  <c r="M100" i="23"/>
  <c r="J3789" i="27"/>
  <c r="J3868" i="27"/>
  <c r="J3739" i="27"/>
  <c r="J3583" i="27"/>
  <c r="J3428" i="27"/>
  <c r="J3119" i="27"/>
  <c r="J3224" i="27"/>
  <c r="J3044" i="27"/>
  <c r="J2943" i="27"/>
  <c r="J3094" i="27"/>
  <c r="J2968" i="27"/>
  <c r="J2839" i="27"/>
  <c r="J2814" i="27"/>
  <c r="J2917" i="27"/>
  <c r="J2892" i="27"/>
  <c r="J2711" i="27"/>
  <c r="J2607" i="27"/>
  <c r="J2685" i="27"/>
  <c r="J2659" i="27"/>
  <c r="J2503" i="27"/>
  <c r="J2453" i="27"/>
  <c r="J2428" i="27"/>
  <c r="J2217" i="27"/>
  <c r="J2065" i="27"/>
  <c r="J2015" i="27"/>
  <c r="J2293" i="27"/>
  <c r="J2191" i="27"/>
  <c r="J2166" i="27"/>
  <c r="J2116" i="27"/>
  <c r="J2090" i="27"/>
  <c r="J1541" i="27"/>
  <c r="J1516" i="27"/>
  <c r="J1337" i="27"/>
  <c r="J1934" i="27"/>
  <c r="J1907" i="27"/>
  <c r="J1880" i="27"/>
  <c r="J1774" i="27"/>
  <c r="J1592" i="27"/>
  <c r="J1566" i="27"/>
  <c r="J1618" i="27"/>
  <c r="J1439" i="27"/>
  <c r="J1388" i="27"/>
  <c r="J2633" i="27"/>
  <c r="J2141" i="27"/>
  <c r="J2555" i="27"/>
  <c r="J2762" i="27"/>
  <c r="J1697" i="27"/>
  <c r="J2581" i="27"/>
  <c r="J3688" i="27"/>
  <c r="J1749" i="27"/>
  <c r="J3326" i="27"/>
  <c r="J1672" i="27"/>
  <c r="J3276" i="27"/>
  <c r="J2319" i="27"/>
  <c r="J2268" i="27"/>
  <c r="J3019" i="27"/>
  <c r="J3403" i="27"/>
  <c r="J3557" i="27"/>
  <c r="J3714" i="27"/>
  <c r="J3250" i="27"/>
  <c r="J3301" i="27"/>
  <c r="J1990" i="27"/>
  <c r="J3199" i="27"/>
  <c r="J1964" i="27"/>
  <c r="J3172" i="27"/>
  <c r="J3479" i="27"/>
  <c r="J3532" i="27"/>
  <c r="J3662" i="27"/>
  <c r="J3764" i="27"/>
  <c r="J3453" i="27"/>
  <c r="J3069" i="27"/>
  <c r="J3378" i="27"/>
  <c r="J2994" i="27"/>
  <c r="J2478" i="27"/>
  <c r="J1465" i="27"/>
  <c r="J3145" i="27"/>
  <c r="J2242" i="27"/>
  <c r="J2040" i="27"/>
  <c r="J3505" i="27"/>
  <c r="J1089" i="27"/>
  <c r="J951" i="27"/>
  <c r="J922" i="27"/>
  <c r="J802" i="27"/>
  <c r="J652" i="27"/>
  <c r="J532" i="27"/>
  <c r="J324" i="27"/>
  <c r="J294" i="27"/>
  <c r="J129" i="27"/>
  <c r="J3842" i="27"/>
  <c r="J2529" i="27"/>
  <c r="J1723" i="27"/>
  <c r="J1491" i="27"/>
  <c r="J1312" i="27"/>
  <c r="J189" i="27"/>
  <c r="J444" i="27"/>
  <c r="J832" i="27"/>
  <c r="J682" i="27"/>
  <c r="J622" i="27"/>
  <c r="J592" i="27"/>
  <c r="J39" i="27"/>
  <c r="J11" i="23"/>
  <c r="J503" i="27"/>
  <c r="J264" i="27"/>
  <c r="J234" i="27"/>
  <c r="J14" i="23"/>
  <c r="J8" i="23"/>
  <c r="T1951" i="27"/>
  <c r="I1950" i="27"/>
  <c r="I209" i="27"/>
  <c r="R1950" i="27"/>
  <c r="R209" i="27"/>
  <c r="E3871" i="27"/>
  <c r="E3792" i="27"/>
  <c r="E3586" i="27"/>
  <c r="E3431" i="27"/>
  <c r="E3227" i="27"/>
  <c r="E3122" i="27"/>
  <c r="E3097" i="27"/>
  <c r="E2946" i="27"/>
  <c r="E2920" i="27"/>
  <c r="E2895" i="27"/>
  <c r="E2842" i="27"/>
  <c r="E2817" i="27"/>
  <c r="E2765" i="27"/>
  <c r="E2688" i="27"/>
  <c r="E2662" i="27"/>
  <c r="E2714" i="27"/>
  <c r="E2610" i="27"/>
  <c r="E2506" i="27"/>
  <c r="E2431" i="27"/>
  <c r="E2296" i="27"/>
  <c r="E2169" i="27"/>
  <c r="E2093" i="27"/>
  <c r="E2220" i="27"/>
  <c r="E2194" i="27"/>
  <c r="E2119" i="27"/>
  <c r="E2068" i="27"/>
  <c r="E2018" i="27"/>
  <c r="E1937" i="27"/>
  <c r="E1910" i="27"/>
  <c r="E1883" i="27"/>
  <c r="E1777" i="27"/>
  <c r="E1569" i="27"/>
  <c r="E1621" i="27"/>
  <c r="E3691" i="27"/>
  <c r="E1675" i="27"/>
  <c r="E1700" i="27"/>
  <c r="E1544" i="27"/>
  <c r="E1519" i="27"/>
  <c r="E1391" i="27"/>
  <c r="E1340" i="27"/>
  <c r="E3406" i="27"/>
  <c r="E2322" i="27"/>
  <c r="E2144" i="27"/>
  <c r="E3202" i="27"/>
  <c r="E1993" i="27"/>
  <c r="E3022" i="27"/>
  <c r="E2636" i="27"/>
  <c r="E3304" i="27"/>
  <c r="E1595" i="27"/>
  <c r="E3047" i="27"/>
  <c r="E3279" i="27"/>
  <c r="E2558" i="27"/>
  <c r="E2971" i="27"/>
  <c r="E1442" i="27"/>
  <c r="E3742" i="27"/>
  <c r="E1752" i="27"/>
  <c r="E3329" i="27"/>
  <c r="E3560" i="27"/>
  <c r="E2584" i="27"/>
  <c r="E2456" i="27"/>
  <c r="E3717" i="27"/>
  <c r="E3253" i="27"/>
  <c r="E2271" i="27"/>
  <c r="E1967" i="27"/>
  <c r="E3175" i="27"/>
  <c r="E3535" i="27"/>
  <c r="E3665" i="27"/>
  <c r="E3482" i="27"/>
  <c r="E3072" i="27"/>
  <c r="E3767" i="27"/>
  <c r="E3381" i="27"/>
  <c r="E2997" i="27"/>
  <c r="E1468" i="27"/>
  <c r="E2481" i="27"/>
  <c r="E3456" i="27"/>
  <c r="E3148" i="27"/>
  <c r="E3612" i="27"/>
  <c r="E3845" i="27"/>
  <c r="E2398" i="27"/>
  <c r="E2532" i="27"/>
  <c r="E1315" i="27"/>
  <c r="E84" i="23"/>
  <c r="E1507" i="27"/>
  <c r="E955" i="27"/>
  <c r="E926" i="27"/>
  <c r="E836" i="27"/>
  <c r="E806" i="27"/>
  <c r="E776" i="27"/>
  <c r="E507" i="27"/>
  <c r="E478" i="27"/>
  <c r="E328" i="27"/>
  <c r="E298" i="27"/>
  <c r="E238" i="27"/>
  <c r="E163" i="27"/>
  <c r="E103" i="27"/>
  <c r="E3354" i="27"/>
  <c r="E2245" i="27"/>
  <c r="E1726" i="27"/>
  <c r="E1854" i="27"/>
  <c r="E2868" i="27"/>
  <c r="E97" i="23"/>
  <c r="E1383" i="27"/>
  <c r="E448" i="27"/>
  <c r="E1144" i="27"/>
  <c r="E1092" i="27"/>
  <c r="E268" i="27"/>
  <c r="E40" i="23"/>
  <c r="E34" i="23"/>
  <c r="E358" i="27"/>
  <c r="E43" i="27"/>
  <c r="E13" i="27"/>
  <c r="E37" i="23"/>
  <c r="G2335" i="27"/>
  <c r="G3704" i="27"/>
  <c r="G3419" i="27"/>
  <c r="G1455" i="27"/>
  <c r="G1634" i="27"/>
  <c r="G1582" i="27"/>
  <c r="G2081" i="27"/>
  <c r="G2132" i="27"/>
  <c r="G2182" i="27"/>
  <c r="G2675" i="27"/>
  <c r="G2855" i="27"/>
  <c r="G2984" i="27"/>
  <c r="G3060" i="27"/>
  <c r="G3135" i="27"/>
  <c r="G3240" i="27"/>
  <c r="G3884" i="27"/>
  <c r="G2309" i="27"/>
  <c r="G2571" i="27"/>
  <c r="G2444" i="27"/>
  <c r="G1790" i="27"/>
  <c r="G1404" i="27"/>
  <c r="G2207" i="27"/>
  <c r="G2597" i="27"/>
  <c r="G2830" i="27"/>
  <c r="G3110" i="27"/>
  <c r="G3444" i="27"/>
  <c r="G3599" i="27"/>
  <c r="G2469" i="27"/>
  <c r="G2233" i="27"/>
  <c r="G1608" i="27"/>
  <c r="G1688" i="27"/>
  <c r="G3215" i="27"/>
  <c r="G2649" i="27"/>
  <c r="G1713" i="27"/>
  <c r="G1896" i="27"/>
  <c r="G1923" i="27"/>
  <c r="G1353" i="27"/>
  <c r="G1532" i="27"/>
  <c r="G1557" i="27"/>
  <c r="G2031" i="27"/>
  <c r="G2106" i="27"/>
  <c r="G2727" i="27"/>
  <c r="G2623" i="27"/>
  <c r="G2908" i="27"/>
  <c r="G2778" i="27"/>
  <c r="G2933" i="27"/>
  <c r="G2959" i="27"/>
  <c r="G3755" i="27"/>
  <c r="G2701" i="27"/>
  <c r="G2519" i="27"/>
  <c r="G3805" i="27"/>
  <c r="G3342" i="27"/>
  <c r="G3035" i="27"/>
  <c r="G3573" i="27"/>
  <c r="G2284" i="27"/>
  <c r="G2157" i="27"/>
  <c r="G3188" i="27"/>
  <c r="G3317" i="27"/>
  <c r="G1765" i="27"/>
  <c r="G3730" i="27"/>
  <c r="G1980" i="27"/>
  <c r="G3292" i="27"/>
  <c r="G3266" i="27"/>
  <c r="G2006" i="27"/>
  <c r="G3548" i="27"/>
  <c r="G3678" i="27"/>
  <c r="G3495" i="27"/>
  <c r="G3161" i="27"/>
  <c r="G3394" i="27"/>
  <c r="G3010" i="27"/>
  <c r="G3085" i="27"/>
  <c r="G3780" i="27"/>
  <c r="G1481" i="27"/>
  <c r="G852" i="27"/>
  <c r="G672" i="27"/>
  <c r="G642" i="27"/>
  <c r="G552" i="27"/>
  <c r="G523" i="27"/>
  <c r="G314" i="27"/>
  <c r="G284" i="27"/>
  <c r="G254" i="27"/>
  <c r="G149" i="27"/>
  <c r="G2494" i="27"/>
  <c r="G3469" i="27"/>
  <c r="G1105" i="27"/>
  <c r="G971" i="27"/>
  <c r="G942" i="27"/>
  <c r="G822" i="27"/>
  <c r="G792" i="27"/>
  <c r="G702" i="27"/>
  <c r="G612" i="27"/>
  <c r="G494" i="27"/>
  <c r="G374" i="27"/>
  <c r="G59" i="27"/>
  <c r="G85" i="23"/>
  <c r="G89" i="27"/>
  <c r="G853" i="27"/>
  <c r="G673" i="27"/>
  <c r="G643" i="27"/>
  <c r="G553" i="27"/>
  <c r="G524" i="27"/>
  <c r="G315" i="27"/>
  <c r="G285" i="27"/>
  <c r="G255" i="27"/>
  <c r="G150" i="27"/>
  <c r="G972" i="27"/>
  <c r="G943" i="27"/>
  <c r="G823" i="27"/>
  <c r="G793" i="27"/>
  <c r="G703" i="27"/>
  <c r="G613" i="27"/>
  <c r="G375" i="27"/>
  <c r="G60" i="27"/>
  <c r="G495" i="27"/>
  <c r="G90" i="27"/>
  <c r="M497" i="27"/>
  <c r="F497" i="27"/>
  <c r="W433" i="27"/>
  <c r="J435" i="27"/>
  <c r="J425" i="27"/>
  <c r="M407" i="27"/>
  <c r="F407" i="27"/>
  <c r="L377" i="27"/>
  <c r="J377" i="27"/>
  <c r="F377" i="27"/>
  <c r="F373" i="27"/>
  <c r="L287" i="27"/>
  <c r="L255" i="27"/>
  <c r="J159" i="27"/>
  <c r="S180" i="27"/>
  <c r="K140" i="27"/>
  <c r="D144" i="27"/>
  <c r="J90" i="27"/>
  <c r="L47" i="27"/>
  <c r="J9" i="27"/>
  <c r="L30" i="27"/>
  <c r="J30" i="27"/>
  <c r="Q3877" i="27"/>
  <c r="Q3798" i="27"/>
  <c r="Q3748" i="27"/>
  <c r="Q3437" i="27"/>
  <c r="Q3592" i="27"/>
  <c r="Q3233" i="27"/>
  <c r="Q3128" i="27"/>
  <c r="Q3103" i="27"/>
  <c r="Q2977" i="27"/>
  <c r="Q2952" i="27"/>
  <c r="Q3053" i="27"/>
  <c r="Q2926" i="27"/>
  <c r="Q2901" i="27"/>
  <c r="Q2848" i="27"/>
  <c r="Q2823" i="27"/>
  <c r="Q2771" i="27"/>
  <c r="Q2668" i="27"/>
  <c r="Q2616" i="27"/>
  <c r="Q2590" i="27"/>
  <c r="Q2564" i="27"/>
  <c r="Q2512" i="27"/>
  <c r="Q2462" i="27"/>
  <c r="Q2437" i="27"/>
  <c r="Q2720" i="27"/>
  <c r="Q2694" i="27"/>
  <c r="Q2226" i="27"/>
  <c r="Q2200" i="27"/>
  <c r="Q2175" i="27"/>
  <c r="Q2125" i="27"/>
  <c r="Q2074" i="27"/>
  <c r="Q2024" i="27"/>
  <c r="Q1943" i="27"/>
  <c r="Q2302" i="27"/>
  <c r="Q2099" i="27"/>
  <c r="Q1601" i="27"/>
  <c r="Q1575" i="27"/>
  <c r="Q1627" i="27"/>
  <c r="Q1525" i="27"/>
  <c r="Q1448" i="27"/>
  <c r="Q1397" i="27"/>
  <c r="Q3412" i="27"/>
  <c r="Q3697" i="27"/>
  <c r="Q1758" i="27"/>
  <c r="Q1916" i="27"/>
  <c r="Q1889" i="27"/>
  <c r="Q1783" i="27"/>
  <c r="Q1706" i="27"/>
  <c r="Q1550" i="27"/>
  <c r="Q1346" i="27"/>
  <c r="Q3723" i="27"/>
  <c r="Q3566" i="27"/>
  <c r="Q1681" i="27"/>
  <c r="Q3259" i="27"/>
  <c r="Q3285" i="27"/>
  <c r="Q2642" i="27"/>
  <c r="Q2277" i="27"/>
  <c r="Q3310" i="27"/>
  <c r="Q1973" i="27"/>
  <c r="Q3181" i="27"/>
  <c r="Q1999" i="27"/>
  <c r="Q3208" i="27"/>
  <c r="Q3335" i="27"/>
  <c r="Q3028" i="27"/>
  <c r="Q2328" i="27"/>
  <c r="Q2150" i="27"/>
  <c r="Q3773" i="27"/>
  <c r="Q3671" i="27"/>
  <c r="Q3488" i="27"/>
  <c r="Q3541" i="27"/>
  <c r="Q3387" i="27"/>
  <c r="Q3078" i="27"/>
  <c r="Q3003" i="27"/>
  <c r="Q3462" i="27"/>
  <c r="Q3154" i="27"/>
  <c r="Q1474" i="27"/>
  <c r="Q2487" i="27"/>
  <c r="Q1834" i="27"/>
  <c r="Q3618" i="27"/>
  <c r="Q3851" i="27"/>
  <c r="Q2538" i="27"/>
  <c r="Q2251" i="27"/>
  <c r="Q3824" i="27"/>
  <c r="Q2049" i="27"/>
  <c r="Q1372" i="27"/>
  <c r="Q1732" i="27"/>
  <c r="Q3514" i="27"/>
  <c r="Q1500" i="27"/>
  <c r="Q2874" i="27"/>
  <c r="Q2746" i="27"/>
  <c r="Q2379" i="27"/>
  <c r="Q2353" i="27"/>
  <c r="Q1654" i="27"/>
  <c r="Q1321" i="27"/>
  <c r="Q201" i="27"/>
  <c r="Q456" i="27"/>
  <c r="Q1150" i="27"/>
  <c r="Q1072" i="27"/>
  <c r="Q963" i="27"/>
  <c r="Q754" i="27"/>
  <c r="Q604" i="27"/>
  <c r="Q486" i="27"/>
  <c r="Q426" i="27"/>
  <c r="Q336" i="27"/>
  <c r="Q276" i="27"/>
  <c r="Q3644" i="27"/>
  <c r="Q3360" i="27"/>
  <c r="Q2404" i="27"/>
  <c r="Q1423" i="27"/>
  <c r="Q1808" i="27"/>
  <c r="Q1860" i="27"/>
  <c r="Q2797" i="27"/>
  <c r="Q1124" i="27"/>
  <c r="Q1098" i="27"/>
  <c r="Q1020" i="27"/>
  <c r="Q934" i="27"/>
  <c r="Q904" i="27"/>
  <c r="Q874" i="27"/>
  <c r="Q844" i="27"/>
  <c r="Q814" i="27"/>
  <c r="Q784" i="27"/>
  <c r="Q724" i="27"/>
  <c r="Q694" i="27"/>
  <c r="Q664" i="27"/>
  <c r="Q634" i="27"/>
  <c r="Q574" i="27"/>
  <c r="Q544" i="27"/>
  <c r="Q515" i="27"/>
  <c r="Q396" i="27"/>
  <c r="Q171" i="27"/>
  <c r="Q111" i="27"/>
  <c r="Q81" i="27"/>
  <c r="Q51" i="27"/>
  <c r="Q21" i="27"/>
  <c r="Q27" i="23"/>
  <c r="Q366" i="27"/>
  <c r="Q306" i="27"/>
  <c r="Q246" i="27"/>
  <c r="Q141" i="27"/>
  <c r="Q24" i="23"/>
  <c r="Q21" i="23"/>
  <c r="Q1949" i="27"/>
  <c r="Q208" i="27"/>
  <c r="H222" i="27"/>
  <c r="V1949" i="27"/>
  <c r="V208" i="27"/>
  <c r="D42" i="23"/>
  <c r="D1912" i="27"/>
  <c r="G3874" i="27"/>
  <c r="G3745" i="27"/>
  <c r="G3589" i="27"/>
  <c r="G3434" i="27"/>
  <c r="G3230" i="27"/>
  <c r="G3125" i="27"/>
  <c r="G3100" i="27"/>
  <c r="G3050" i="27"/>
  <c r="G2974" i="27"/>
  <c r="G2923" i="27"/>
  <c r="G2949" i="27"/>
  <c r="G2898" i="27"/>
  <c r="G2845" i="27"/>
  <c r="G2820" i="27"/>
  <c r="G2768" i="27"/>
  <c r="G2691" i="27"/>
  <c r="G2665" i="27"/>
  <c r="G2561" i="27"/>
  <c r="G2459" i="27"/>
  <c r="G2717" i="27"/>
  <c r="G2613" i="27"/>
  <c r="G2587" i="27"/>
  <c r="G2434" i="27"/>
  <c r="G2299" i="27"/>
  <c r="G2172" i="27"/>
  <c r="G2096" i="27"/>
  <c r="G2223" i="27"/>
  <c r="G2197" i="27"/>
  <c r="G2122" i="27"/>
  <c r="G2071" i="27"/>
  <c r="G2021" i="27"/>
  <c r="G1940" i="27"/>
  <c r="G1913" i="27"/>
  <c r="G1886" i="27"/>
  <c r="G1780" i="27"/>
  <c r="G1572" i="27"/>
  <c r="G1445" i="27"/>
  <c r="G1343" i="27"/>
  <c r="G3694" i="27"/>
  <c r="G1678" i="27"/>
  <c r="G1703" i="27"/>
  <c r="G1598" i="27"/>
  <c r="G1624" i="27"/>
  <c r="G1547" i="27"/>
  <c r="G1522" i="27"/>
  <c r="G1394" i="27"/>
  <c r="G3409" i="27"/>
  <c r="G2325" i="27"/>
  <c r="G3205" i="27"/>
  <c r="G2639" i="27"/>
  <c r="G3178" i="27"/>
  <c r="G2274" i="27"/>
  <c r="G3720" i="27"/>
  <c r="G3256" i="27"/>
  <c r="G3795" i="27"/>
  <c r="G2509" i="27"/>
  <c r="G3025" i="27"/>
  <c r="G3307" i="27"/>
  <c r="G1996" i="27"/>
  <c r="G2147" i="27"/>
  <c r="G3282" i="27"/>
  <c r="G3563" i="27"/>
  <c r="G1755" i="27"/>
  <c r="G3332" i="27"/>
  <c r="G1970" i="27"/>
  <c r="G3538" i="27"/>
  <c r="G3668" i="27"/>
  <c r="G3485" i="27"/>
  <c r="G3151" i="27"/>
  <c r="G3075" i="27"/>
  <c r="G3770" i="27"/>
  <c r="G3384" i="27"/>
  <c r="G3000" i="27"/>
  <c r="G1471" i="27"/>
  <c r="G2484" i="27"/>
  <c r="G3459" i="27"/>
  <c r="G3615" i="27"/>
  <c r="G2401" i="27"/>
  <c r="G2248" i="27"/>
  <c r="G1805" i="27"/>
  <c r="G3821" i="27"/>
  <c r="G1369" i="27"/>
  <c r="G3511" i="27"/>
  <c r="G1318" i="27"/>
  <c r="G959" i="27"/>
  <c r="G840" i="27"/>
  <c r="G780" i="27"/>
  <c r="G630" i="27"/>
  <c r="G540" i="27"/>
  <c r="G362" i="27"/>
  <c r="G272" i="27"/>
  <c r="G242" i="27"/>
  <c r="G3357" i="27"/>
  <c r="G3848" i="27"/>
  <c r="G2535" i="27"/>
  <c r="G2046" i="27"/>
  <c r="G1729" i="27"/>
  <c r="G1857" i="27"/>
  <c r="G1497" i="27"/>
  <c r="G2871" i="27"/>
  <c r="G2794" i="27"/>
  <c r="G2350" i="27"/>
  <c r="G1095" i="27"/>
  <c r="G930" i="27"/>
  <c r="G810" i="27"/>
  <c r="G690" i="27"/>
  <c r="G660" i="27"/>
  <c r="G600" i="27"/>
  <c r="G511" i="27"/>
  <c r="G482" i="27"/>
  <c r="G302" i="27"/>
  <c r="G53" i="23"/>
  <c r="G71" i="23"/>
  <c r="G137" i="27"/>
  <c r="G77" i="27"/>
  <c r="G47" i="27"/>
  <c r="G50" i="23"/>
  <c r="G47" i="23"/>
  <c r="K3874" i="27"/>
  <c r="K3795" i="27"/>
  <c r="K3745" i="27"/>
  <c r="K3589" i="27"/>
  <c r="K3434" i="27"/>
  <c r="K3230" i="27"/>
  <c r="K3125" i="27"/>
  <c r="K3100" i="27"/>
  <c r="K2974" i="27"/>
  <c r="K3050" i="27"/>
  <c r="K2949" i="27"/>
  <c r="K2923" i="27"/>
  <c r="K2898" i="27"/>
  <c r="K2768" i="27"/>
  <c r="K2845" i="27"/>
  <c r="K2820" i="27"/>
  <c r="K2691" i="27"/>
  <c r="K2665" i="27"/>
  <c r="K2587" i="27"/>
  <c r="K2561" i="27"/>
  <c r="K2509" i="27"/>
  <c r="K2459" i="27"/>
  <c r="K2434" i="27"/>
  <c r="K2717" i="27"/>
  <c r="K2613" i="27"/>
  <c r="K2299" i="27"/>
  <c r="K2197" i="27"/>
  <c r="K2172" i="27"/>
  <c r="K2122" i="27"/>
  <c r="K2096" i="27"/>
  <c r="K2223" i="27"/>
  <c r="K2071" i="27"/>
  <c r="K2021" i="27"/>
  <c r="K1940" i="27"/>
  <c r="K1913" i="27"/>
  <c r="K1886" i="27"/>
  <c r="K1780" i="27"/>
  <c r="K1703" i="27"/>
  <c r="K1598" i="27"/>
  <c r="K1572" i="27"/>
  <c r="K1624" i="27"/>
  <c r="K1445" i="27"/>
  <c r="K1394" i="27"/>
  <c r="K1343" i="27"/>
  <c r="K1547" i="27"/>
  <c r="K1522" i="27"/>
  <c r="K1678" i="27"/>
  <c r="K1996" i="27"/>
  <c r="K3256" i="27"/>
  <c r="K3282" i="27"/>
  <c r="K3025" i="27"/>
  <c r="K2639" i="27"/>
  <c r="K2325" i="27"/>
  <c r="K3332" i="27"/>
  <c r="K3694" i="27"/>
  <c r="K2147" i="27"/>
  <c r="K3205" i="27"/>
  <c r="K3720" i="27"/>
  <c r="K3409" i="27"/>
  <c r="K3563" i="27"/>
  <c r="K1755" i="27"/>
  <c r="K2274" i="27"/>
  <c r="K3307" i="27"/>
  <c r="K3178" i="27"/>
  <c r="K1970" i="27"/>
  <c r="K3668" i="27"/>
  <c r="K3538" i="27"/>
  <c r="K3770" i="27"/>
  <c r="K3384" i="27"/>
  <c r="K3151" i="27"/>
  <c r="K3000" i="27"/>
  <c r="K3485" i="27"/>
  <c r="K3459" i="27"/>
  <c r="K3075" i="27"/>
  <c r="K1471" i="27"/>
  <c r="K2484" i="27"/>
  <c r="K3641" i="27"/>
  <c r="K3357" i="27"/>
  <c r="K3848" i="27"/>
  <c r="K2401" i="27"/>
  <c r="K2535" i="27"/>
  <c r="K3821" i="27"/>
  <c r="K1729" i="27"/>
  <c r="K1857" i="27"/>
  <c r="K1497" i="27"/>
  <c r="K2794" i="27"/>
  <c r="K1318" i="27"/>
  <c r="K197" i="27"/>
  <c r="K452" i="27"/>
  <c r="K840" i="27"/>
  <c r="K630" i="27"/>
  <c r="K600" i="27"/>
  <c r="K511" i="27"/>
  <c r="K272" i="27"/>
  <c r="K242" i="27"/>
  <c r="K3615" i="27"/>
  <c r="K2248" i="27"/>
  <c r="K1420" i="27"/>
  <c r="K1805" i="27"/>
  <c r="K3511" i="27"/>
  <c r="K2376" i="27"/>
  <c r="K1095" i="27"/>
  <c r="K959" i="27"/>
  <c r="K930" i="27"/>
  <c r="K810" i="27"/>
  <c r="K780" i="27"/>
  <c r="K660" i="27"/>
  <c r="K540" i="27"/>
  <c r="K302" i="27"/>
  <c r="K47" i="23"/>
  <c r="K53" i="23"/>
  <c r="K482" i="27"/>
  <c r="K332" i="27"/>
  <c r="K77" i="27"/>
  <c r="K47" i="27"/>
  <c r="K50" i="23"/>
  <c r="K71" i="23"/>
  <c r="Q3874" i="27"/>
  <c r="Q3795" i="27"/>
  <c r="Q3745" i="27"/>
  <c r="Q3589" i="27"/>
  <c r="Q3434" i="27"/>
  <c r="Q3230" i="27"/>
  <c r="Q3125" i="27"/>
  <c r="Q3100" i="27"/>
  <c r="Q2974" i="27"/>
  <c r="Q2949" i="27"/>
  <c r="Q3050" i="27"/>
  <c r="Q2923" i="27"/>
  <c r="Q2898" i="27"/>
  <c r="Q2845" i="27"/>
  <c r="Q2820" i="27"/>
  <c r="Q2768" i="27"/>
  <c r="Q2665" i="27"/>
  <c r="Q2613" i="27"/>
  <c r="Q2587" i="27"/>
  <c r="Q2561" i="27"/>
  <c r="Q2509" i="27"/>
  <c r="Q2459" i="27"/>
  <c r="Q2434" i="27"/>
  <c r="Q2717" i="27"/>
  <c r="Q2691" i="27"/>
  <c r="Q2223" i="27"/>
  <c r="Q2197" i="27"/>
  <c r="Q2172" i="27"/>
  <c r="Q2122" i="27"/>
  <c r="Q2071" i="27"/>
  <c r="Q2021" i="27"/>
  <c r="Q1940" i="27"/>
  <c r="Q2299" i="27"/>
  <c r="Q2096" i="27"/>
  <c r="Q1598" i="27"/>
  <c r="Q1572" i="27"/>
  <c r="Q1624" i="27"/>
  <c r="Q1522" i="27"/>
  <c r="Q1445" i="27"/>
  <c r="Q1394" i="27"/>
  <c r="Q3409" i="27"/>
  <c r="Q3694" i="27"/>
  <c r="Q3720" i="27"/>
  <c r="Q1913" i="27"/>
  <c r="Q1886" i="27"/>
  <c r="Q1780" i="27"/>
  <c r="Q1703" i="27"/>
  <c r="Q1547" i="27"/>
  <c r="Q1343" i="27"/>
  <c r="Q3563" i="27"/>
  <c r="Q1678" i="27"/>
  <c r="Q1755" i="27"/>
  <c r="Q3256" i="27"/>
  <c r="Q3282" i="27"/>
  <c r="Q2639" i="27"/>
  <c r="Q2274" i="27"/>
  <c r="Q3307" i="27"/>
  <c r="Q1970" i="27"/>
  <c r="Q3178" i="27"/>
  <c r="Q1996" i="27"/>
  <c r="Q3205" i="27"/>
  <c r="Q3332" i="27"/>
  <c r="Q3025" i="27"/>
  <c r="Q2325" i="27"/>
  <c r="Q2147" i="27"/>
  <c r="Q3770" i="27"/>
  <c r="Q3668" i="27"/>
  <c r="Q3485" i="27"/>
  <c r="Q3538" i="27"/>
  <c r="Q3384" i="27"/>
  <c r="Q3075" i="27"/>
  <c r="Q3000" i="27"/>
  <c r="Q3459" i="27"/>
  <c r="Q3151" i="27"/>
  <c r="Q1471" i="27"/>
  <c r="Q2484" i="27"/>
  <c r="Q1831" i="27"/>
  <c r="Q3615" i="27"/>
  <c r="Q3848" i="27"/>
  <c r="Q2535" i="27"/>
  <c r="Q2248" i="27"/>
  <c r="Q3821" i="27"/>
  <c r="Q2046" i="27"/>
  <c r="Q1369" i="27"/>
  <c r="Q1729" i="27"/>
  <c r="Q3511" i="27"/>
  <c r="Q1497" i="27"/>
  <c r="Q2871" i="27"/>
  <c r="Q2743" i="27"/>
  <c r="Q2376" i="27"/>
  <c r="Q1651" i="27"/>
  <c r="Q1318" i="27"/>
  <c r="Q197" i="27"/>
  <c r="Q452" i="27"/>
  <c r="Q1147" i="27"/>
  <c r="Q1069" i="27"/>
  <c r="Q959" i="27"/>
  <c r="Q930" i="27"/>
  <c r="Q900" i="27"/>
  <c r="Q840" i="27"/>
  <c r="Q810" i="27"/>
  <c r="Q690" i="27"/>
  <c r="Q630" i="27"/>
  <c r="Q600" i="27"/>
  <c r="Q570" i="27"/>
  <c r="Q540" i="27"/>
  <c r="Q511" i="27"/>
  <c r="Q482" i="27"/>
  <c r="Q392" i="27"/>
  <c r="Q332" i="27"/>
  <c r="Q302" i="27"/>
  <c r="Q107" i="27"/>
  <c r="Q3641" i="27"/>
  <c r="Q3357" i="27"/>
  <c r="Q2401" i="27"/>
  <c r="Q1420" i="27"/>
  <c r="Q1805" i="27"/>
  <c r="Q1857" i="27"/>
  <c r="Q2794" i="27"/>
  <c r="Q2350" i="27"/>
  <c r="Q1121" i="27"/>
  <c r="Q1095" i="27"/>
  <c r="Q1017" i="27"/>
  <c r="Q870" i="27"/>
  <c r="Q780" i="27"/>
  <c r="Q750" i="27"/>
  <c r="Q720" i="27"/>
  <c r="Q660" i="27"/>
  <c r="Q362" i="27"/>
  <c r="Q242" i="27"/>
  <c r="Q167" i="27"/>
  <c r="Q47" i="27"/>
  <c r="Q17" i="27"/>
  <c r="Q53" i="23"/>
  <c r="Q50" i="23"/>
  <c r="Q422" i="27"/>
  <c r="Q272" i="27"/>
  <c r="Q137" i="27"/>
  <c r="Q77" i="27"/>
  <c r="Q47" i="23"/>
  <c r="S3874" i="27"/>
  <c r="S3795" i="27"/>
  <c r="S3745" i="27"/>
  <c r="S3589" i="27"/>
  <c r="S3434" i="27"/>
  <c r="S3230" i="27"/>
  <c r="S3125" i="27"/>
  <c r="S3100" i="27"/>
  <c r="S2949" i="27"/>
  <c r="S3050" i="27"/>
  <c r="S2923" i="27"/>
  <c r="S2898" i="27"/>
  <c r="S2845" i="27"/>
  <c r="S2820" i="27"/>
  <c r="S2768" i="27"/>
  <c r="S2665" i="27"/>
  <c r="S2613" i="27"/>
  <c r="S2587" i="27"/>
  <c r="S2561" i="27"/>
  <c r="S2509" i="27"/>
  <c r="S2459" i="27"/>
  <c r="S2434" i="27"/>
  <c r="S2717" i="27"/>
  <c r="S2691" i="27"/>
  <c r="S2223" i="27"/>
  <c r="S2197" i="27"/>
  <c r="S2172" i="27"/>
  <c r="S2122" i="27"/>
  <c r="S2071" i="27"/>
  <c r="S2021" i="27"/>
  <c r="S1940" i="27"/>
  <c r="S2299" i="27"/>
  <c r="S2096" i="27"/>
  <c r="S1598" i="27"/>
  <c r="S1572" i="27"/>
  <c r="S1624" i="27"/>
  <c r="S1522" i="27"/>
  <c r="S1445" i="27"/>
  <c r="S1394" i="27"/>
  <c r="S3720" i="27"/>
  <c r="S3563" i="27"/>
  <c r="S1678" i="27"/>
  <c r="S1913" i="27"/>
  <c r="S1886" i="27"/>
  <c r="S1780" i="27"/>
  <c r="S1703" i="27"/>
  <c r="S1547" i="27"/>
  <c r="S1343" i="27"/>
  <c r="S3409" i="27"/>
  <c r="S3694" i="27"/>
  <c r="S3256" i="27"/>
  <c r="S3282" i="27"/>
  <c r="S2639" i="27"/>
  <c r="S2274" i="27"/>
  <c r="S1996" i="27"/>
  <c r="S3332" i="27"/>
  <c r="S3307" i="27"/>
  <c r="S3205" i="27"/>
  <c r="S2974" i="27"/>
  <c r="S1755" i="27"/>
  <c r="S3025" i="27"/>
  <c r="S2147" i="27"/>
  <c r="S2325" i="27"/>
  <c r="S1970" i="27"/>
  <c r="S3178" i="27"/>
  <c r="S3668" i="27"/>
  <c r="S3538" i="27"/>
  <c r="S3770" i="27"/>
  <c r="S3384" i="27"/>
  <c r="S3151" i="27"/>
  <c r="S3075" i="27"/>
  <c r="S3000" i="27"/>
  <c r="S3485" i="27"/>
  <c r="S3459" i="27"/>
  <c r="S2484" i="27"/>
  <c r="S1471" i="27"/>
  <c r="S3615" i="27"/>
  <c r="S3848" i="27"/>
  <c r="S2535" i="27"/>
  <c r="S2248" i="27"/>
  <c r="S3821" i="27"/>
  <c r="S2046" i="27"/>
  <c r="S1369" i="27"/>
  <c r="S1729" i="27"/>
  <c r="S3511" i="27"/>
  <c r="S1497" i="27"/>
  <c r="S2871" i="27"/>
  <c r="S1318" i="27"/>
  <c r="S197" i="27"/>
  <c r="S452" i="27"/>
  <c r="S959" i="27"/>
  <c r="S930" i="27"/>
  <c r="S840" i="27"/>
  <c r="S810" i="27"/>
  <c r="S630" i="27"/>
  <c r="S600" i="27"/>
  <c r="S540" i="27"/>
  <c r="S511" i="27"/>
  <c r="S482" i="27"/>
  <c r="S332" i="27"/>
  <c r="S302" i="27"/>
  <c r="S3357" i="27"/>
  <c r="S2401" i="27"/>
  <c r="S1857" i="27"/>
  <c r="S780" i="27"/>
  <c r="S750" i="27"/>
  <c r="S720" i="27"/>
  <c r="S660" i="27"/>
  <c r="S272" i="27"/>
  <c r="S137" i="27"/>
  <c r="S47" i="27"/>
  <c r="S47" i="23"/>
  <c r="S392" i="27"/>
  <c r="S362" i="27"/>
  <c r="S77" i="27"/>
  <c r="S53" i="23"/>
  <c r="S50" i="23"/>
  <c r="S71" i="23"/>
  <c r="W3874" i="27"/>
  <c r="W3795" i="27"/>
  <c r="W3589" i="27"/>
  <c r="W3434" i="27"/>
  <c r="W3230" i="27"/>
  <c r="W3100" i="27"/>
  <c r="W2949" i="27"/>
  <c r="W3050" i="27"/>
  <c r="W2974" i="27"/>
  <c r="W2923" i="27"/>
  <c r="W2898" i="27"/>
  <c r="W2845" i="27"/>
  <c r="W2820" i="27"/>
  <c r="W2768" i="27"/>
  <c r="W2665" i="27"/>
  <c r="W2613" i="27"/>
  <c r="W2587" i="27"/>
  <c r="W2561" i="27"/>
  <c r="W2509" i="27"/>
  <c r="W2459" i="27"/>
  <c r="W2434" i="27"/>
  <c r="W2717" i="27"/>
  <c r="W2691" i="27"/>
  <c r="W2223" i="27"/>
  <c r="W2197" i="27"/>
  <c r="W2172" i="27"/>
  <c r="W2122" i="27"/>
  <c r="W2071" i="27"/>
  <c r="W2021" i="27"/>
  <c r="W1940" i="27"/>
  <c r="W2299" i="27"/>
  <c r="W2096" i="27"/>
  <c r="W1598" i="27"/>
  <c r="W1572" i="27"/>
  <c r="W1624" i="27"/>
  <c r="W1522" i="27"/>
  <c r="W1445" i="27"/>
  <c r="W1394" i="27"/>
  <c r="W1343" i="27"/>
  <c r="W1913" i="27"/>
  <c r="W1886" i="27"/>
  <c r="W1780" i="27"/>
  <c r="W1703" i="27"/>
  <c r="W3409" i="27"/>
  <c r="W3694" i="27"/>
  <c r="W3720" i="27"/>
  <c r="W3563" i="27"/>
  <c r="W1678" i="27"/>
  <c r="W1755" i="27"/>
  <c r="W3256" i="27"/>
  <c r="W3282" i="27"/>
  <c r="W2274" i="27"/>
  <c r="W2325" i="27"/>
  <c r="W3307" i="27"/>
  <c r="W1970" i="27"/>
  <c r="W1996" i="27"/>
  <c r="W3178" i="27"/>
  <c r="W3332" i="27"/>
  <c r="W3025" i="27"/>
  <c r="W2639" i="27"/>
  <c r="W2147" i="27"/>
  <c r="W3205" i="27"/>
  <c r="W3745" i="27"/>
  <c r="W1547" i="27"/>
  <c r="W3125" i="27"/>
  <c r="W3668" i="27"/>
  <c r="W3485" i="27"/>
  <c r="W3538" i="27"/>
  <c r="W3384" i="27"/>
  <c r="W3151" i="27"/>
  <c r="W3075" i="27"/>
  <c r="W3000" i="27"/>
  <c r="W1471" i="27"/>
  <c r="W2484" i="27"/>
  <c r="W3770" i="27"/>
  <c r="W3459" i="27"/>
  <c r="W1831" i="27"/>
  <c r="W3615" i="27"/>
  <c r="W3848" i="27"/>
  <c r="W2535" i="27"/>
  <c r="W2248" i="27"/>
  <c r="W3821" i="27"/>
  <c r="W2046" i="27"/>
  <c r="W1369" i="27"/>
  <c r="W1729" i="27"/>
  <c r="W3511" i="27"/>
  <c r="W1857" i="27"/>
  <c r="W1497" i="27"/>
  <c r="W2871" i="27"/>
  <c r="W2794" i="27"/>
  <c r="W2743" i="27"/>
  <c r="W2376" i="27"/>
  <c r="W1318" i="27"/>
  <c r="W197" i="27"/>
  <c r="W1147" i="27"/>
  <c r="W959" i="27"/>
  <c r="W930" i="27"/>
  <c r="W840" i="27"/>
  <c r="W810" i="27"/>
  <c r="W780" i="27"/>
  <c r="W750" i="27"/>
  <c r="W690" i="27"/>
  <c r="W660" i="27"/>
  <c r="W630" i="27"/>
  <c r="W600" i="27"/>
  <c r="W540" i="27"/>
  <c r="W511" i="27"/>
  <c r="W482" i="27"/>
  <c r="W332" i="27"/>
  <c r="W302" i="27"/>
  <c r="W242" i="27"/>
  <c r="W167" i="27"/>
  <c r="W137" i="27"/>
  <c r="W3357" i="27"/>
  <c r="W2401" i="27"/>
  <c r="W2350" i="27"/>
  <c r="W1651" i="27"/>
  <c r="W452" i="27"/>
  <c r="W1095" i="27"/>
  <c r="W870" i="27"/>
  <c r="W720" i="27"/>
  <c r="W272" i="27"/>
  <c r="W47" i="23"/>
  <c r="W53" i="23"/>
  <c r="W362" i="27"/>
  <c r="W77" i="27"/>
  <c r="W47" i="27"/>
  <c r="W17" i="27"/>
  <c r="W71" i="23"/>
  <c r="W50" i="23"/>
  <c r="P3424" i="27"/>
  <c r="P1460" i="27"/>
  <c r="P1537" i="27"/>
  <c r="P3578" i="27"/>
  <c r="P1358" i="27"/>
  <c r="P1928" i="27"/>
  <c r="P2187" i="27"/>
  <c r="P2111" i="27"/>
  <c r="P2474" i="27"/>
  <c r="P2524" i="27"/>
  <c r="P2602" i="27"/>
  <c r="P2628" i="27"/>
  <c r="P3245" i="27"/>
  <c r="P2238" i="27"/>
  <c r="P3220" i="27"/>
  <c r="P1562" i="27"/>
  <c r="P2086" i="27"/>
  <c r="P2913" i="27"/>
  <c r="P3889" i="27"/>
  <c r="P3449" i="27"/>
  <c r="P2783" i="27"/>
  <c r="P2680" i="27"/>
  <c r="P2212" i="27"/>
  <c r="P2137" i="27"/>
  <c r="P2036" i="27"/>
  <c r="P1718" i="27"/>
  <c r="P1587" i="27"/>
  <c r="P1639" i="27"/>
  <c r="P1409" i="27"/>
  <c r="P3297" i="27"/>
  <c r="P2289" i="27"/>
  <c r="P2340" i="27"/>
  <c r="P2162" i="27"/>
  <c r="P2011" i="27"/>
  <c r="P3322" i="27"/>
  <c r="P1770" i="27"/>
  <c r="P3709" i="27"/>
  <c r="P2860" i="27"/>
  <c r="P2989" i="27"/>
  <c r="P3065" i="27"/>
  <c r="P3115" i="27"/>
  <c r="P3140" i="27"/>
  <c r="P3604" i="27"/>
  <c r="P3760" i="27"/>
  <c r="P3810" i="27"/>
  <c r="P1613" i="27"/>
  <c r="P2706" i="27"/>
  <c r="P2964" i="27"/>
  <c r="P2938" i="27"/>
  <c r="P2835" i="27"/>
  <c r="P2732" i="27"/>
  <c r="P2576" i="27"/>
  <c r="P2449" i="27"/>
  <c r="P2314" i="27"/>
  <c r="P1955" i="27"/>
  <c r="P1901" i="27"/>
  <c r="P1795" i="27"/>
  <c r="P3735" i="27"/>
  <c r="P1693" i="27"/>
  <c r="P3271" i="27"/>
  <c r="P3040" i="27"/>
  <c r="P2654" i="27"/>
  <c r="P1985" i="27"/>
  <c r="P3193" i="27"/>
  <c r="P3347" i="27"/>
  <c r="P3683" i="27"/>
  <c r="P3500" i="27"/>
  <c r="P3553" i="27"/>
  <c r="P2499" i="27"/>
  <c r="P3474" i="27"/>
  <c r="P3399" i="27"/>
  <c r="P3090" i="27"/>
  <c r="P3015" i="27"/>
  <c r="P3785" i="27"/>
  <c r="P1486" i="27"/>
  <c r="P3166" i="27"/>
  <c r="P1162" i="27"/>
  <c r="P1084" i="27"/>
  <c r="P1136" i="27"/>
  <c r="P1110" i="27"/>
  <c r="P100" i="23"/>
  <c r="P102" i="23"/>
  <c r="P3420" i="27"/>
  <c r="P1558" i="27"/>
  <c r="P2082" i="27"/>
  <c r="P2470" i="27"/>
  <c r="P2856" i="27"/>
  <c r="P2985" i="27"/>
  <c r="P3061" i="27"/>
  <c r="P3111" i="27"/>
  <c r="P3136" i="27"/>
  <c r="P3241" i="27"/>
  <c r="P3806" i="27"/>
  <c r="P3885" i="27"/>
  <c r="P2234" i="27"/>
  <c r="P3445" i="27"/>
  <c r="P3216" i="27"/>
  <c r="P1766" i="27"/>
  <c r="P2598" i="27"/>
  <c r="P3600" i="27"/>
  <c r="P2960" i="27"/>
  <c r="P2934" i="27"/>
  <c r="P2831" i="27"/>
  <c r="P2779" i="27"/>
  <c r="P2728" i="27"/>
  <c r="P2445" i="27"/>
  <c r="P2310" i="27"/>
  <c r="P1897" i="27"/>
  <c r="P1791" i="27"/>
  <c r="P1714" i="27"/>
  <c r="P1635" i="27"/>
  <c r="P1456" i="27"/>
  <c r="P3293" i="27"/>
  <c r="P3036" i="27"/>
  <c r="P2650" i="27"/>
  <c r="P2007" i="27"/>
  <c r="P1924" i="27"/>
  <c r="P3574" i="27"/>
  <c r="P3705" i="27"/>
  <c r="P1354" i="27"/>
  <c r="P1533" i="27"/>
  <c r="P2183" i="27"/>
  <c r="P2107" i="27"/>
  <c r="P2520" i="27"/>
  <c r="P2624" i="27"/>
  <c r="P2909" i="27"/>
  <c r="P3756" i="27"/>
  <c r="P1609" i="27"/>
  <c r="P2702" i="27"/>
  <c r="P2676" i="27"/>
  <c r="P2572" i="27"/>
  <c r="P2208" i="27"/>
  <c r="P2133" i="27"/>
  <c r="P2032" i="27"/>
  <c r="P1583" i="27"/>
  <c r="P1405" i="27"/>
  <c r="P3731" i="27"/>
  <c r="P1689" i="27"/>
  <c r="P3267" i="27"/>
  <c r="P2285" i="27"/>
  <c r="P2336" i="27"/>
  <c r="P2158" i="27"/>
  <c r="P3318" i="27"/>
  <c r="P1981" i="27"/>
  <c r="P3343" i="27"/>
  <c r="P3189" i="27"/>
  <c r="P3679" i="27"/>
  <c r="P3496" i="27"/>
  <c r="P3549" i="27"/>
  <c r="P3781" i="27"/>
  <c r="P2495" i="27"/>
  <c r="P3162" i="27"/>
  <c r="P1482" i="27"/>
  <c r="P3470" i="27"/>
  <c r="P3395" i="27"/>
  <c r="P3086" i="27"/>
  <c r="P3011" i="27"/>
  <c r="P87" i="23"/>
  <c r="P1132" i="27"/>
  <c r="P1080" i="27"/>
  <c r="P1158" i="27"/>
  <c r="P1106" i="27"/>
  <c r="P89" i="23"/>
  <c r="Q2449" i="27"/>
  <c r="Q1409" i="27"/>
  <c r="Q1460" i="27"/>
  <c r="Q1718" i="27"/>
  <c r="Q1955" i="27"/>
  <c r="Q2036" i="27"/>
  <c r="Q2212" i="27"/>
  <c r="Q2314" i="27"/>
  <c r="Q2732" i="27"/>
  <c r="Q2964" i="27"/>
  <c r="Q3889" i="27"/>
  <c r="Q3810" i="27"/>
  <c r="Q3760" i="27"/>
  <c r="Q1587" i="27"/>
  <c r="Q1901" i="27"/>
  <c r="Q2137" i="27"/>
  <c r="Q2835" i="27"/>
  <c r="Q2576" i="27"/>
  <c r="Q3449" i="27"/>
  <c r="Q3245" i="27"/>
  <c r="Q3115" i="27"/>
  <c r="Q2913" i="27"/>
  <c r="Q2860" i="27"/>
  <c r="Q2628" i="27"/>
  <c r="Q2602" i="27"/>
  <c r="Q2524" i="27"/>
  <c r="Q2238" i="27"/>
  <c r="Q2187" i="27"/>
  <c r="Q1537" i="27"/>
  <c r="Q1358" i="27"/>
  <c r="Q3424" i="27"/>
  <c r="Q1693" i="27"/>
  <c r="Q1770" i="27"/>
  <c r="Q3271" i="27"/>
  <c r="Q3297" i="27"/>
  <c r="Q3040" i="27"/>
  <c r="Q3322" i="27"/>
  <c r="Q1639" i="27"/>
  <c r="Q1795" i="27"/>
  <c r="Q2680" i="27"/>
  <c r="Q2783" i="27"/>
  <c r="Q2938" i="27"/>
  <c r="Q3604" i="27"/>
  <c r="Q3140" i="27"/>
  <c r="Q3065" i="27"/>
  <c r="Q2989" i="27"/>
  <c r="Q2706" i="27"/>
  <c r="Q2474" i="27"/>
  <c r="Q2111" i="27"/>
  <c r="Q2086" i="27"/>
  <c r="Q1928" i="27"/>
  <c r="Q1613" i="27"/>
  <c r="Q1562" i="27"/>
  <c r="Q3709" i="27"/>
  <c r="Q3735" i="27"/>
  <c r="Q3578" i="27"/>
  <c r="Q3347" i="27"/>
  <c r="Q2654" i="27"/>
  <c r="Q2340" i="27"/>
  <c r="Q2289" i="27"/>
  <c r="Q2162" i="27"/>
  <c r="Q1985" i="27"/>
  <c r="Q3193" i="27"/>
  <c r="Q3220" i="27"/>
  <c r="Q2011" i="27"/>
  <c r="Q3553" i="27"/>
  <c r="Q3500" i="27"/>
  <c r="Q3785" i="27"/>
  <c r="Q3683" i="27"/>
  <c r="Q3015" i="27"/>
  <c r="Q3166" i="27"/>
  <c r="Q3474" i="27"/>
  <c r="Q1486" i="27"/>
  <c r="Q2499" i="27"/>
  <c r="Q3399" i="27"/>
  <c r="Q3090" i="27"/>
  <c r="Q1162" i="27"/>
  <c r="Q1136" i="27"/>
  <c r="Q1110" i="27"/>
  <c r="Q1084" i="27"/>
  <c r="Q1032" i="27"/>
  <c r="Q102" i="23"/>
  <c r="Q1635" i="27"/>
  <c r="Q1897" i="27"/>
  <c r="Q1456" i="27"/>
  <c r="Q1791" i="27"/>
  <c r="Q2133" i="27"/>
  <c r="Q2032" i="27"/>
  <c r="Q2779" i="27"/>
  <c r="Q2831" i="27"/>
  <c r="Q2934" i="27"/>
  <c r="Q3445" i="27"/>
  <c r="Q3756" i="27"/>
  <c r="Q1583" i="27"/>
  <c r="Q1405" i="27"/>
  <c r="Q1714" i="27"/>
  <c r="Q2310" i="27"/>
  <c r="Q2445" i="27"/>
  <c r="Q2572" i="27"/>
  <c r="Q2676" i="27"/>
  <c r="Q3885" i="27"/>
  <c r="Q3806" i="27"/>
  <c r="Q3241" i="27"/>
  <c r="Q2985" i="27"/>
  <c r="Q2909" i="27"/>
  <c r="Q2856" i="27"/>
  <c r="Q2598" i="27"/>
  <c r="Q2234" i="27"/>
  <c r="Q2183" i="27"/>
  <c r="Q2107" i="27"/>
  <c r="Q1924" i="27"/>
  <c r="Q1609" i="27"/>
  <c r="Q1558" i="27"/>
  <c r="Q1533" i="27"/>
  <c r="Q1354" i="27"/>
  <c r="Q3420" i="27"/>
  <c r="Q3705" i="27"/>
  <c r="Q3731" i="27"/>
  <c r="Q1689" i="27"/>
  <c r="Q1766" i="27"/>
  <c r="Q3293" i="27"/>
  <c r="Q3036" i="27"/>
  <c r="Q3343" i="27"/>
  <c r="Q2336" i="27"/>
  <c r="Q2285" i="27"/>
  <c r="Q2158" i="27"/>
  <c r="Q2208" i="27"/>
  <c r="Q2728" i="27"/>
  <c r="Q2960" i="27"/>
  <c r="Q3600" i="27"/>
  <c r="Q3136" i="27"/>
  <c r="Q3111" i="27"/>
  <c r="Q3061" i="27"/>
  <c r="Q2702" i="27"/>
  <c r="Q2624" i="27"/>
  <c r="Q2520" i="27"/>
  <c r="Q2470" i="27"/>
  <c r="Q2082" i="27"/>
  <c r="Q3574" i="27"/>
  <c r="Q3267" i="27"/>
  <c r="Q2650" i="27"/>
  <c r="Q3318" i="27"/>
  <c r="Q1981" i="27"/>
  <c r="Q3189" i="27"/>
  <c r="Q2007" i="27"/>
  <c r="Q3216" i="27"/>
  <c r="Q3781" i="27"/>
  <c r="Q3679" i="27"/>
  <c r="Q3496" i="27"/>
  <c r="Q3549" i="27"/>
  <c r="Q3395" i="27"/>
  <c r="Q2495" i="27"/>
  <c r="Q3011" i="27"/>
  <c r="Q3086" i="27"/>
  <c r="Q3162" i="27"/>
  <c r="Q3470" i="27"/>
  <c r="Q1482" i="27"/>
  <c r="Q1158" i="27"/>
  <c r="Q1106" i="27"/>
  <c r="Q1132" i="27"/>
  <c r="Q1080" i="27"/>
  <c r="Q1028" i="27"/>
  <c r="Q89" i="23"/>
  <c r="S2445" i="27"/>
  <c r="S2310" i="27"/>
  <c r="S1405" i="27"/>
  <c r="S1456" i="27"/>
  <c r="S1583" i="27"/>
  <c r="S1897" i="27"/>
  <c r="S2032" i="27"/>
  <c r="S2676" i="27"/>
  <c r="S2728" i="27"/>
  <c r="S2779" i="27"/>
  <c r="S2831" i="27"/>
  <c r="S3445" i="27"/>
  <c r="S3885" i="27"/>
  <c r="S3806" i="27"/>
  <c r="S3600" i="27"/>
  <c r="S1714" i="27"/>
  <c r="S1791" i="27"/>
  <c r="S2208" i="27"/>
  <c r="S3136" i="27"/>
  <c r="S3111" i="27"/>
  <c r="S3061" i="27"/>
  <c r="S2624" i="27"/>
  <c r="S2520" i="27"/>
  <c r="S2470" i="27"/>
  <c r="S2234" i="27"/>
  <c r="S2082" i="27"/>
  <c r="S1609" i="27"/>
  <c r="S3574" i="27"/>
  <c r="S1689" i="27"/>
  <c r="S3293" i="27"/>
  <c r="S2285" i="27"/>
  <c r="S1635" i="27"/>
  <c r="S2133" i="27"/>
  <c r="S2572" i="27"/>
  <c r="S2934" i="27"/>
  <c r="S2960" i="27"/>
  <c r="S3756" i="27"/>
  <c r="S3241" i="27"/>
  <c r="S2909" i="27"/>
  <c r="S2856" i="27"/>
  <c r="S2702" i="27"/>
  <c r="S2598" i="27"/>
  <c r="S2183" i="27"/>
  <c r="S2107" i="27"/>
  <c r="S1924" i="27"/>
  <c r="S1558" i="27"/>
  <c r="S1533" i="27"/>
  <c r="S1354" i="27"/>
  <c r="S3420" i="27"/>
  <c r="S3705" i="27"/>
  <c r="S3731" i="27"/>
  <c r="S3267" i="27"/>
  <c r="S2650" i="27"/>
  <c r="S3318" i="27"/>
  <c r="S1981" i="27"/>
  <c r="S2336" i="27"/>
  <c r="S3189" i="27"/>
  <c r="S2985" i="27"/>
  <c r="S3216" i="27"/>
  <c r="S1766" i="27"/>
  <c r="S3343" i="27"/>
  <c r="S3036" i="27"/>
  <c r="S2007" i="27"/>
  <c r="S2158" i="27"/>
  <c r="S3549" i="27"/>
  <c r="S3679" i="27"/>
  <c r="S3781" i="27"/>
  <c r="S3011" i="27"/>
  <c r="S3086" i="27"/>
  <c r="S3162" i="27"/>
  <c r="S3395" i="27"/>
  <c r="S3496" i="27"/>
  <c r="S3470" i="27"/>
  <c r="S2495" i="27"/>
  <c r="S87" i="23"/>
  <c r="S1482" i="27"/>
  <c r="S89" i="23"/>
  <c r="S1639" i="27"/>
  <c r="S1901" i="27"/>
  <c r="S2212" i="27"/>
  <c r="S2137" i="27"/>
  <c r="S2732" i="27"/>
  <c r="S2783" i="27"/>
  <c r="S2835" i="27"/>
  <c r="S3449" i="27"/>
  <c r="S2938" i="27"/>
  <c r="S3604" i="27"/>
  <c r="S1409" i="27"/>
  <c r="S2680" i="27"/>
  <c r="S3889" i="27"/>
  <c r="S3760" i="27"/>
  <c r="S3140" i="27"/>
  <c r="S3065" i="27"/>
  <c r="S2474" i="27"/>
  <c r="S2238" i="27"/>
  <c r="S2111" i="27"/>
  <c r="S2086" i="27"/>
  <c r="S1928" i="27"/>
  <c r="S1562" i="27"/>
  <c r="S3709" i="27"/>
  <c r="S3735" i="27"/>
  <c r="S3578" i="27"/>
  <c r="S1693" i="27"/>
  <c r="S3271" i="27"/>
  <c r="S2314" i="27"/>
  <c r="S1460" i="27"/>
  <c r="S1718" i="27"/>
  <c r="S1795" i="27"/>
  <c r="S1587" i="27"/>
  <c r="S1955" i="27"/>
  <c r="S2036" i="27"/>
  <c r="S2449" i="27"/>
  <c r="S2576" i="27"/>
  <c r="S2964" i="27"/>
  <c r="S3810" i="27"/>
  <c r="S3245" i="27"/>
  <c r="S3115" i="27"/>
  <c r="S2913" i="27"/>
  <c r="S2860" i="27"/>
  <c r="S2706" i="27"/>
  <c r="S2628" i="27"/>
  <c r="S2602" i="27"/>
  <c r="S2524" i="27"/>
  <c r="S2187" i="27"/>
  <c r="S1613" i="27"/>
  <c r="S1537" i="27"/>
  <c r="S1358" i="27"/>
  <c r="S3424" i="27"/>
  <c r="S3297" i="27"/>
  <c r="S2654" i="27"/>
  <c r="S2289" i="27"/>
  <c r="S2011" i="27"/>
  <c r="S2989" i="27"/>
  <c r="S1770" i="27"/>
  <c r="S3347" i="27"/>
  <c r="S3322" i="27"/>
  <c r="S3193" i="27"/>
  <c r="S3040" i="27"/>
  <c r="S2340" i="27"/>
  <c r="S2162" i="27"/>
  <c r="S1985" i="27"/>
  <c r="S3220" i="27"/>
  <c r="S3553" i="27"/>
  <c r="S3683" i="27"/>
  <c r="S3785" i="27"/>
  <c r="S3090" i="27"/>
  <c r="S3474" i="27"/>
  <c r="S3500" i="27"/>
  <c r="S3015" i="27"/>
  <c r="S3166" i="27"/>
  <c r="S3399" i="27"/>
  <c r="S2499" i="27"/>
  <c r="S1486" i="27"/>
  <c r="S101" i="23"/>
  <c r="S102" i="23"/>
  <c r="S100" i="23"/>
  <c r="T1460" i="27"/>
  <c r="T1358" i="27"/>
  <c r="T2111" i="27"/>
  <c r="T2524" i="27"/>
  <c r="T2628" i="27"/>
  <c r="T3245" i="27"/>
  <c r="T1613" i="27"/>
  <c r="T2860" i="27"/>
  <c r="T3115" i="27"/>
  <c r="T3604" i="27"/>
  <c r="T3810" i="27"/>
  <c r="T2783" i="27"/>
  <c r="T2212" i="27"/>
  <c r="T2036" i="27"/>
  <c r="T1639" i="27"/>
  <c r="T3297" i="27"/>
  <c r="T2162" i="27"/>
  <c r="T1562" i="27"/>
  <c r="T2913" i="27"/>
  <c r="T2938" i="27"/>
  <c r="T2732" i="27"/>
  <c r="T2449" i="27"/>
  <c r="T1955" i="27"/>
  <c r="T1795" i="27"/>
  <c r="T3271" i="27"/>
  <c r="T2011" i="27"/>
  <c r="T3424" i="27"/>
  <c r="T2654" i="27"/>
  <c r="T1928" i="27"/>
  <c r="T1693" i="27"/>
  <c r="T1985" i="27"/>
  <c r="T3578" i="27"/>
  <c r="T3193" i="27"/>
  <c r="T3553" i="27"/>
  <c r="T3090" i="27"/>
  <c r="T2499" i="27"/>
  <c r="T3474" i="27"/>
  <c r="T1486" i="27"/>
  <c r="T1136" i="27"/>
  <c r="T102" i="23"/>
  <c r="T3216" i="27"/>
  <c r="T1766" i="27"/>
  <c r="T1558" i="27"/>
  <c r="T2082" i="27"/>
  <c r="T2470" i="27"/>
  <c r="T2856" i="27"/>
  <c r="T2985" i="27"/>
  <c r="T3061" i="27"/>
  <c r="T3111" i="27"/>
  <c r="T3136" i="27"/>
  <c r="T3241" i="27"/>
  <c r="T3806" i="27"/>
  <c r="T3885" i="27"/>
  <c r="T1609" i="27"/>
  <c r="T2702" i="27"/>
  <c r="T1354" i="27"/>
  <c r="T1533" i="27"/>
  <c r="T2183" i="27"/>
  <c r="T2107" i="27"/>
  <c r="T2520" i="27"/>
  <c r="T2624" i="27"/>
  <c r="T2909" i="27"/>
  <c r="T3756" i="27"/>
  <c r="T2960" i="27"/>
  <c r="T2934" i="27"/>
  <c r="T2831" i="27"/>
  <c r="T2779" i="27"/>
  <c r="T2728" i="27"/>
  <c r="T2445" i="27"/>
  <c r="T2310" i="27"/>
  <c r="T1897" i="27"/>
  <c r="T1791" i="27"/>
  <c r="T1714" i="27"/>
  <c r="T1635" i="27"/>
  <c r="T1456" i="27"/>
  <c r="T3293" i="27"/>
  <c r="T3036" i="27"/>
  <c r="T2007" i="27"/>
  <c r="T2598" i="27"/>
  <c r="T3600" i="27"/>
  <c r="T2234" i="27"/>
  <c r="T2676" i="27"/>
  <c r="T2572" i="27"/>
  <c r="T2208" i="27"/>
  <c r="T2133" i="27"/>
  <c r="T2032" i="27"/>
  <c r="T1405" i="27"/>
  <c r="T3731" i="27"/>
  <c r="T3267" i="27"/>
  <c r="T2285" i="27"/>
  <c r="T2158" i="27"/>
  <c r="T1981" i="27"/>
  <c r="T3705" i="27"/>
  <c r="T3445" i="27"/>
  <c r="T1583" i="27"/>
  <c r="T2336" i="27"/>
  <c r="T3318" i="27"/>
  <c r="T1924" i="27"/>
  <c r="T3343" i="27"/>
  <c r="T3574" i="27"/>
  <c r="T3420" i="27"/>
  <c r="T1689" i="27"/>
  <c r="T2650" i="27"/>
  <c r="T3189" i="27"/>
  <c r="T3496" i="27"/>
  <c r="T3679" i="27"/>
  <c r="T3549" i="27"/>
  <c r="T3781" i="27"/>
  <c r="T3470" i="27"/>
  <c r="T3162" i="27"/>
  <c r="T2495" i="27"/>
  <c r="T3395" i="27"/>
  <c r="T3086" i="27"/>
  <c r="T3011" i="27"/>
  <c r="T1482" i="27"/>
  <c r="T87" i="23"/>
  <c r="T1158" i="27"/>
  <c r="T1132" i="27"/>
  <c r="T1106" i="27"/>
  <c r="T89" i="23"/>
  <c r="T88" i="23"/>
  <c r="V3347" i="27"/>
  <c r="V1358" i="27"/>
  <c r="V3578" i="27"/>
  <c r="V3424" i="27"/>
  <c r="V1562" i="27"/>
  <c r="V1928" i="27"/>
  <c r="V2086" i="27"/>
  <c r="V2860" i="27"/>
  <c r="V2913" i="27"/>
  <c r="V3065" i="27"/>
  <c r="V3115" i="27"/>
  <c r="V3604" i="27"/>
  <c r="V3810" i="27"/>
  <c r="V1460" i="27"/>
  <c r="V2602" i="27"/>
  <c r="V2628" i="27"/>
  <c r="V2706" i="27"/>
  <c r="V3449" i="27"/>
  <c r="V2783" i="27"/>
  <c r="V2680" i="27"/>
  <c r="V2212" i="27"/>
  <c r="V2137" i="27"/>
  <c r="V2036" i="27"/>
  <c r="V1718" i="27"/>
  <c r="V1587" i="27"/>
  <c r="V1639" i="27"/>
  <c r="V1409" i="27"/>
  <c r="V3297" i="27"/>
  <c r="V2289" i="27"/>
  <c r="V3322" i="27"/>
  <c r="V1537" i="27"/>
  <c r="V3709" i="27"/>
  <c r="V2187" i="27"/>
  <c r="V2111" i="27"/>
  <c r="V2474" i="27"/>
  <c r="V2524" i="27"/>
  <c r="V2989" i="27"/>
  <c r="V3889" i="27"/>
  <c r="V1613" i="27"/>
  <c r="V2238" i="27"/>
  <c r="V2964" i="27"/>
  <c r="V2938" i="27"/>
  <c r="V2835" i="27"/>
  <c r="V2732" i="27"/>
  <c r="V2576" i="27"/>
  <c r="V2449" i="27"/>
  <c r="V2314" i="27"/>
  <c r="V1955" i="27"/>
  <c r="V1901" i="27"/>
  <c r="V1795" i="27"/>
  <c r="V3735" i="27"/>
  <c r="V1693" i="27"/>
  <c r="V3271" i="27"/>
  <c r="V2654" i="27"/>
  <c r="V1985" i="27"/>
  <c r="V2162" i="27"/>
  <c r="V3040" i="27"/>
  <c r="V1770" i="27"/>
  <c r="V3760" i="27"/>
  <c r="V3220" i="27"/>
  <c r="V3140" i="27"/>
  <c r="V3245" i="27"/>
  <c r="V2340" i="27"/>
  <c r="V2011" i="27"/>
  <c r="V3193" i="27"/>
  <c r="V3500" i="27"/>
  <c r="V3683" i="27"/>
  <c r="V3553" i="27"/>
  <c r="V3785" i="27"/>
  <c r="V3399" i="27"/>
  <c r="V3090" i="27"/>
  <c r="V3015" i="27"/>
  <c r="V2499" i="27"/>
  <c r="V3474" i="27"/>
  <c r="V3166" i="27"/>
  <c r="V1486" i="27"/>
  <c r="V1110" i="27"/>
  <c r="V102" i="23"/>
  <c r="V100" i="23"/>
  <c r="O1949" i="27"/>
  <c r="O208" i="27"/>
  <c r="Q1951" i="27"/>
  <c r="R1951" i="27"/>
  <c r="V1951" i="27"/>
  <c r="L1608" i="27"/>
  <c r="L1455" i="27"/>
  <c r="L3805" i="27"/>
  <c r="L2031" i="27"/>
  <c r="L3884" i="27"/>
  <c r="L3755" i="27"/>
  <c r="L3060" i="27"/>
  <c r="L2984" i="27"/>
  <c r="L2908" i="27"/>
  <c r="L2623" i="27"/>
  <c r="L2519" i="27"/>
  <c r="L2469" i="27"/>
  <c r="L2132" i="27"/>
  <c r="L1896" i="27"/>
  <c r="L1582" i="27"/>
  <c r="L1634" i="27"/>
  <c r="L1557" i="27"/>
  <c r="L1404" i="27"/>
  <c r="L3266" i="27"/>
  <c r="L3317" i="27"/>
  <c r="L3240" i="27"/>
  <c r="L3135" i="27"/>
  <c r="L3110" i="27"/>
  <c r="L2933" i="27"/>
  <c r="L2778" i="27"/>
  <c r="L2597" i="27"/>
  <c r="L2571" i="27"/>
  <c r="L2444" i="27"/>
  <c r="L2207" i="27"/>
  <c r="L3292" i="27"/>
  <c r="L2233" i="27"/>
  <c r="L1790" i="27"/>
  <c r="L3188" i="27"/>
  <c r="L2675" i="27"/>
  <c r="L2701" i="27"/>
  <c r="L2855" i="27"/>
  <c r="L2081" i="27"/>
  <c r="L3599" i="27"/>
  <c r="L1980" i="27"/>
  <c r="L2182" i="27"/>
  <c r="L2727" i="27"/>
  <c r="L3704" i="27"/>
  <c r="L1353" i="27"/>
  <c r="L3419" i="27"/>
  <c r="L3444" i="27"/>
  <c r="L1765" i="27"/>
  <c r="L3730" i="27"/>
  <c r="L2335" i="27"/>
  <c r="L2006" i="27"/>
  <c r="L1688" i="27"/>
  <c r="L2959" i="27"/>
  <c r="L3035" i="27"/>
  <c r="L1713" i="27"/>
  <c r="L2830" i="27"/>
  <c r="L1532" i="27"/>
  <c r="L3573" i="27"/>
  <c r="L2106" i="27"/>
  <c r="L2649" i="27"/>
  <c r="L1923" i="27"/>
  <c r="L2309" i="27"/>
  <c r="L2157" i="27"/>
  <c r="L3342" i="27"/>
  <c r="L2284" i="27"/>
  <c r="L3215" i="27"/>
  <c r="L3678" i="27"/>
  <c r="L3548" i="27"/>
  <c r="L3469" i="27"/>
  <c r="L3161" i="27"/>
  <c r="L3780" i="27"/>
  <c r="L3495" i="27"/>
  <c r="L3394" i="27"/>
  <c r="L3085" i="27"/>
  <c r="L3010" i="27"/>
  <c r="L213" i="27"/>
  <c r="L1105" i="27"/>
  <c r="L942" i="27"/>
  <c r="L822" i="27"/>
  <c r="L523" i="27"/>
  <c r="L89" i="27"/>
  <c r="L1481" i="27"/>
  <c r="L2494" i="27"/>
  <c r="L464" i="27"/>
  <c r="L971" i="27"/>
  <c r="L852" i="27"/>
  <c r="L792" i="27"/>
  <c r="L642" i="27"/>
  <c r="L612" i="27"/>
  <c r="L314" i="27"/>
  <c r="L85" i="23"/>
  <c r="L1612" i="27"/>
  <c r="L2035" i="27"/>
  <c r="L3888" i="27"/>
  <c r="L3114" i="27"/>
  <c r="L3064" i="27"/>
  <c r="L2937" i="27"/>
  <c r="L2912" i="27"/>
  <c r="L2782" i="27"/>
  <c r="L2575" i="27"/>
  <c r="L2473" i="27"/>
  <c r="L2448" i="27"/>
  <c r="L2211" i="27"/>
  <c r="L1586" i="27"/>
  <c r="L1459" i="27"/>
  <c r="L3296" i="27"/>
  <c r="L3321" i="27"/>
  <c r="L3809" i="27"/>
  <c r="L3759" i="27"/>
  <c r="L3244" i="27"/>
  <c r="L3139" i="27"/>
  <c r="L2988" i="27"/>
  <c r="L2627" i="27"/>
  <c r="L2601" i="27"/>
  <c r="L2523" i="27"/>
  <c r="L2136" i="27"/>
  <c r="L1954" i="27"/>
  <c r="L1900" i="27"/>
  <c r="L1638" i="27"/>
  <c r="L1561" i="27"/>
  <c r="L1408" i="27"/>
  <c r="L3270" i="27"/>
  <c r="L3192" i="27"/>
  <c r="L2339" i="27"/>
  <c r="L1692" i="27"/>
  <c r="L2679" i="27"/>
  <c r="L3039" i="27"/>
  <c r="L2963" i="27"/>
  <c r="L2237" i="27"/>
  <c r="L2705" i="27"/>
  <c r="L2110" i="27"/>
  <c r="L2313" i="27"/>
  <c r="L1536" i="27"/>
  <c r="L2834" i="27"/>
  <c r="L2731" i="27"/>
  <c r="L3708" i="27"/>
  <c r="L1769" i="27"/>
  <c r="L2161" i="27"/>
  <c r="L2010" i="27"/>
  <c r="L2288" i="27"/>
  <c r="L3448" i="27"/>
  <c r="L1717" i="27"/>
  <c r="L1794" i="27"/>
  <c r="L1357" i="27"/>
  <c r="L2859" i="27"/>
  <c r="L2186" i="27"/>
  <c r="L1927" i="27"/>
  <c r="L2085" i="27"/>
  <c r="L3603" i="27"/>
  <c r="L3577" i="27"/>
  <c r="L3423" i="27"/>
  <c r="L3734" i="27"/>
  <c r="L2653" i="27"/>
  <c r="L3346" i="27"/>
  <c r="L1984" i="27"/>
  <c r="L3219" i="27"/>
  <c r="L3552" i="27"/>
  <c r="L3682" i="27"/>
  <c r="L3398" i="27"/>
  <c r="L3089" i="27"/>
  <c r="L3014" i="27"/>
  <c r="L3473" i="27"/>
  <c r="L3499" i="27"/>
  <c r="L3784" i="27"/>
  <c r="L3165" i="27"/>
  <c r="L1485" i="27"/>
  <c r="L2498" i="27"/>
  <c r="L975" i="27"/>
  <c r="L856" i="27"/>
  <c r="L796" i="27"/>
  <c r="L646" i="27"/>
  <c r="L527" i="27"/>
  <c r="L93" i="27"/>
  <c r="L217" i="27"/>
  <c r="L468" i="27"/>
  <c r="L1109" i="27"/>
  <c r="L946" i="27"/>
  <c r="L826" i="27"/>
  <c r="L616" i="27"/>
  <c r="L318" i="27"/>
  <c r="L98" i="23"/>
  <c r="J210" i="27"/>
  <c r="K218" i="27"/>
  <c r="K469" i="27"/>
  <c r="K947" i="27"/>
  <c r="K827" i="27"/>
  <c r="K617" i="27"/>
  <c r="K557" i="27"/>
  <c r="K349" i="27"/>
  <c r="K319" i="27"/>
  <c r="K976" i="27"/>
  <c r="K857" i="27"/>
  <c r="K797" i="27"/>
  <c r="K677" i="27"/>
  <c r="K647" i="27"/>
  <c r="K528" i="27"/>
  <c r="K499" i="27"/>
  <c r="K289" i="27"/>
  <c r="K259" i="27"/>
  <c r="K94" i="27"/>
  <c r="K64" i="27"/>
  <c r="L210" i="27"/>
  <c r="M210" i="27"/>
  <c r="N210" i="27"/>
  <c r="O218" i="27"/>
  <c r="O469" i="27"/>
  <c r="O737" i="27"/>
  <c r="O617" i="27"/>
  <c r="O289" i="27"/>
  <c r="O259" i="27"/>
  <c r="O976" i="27"/>
  <c r="O947" i="27"/>
  <c r="O857" i="27"/>
  <c r="O827" i="27"/>
  <c r="O797" i="27"/>
  <c r="O647" i="27"/>
  <c r="O557" i="27"/>
  <c r="O528" i="27"/>
  <c r="O349" i="27"/>
  <c r="O154" i="27"/>
  <c r="O64" i="27"/>
  <c r="O319" i="27"/>
  <c r="O94" i="27"/>
  <c r="P218" i="27"/>
  <c r="P976" i="27"/>
  <c r="P947" i="27"/>
  <c r="P857" i="27"/>
  <c r="P827" i="27"/>
  <c r="P797" i="27"/>
  <c r="P677" i="27"/>
  <c r="P647" i="27"/>
  <c r="P557" i="27"/>
  <c r="P528" i="27"/>
  <c r="P439" i="27"/>
  <c r="P349" i="27"/>
  <c r="P319" i="27"/>
  <c r="P184" i="27"/>
  <c r="P154" i="27"/>
  <c r="P124" i="27"/>
  <c r="P94" i="27"/>
  <c r="P469" i="27"/>
  <c r="P917" i="27"/>
  <c r="P737" i="27"/>
  <c r="P707" i="27"/>
  <c r="P617" i="27"/>
  <c r="P289" i="27"/>
  <c r="P259" i="27"/>
  <c r="P499" i="27"/>
  <c r="P379" i="27"/>
  <c r="P64" i="27"/>
  <c r="P34" i="27"/>
  <c r="Q210" i="27"/>
  <c r="R218" i="27"/>
  <c r="R976" i="27"/>
  <c r="R947" i="27"/>
  <c r="R857" i="27"/>
  <c r="R827" i="27"/>
  <c r="R797" i="27"/>
  <c r="R677" i="27"/>
  <c r="R647" i="27"/>
  <c r="R557" i="27"/>
  <c r="R528" i="27"/>
  <c r="R349" i="27"/>
  <c r="R319" i="27"/>
  <c r="R184" i="27"/>
  <c r="R154" i="27"/>
  <c r="R94" i="27"/>
  <c r="R469" i="27"/>
  <c r="R767" i="27"/>
  <c r="R737" i="27"/>
  <c r="R617" i="27"/>
  <c r="R499" i="27"/>
  <c r="R379" i="27"/>
  <c r="R289" i="27"/>
  <c r="R259" i="27"/>
  <c r="R64" i="27"/>
  <c r="S210" i="27"/>
  <c r="T218" i="27"/>
  <c r="T976" i="27"/>
  <c r="T947" i="27"/>
  <c r="T887" i="27"/>
  <c r="T857" i="27"/>
  <c r="T827" i="27"/>
  <c r="T797" i="27"/>
  <c r="T647" i="27"/>
  <c r="T557" i="27"/>
  <c r="T528" i="27"/>
  <c r="T409" i="27"/>
  <c r="T349" i="27"/>
  <c r="T319" i="27"/>
  <c r="T259" i="27"/>
  <c r="T124" i="27"/>
  <c r="T94" i="27"/>
  <c r="T469" i="27"/>
  <c r="T737" i="27"/>
  <c r="T707" i="27"/>
  <c r="T617" i="27"/>
  <c r="T289" i="27"/>
  <c r="T379" i="27"/>
  <c r="T64" i="27"/>
  <c r="V218" i="27"/>
  <c r="V976" i="27"/>
  <c r="V947" i="27"/>
  <c r="V857" i="27"/>
  <c r="V827" i="27"/>
  <c r="V647" i="27"/>
  <c r="V587" i="27"/>
  <c r="V557" i="27"/>
  <c r="V528" i="27"/>
  <c r="V409" i="27"/>
  <c r="V349" i="27"/>
  <c r="V319" i="27"/>
  <c r="V259" i="27"/>
  <c r="V94" i="27"/>
  <c r="V737" i="27"/>
  <c r="V707" i="27"/>
  <c r="V677" i="27"/>
  <c r="V617" i="27"/>
  <c r="V379" i="27"/>
  <c r="V154" i="27"/>
  <c r="V289" i="27"/>
  <c r="W210" i="27"/>
  <c r="X210" i="27"/>
  <c r="F214" i="27"/>
  <c r="F972" i="27"/>
  <c r="F943" i="27"/>
  <c r="F823" i="27"/>
  <c r="F793" i="27"/>
  <c r="F763" i="27"/>
  <c r="F613" i="27"/>
  <c r="F180" i="27"/>
  <c r="F120" i="27"/>
  <c r="F90" i="27"/>
  <c r="F673" i="27"/>
  <c r="F643" i="27"/>
  <c r="F553" i="27"/>
  <c r="F524" i="27"/>
  <c r="F315" i="27"/>
  <c r="F285" i="27"/>
  <c r="F150" i="27"/>
  <c r="F30" i="27"/>
  <c r="F345" i="27"/>
  <c r="F255" i="27"/>
  <c r="F60" i="27"/>
  <c r="F767" i="27"/>
  <c r="F677" i="27"/>
  <c r="F647" i="27"/>
  <c r="F617" i="27"/>
  <c r="F557" i="27"/>
  <c r="F349" i="27"/>
  <c r="F289" i="27"/>
  <c r="F259" i="27"/>
  <c r="F154" i="27"/>
  <c r="F94" i="27"/>
  <c r="F218" i="27"/>
  <c r="F976" i="27"/>
  <c r="F947" i="27"/>
  <c r="F827" i="27"/>
  <c r="F797" i="27"/>
  <c r="F528" i="27"/>
  <c r="F319" i="27"/>
  <c r="F184" i="27"/>
  <c r="F124" i="27"/>
  <c r="F64" i="27"/>
  <c r="F34" i="27"/>
  <c r="F102" i="23"/>
  <c r="O497" i="27"/>
  <c r="L439" i="27"/>
  <c r="G437" i="27"/>
  <c r="T435" i="27"/>
  <c r="R435" i="27"/>
  <c r="E433" i="27"/>
  <c r="R409" i="27"/>
  <c r="T184" i="27"/>
  <c r="W124" i="27"/>
  <c r="K124" i="27"/>
  <c r="G124" i="27"/>
  <c r="O120" i="27"/>
  <c r="M120" i="27"/>
  <c r="G120" i="27"/>
  <c r="J69" i="27"/>
  <c r="V60" i="27"/>
  <c r="K17" i="27"/>
  <c r="D58" i="23"/>
  <c r="M96" i="23"/>
  <c r="S2803" i="27"/>
  <c r="I2548" i="27"/>
  <c r="S2385" i="27"/>
  <c r="E2390" i="27"/>
  <c r="S3650" i="27"/>
  <c r="D1584" i="27"/>
  <c r="D1580" i="27"/>
  <c r="D3446" i="27"/>
  <c r="D3442" i="27"/>
  <c r="D2333" i="27"/>
  <c r="D2337" i="27"/>
  <c r="G222" i="27"/>
  <c r="D2331" i="27"/>
  <c r="Q3870" i="27"/>
  <c r="Q3791" i="27"/>
  <c r="Q3741" i="27"/>
  <c r="Q3585" i="27"/>
  <c r="Q3430" i="27"/>
  <c r="Q3226" i="27"/>
  <c r="Q3121" i="27"/>
  <c r="Q2970" i="27"/>
  <c r="Q2945" i="27"/>
  <c r="Q2919" i="27"/>
  <c r="Q3096" i="27"/>
  <c r="Q3046" i="27"/>
  <c r="Q2894" i="27"/>
  <c r="Q2841" i="27"/>
  <c r="Q2816" i="27"/>
  <c r="Q2764" i="27"/>
  <c r="Q2687" i="27"/>
  <c r="Q2661" i="27"/>
  <c r="Q2583" i="27"/>
  <c r="Q2455" i="27"/>
  <c r="Q2713" i="27"/>
  <c r="Q2609" i="27"/>
  <c r="Q2557" i="27"/>
  <c r="Q2505" i="27"/>
  <c r="Q2430" i="27"/>
  <c r="Q2295" i="27"/>
  <c r="Q2168" i="27"/>
  <c r="Q2219" i="27"/>
  <c r="Q2193" i="27"/>
  <c r="Q2118" i="27"/>
  <c r="Q2092" i="27"/>
  <c r="Q2067" i="27"/>
  <c r="Q2017" i="27"/>
  <c r="Q1936" i="27"/>
  <c r="Q1909" i="27"/>
  <c r="Q1882" i="27"/>
  <c r="Q1776" i="27"/>
  <c r="Q1594" i="27"/>
  <c r="Q1568" i="27"/>
  <c r="Q1620" i="27"/>
  <c r="Q1543" i="27"/>
  <c r="Q1339" i="27"/>
  <c r="Q3405" i="27"/>
  <c r="Q1674" i="27"/>
  <c r="Q1751" i="27"/>
  <c r="Q1699" i="27"/>
  <c r="Q1518" i="27"/>
  <c r="Q1441" i="27"/>
  <c r="Q1390" i="27"/>
  <c r="Q3690" i="27"/>
  <c r="Q3716" i="27"/>
  <c r="Q3559" i="27"/>
  <c r="Q3328" i="27"/>
  <c r="Q3021" i="27"/>
  <c r="Q2270" i="27"/>
  <c r="Q1992" i="27"/>
  <c r="Q1966" i="27"/>
  <c r="Q3174" i="27"/>
  <c r="Q3201" i="27"/>
  <c r="Q3252" i="27"/>
  <c r="Q3278" i="27"/>
  <c r="Q2635" i="27"/>
  <c r="Q2321" i="27"/>
  <c r="Q2143" i="27"/>
  <c r="Q3303" i="27"/>
  <c r="Q3534" i="27"/>
  <c r="Q3664" i="27"/>
  <c r="Q3481" i="27"/>
  <c r="Q3766" i="27"/>
  <c r="Q3455" i="27"/>
  <c r="Q3147" i="27"/>
  <c r="Q3071" i="27"/>
  <c r="Q3380" i="27"/>
  <c r="Q2996" i="27"/>
  <c r="Q1467" i="27"/>
  <c r="Q2480" i="27"/>
  <c r="Q3637" i="27"/>
  <c r="Q3611" i="27"/>
  <c r="Q3844" i="27"/>
  <c r="Q2418" i="27"/>
  <c r="Q2397" i="27"/>
  <c r="Q2531" i="27"/>
  <c r="Q1801" i="27"/>
  <c r="Q1853" i="27"/>
  <c r="Q1493" i="27"/>
  <c r="Q2790" i="27"/>
  <c r="Q1314" i="27"/>
  <c r="Q447" i="27"/>
  <c r="Q1143" i="27"/>
  <c r="Q1065" i="27"/>
  <c r="Q1013" i="27"/>
  <c r="Q954" i="27"/>
  <c r="Q925" i="27"/>
  <c r="Q895" i="27"/>
  <c r="Q835" i="27"/>
  <c r="Q805" i="27"/>
  <c r="Q685" i="27"/>
  <c r="Q625" i="27"/>
  <c r="Q595" i="27"/>
  <c r="Q565" i="27"/>
  <c r="Q535" i="27"/>
  <c r="Q506" i="27"/>
  <c r="Q477" i="27"/>
  <c r="Q387" i="27"/>
  <c r="Q327" i="27"/>
  <c r="Q297" i="27"/>
  <c r="Q102" i="27"/>
  <c r="Q1827" i="27"/>
  <c r="Q3353" i="27"/>
  <c r="Q2422" i="27"/>
  <c r="Q2244" i="27"/>
  <c r="Q1416" i="27"/>
  <c r="Q3817" i="27"/>
  <c r="Q2042" i="27"/>
  <c r="Q1365" i="27"/>
  <c r="Q1725" i="27"/>
  <c r="Q3507" i="27"/>
  <c r="Q2867" i="27"/>
  <c r="Q2739" i="27"/>
  <c r="Q2372" i="27"/>
  <c r="Q2346" i="27"/>
  <c r="Q1647" i="27"/>
  <c r="Q81" i="23"/>
  <c r="Q87" i="23"/>
  <c r="Q192" i="27"/>
  <c r="Q33" i="23"/>
  <c r="Q223" i="27"/>
  <c r="Q227" i="27"/>
  <c r="Q1117" i="27"/>
  <c r="Q1091" i="27"/>
  <c r="Q865" i="27"/>
  <c r="Q775" i="27"/>
  <c r="Q745" i="27"/>
  <c r="Q715" i="27"/>
  <c r="Q655" i="27"/>
  <c r="Q417" i="27"/>
  <c r="Q267" i="27"/>
  <c r="Q162" i="27"/>
  <c r="Q42" i="27"/>
  <c r="Q12" i="27"/>
  <c r="Q357" i="27"/>
  <c r="Q237" i="27"/>
  <c r="Q132" i="27"/>
  <c r="Q72" i="27"/>
  <c r="Q68" i="23"/>
  <c r="Q74" i="23"/>
  <c r="W2445" i="27"/>
  <c r="W2310" i="27"/>
  <c r="W1583" i="27"/>
  <c r="W1714" i="27"/>
  <c r="W1791" i="27"/>
  <c r="W1635" i="27"/>
  <c r="W2208" i="27"/>
  <c r="W2133" i="27"/>
  <c r="W2572" i="27"/>
  <c r="W2934" i="27"/>
  <c r="W2960" i="27"/>
  <c r="W3885" i="27"/>
  <c r="W3600" i="27"/>
  <c r="W1405" i="27"/>
  <c r="W2728" i="27"/>
  <c r="W2779" i="27"/>
  <c r="W3061" i="27"/>
  <c r="W2985" i="27"/>
  <c r="W2624" i="27"/>
  <c r="W2520" i="27"/>
  <c r="W2470" i="27"/>
  <c r="W2234" i="27"/>
  <c r="W2082" i="27"/>
  <c r="W1924" i="27"/>
  <c r="W1609" i="27"/>
  <c r="W1354" i="27"/>
  <c r="W3420" i="27"/>
  <c r="W3705" i="27"/>
  <c r="W3574" i="27"/>
  <c r="W1689" i="27"/>
  <c r="W1766" i="27"/>
  <c r="W3267" i="27"/>
  <c r="W2650" i="27"/>
  <c r="W2336" i="27"/>
  <c r="W2285" i="27"/>
  <c r="W2158" i="27"/>
  <c r="W1456" i="27"/>
  <c r="W1897" i="27"/>
  <c r="W2032" i="27"/>
  <c r="W2676" i="27"/>
  <c r="W2831" i="27"/>
  <c r="W3445" i="27"/>
  <c r="W3241" i="27"/>
  <c r="W2909" i="27"/>
  <c r="W2856" i="27"/>
  <c r="W2702" i="27"/>
  <c r="W2598" i="27"/>
  <c r="W2183" i="27"/>
  <c r="W2107" i="27"/>
  <c r="W1533" i="27"/>
  <c r="W3731" i="27"/>
  <c r="W3036" i="27"/>
  <c r="W3293" i="27"/>
  <c r="W3343" i="27"/>
  <c r="W3318" i="27"/>
  <c r="W1981" i="27"/>
  <c r="W2007" i="27"/>
  <c r="W3189" i="27"/>
  <c r="W3806" i="27"/>
  <c r="W1558" i="27"/>
  <c r="W3756" i="27"/>
  <c r="W3136" i="27"/>
  <c r="W3111" i="27"/>
  <c r="W3216" i="27"/>
  <c r="W3496" i="27"/>
  <c r="W3679" i="27"/>
  <c r="W3549" i="27"/>
  <c r="W3781" i="27"/>
  <c r="W3011" i="27"/>
  <c r="W3086" i="27"/>
  <c r="W3162" i="27"/>
  <c r="W3395" i="27"/>
  <c r="W3470" i="27"/>
  <c r="W1482" i="27"/>
  <c r="W2495" i="27"/>
  <c r="W1106" i="27"/>
  <c r="W87" i="23"/>
  <c r="W1158" i="27"/>
  <c r="W88" i="23"/>
  <c r="W89" i="23"/>
  <c r="X1354" i="27"/>
  <c r="X1924" i="27"/>
  <c r="X1766" i="27"/>
  <c r="X3574" i="27"/>
  <c r="X2082" i="27"/>
  <c r="X2470" i="27"/>
  <c r="X2856" i="27"/>
  <c r="X2985" i="27"/>
  <c r="X3061" i="27"/>
  <c r="X3241" i="27"/>
  <c r="X3756" i="27"/>
  <c r="X3806" i="27"/>
  <c r="X3885" i="27"/>
  <c r="X2234" i="27"/>
  <c r="X3445" i="27"/>
  <c r="X3420" i="27"/>
  <c r="X2598" i="27"/>
  <c r="X3136" i="27"/>
  <c r="X3111" i="27"/>
  <c r="X3600" i="27"/>
  <c r="X1609" i="27"/>
  <c r="X2702" i="27"/>
  <c r="X2960" i="27"/>
  <c r="X2934" i="27"/>
  <c r="X2831" i="27"/>
  <c r="X2779" i="27"/>
  <c r="X2728" i="27"/>
  <c r="X2445" i="27"/>
  <c r="X2310" i="27"/>
  <c r="X1897" i="27"/>
  <c r="X1791" i="27"/>
  <c r="X1714" i="27"/>
  <c r="X1635" i="27"/>
  <c r="X1456" i="27"/>
  <c r="X1689" i="27"/>
  <c r="X3293" i="27"/>
  <c r="X3216" i="27"/>
  <c r="X3705" i="27"/>
  <c r="X1533" i="27"/>
  <c r="X1558" i="27"/>
  <c r="X2183" i="27"/>
  <c r="X2520" i="27"/>
  <c r="X2624" i="27"/>
  <c r="X2909" i="27"/>
  <c r="X2676" i="27"/>
  <c r="X2572" i="27"/>
  <c r="X2208" i="27"/>
  <c r="X2133" i="27"/>
  <c r="X2032" i="27"/>
  <c r="X1583" i="27"/>
  <c r="X1405" i="27"/>
  <c r="X3731" i="27"/>
  <c r="X3267" i="27"/>
  <c r="X2285" i="27"/>
  <c r="X2336" i="27"/>
  <c r="X3318" i="27"/>
  <c r="X1981" i="27"/>
  <c r="X2107" i="27"/>
  <c r="X2650" i="27"/>
  <c r="X3036" i="27"/>
  <c r="X2158" i="27"/>
  <c r="X3189" i="27"/>
  <c r="X3343" i="27"/>
  <c r="X2007" i="27"/>
  <c r="X3679" i="27"/>
  <c r="X3496" i="27"/>
  <c r="X3549" i="27"/>
  <c r="X2495" i="27"/>
  <c r="X3781" i="27"/>
  <c r="X1482" i="27"/>
  <c r="X3162" i="27"/>
  <c r="X3470" i="27"/>
  <c r="X3395" i="27"/>
  <c r="X3086" i="27"/>
  <c r="X3011" i="27"/>
  <c r="X1132" i="27"/>
  <c r="X1080" i="27"/>
  <c r="X1028" i="27"/>
  <c r="X87" i="23"/>
  <c r="X1106" i="27"/>
  <c r="X89" i="23"/>
  <c r="X88" i="23"/>
  <c r="E1635" i="27"/>
  <c r="E1791" i="27"/>
  <c r="E1897" i="27"/>
  <c r="E2032" i="27"/>
  <c r="E2208" i="27"/>
  <c r="E2133" i="27"/>
  <c r="E2676" i="27"/>
  <c r="E2728" i="27"/>
  <c r="E2779" i="27"/>
  <c r="E2831" i="27"/>
  <c r="E3445" i="27"/>
  <c r="E2934" i="27"/>
  <c r="E3885" i="27"/>
  <c r="E3600" i="27"/>
  <c r="E1405" i="27"/>
  <c r="E2445" i="27"/>
  <c r="E2960" i="27"/>
  <c r="E3806" i="27"/>
  <c r="E3111" i="27"/>
  <c r="E2702" i="27"/>
  <c r="E2183" i="27"/>
  <c r="E2082" i="27"/>
  <c r="E2336" i="27"/>
  <c r="E2650" i="27"/>
  <c r="E2158" i="27"/>
  <c r="E3318" i="27"/>
  <c r="E1583" i="27"/>
  <c r="E1714" i="27"/>
  <c r="E2310" i="27"/>
  <c r="E3241" i="27"/>
  <c r="E3136" i="27"/>
  <c r="E2909" i="27"/>
  <c r="E2856" i="27"/>
  <c r="E2624" i="27"/>
  <c r="E2520" i="27"/>
  <c r="E2234" i="27"/>
  <c r="E2107" i="27"/>
  <c r="E1924" i="27"/>
  <c r="E1558" i="27"/>
  <c r="E1533" i="27"/>
  <c r="E1354" i="27"/>
  <c r="E3420" i="27"/>
  <c r="E3705" i="27"/>
  <c r="E1689" i="27"/>
  <c r="E3036" i="27"/>
  <c r="E2007" i="27"/>
  <c r="E3216" i="27"/>
  <c r="E3061" i="27"/>
  <c r="E2598" i="27"/>
  <c r="E2985" i="27"/>
  <c r="E3756" i="27"/>
  <c r="E2572" i="27"/>
  <c r="E2470" i="27"/>
  <c r="E3574" i="27"/>
  <c r="E3731" i="27"/>
  <c r="E3293" i="27"/>
  <c r="E3267" i="27"/>
  <c r="E1981" i="27"/>
  <c r="E3189" i="27"/>
  <c r="E1456" i="27"/>
  <c r="E1609" i="27"/>
  <c r="E1766" i="27"/>
  <c r="E3343" i="27"/>
  <c r="E2285" i="27"/>
  <c r="E3496" i="27"/>
  <c r="E3679" i="27"/>
  <c r="E3549" i="27"/>
  <c r="E3781" i="27"/>
  <c r="E3011" i="27"/>
  <c r="E3395" i="27"/>
  <c r="E3086" i="27"/>
  <c r="E3470" i="27"/>
  <c r="E3162" i="27"/>
  <c r="E1482" i="27"/>
  <c r="E2495" i="27"/>
  <c r="E87" i="23"/>
  <c r="E1158" i="27"/>
  <c r="E1106" i="27"/>
  <c r="E89" i="23"/>
  <c r="E88" i="23"/>
  <c r="F3343" i="27"/>
  <c r="F1354" i="27"/>
  <c r="F1533" i="27"/>
  <c r="F3705" i="27"/>
  <c r="F3420" i="27"/>
  <c r="F2520" i="27"/>
  <c r="F2624" i="27"/>
  <c r="F2598" i="27"/>
  <c r="F2985" i="27"/>
  <c r="F3136" i="27"/>
  <c r="F3756" i="27"/>
  <c r="F3806" i="27"/>
  <c r="F2234" i="27"/>
  <c r="F3445" i="27"/>
  <c r="F3574" i="27"/>
  <c r="F1558" i="27"/>
  <c r="F2107" i="27"/>
  <c r="F2856" i="27"/>
  <c r="F3111" i="27"/>
  <c r="F3600" i="27"/>
  <c r="F2702" i="27"/>
  <c r="F2960" i="27"/>
  <c r="F2934" i="27"/>
  <c r="F2831" i="27"/>
  <c r="F2779" i="27"/>
  <c r="F2728" i="27"/>
  <c r="F2445" i="27"/>
  <c r="F2310" i="27"/>
  <c r="F1897" i="27"/>
  <c r="F1791" i="27"/>
  <c r="F1714" i="27"/>
  <c r="F1456" i="27"/>
  <c r="F3293" i="27"/>
  <c r="F3036" i="27"/>
  <c r="F2650" i="27"/>
  <c r="F1924" i="27"/>
  <c r="F2082" i="27"/>
  <c r="F2183" i="27"/>
  <c r="F3061" i="27"/>
  <c r="F3241" i="27"/>
  <c r="F1609" i="27"/>
  <c r="F2676" i="27"/>
  <c r="F2572" i="27"/>
  <c r="F2208" i="27"/>
  <c r="F2133" i="27"/>
  <c r="F2032" i="27"/>
  <c r="F1583" i="27"/>
  <c r="F1405" i="27"/>
  <c r="F1689" i="27"/>
  <c r="F3267" i="27"/>
  <c r="F2285" i="27"/>
  <c r="F2336" i="27"/>
  <c r="F2158" i="27"/>
  <c r="F3318" i="27"/>
  <c r="F2007" i="27"/>
  <c r="F3189" i="27"/>
  <c r="F1766" i="27"/>
  <c r="F3731" i="27"/>
  <c r="F2909" i="27"/>
  <c r="F3885" i="27"/>
  <c r="F2470" i="27"/>
  <c r="F1981" i="27"/>
  <c r="F3216" i="27"/>
  <c r="F1635" i="27"/>
  <c r="F3679" i="27"/>
  <c r="F3496" i="27"/>
  <c r="F3781" i="27"/>
  <c r="F3549" i="27"/>
  <c r="F3395" i="27"/>
  <c r="F3162" i="27"/>
  <c r="F3086" i="27"/>
  <c r="F3011" i="27"/>
  <c r="F1158" i="27"/>
  <c r="F1106" i="27"/>
  <c r="F2495" i="27"/>
  <c r="F3470" i="27"/>
  <c r="F1482" i="27"/>
  <c r="F87" i="23"/>
  <c r="F88" i="23"/>
  <c r="F89" i="23"/>
  <c r="G1635" i="27"/>
  <c r="G1714" i="27"/>
  <c r="G1791" i="27"/>
  <c r="G1897" i="27"/>
  <c r="G2133" i="27"/>
  <c r="G2032" i="27"/>
  <c r="G2934" i="27"/>
  <c r="G2445" i="27"/>
  <c r="G2208" i="27"/>
  <c r="G2728" i="27"/>
  <c r="G2779" i="27"/>
  <c r="G2960" i="27"/>
  <c r="G3885" i="27"/>
  <c r="G3241" i="27"/>
  <c r="G3136" i="27"/>
  <c r="G2909" i="27"/>
  <c r="G2856" i="27"/>
  <c r="G2702" i="27"/>
  <c r="G2624" i="27"/>
  <c r="G2598" i="27"/>
  <c r="G2107" i="27"/>
  <c r="G1924" i="27"/>
  <c r="G1609" i="27"/>
  <c r="G1558" i="27"/>
  <c r="G1533" i="27"/>
  <c r="G1354" i="27"/>
  <c r="G3420" i="27"/>
  <c r="G3705" i="27"/>
  <c r="G2336" i="27"/>
  <c r="G2310" i="27"/>
  <c r="G1456" i="27"/>
  <c r="G1405" i="27"/>
  <c r="G1583" i="27"/>
  <c r="G2572" i="27"/>
  <c r="G2676" i="27"/>
  <c r="G2831" i="27"/>
  <c r="G3445" i="27"/>
  <c r="G3756" i="27"/>
  <c r="G3600" i="27"/>
  <c r="G3111" i="27"/>
  <c r="G3061" i="27"/>
  <c r="G2985" i="27"/>
  <c r="G2470" i="27"/>
  <c r="G2234" i="27"/>
  <c r="G2183" i="27"/>
  <c r="G2082" i="27"/>
  <c r="G1689" i="27"/>
  <c r="G2650" i="27"/>
  <c r="G3216" i="27"/>
  <c r="G2007" i="27"/>
  <c r="G3806" i="27"/>
  <c r="G2520" i="27"/>
  <c r="G3293" i="27"/>
  <c r="G3318" i="27"/>
  <c r="G2285" i="27"/>
  <c r="G3267" i="27"/>
  <c r="G3731" i="27"/>
  <c r="G3574" i="27"/>
  <c r="G1766" i="27"/>
  <c r="G3036" i="27"/>
  <c r="G3343" i="27"/>
  <c r="G3189" i="27"/>
  <c r="G1981" i="27"/>
  <c r="G2158" i="27"/>
  <c r="G3679" i="27"/>
  <c r="G3496" i="27"/>
  <c r="G3549" i="27"/>
  <c r="G3086" i="27"/>
  <c r="G3162" i="27"/>
  <c r="G3395" i="27"/>
  <c r="G3781" i="27"/>
  <c r="G3011" i="27"/>
  <c r="G1482" i="27"/>
  <c r="G2495" i="27"/>
  <c r="G3470" i="27"/>
  <c r="G87" i="23"/>
  <c r="G1106" i="27"/>
  <c r="G88" i="23"/>
  <c r="G89" i="23"/>
  <c r="H3216" i="27"/>
  <c r="H1558" i="27"/>
  <c r="H1766" i="27"/>
  <c r="H3574" i="27"/>
  <c r="H1924" i="27"/>
  <c r="H2082" i="27"/>
  <c r="H2107" i="27"/>
  <c r="H2183" i="27"/>
  <c r="H2856" i="27"/>
  <c r="H3061" i="27"/>
  <c r="H3111" i="27"/>
  <c r="H3241" i="27"/>
  <c r="H3600" i="27"/>
  <c r="H3806" i="27"/>
  <c r="H3885" i="27"/>
  <c r="H2234" i="27"/>
  <c r="H2702" i="27"/>
  <c r="H3445" i="27"/>
  <c r="H3343" i="27"/>
  <c r="H3705" i="27"/>
  <c r="H3420" i="27"/>
  <c r="H2470" i="27"/>
  <c r="H2624" i="27"/>
  <c r="H2598" i="27"/>
  <c r="H3756" i="27"/>
  <c r="H1609" i="27"/>
  <c r="H2960" i="27"/>
  <c r="H2934" i="27"/>
  <c r="H2831" i="27"/>
  <c r="H2779" i="27"/>
  <c r="H2728" i="27"/>
  <c r="H2445" i="27"/>
  <c r="H2310" i="27"/>
  <c r="H1897" i="27"/>
  <c r="H1791" i="27"/>
  <c r="H1714" i="27"/>
  <c r="H1635" i="27"/>
  <c r="H1456" i="27"/>
  <c r="H1689" i="27"/>
  <c r="H3293" i="27"/>
  <c r="H3036" i="27"/>
  <c r="H2650" i="27"/>
  <c r="H1354" i="27"/>
  <c r="H1533" i="27"/>
  <c r="H2520" i="27"/>
  <c r="H2909" i="27"/>
  <c r="H2985" i="27"/>
  <c r="H3136" i="27"/>
  <c r="H2676" i="27"/>
  <c r="H2572" i="27"/>
  <c r="H2208" i="27"/>
  <c r="H2133" i="27"/>
  <c r="H2032" i="27"/>
  <c r="H1583" i="27"/>
  <c r="H1405" i="27"/>
  <c r="H3731" i="27"/>
  <c r="H3267" i="27"/>
  <c r="H2285" i="27"/>
  <c r="H2336" i="27"/>
  <c r="H2158" i="27"/>
  <c r="H3318" i="27"/>
  <c r="H2007" i="27"/>
  <c r="H1981" i="27"/>
  <c r="H3189" i="27"/>
  <c r="H3679" i="27"/>
  <c r="H3496" i="27"/>
  <c r="H3549" i="27"/>
  <c r="H1482" i="27"/>
  <c r="H3470" i="27"/>
  <c r="H2495" i="27"/>
  <c r="H3781" i="27"/>
  <c r="H3395" i="27"/>
  <c r="H3162" i="27"/>
  <c r="H3086" i="27"/>
  <c r="H3011" i="27"/>
  <c r="H1106" i="27"/>
  <c r="H1028" i="27"/>
  <c r="H87" i="23"/>
  <c r="H1158" i="27"/>
  <c r="H1132" i="27"/>
  <c r="H1080" i="27"/>
  <c r="H89" i="23"/>
  <c r="J3876" i="27"/>
  <c r="J3797" i="27"/>
  <c r="J3747" i="27"/>
  <c r="J3591" i="27"/>
  <c r="J3436" i="27"/>
  <c r="J3127" i="27"/>
  <c r="J3232" i="27"/>
  <c r="J3102" i="27"/>
  <c r="J3052" i="27"/>
  <c r="J2976" i="27"/>
  <c r="J2951" i="27"/>
  <c r="J2925" i="27"/>
  <c r="J2900" i="27"/>
  <c r="J2847" i="27"/>
  <c r="J2822" i="27"/>
  <c r="J2719" i="27"/>
  <c r="J2693" i="27"/>
  <c r="J2511" i="27"/>
  <c r="J2436" i="27"/>
  <c r="J2667" i="27"/>
  <c r="J2615" i="27"/>
  <c r="J2461" i="27"/>
  <c r="J2301" i="27"/>
  <c r="J2199" i="27"/>
  <c r="J2124" i="27"/>
  <c r="J2225" i="27"/>
  <c r="J2174" i="27"/>
  <c r="J2098" i="27"/>
  <c r="J2073" i="27"/>
  <c r="J2023" i="27"/>
  <c r="J1942" i="27"/>
  <c r="J1915" i="27"/>
  <c r="J1888" i="27"/>
  <c r="J1782" i="27"/>
  <c r="J1447" i="27"/>
  <c r="J1396" i="27"/>
  <c r="J1757" i="27"/>
  <c r="J1600" i="27"/>
  <c r="J1574" i="27"/>
  <c r="J1626" i="27"/>
  <c r="J1549" i="27"/>
  <c r="J1524" i="27"/>
  <c r="J1345" i="27"/>
  <c r="J2641" i="27"/>
  <c r="J2276" i="27"/>
  <c r="J2770" i="27"/>
  <c r="J1998" i="27"/>
  <c r="J3309" i="27"/>
  <c r="J2327" i="27"/>
  <c r="J3027" i="27"/>
  <c r="J3207" i="27"/>
  <c r="J3565" i="27"/>
  <c r="J2589" i="27"/>
  <c r="J1705" i="27"/>
  <c r="J3722" i="27"/>
  <c r="J1680" i="27"/>
  <c r="J3334" i="27"/>
  <c r="J1972" i="27"/>
  <c r="J3180" i="27"/>
  <c r="J3411" i="27"/>
  <c r="J2563" i="27"/>
  <c r="J3696" i="27"/>
  <c r="J3284" i="27"/>
  <c r="J3258" i="27"/>
  <c r="J2149" i="27"/>
  <c r="J3540" i="27"/>
  <c r="J3487" i="27"/>
  <c r="J3670" i="27"/>
  <c r="J3772" i="27"/>
  <c r="J3386" i="27"/>
  <c r="J3077" i="27"/>
  <c r="J3002" i="27"/>
  <c r="J3461" i="27"/>
  <c r="J1473" i="27"/>
  <c r="J3153" i="27"/>
  <c r="J2486" i="27"/>
  <c r="J1731" i="27"/>
  <c r="J200" i="27"/>
  <c r="J1097" i="27"/>
  <c r="J962" i="27"/>
  <c r="J933" i="27"/>
  <c r="J813" i="27"/>
  <c r="J663" i="27"/>
  <c r="J543" i="27"/>
  <c r="J335" i="27"/>
  <c r="J305" i="27"/>
  <c r="J140" i="27"/>
  <c r="J3850" i="27"/>
  <c r="J2537" i="27"/>
  <c r="J2250" i="27"/>
  <c r="J2048" i="27"/>
  <c r="J3513" i="27"/>
  <c r="J1499" i="27"/>
  <c r="J1320" i="27"/>
  <c r="J81" i="23"/>
  <c r="J1870" i="27"/>
  <c r="D16" i="23"/>
  <c r="D3411" i="27"/>
  <c r="J20" i="23"/>
  <c r="J455" i="27"/>
  <c r="J843" i="27"/>
  <c r="J693" i="27"/>
  <c r="J633" i="27"/>
  <c r="J603" i="27"/>
  <c r="J514" i="27"/>
  <c r="J50" i="27"/>
  <c r="J275" i="27"/>
  <c r="J245" i="27"/>
  <c r="M3876" i="27"/>
  <c r="M3797" i="27"/>
  <c r="M3747" i="27"/>
  <c r="M3591" i="27"/>
  <c r="M3436" i="27"/>
  <c r="M3232" i="27"/>
  <c r="M3127" i="27"/>
  <c r="M3052" i="27"/>
  <c r="M2976" i="27"/>
  <c r="M2925" i="27"/>
  <c r="M3102" i="27"/>
  <c r="M2951" i="27"/>
  <c r="M2900" i="27"/>
  <c r="M2847" i="27"/>
  <c r="M2822" i="27"/>
  <c r="M2770" i="27"/>
  <c r="M2693" i="27"/>
  <c r="M2589" i="27"/>
  <c r="M2563" i="27"/>
  <c r="M2511" i="27"/>
  <c r="M2436" i="27"/>
  <c r="M2301" i="27"/>
  <c r="M2225" i="27"/>
  <c r="M2199" i="27"/>
  <c r="M2124" i="27"/>
  <c r="M2098" i="27"/>
  <c r="M2073" i="27"/>
  <c r="M1915" i="27"/>
  <c r="M1782" i="27"/>
  <c r="M1600" i="27"/>
  <c r="M1574" i="27"/>
  <c r="M1626" i="27"/>
  <c r="M1549" i="27"/>
  <c r="M3696" i="27"/>
  <c r="M1705" i="27"/>
  <c r="M1524" i="27"/>
  <c r="M1447" i="27"/>
  <c r="M1396" i="27"/>
  <c r="M1345" i="27"/>
  <c r="M3258" i="27"/>
  <c r="M3284" i="27"/>
  <c r="M2149" i="27"/>
  <c r="M3027" i="27"/>
  <c r="M2276" i="27"/>
  <c r="M2719" i="27"/>
  <c r="M1942" i="27"/>
  <c r="M2023" i="27"/>
  <c r="M2174" i="27"/>
  <c r="M3411" i="27"/>
  <c r="M1757" i="27"/>
  <c r="M1998" i="27"/>
  <c r="M3309" i="27"/>
  <c r="M2327" i="27"/>
  <c r="M2667" i="27"/>
  <c r="M2615" i="27"/>
  <c r="M2461" i="27"/>
  <c r="M1888" i="27"/>
  <c r="M3565" i="27"/>
  <c r="M3722" i="27"/>
  <c r="M1680" i="27"/>
  <c r="M2641" i="27"/>
  <c r="M3334" i="27"/>
  <c r="M1972" i="27"/>
  <c r="M3207" i="27"/>
  <c r="M3180" i="27"/>
  <c r="M3670" i="27"/>
  <c r="M3540" i="27"/>
  <c r="M3487" i="27"/>
  <c r="M3772" i="27"/>
  <c r="M3461" i="27"/>
  <c r="M3386" i="27"/>
  <c r="M3153" i="27"/>
  <c r="M3077" i="27"/>
  <c r="M3002" i="27"/>
  <c r="M1473" i="27"/>
  <c r="M2486" i="27"/>
  <c r="M3850" i="27"/>
  <c r="M2403" i="27"/>
  <c r="M2537" i="27"/>
  <c r="M3513" i="27"/>
  <c r="M1499" i="27"/>
  <c r="M2378" i="27"/>
  <c r="M1320" i="27"/>
  <c r="M455" i="27"/>
  <c r="M843" i="27"/>
  <c r="M663" i="27"/>
  <c r="M633" i="27"/>
  <c r="M603" i="27"/>
  <c r="M543" i="27"/>
  <c r="M514" i="27"/>
  <c r="M365" i="27"/>
  <c r="M335" i="27"/>
  <c r="M3359" i="27"/>
  <c r="M2250" i="27"/>
  <c r="M2048" i="27"/>
  <c r="M1859" i="27"/>
  <c r="M81" i="23"/>
  <c r="M701" i="27"/>
  <c r="M200" i="27"/>
  <c r="M20" i="23"/>
  <c r="M1097" i="27"/>
  <c r="M813" i="27"/>
  <c r="M783" i="27"/>
  <c r="M275" i="27"/>
  <c r="M245" i="27"/>
  <c r="M50" i="27"/>
  <c r="M140" i="27"/>
  <c r="M80" i="27"/>
  <c r="E1951" i="27"/>
  <c r="F1951" i="27"/>
  <c r="G1951" i="27"/>
  <c r="H3867" i="27"/>
  <c r="H3788" i="27"/>
  <c r="H3738" i="27"/>
  <c r="H3582" i="27"/>
  <c r="H3427" i="27"/>
  <c r="H3223" i="27"/>
  <c r="H3118" i="27"/>
  <c r="H3093" i="27"/>
  <c r="H2967" i="27"/>
  <c r="H2942" i="27"/>
  <c r="H3043" i="27"/>
  <c r="H2891" i="27"/>
  <c r="H2916" i="27"/>
  <c r="H2838" i="27"/>
  <c r="H2813" i="27"/>
  <c r="H2761" i="27"/>
  <c r="H2710" i="27"/>
  <c r="H2684" i="27"/>
  <c r="H2580" i="27"/>
  <c r="H2554" i="27"/>
  <c r="H2502" i="27"/>
  <c r="H2658" i="27"/>
  <c r="H2606" i="27"/>
  <c r="H2452" i="27"/>
  <c r="H2427" i="27"/>
  <c r="H2292" i="27"/>
  <c r="H1957" i="27"/>
  <c r="H2216" i="27"/>
  <c r="H2190" i="27"/>
  <c r="H2165" i="27"/>
  <c r="H2115" i="27"/>
  <c r="H2089" i="27"/>
  <c r="H2064" i="27"/>
  <c r="H2014" i="27"/>
  <c r="H1933" i="27"/>
  <c r="H1906" i="27"/>
  <c r="H1879" i="27"/>
  <c r="H1773" i="27"/>
  <c r="H1696" i="27"/>
  <c r="H1591" i="27"/>
  <c r="H1617" i="27"/>
  <c r="H1438" i="27"/>
  <c r="H1336" i="27"/>
  <c r="H3402" i="27"/>
  <c r="H3687" i="27"/>
  <c r="H3713" i="27"/>
  <c r="H3556" i="27"/>
  <c r="H1671" i="27"/>
  <c r="H1748" i="27"/>
  <c r="H1565" i="27"/>
  <c r="H1540" i="27"/>
  <c r="H1515" i="27"/>
  <c r="H1387" i="27"/>
  <c r="H3018" i="27"/>
  <c r="H2140" i="27"/>
  <c r="H3300" i="27"/>
  <c r="H1989" i="27"/>
  <c r="H1963" i="27"/>
  <c r="H3171" i="27"/>
  <c r="H3198" i="27"/>
  <c r="H3249" i="27"/>
  <c r="H3275" i="27"/>
  <c r="H3325" i="27"/>
  <c r="H2632" i="27"/>
  <c r="H2267" i="27"/>
  <c r="H2318" i="27"/>
  <c r="H3531" i="27"/>
  <c r="H3661" i="27"/>
  <c r="H3478" i="27"/>
  <c r="H3144" i="27"/>
  <c r="H1464" i="27"/>
  <c r="H2477" i="27"/>
  <c r="H3763" i="27"/>
  <c r="H3452" i="27"/>
  <c r="H3377" i="27"/>
  <c r="H3068" i="27"/>
  <c r="H2993" i="27"/>
  <c r="H1824" i="27"/>
  <c r="H3634" i="27"/>
  <c r="H3350" i="27"/>
  <c r="H3841" i="27"/>
  <c r="H2394" i="27"/>
  <c r="H2528" i="27"/>
  <c r="H2241" i="27"/>
  <c r="H1798" i="27"/>
  <c r="H3814" i="27"/>
  <c r="H1362" i="27"/>
  <c r="H3504" i="27"/>
  <c r="H1490" i="27"/>
  <c r="H2343" i="27"/>
  <c r="H1644" i="27"/>
  <c r="H443" i="27"/>
  <c r="H1114" i="27"/>
  <c r="H1088" i="27"/>
  <c r="H1062" i="27"/>
  <c r="H861" i="27"/>
  <c r="H831" i="27"/>
  <c r="H651" i="27"/>
  <c r="H621" i="27"/>
  <c r="H591" i="27"/>
  <c r="H561" i="27"/>
  <c r="H531" i="27"/>
  <c r="H473" i="27"/>
  <c r="H323" i="27"/>
  <c r="H263" i="27"/>
  <c r="H158" i="27"/>
  <c r="H128" i="27"/>
  <c r="H98" i="27"/>
  <c r="H3608" i="27"/>
  <c r="H1413" i="27"/>
  <c r="H2039" i="27"/>
  <c r="H1722" i="27"/>
  <c r="H1850" i="27"/>
  <c r="H2864" i="27"/>
  <c r="H2787" i="27"/>
  <c r="H2736" i="27"/>
  <c r="H2369" i="27"/>
  <c r="H1311" i="27"/>
  <c r="H7" i="23"/>
  <c r="H1140" i="27"/>
  <c r="H1010" i="27"/>
  <c r="H950" i="27"/>
  <c r="H921" i="27"/>
  <c r="H891" i="27"/>
  <c r="H801" i="27"/>
  <c r="H771" i="27"/>
  <c r="H711" i="27"/>
  <c r="H681" i="27"/>
  <c r="H502" i="27"/>
  <c r="H413" i="27"/>
  <c r="H353" i="27"/>
  <c r="H293" i="27"/>
  <c r="H233" i="27"/>
  <c r="H38" i="27"/>
  <c r="H8" i="27"/>
  <c r="H68" i="27"/>
  <c r="K3867" i="27"/>
  <c r="K3788" i="27"/>
  <c r="K3738" i="27"/>
  <c r="K3582" i="27"/>
  <c r="K3427" i="27"/>
  <c r="K3118" i="27"/>
  <c r="K3223" i="27"/>
  <c r="K3093" i="27"/>
  <c r="K3043" i="27"/>
  <c r="K2967" i="27"/>
  <c r="K2942" i="27"/>
  <c r="K2838" i="27"/>
  <c r="K2813" i="27"/>
  <c r="K2916" i="27"/>
  <c r="K2891" i="27"/>
  <c r="K2761" i="27"/>
  <c r="K2658" i="27"/>
  <c r="K2606" i="27"/>
  <c r="K2580" i="27"/>
  <c r="K2452" i="27"/>
  <c r="K2710" i="27"/>
  <c r="K2684" i="27"/>
  <c r="K2554" i="27"/>
  <c r="K2502" i="27"/>
  <c r="K2427" i="27"/>
  <c r="K2216" i="27"/>
  <c r="K2165" i="27"/>
  <c r="K2089" i="27"/>
  <c r="K2064" i="27"/>
  <c r="K2014" i="27"/>
  <c r="K2292" i="27"/>
  <c r="K2190" i="27"/>
  <c r="K2115" i="27"/>
  <c r="K1957" i="27"/>
  <c r="K1696" i="27"/>
  <c r="K1591" i="27"/>
  <c r="K1565" i="27"/>
  <c r="K1617" i="27"/>
  <c r="K1540" i="27"/>
  <c r="K1515" i="27"/>
  <c r="K1671" i="27"/>
  <c r="K1933" i="27"/>
  <c r="K1906" i="27"/>
  <c r="K1879" i="27"/>
  <c r="K1773" i="27"/>
  <c r="K1438" i="27"/>
  <c r="K1387" i="27"/>
  <c r="K1336" i="27"/>
  <c r="K3249" i="27"/>
  <c r="K3275" i="27"/>
  <c r="K3018" i="27"/>
  <c r="K2632" i="27"/>
  <c r="K1989" i="27"/>
  <c r="K2318" i="27"/>
  <c r="K2140" i="27"/>
  <c r="K3713" i="27"/>
  <c r="K3402" i="27"/>
  <c r="K3687" i="27"/>
  <c r="K1748" i="27"/>
  <c r="K3325" i="27"/>
  <c r="K2267" i="27"/>
  <c r="K3300" i="27"/>
  <c r="K3556" i="27"/>
  <c r="K3171" i="27"/>
  <c r="K1963" i="27"/>
  <c r="K3198" i="27"/>
  <c r="K3531" i="27"/>
  <c r="K3661" i="27"/>
  <c r="K3452" i="27"/>
  <c r="K3763" i="27"/>
  <c r="K3478" i="27"/>
  <c r="K3377" i="27"/>
  <c r="K3144" i="27"/>
  <c r="K3068" i="27"/>
  <c r="K2993" i="27"/>
  <c r="K2477" i="27"/>
  <c r="K1464" i="27"/>
  <c r="K3350" i="27"/>
  <c r="K3841" i="27"/>
  <c r="K2528" i="27"/>
  <c r="K2241" i="27"/>
  <c r="K1798" i="27"/>
  <c r="K3504" i="27"/>
  <c r="K1490" i="27"/>
  <c r="K2369" i="27"/>
  <c r="K1311" i="27"/>
  <c r="K188" i="27"/>
  <c r="K7" i="23"/>
  <c r="K2363" i="27"/>
  <c r="K220" i="27"/>
  <c r="K443" i="27"/>
  <c r="K921" i="27"/>
  <c r="K801" i="27"/>
  <c r="K591" i="27"/>
  <c r="K531" i="27"/>
  <c r="K293" i="27"/>
  <c r="K233" i="27"/>
  <c r="K3634" i="27"/>
  <c r="K3608" i="27"/>
  <c r="K2394" i="27"/>
  <c r="K1413" i="27"/>
  <c r="K3814" i="27"/>
  <c r="K1722" i="27"/>
  <c r="K1850" i="27"/>
  <c r="K2787" i="27"/>
  <c r="K1088" i="27"/>
  <c r="K950" i="27"/>
  <c r="K831" i="27"/>
  <c r="K771" i="27"/>
  <c r="K651" i="27"/>
  <c r="K621" i="27"/>
  <c r="K263" i="27"/>
  <c r="K68" i="27"/>
  <c r="K502" i="27"/>
  <c r="K473" i="27"/>
  <c r="K323" i="27"/>
  <c r="K38" i="27"/>
  <c r="F3789" i="27"/>
  <c r="F3739" i="27"/>
  <c r="F3583" i="27"/>
  <c r="F3428" i="27"/>
  <c r="F3119" i="27"/>
  <c r="F3224" i="27"/>
  <c r="F2943" i="27"/>
  <c r="F3094" i="27"/>
  <c r="F3044" i="27"/>
  <c r="F2968" i="27"/>
  <c r="F2917" i="27"/>
  <c r="F2839" i="27"/>
  <c r="F2814" i="27"/>
  <c r="F2762" i="27"/>
  <c r="F2711" i="27"/>
  <c r="F2607" i="27"/>
  <c r="F2581" i="27"/>
  <c r="F2503" i="27"/>
  <c r="F2428" i="27"/>
  <c r="F2685" i="27"/>
  <c r="F2659" i="27"/>
  <c r="F2555" i="27"/>
  <c r="F2217" i="27"/>
  <c r="F2191" i="27"/>
  <c r="F2116" i="27"/>
  <c r="F2065" i="27"/>
  <c r="F2015" i="27"/>
  <c r="F2293" i="27"/>
  <c r="F2166" i="27"/>
  <c r="F2090" i="27"/>
  <c r="F1697" i="27"/>
  <c r="F1592" i="27"/>
  <c r="F1541" i="27"/>
  <c r="F1516" i="27"/>
  <c r="F1388" i="27"/>
  <c r="F1337" i="27"/>
  <c r="F3403" i="27"/>
  <c r="F3557" i="27"/>
  <c r="F1934" i="27"/>
  <c r="F1907" i="27"/>
  <c r="F1880" i="27"/>
  <c r="F1774" i="27"/>
  <c r="F1566" i="27"/>
  <c r="F1439" i="27"/>
  <c r="F3688" i="27"/>
  <c r="F1672" i="27"/>
  <c r="F3019" i="27"/>
  <c r="F2633" i="27"/>
  <c r="F2268" i="27"/>
  <c r="F3301" i="27"/>
  <c r="F1990" i="27"/>
  <c r="F3172" i="27"/>
  <c r="F3250" i="27"/>
  <c r="F3276" i="27"/>
  <c r="F3326" i="27"/>
  <c r="F2319" i="27"/>
  <c r="F2141" i="27"/>
  <c r="F2892" i="27"/>
  <c r="F2453" i="27"/>
  <c r="F1618" i="27"/>
  <c r="F1749" i="27"/>
  <c r="F3868" i="27"/>
  <c r="F3714" i="27"/>
  <c r="F1964" i="27"/>
  <c r="F3199" i="27"/>
  <c r="F3662" i="27"/>
  <c r="F3479" i="27"/>
  <c r="F3378" i="27"/>
  <c r="F2994" i="27"/>
  <c r="F3764" i="27"/>
  <c r="F3532" i="27"/>
  <c r="F3145" i="27"/>
  <c r="F3069" i="27"/>
  <c r="F1465" i="27"/>
  <c r="F3453" i="27"/>
  <c r="F2478" i="27"/>
  <c r="F1825" i="27"/>
  <c r="F3635" i="27"/>
  <c r="F3351" i="27"/>
  <c r="F1414" i="27"/>
  <c r="F1723" i="27"/>
  <c r="F1851" i="27"/>
  <c r="F1491" i="27"/>
  <c r="F2865" i="27"/>
  <c r="F1141" i="27"/>
  <c r="F1089" i="27"/>
  <c r="F922" i="27"/>
  <c r="F802" i="27"/>
  <c r="F652" i="27"/>
  <c r="F592" i="27"/>
  <c r="F503" i="27"/>
  <c r="F294" i="27"/>
  <c r="F129" i="27"/>
  <c r="F99" i="27"/>
  <c r="F3609" i="27"/>
  <c r="F2395" i="27"/>
  <c r="F1799" i="27"/>
  <c r="F3815" i="27"/>
  <c r="F1363" i="27"/>
  <c r="F3505" i="27"/>
  <c r="F2737" i="27"/>
  <c r="F2370" i="27"/>
  <c r="F1312" i="27"/>
  <c r="F189" i="27"/>
  <c r="F951" i="27"/>
  <c r="F772" i="27"/>
  <c r="F742" i="27"/>
  <c r="F622" i="27"/>
  <c r="F532" i="27"/>
  <c r="F324" i="27"/>
  <c r="F69" i="27"/>
  <c r="F39" i="27"/>
  <c r="F9" i="27"/>
  <c r="F14" i="23"/>
  <c r="F8" i="23"/>
  <c r="F264" i="27"/>
  <c r="F234" i="27"/>
  <c r="F159" i="27"/>
  <c r="F11" i="23"/>
  <c r="M3868" i="27"/>
  <c r="M3789" i="27"/>
  <c r="M3583" i="27"/>
  <c r="M3428" i="27"/>
  <c r="M3224" i="27"/>
  <c r="M3119" i="27"/>
  <c r="M3094" i="27"/>
  <c r="M2968" i="27"/>
  <c r="M3044" i="27"/>
  <c r="M2917" i="27"/>
  <c r="M2892" i="27"/>
  <c r="M2839" i="27"/>
  <c r="M2814" i="27"/>
  <c r="M2762" i="27"/>
  <c r="M2581" i="27"/>
  <c r="M2555" i="27"/>
  <c r="M2503" i="27"/>
  <c r="M2428" i="27"/>
  <c r="M2685" i="27"/>
  <c r="M2217" i="27"/>
  <c r="M2191" i="27"/>
  <c r="M2116" i="27"/>
  <c r="M2065" i="27"/>
  <c r="M2293" i="27"/>
  <c r="M2090" i="27"/>
  <c r="M1592" i="27"/>
  <c r="M1566" i="27"/>
  <c r="M1618" i="27"/>
  <c r="M1516" i="27"/>
  <c r="M1439" i="27"/>
  <c r="M1388" i="27"/>
  <c r="M1337" i="27"/>
  <c r="M1907" i="27"/>
  <c r="M1774" i="27"/>
  <c r="M1697" i="27"/>
  <c r="M1541" i="27"/>
  <c r="M3688" i="27"/>
  <c r="M3019" i="27"/>
  <c r="M2141" i="27"/>
  <c r="M3250" i="27"/>
  <c r="M3276" i="27"/>
  <c r="M2268" i="27"/>
  <c r="M3172" i="27"/>
  <c r="M1964" i="27"/>
  <c r="M2633" i="27"/>
  <c r="M3326" i="27"/>
  <c r="M1749" i="27"/>
  <c r="M2015" i="27"/>
  <c r="M2166" i="27"/>
  <c r="M3403" i="27"/>
  <c r="M1934" i="27"/>
  <c r="M3739" i="27"/>
  <c r="M2943" i="27"/>
  <c r="M1880" i="27"/>
  <c r="M2711" i="27"/>
  <c r="M2453" i="27"/>
  <c r="M3714" i="27"/>
  <c r="M3557" i="27"/>
  <c r="M2319" i="27"/>
  <c r="M1990" i="27"/>
  <c r="M1672" i="27"/>
  <c r="M2607" i="27"/>
  <c r="M2659" i="27"/>
  <c r="M3301" i="27"/>
  <c r="M3199" i="27"/>
  <c r="M3532" i="27"/>
  <c r="M3662" i="27"/>
  <c r="M3479" i="27"/>
  <c r="M3378" i="27"/>
  <c r="M3145" i="27"/>
  <c r="M2994" i="27"/>
  <c r="M3764" i="27"/>
  <c r="M3453" i="27"/>
  <c r="M3069" i="27"/>
  <c r="M1465" i="27"/>
  <c r="M2478" i="27"/>
  <c r="M3842" i="27"/>
  <c r="M2529" i="27"/>
  <c r="M2242" i="27"/>
  <c r="M2040" i="27"/>
  <c r="M1851" i="27"/>
  <c r="M1491" i="27"/>
  <c r="M1312" i="27"/>
  <c r="M444" i="27"/>
  <c r="M832" i="27"/>
  <c r="M652" i="27"/>
  <c r="M622" i="27"/>
  <c r="M592" i="27"/>
  <c r="M532" i="27"/>
  <c r="M503" i="27"/>
  <c r="M354" i="27"/>
  <c r="M324" i="27"/>
  <c r="M3351" i="27"/>
  <c r="M2395" i="27"/>
  <c r="M3505" i="27"/>
  <c r="M2370" i="27"/>
  <c r="M189" i="27"/>
  <c r="M1089" i="27"/>
  <c r="M802" i="27"/>
  <c r="M772" i="27"/>
  <c r="M264" i="27"/>
  <c r="M234" i="27"/>
  <c r="M129" i="27"/>
  <c r="M39" i="27"/>
  <c r="M69" i="27"/>
  <c r="M14" i="23"/>
  <c r="M11" i="23"/>
  <c r="M8" i="23"/>
  <c r="H3871" i="27"/>
  <c r="H3792" i="27"/>
  <c r="H3742" i="27"/>
  <c r="H3586" i="27"/>
  <c r="H3431" i="27"/>
  <c r="H3122" i="27"/>
  <c r="H3227" i="27"/>
  <c r="H3097" i="27"/>
  <c r="H3047" i="27"/>
  <c r="H2971" i="27"/>
  <c r="H2946" i="27"/>
  <c r="H2920" i="27"/>
  <c r="H2842" i="27"/>
  <c r="H2817" i="27"/>
  <c r="H2765" i="27"/>
  <c r="H2895" i="27"/>
  <c r="H2714" i="27"/>
  <c r="H2610" i="27"/>
  <c r="H2584" i="27"/>
  <c r="H2431" i="27"/>
  <c r="H2688" i="27"/>
  <c r="H2662" i="27"/>
  <c r="H2558" i="27"/>
  <c r="H2506" i="27"/>
  <c r="H2456" i="27"/>
  <c r="H2220" i="27"/>
  <c r="H2194" i="27"/>
  <c r="H2119" i="27"/>
  <c r="H2068" i="27"/>
  <c r="H2018" i="27"/>
  <c r="H2296" i="27"/>
  <c r="H2169" i="27"/>
  <c r="H2093" i="27"/>
  <c r="H1700" i="27"/>
  <c r="H1595" i="27"/>
  <c r="H1621" i="27"/>
  <c r="H1544" i="27"/>
  <c r="H1519" i="27"/>
  <c r="H1391" i="27"/>
  <c r="H1340" i="27"/>
  <c r="H3406" i="27"/>
  <c r="H3560" i="27"/>
  <c r="H1752" i="27"/>
  <c r="H1937" i="27"/>
  <c r="H1910" i="27"/>
  <c r="H1883" i="27"/>
  <c r="H1777" i="27"/>
  <c r="H1569" i="27"/>
  <c r="H1442" i="27"/>
  <c r="H3691" i="27"/>
  <c r="H3717" i="27"/>
  <c r="H1675" i="27"/>
  <c r="H3253" i="27"/>
  <c r="H3279" i="27"/>
  <c r="H3329" i="27"/>
  <c r="H2636" i="27"/>
  <c r="H2144" i="27"/>
  <c r="H1967" i="27"/>
  <c r="H3202" i="27"/>
  <c r="H1993" i="27"/>
  <c r="H3175" i="27"/>
  <c r="H3022" i="27"/>
  <c r="H2271" i="27"/>
  <c r="H2322" i="27"/>
  <c r="H3304" i="27"/>
  <c r="H3535" i="27"/>
  <c r="H3665" i="27"/>
  <c r="H3482" i="27"/>
  <c r="H3767" i="27"/>
  <c r="H3456" i="27"/>
  <c r="H3381" i="27"/>
  <c r="H2997" i="27"/>
  <c r="H2481" i="27"/>
  <c r="H3148" i="27"/>
  <c r="H3072" i="27"/>
  <c r="H1468" i="27"/>
  <c r="H1828" i="27"/>
  <c r="H3638" i="27"/>
  <c r="H3354" i="27"/>
  <c r="H3845" i="27"/>
  <c r="H2532" i="27"/>
  <c r="H2043" i="27"/>
  <c r="H1726" i="27"/>
  <c r="H1854" i="27"/>
  <c r="H1494" i="27"/>
  <c r="H2868" i="27"/>
  <c r="H2791" i="27"/>
  <c r="H2740" i="27"/>
  <c r="H2373" i="27"/>
  <c r="H84" i="23"/>
  <c r="H448" i="27"/>
  <c r="H1118" i="27"/>
  <c r="H1092" i="27"/>
  <c r="H1066" i="27"/>
  <c r="H1014" i="27"/>
  <c r="H866" i="27"/>
  <c r="H836" i="27"/>
  <c r="H656" i="27"/>
  <c r="H626" i="27"/>
  <c r="H596" i="27"/>
  <c r="H566" i="27"/>
  <c r="H536" i="27"/>
  <c r="H478" i="27"/>
  <c r="H328" i="27"/>
  <c r="H268" i="27"/>
  <c r="H163" i="27"/>
  <c r="H133" i="27"/>
  <c r="H103" i="27"/>
  <c r="H3612" i="27"/>
  <c r="H2398" i="27"/>
  <c r="H2245" i="27"/>
  <c r="H1417" i="27"/>
  <c r="H1802" i="27"/>
  <c r="H3818" i="27"/>
  <c r="H1366" i="27"/>
  <c r="H3508" i="27"/>
  <c r="H2347" i="27"/>
  <c r="H1648" i="27"/>
  <c r="H1315" i="27"/>
  <c r="H97" i="23"/>
  <c r="H1144" i="27"/>
  <c r="H955" i="27"/>
  <c r="H926" i="27"/>
  <c r="H896" i="27"/>
  <c r="H806" i="27"/>
  <c r="H776" i="27"/>
  <c r="H716" i="27"/>
  <c r="H686" i="27"/>
  <c r="H507" i="27"/>
  <c r="H418" i="27"/>
  <c r="H358" i="27"/>
  <c r="H298" i="27"/>
  <c r="H43" i="27"/>
  <c r="H34" i="23"/>
  <c r="H238" i="27"/>
  <c r="H73" i="27"/>
  <c r="H13" i="27"/>
  <c r="H37" i="23"/>
  <c r="H40" i="23"/>
  <c r="U44" i="23"/>
  <c r="I105" i="26"/>
  <c r="G106" i="26"/>
  <c r="U45" i="23"/>
  <c r="U18" i="23"/>
  <c r="J105" i="26"/>
  <c r="E106" i="26"/>
  <c r="U19" i="23"/>
  <c r="H3877" i="27"/>
  <c r="H3798" i="27"/>
  <c r="H3748" i="27"/>
  <c r="H3437" i="27"/>
  <c r="H3592" i="27"/>
  <c r="H3128" i="27"/>
  <c r="H3233" i="27"/>
  <c r="H3103" i="27"/>
  <c r="H2952" i="27"/>
  <c r="H3053" i="27"/>
  <c r="H2977" i="27"/>
  <c r="H2926" i="27"/>
  <c r="H2848" i="27"/>
  <c r="H2823" i="27"/>
  <c r="H2771" i="27"/>
  <c r="H2901" i="27"/>
  <c r="H2720" i="27"/>
  <c r="H2616" i="27"/>
  <c r="H2590" i="27"/>
  <c r="H2437" i="27"/>
  <c r="H2694" i="27"/>
  <c r="H2668" i="27"/>
  <c r="H2564" i="27"/>
  <c r="H2512" i="27"/>
  <c r="H2462" i="27"/>
  <c r="H2226" i="27"/>
  <c r="H2200" i="27"/>
  <c r="H2125" i="27"/>
  <c r="H2074" i="27"/>
  <c r="H2024" i="27"/>
  <c r="H1943" i="27"/>
  <c r="H2302" i="27"/>
  <c r="H2175" i="27"/>
  <c r="H2099" i="27"/>
  <c r="H1706" i="27"/>
  <c r="H1601" i="27"/>
  <c r="H1627" i="27"/>
  <c r="H1550" i="27"/>
  <c r="H1525" i="27"/>
  <c r="H1397" i="27"/>
  <c r="H3412" i="27"/>
  <c r="H3723" i="27"/>
  <c r="H3566" i="27"/>
  <c r="H1916" i="27"/>
  <c r="H1889" i="27"/>
  <c r="H1783" i="27"/>
  <c r="H1575" i="27"/>
  <c r="H1448" i="27"/>
  <c r="H1346" i="27"/>
  <c r="H3697" i="27"/>
  <c r="H1681" i="27"/>
  <c r="H1758" i="27"/>
  <c r="H3259" i="27"/>
  <c r="H3285" i="27"/>
  <c r="H3335" i="27"/>
  <c r="H2642" i="27"/>
  <c r="H2150" i="27"/>
  <c r="H1973" i="27"/>
  <c r="H3208" i="27"/>
  <c r="H1999" i="27"/>
  <c r="H3181" i="27"/>
  <c r="H3028" i="27"/>
  <c r="H2277" i="27"/>
  <c r="H2328" i="27"/>
  <c r="H3310" i="27"/>
  <c r="H3671" i="27"/>
  <c r="H3488" i="27"/>
  <c r="H3541" i="27"/>
  <c r="H3773" i="27"/>
  <c r="H3462" i="27"/>
  <c r="H3387" i="27"/>
  <c r="H3003" i="27"/>
  <c r="H1474" i="27"/>
  <c r="H2487" i="27"/>
  <c r="H3154" i="27"/>
  <c r="H3078" i="27"/>
  <c r="H3360" i="27"/>
  <c r="H3851" i="27"/>
  <c r="H2538" i="27"/>
  <c r="H2049" i="27"/>
  <c r="H1732" i="27"/>
  <c r="H1860" i="27"/>
  <c r="H1500" i="27"/>
  <c r="H2874" i="27"/>
  <c r="H2797" i="27"/>
  <c r="H2746" i="27"/>
  <c r="H2379" i="27"/>
  <c r="H456" i="27"/>
  <c r="H1124" i="27"/>
  <c r="H1098" i="27"/>
  <c r="H1072" i="27"/>
  <c r="H1020" i="27"/>
  <c r="H874" i="27"/>
  <c r="H844" i="27"/>
  <c r="H664" i="27"/>
  <c r="H634" i="27"/>
  <c r="H604" i="27"/>
  <c r="H574" i="27"/>
  <c r="H544" i="27"/>
  <c r="H486" i="27"/>
  <c r="H336" i="27"/>
  <c r="H276" i="27"/>
  <c r="H171" i="27"/>
  <c r="H141" i="27"/>
  <c r="H111" i="27"/>
  <c r="H1834" i="27"/>
  <c r="H3644" i="27"/>
  <c r="H3618" i="27"/>
  <c r="H2404" i="27"/>
  <c r="H2251" i="27"/>
  <c r="H1423" i="27"/>
  <c r="H1808" i="27"/>
  <c r="H3824" i="27"/>
  <c r="H1372" i="27"/>
  <c r="H3514" i="27"/>
  <c r="H2353" i="27"/>
  <c r="H1654" i="27"/>
  <c r="H1321" i="27"/>
  <c r="H1150" i="27"/>
  <c r="H963" i="27"/>
  <c r="H934" i="27"/>
  <c r="H904" i="27"/>
  <c r="H814" i="27"/>
  <c r="H784" i="27"/>
  <c r="H724" i="27"/>
  <c r="H694" i="27"/>
  <c r="H426" i="27"/>
  <c r="H366" i="27"/>
  <c r="H306" i="27"/>
  <c r="H246" i="27"/>
  <c r="H51" i="27"/>
  <c r="H24" i="23"/>
  <c r="H21" i="23"/>
  <c r="H515" i="27"/>
  <c r="H81" i="27"/>
  <c r="H21" i="27"/>
  <c r="H27" i="23"/>
  <c r="H28" i="23"/>
  <c r="H465" i="27"/>
  <c r="H972" i="27"/>
  <c r="H943" i="27"/>
  <c r="H913" i="27"/>
  <c r="H823" i="27"/>
  <c r="H793" i="27"/>
  <c r="H703" i="27"/>
  <c r="H613" i="27"/>
  <c r="H583" i="27"/>
  <c r="H495" i="27"/>
  <c r="H435" i="27"/>
  <c r="H375" i="27"/>
  <c r="H345" i="27"/>
  <c r="H90" i="27"/>
  <c r="H883" i="27"/>
  <c r="H853" i="27"/>
  <c r="H733" i="27"/>
  <c r="H673" i="27"/>
  <c r="H643" i="27"/>
  <c r="H553" i="27"/>
  <c r="H524" i="27"/>
  <c r="H255" i="27"/>
  <c r="H315" i="27"/>
  <c r="H285" i="27"/>
  <c r="H180" i="27"/>
  <c r="H150" i="27"/>
  <c r="H120" i="27"/>
  <c r="H60" i="27"/>
  <c r="H30" i="27"/>
  <c r="K465" i="27"/>
  <c r="K972" i="27"/>
  <c r="K943" i="27"/>
  <c r="K823" i="27"/>
  <c r="K613" i="27"/>
  <c r="K345" i="27"/>
  <c r="K214" i="27"/>
  <c r="K853" i="27"/>
  <c r="K793" i="27"/>
  <c r="K673" i="27"/>
  <c r="K643" i="27"/>
  <c r="K553" i="27"/>
  <c r="K524" i="27"/>
  <c r="K495" i="27"/>
  <c r="K315" i="27"/>
  <c r="K285" i="27"/>
  <c r="K90" i="27"/>
  <c r="K255" i="27"/>
  <c r="K60" i="27"/>
  <c r="M465" i="27"/>
  <c r="M823" i="27"/>
  <c r="M673" i="27"/>
  <c r="M613" i="27"/>
  <c r="M553" i="27"/>
  <c r="M285" i="27"/>
  <c r="M255" i="27"/>
  <c r="M214" i="27"/>
  <c r="M853" i="27"/>
  <c r="M793" i="27"/>
  <c r="M643" i="27"/>
  <c r="M524" i="27"/>
  <c r="M345" i="27"/>
  <c r="M150" i="27"/>
  <c r="M60" i="27"/>
  <c r="M375" i="27"/>
  <c r="M90" i="27"/>
  <c r="O465" i="27"/>
  <c r="O972" i="27"/>
  <c r="O733" i="27"/>
  <c r="O613" i="27"/>
  <c r="O553" i="27"/>
  <c r="O315" i="27"/>
  <c r="O285" i="27"/>
  <c r="O255" i="27"/>
  <c r="O214" i="27"/>
  <c r="O943" i="27"/>
  <c r="O853" i="27"/>
  <c r="O823" i="27"/>
  <c r="O793" i="27"/>
  <c r="O643" i="27"/>
  <c r="O524" i="27"/>
  <c r="O90" i="27"/>
  <c r="O60" i="27"/>
  <c r="O345" i="27"/>
  <c r="O150" i="27"/>
  <c r="Q465" i="27"/>
  <c r="Q972" i="27"/>
  <c r="Q913" i="27"/>
  <c r="Q883" i="27"/>
  <c r="Q763" i="27"/>
  <c r="Q733" i="27"/>
  <c r="Q703" i="27"/>
  <c r="Q613" i="27"/>
  <c r="Q583" i="27"/>
  <c r="Q553" i="27"/>
  <c r="Q495" i="27"/>
  <c r="Q405" i="27"/>
  <c r="Q375" i="27"/>
  <c r="Q315" i="27"/>
  <c r="Q285" i="27"/>
  <c r="Q255" i="27"/>
  <c r="Q214" i="27"/>
  <c r="Q943" i="27"/>
  <c r="Q853" i="27"/>
  <c r="Q823" i="27"/>
  <c r="Q793" i="27"/>
  <c r="Q673" i="27"/>
  <c r="Q643" i="27"/>
  <c r="Q524" i="27"/>
  <c r="Q435" i="27"/>
  <c r="Q345" i="27"/>
  <c r="Q150" i="27"/>
  <c r="Q120" i="27"/>
  <c r="Q60" i="27"/>
  <c r="Q30" i="27"/>
  <c r="Q180" i="27"/>
  <c r="Q90" i="27"/>
  <c r="S465" i="27"/>
  <c r="S972" i="27"/>
  <c r="S763" i="27"/>
  <c r="S733" i="27"/>
  <c r="S613" i="27"/>
  <c r="S553" i="27"/>
  <c r="S495" i="27"/>
  <c r="S375" i="27"/>
  <c r="S315" i="27"/>
  <c r="S285" i="27"/>
  <c r="S214" i="27"/>
  <c r="S943" i="27"/>
  <c r="S853" i="27"/>
  <c r="S823" i="27"/>
  <c r="S793" i="27"/>
  <c r="S673" i="27"/>
  <c r="S643" i="27"/>
  <c r="S524" i="27"/>
  <c r="S90" i="27"/>
  <c r="S60" i="27"/>
  <c r="S405" i="27"/>
  <c r="S345" i="27"/>
  <c r="S150" i="27"/>
  <c r="W972" i="27"/>
  <c r="W883" i="27"/>
  <c r="W793" i="27"/>
  <c r="W733" i="27"/>
  <c r="W703" i="27"/>
  <c r="W673" i="27"/>
  <c r="W613" i="27"/>
  <c r="W553" i="27"/>
  <c r="W495" i="27"/>
  <c r="W375" i="27"/>
  <c r="W315" i="27"/>
  <c r="W285" i="27"/>
  <c r="W180" i="27"/>
  <c r="W150" i="27"/>
  <c r="W214" i="27"/>
  <c r="W465" i="27"/>
  <c r="W943" i="27"/>
  <c r="W853" i="27"/>
  <c r="W823" i="27"/>
  <c r="W763" i="27"/>
  <c r="W643" i="27"/>
  <c r="W524" i="27"/>
  <c r="W255" i="27"/>
  <c r="W90" i="27"/>
  <c r="W345" i="27"/>
  <c r="W60" i="27"/>
  <c r="W30" i="27"/>
  <c r="G1407" i="27"/>
  <c r="G1458" i="27"/>
  <c r="G1899" i="27"/>
  <c r="G2034" i="27"/>
  <c r="G1953" i="27"/>
  <c r="G2730" i="27"/>
  <c r="G2781" i="27"/>
  <c r="G2833" i="27"/>
  <c r="G3887" i="27"/>
  <c r="G3602" i="27"/>
  <c r="G1637" i="27"/>
  <c r="G2135" i="27"/>
  <c r="G2936" i="27"/>
  <c r="G2962" i="27"/>
  <c r="G3758" i="27"/>
  <c r="G2626" i="27"/>
  <c r="G2600" i="27"/>
  <c r="G2236" i="27"/>
  <c r="G2084" i="27"/>
  <c r="G1926" i="27"/>
  <c r="G1611" i="27"/>
  <c r="G1560" i="27"/>
  <c r="G1356" i="27"/>
  <c r="G3422" i="27"/>
  <c r="G3707" i="27"/>
  <c r="G1691" i="27"/>
  <c r="G2312" i="27"/>
  <c r="G1585" i="27"/>
  <c r="G1716" i="27"/>
  <c r="G1793" i="27"/>
  <c r="G2210" i="27"/>
  <c r="G2447" i="27"/>
  <c r="G2574" i="27"/>
  <c r="G2678" i="27"/>
  <c r="G3447" i="27"/>
  <c r="G3243" i="27"/>
  <c r="G3138" i="27"/>
  <c r="G3113" i="27"/>
  <c r="G3063" i="27"/>
  <c r="G2987" i="27"/>
  <c r="G2911" i="27"/>
  <c r="G2858" i="27"/>
  <c r="G2704" i="27"/>
  <c r="G2472" i="27"/>
  <c r="G2185" i="27"/>
  <c r="G2109" i="27"/>
  <c r="G1535" i="27"/>
  <c r="G2652" i="27"/>
  <c r="G2338" i="27"/>
  <c r="G3218" i="27"/>
  <c r="G2287" i="27"/>
  <c r="G3808" i="27"/>
  <c r="G3733" i="27"/>
  <c r="G2522" i="27"/>
  <c r="G1768" i="27"/>
  <c r="G3295" i="27"/>
  <c r="G3345" i="27"/>
  <c r="G2160" i="27"/>
  <c r="G3191" i="27"/>
  <c r="G3269" i="27"/>
  <c r="G3576" i="27"/>
  <c r="G3038" i="27"/>
  <c r="G2009" i="27"/>
  <c r="G1983" i="27"/>
  <c r="G3320" i="27"/>
  <c r="G3551" i="27"/>
  <c r="G3681" i="27"/>
  <c r="G3498" i="27"/>
  <c r="G3783" i="27"/>
  <c r="G3013" i="27"/>
  <c r="G3088" i="27"/>
  <c r="G3397" i="27"/>
  <c r="G3164" i="27"/>
  <c r="G1484" i="27"/>
  <c r="G3472" i="27"/>
  <c r="G2497" i="27"/>
  <c r="G1108" i="27"/>
  <c r="G974" i="27"/>
  <c r="G855" i="27"/>
  <c r="G795" i="27"/>
  <c r="G705" i="27"/>
  <c r="G645" i="27"/>
  <c r="G317" i="27"/>
  <c r="G287" i="27"/>
  <c r="G92" i="27"/>
  <c r="G945" i="27"/>
  <c r="G825" i="27"/>
  <c r="G675" i="27"/>
  <c r="G615" i="27"/>
  <c r="G555" i="27"/>
  <c r="G526" i="27"/>
  <c r="G377" i="27"/>
  <c r="G257" i="27"/>
  <c r="G96" i="23"/>
  <c r="G132" i="23"/>
  <c r="G497" i="27"/>
  <c r="G152" i="27"/>
  <c r="G62" i="27"/>
  <c r="G136" i="23"/>
  <c r="G148" i="23"/>
  <c r="G139" i="23"/>
  <c r="L2472" i="27"/>
  <c r="L3808" i="27"/>
  <c r="L3243" i="27"/>
  <c r="L3138" i="27"/>
  <c r="L3113" i="27"/>
  <c r="L3063" i="27"/>
  <c r="L2936" i="27"/>
  <c r="L2574" i="27"/>
  <c r="L2447" i="27"/>
  <c r="L1953" i="27"/>
  <c r="L1899" i="27"/>
  <c r="L3269" i="27"/>
  <c r="L1611" i="27"/>
  <c r="L3887" i="27"/>
  <c r="L3758" i="27"/>
  <c r="L2987" i="27"/>
  <c r="L2911" i="27"/>
  <c r="L2781" i="27"/>
  <c r="L2626" i="27"/>
  <c r="L2600" i="27"/>
  <c r="L2522" i="27"/>
  <c r="L2210" i="27"/>
  <c r="L2135" i="27"/>
  <c r="L2034" i="27"/>
  <c r="L1585" i="27"/>
  <c r="L1637" i="27"/>
  <c r="L1560" i="27"/>
  <c r="L1458" i="27"/>
  <c r="L1407" i="27"/>
  <c r="L3295" i="27"/>
  <c r="L3320" i="27"/>
  <c r="L3733" i="27"/>
  <c r="L2312" i="27"/>
  <c r="L1716" i="27"/>
  <c r="L2962" i="27"/>
  <c r="L1356" i="27"/>
  <c r="L3576" i="27"/>
  <c r="L2704" i="27"/>
  <c r="L2858" i="27"/>
  <c r="L3447" i="27"/>
  <c r="L2185" i="27"/>
  <c r="L2084" i="27"/>
  <c r="L3602" i="27"/>
  <c r="L2236" i="27"/>
  <c r="L3038" i="27"/>
  <c r="L3345" i="27"/>
  <c r="L2009" i="27"/>
  <c r="L2338" i="27"/>
  <c r="L3218" i="27"/>
  <c r="L3191" i="27"/>
  <c r="L2652" i="27"/>
  <c r="L2109" i="27"/>
  <c r="L1793" i="27"/>
  <c r="L1535" i="27"/>
  <c r="L2833" i="27"/>
  <c r="L1926" i="27"/>
  <c r="L2730" i="27"/>
  <c r="L3422" i="27"/>
  <c r="L2678" i="27"/>
  <c r="L3707" i="27"/>
  <c r="L1768" i="27"/>
  <c r="L1691" i="27"/>
  <c r="L2160" i="27"/>
  <c r="L2287" i="27"/>
  <c r="L1983" i="27"/>
  <c r="L3681" i="27"/>
  <c r="L3551" i="27"/>
  <c r="L3498" i="27"/>
  <c r="L3472" i="27"/>
  <c r="L3164" i="27"/>
  <c r="L3783" i="27"/>
  <c r="L3397" i="27"/>
  <c r="L3088" i="27"/>
  <c r="L3013" i="27"/>
  <c r="L2497" i="27"/>
  <c r="L974" i="27"/>
  <c r="L945" i="27"/>
  <c r="L825" i="27"/>
  <c r="L795" i="27"/>
  <c r="L1484" i="27"/>
  <c r="L216" i="27"/>
  <c r="L467" i="27"/>
  <c r="L1108" i="27"/>
  <c r="L855" i="27"/>
  <c r="L645" i="27"/>
  <c r="L615" i="27"/>
  <c r="L526" i="27"/>
  <c r="L96" i="23"/>
  <c r="L132" i="23"/>
  <c r="L139" i="23"/>
  <c r="L136" i="23"/>
  <c r="L148" i="23"/>
  <c r="L317" i="27"/>
  <c r="L92" i="27"/>
  <c r="N1611" i="27"/>
  <c r="N2472" i="27"/>
  <c r="N3887" i="27"/>
  <c r="N3758" i="27"/>
  <c r="N2236" i="27"/>
  <c r="N2987" i="27"/>
  <c r="N2962" i="27"/>
  <c r="N2936" i="27"/>
  <c r="N2911" i="27"/>
  <c r="N2858" i="27"/>
  <c r="N2833" i="27"/>
  <c r="N2730" i="27"/>
  <c r="N2626" i="27"/>
  <c r="N2600" i="27"/>
  <c r="N2574" i="27"/>
  <c r="N2522" i="27"/>
  <c r="N2447" i="27"/>
  <c r="N2312" i="27"/>
  <c r="N2185" i="27"/>
  <c r="N2109" i="27"/>
  <c r="N1953" i="27"/>
  <c r="N1899" i="27"/>
  <c r="N1793" i="27"/>
  <c r="N1560" i="27"/>
  <c r="N1535" i="27"/>
  <c r="N1458" i="27"/>
  <c r="N3707" i="27"/>
  <c r="N3733" i="27"/>
  <c r="N1768" i="27"/>
  <c r="N3269" i="27"/>
  <c r="N3038" i="27"/>
  <c r="N2652" i="27"/>
  <c r="N2287" i="27"/>
  <c r="N2009" i="27"/>
  <c r="N2704" i="27"/>
  <c r="N3808" i="27"/>
  <c r="N3602" i="27"/>
  <c r="N3447" i="27"/>
  <c r="N3243" i="27"/>
  <c r="N3138" i="27"/>
  <c r="N3113" i="27"/>
  <c r="N3063" i="27"/>
  <c r="N2781" i="27"/>
  <c r="N2678" i="27"/>
  <c r="N2210" i="27"/>
  <c r="N2135" i="27"/>
  <c r="N2084" i="27"/>
  <c r="N2034" i="27"/>
  <c r="N1926" i="27"/>
  <c r="N1716" i="27"/>
  <c r="N1585" i="27"/>
  <c r="N1637" i="27"/>
  <c r="N1407" i="27"/>
  <c r="N1356" i="27"/>
  <c r="N3576" i="27"/>
  <c r="N1691" i="27"/>
  <c r="N3295" i="27"/>
  <c r="N3345" i="27"/>
  <c r="N2160" i="27"/>
  <c r="N3320" i="27"/>
  <c r="N3191" i="27"/>
  <c r="N2338" i="27"/>
  <c r="N3422" i="27"/>
  <c r="N1983" i="27"/>
  <c r="N3218" i="27"/>
  <c r="N3551" i="27"/>
  <c r="N3681" i="27"/>
  <c r="N3498" i="27"/>
  <c r="N3783" i="27"/>
  <c r="N3472" i="27"/>
  <c r="N3164" i="27"/>
  <c r="N1484" i="27"/>
  <c r="N3397" i="27"/>
  <c r="N3088" i="27"/>
  <c r="N3013" i="27"/>
  <c r="N2497" i="27"/>
  <c r="N795" i="27"/>
  <c r="N765" i="27"/>
  <c r="N497" i="27"/>
  <c r="N437" i="27"/>
  <c r="N407" i="27"/>
  <c r="N377" i="27"/>
  <c r="N347" i="27"/>
  <c r="N287" i="27"/>
  <c r="N152" i="27"/>
  <c r="N216" i="27"/>
  <c r="N467" i="27"/>
  <c r="N1160" i="27"/>
  <c r="N1108" i="27"/>
  <c r="N974" i="27"/>
  <c r="N945" i="27"/>
  <c r="N855" i="27"/>
  <c r="N705" i="27"/>
  <c r="N675" i="27"/>
  <c r="N645" i="27"/>
  <c r="N615" i="27"/>
  <c r="N555" i="27"/>
  <c r="N526" i="27"/>
  <c r="N317" i="27"/>
  <c r="N92" i="27"/>
  <c r="N32" i="27"/>
  <c r="N132" i="23"/>
  <c r="N139" i="23"/>
  <c r="N257" i="27"/>
  <c r="N182" i="27"/>
  <c r="N62" i="27"/>
  <c r="N96" i="23"/>
  <c r="N136" i="23"/>
  <c r="N148" i="23"/>
  <c r="R2236" i="27"/>
  <c r="R2704" i="27"/>
  <c r="R3887" i="27"/>
  <c r="R3758" i="27"/>
  <c r="R3808" i="27"/>
  <c r="R3602" i="27"/>
  <c r="R2987" i="27"/>
  <c r="R2962" i="27"/>
  <c r="R2936" i="27"/>
  <c r="R2911" i="27"/>
  <c r="R2858" i="27"/>
  <c r="R2833" i="27"/>
  <c r="R2730" i="27"/>
  <c r="R2626" i="27"/>
  <c r="R2600" i="27"/>
  <c r="R2574" i="27"/>
  <c r="R2522" i="27"/>
  <c r="R2447" i="27"/>
  <c r="R2312" i="27"/>
  <c r="R2185" i="27"/>
  <c r="R2109" i="27"/>
  <c r="R1953" i="27"/>
  <c r="R1899" i="27"/>
  <c r="R1793" i="27"/>
  <c r="R1560" i="27"/>
  <c r="R1535" i="27"/>
  <c r="R1458" i="27"/>
  <c r="R1768" i="27"/>
  <c r="R3269" i="27"/>
  <c r="R3038" i="27"/>
  <c r="R2287" i="27"/>
  <c r="R2652" i="27"/>
  <c r="R1611" i="27"/>
  <c r="R2472" i="27"/>
  <c r="R3447" i="27"/>
  <c r="R3243" i="27"/>
  <c r="R3138" i="27"/>
  <c r="R3113" i="27"/>
  <c r="R3063" i="27"/>
  <c r="R2781" i="27"/>
  <c r="R2678" i="27"/>
  <c r="R2210" i="27"/>
  <c r="R2135" i="27"/>
  <c r="R2084" i="27"/>
  <c r="R2034" i="27"/>
  <c r="R1926" i="27"/>
  <c r="R1716" i="27"/>
  <c r="R1585" i="27"/>
  <c r="R1637" i="27"/>
  <c r="R1407" i="27"/>
  <c r="R1356" i="27"/>
  <c r="R3295" i="27"/>
  <c r="R2160" i="27"/>
  <c r="R2009" i="27"/>
  <c r="R3707" i="27"/>
  <c r="R3733" i="27"/>
  <c r="R3576" i="27"/>
  <c r="R1691" i="27"/>
  <c r="R3345" i="27"/>
  <c r="R1983" i="27"/>
  <c r="R3218" i="27"/>
  <c r="R3191" i="27"/>
  <c r="R3422" i="27"/>
  <c r="R2338" i="27"/>
  <c r="R3320" i="27"/>
  <c r="R3681" i="27"/>
  <c r="R3551" i="27"/>
  <c r="R3783" i="27"/>
  <c r="R3498" i="27"/>
  <c r="R3472" i="27"/>
  <c r="R3397" i="27"/>
  <c r="R3088" i="27"/>
  <c r="R3013" i="27"/>
  <c r="R1484" i="27"/>
  <c r="R3164" i="27"/>
  <c r="R1160" i="27"/>
  <c r="R795" i="27"/>
  <c r="R765" i="27"/>
  <c r="R675" i="27"/>
  <c r="R347" i="27"/>
  <c r="R287" i="27"/>
  <c r="R182" i="27"/>
  <c r="R152" i="27"/>
  <c r="R2497" i="27"/>
  <c r="R216" i="27"/>
  <c r="R467" i="27"/>
  <c r="R974" i="27"/>
  <c r="R945" i="27"/>
  <c r="R855" i="27"/>
  <c r="R825" i="27"/>
  <c r="R735" i="27"/>
  <c r="R645" i="27"/>
  <c r="R615" i="27"/>
  <c r="R555" i="27"/>
  <c r="R526" i="27"/>
  <c r="R497" i="27"/>
  <c r="R317" i="27"/>
  <c r="R92" i="27"/>
  <c r="R132" i="23"/>
  <c r="R136" i="23"/>
  <c r="R148" i="23"/>
  <c r="R377" i="27"/>
  <c r="R257" i="27"/>
  <c r="R62" i="27"/>
  <c r="R96" i="23"/>
  <c r="R139" i="23"/>
  <c r="V1611" i="27"/>
  <c r="V2472" i="27"/>
  <c r="V3887" i="27"/>
  <c r="V2704" i="27"/>
  <c r="V2987" i="27"/>
  <c r="V2962" i="27"/>
  <c r="V2936" i="27"/>
  <c r="V2911" i="27"/>
  <c r="V2858" i="27"/>
  <c r="V2833" i="27"/>
  <c r="V2730" i="27"/>
  <c r="V2626" i="27"/>
  <c r="V2600" i="27"/>
  <c r="V2574" i="27"/>
  <c r="V2522" i="27"/>
  <c r="V2447" i="27"/>
  <c r="V2312" i="27"/>
  <c r="V2185" i="27"/>
  <c r="V2109" i="27"/>
  <c r="V1953" i="27"/>
  <c r="V1926" i="27"/>
  <c r="V1899" i="27"/>
  <c r="V1793" i="27"/>
  <c r="V1560" i="27"/>
  <c r="V1535" i="27"/>
  <c r="V1458" i="27"/>
  <c r="V3707" i="27"/>
  <c r="V3733" i="27"/>
  <c r="V1691" i="27"/>
  <c r="V3269" i="27"/>
  <c r="V3345" i="27"/>
  <c r="V2652" i="27"/>
  <c r="V2236" i="27"/>
  <c r="V3808" i="27"/>
  <c r="V3602" i="27"/>
  <c r="V3447" i="27"/>
  <c r="V3113" i="27"/>
  <c r="V3063" i="27"/>
  <c r="V2781" i="27"/>
  <c r="V2678" i="27"/>
  <c r="V2210" i="27"/>
  <c r="V2135" i="27"/>
  <c r="V2084" i="27"/>
  <c r="V2034" i="27"/>
  <c r="V1716" i="27"/>
  <c r="V1585" i="27"/>
  <c r="V1637" i="27"/>
  <c r="V1407" i="27"/>
  <c r="V1356" i="27"/>
  <c r="V3422" i="27"/>
  <c r="V3576" i="27"/>
  <c r="V3295" i="27"/>
  <c r="V2287" i="27"/>
  <c r="V3320" i="27"/>
  <c r="V1983" i="27"/>
  <c r="V3758" i="27"/>
  <c r="V3138" i="27"/>
  <c r="V1768" i="27"/>
  <c r="V2160" i="27"/>
  <c r="V2009" i="27"/>
  <c r="V3218" i="27"/>
  <c r="V3191" i="27"/>
  <c r="V2338" i="27"/>
  <c r="V3243" i="27"/>
  <c r="V3038" i="27"/>
  <c r="V3551" i="27"/>
  <c r="V3498" i="27"/>
  <c r="V3681" i="27"/>
  <c r="V3783" i="27"/>
  <c r="V3472" i="27"/>
  <c r="V3164" i="27"/>
  <c r="V2497" i="27"/>
  <c r="V3397" i="27"/>
  <c r="V3088" i="27"/>
  <c r="V3013" i="27"/>
  <c r="V1484" i="27"/>
  <c r="V705" i="27"/>
  <c r="V585" i="27"/>
  <c r="V347" i="27"/>
  <c r="V287" i="27"/>
  <c r="V257" i="27"/>
  <c r="V216" i="27"/>
  <c r="V1108" i="27"/>
  <c r="V974" i="27"/>
  <c r="V945" i="27"/>
  <c r="V855" i="27"/>
  <c r="V825" i="27"/>
  <c r="V735" i="27"/>
  <c r="V675" i="27"/>
  <c r="V645" i="27"/>
  <c r="V615" i="27"/>
  <c r="V555" i="27"/>
  <c r="V526" i="27"/>
  <c r="V407" i="27"/>
  <c r="V317" i="27"/>
  <c r="V152" i="27"/>
  <c r="V92" i="27"/>
  <c r="V136" i="23"/>
  <c r="V148" i="23"/>
  <c r="V96" i="23"/>
  <c r="V132" i="23"/>
  <c r="V377" i="27"/>
  <c r="V139" i="23"/>
  <c r="S3296" i="27"/>
  <c r="S3708" i="27"/>
  <c r="S1900" i="27"/>
  <c r="S3734" i="27"/>
  <c r="S1408" i="27"/>
  <c r="S1459" i="27"/>
  <c r="S1536" i="27"/>
  <c r="S2110" i="27"/>
  <c r="S1954" i="27"/>
  <c r="S2186" i="27"/>
  <c r="S2211" i="27"/>
  <c r="S2523" i="27"/>
  <c r="S2575" i="27"/>
  <c r="S2627" i="27"/>
  <c r="S2679" i="27"/>
  <c r="S2912" i="27"/>
  <c r="S2937" i="27"/>
  <c r="S3064" i="27"/>
  <c r="S3139" i="27"/>
  <c r="S3603" i="27"/>
  <c r="S3759" i="27"/>
  <c r="S2313" i="27"/>
  <c r="S2448" i="27"/>
  <c r="S2653" i="27"/>
  <c r="S3270" i="27"/>
  <c r="S1357" i="27"/>
  <c r="S1561" i="27"/>
  <c r="S1717" i="27"/>
  <c r="S1927" i="27"/>
  <c r="S3577" i="27"/>
  <c r="S2035" i="27"/>
  <c r="S2731" i="27"/>
  <c r="S2782" i="27"/>
  <c r="S2963" i="27"/>
  <c r="S3114" i="27"/>
  <c r="S3809" i="27"/>
  <c r="S2705" i="27"/>
  <c r="S1612" i="27"/>
  <c r="S3423" i="27"/>
  <c r="S1794" i="27"/>
  <c r="S1638" i="27"/>
  <c r="S1586" i="27"/>
  <c r="S2085" i="27"/>
  <c r="S2136" i="27"/>
  <c r="S2473" i="27"/>
  <c r="S2601" i="27"/>
  <c r="S2834" i="27"/>
  <c r="S2859" i="27"/>
  <c r="S3448" i="27"/>
  <c r="S3244" i="27"/>
  <c r="S3888" i="27"/>
  <c r="S2237" i="27"/>
  <c r="S1692" i="27"/>
  <c r="S2288" i="27"/>
  <c r="S1984" i="27"/>
  <c r="S3219" i="27"/>
  <c r="S1769" i="27"/>
  <c r="S3321" i="27"/>
  <c r="S3346" i="27"/>
  <c r="S2988" i="27"/>
  <c r="S2339" i="27"/>
  <c r="S3192" i="27"/>
  <c r="S2161" i="27"/>
  <c r="S3039" i="27"/>
  <c r="S2010" i="27"/>
  <c r="S3682" i="27"/>
  <c r="S3552" i="27"/>
  <c r="S3014" i="27"/>
  <c r="S3784" i="27"/>
  <c r="S3473" i="27"/>
  <c r="S3499" i="27"/>
  <c r="S3089" i="27"/>
  <c r="S3165" i="27"/>
  <c r="S3398" i="27"/>
  <c r="S2498" i="27"/>
  <c r="S1485" i="27"/>
  <c r="S468" i="27"/>
  <c r="S975" i="27"/>
  <c r="S766" i="27"/>
  <c r="S736" i="27"/>
  <c r="S616" i="27"/>
  <c r="S498" i="27"/>
  <c r="S378" i="27"/>
  <c r="S288" i="27"/>
  <c r="S217" i="27"/>
  <c r="S946" i="27"/>
  <c r="S856" i="27"/>
  <c r="S826" i="27"/>
  <c r="S796" i="27"/>
  <c r="S676" i="27"/>
  <c r="S646" i="27"/>
  <c r="S556" i="27"/>
  <c r="S527" i="27"/>
  <c r="S408" i="27"/>
  <c r="S153" i="27"/>
  <c r="S93" i="27"/>
  <c r="S63" i="27"/>
  <c r="S348" i="27"/>
  <c r="S318" i="27"/>
  <c r="S98" i="23"/>
  <c r="W2161" i="27"/>
  <c r="W3039" i="27"/>
  <c r="W3321" i="27"/>
  <c r="W3296" i="27"/>
  <c r="W3577" i="27"/>
  <c r="W3734" i="27"/>
  <c r="W3423" i="27"/>
  <c r="W1900" i="27"/>
  <c r="W1927" i="27"/>
  <c r="W1769" i="27"/>
  <c r="W1408" i="27"/>
  <c r="W1459" i="27"/>
  <c r="W1536" i="27"/>
  <c r="W1586" i="27"/>
  <c r="W2110" i="27"/>
  <c r="W1954" i="27"/>
  <c r="W2186" i="27"/>
  <c r="W2211" i="27"/>
  <c r="W2523" i="27"/>
  <c r="W2575" i="27"/>
  <c r="W2627" i="27"/>
  <c r="W2679" i="27"/>
  <c r="W2912" i="27"/>
  <c r="W2937" i="27"/>
  <c r="W2988" i="27"/>
  <c r="W3064" i="27"/>
  <c r="W3448" i="27"/>
  <c r="W3603" i="27"/>
  <c r="W2313" i="27"/>
  <c r="W2448" i="27"/>
  <c r="W2834" i="27"/>
  <c r="W3708" i="27"/>
  <c r="W1794" i="27"/>
  <c r="W1638" i="27"/>
  <c r="W2085" i="27"/>
  <c r="W2136" i="27"/>
  <c r="W2473" i="27"/>
  <c r="W2601" i="27"/>
  <c r="W2859" i="27"/>
  <c r="W3888" i="27"/>
  <c r="W2237" i="27"/>
  <c r="W1692" i="27"/>
  <c r="W2288" i="27"/>
  <c r="W2653" i="27"/>
  <c r="W3346" i="27"/>
  <c r="W3192" i="27"/>
  <c r="W1984" i="27"/>
  <c r="W3270" i="27"/>
  <c r="W1717" i="27"/>
  <c r="W1357" i="27"/>
  <c r="W2035" i="27"/>
  <c r="W2782" i="27"/>
  <c r="W2963" i="27"/>
  <c r="W3244" i="27"/>
  <c r="W2731" i="27"/>
  <c r="W2705" i="27"/>
  <c r="W1612" i="27"/>
  <c r="W2339" i="27"/>
  <c r="W2010" i="27"/>
  <c r="W3114" i="27"/>
  <c r="W3809" i="27"/>
  <c r="W3759" i="27"/>
  <c r="W3219" i="27"/>
  <c r="W3139" i="27"/>
  <c r="W1561" i="27"/>
  <c r="W3552" i="27"/>
  <c r="W3499" i="27"/>
  <c r="W3682" i="27"/>
  <c r="W2498" i="27"/>
  <c r="W3014" i="27"/>
  <c r="W1485" i="27"/>
  <c r="W3089" i="27"/>
  <c r="W3165" i="27"/>
  <c r="W3398" i="27"/>
  <c r="W3784" i="27"/>
  <c r="W3473" i="27"/>
  <c r="W1109" i="27"/>
  <c r="W975" i="27"/>
  <c r="W796" i="27"/>
  <c r="W736" i="27"/>
  <c r="W706" i="27"/>
  <c r="W676" i="27"/>
  <c r="W616" i="27"/>
  <c r="W498" i="27"/>
  <c r="W378" i="27"/>
  <c r="W288" i="27"/>
  <c r="W183" i="27"/>
  <c r="W153" i="27"/>
  <c r="W217" i="27"/>
  <c r="W468" i="27"/>
  <c r="W1161" i="27"/>
  <c r="W946" i="27"/>
  <c r="W886" i="27"/>
  <c r="W856" i="27"/>
  <c r="W826" i="27"/>
  <c r="W766" i="27"/>
  <c r="W646" i="27"/>
  <c r="W556" i="27"/>
  <c r="W527" i="27"/>
  <c r="W258" i="27"/>
  <c r="W93" i="27"/>
  <c r="W98" i="23"/>
  <c r="W348" i="27"/>
  <c r="W318" i="27"/>
  <c r="W63" i="27"/>
  <c r="W33" i="27"/>
  <c r="U51" i="23"/>
  <c r="G110" i="26"/>
  <c r="I109" i="26"/>
  <c r="I1486" i="27"/>
  <c r="I1136" i="27"/>
  <c r="I1110" i="27"/>
  <c r="I100" i="23"/>
  <c r="E1409" i="27"/>
  <c r="E1718" i="27"/>
  <c r="E1901" i="27"/>
  <c r="E1955" i="27"/>
  <c r="E2314" i="27"/>
  <c r="E2449" i="27"/>
  <c r="E2732" i="27"/>
  <c r="E3810" i="27"/>
  <c r="E3604" i="27"/>
  <c r="E1639" i="27"/>
  <c r="E1795" i="27"/>
  <c r="E2036" i="27"/>
  <c r="E2137" i="27"/>
  <c r="E2783" i="27"/>
  <c r="E2938" i="27"/>
  <c r="E2964" i="27"/>
  <c r="E2706" i="27"/>
  <c r="E2628" i="27"/>
  <c r="E2524" i="27"/>
  <c r="E2187" i="27"/>
  <c r="E2111" i="27"/>
  <c r="E2086" i="27"/>
  <c r="E1928" i="27"/>
  <c r="E1562" i="27"/>
  <c r="E3709" i="27"/>
  <c r="E3040" i="27"/>
  <c r="E1587" i="27"/>
  <c r="E2212" i="27"/>
  <c r="E2835" i="27"/>
  <c r="E2680" i="27"/>
  <c r="E3449" i="27"/>
  <c r="E3889" i="27"/>
  <c r="E3245" i="27"/>
  <c r="E3140" i="27"/>
  <c r="E3115" i="27"/>
  <c r="E2913" i="27"/>
  <c r="E2860" i="27"/>
  <c r="E2238" i="27"/>
  <c r="E1537" i="27"/>
  <c r="E1358" i="27"/>
  <c r="E3424" i="27"/>
  <c r="E1693" i="27"/>
  <c r="E2654" i="27"/>
  <c r="E2340" i="27"/>
  <c r="E2162" i="27"/>
  <c r="E3322" i="27"/>
  <c r="E2011" i="27"/>
  <c r="E3220" i="27"/>
  <c r="E3760" i="27"/>
  <c r="E2474" i="27"/>
  <c r="E1460" i="27"/>
  <c r="E2576" i="27"/>
  <c r="E3735" i="27"/>
  <c r="E3297" i="27"/>
  <c r="E2289" i="27"/>
  <c r="E3193" i="27"/>
  <c r="E3065" i="27"/>
  <c r="E2602" i="27"/>
  <c r="E2989" i="27"/>
  <c r="E1613" i="27"/>
  <c r="E3578" i="27"/>
  <c r="E1770" i="27"/>
  <c r="E3271" i="27"/>
  <c r="E3347" i="27"/>
  <c r="E1985" i="27"/>
  <c r="E3553" i="27"/>
  <c r="E3683" i="27"/>
  <c r="E3500" i="27"/>
  <c r="E3015" i="27"/>
  <c r="E3399" i="27"/>
  <c r="E3785" i="27"/>
  <c r="E3090" i="27"/>
  <c r="E3166" i="27"/>
  <c r="E1162" i="27"/>
  <c r="E1110" i="27"/>
  <c r="E3474" i="27"/>
  <c r="E1486" i="27"/>
  <c r="E2499" i="27"/>
  <c r="E100" i="23"/>
  <c r="E102" i="23"/>
  <c r="E101" i="23"/>
  <c r="N1167" i="27"/>
  <c r="K1175" i="27"/>
  <c r="X1057" i="27"/>
  <c r="H1057" i="27"/>
  <c r="E1054" i="27"/>
  <c r="V1030" i="27"/>
  <c r="R1030" i="27"/>
  <c r="F1030" i="27"/>
  <c r="F1011" i="27"/>
  <c r="W1028" i="27"/>
  <c r="F1026" i="27"/>
  <c r="M1019" i="27"/>
  <c r="M943" i="27"/>
  <c r="D937" i="27"/>
  <c r="F911" i="27"/>
  <c r="X886" i="27"/>
  <c r="F851" i="27"/>
  <c r="D817" i="27"/>
  <c r="J783" i="27"/>
  <c r="G742" i="27"/>
  <c r="E761" i="27"/>
  <c r="M705" i="27"/>
  <c r="L703" i="27"/>
  <c r="E694" i="27"/>
  <c r="T673" i="27"/>
  <c r="E634" i="27"/>
  <c r="S586" i="27"/>
  <c r="N585" i="27"/>
  <c r="J585" i="27"/>
  <c r="N562" i="27"/>
  <c r="E581" i="27"/>
  <c r="L553" i="27"/>
  <c r="I526" i="27"/>
  <c r="M384" i="27"/>
  <c r="G324" i="27"/>
  <c r="D309" i="27"/>
  <c r="S245" i="27"/>
  <c r="W1842" i="27"/>
  <c r="X3656" i="27"/>
  <c r="H3652" i="27"/>
  <c r="E3630" i="27"/>
  <c r="G3626" i="27"/>
  <c r="X3372" i="27"/>
  <c r="W3859" i="27"/>
  <c r="E3859" i="27"/>
  <c r="M2548" i="27"/>
  <c r="W2546" i="27"/>
  <c r="E2546" i="27"/>
  <c r="W2257" i="27"/>
  <c r="E1423" i="27"/>
  <c r="F3834" i="27"/>
  <c r="X2059" i="27"/>
  <c r="G2059" i="27"/>
  <c r="V1742" i="27"/>
  <c r="R1742" i="27"/>
  <c r="N1742" i="27"/>
  <c r="G1742" i="27"/>
  <c r="W3522" i="27"/>
  <c r="G3522" i="27"/>
  <c r="X1876" i="27"/>
  <c r="G1876" i="27"/>
  <c r="F1872" i="27"/>
  <c r="L1510" i="27"/>
  <c r="X1508" i="27"/>
  <c r="M2873" i="27"/>
  <c r="J2873" i="27"/>
  <c r="X2886" i="27"/>
  <c r="H2882" i="27"/>
  <c r="W2805" i="27"/>
  <c r="X2757" i="27"/>
  <c r="H2754" i="27"/>
  <c r="M2352" i="27"/>
  <c r="U3766" i="27"/>
  <c r="U3782" i="27"/>
  <c r="D3765" i="27"/>
  <c r="U3778" i="27"/>
  <c r="U3763" i="27"/>
  <c r="D3762" i="27"/>
  <c r="U3772" i="27"/>
  <c r="D3771" i="27"/>
  <c r="F1184" i="27"/>
  <c r="M1160" i="27"/>
  <c r="G1141" i="27"/>
  <c r="K1149" i="27"/>
  <c r="S1149" i="27"/>
  <c r="F1130" i="27"/>
  <c r="K1036" i="27"/>
  <c r="M1030" i="27"/>
  <c r="J1030" i="27"/>
  <c r="X915" i="27"/>
  <c r="R915" i="27"/>
  <c r="N892" i="27"/>
  <c r="W911" i="27"/>
  <c r="N862" i="27"/>
  <c r="E883" i="27"/>
  <c r="K873" i="27"/>
  <c r="F855" i="27"/>
  <c r="N823" i="27"/>
  <c r="M763" i="27"/>
  <c r="G761" i="27"/>
  <c r="E754" i="27"/>
  <c r="M712" i="27"/>
  <c r="D727" i="27"/>
  <c r="M682" i="27"/>
  <c r="M693" i="27"/>
  <c r="D667" i="27"/>
  <c r="W586" i="27"/>
  <c r="F562" i="27"/>
  <c r="N583" i="27"/>
  <c r="L583" i="27"/>
  <c r="E551" i="27"/>
  <c r="O3871" i="27"/>
  <c r="O3792" i="27"/>
  <c r="O3742" i="27"/>
  <c r="O3586" i="27"/>
  <c r="O3431" i="27"/>
  <c r="O3227" i="27"/>
  <c r="O3097" i="27"/>
  <c r="O2946" i="27"/>
  <c r="O3047" i="27"/>
  <c r="O2920" i="27"/>
  <c r="O2895" i="27"/>
  <c r="O2842" i="27"/>
  <c r="O2817" i="27"/>
  <c r="O2765" i="27"/>
  <c r="O2662" i="27"/>
  <c r="O2610" i="27"/>
  <c r="O2584" i="27"/>
  <c r="O2558" i="27"/>
  <c r="O2506" i="27"/>
  <c r="O2431" i="27"/>
  <c r="O2714" i="27"/>
  <c r="O2688" i="27"/>
  <c r="O2220" i="27"/>
  <c r="O2194" i="27"/>
  <c r="O2169" i="27"/>
  <c r="O2119" i="27"/>
  <c r="O2068" i="27"/>
  <c r="O2018" i="27"/>
  <c r="O2296" i="27"/>
  <c r="O2093" i="27"/>
  <c r="O1595" i="27"/>
  <c r="O1569" i="27"/>
  <c r="O1621" i="27"/>
  <c r="O1519" i="27"/>
  <c r="O1442" i="27"/>
  <c r="O1391" i="27"/>
  <c r="O1340" i="27"/>
  <c r="O3406" i="27"/>
  <c r="O1937" i="27"/>
  <c r="O1910" i="27"/>
  <c r="O1883" i="27"/>
  <c r="O1777" i="27"/>
  <c r="O1700" i="27"/>
  <c r="O1544" i="27"/>
  <c r="O1675" i="27"/>
  <c r="O1967" i="27"/>
  <c r="O1993" i="27"/>
  <c r="O3279" i="27"/>
  <c r="O2456" i="27"/>
  <c r="O2971" i="27"/>
  <c r="O3122" i="27"/>
  <c r="O2322" i="27"/>
  <c r="O3560" i="27"/>
  <c r="O3717" i="27"/>
  <c r="O3691" i="27"/>
  <c r="O2636" i="27"/>
  <c r="O1752" i="27"/>
  <c r="O3022" i="27"/>
  <c r="O3253" i="27"/>
  <c r="O3329" i="27"/>
  <c r="O2271" i="27"/>
  <c r="O2144" i="27"/>
  <c r="O3304" i="27"/>
  <c r="O3202" i="27"/>
  <c r="O3175" i="27"/>
  <c r="O3535" i="27"/>
  <c r="O3665" i="27"/>
  <c r="O3767" i="27"/>
  <c r="O3381" i="27"/>
  <c r="O2997" i="27"/>
  <c r="O3482" i="27"/>
  <c r="O3456" i="27"/>
  <c r="O3148" i="27"/>
  <c r="O2481" i="27"/>
  <c r="O3072" i="27"/>
  <c r="O1468" i="27"/>
  <c r="O3612" i="27"/>
  <c r="O3845" i="27"/>
  <c r="O2532" i="27"/>
  <c r="O2245" i="27"/>
  <c r="O2043" i="27"/>
  <c r="O1366" i="27"/>
  <c r="O1726" i="27"/>
  <c r="O1494" i="27"/>
  <c r="O2868" i="27"/>
  <c r="O1315" i="27"/>
  <c r="O193" i="27"/>
  <c r="O97" i="23"/>
  <c r="O448" i="27"/>
  <c r="O955" i="27"/>
  <c r="O596" i="27"/>
  <c r="O328" i="27"/>
  <c r="O268" i="27"/>
  <c r="O3354" i="27"/>
  <c r="O2398" i="27"/>
  <c r="O84" i="23"/>
  <c r="O1092" i="27"/>
  <c r="O926" i="27"/>
  <c r="O836" i="27"/>
  <c r="O806" i="27"/>
  <c r="O776" i="27"/>
  <c r="O716" i="27"/>
  <c r="O626" i="27"/>
  <c r="O536" i="27"/>
  <c r="O238" i="27"/>
  <c r="O73" i="27"/>
  <c r="O43" i="27"/>
  <c r="O40" i="23"/>
  <c r="O34" i="23"/>
  <c r="O507" i="27"/>
  <c r="O298" i="27"/>
  <c r="O133" i="27"/>
  <c r="O37" i="23"/>
  <c r="O1454" i="27"/>
  <c r="O1403" i="27"/>
  <c r="O2206" i="27"/>
  <c r="O2570" i="27"/>
  <c r="O2674" i="27"/>
  <c r="O2726" i="27"/>
  <c r="O2777" i="27"/>
  <c r="O2829" i="27"/>
  <c r="O2958" i="27"/>
  <c r="O3443" i="27"/>
  <c r="O3883" i="27"/>
  <c r="O3754" i="27"/>
  <c r="O3598" i="27"/>
  <c r="O2308" i="27"/>
  <c r="O1633" i="27"/>
  <c r="O1581" i="27"/>
  <c r="O2030" i="27"/>
  <c r="O2443" i="27"/>
  <c r="O2932" i="27"/>
  <c r="O3109" i="27"/>
  <c r="O3059" i="27"/>
  <c r="O2700" i="27"/>
  <c r="O2622" i="27"/>
  <c r="O2596" i="27"/>
  <c r="O2518" i="27"/>
  <c r="O2181" i="27"/>
  <c r="O2105" i="27"/>
  <c r="O2080" i="27"/>
  <c r="O1352" i="27"/>
  <c r="O3418" i="27"/>
  <c r="O1712" i="27"/>
  <c r="O1789" i="27"/>
  <c r="O1895" i="27"/>
  <c r="O2131" i="27"/>
  <c r="O3804" i="27"/>
  <c r="O3239" i="27"/>
  <c r="O2907" i="27"/>
  <c r="O2854" i="27"/>
  <c r="O2232" i="27"/>
  <c r="O1922" i="27"/>
  <c r="O1607" i="27"/>
  <c r="O1556" i="27"/>
  <c r="O1531" i="27"/>
  <c r="O1687" i="27"/>
  <c r="O2005" i="27"/>
  <c r="O1979" i="27"/>
  <c r="O3134" i="27"/>
  <c r="O2468" i="27"/>
  <c r="O3291" i="27"/>
  <c r="O3572" i="27"/>
  <c r="O3187" i="27"/>
  <c r="O2156" i="27"/>
  <c r="O2983" i="27"/>
  <c r="O3729" i="27"/>
  <c r="O3703" i="27"/>
  <c r="O2648" i="27"/>
  <c r="O3034" i="27"/>
  <c r="O1764" i="27"/>
  <c r="O3341" i="27"/>
  <c r="O3265" i="27"/>
  <c r="O3316" i="27"/>
  <c r="O2283" i="27"/>
  <c r="O2334" i="27"/>
  <c r="O3214" i="27"/>
  <c r="O3547" i="27"/>
  <c r="O3677" i="27"/>
  <c r="O3494" i="27"/>
  <c r="O3779" i="27"/>
  <c r="O3009" i="27"/>
  <c r="O3468" i="27"/>
  <c r="O3393" i="27"/>
  <c r="O1480" i="27"/>
  <c r="O3160" i="27"/>
  <c r="O3084" i="27"/>
  <c r="O463" i="27"/>
  <c r="O791" i="27"/>
  <c r="O611" i="27"/>
  <c r="O522" i="27"/>
  <c r="O343" i="27"/>
  <c r="O313" i="27"/>
  <c r="O283" i="27"/>
  <c r="O148" i="27"/>
  <c r="O88" i="27"/>
  <c r="O2493" i="27"/>
  <c r="O212" i="27"/>
  <c r="O1104" i="27"/>
  <c r="O970" i="27"/>
  <c r="O941" i="27"/>
  <c r="O851" i="27"/>
  <c r="O821" i="27"/>
  <c r="O731" i="27"/>
  <c r="O641" i="27"/>
  <c r="O551" i="27"/>
  <c r="O253" i="27"/>
  <c r="O112" i="23"/>
  <c r="O108" i="23"/>
  <c r="O58" i="27"/>
  <c r="O107" i="23"/>
  <c r="O115" i="23"/>
  <c r="F3795" i="27"/>
  <c r="F3745" i="27"/>
  <c r="F3589" i="27"/>
  <c r="F3434" i="27"/>
  <c r="F3125" i="27"/>
  <c r="F3230" i="27"/>
  <c r="F2949" i="27"/>
  <c r="F3100" i="27"/>
  <c r="F3050" i="27"/>
  <c r="F2974" i="27"/>
  <c r="F2923" i="27"/>
  <c r="F2845" i="27"/>
  <c r="F2820" i="27"/>
  <c r="F2768" i="27"/>
  <c r="F2717" i="27"/>
  <c r="F2613" i="27"/>
  <c r="F2587" i="27"/>
  <c r="F2509" i="27"/>
  <c r="F2434" i="27"/>
  <c r="F2691" i="27"/>
  <c r="F2665" i="27"/>
  <c r="F2561" i="27"/>
  <c r="F2223" i="27"/>
  <c r="F2197" i="27"/>
  <c r="F2122" i="27"/>
  <c r="F2071" i="27"/>
  <c r="F2021" i="27"/>
  <c r="F1940" i="27"/>
  <c r="F2299" i="27"/>
  <c r="F2172" i="27"/>
  <c r="F2096" i="27"/>
  <c r="F1703" i="27"/>
  <c r="F1598" i="27"/>
  <c r="F1547" i="27"/>
  <c r="F1522" i="27"/>
  <c r="F1394" i="27"/>
  <c r="F3409" i="27"/>
  <c r="F1913" i="27"/>
  <c r="F1886" i="27"/>
  <c r="F1780" i="27"/>
  <c r="F1572" i="27"/>
  <c r="F1445" i="27"/>
  <c r="F1343" i="27"/>
  <c r="F3694" i="27"/>
  <c r="F3563" i="27"/>
  <c r="F1678" i="27"/>
  <c r="F3025" i="27"/>
  <c r="F2639" i="27"/>
  <c r="F2274" i="27"/>
  <c r="F3307" i="27"/>
  <c r="F1996" i="27"/>
  <c r="F3178" i="27"/>
  <c r="F3256" i="27"/>
  <c r="F3282" i="27"/>
  <c r="F3332" i="27"/>
  <c r="F2325" i="27"/>
  <c r="F2147" i="27"/>
  <c r="F3720" i="27"/>
  <c r="F2459" i="27"/>
  <c r="F3874" i="27"/>
  <c r="F1624" i="27"/>
  <c r="F2898" i="27"/>
  <c r="F1755" i="27"/>
  <c r="F1970" i="27"/>
  <c r="F3205" i="27"/>
  <c r="F3485" i="27"/>
  <c r="F3668" i="27"/>
  <c r="F3538" i="27"/>
  <c r="F3384" i="27"/>
  <c r="F3000" i="27"/>
  <c r="F3770" i="27"/>
  <c r="F3151" i="27"/>
  <c r="F3075" i="27"/>
  <c r="F2484" i="27"/>
  <c r="F1471" i="27"/>
  <c r="F3459" i="27"/>
  <c r="F1831" i="27"/>
  <c r="F3641" i="27"/>
  <c r="F3357" i="27"/>
  <c r="F1420" i="27"/>
  <c r="F1729" i="27"/>
  <c r="F1857" i="27"/>
  <c r="F1497" i="27"/>
  <c r="F2871" i="27"/>
  <c r="F197" i="27"/>
  <c r="F1147" i="27"/>
  <c r="F1095" i="27"/>
  <c r="F930" i="27"/>
  <c r="F810" i="27"/>
  <c r="F660" i="27"/>
  <c r="F600" i="27"/>
  <c r="F511" i="27"/>
  <c r="F302" i="27"/>
  <c r="F137" i="27"/>
  <c r="F107" i="27"/>
  <c r="F3615" i="27"/>
  <c r="F2401" i="27"/>
  <c r="F1805" i="27"/>
  <c r="F3821" i="27"/>
  <c r="F1369" i="27"/>
  <c r="F3511" i="27"/>
  <c r="F2743" i="27"/>
  <c r="F2376" i="27"/>
  <c r="F1318" i="27"/>
  <c r="F959" i="27"/>
  <c r="F780" i="27"/>
  <c r="F750" i="27"/>
  <c r="F630" i="27"/>
  <c r="F540" i="27"/>
  <c r="F272" i="27"/>
  <c r="F167" i="27"/>
  <c r="F77" i="27"/>
  <c r="F47" i="27"/>
  <c r="F17" i="27"/>
  <c r="F71" i="23"/>
  <c r="F47" i="23"/>
  <c r="F332" i="27"/>
  <c r="F242" i="27"/>
  <c r="F53" i="23"/>
  <c r="F50" i="23"/>
  <c r="H3874" i="27"/>
  <c r="H3795" i="27"/>
  <c r="H3745" i="27"/>
  <c r="H3589" i="27"/>
  <c r="H3434" i="27"/>
  <c r="H3125" i="27"/>
  <c r="H3230" i="27"/>
  <c r="H2949" i="27"/>
  <c r="H3100" i="27"/>
  <c r="H3050" i="27"/>
  <c r="H2974" i="27"/>
  <c r="H2923" i="27"/>
  <c r="H2845" i="27"/>
  <c r="H2820" i="27"/>
  <c r="H2768" i="27"/>
  <c r="H2898" i="27"/>
  <c r="H2717" i="27"/>
  <c r="H2613" i="27"/>
  <c r="H2587" i="27"/>
  <c r="H2434" i="27"/>
  <c r="H2691" i="27"/>
  <c r="H2665" i="27"/>
  <c r="H2561" i="27"/>
  <c r="H2509" i="27"/>
  <c r="H2459" i="27"/>
  <c r="H2223" i="27"/>
  <c r="H2197" i="27"/>
  <c r="H2122" i="27"/>
  <c r="H2071" i="27"/>
  <c r="H2021" i="27"/>
  <c r="H1940" i="27"/>
  <c r="H2299" i="27"/>
  <c r="H2172" i="27"/>
  <c r="H2096" i="27"/>
  <c r="H1703" i="27"/>
  <c r="H1598" i="27"/>
  <c r="H1624" i="27"/>
  <c r="H1547" i="27"/>
  <c r="H1522" i="27"/>
  <c r="H1394" i="27"/>
  <c r="H3409" i="27"/>
  <c r="H3563" i="27"/>
  <c r="H1755" i="27"/>
  <c r="H1913" i="27"/>
  <c r="H1886" i="27"/>
  <c r="H1780" i="27"/>
  <c r="H1572" i="27"/>
  <c r="H1445" i="27"/>
  <c r="H1343" i="27"/>
  <c r="H3694" i="27"/>
  <c r="H3720" i="27"/>
  <c r="H1678" i="27"/>
  <c r="H3256" i="27"/>
  <c r="H3282" i="27"/>
  <c r="H3332" i="27"/>
  <c r="H2639" i="27"/>
  <c r="H2147" i="27"/>
  <c r="H1970" i="27"/>
  <c r="H3205" i="27"/>
  <c r="H1996" i="27"/>
  <c r="H3178" i="27"/>
  <c r="H3025" i="27"/>
  <c r="H2274" i="27"/>
  <c r="H2325" i="27"/>
  <c r="H3307" i="27"/>
  <c r="H3668" i="27"/>
  <c r="H3485" i="27"/>
  <c r="H3538" i="27"/>
  <c r="H3770" i="27"/>
  <c r="H3459" i="27"/>
  <c r="H3384" i="27"/>
  <c r="H3000" i="27"/>
  <c r="H1471" i="27"/>
  <c r="H2484" i="27"/>
  <c r="H3151" i="27"/>
  <c r="H3075" i="27"/>
  <c r="H3357" i="27"/>
  <c r="H3848" i="27"/>
  <c r="H2535" i="27"/>
  <c r="H2046" i="27"/>
  <c r="H1729" i="27"/>
  <c r="H1857" i="27"/>
  <c r="H1497" i="27"/>
  <c r="H2871" i="27"/>
  <c r="H2794" i="27"/>
  <c r="H2743" i="27"/>
  <c r="H2376" i="27"/>
  <c r="H2350" i="27"/>
  <c r="H452" i="27"/>
  <c r="H1121" i="27"/>
  <c r="H1095" i="27"/>
  <c r="H1069" i="27"/>
  <c r="H1017" i="27"/>
  <c r="H930" i="27"/>
  <c r="H900" i="27"/>
  <c r="H870" i="27"/>
  <c r="H810" i="27"/>
  <c r="H690" i="27"/>
  <c r="H660" i="27"/>
  <c r="H600" i="27"/>
  <c r="H511" i="27"/>
  <c r="H482" i="27"/>
  <c r="H422" i="27"/>
  <c r="H332" i="27"/>
  <c r="H302" i="27"/>
  <c r="H167" i="27"/>
  <c r="H137" i="27"/>
  <c r="H1831" i="27"/>
  <c r="H3641" i="27"/>
  <c r="H3615" i="27"/>
  <c r="H2401" i="27"/>
  <c r="H2248" i="27"/>
  <c r="H1420" i="27"/>
  <c r="H1805" i="27"/>
  <c r="H3821" i="27"/>
  <c r="H1369" i="27"/>
  <c r="H3511" i="27"/>
  <c r="H1651" i="27"/>
  <c r="H1318" i="27"/>
  <c r="H1147" i="27"/>
  <c r="H959" i="27"/>
  <c r="H840" i="27"/>
  <c r="H780" i="27"/>
  <c r="H720" i="27"/>
  <c r="H630" i="27"/>
  <c r="H570" i="27"/>
  <c r="H540" i="27"/>
  <c r="H362" i="27"/>
  <c r="H242" i="27"/>
  <c r="H77" i="27"/>
  <c r="H47" i="27"/>
  <c r="H71" i="23"/>
  <c r="H53" i="23"/>
  <c r="H272" i="27"/>
  <c r="H107" i="27"/>
  <c r="H17" i="27"/>
  <c r="H47" i="23"/>
  <c r="H50" i="23"/>
  <c r="J3874" i="27"/>
  <c r="J3795" i="27"/>
  <c r="J3745" i="27"/>
  <c r="J3589" i="27"/>
  <c r="J3434" i="27"/>
  <c r="J3125" i="27"/>
  <c r="J3230" i="27"/>
  <c r="J3050" i="27"/>
  <c r="J2949" i="27"/>
  <c r="J2923" i="27"/>
  <c r="J3100" i="27"/>
  <c r="J2974" i="27"/>
  <c r="J2845" i="27"/>
  <c r="J2820" i="27"/>
  <c r="J2898" i="27"/>
  <c r="J2717" i="27"/>
  <c r="J2613" i="27"/>
  <c r="J2691" i="27"/>
  <c r="J2665" i="27"/>
  <c r="J2509" i="27"/>
  <c r="J2459" i="27"/>
  <c r="J2434" i="27"/>
  <c r="J2223" i="27"/>
  <c r="J2071" i="27"/>
  <c r="J2021" i="27"/>
  <c r="J1940" i="27"/>
  <c r="J2299" i="27"/>
  <c r="J2197" i="27"/>
  <c r="J2172" i="27"/>
  <c r="J2122" i="27"/>
  <c r="J2096" i="27"/>
  <c r="J1547" i="27"/>
  <c r="J1522" i="27"/>
  <c r="J1913" i="27"/>
  <c r="J1886" i="27"/>
  <c r="J1780" i="27"/>
  <c r="J1598" i="27"/>
  <c r="J1572" i="27"/>
  <c r="J1624" i="27"/>
  <c r="J1445" i="27"/>
  <c r="J1394" i="27"/>
  <c r="J1343" i="27"/>
  <c r="J2639" i="27"/>
  <c r="J3205" i="27"/>
  <c r="J2274" i="27"/>
  <c r="J3025" i="27"/>
  <c r="J3563" i="27"/>
  <c r="J2587" i="27"/>
  <c r="J3720" i="27"/>
  <c r="J1703" i="27"/>
  <c r="J2768" i="27"/>
  <c r="J3694" i="27"/>
  <c r="J1755" i="27"/>
  <c r="J1678" i="27"/>
  <c r="J3332" i="27"/>
  <c r="J1996" i="27"/>
  <c r="J3256" i="27"/>
  <c r="J2561" i="27"/>
  <c r="J3409" i="27"/>
  <c r="J3282" i="27"/>
  <c r="J2325" i="27"/>
  <c r="J2147" i="27"/>
  <c r="J3307" i="27"/>
  <c r="J1970" i="27"/>
  <c r="J3178" i="27"/>
  <c r="J3538" i="27"/>
  <c r="J3485" i="27"/>
  <c r="J3668" i="27"/>
  <c r="J3770" i="27"/>
  <c r="J3459" i="27"/>
  <c r="J3075" i="27"/>
  <c r="J3384" i="27"/>
  <c r="J3000" i="27"/>
  <c r="J3151" i="27"/>
  <c r="J1471" i="27"/>
  <c r="J2484" i="27"/>
  <c r="J2248" i="27"/>
  <c r="J2046" i="27"/>
  <c r="J3511" i="27"/>
  <c r="J197" i="27"/>
  <c r="J1095" i="27"/>
  <c r="J959" i="27"/>
  <c r="J930" i="27"/>
  <c r="J810" i="27"/>
  <c r="J660" i="27"/>
  <c r="J540" i="27"/>
  <c r="J332" i="27"/>
  <c r="J302" i="27"/>
  <c r="J137" i="27"/>
  <c r="J3848" i="27"/>
  <c r="J2535" i="27"/>
  <c r="J1729" i="27"/>
  <c r="J1497" i="27"/>
  <c r="J1318" i="27"/>
  <c r="J452" i="27"/>
  <c r="J840" i="27"/>
  <c r="J690" i="27"/>
  <c r="J630" i="27"/>
  <c r="J600" i="27"/>
  <c r="J272" i="27"/>
  <c r="J47" i="27"/>
  <c r="J50" i="23"/>
  <c r="J71" i="23"/>
  <c r="J511" i="27"/>
  <c r="J242" i="27"/>
  <c r="J53" i="23"/>
  <c r="J47" i="23"/>
  <c r="N3874" i="27"/>
  <c r="N3795" i="27"/>
  <c r="N3745" i="27"/>
  <c r="N3589" i="27"/>
  <c r="N3434" i="27"/>
  <c r="N3125" i="27"/>
  <c r="N3230" i="27"/>
  <c r="N3050" i="27"/>
  <c r="N2923" i="27"/>
  <c r="N3100" i="27"/>
  <c r="N2974" i="27"/>
  <c r="N2949" i="27"/>
  <c r="N2898" i="27"/>
  <c r="N2845" i="27"/>
  <c r="N2820" i="27"/>
  <c r="N2768" i="27"/>
  <c r="N2717" i="27"/>
  <c r="N2691" i="27"/>
  <c r="N2459" i="27"/>
  <c r="N2665" i="27"/>
  <c r="N2613" i="27"/>
  <c r="N2587" i="27"/>
  <c r="N2561" i="27"/>
  <c r="N2509" i="27"/>
  <c r="N2434" i="27"/>
  <c r="N2299" i="27"/>
  <c r="N2096" i="27"/>
  <c r="N2223" i="27"/>
  <c r="N2197" i="27"/>
  <c r="N2172" i="27"/>
  <c r="N2122" i="27"/>
  <c r="N2071" i="27"/>
  <c r="N2021" i="27"/>
  <c r="N1940" i="27"/>
  <c r="N1913" i="27"/>
  <c r="N1886" i="27"/>
  <c r="N1780" i="27"/>
  <c r="N1703" i="27"/>
  <c r="N1547" i="27"/>
  <c r="N1343" i="27"/>
  <c r="N3694" i="27"/>
  <c r="N3720" i="27"/>
  <c r="N1678" i="27"/>
  <c r="N1598" i="27"/>
  <c r="N1572" i="27"/>
  <c r="N1624" i="27"/>
  <c r="N1522" i="27"/>
  <c r="N1445" i="27"/>
  <c r="N1394" i="27"/>
  <c r="N3563" i="27"/>
  <c r="N1755" i="27"/>
  <c r="N3256" i="27"/>
  <c r="N3282" i="27"/>
  <c r="N3332" i="27"/>
  <c r="N2639" i="27"/>
  <c r="N2274" i="27"/>
  <c r="N3307" i="27"/>
  <c r="N1996" i="27"/>
  <c r="N3178" i="27"/>
  <c r="N3025" i="27"/>
  <c r="N2147" i="27"/>
  <c r="N3409" i="27"/>
  <c r="N2325" i="27"/>
  <c r="N1970" i="27"/>
  <c r="N3205" i="27"/>
  <c r="N3538" i="27"/>
  <c r="N3485" i="27"/>
  <c r="N3668" i="27"/>
  <c r="N3770" i="27"/>
  <c r="N3459" i="27"/>
  <c r="N3075" i="27"/>
  <c r="N3384" i="27"/>
  <c r="N3151" i="27"/>
  <c r="N3000" i="27"/>
  <c r="N1471" i="27"/>
  <c r="N2484" i="27"/>
  <c r="N1831" i="27"/>
  <c r="N3357" i="27"/>
  <c r="N2401" i="27"/>
  <c r="N3821" i="27"/>
  <c r="N3511" i="27"/>
  <c r="N2743" i="27"/>
  <c r="N2376" i="27"/>
  <c r="N1651" i="27"/>
  <c r="N197" i="27"/>
  <c r="N1147" i="27"/>
  <c r="N1095" i="27"/>
  <c r="N780" i="27"/>
  <c r="N750" i="27"/>
  <c r="N690" i="27"/>
  <c r="N482" i="27"/>
  <c r="N272" i="27"/>
  <c r="N242" i="27"/>
  <c r="N137" i="27"/>
  <c r="N3641" i="27"/>
  <c r="N3848" i="27"/>
  <c r="N2535" i="27"/>
  <c r="N2248" i="27"/>
  <c r="N1420" i="27"/>
  <c r="N1805" i="27"/>
  <c r="N2046" i="27"/>
  <c r="N1369" i="27"/>
  <c r="N1729" i="27"/>
  <c r="N1857" i="27"/>
  <c r="N1497" i="27"/>
  <c r="N2794" i="27"/>
  <c r="N2350" i="27"/>
  <c r="N1318" i="27"/>
  <c r="N452" i="27"/>
  <c r="N959" i="27"/>
  <c r="N930" i="27"/>
  <c r="N840" i="27"/>
  <c r="N660" i="27"/>
  <c r="N630" i="27"/>
  <c r="N600" i="27"/>
  <c r="N540" i="27"/>
  <c r="N422" i="27"/>
  <c r="N392" i="27"/>
  <c r="N332" i="27"/>
  <c r="N77" i="27"/>
  <c r="N17" i="27"/>
  <c r="N53" i="23"/>
  <c r="N71" i="23"/>
  <c r="N511" i="27"/>
  <c r="N362" i="27"/>
  <c r="N302" i="27"/>
  <c r="N167" i="27"/>
  <c r="N47" i="27"/>
  <c r="N47" i="23"/>
  <c r="N50" i="23"/>
  <c r="P3874" i="27"/>
  <c r="P3795" i="27"/>
  <c r="P3745" i="27"/>
  <c r="P3589" i="27"/>
  <c r="P3434" i="27"/>
  <c r="P3230" i="27"/>
  <c r="P3125" i="27"/>
  <c r="P3050" i="27"/>
  <c r="P2923" i="27"/>
  <c r="P3100" i="27"/>
  <c r="P2974" i="27"/>
  <c r="P2949" i="27"/>
  <c r="P2898" i="27"/>
  <c r="P2845" i="27"/>
  <c r="P2820" i="27"/>
  <c r="P2768" i="27"/>
  <c r="P2717" i="27"/>
  <c r="P2691" i="27"/>
  <c r="P2665" i="27"/>
  <c r="P2613" i="27"/>
  <c r="P2587" i="27"/>
  <c r="P2561" i="27"/>
  <c r="P2509" i="27"/>
  <c r="P2459" i="27"/>
  <c r="P2434" i="27"/>
  <c r="P2299" i="27"/>
  <c r="P2096" i="27"/>
  <c r="P2223" i="27"/>
  <c r="P2197" i="27"/>
  <c r="P2172" i="27"/>
  <c r="P2122" i="27"/>
  <c r="P2071" i="27"/>
  <c r="P2021" i="27"/>
  <c r="P1940" i="27"/>
  <c r="P1913" i="27"/>
  <c r="P1886" i="27"/>
  <c r="P1780" i="27"/>
  <c r="P1703" i="27"/>
  <c r="P1547" i="27"/>
  <c r="P1343" i="27"/>
  <c r="P3563" i="27"/>
  <c r="P1678" i="27"/>
  <c r="P1755" i="27"/>
  <c r="P1598" i="27"/>
  <c r="P1572" i="27"/>
  <c r="P1624" i="27"/>
  <c r="P1522" i="27"/>
  <c r="P1445" i="27"/>
  <c r="P1394" i="27"/>
  <c r="P3409" i="27"/>
  <c r="P3694" i="27"/>
  <c r="P3720" i="27"/>
  <c r="P3025" i="27"/>
  <c r="P2325" i="27"/>
  <c r="P2147" i="27"/>
  <c r="P1996" i="27"/>
  <c r="P3205" i="27"/>
  <c r="P1970" i="27"/>
  <c r="P3256" i="27"/>
  <c r="P3282" i="27"/>
  <c r="P2639" i="27"/>
  <c r="P2274" i="27"/>
  <c r="P3307" i="27"/>
  <c r="P3332" i="27"/>
  <c r="P3178" i="27"/>
  <c r="P3538" i="27"/>
  <c r="P3668" i="27"/>
  <c r="P3485" i="27"/>
  <c r="P3459" i="27"/>
  <c r="P3151" i="27"/>
  <c r="P1471" i="27"/>
  <c r="P2484" i="27"/>
  <c r="P3770" i="27"/>
  <c r="P3384" i="27"/>
  <c r="P3075" i="27"/>
  <c r="P3000" i="27"/>
  <c r="P3641" i="27"/>
  <c r="P3357" i="27"/>
  <c r="P2401" i="27"/>
  <c r="P1420" i="27"/>
  <c r="P1805" i="27"/>
  <c r="P1857" i="27"/>
  <c r="P2794" i="27"/>
  <c r="P2350" i="27"/>
  <c r="P197" i="27"/>
  <c r="P1121" i="27"/>
  <c r="P1095" i="27"/>
  <c r="P780" i="27"/>
  <c r="P720" i="27"/>
  <c r="P660" i="27"/>
  <c r="P422" i="27"/>
  <c r="P362" i="27"/>
  <c r="P272" i="27"/>
  <c r="P242" i="27"/>
  <c r="P167" i="27"/>
  <c r="P137" i="27"/>
  <c r="P1831" i="27"/>
  <c r="P3615" i="27"/>
  <c r="P3848" i="27"/>
  <c r="P2535" i="27"/>
  <c r="P2248" i="27"/>
  <c r="P3821" i="27"/>
  <c r="P2046" i="27"/>
  <c r="P1369" i="27"/>
  <c r="P1729" i="27"/>
  <c r="P3511" i="27"/>
  <c r="P1497" i="27"/>
  <c r="P2871" i="27"/>
  <c r="P2743" i="27"/>
  <c r="P2376" i="27"/>
  <c r="P1651" i="27"/>
  <c r="P1318" i="27"/>
  <c r="P452" i="27"/>
  <c r="P1147" i="27"/>
  <c r="P1069" i="27"/>
  <c r="P959" i="27"/>
  <c r="P930" i="27"/>
  <c r="P900" i="27"/>
  <c r="P840" i="27"/>
  <c r="P810" i="27"/>
  <c r="P690" i="27"/>
  <c r="P630" i="27"/>
  <c r="P600" i="27"/>
  <c r="P540" i="27"/>
  <c r="P511" i="27"/>
  <c r="P482" i="27"/>
  <c r="P302" i="27"/>
  <c r="P107" i="27"/>
  <c r="P77" i="27"/>
  <c r="P71" i="23"/>
  <c r="P332" i="27"/>
  <c r="P47" i="27"/>
  <c r="P17" i="27"/>
  <c r="P50" i="23"/>
  <c r="P47" i="23"/>
  <c r="P53" i="23"/>
  <c r="R3874" i="27"/>
  <c r="R3795" i="27"/>
  <c r="R3745" i="27"/>
  <c r="R3589" i="27"/>
  <c r="R3434" i="27"/>
  <c r="R3230" i="27"/>
  <c r="R3125" i="27"/>
  <c r="R3050" i="27"/>
  <c r="R2923" i="27"/>
  <c r="R3100" i="27"/>
  <c r="R2974" i="27"/>
  <c r="R2949" i="27"/>
  <c r="R2898" i="27"/>
  <c r="R2845" i="27"/>
  <c r="R2820" i="27"/>
  <c r="R2768" i="27"/>
  <c r="R2717" i="27"/>
  <c r="R2691" i="27"/>
  <c r="R2665" i="27"/>
  <c r="R2613" i="27"/>
  <c r="R2587" i="27"/>
  <c r="R2561" i="27"/>
  <c r="R2509" i="27"/>
  <c r="R2459" i="27"/>
  <c r="R2434" i="27"/>
  <c r="R2299" i="27"/>
  <c r="R2096" i="27"/>
  <c r="R2223" i="27"/>
  <c r="R2197" i="27"/>
  <c r="R2172" i="27"/>
  <c r="R2122" i="27"/>
  <c r="R2071" i="27"/>
  <c r="R2021" i="27"/>
  <c r="R1940" i="27"/>
  <c r="R1913" i="27"/>
  <c r="R1886" i="27"/>
  <c r="R1780" i="27"/>
  <c r="R1703" i="27"/>
  <c r="R1547" i="27"/>
  <c r="R1343" i="27"/>
  <c r="R1755" i="27"/>
  <c r="R1598" i="27"/>
  <c r="R1572" i="27"/>
  <c r="R1624" i="27"/>
  <c r="R1522" i="27"/>
  <c r="R1445" i="27"/>
  <c r="R1394" i="27"/>
  <c r="R3720" i="27"/>
  <c r="R3025" i="27"/>
  <c r="R2147" i="27"/>
  <c r="R1996" i="27"/>
  <c r="R3256" i="27"/>
  <c r="R3282" i="27"/>
  <c r="R2639" i="27"/>
  <c r="R2274" i="27"/>
  <c r="R2325" i="27"/>
  <c r="R3332" i="27"/>
  <c r="R3307" i="27"/>
  <c r="R3563" i="27"/>
  <c r="R3409" i="27"/>
  <c r="R3694" i="27"/>
  <c r="R1678" i="27"/>
  <c r="R3205" i="27"/>
  <c r="R3178" i="27"/>
  <c r="R1970" i="27"/>
  <c r="R3538" i="27"/>
  <c r="R3668" i="27"/>
  <c r="R3459" i="27"/>
  <c r="R3770" i="27"/>
  <c r="R3485" i="27"/>
  <c r="R3384" i="27"/>
  <c r="R3075" i="27"/>
  <c r="R3000" i="27"/>
  <c r="R2484" i="27"/>
  <c r="R1471" i="27"/>
  <c r="R3151" i="27"/>
  <c r="R3357" i="27"/>
  <c r="R2401" i="27"/>
  <c r="R1420" i="27"/>
  <c r="R1805" i="27"/>
  <c r="R1857" i="27"/>
  <c r="R197" i="27"/>
  <c r="R780" i="27"/>
  <c r="R750" i="27"/>
  <c r="R720" i="27"/>
  <c r="R660" i="27"/>
  <c r="R362" i="27"/>
  <c r="R272" i="27"/>
  <c r="R242" i="27"/>
  <c r="R167" i="27"/>
  <c r="R137" i="27"/>
  <c r="R3615" i="27"/>
  <c r="R3848" i="27"/>
  <c r="R2535" i="27"/>
  <c r="R2248" i="27"/>
  <c r="R3821" i="27"/>
  <c r="R2046" i="27"/>
  <c r="R1369" i="27"/>
  <c r="R1729" i="27"/>
  <c r="R3511" i="27"/>
  <c r="R1497" i="27"/>
  <c r="R2871" i="27"/>
  <c r="R1318" i="27"/>
  <c r="R452" i="27"/>
  <c r="R1147" i="27"/>
  <c r="R959" i="27"/>
  <c r="R930" i="27"/>
  <c r="R840" i="27"/>
  <c r="R810" i="27"/>
  <c r="R630" i="27"/>
  <c r="R600" i="27"/>
  <c r="R540" i="27"/>
  <c r="R332" i="27"/>
  <c r="R77" i="27"/>
  <c r="R53" i="23"/>
  <c r="R50" i="23"/>
  <c r="R511" i="27"/>
  <c r="R482" i="27"/>
  <c r="R302" i="27"/>
  <c r="R47" i="27"/>
  <c r="R71" i="23"/>
  <c r="R47" i="23"/>
  <c r="T3874" i="27"/>
  <c r="T3795" i="27"/>
  <c r="T3745" i="27"/>
  <c r="T3589" i="27"/>
  <c r="T3230" i="27"/>
  <c r="T3125" i="27"/>
  <c r="T3050" i="27"/>
  <c r="T2974" i="27"/>
  <c r="T2923" i="27"/>
  <c r="T3100" i="27"/>
  <c r="T2949" i="27"/>
  <c r="T2898" i="27"/>
  <c r="T2845" i="27"/>
  <c r="T2820" i="27"/>
  <c r="T2768" i="27"/>
  <c r="T2717" i="27"/>
  <c r="T2691" i="27"/>
  <c r="T2665" i="27"/>
  <c r="T2613" i="27"/>
  <c r="T2587" i="27"/>
  <c r="T2561" i="27"/>
  <c r="T2509" i="27"/>
  <c r="T2459" i="27"/>
  <c r="T2434" i="27"/>
  <c r="T2299" i="27"/>
  <c r="T2096" i="27"/>
  <c r="T2223" i="27"/>
  <c r="T2197" i="27"/>
  <c r="T2172" i="27"/>
  <c r="T2122" i="27"/>
  <c r="T2071" i="27"/>
  <c r="T2021" i="27"/>
  <c r="T1940" i="27"/>
  <c r="T1886" i="27"/>
  <c r="T1780" i="27"/>
  <c r="T1703" i="27"/>
  <c r="T1547" i="27"/>
  <c r="T1343" i="27"/>
  <c r="T1598" i="27"/>
  <c r="T1624" i="27"/>
  <c r="T1522" i="27"/>
  <c r="T1445" i="27"/>
  <c r="T1394" i="27"/>
  <c r="T3720" i="27"/>
  <c r="T1755" i="27"/>
  <c r="T3205" i="27"/>
  <c r="T1996" i="27"/>
  <c r="T3256" i="27"/>
  <c r="T3282" i="27"/>
  <c r="T3025" i="27"/>
  <c r="T2274" i="27"/>
  <c r="T2147" i="27"/>
  <c r="T2325" i="27"/>
  <c r="T1913" i="27"/>
  <c r="T3434" i="27"/>
  <c r="T1572" i="27"/>
  <c r="T3694" i="27"/>
  <c r="T3563" i="27"/>
  <c r="T1678" i="27"/>
  <c r="T3307" i="27"/>
  <c r="T3409" i="27"/>
  <c r="T3332" i="27"/>
  <c r="T2639" i="27"/>
  <c r="T1970" i="27"/>
  <c r="T3178" i="27"/>
  <c r="T3538" i="27"/>
  <c r="T3668" i="27"/>
  <c r="T3485" i="27"/>
  <c r="T3770" i="27"/>
  <c r="T3459" i="27"/>
  <c r="T1471" i="27"/>
  <c r="T2484" i="27"/>
  <c r="T3384" i="27"/>
  <c r="T3151" i="27"/>
  <c r="T3075" i="27"/>
  <c r="T3000" i="27"/>
  <c r="T3641" i="27"/>
  <c r="T3357" i="27"/>
  <c r="T2401" i="27"/>
  <c r="T1857" i="27"/>
  <c r="T2794" i="27"/>
  <c r="T2350" i="27"/>
  <c r="T197" i="27"/>
  <c r="T1147" i="27"/>
  <c r="T1121" i="27"/>
  <c r="T1095" i="27"/>
  <c r="T870" i="27"/>
  <c r="T780" i="27"/>
  <c r="T720" i="27"/>
  <c r="T392" i="27"/>
  <c r="T362" i="27"/>
  <c r="T272" i="27"/>
  <c r="T1831" i="27"/>
  <c r="T3615" i="27"/>
  <c r="T3848" i="27"/>
  <c r="T2535" i="27"/>
  <c r="T2248" i="27"/>
  <c r="T1420" i="27"/>
  <c r="T1805" i="27"/>
  <c r="T3821" i="27"/>
  <c r="T2046" i="27"/>
  <c r="T1369" i="27"/>
  <c r="T1729" i="27"/>
  <c r="T3511" i="27"/>
  <c r="T1497" i="27"/>
  <c r="T2871" i="27"/>
  <c r="T2743" i="27"/>
  <c r="T2376" i="27"/>
  <c r="T1318" i="27"/>
  <c r="T452" i="27"/>
  <c r="T959" i="27"/>
  <c r="T930" i="27"/>
  <c r="T840" i="27"/>
  <c r="T810" i="27"/>
  <c r="T690" i="27"/>
  <c r="T630" i="27"/>
  <c r="T600" i="27"/>
  <c r="T540" i="27"/>
  <c r="T511" i="27"/>
  <c r="T302" i="27"/>
  <c r="T77" i="27"/>
  <c r="T53" i="23"/>
  <c r="T50" i="23"/>
  <c r="T332" i="27"/>
  <c r="T242" i="27"/>
  <c r="T107" i="27"/>
  <c r="T47" i="27"/>
  <c r="T71" i="23"/>
  <c r="T47" i="23"/>
  <c r="V3874" i="27"/>
  <c r="V3795" i="27"/>
  <c r="V3589" i="27"/>
  <c r="V3434" i="27"/>
  <c r="V3125" i="27"/>
  <c r="V3050" i="27"/>
  <c r="V2974" i="27"/>
  <c r="V2923" i="27"/>
  <c r="V3100" i="27"/>
  <c r="V2949" i="27"/>
  <c r="V2898" i="27"/>
  <c r="V2845" i="27"/>
  <c r="V2820" i="27"/>
  <c r="V2768" i="27"/>
  <c r="V2717" i="27"/>
  <c r="V2691" i="27"/>
  <c r="V2665" i="27"/>
  <c r="V2613" i="27"/>
  <c r="V2587" i="27"/>
  <c r="V2561" i="27"/>
  <c r="V2509" i="27"/>
  <c r="V2459" i="27"/>
  <c r="V2434" i="27"/>
  <c r="V2299" i="27"/>
  <c r="V2096" i="27"/>
  <c r="V2223" i="27"/>
  <c r="V2197" i="27"/>
  <c r="V2172" i="27"/>
  <c r="V2122" i="27"/>
  <c r="V2071" i="27"/>
  <c r="V2021" i="27"/>
  <c r="V1940" i="27"/>
  <c r="V1913" i="27"/>
  <c r="V1886" i="27"/>
  <c r="V1780" i="27"/>
  <c r="V1703" i="27"/>
  <c r="V1547" i="27"/>
  <c r="V3409" i="27"/>
  <c r="V3694" i="27"/>
  <c r="V3720" i="27"/>
  <c r="V3563" i="27"/>
  <c r="V1678" i="27"/>
  <c r="V1598" i="27"/>
  <c r="V1572" i="27"/>
  <c r="V1624" i="27"/>
  <c r="V1522" i="27"/>
  <c r="V1445" i="27"/>
  <c r="V1394" i="27"/>
  <c r="V1343" i="27"/>
  <c r="V3332" i="27"/>
  <c r="V2639" i="27"/>
  <c r="V1970" i="27"/>
  <c r="V3256" i="27"/>
  <c r="V3282" i="27"/>
  <c r="V2274" i="27"/>
  <c r="V3307" i="27"/>
  <c r="V3230" i="27"/>
  <c r="V3025" i="27"/>
  <c r="V1996" i="27"/>
  <c r="V2325" i="27"/>
  <c r="V1755" i="27"/>
  <c r="V3745" i="27"/>
  <c r="V2147" i="27"/>
  <c r="V3205" i="27"/>
  <c r="V3178" i="27"/>
  <c r="V3538" i="27"/>
  <c r="V3668" i="27"/>
  <c r="V3485" i="27"/>
  <c r="V3770" i="27"/>
  <c r="V3459" i="27"/>
  <c r="V3384" i="27"/>
  <c r="V3151" i="27"/>
  <c r="V3075" i="27"/>
  <c r="V3000" i="27"/>
  <c r="V2484" i="27"/>
  <c r="V1471" i="27"/>
  <c r="V3357" i="27"/>
  <c r="V2401" i="27"/>
  <c r="V2350" i="27"/>
  <c r="V197" i="27"/>
  <c r="V1095" i="27"/>
  <c r="V720" i="27"/>
  <c r="V392" i="27"/>
  <c r="V362" i="27"/>
  <c r="V272" i="27"/>
  <c r="V3641" i="27"/>
  <c r="V3615" i="27"/>
  <c r="V3848" i="27"/>
  <c r="V2535" i="27"/>
  <c r="V2248" i="27"/>
  <c r="V3821" i="27"/>
  <c r="V2046" i="27"/>
  <c r="V1369" i="27"/>
  <c r="V1729" i="27"/>
  <c r="V3511" i="27"/>
  <c r="V1497" i="27"/>
  <c r="V2871" i="27"/>
  <c r="V2743" i="27"/>
  <c r="V2376" i="27"/>
  <c r="V1318" i="27"/>
  <c r="V959" i="27"/>
  <c r="V930" i="27"/>
  <c r="V840" i="27"/>
  <c r="V810" i="27"/>
  <c r="V690" i="27"/>
  <c r="V660" i="27"/>
  <c r="V630" i="27"/>
  <c r="V600" i="27"/>
  <c r="V570" i="27"/>
  <c r="V540" i="27"/>
  <c r="V332" i="27"/>
  <c r="V242" i="27"/>
  <c r="V77" i="27"/>
  <c r="V53" i="23"/>
  <c r="V50" i="23"/>
  <c r="V511" i="27"/>
  <c r="V302" i="27"/>
  <c r="V137" i="27"/>
  <c r="V71" i="23"/>
  <c r="V47" i="23"/>
  <c r="J1537" i="27"/>
  <c r="J1562" i="27"/>
  <c r="J2111" i="27"/>
  <c r="J2187" i="27"/>
  <c r="J2474" i="27"/>
  <c r="J2628" i="27"/>
  <c r="J2913" i="27"/>
  <c r="J2989" i="27"/>
  <c r="J3065" i="27"/>
  <c r="J3140" i="27"/>
  <c r="J3115" i="27"/>
  <c r="J3604" i="27"/>
  <c r="J3760" i="27"/>
  <c r="J3810" i="27"/>
  <c r="J3889" i="27"/>
  <c r="J1613" i="27"/>
  <c r="J2706" i="27"/>
  <c r="J1358" i="27"/>
  <c r="J1928" i="27"/>
  <c r="J2524" i="27"/>
  <c r="J3245" i="27"/>
  <c r="J3449" i="27"/>
  <c r="J2680" i="27"/>
  <c r="J2212" i="27"/>
  <c r="J2137" i="27"/>
  <c r="J2036" i="27"/>
  <c r="J1587" i="27"/>
  <c r="J1639" i="27"/>
  <c r="J1409" i="27"/>
  <c r="J1460" i="27"/>
  <c r="J2086" i="27"/>
  <c r="J2860" i="27"/>
  <c r="J2238" i="27"/>
  <c r="J2964" i="27"/>
  <c r="J2938" i="27"/>
  <c r="J2835" i="27"/>
  <c r="J2732" i="27"/>
  <c r="J2449" i="27"/>
  <c r="J2314" i="27"/>
  <c r="J1955" i="27"/>
  <c r="J1901" i="27"/>
  <c r="J1795" i="27"/>
  <c r="J2654" i="27"/>
  <c r="J3220" i="27"/>
  <c r="J3322" i="27"/>
  <c r="J3578" i="27"/>
  <c r="J2783" i="27"/>
  <c r="J1718" i="27"/>
  <c r="J3735" i="27"/>
  <c r="J3297" i="27"/>
  <c r="J2576" i="27"/>
  <c r="J2340" i="27"/>
  <c r="J3193" i="27"/>
  <c r="J1985" i="27"/>
  <c r="J2162" i="27"/>
  <c r="J1770" i="27"/>
  <c r="J2602" i="27"/>
  <c r="J3347" i="27"/>
  <c r="J3040" i="27"/>
  <c r="J3271" i="27"/>
  <c r="J3709" i="27"/>
  <c r="J3424" i="27"/>
  <c r="J1693" i="27"/>
  <c r="J2289" i="27"/>
  <c r="J2011" i="27"/>
  <c r="J3683" i="27"/>
  <c r="J3500" i="27"/>
  <c r="J3553" i="27"/>
  <c r="J3785" i="27"/>
  <c r="J3474" i="27"/>
  <c r="J3399" i="27"/>
  <c r="J3090" i="27"/>
  <c r="J3015" i="27"/>
  <c r="J3166" i="27"/>
  <c r="J2499" i="27"/>
  <c r="J1486" i="27"/>
  <c r="J1110" i="27"/>
  <c r="J102" i="23"/>
  <c r="J100" i="23"/>
  <c r="K2310" i="27"/>
  <c r="K1405" i="27"/>
  <c r="K1456" i="27"/>
  <c r="K1583" i="27"/>
  <c r="K2676" i="27"/>
  <c r="K2728" i="27"/>
  <c r="K2779" i="27"/>
  <c r="K2831" i="27"/>
  <c r="K2960" i="27"/>
  <c r="K3445" i="27"/>
  <c r="K3885" i="27"/>
  <c r="K3806" i="27"/>
  <c r="K3756" i="27"/>
  <c r="K3600" i="27"/>
  <c r="K1635" i="27"/>
  <c r="K2032" i="27"/>
  <c r="K2133" i="27"/>
  <c r="K2572" i="27"/>
  <c r="K2934" i="27"/>
  <c r="K3111" i="27"/>
  <c r="K3061" i="27"/>
  <c r="K2985" i="27"/>
  <c r="K2520" i="27"/>
  <c r="K2470" i="27"/>
  <c r="K2234" i="27"/>
  <c r="K2183" i="27"/>
  <c r="K2082" i="27"/>
  <c r="K1609" i="27"/>
  <c r="K1689" i="27"/>
  <c r="K3267" i="27"/>
  <c r="K2650" i="27"/>
  <c r="K2445" i="27"/>
  <c r="K1714" i="27"/>
  <c r="K1791" i="27"/>
  <c r="K1897" i="27"/>
  <c r="K2208" i="27"/>
  <c r="K3241" i="27"/>
  <c r="K3136" i="27"/>
  <c r="K2909" i="27"/>
  <c r="K2856" i="27"/>
  <c r="K2702" i="27"/>
  <c r="K2624" i="27"/>
  <c r="K2598" i="27"/>
  <c r="K2107" i="27"/>
  <c r="K1924" i="27"/>
  <c r="K1558" i="27"/>
  <c r="K1533" i="27"/>
  <c r="K1354" i="27"/>
  <c r="K3036" i="27"/>
  <c r="K3293" i="27"/>
  <c r="K2336" i="27"/>
  <c r="K2007" i="27"/>
  <c r="K3574" i="27"/>
  <c r="K3216" i="27"/>
  <c r="K3318" i="27"/>
  <c r="K3343" i="27"/>
  <c r="K2285" i="27"/>
  <c r="K3189" i="27"/>
  <c r="K1981" i="27"/>
  <c r="K2158" i="27"/>
  <c r="K3705" i="27"/>
  <c r="K3420" i="27"/>
  <c r="K3731" i="27"/>
  <c r="K1766" i="27"/>
  <c r="K3549" i="27"/>
  <c r="K3679" i="27"/>
  <c r="K3011" i="27"/>
  <c r="K3395" i="27"/>
  <c r="K3086" i="27"/>
  <c r="K3162" i="27"/>
  <c r="K3781" i="27"/>
  <c r="K3496" i="27"/>
  <c r="K3470" i="27"/>
  <c r="K87" i="23"/>
  <c r="K1106" i="27"/>
  <c r="K1482" i="27"/>
  <c r="K2495" i="27"/>
  <c r="K89" i="23"/>
  <c r="K2340" i="27"/>
  <c r="K2314" i="27"/>
  <c r="K1901" i="27"/>
  <c r="K1639" i="27"/>
  <c r="K2212" i="27"/>
  <c r="K2137" i="27"/>
  <c r="K2680" i="27"/>
  <c r="K2783" i="27"/>
  <c r="K2835" i="27"/>
  <c r="K3449" i="27"/>
  <c r="K2938" i="27"/>
  <c r="K3760" i="27"/>
  <c r="K3604" i="27"/>
  <c r="K1460" i="27"/>
  <c r="K1718" i="27"/>
  <c r="K1795" i="27"/>
  <c r="K1587" i="27"/>
  <c r="K1955" i="27"/>
  <c r="K2036" i="27"/>
  <c r="K2576" i="27"/>
  <c r="K3889" i="27"/>
  <c r="K3065" i="27"/>
  <c r="K2628" i="27"/>
  <c r="K2474" i="27"/>
  <c r="K2238" i="27"/>
  <c r="K2187" i="27"/>
  <c r="K2111" i="27"/>
  <c r="K2086" i="27"/>
  <c r="K1928" i="27"/>
  <c r="K1562" i="27"/>
  <c r="K1693" i="27"/>
  <c r="K2654" i="27"/>
  <c r="K1409" i="27"/>
  <c r="K2449" i="27"/>
  <c r="K2732" i="27"/>
  <c r="K2964" i="27"/>
  <c r="K3810" i="27"/>
  <c r="K3245" i="27"/>
  <c r="K3140" i="27"/>
  <c r="K3115" i="27"/>
  <c r="K2989" i="27"/>
  <c r="K2913" i="27"/>
  <c r="K2860" i="27"/>
  <c r="K2706" i="27"/>
  <c r="K2602" i="27"/>
  <c r="K2524" i="27"/>
  <c r="K1613" i="27"/>
  <c r="K1537" i="27"/>
  <c r="K1358" i="27"/>
  <c r="K3271" i="27"/>
  <c r="K3297" i="27"/>
  <c r="K3040" i="27"/>
  <c r="K2011" i="27"/>
  <c r="K2289" i="27"/>
  <c r="K3424" i="27"/>
  <c r="K3735" i="27"/>
  <c r="K3578" i="27"/>
  <c r="K3322" i="27"/>
  <c r="K2162" i="27"/>
  <c r="K1985" i="27"/>
  <c r="K3709" i="27"/>
  <c r="K3347" i="27"/>
  <c r="K1770" i="27"/>
  <c r="K3220" i="27"/>
  <c r="K3193" i="27"/>
  <c r="K3553" i="27"/>
  <c r="K3683" i="27"/>
  <c r="K3090" i="27"/>
  <c r="K3474" i="27"/>
  <c r="K3500" i="27"/>
  <c r="K3015" i="27"/>
  <c r="K3166" i="27"/>
  <c r="K3399" i="27"/>
  <c r="K3785" i="27"/>
  <c r="K1110" i="27"/>
  <c r="K2499" i="27"/>
  <c r="K1486" i="27"/>
  <c r="K102" i="23"/>
  <c r="N1562" i="27"/>
  <c r="N2086" i="27"/>
  <c r="N2860" i="27"/>
  <c r="N2913" i="27"/>
  <c r="N2989" i="27"/>
  <c r="N3065" i="27"/>
  <c r="N3140" i="27"/>
  <c r="N3115" i="27"/>
  <c r="N3604" i="27"/>
  <c r="N3760" i="27"/>
  <c r="N3810" i="27"/>
  <c r="N3889" i="27"/>
  <c r="N1460" i="27"/>
  <c r="N1770" i="27"/>
  <c r="N3709" i="27"/>
  <c r="N2602" i="27"/>
  <c r="N2628" i="27"/>
  <c r="N2474" i="27"/>
  <c r="N1613" i="27"/>
  <c r="N2238" i="27"/>
  <c r="N3449" i="27"/>
  <c r="N2783" i="27"/>
  <c r="N2680" i="27"/>
  <c r="N2212" i="27"/>
  <c r="N2137" i="27"/>
  <c r="N2036" i="27"/>
  <c r="N1718" i="27"/>
  <c r="N1587" i="27"/>
  <c r="N1639" i="27"/>
  <c r="N1409" i="27"/>
  <c r="N1693" i="27"/>
  <c r="N3297" i="27"/>
  <c r="N2289" i="27"/>
  <c r="N2162" i="27"/>
  <c r="N3322" i="27"/>
  <c r="N2011" i="27"/>
  <c r="N3347" i="27"/>
  <c r="N3578" i="27"/>
  <c r="N1537" i="27"/>
  <c r="N1358" i="27"/>
  <c r="N1928" i="27"/>
  <c r="N2187" i="27"/>
  <c r="N2111" i="27"/>
  <c r="N2524" i="27"/>
  <c r="N3245" i="27"/>
  <c r="N2706" i="27"/>
  <c r="N2964" i="27"/>
  <c r="N2938" i="27"/>
  <c r="N2835" i="27"/>
  <c r="N2732" i="27"/>
  <c r="N2576" i="27"/>
  <c r="N2449" i="27"/>
  <c r="N2314" i="27"/>
  <c r="N1955" i="27"/>
  <c r="N1901" i="27"/>
  <c r="N1795" i="27"/>
  <c r="N3735" i="27"/>
  <c r="N3271" i="27"/>
  <c r="N3040" i="27"/>
  <c r="N2654" i="27"/>
  <c r="N3193" i="27"/>
  <c r="N1985" i="27"/>
  <c r="N3424" i="27"/>
  <c r="N3220" i="27"/>
  <c r="N2340" i="27"/>
  <c r="N3500" i="27"/>
  <c r="N3683" i="27"/>
  <c r="N3553" i="27"/>
  <c r="N1486" i="27"/>
  <c r="N3399" i="27"/>
  <c r="N3090" i="27"/>
  <c r="N3015" i="27"/>
  <c r="N2499" i="27"/>
  <c r="N3785" i="27"/>
  <c r="N3474" i="27"/>
  <c r="N3166" i="27"/>
  <c r="N1162" i="27"/>
  <c r="N1110" i="27"/>
  <c r="N102" i="23"/>
  <c r="N100" i="23"/>
  <c r="N3343" i="27"/>
  <c r="N1766" i="27"/>
  <c r="N3574" i="27"/>
  <c r="N3705" i="27"/>
  <c r="N1924" i="27"/>
  <c r="N1354" i="27"/>
  <c r="N1533" i="27"/>
  <c r="N2183" i="27"/>
  <c r="N2107" i="27"/>
  <c r="N2598" i="27"/>
  <c r="N2520" i="27"/>
  <c r="N2624" i="27"/>
  <c r="N2909" i="27"/>
  <c r="N2985" i="27"/>
  <c r="N3136" i="27"/>
  <c r="N3600" i="27"/>
  <c r="N3756" i="27"/>
  <c r="N3445" i="27"/>
  <c r="N1558" i="27"/>
  <c r="N2470" i="27"/>
  <c r="N3061" i="27"/>
  <c r="N3111" i="27"/>
  <c r="N3806" i="27"/>
  <c r="N1609" i="27"/>
  <c r="N2234" i="27"/>
  <c r="N2702" i="27"/>
  <c r="N2960" i="27"/>
  <c r="N2934" i="27"/>
  <c r="N2831" i="27"/>
  <c r="N2779" i="27"/>
  <c r="N2728" i="27"/>
  <c r="N2445" i="27"/>
  <c r="N2310" i="27"/>
  <c r="N1897" i="27"/>
  <c r="N1791" i="27"/>
  <c r="N1714" i="27"/>
  <c r="N1635" i="27"/>
  <c r="N1456" i="27"/>
  <c r="N3293" i="27"/>
  <c r="N3036" i="27"/>
  <c r="N2650" i="27"/>
  <c r="N2285" i="27"/>
  <c r="N2007" i="27"/>
  <c r="N2082" i="27"/>
  <c r="N2856" i="27"/>
  <c r="N3241" i="27"/>
  <c r="N3885" i="27"/>
  <c r="N2676" i="27"/>
  <c r="N2572" i="27"/>
  <c r="N2208" i="27"/>
  <c r="N2133" i="27"/>
  <c r="N2032" i="27"/>
  <c r="N1583" i="27"/>
  <c r="N1405" i="27"/>
  <c r="N3731" i="27"/>
  <c r="N1689" i="27"/>
  <c r="N3267" i="27"/>
  <c r="N2158" i="27"/>
  <c r="N3318" i="27"/>
  <c r="N3189" i="27"/>
  <c r="N2336" i="27"/>
  <c r="N3420" i="27"/>
  <c r="N3216" i="27"/>
  <c r="N1981" i="27"/>
  <c r="N3496" i="27"/>
  <c r="N3679" i="27"/>
  <c r="N3549" i="27"/>
  <c r="N3470" i="27"/>
  <c r="N3162" i="27"/>
  <c r="N2495" i="27"/>
  <c r="N3781" i="27"/>
  <c r="N1482" i="27"/>
  <c r="N3395" i="27"/>
  <c r="N3086" i="27"/>
  <c r="N3011" i="27"/>
  <c r="N87" i="23"/>
  <c r="N1158" i="27"/>
  <c r="N1106" i="27"/>
  <c r="N89" i="23"/>
  <c r="O2310" i="27"/>
  <c r="O2445" i="27"/>
  <c r="O1714" i="27"/>
  <c r="O1791" i="27"/>
  <c r="O1635" i="27"/>
  <c r="O2208" i="27"/>
  <c r="O2133" i="27"/>
  <c r="O2572" i="27"/>
  <c r="O2934" i="27"/>
  <c r="O2960" i="27"/>
  <c r="O3885" i="27"/>
  <c r="O3806" i="27"/>
  <c r="O3600" i="27"/>
  <c r="O1456" i="27"/>
  <c r="O1583" i="27"/>
  <c r="O1897" i="27"/>
  <c r="O2032" i="27"/>
  <c r="O2676" i="27"/>
  <c r="O2831" i="27"/>
  <c r="O3445" i="27"/>
  <c r="O3756" i="27"/>
  <c r="O3111" i="27"/>
  <c r="O3061" i="27"/>
  <c r="O2624" i="27"/>
  <c r="O2520" i="27"/>
  <c r="O2234" i="27"/>
  <c r="O2082" i="27"/>
  <c r="O1609" i="27"/>
  <c r="O1689" i="27"/>
  <c r="O1405" i="27"/>
  <c r="O2728" i="27"/>
  <c r="O2779" i="27"/>
  <c r="O3241" i="27"/>
  <c r="O2909" i="27"/>
  <c r="O2856" i="27"/>
  <c r="O2702" i="27"/>
  <c r="O2598" i="27"/>
  <c r="O2183" i="27"/>
  <c r="O2107" i="27"/>
  <c r="O1924" i="27"/>
  <c r="O1558" i="27"/>
  <c r="O1533" i="27"/>
  <c r="O1354" i="27"/>
  <c r="O3420" i="27"/>
  <c r="O1981" i="27"/>
  <c r="O2007" i="27"/>
  <c r="O2285" i="27"/>
  <c r="O3136" i="27"/>
  <c r="O2985" i="27"/>
  <c r="O2650" i="27"/>
  <c r="O3731" i="27"/>
  <c r="O1766" i="27"/>
  <c r="O3343" i="27"/>
  <c r="O3267" i="27"/>
  <c r="O3036" i="27"/>
  <c r="O2470" i="27"/>
  <c r="O3705" i="27"/>
  <c r="O3574" i="27"/>
  <c r="O3293" i="27"/>
  <c r="O3189" i="27"/>
  <c r="O3318" i="27"/>
  <c r="O2158" i="27"/>
  <c r="O2336" i="27"/>
  <c r="O3216" i="27"/>
  <c r="O3679" i="27"/>
  <c r="O3549" i="27"/>
  <c r="O3781" i="27"/>
  <c r="O3496" i="27"/>
  <c r="O3011" i="27"/>
  <c r="O3395" i="27"/>
  <c r="O3470" i="27"/>
  <c r="O3162" i="27"/>
  <c r="O1482" i="27"/>
  <c r="O3086" i="27"/>
  <c r="O87" i="23"/>
  <c r="O1106" i="27"/>
  <c r="O2495" i="27"/>
  <c r="O89" i="23"/>
  <c r="O88" i="23"/>
  <c r="O1409" i="27"/>
  <c r="O1460" i="27"/>
  <c r="O1718" i="27"/>
  <c r="O1795" i="27"/>
  <c r="O1587" i="27"/>
  <c r="O1955" i="27"/>
  <c r="O2036" i="27"/>
  <c r="O2576" i="27"/>
  <c r="O2680" i="27"/>
  <c r="O2964" i="27"/>
  <c r="O3604" i="27"/>
  <c r="O2314" i="27"/>
  <c r="O1901" i="27"/>
  <c r="O2212" i="27"/>
  <c r="O2732" i="27"/>
  <c r="O2783" i="27"/>
  <c r="O3810" i="27"/>
  <c r="O3065" i="27"/>
  <c r="O2238" i="27"/>
  <c r="O2111" i="27"/>
  <c r="O2086" i="27"/>
  <c r="O1928" i="27"/>
  <c r="O1562" i="27"/>
  <c r="O1693" i="27"/>
  <c r="O1639" i="27"/>
  <c r="O2137" i="27"/>
  <c r="O2449" i="27"/>
  <c r="O2835" i="27"/>
  <c r="O3449" i="27"/>
  <c r="O2938" i="27"/>
  <c r="O3889" i="27"/>
  <c r="O3760" i="27"/>
  <c r="O3245" i="27"/>
  <c r="O3115" i="27"/>
  <c r="O2913" i="27"/>
  <c r="O2860" i="27"/>
  <c r="O2706" i="27"/>
  <c r="O2628" i="27"/>
  <c r="O2602" i="27"/>
  <c r="O2524" i="27"/>
  <c r="O2187" i="27"/>
  <c r="O1613" i="27"/>
  <c r="O1537" i="27"/>
  <c r="O1358" i="27"/>
  <c r="O3424" i="27"/>
  <c r="O2011" i="27"/>
  <c r="O1985" i="27"/>
  <c r="O2289" i="27"/>
  <c r="O3140" i="27"/>
  <c r="O3709" i="27"/>
  <c r="O2162" i="27"/>
  <c r="O2340" i="27"/>
  <c r="O3220" i="27"/>
  <c r="O2474" i="27"/>
  <c r="O2989" i="27"/>
  <c r="O3735" i="27"/>
  <c r="O3578" i="27"/>
  <c r="O1770" i="27"/>
  <c r="O3040" i="27"/>
  <c r="O3271" i="27"/>
  <c r="O2654" i="27"/>
  <c r="O3297" i="27"/>
  <c r="O3347" i="27"/>
  <c r="O3322" i="27"/>
  <c r="O3193" i="27"/>
  <c r="O3553" i="27"/>
  <c r="O3683" i="27"/>
  <c r="O3500" i="27"/>
  <c r="O3015" i="27"/>
  <c r="O3399" i="27"/>
  <c r="O3474" i="27"/>
  <c r="O3785" i="27"/>
  <c r="O1486" i="27"/>
  <c r="O3090" i="27"/>
  <c r="O1110" i="27"/>
  <c r="O2499" i="27"/>
  <c r="O3166" i="27"/>
  <c r="O100" i="23"/>
  <c r="O102" i="23"/>
  <c r="O101" i="23"/>
  <c r="L1951" i="27"/>
  <c r="P1951" i="27"/>
  <c r="S1951" i="27"/>
  <c r="X1951" i="27"/>
  <c r="L1950" i="27"/>
  <c r="L209" i="27"/>
  <c r="P3868" i="27"/>
  <c r="P3789" i="27"/>
  <c r="P3739" i="27"/>
  <c r="P3583" i="27"/>
  <c r="P3428" i="27"/>
  <c r="P3224" i="27"/>
  <c r="P3119" i="27"/>
  <c r="P3044" i="27"/>
  <c r="P2968" i="27"/>
  <c r="P2943" i="27"/>
  <c r="P2917" i="27"/>
  <c r="P3094" i="27"/>
  <c r="P2892" i="27"/>
  <c r="P2839" i="27"/>
  <c r="P2814" i="27"/>
  <c r="P2762" i="27"/>
  <c r="P2711" i="27"/>
  <c r="P2685" i="27"/>
  <c r="P2659" i="27"/>
  <c r="P2607" i="27"/>
  <c r="P2581" i="27"/>
  <c r="P2555" i="27"/>
  <c r="P2503" i="27"/>
  <c r="P2453" i="27"/>
  <c r="P2428" i="27"/>
  <c r="P2293" i="27"/>
  <c r="P2090" i="27"/>
  <c r="P2217" i="27"/>
  <c r="P2191" i="27"/>
  <c r="P2166" i="27"/>
  <c r="P2116" i="27"/>
  <c r="P2065" i="27"/>
  <c r="P2015" i="27"/>
  <c r="P1934" i="27"/>
  <c r="P1907" i="27"/>
  <c r="P1880" i="27"/>
  <c r="P1774" i="27"/>
  <c r="P1697" i="27"/>
  <c r="P1541" i="27"/>
  <c r="P1672" i="27"/>
  <c r="P1749" i="27"/>
  <c r="P1592" i="27"/>
  <c r="P1566" i="27"/>
  <c r="P1618" i="27"/>
  <c r="P1516" i="27"/>
  <c r="P1439" i="27"/>
  <c r="P1388" i="27"/>
  <c r="P1337" i="27"/>
  <c r="P3403" i="27"/>
  <c r="P3688" i="27"/>
  <c r="P3714" i="27"/>
  <c r="P3557" i="27"/>
  <c r="P3019" i="27"/>
  <c r="P2319" i="27"/>
  <c r="P2141" i="27"/>
  <c r="P1990" i="27"/>
  <c r="P3199" i="27"/>
  <c r="P1964" i="27"/>
  <c r="P3250" i="27"/>
  <c r="P3276" i="27"/>
  <c r="P2633" i="27"/>
  <c r="P2268" i="27"/>
  <c r="P3301" i="27"/>
  <c r="P3326" i="27"/>
  <c r="P3172" i="27"/>
  <c r="P3532" i="27"/>
  <c r="P3662" i="27"/>
  <c r="P3479" i="27"/>
  <c r="P3764" i="27"/>
  <c r="P3453" i="27"/>
  <c r="P3145" i="27"/>
  <c r="P1465" i="27"/>
  <c r="P2478" i="27"/>
  <c r="P3378" i="27"/>
  <c r="P3069" i="27"/>
  <c r="P2994" i="27"/>
  <c r="P3635" i="27"/>
  <c r="P3351" i="27"/>
  <c r="P2395" i="27"/>
  <c r="P1414" i="27"/>
  <c r="P1799" i="27"/>
  <c r="P1851" i="27"/>
  <c r="P2788" i="27"/>
  <c r="P1115" i="27"/>
  <c r="P1089" i="27"/>
  <c r="P772" i="27"/>
  <c r="P712" i="27"/>
  <c r="P652" i="27"/>
  <c r="P414" i="27"/>
  <c r="P354" i="27"/>
  <c r="P264" i="27"/>
  <c r="P234" i="27"/>
  <c r="P159" i="27"/>
  <c r="P129" i="27"/>
  <c r="P1825" i="27"/>
  <c r="P3609" i="27"/>
  <c r="P3842" i="27"/>
  <c r="P2529" i="27"/>
  <c r="P2242" i="27"/>
  <c r="P3815" i="27"/>
  <c r="P2040" i="27"/>
  <c r="P1363" i="27"/>
  <c r="P1723" i="27"/>
  <c r="P3505" i="27"/>
  <c r="P1491" i="27"/>
  <c r="P2865" i="27"/>
  <c r="P2737" i="27"/>
  <c r="P2370" i="27"/>
  <c r="P2344" i="27"/>
  <c r="P1645" i="27"/>
  <c r="P1312" i="27"/>
  <c r="P189" i="27"/>
  <c r="P444" i="27"/>
  <c r="P1141" i="27"/>
  <c r="P1063" i="27"/>
  <c r="P951" i="27"/>
  <c r="P922" i="27"/>
  <c r="P892" i="27"/>
  <c r="P832" i="27"/>
  <c r="P802" i="27"/>
  <c r="P682" i="27"/>
  <c r="P622" i="27"/>
  <c r="P592" i="27"/>
  <c r="P532" i="27"/>
  <c r="P503" i="27"/>
  <c r="P324" i="27"/>
  <c r="P294" i="27"/>
  <c r="P99" i="27"/>
  <c r="P69" i="27"/>
  <c r="P11" i="23"/>
  <c r="P14" i="23"/>
  <c r="P8" i="23"/>
  <c r="P474" i="27"/>
  <c r="P39" i="27"/>
  <c r="P9" i="27"/>
  <c r="X1950" i="27"/>
  <c r="X209" i="27"/>
  <c r="D95" i="23"/>
  <c r="G97" i="23"/>
  <c r="G183" i="27"/>
  <c r="M97" i="23"/>
  <c r="M736" i="27"/>
  <c r="G976" i="27"/>
  <c r="G947" i="27"/>
  <c r="G827" i="27"/>
  <c r="G797" i="27"/>
  <c r="G528" i="27"/>
  <c r="G319" i="27"/>
  <c r="G857" i="27"/>
  <c r="G707" i="27"/>
  <c r="G677" i="27"/>
  <c r="G647" i="27"/>
  <c r="G617" i="27"/>
  <c r="G557" i="27"/>
  <c r="G499" i="27"/>
  <c r="G379" i="27"/>
  <c r="G289" i="27"/>
  <c r="G259" i="27"/>
  <c r="G154" i="27"/>
  <c r="G94" i="27"/>
  <c r="G64" i="27"/>
  <c r="V495" i="27"/>
  <c r="J495" i="27"/>
  <c r="O437" i="27"/>
  <c r="J414" i="27"/>
  <c r="L435" i="27"/>
  <c r="G407" i="27"/>
  <c r="J405" i="27"/>
  <c r="H405" i="27"/>
  <c r="E403" i="27"/>
  <c r="O375" i="27"/>
  <c r="M317" i="27"/>
  <c r="O180" i="27"/>
  <c r="V122" i="27"/>
  <c r="N122" i="27"/>
  <c r="J122" i="27"/>
  <c r="G99" i="27"/>
  <c r="E88" i="27"/>
  <c r="L60" i="27"/>
  <c r="G9" i="27"/>
  <c r="G226" i="27"/>
  <c r="V3877" i="27"/>
  <c r="V3798" i="27"/>
  <c r="V3592" i="27"/>
  <c r="V3437" i="27"/>
  <c r="V3233" i="27"/>
  <c r="V3128" i="27"/>
  <c r="V3103" i="27"/>
  <c r="V3053" i="27"/>
  <c r="V2977" i="27"/>
  <c r="V2926" i="27"/>
  <c r="V2952" i="27"/>
  <c r="V2901" i="27"/>
  <c r="V2848" i="27"/>
  <c r="V2823" i="27"/>
  <c r="V2771" i="27"/>
  <c r="V2720" i="27"/>
  <c r="V2694" i="27"/>
  <c r="V2668" i="27"/>
  <c r="V2616" i="27"/>
  <c r="V2590" i="27"/>
  <c r="V2564" i="27"/>
  <c r="V2512" i="27"/>
  <c r="V2462" i="27"/>
  <c r="V2437" i="27"/>
  <c r="V2302" i="27"/>
  <c r="V2099" i="27"/>
  <c r="V2226" i="27"/>
  <c r="V2200" i="27"/>
  <c r="V2175" i="27"/>
  <c r="V2125" i="27"/>
  <c r="V2074" i="27"/>
  <c r="V2024" i="27"/>
  <c r="V1943" i="27"/>
  <c r="V1916" i="27"/>
  <c r="V1889" i="27"/>
  <c r="V1783" i="27"/>
  <c r="V1706" i="27"/>
  <c r="V1550" i="27"/>
  <c r="V3412" i="27"/>
  <c r="V3697" i="27"/>
  <c r="V3723" i="27"/>
  <c r="V3566" i="27"/>
  <c r="V1681" i="27"/>
  <c r="V1601" i="27"/>
  <c r="V1575" i="27"/>
  <c r="V1627" i="27"/>
  <c r="V1525" i="27"/>
  <c r="V1448" i="27"/>
  <c r="V1397" i="27"/>
  <c r="V1346" i="27"/>
  <c r="V3335" i="27"/>
  <c r="V2642" i="27"/>
  <c r="V1973" i="27"/>
  <c r="V3259" i="27"/>
  <c r="V3285" i="27"/>
  <c r="V2277" i="27"/>
  <c r="V3310" i="27"/>
  <c r="V2150" i="27"/>
  <c r="V2328" i="27"/>
  <c r="V3748" i="27"/>
  <c r="V3181" i="27"/>
  <c r="V3028" i="27"/>
  <c r="V1758" i="27"/>
  <c r="V1999" i="27"/>
  <c r="V3208" i="27"/>
  <c r="V3541" i="27"/>
  <c r="V3671" i="27"/>
  <c r="V3488" i="27"/>
  <c r="V3462" i="27"/>
  <c r="V3773" i="27"/>
  <c r="V3387" i="27"/>
  <c r="V3154" i="27"/>
  <c r="V3078" i="27"/>
  <c r="V3003" i="27"/>
  <c r="V2487" i="27"/>
  <c r="V1474" i="27"/>
  <c r="V3360" i="27"/>
  <c r="V2404" i="27"/>
  <c r="V2353" i="27"/>
  <c r="V201" i="27"/>
  <c r="V1098" i="27"/>
  <c r="V934" i="27"/>
  <c r="V844" i="27"/>
  <c r="V814" i="27"/>
  <c r="V724" i="27"/>
  <c r="V694" i="27"/>
  <c r="V634" i="27"/>
  <c r="V574" i="27"/>
  <c r="V544" i="27"/>
  <c r="V515" i="27"/>
  <c r="V366" i="27"/>
  <c r="V306" i="27"/>
  <c r="V141" i="27"/>
  <c r="V3644" i="27"/>
  <c r="V3618" i="27"/>
  <c r="V3851" i="27"/>
  <c r="V2538" i="27"/>
  <c r="V2251" i="27"/>
  <c r="V3824" i="27"/>
  <c r="V2049" i="27"/>
  <c r="V1372" i="27"/>
  <c r="V1732" i="27"/>
  <c r="V3514" i="27"/>
  <c r="V1500" i="27"/>
  <c r="V2874" i="27"/>
  <c r="V2746" i="27"/>
  <c r="V2379" i="27"/>
  <c r="V1321" i="27"/>
  <c r="V84" i="23"/>
  <c r="V963" i="27"/>
  <c r="V664" i="27"/>
  <c r="V604" i="27"/>
  <c r="V396" i="27"/>
  <c r="V246" i="27"/>
  <c r="V336" i="27"/>
  <c r="V276" i="27"/>
  <c r="V81" i="27"/>
  <c r="V21" i="23"/>
  <c r="V24" i="23"/>
  <c r="V27" i="23"/>
  <c r="V1607" i="27"/>
  <c r="V2468" i="27"/>
  <c r="V3598" i="27"/>
  <c r="V3804" i="27"/>
  <c r="V2983" i="27"/>
  <c r="V2674" i="27"/>
  <c r="V2622" i="27"/>
  <c r="V2570" i="27"/>
  <c r="V2518" i="27"/>
  <c r="V2206" i="27"/>
  <c r="V2131" i="27"/>
  <c r="V2105" i="27"/>
  <c r="V2080" i="27"/>
  <c r="V2030" i="27"/>
  <c r="V1922" i="27"/>
  <c r="V1581" i="27"/>
  <c r="V1556" i="27"/>
  <c r="V1403" i="27"/>
  <c r="V1352" i="27"/>
  <c r="V3418" i="27"/>
  <c r="V3703" i="27"/>
  <c r="V3729" i="27"/>
  <c r="V1687" i="27"/>
  <c r="V3265" i="27"/>
  <c r="V3341" i="27"/>
  <c r="V3316" i="27"/>
  <c r="V2232" i="27"/>
  <c r="V2700" i="27"/>
  <c r="V3883" i="27"/>
  <c r="V3443" i="27"/>
  <c r="V3109" i="27"/>
  <c r="V3059" i="27"/>
  <c r="V2958" i="27"/>
  <c r="V2932" i="27"/>
  <c r="V2907" i="27"/>
  <c r="V2854" i="27"/>
  <c r="V2829" i="27"/>
  <c r="V2777" i="27"/>
  <c r="V2726" i="27"/>
  <c r="V2596" i="27"/>
  <c r="V2443" i="27"/>
  <c r="V2308" i="27"/>
  <c r="V2181" i="27"/>
  <c r="V1895" i="27"/>
  <c r="V1789" i="27"/>
  <c r="V1712" i="27"/>
  <c r="V1633" i="27"/>
  <c r="V1531" i="27"/>
  <c r="V1454" i="27"/>
  <c r="V3572" i="27"/>
  <c r="V3291" i="27"/>
  <c r="V2648" i="27"/>
  <c r="V2283" i="27"/>
  <c r="V1979" i="27"/>
  <c r="V3187" i="27"/>
  <c r="V3239" i="27"/>
  <c r="V3754" i="27"/>
  <c r="V3034" i="27"/>
  <c r="V3134" i="27"/>
  <c r="V2334" i="27"/>
  <c r="V1764" i="27"/>
  <c r="V2156" i="27"/>
  <c r="V2005" i="27"/>
  <c r="V3214" i="27"/>
  <c r="V3547" i="27"/>
  <c r="V3677" i="27"/>
  <c r="V3494" i="27"/>
  <c r="V3779" i="27"/>
  <c r="V3393" i="27"/>
  <c r="V3084" i="27"/>
  <c r="V3009" i="27"/>
  <c r="V2493" i="27"/>
  <c r="V3468" i="27"/>
  <c r="V3160" i="27"/>
  <c r="V1480" i="27"/>
  <c r="V212" i="27"/>
  <c r="V1104" i="27"/>
  <c r="V970" i="27"/>
  <c r="V941" i="27"/>
  <c r="V851" i="27"/>
  <c r="V821" i="27"/>
  <c r="V731" i="27"/>
  <c r="V701" i="27"/>
  <c r="V671" i="27"/>
  <c r="V641" i="27"/>
  <c r="V551" i="27"/>
  <c r="V148" i="27"/>
  <c r="V611" i="27"/>
  <c r="V581" i="27"/>
  <c r="V522" i="27"/>
  <c r="V373" i="27"/>
  <c r="V313" i="27"/>
  <c r="V283" i="27"/>
  <c r="V115" i="23"/>
  <c r="V403" i="27"/>
  <c r="V343" i="27"/>
  <c r="V253" i="27"/>
  <c r="V88" i="27"/>
  <c r="V112" i="23"/>
  <c r="V108" i="23"/>
  <c r="V107" i="23"/>
  <c r="E3874" i="27"/>
  <c r="E3795" i="27"/>
  <c r="E3589" i="27"/>
  <c r="E3434" i="27"/>
  <c r="E3230" i="27"/>
  <c r="E3125" i="27"/>
  <c r="E3100" i="27"/>
  <c r="E3050" i="27"/>
  <c r="E2923" i="27"/>
  <c r="E2949" i="27"/>
  <c r="E2898" i="27"/>
  <c r="E2845" i="27"/>
  <c r="E2820" i="27"/>
  <c r="E2768" i="27"/>
  <c r="E2691" i="27"/>
  <c r="E2665" i="27"/>
  <c r="E2717" i="27"/>
  <c r="E2613" i="27"/>
  <c r="E2509" i="27"/>
  <c r="E2434" i="27"/>
  <c r="E2299" i="27"/>
  <c r="E2172" i="27"/>
  <c r="E2096" i="27"/>
  <c r="E2223" i="27"/>
  <c r="E2197" i="27"/>
  <c r="E2122" i="27"/>
  <c r="E2071" i="27"/>
  <c r="E2021" i="27"/>
  <c r="E1940" i="27"/>
  <c r="E1913" i="27"/>
  <c r="E1886" i="27"/>
  <c r="E1780" i="27"/>
  <c r="E1572" i="27"/>
  <c r="E1624" i="27"/>
  <c r="E1343" i="27"/>
  <c r="E3694" i="27"/>
  <c r="E1678" i="27"/>
  <c r="E1703" i="27"/>
  <c r="E1547" i="27"/>
  <c r="E1522" i="27"/>
  <c r="E1394" i="27"/>
  <c r="E3409" i="27"/>
  <c r="E2325" i="27"/>
  <c r="E2147" i="27"/>
  <c r="E3205" i="27"/>
  <c r="E1996" i="27"/>
  <c r="E3025" i="27"/>
  <c r="E2639" i="27"/>
  <c r="E3307" i="27"/>
  <c r="E3178" i="27"/>
  <c r="E1970" i="27"/>
  <c r="E3332" i="27"/>
  <c r="E1445" i="27"/>
  <c r="E2459" i="27"/>
  <c r="E2561" i="27"/>
  <c r="E2587" i="27"/>
  <c r="E1598" i="27"/>
  <c r="E3563" i="27"/>
  <c r="E3256" i="27"/>
  <c r="E3720" i="27"/>
  <c r="E2974" i="27"/>
  <c r="E3745" i="27"/>
  <c r="E1755" i="27"/>
  <c r="E3282" i="27"/>
  <c r="E2274" i="27"/>
  <c r="E3668" i="27"/>
  <c r="E3485" i="27"/>
  <c r="E3538" i="27"/>
  <c r="E3770" i="27"/>
  <c r="E3075" i="27"/>
  <c r="E3384" i="27"/>
  <c r="E3000" i="27"/>
  <c r="E3459" i="27"/>
  <c r="E3151" i="27"/>
  <c r="E1471" i="27"/>
  <c r="E2484" i="27"/>
  <c r="E3615" i="27"/>
  <c r="E3848" i="27"/>
  <c r="E2401" i="27"/>
  <c r="E2535" i="27"/>
  <c r="E1318" i="27"/>
  <c r="E959" i="27"/>
  <c r="E780" i="27"/>
  <c r="E482" i="27"/>
  <c r="E332" i="27"/>
  <c r="E272" i="27"/>
  <c r="E242" i="27"/>
  <c r="E167" i="27"/>
  <c r="E3357" i="27"/>
  <c r="E2248" i="27"/>
  <c r="E1729" i="27"/>
  <c r="E1857" i="27"/>
  <c r="E2871" i="27"/>
  <c r="E452" i="27"/>
  <c r="E1147" i="27"/>
  <c r="E1095" i="27"/>
  <c r="E930" i="27"/>
  <c r="E840" i="27"/>
  <c r="E810" i="27"/>
  <c r="E107" i="27"/>
  <c r="E53" i="23"/>
  <c r="E71" i="23"/>
  <c r="E511" i="27"/>
  <c r="E362" i="27"/>
  <c r="E302" i="27"/>
  <c r="E47" i="27"/>
  <c r="E17" i="27"/>
  <c r="E50" i="23"/>
  <c r="E47" i="23"/>
  <c r="M3874" i="27"/>
  <c r="M3795" i="27"/>
  <c r="M3589" i="27"/>
  <c r="M3434" i="27"/>
  <c r="M3230" i="27"/>
  <c r="M3125" i="27"/>
  <c r="M3100" i="27"/>
  <c r="M2974" i="27"/>
  <c r="M2949" i="27"/>
  <c r="M3050" i="27"/>
  <c r="M2923" i="27"/>
  <c r="M2898" i="27"/>
  <c r="M2845" i="27"/>
  <c r="M2820" i="27"/>
  <c r="M2768" i="27"/>
  <c r="M2587" i="27"/>
  <c r="M2561" i="27"/>
  <c r="M2509" i="27"/>
  <c r="M2434" i="27"/>
  <c r="M2691" i="27"/>
  <c r="M2223" i="27"/>
  <c r="M2197" i="27"/>
  <c r="M2122" i="27"/>
  <c r="M2071" i="27"/>
  <c r="M2299" i="27"/>
  <c r="M2096" i="27"/>
  <c r="M1598" i="27"/>
  <c r="M1572" i="27"/>
  <c r="M1624" i="27"/>
  <c r="M1522" i="27"/>
  <c r="M1445" i="27"/>
  <c r="M1394" i="27"/>
  <c r="M1913" i="27"/>
  <c r="M1780" i="27"/>
  <c r="M1703" i="27"/>
  <c r="M1547" i="27"/>
  <c r="M1343" i="27"/>
  <c r="M3694" i="27"/>
  <c r="M3025" i="27"/>
  <c r="M2147" i="27"/>
  <c r="M3256" i="27"/>
  <c r="M3282" i="27"/>
  <c r="M2274" i="27"/>
  <c r="M1996" i="27"/>
  <c r="M3563" i="27"/>
  <c r="M3409" i="27"/>
  <c r="M1886" i="27"/>
  <c r="M2613" i="27"/>
  <c r="M3745" i="27"/>
  <c r="M2172" i="27"/>
  <c r="M3205" i="27"/>
  <c r="M2717" i="27"/>
  <c r="M1940" i="27"/>
  <c r="M2021" i="27"/>
  <c r="M3307" i="27"/>
  <c r="M2325" i="27"/>
  <c r="M3720" i="27"/>
  <c r="M2459" i="27"/>
  <c r="M2665" i="27"/>
  <c r="M1755" i="27"/>
  <c r="M3332" i="27"/>
  <c r="M1678" i="27"/>
  <c r="M2639" i="27"/>
  <c r="M1970" i="27"/>
  <c r="M3178" i="27"/>
  <c r="M3668" i="27"/>
  <c r="M3538" i="27"/>
  <c r="M3485" i="27"/>
  <c r="M3770" i="27"/>
  <c r="M3384" i="27"/>
  <c r="M3151" i="27"/>
  <c r="M3000" i="27"/>
  <c r="M3459" i="27"/>
  <c r="M3075" i="27"/>
  <c r="M1471" i="27"/>
  <c r="M2484" i="27"/>
  <c r="M3848" i="27"/>
  <c r="M2535" i="27"/>
  <c r="M2248" i="27"/>
  <c r="M2046" i="27"/>
  <c r="M1857" i="27"/>
  <c r="M1497" i="27"/>
  <c r="M1318" i="27"/>
  <c r="M197" i="27"/>
  <c r="M452" i="27"/>
  <c r="M840" i="27"/>
  <c r="M660" i="27"/>
  <c r="M630" i="27"/>
  <c r="M600" i="27"/>
  <c r="M540" i="27"/>
  <c r="M511" i="27"/>
  <c r="M362" i="27"/>
  <c r="M332" i="27"/>
  <c r="M3357" i="27"/>
  <c r="M2401" i="27"/>
  <c r="M3511" i="27"/>
  <c r="M2376" i="27"/>
  <c r="M1095" i="27"/>
  <c r="M810" i="27"/>
  <c r="M780" i="27"/>
  <c r="M242" i="27"/>
  <c r="M47" i="27"/>
  <c r="M53" i="23"/>
  <c r="M50" i="23"/>
  <c r="M71" i="23"/>
  <c r="M272" i="27"/>
  <c r="M137" i="27"/>
  <c r="M77" i="27"/>
  <c r="M47" i="23"/>
  <c r="O3874" i="27"/>
  <c r="O3795" i="27"/>
  <c r="O3745" i="27"/>
  <c r="O3589" i="27"/>
  <c r="O3434" i="27"/>
  <c r="O3230" i="27"/>
  <c r="O3100" i="27"/>
  <c r="O2974" i="27"/>
  <c r="O2949" i="27"/>
  <c r="O3050" i="27"/>
  <c r="O2923" i="27"/>
  <c r="O2898" i="27"/>
  <c r="O2845" i="27"/>
  <c r="O2820" i="27"/>
  <c r="O2768" i="27"/>
  <c r="O2665" i="27"/>
  <c r="O2613" i="27"/>
  <c r="O2587" i="27"/>
  <c r="O2561" i="27"/>
  <c r="O2509" i="27"/>
  <c r="O2434" i="27"/>
  <c r="O2717" i="27"/>
  <c r="O2691" i="27"/>
  <c r="O2223" i="27"/>
  <c r="O2197" i="27"/>
  <c r="O2172" i="27"/>
  <c r="O2122" i="27"/>
  <c r="O2071" i="27"/>
  <c r="O2021" i="27"/>
  <c r="O1940" i="27"/>
  <c r="O2299" i="27"/>
  <c r="O2096" i="27"/>
  <c r="O1598" i="27"/>
  <c r="O1572" i="27"/>
  <c r="O1624" i="27"/>
  <c r="O1522" i="27"/>
  <c r="O1445" i="27"/>
  <c r="O1394" i="27"/>
  <c r="O3409" i="27"/>
  <c r="O1913" i="27"/>
  <c r="O1886" i="27"/>
  <c r="O1780" i="27"/>
  <c r="O1703" i="27"/>
  <c r="O1547" i="27"/>
  <c r="O1343" i="27"/>
  <c r="O1678" i="27"/>
  <c r="O1970" i="27"/>
  <c r="O1996" i="27"/>
  <c r="O3205" i="27"/>
  <c r="O3025" i="27"/>
  <c r="O3332" i="27"/>
  <c r="O2459" i="27"/>
  <c r="O2325" i="27"/>
  <c r="O3563" i="27"/>
  <c r="O3720" i="27"/>
  <c r="O3256" i="27"/>
  <c r="O2639" i="27"/>
  <c r="O2147" i="27"/>
  <c r="O3282" i="27"/>
  <c r="O3694" i="27"/>
  <c r="O3125" i="27"/>
  <c r="O1755" i="27"/>
  <c r="O3307" i="27"/>
  <c r="O2274" i="27"/>
  <c r="O3178" i="27"/>
  <c r="O3668" i="27"/>
  <c r="O3538" i="27"/>
  <c r="O3384" i="27"/>
  <c r="O3000" i="27"/>
  <c r="O3485" i="27"/>
  <c r="O3770" i="27"/>
  <c r="O3459" i="27"/>
  <c r="O2484" i="27"/>
  <c r="O1471" i="27"/>
  <c r="O3075" i="27"/>
  <c r="O3151" i="27"/>
  <c r="O3615" i="27"/>
  <c r="O3848" i="27"/>
  <c r="O2535" i="27"/>
  <c r="O2248" i="27"/>
  <c r="O2046" i="27"/>
  <c r="O1369" i="27"/>
  <c r="O1729" i="27"/>
  <c r="O1497" i="27"/>
  <c r="O2871" i="27"/>
  <c r="O1318" i="27"/>
  <c r="O197" i="27"/>
  <c r="O452" i="27"/>
  <c r="O959" i="27"/>
  <c r="O930" i="27"/>
  <c r="O840" i="27"/>
  <c r="O810" i="27"/>
  <c r="O630" i="27"/>
  <c r="O600" i="27"/>
  <c r="O540" i="27"/>
  <c r="O511" i="27"/>
  <c r="O332" i="27"/>
  <c r="O302" i="27"/>
  <c r="O3357" i="27"/>
  <c r="O2401" i="27"/>
  <c r="O1095" i="27"/>
  <c r="O780" i="27"/>
  <c r="O720" i="27"/>
  <c r="O272" i="27"/>
  <c r="O137" i="27"/>
  <c r="O47" i="27"/>
  <c r="O53" i="23"/>
  <c r="O50" i="23"/>
  <c r="O47" i="23"/>
  <c r="O242" i="27"/>
  <c r="O77" i="27"/>
  <c r="O71" i="23"/>
  <c r="R1770" i="27"/>
  <c r="R1562" i="27"/>
  <c r="R2086" i="27"/>
  <c r="R2860" i="27"/>
  <c r="R2913" i="27"/>
  <c r="R2989" i="27"/>
  <c r="R3065" i="27"/>
  <c r="R3115" i="27"/>
  <c r="R3140" i="27"/>
  <c r="R3604" i="27"/>
  <c r="R3760" i="27"/>
  <c r="R3810" i="27"/>
  <c r="R3889" i="27"/>
  <c r="R1613" i="27"/>
  <c r="R2238" i="27"/>
  <c r="R2706" i="27"/>
  <c r="R1537" i="27"/>
  <c r="R1358" i="27"/>
  <c r="R1928" i="27"/>
  <c r="R2187" i="27"/>
  <c r="R2111" i="27"/>
  <c r="R2474" i="27"/>
  <c r="R2524" i="27"/>
  <c r="R3245" i="27"/>
  <c r="R3449" i="27"/>
  <c r="R2783" i="27"/>
  <c r="R2680" i="27"/>
  <c r="R2212" i="27"/>
  <c r="R2137" i="27"/>
  <c r="R2036" i="27"/>
  <c r="R1718" i="27"/>
  <c r="R1587" i="27"/>
  <c r="R1639" i="27"/>
  <c r="R1409" i="27"/>
  <c r="R3297" i="27"/>
  <c r="R2162" i="27"/>
  <c r="R1460" i="27"/>
  <c r="R2602" i="27"/>
  <c r="R2628" i="27"/>
  <c r="R2964" i="27"/>
  <c r="R2938" i="27"/>
  <c r="R2835" i="27"/>
  <c r="R2732" i="27"/>
  <c r="R2576" i="27"/>
  <c r="R2449" i="27"/>
  <c r="R2314" i="27"/>
  <c r="R1955" i="27"/>
  <c r="R1901" i="27"/>
  <c r="R1795" i="27"/>
  <c r="R3271" i="27"/>
  <c r="R3040" i="27"/>
  <c r="R2654" i="27"/>
  <c r="R2289" i="27"/>
  <c r="R2011" i="27"/>
  <c r="R3220" i="27"/>
  <c r="R3347" i="27"/>
  <c r="R3424" i="27"/>
  <c r="R2340" i="27"/>
  <c r="R3709" i="27"/>
  <c r="R1693" i="27"/>
  <c r="R1985" i="27"/>
  <c r="R3193" i="27"/>
  <c r="R3322" i="27"/>
  <c r="R3578" i="27"/>
  <c r="R3735" i="27"/>
  <c r="R3683" i="27"/>
  <c r="R3553" i="27"/>
  <c r="R3500" i="27"/>
  <c r="R3785" i="27"/>
  <c r="R3474" i="27"/>
  <c r="R3399" i="27"/>
  <c r="R3090" i="27"/>
  <c r="R3015" i="27"/>
  <c r="R2499" i="27"/>
  <c r="R1162" i="27"/>
  <c r="R3166" i="27"/>
  <c r="R1486" i="27"/>
  <c r="R102" i="23"/>
  <c r="R100" i="23"/>
  <c r="R1924" i="27"/>
  <c r="R1766" i="27"/>
  <c r="R1354" i="27"/>
  <c r="R1533" i="27"/>
  <c r="R2183" i="27"/>
  <c r="R2107" i="27"/>
  <c r="R2598" i="27"/>
  <c r="R2520" i="27"/>
  <c r="R2624" i="27"/>
  <c r="R2909" i="27"/>
  <c r="R3600" i="27"/>
  <c r="R3756" i="27"/>
  <c r="R1609" i="27"/>
  <c r="R2234" i="27"/>
  <c r="R2702" i="27"/>
  <c r="R3445" i="27"/>
  <c r="R2285" i="27"/>
  <c r="R2082" i="27"/>
  <c r="R2470" i="27"/>
  <c r="R2856" i="27"/>
  <c r="R2985" i="27"/>
  <c r="R3241" i="27"/>
  <c r="R3885" i="27"/>
  <c r="R2960" i="27"/>
  <c r="R2934" i="27"/>
  <c r="R2831" i="27"/>
  <c r="R2779" i="27"/>
  <c r="R2728" i="27"/>
  <c r="R2445" i="27"/>
  <c r="R2310" i="27"/>
  <c r="R1897" i="27"/>
  <c r="R1791" i="27"/>
  <c r="R1714" i="27"/>
  <c r="R1635" i="27"/>
  <c r="R1456" i="27"/>
  <c r="R3293" i="27"/>
  <c r="R3036" i="27"/>
  <c r="R2650" i="27"/>
  <c r="R1558" i="27"/>
  <c r="R3061" i="27"/>
  <c r="R3111" i="27"/>
  <c r="R3136" i="27"/>
  <c r="R3806" i="27"/>
  <c r="R2676" i="27"/>
  <c r="R2572" i="27"/>
  <c r="R2208" i="27"/>
  <c r="R2133" i="27"/>
  <c r="R2032" i="27"/>
  <c r="R1583" i="27"/>
  <c r="R1405" i="27"/>
  <c r="R3267" i="27"/>
  <c r="R2158" i="27"/>
  <c r="R2007" i="27"/>
  <c r="R3189" i="27"/>
  <c r="R2336" i="27"/>
  <c r="R3705" i="27"/>
  <c r="R3420" i="27"/>
  <c r="R1689" i="27"/>
  <c r="R3216" i="27"/>
  <c r="R1981" i="27"/>
  <c r="R3574" i="27"/>
  <c r="R3343" i="27"/>
  <c r="R3318" i="27"/>
  <c r="R3731" i="27"/>
  <c r="R3679" i="27"/>
  <c r="R3549" i="27"/>
  <c r="R3781" i="27"/>
  <c r="R3496" i="27"/>
  <c r="R3470" i="27"/>
  <c r="R3395" i="27"/>
  <c r="R3086" i="27"/>
  <c r="R3011" i="27"/>
  <c r="R87" i="23"/>
  <c r="R2495" i="27"/>
  <c r="R3162" i="27"/>
  <c r="R1482" i="27"/>
  <c r="R1158" i="27"/>
  <c r="R89" i="23"/>
  <c r="V3705" i="27"/>
  <c r="V3420" i="27"/>
  <c r="V1533" i="27"/>
  <c r="V2183" i="27"/>
  <c r="V2107" i="27"/>
  <c r="V2598" i="27"/>
  <c r="V2520" i="27"/>
  <c r="V2624" i="27"/>
  <c r="V2909" i="27"/>
  <c r="V3600" i="27"/>
  <c r="V3445" i="27"/>
  <c r="V1354" i="27"/>
  <c r="V1558" i="27"/>
  <c r="V1924" i="27"/>
  <c r="V3574" i="27"/>
  <c r="V2985" i="27"/>
  <c r="V3061" i="27"/>
  <c r="V3111" i="27"/>
  <c r="V3806" i="27"/>
  <c r="V2960" i="27"/>
  <c r="V2934" i="27"/>
  <c r="V2831" i="27"/>
  <c r="V2779" i="27"/>
  <c r="V2728" i="27"/>
  <c r="V2445" i="27"/>
  <c r="V2310" i="27"/>
  <c r="V1897" i="27"/>
  <c r="V1791" i="27"/>
  <c r="V1714" i="27"/>
  <c r="V1635" i="27"/>
  <c r="V1456" i="27"/>
  <c r="V3293" i="27"/>
  <c r="V2650" i="27"/>
  <c r="V3343" i="27"/>
  <c r="V2082" i="27"/>
  <c r="V2470" i="27"/>
  <c r="V2856" i="27"/>
  <c r="V3885" i="27"/>
  <c r="V1609" i="27"/>
  <c r="V2234" i="27"/>
  <c r="V2702" i="27"/>
  <c r="V2676" i="27"/>
  <c r="V2572" i="27"/>
  <c r="V2208" i="27"/>
  <c r="V2133" i="27"/>
  <c r="V2032" i="27"/>
  <c r="V1583" i="27"/>
  <c r="V1405" i="27"/>
  <c r="V3731" i="27"/>
  <c r="V1689" i="27"/>
  <c r="V3267" i="27"/>
  <c r="V2285" i="27"/>
  <c r="V3318" i="27"/>
  <c r="V1981" i="27"/>
  <c r="V3216" i="27"/>
  <c r="V2336" i="27"/>
  <c r="V2007" i="27"/>
  <c r="V3189" i="27"/>
  <c r="V2158" i="27"/>
  <c r="V1766" i="27"/>
  <c r="V3241" i="27"/>
  <c r="V3756" i="27"/>
  <c r="V3136" i="27"/>
  <c r="V3036" i="27"/>
  <c r="V3496" i="27"/>
  <c r="V3679" i="27"/>
  <c r="V3549" i="27"/>
  <c r="V3781" i="27"/>
  <c r="V3470" i="27"/>
  <c r="V3162" i="27"/>
  <c r="V2495" i="27"/>
  <c r="V3395" i="27"/>
  <c r="V3086" i="27"/>
  <c r="V3011" i="27"/>
  <c r="V87" i="23"/>
  <c r="V1482" i="27"/>
  <c r="V1106" i="27"/>
  <c r="V89" i="23"/>
  <c r="V88" i="23"/>
  <c r="K1951" i="27"/>
  <c r="M1951" i="27"/>
  <c r="O3868" i="27"/>
  <c r="O3789" i="27"/>
  <c r="O3739" i="27"/>
  <c r="O3583" i="27"/>
  <c r="O3428" i="27"/>
  <c r="O3224" i="27"/>
  <c r="O3094" i="27"/>
  <c r="O3044" i="27"/>
  <c r="O2943" i="27"/>
  <c r="O2892" i="27"/>
  <c r="O2839" i="27"/>
  <c r="O2814" i="27"/>
  <c r="O2762" i="27"/>
  <c r="O2917" i="27"/>
  <c r="O2659" i="27"/>
  <c r="O2607" i="27"/>
  <c r="O2581" i="27"/>
  <c r="O2555" i="27"/>
  <c r="O2503" i="27"/>
  <c r="O2428" i="27"/>
  <c r="O2711" i="27"/>
  <c r="O2685" i="27"/>
  <c r="O2217" i="27"/>
  <c r="O2191" i="27"/>
  <c r="O2166" i="27"/>
  <c r="O2116" i="27"/>
  <c r="O2065" i="27"/>
  <c r="O2015" i="27"/>
  <c r="O2293" i="27"/>
  <c r="O2090" i="27"/>
  <c r="O1592" i="27"/>
  <c r="O1566" i="27"/>
  <c r="O1618" i="27"/>
  <c r="O1516" i="27"/>
  <c r="O1439" i="27"/>
  <c r="O1388" i="27"/>
  <c r="O1337" i="27"/>
  <c r="O3403" i="27"/>
  <c r="O1934" i="27"/>
  <c r="O1907" i="27"/>
  <c r="O1880" i="27"/>
  <c r="O1774" i="27"/>
  <c r="O1697" i="27"/>
  <c r="O1541" i="27"/>
  <c r="O1672" i="27"/>
  <c r="O1964" i="27"/>
  <c r="O1990" i="27"/>
  <c r="O2633" i="27"/>
  <c r="O3276" i="27"/>
  <c r="O3688" i="27"/>
  <c r="O3250" i="27"/>
  <c r="O2453" i="27"/>
  <c r="O3119" i="27"/>
  <c r="O2968" i="27"/>
  <c r="O3557" i="27"/>
  <c r="O2319" i="27"/>
  <c r="O2141" i="27"/>
  <c r="O3326" i="27"/>
  <c r="O1749" i="27"/>
  <c r="O3714" i="27"/>
  <c r="O3019" i="27"/>
  <c r="O2268" i="27"/>
  <c r="O3301" i="27"/>
  <c r="O3172" i="27"/>
  <c r="O3199" i="27"/>
  <c r="O3532" i="27"/>
  <c r="O3662" i="27"/>
  <c r="O3479" i="27"/>
  <c r="O3378" i="27"/>
  <c r="O2994" i="27"/>
  <c r="O3764" i="27"/>
  <c r="O3453" i="27"/>
  <c r="O1465" i="27"/>
  <c r="O3069" i="27"/>
  <c r="O2478" i="27"/>
  <c r="O3145" i="27"/>
  <c r="O3609" i="27"/>
  <c r="O3842" i="27"/>
  <c r="O2529" i="27"/>
  <c r="O2242" i="27"/>
  <c r="O2040" i="27"/>
  <c r="O1363" i="27"/>
  <c r="O1723" i="27"/>
  <c r="O1491" i="27"/>
  <c r="O2865" i="27"/>
  <c r="O1312" i="27"/>
  <c r="O444" i="27"/>
  <c r="O951" i="27"/>
  <c r="O922" i="27"/>
  <c r="O832" i="27"/>
  <c r="O802" i="27"/>
  <c r="O622" i="27"/>
  <c r="O592" i="27"/>
  <c r="O532" i="27"/>
  <c r="O503" i="27"/>
  <c r="O324" i="27"/>
  <c r="O294" i="27"/>
  <c r="O3351" i="27"/>
  <c r="O2395" i="27"/>
  <c r="O189" i="27"/>
  <c r="O1089" i="27"/>
  <c r="O772" i="27"/>
  <c r="O712" i="27"/>
  <c r="O39" i="27"/>
  <c r="O264" i="27"/>
  <c r="O234" i="27"/>
  <c r="O129" i="27"/>
  <c r="O69" i="27"/>
  <c r="O14" i="23"/>
  <c r="O11" i="23"/>
  <c r="O8" i="23"/>
  <c r="W2732" i="27"/>
  <c r="W1409" i="27"/>
  <c r="W1460" i="27"/>
  <c r="W1587" i="27"/>
  <c r="W1718" i="27"/>
  <c r="W1795" i="27"/>
  <c r="W1955" i="27"/>
  <c r="W2036" i="27"/>
  <c r="W2576" i="27"/>
  <c r="W2680" i="27"/>
  <c r="W2964" i="27"/>
  <c r="W3449" i="27"/>
  <c r="W3604" i="27"/>
  <c r="W2314" i="27"/>
  <c r="W1639" i="27"/>
  <c r="W2137" i="27"/>
  <c r="W2835" i="27"/>
  <c r="W2938" i="27"/>
  <c r="W3065" i="27"/>
  <c r="W2474" i="27"/>
  <c r="W2238" i="27"/>
  <c r="W2111" i="27"/>
  <c r="W2086" i="27"/>
  <c r="W1358" i="27"/>
  <c r="W3424" i="27"/>
  <c r="W3735" i="27"/>
  <c r="W3578" i="27"/>
  <c r="W3271" i="27"/>
  <c r="W1693" i="27"/>
  <c r="W1770" i="27"/>
  <c r="W3347" i="27"/>
  <c r="W2654" i="27"/>
  <c r="W2340" i="27"/>
  <c r="W2162" i="27"/>
  <c r="W3322" i="27"/>
  <c r="W1901" i="27"/>
  <c r="W2212" i="27"/>
  <c r="W2449" i="27"/>
  <c r="W2783" i="27"/>
  <c r="W3889" i="27"/>
  <c r="W3245" i="27"/>
  <c r="W2989" i="27"/>
  <c r="W2913" i="27"/>
  <c r="W2860" i="27"/>
  <c r="W2706" i="27"/>
  <c r="W2628" i="27"/>
  <c r="W2602" i="27"/>
  <c r="W2524" i="27"/>
  <c r="W2187" i="27"/>
  <c r="W1928" i="27"/>
  <c r="W1613" i="27"/>
  <c r="W1537" i="27"/>
  <c r="W3709" i="27"/>
  <c r="W3297" i="27"/>
  <c r="W3040" i="27"/>
  <c r="W2289" i="27"/>
  <c r="W3193" i="27"/>
  <c r="W2011" i="27"/>
  <c r="W1985" i="27"/>
  <c r="W3810" i="27"/>
  <c r="W1562" i="27"/>
  <c r="W3140" i="27"/>
  <c r="W3760" i="27"/>
  <c r="W3220" i="27"/>
  <c r="W3115" i="27"/>
  <c r="W3553" i="27"/>
  <c r="W3500" i="27"/>
  <c r="W3683" i="27"/>
  <c r="W3785" i="27"/>
  <c r="W3015" i="27"/>
  <c r="W3166" i="27"/>
  <c r="W3399" i="27"/>
  <c r="W3474" i="27"/>
  <c r="W1486" i="27"/>
  <c r="W3090" i="27"/>
  <c r="W2499" i="27"/>
  <c r="W1162" i="27"/>
  <c r="W1110" i="27"/>
  <c r="W100" i="23"/>
  <c r="W101" i="23"/>
  <c r="W102" i="23"/>
  <c r="W1951" i="27"/>
  <c r="W1950" i="27"/>
  <c r="W209" i="27"/>
  <c r="F2006" i="27"/>
  <c r="F1688" i="27"/>
  <c r="F1608" i="27"/>
  <c r="F3755" i="27"/>
  <c r="F2233" i="27"/>
  <c r="F2701" i="27"/>
  <c r="F3599" i="27"/>
  <c r="F3240" i="27"/>
  <c r="F3135" i="27"/>
  <c r="F3110" i="27"/>
  <c r="F2959" i="27"/>
  <c r="F2933" i="27"/>
  <c r="F2855" i="27"/>
  <c r="F2830" i="27"/>
  <c r="F2778" i="27"/>
  <c r="F2727" i="27"/>
  <c r="F2444" i="27"/>
  <c r="F2309" i="27"/>
  <c r="F1896" i="27"/>
  <c r="F1790" i="27"/>
  <c r="F1713" i="27"/>
  <c r="F1532" i="27"/>
  <c r="F1455" i="27"/>
  <c r="F1353" i="27"/>
  <c r="F3419" i="27"/>
  <c r="F3292" i="27"/>
  <c r="F3342" i="27"/>
  <c r="F3035" i="27"/>
  <c r="F2649" i="27"/>
  <c r="F2284" i="27"/>
  <c r="F3805" i="27"/>
  <c r="F3444" i="27"/>
  <c r="F3060" i="27"/>
  <c r="F2984" i="27"/>
  <c r="F2675" i="27"/>
  <c r="F2623" i="27"/>
  <c r="F2597" i="27"/>
  <c r="F2571" i="27"/>
  <c r="F2519" i="27"/>
  <c r="F2207" i="27"/>
  <c r="F2182" i="27"/>
  <c r="F2132" i="27"/>
  <c r="F2106" i="27"/>
  <c r="F2081" i="27"/>
  <c r="F2031" i="27"/>
  <c r="F1923" i="27"/>
  <c r="F1582" i="27"/>
  <c r="F1557" i="27"/>
  <c r="F1404" i="27"/>
  <c r="F3704" i="27"/>
  <c r="F3573" i="27"/>
  <c r="F3266" i="27"/>
  <c r="F2335" i="27"/>
  <c r="F2157" i="27"/>
  <c r="F3317" i="27"/>
  <c r="F3188" i="27"/>
  <c r="F1634" i="27"/>
  <c r="F3884" i="27"/>
  <c r="F3730" i="27"/>
  <c r="F3215" i="27"/>
  <c r="F1980" i="27"/>
  <c r="F2469" i="27"/>
  <c r="F2908" i="27"/>
  <c r="F1765" i="27"/>
  <c r="F3780" i="27"/>
  <c r="F3161" i="27"/>
  <c r="F3548" i="27"/>
  <c r="F3495" i="27"/>
  <c r="F3678" i="27"/>
  <c r="F3394" i="27"/>
  <c r="F3085" i="27"/>
  <c r="F3010" i="27"/>
  <c r="F3469" i="27"/>
  <c r="F2494" i="27"/>
  <c r="F1481" i="27"/>
  <c r="F213" i="27"/>
  <c r="F1157" i="27"/>
  <c r="F1105" i="27"/>
  <c r="F971" i="27"/>
  <c r="F942" i="27"/>
  <c r="F822" i="27"/>
  <c r="F792" i="27"/>
  <c r="F762" i="27"/>
  <c r="F612" i="27"/>
  <c r="F179" i="27"/>
  <c r="F119" i="27"/>
  <c r="F89" i="27"/>
  <c r="F672" i="27"/>
  <c r="F642" i="27"/>
  <c r="F552" i="27"/>
  <c r="F523" i="27"/>
  <c r="F314" i="27"/>
  <c r="F284" i="27"/>
  <c r="F29" i="27"/>
  <c r="F344" i="27"/>
  <c r="F254" i="27"/>
  <c r="F149" i="27"/>
  <c r="F59" i="27"/>
  <c r="F85" i="23"/>
  <c r="F97" i="23"/>
  <c r="F2549" i="27"/>
  <c r="J97" i="23"/>
  <c r="N97" i="23"/>
  <c r="N3629" i="27"/>
  <c r="F210" i="27"/>
  <c r="J218" i="27"/>
  <c r="J976" i="27"/>
  <c r="J857" i="27"/>
  <c r="J677" i="27"/>
  <c r="J647" i="27"/>
  <c r="J528" i="27"/>
  <c r="J289" i="27"/>
  <c r="J259" i="27"/>
  <c r="J154" i="27"/>
  <c r="J469" i="27"/>
  <c r="J947" i="27"/>
  <c r="J827" i="27"/>
  <c r="J707" i="27"/>
  <c r="J617" i="27"/>
  <c r="J557" i="27"/>
  <c r="J349" i="27"/>
  <c r="J319" i="27"/>
  <c r="J64" i="27"/>
  <c r="K210" i="27"/>
  <c r="L218" i="27"/>
  <c r="L976" i="27"/>
  <c r="L857" i="27"/>
  <c r="L797" i="27"/>
  <c r="L647" i="27"/>
  <c r="L528" i="27"/>
  <c r="L94" i="27"/>
  <c r="L469" i="27"/>
  <c r="L947" i="27"/>
  <c r="L827" i="27"/>
  <c r="L617" i="27"/>
  <c r="L319" i="27"/>
  <c r="M218" i="27"/>
  <c r="M469" i="27"/>
  <c r="M827" i="27"/>
  <c r="M677" i="27"/>
  <c r="M617" i="27"/>
  <c r="M289" i="27"/>
  <c r="M259" i="27"/>
  <c r="M857" i="27"/>
  <c r="M797" i="27"/>
  <c r="M647" i="27"/>
  <c r="M557" i="27"/>
  <c r="M528" i="27"/>
  <c r="M379" i="27"/>
  <c r="M94" i="27"/>
  <c r="M64" i="27"/>
  <c r="M349" i="27"/>
  <c r="M154" i="27"/>
  <c r="N218" i="27"/>
  <c r="N976" i="27"/>
  <c r="N947" i="27"/>
  <c r="N857" i="27"/>
  <c r="N797" i="27"/>
  <c r="N707" i="27"/>
  <c r="N647" i="27"/>
  <c r="N557" i="27"/>
  <c r="N528" i="27"/>
  <c r="N499" i="27"/>
  <c r="N379" i="27"/>
  <c r="N349" i="27"/>
  <c r="N319" i="27"/>
  <c r="N154" i="27"/>
  <c r="N94" i="27"/>
  <c r="N469" i="27"/>
  <c r="N767" i="27"/>
  <c r="N677" i="27"/>
  <c r="N617" i="27"/>
  <c r="N409" i="27"/>
  <c r="N184" i="27"/>
  <c r="N34" i="27"/>
  <c r="N439" i="27"/>
  <c r="N289" i="27"/>
  <c r="N259" i="27"/>
  <c r="N64" i="27"/>
  <c r="O210" i="27"/>
  <c r="P210" i="27"/>
  <c r="Q218" i="27"/>
  <c r="Q469" i="27"/>
  <c r="Q917" i="27"/>
  <c r="Q767" i="27"/>
  <c r="Q737" i="27"/>
  <c r="Q707" i="27"/>
  <c r="Q617" i="27"/>
  <c r="Q499" i="27"/>
  <c r="Q409" i="27"/>
  <c r="Q379" i="27"/>
  <c r="Q289" i="27"/>
  <c r="Q259" i="27"/>
  <c r="Q976" i="27"/>
  <c r="Q947" i="27"/>
  <c r="Q887" i="27"/>
  <c r="Q857" i="27"/>
  <c r="Q827" i="27"/>
  <c r="Q797" i="27"/>
  <c r="Q677" i="27"/>
  <c r="Q647" i="27"/>
  <c r="Q587" i="27"/>
  <c r="Q557" i="27"/>
  <c r="Q528" i="27"/>
  <c r="Q319" i="27"/>
  <c r="Q184" i="27"/>
  <c r="Q124" i="27"/>
  <c r="Q94" i="27"/>
  <c r="Q64" i="27"/>
  <c r="Q34" i="27"/>
  <c r="Q439" i="27"/>
  <c r="Q349" i="27"/>
  <c r="Q154" i="27"/>
  <c r="R210" i="27"/>
  <c r="S218" i="27"/>
  <c r="S469" i="27"/>
  <c r="S767" i="27"/>
  <c r="S737" i="27"/>
  <c r="S617" i="27"/>
  <c r="S499" i="27"/>
  <c r="S379" i="27"/>
  <c r="S289" i="27"/>
  <c r="S976" i="27"/>
  <c r="S947" i="27"/>
  <c r="S857" i="27"/>
  <c r="S827" i="27"/>
  <c r="S797" i="27"/>
  <c r="S677" i="27"/>
  <c r="S647" i="27"/>
  <c r="S557" i="27"/>
  <c r="S528" i="27"/>
  <c r="S349" i="27"/>
  <c r="S154" i="27"/>
  <c r="S64" i="27"/>
  <c r="S409" i="27"/>
  <c r="S319" i="27"/>
  <c r="S94" i="27"/>
  <c r="T210" i="27"/>
  <c r="V210" i="27"/>
  <c r="W218" i="27"/>
  <c r="W797" i="27"/>
  <c r="W737" i="27"/>
  <c r="W707" i="27"/>
  <c r="W677" i="27"/>
  <c r="W617" i="27"/>
  <c r="W499" i="27"/>
  <c r="W379" i="27"/>
  <c r="W289" i="27"/>
  <c r="W184" i="27"/>
  <c r="W154" i="27"/>
  <c r="W469" i="27"/>
  <c r="W976" i="27"/>
  <c r="W947" i="27"/>
  <c r="W887" i="27"/>
  <c r="W857" i="27"/>
  <c r="W827" i="27"/>
  <c r="W767" i="27"/>
  <c r="W647" i="27"/>
  <c r="W557" i="27"/>
  <c r="W528" i="27"/>
  <c r="W349" i="27"/>
  <c r="W259" i="27"/>
  <c r="W319" i="27"/>
  <c r="W94" i="27"/>
  <c r="W64" i="27"/>
  <c r="W34" i="27"/>
  <c r="X218" i="27"/>
  <c r="X469" i="27"/>
  <c r="X976" i="27"/>
  <c r="X947" i="27"/>
  <c r="X857" i="27"/>
  <c r="X827" i="27"/>
  <c r="X767" i="27"/>
  <c r="X647" i="27"/>
  <c r="X557" i="27"/>
  <c r="X528" i="27"/>
  <c r="X439" i="27"/>
  <c r="X349" i="27"/>
  <c r="X319" i="27"/>
  <c r="X259" i="27"/>
  <c r="X124" i="27"/>
  <c r="X94" i="27"/>
  <c r="X797" i="27"/>
  <c r="X737" i="27"/>
  <c r="X707" i="27"/>
  <c r="X677" i="27"/>
  <c r="X617" i="27"/>
  <c r="X289" i="27"/>
  <c r="X64" i="27"/>
  <c r="X34" i="27"/>
  <c r="X499" i="27"/>
  <c r="X409" i="27"/>
  <c r="X379" i="27"/>
  <c r="X184" i="27"/>
  <c r="X154" i="27"/>
  <c r="H220" i="27"/>
  <c r="T499" i="27"/>
  <c r="L499" i="27"/>
  <c r="T495" i="27"/>
  <c r="L495" i="27"/>
  <c r="F495" i="27"/>
  <c r="M437" i="27"/>
  <c r="O407" i="27"/>
  <c r="W403" i="27"/>
  <c r="O377" i="27"/>
  <c r="L332" i="27"/>
  <c r="M305" i="27"/>
  <c r="D279" i="27"/>
  <c r="O183" i="27"/>
  <c r="L180" i="27"/>
  <c r="J180" i="27"/>
  <c r="G179" i="27"/>
  <c r="K154" i="27"/>
  <c r="E81" i="27"/>
  <c r="V47" i="27"/>
  <c r="S34" i="27"/>
  <c r="O34" i="27"/>
  <c r="V30" i="27"/>
  <c r="T30" i="27"/>
  <c r="R30" i="27"/>
  <c r="G29" i="27"/>
  <c r="M20" i="27"/>
  <c r="M17" i="27"/>
  <c r="R60" i="23"/>
  <c r="R66" i="23"/>
  <c r="R67" i="23"/>
  <c r="M45" i="2"/>
  <c r="F93" i="23"/>
  <c r="D62" i="23"/>
  <c r="X93" i="23"/>
  <c r="I3011" i="27"/>
  <c r="I1132" i="27"/>
  <c r="I1106" i="27"/>
  <c r="I1951" i="27"/>
  <c r="S1816" i="27"/>
  <c r="P999" i="27"/>
  <c r="M3830" i="27"/>
  <c r="L3367" i="27"/>
  <c r="L3650" i="27"/>
  <c r="L3368" i="27"/>
  <c r="J1816" i="27"/>
  <c r="R2752" i="27"/>
  <c r="O1815" i="27"/>
  <c r="O1816" i="27"/>
  <c r="G3650" i="27"/>
  <c r="J1814" i="27"/>
  <c r="O2804" i="27"/>
  <c r="L3651" i="27"/>
  <c r="O2803" i="27"/>
  <c r="M1816" i="27"/>
  <c r="J2803" i="27"/>
  <c r="J3624" i="27"/>
  <c r="R2387" i="27"/>
  <c r="F2055" i="27"/>
  <c r="F2056" i="27"/>
  <c r="D2547" i="27"/>
  <c r="L2259" i="27"/>
  <c r="M3832" i="27"/>
  <c r="R999" i="27"/>
  <c r="K2880" i="27"/>
  <c r="I1664" i="27"/>
  <c r="D286" i="27"/>
  <c r="L1378" i="27"/>
  <c r="J2752" i="27"/>
  <c r="L1380" i="27"/>
  <c r="W1000" i="27"/>
  <c r="R1003" i="27"/>
  <c r="S3652" i="27"/>
  <c r="W999" i="27"/>
  <c r="N1003" i="27"/>
  <c r="X999" i="27"/>
  <c r="F1661" i="27"/>
  <c r="D1865" i="27"/>
  <c r="I3830" i="27"/>
  <c r="X1003" i="27"/>
  <c r="I1740" i="27"/>
  <c r="X1000" i="27"/>
  <c r="N3626" i="27"/>
  <c r="E1380" i="27"/>
  <c r="M2803" i="27"/>
  <c r="S1814" i="27"/>
  <c r="E2804" i="27"/>
  <c r="E3651" i="27"/>
  <c r="Q999" i="27"/>
  <c r="E2803" i="27"/>
  <c r="S999" i="27"/>
  <c r="D2755" i="27"/>
  <c r="X1004" i="27"/>
  <c r="I2414" i="27"/>
  <c r="E3526" i="27"/>
  <c r="P1003" i="27"/>
  <c r="I1512" i="27"/>
  <c r="I2365" i="27"/>
  <c r="D3623" i="27"/>
  <c r="J2886" i="27"/>
  <c r="E2391" i="27"/>
  <c r="I2758" i="27"/>
  <c r="R3652" i="27"/>
  <c r="R2389" i="27"/>
  <c r="E2363" i="27"/>
  <c r="V1660" i="27"/>
  <c r="I1508" i="27"/>
  <c r="G2756" i="27"/>
  <c r="I2391" i="27"/>
  <c r="O2757" i="27"/>
  <c r="S2387" i="27"/>
  <c r="N999" i="27"/>
  <c r="Q1005" i="27"/>
  <c r="Q1003" i="27"/>
  <c r="S1005" i="27"/>
  <c r="S1004" i="27"/>
  <c r="S1003" i="27"/>
  <c r="W1005" i="27"/>
  <c r="W1004" i="27"/>
  <c r="W1003" i="27"/>
  <c r="E2055" i="27"/>
  <c r="T3652" i="27"/>
  <c r="S1435" i="27"/>
  <c r="O2391" i="27"/>
  <c r="J1434" i="27"/>
  <c r="O2758" i="27"/>
  <c r="R2391" i="27"/>
  <c r="T1662" i="27"/>
  <c r="K1660" i="27"/>
  <c r="H981" i="27"/>
  <c r="V1666" i="27"/>
  <c r="F1662" i="27"/>
  <c r="D2879" i="27"/>
  <c r="E1434" i="27"/>
  <c r="E3525" i="27"/>
  <c r="O3521" i="27"/>
  <c r="K981" i="27"/>
  <c r="M991" i="27"/>
  <c r="F2545" i="27"/>
  <c r="E1510" i="27"/>
  <c r="E2389" i="27"/>
  <c r="D923" i="27"/>
  <c r="D850" i="27"/>
  <c r="D57" i="27"/>
  <c r="L2258" i="27"/>
  <c r="O3836" i="27"/>
  <c r="D3627" i="27"/>
  <c r="D3621" i="27"/>
  <c r="W1433" i="27"/>
  <c r="M1433" i="27"/>
  <c r="L2415" i="27"/>
  <c r="E3834" i="27"/>
  <c r="N2886" i="27"/>
  <c r="M2756" i="27"/>
  <c r="I2261" i="27"/>
  <c r="G985" i="27"/>
  <c r="E2364" i="27"/>
  <c r="D121" i="27"/>
  <c r="J1378" i="27"/>
  <c r="E3521" i="27"/>
  <c r="V1870" i="27"/>
  <c r="E2057" i="27"/>
  <c r="K2754" i="27"/>
  <c r="E2753" i="27"/>
  <c r="T987" i="27"/>
  <c r="T989" i="27"/>
  <c r="T992" i="27"/>
  <c r="M3650" i="27"/>
  <c r="J3652" i="27"/>
  <c r="D3647" i="27"/>
  <c r="E1384" i="27"/>
  <c r="O3650" i="27"/>
  <c r="E3652" i="27"/>
  <c r="I1666" i="27"/>
  <c r="M1662" i="27"/>
  <c r="L987" i="27"/>
  <c r="R2365" i="27"/>
  <c r="F1664" i="27"/>
  <c r="D854" i="27"/>
  <c r="M1380" i="27"/>
  <c r="K979" i="27"/>
  <c r="M992" i="27"/>
  <c r="X1841" i="27"/>
  <c r="E2387" i="27"/>
  <c r="J1429" i="27"/>
  <c r="V1866" i="27"/>
  <c r="I1510" i="27"/>
  <c r="J3836" i="27"/>
  <c r="D1873" i="27"/>
  <c r="S2756" i="27"/>
  <c r="G2390" i="27"/>
  <c r="M2363" i="27"/>
  <c r="D280" i="27"/>
  <c r="E2807" i="27"/>
  <c r="F980" i="27"/>
  <c r="L3625" i="27"/>
  <c r="S1433" i="27"/>
  <c r="M1382" i="27"/>
  <c r="O1876" i="27"/>
  <c r="O1866" i="27"/>
  <c r="J1433" i="27"/>
  <c r="E1435" i="27"/>
  <c r="D2388" i="27"/>
  <c r="M1660" i="27"/>
  <c r="I1660" i="27"/>
  <c r="L979" i="27"/>
  <c r="J1380" i="27"/>
  <c r="E3520" i="27"/>
  <c r="K1380" i="27"/>
  <c r="E981" i="27"/>
  <c r="J2387" i="27"/>
  <c r="V1430" i="27"/>
  <c r="T993" i="27"/>
  <c r="D475" i="27"/>
  <c r="D824" i="27"/>
  <c r="F989" i="27"/>
  <c r="L3654" i="27"/>
  <c r="K2055" i="27"/>
  <c r="G2387" i="27"/>
  <c r="E2752" i="27"/>
  <c r="E1816" i="27"/>
  <c r="I2387" i="27"/>
  <c r="M3652" i="27"/>
  <c r="G3652" i="27"/>
  <c r="L3626" i="27"/>
  <c r="F2550" i="27"/>
  <c r="W1435" i="27"/>
  <c r="M1384" i="27"/>
  <c r="K1384" i="27"/>
  <c r="J1876" i="27"/>
  <c r="O3651" i="27"/>
  <c r="M3624" i="27"/>
  <c r="O1868" i="27"/>
  <c r="S2389" i="27"/>
  <c r="L1383" i="27"/>
  <c r="G2391" i="27"/>
  <c r="T2365" i="27"/>
  <c r="M2365" i="27"/>
  <c r="M1665" i="27"/>
  <c r="H979" i="27"/>
  <c r="E980" i="27"/>
  <c r="K1666" i="27"/>
  <c r="D1377" i="27"/>
  <c r="M1740" i="27"/>
  <c r="E1379" i="27"/>
  <c r="D794" i="27"/>
  <c r="H1002" i="27"/>
  <c r="D610" i="27"/>
  <c r="X1840" i="27"/>
  <c r="L3656" i="27"/>
  <c r="F2546" i="27"/>
  <c r="G2386" i="27"/>
  <c r="E2386" i="27"/>
  <c r="V1429" i="27"/>
  <c r="K2752" i="27"/>
  <c r="E1814" i="27"/>
  <c r="J1431" i="27"/>
  <c r="D584" i="27"/>
  <c r="D117" i="27"/>
  <c r="J980" i="27"/>
  <c r="J979" i="27"/>
  <c r="I3859" i="27"/>
  <c r="I3857" i="27"/>
  <c r="K2756" i="27"/>
  <c r="K2758" i="27"/>
  <c r="R1664" i="27"/>
  <c r="R1666" i="27"/>
  <c r="R1660" i="27"/>
  <c r="R1662" i="27"/>
  <c r="S2805" i="27"/>
  <c r="M2809" i="27"/>
  <c r="M2807" i="27"/>
  <c r="G2753" i="27"/>
  <c r="G2754" i="27"/>
  <c r="D3519" i="27"/>
  <c r="W1815" i="27"/>
  <c r="W1816" i="27"/>
  <c r="W1819" i="27"/>
  <c r="W1818" i="27"/>
  <c r="W3650" i="27"/>
  <c r="G1435" i="27"/>
  <c r="M3834" i="27"/>
  <c r="E1382" i="27"/>
  <c r="D3854" i="27"/>
  <c r="E3835" i="27"/>
  <c r="O1874" i="27"/>
  <c r="O1433" i="27"/>
  <c r="D734" i="27"/>
  <c r="I1844" i="27"/>
  <c r="I2550" i="27"/>
  <c r="R2363" i="27"/>
  <c r="K998" i="27"/>
  <c r="K999" i="27"/>
  <c r="E2757" i="27"/>
  <c r="E2758" i="27"/>
  <c r="K2365" i="27"/>
  <c r="I983" i="27"/>
  <c r="D1428" i="27"/>
  <c r="V1814" i="27"/>
  <c r="D1813" i="27"/>
  <c r="I3522" i="27"/>
  <c r="J2389" i="27"/>
  <c r="J2391" i="27"/>
  <c r="W1814" i="27"/>
  <c r="D1127" i="27"/>
  <c r="L1382" i="27"/>
  <c r="L2885" i="27"/>
  <c r="D1159" i="27"/>
  <c r="D3649" i="27"/>
  <c r="S1431" i="27"/>
  <c r="S1429" i="27"/>
  <c r="M1431" i="27"/>
  <c r="M1429" i="27"/>
  <c r="E1431" i="27"/>
  <c r="E1430" i="27"/>
  <c r="E1429" i="27"/>
  <c r="D743" i="27"/>
  <c r="F979" i="27"/>
  <c r="W1431" i="27"/>
  <c r="W1429" i="27"/>
  <c r="W1430" i="27"/>
  <c r="O1431" i="27"/>
  <c r="O1430" i="27"/>
  <c r="O1429" i="27"/>
  <c r="G1431" i="27"/>
  <c r="G1430" i="27"/>
  <c r="G1429" i="27"/>
  <c r="I2361" i="27"/>
  <c r="I2359" i="27"/>
  <c r="V2805" i="27"/>
  <c r="V2803" i="27"/>
  <c r="J2416" i="27"/>
  <c r="G1433" i="27"/>
  <c r="I3834" i="27"/>
  <c r="V1876" i="27"/>
  <c r="V1868" i="27"/>
  <c r="Z2800" i="27"/>
  <c r="L2414" i="27"/>
  <c r="I2416" i="27"/>
  <c r="E1512" i="27"/>
  <c r="J2885" i="27"/>
  <c r="R2758" i="27"/>
  <c r="M2758" i="27"/>
  <c r="J2758" i="27"/>
  <c r="G2758" i="27"/>
  <c r="S2391" i="27"/>
  <c r="O1434" i="27"/>
  <c r="D1381" i="27"/>
  <c r="S2758" i="27"/>
  <c r="I2756" i="27"/>
  <c r="E2756" i="27"/>
  <c r="I2363" i="27"/>
  <c r="M1664" i="27"/>
  <c r="T1660" i="27"/>
  <c r="G983" i="27"/>
  <c r="L989" i="27"/>
  <c r="D490" i="27"/>
  <c r="D578" i="27"/>
  <c r="O3520" i="27"/>
  <c r="E2808" i="27"/>
  <c r="J2807" i="27"/>
  <c r="D1869" i="27"/>
  <c r="O988" i="27"/>
  <c r="D2054" i="27"/>
  <c r="D728" i="27"/>
  <c r="N2880" i="27"/>
  <c r="N2882" i="27"/>
  <c r="L2881" i="27"/>
  <c r="L2880" i="27"/>
  <c r="L2882" i="27"/>
  <c r="J2880" i="27"/>
  <c r="J2882" i="27"/>
  <c r="L2361" i="27"/>
  <c r="L2360" i="27"/>
  <c r="L2359" i="27"/>
  <c r="H985" i="27"/>
  <c r="H984" i="27"/>
  <c r="H983" i="27"/>
  <c r="I2412" i="27"/>
  <c r="E2361" i="27"/>
  <c r="E2360" i="27"/>
  <c r="E2359" i="27"/>
  <c r="J2361" i="27"/>
  <c r="J2359" i="27"/>
  <c r="F2361" i="27"/>
  <c r="F2360" i="27"/>
  <c r="F2359" i="27"/>
  <c r="O3655" i="27"/>
  <c r="O3656" i="27"/>
  <c r="O3654" i="27"/>
  <c r="V1841" i="27"/>
  <c r="V1842" i="27"/>
  <c r="V1840" i="27"/>
  <c r="G1841" i="27"/>
  <c r="G1842" i="27"/>
  <c r="G1840" i="27"/>
  <c r="E1841" i="27"/>
  <c r="E1840" i="27"/>
  <c r="E1842" i="27"/>
  <c r="J3654" i="27"/>
  <c r="J3656" i="27"/>
  <c r="G3655" i="27"/>
  <c r="G3656" i="27"/>
  <c r="G3654" i="27"/>
  <c r="E3655" i="27"/>
  <c r="E3656" i="27"/>
  <c r="E3654" i="27"/>
  <c r="J3832" i="27"/>
  <c r="J3830" i="27"/>
  <c r="J1872" i="27"/>
  <c r="E1508" i="27"/>
  <c r="E1506" i="27"/>
  <c r="S2754" i="27"/>
  <c r="S2752" i="27"/>
  <c r="O2754" i="27"/>
  <c r="O2753" i="27"/>
  <c r="O2752" i="27"/>
  <c r="K985" i="27"/>
  <c r="K984" i="27"/>
  <c r="K983" i="27"/>
  <c r="I2259" i="27"/>
  <c r="D3829" i="27"/>
  <c r="O1872" i="27"/>
  <c r="O1870" i="27"/>
  <c r="W3652" i="27"/>
  <c r="M1435" i="27"/>
  <c r="D1432" i="27"/>
  <c r="M3836" i="27"/>
  <c r="I3836" i="27"/>
  <c r="D3833" i="27"/>
  <c r="J1868" i="27"/>
  <c r="D1509" i="27"/>
  <c r="O3834" i="27"/>
  <c r="O2389" i="27"/>
  <c r="I2389" i="27"/>
  <c r="V1433" i="27"/>
  <c r="J1384" i="27"/>
  <c r="L2884" i="27"/>
  <c r="D2806" i="27"/>
  <c r="D252" i="27"/>
  <c r="D1103" i="27"/>
  <c r="D207" i="27"/>
  <c r="D848" i="27"/>
  <c r="D466" i="27"/>
  <c r="D1023" i="27"/>
  <c r="L981" i="27"/>
  <c r="O996" i="27"/>
  <c r="F987" i="27"/>
  <c r="D1505" i="27"/>
  <c r="K1002" i="27"/>
  <c r="O987" i="27"/>
  <c r="W3656" i="27"/>
  <c r="W3654" i="27"/>
  <c r="W3655" i="27"/>
  <c r="S3656" i="27"/>
  <c r="S3654" i="27"/>
  <c r="S3655" i="27"/>
  <c r="M3656" i="27"/>
  <c r="M3654" i="27"/>
  <c r="T1842" i="27"/>
  <c r="T1840" i="27"/>
  <c r="K1842" i="27"/>
  <c r="K1840" i="27"/>
  <c r="J1840" i="27"/>
  <c r="J1842" i="27"/>
  <c r="I1840" i="27"/>
  <c r="I1842" i="27"/>
  <c r="I3654" i="27"/>
  <c r="I3656" i="27"/>
  <c r="D2543" i="27"/>
  <c r="O3832" i="27"/>
  <c r="O3831" i="27"/>
  <c r="O3830" i="27"/>
  <c r="E3832" i="27"/>
  <c r="E3831" i="27"/>
  <c r="E3830" i="27"/>
  <c r="R2805" i="27"/>
  <c r="M2754" i="27"/>
  <c r="D3653" i="27"/>
  <c r="O993" i="27"/>
  <c r="O992" i="27"/>
  <c r="O991" i="27"/>
  <c r="D1737" i="27"/>
  <c r="L1740" i="27"/>
  <c r="L1738" i="27"/>
  <c r="L1739" i="27"/>
  <c r="D2751" i="27"/>
  <c r="D2749" i="27"/>
  <c r="V985" i="27"/>
  <c r="V983" i="27"/>
  <c r="V984" i="27"/>
  <c r="J988" i="27"/>
  <c r="J989" i="27"/>
  <c r="J987" i="27"/>
  <c r="O984" i="27"/>
  <c r="O998" i="27"/>
  <c r="O985" i="27"/>
  <c r="O983" i="27"/>
  <c r="T998" i="27"/>
  <c r="T985" i="27"/>
  <c r="T983" i="27"/>
  <c r="T996" i="27"/>
  <c r="T984" i="27"/>
  <c r="I992" i="27"/>
  <c r="I991" i="27"/>
  <c r="I993" i="27"/>
  <c r="I998" i="27"/>
  <c r="F992" i="27"/>
  <c r="F991" i="27"/>
  <c r="F993" i="27"/>
  <c r="H998" i="27"/>
  <c r="H993" i="27"/>
  <c r="H991" i="27"/>
  <c r="H992" i="27"/>
  <c r="D773" i="27"/>
  <c r="R3654" i="27"/>
  <c r="R3656" i="27"/>
  <c r="L3628" i="27"/>
  <c r="L3629" i="27"/>
  <c r="L3630" i="27"/>
  <c r="J3628" i="27"/>
  <c r="J3630" i="27"/>
  <c r="L2410" i="27"/>
  <c r="L2412" i="27"/>
  <c r="L2411" i="27"/>
  <c r="D2413" i="27"/>
  <c r="D2409" i="27"/>
  <c r="D2407" i="27"/>
  <c r="J3368" i="27"/>
  <c r="J3366" i="27"/>
  <c r="J3370" i="27"/>
  <c r="J3372" i="27"/>
  <c r="D1426" i="27"/>
  <c r="D3827" i="27"/>
  <c r="D1375" i="27"/>
  <c r="D1863" i="27"/>
  <c r="D1503" i="27"/>
  <c r="V2807" i="27"/>
  <c r="V2809" i="27"/>
  <c r="S2807" i="27"/>
  <c r="S2809" i="27"/>
  <c r="S2808" i="27"/>
  <c r="R2809" i="27"/>
  <c r="R2807" i="27"/>
  <c r="O2807" i="27"/>
  <c r="O2809" i="27"/>
  <c r="O2808" i="27"/>
  <c r="L2803" i="27"/>
  <c r="L2804" i="27"/>
  <c r="L2805" i="27"/>
  <c r="F2809" i="27"/>
  <c r="F2807" i="27"/>
  <c r="D3856" i="27"/>
  <c r="D3860" i="27"/>
  <c r="D2254" i="27"/>
  <c r="F2257" i="27"/>
  <c r="F2258" i="27"/>
  <c r="F2259" i="27"/>
  <c r="M2886" i="27"/>
  <c r="M2884" i="27"/>
  <c r="D2384" i="27"/>
  <c r="D181" i="27"/>
  <c r="D177" i="27"/>
  <c r="D346" i="27"/>
  <c r="D342" i="27"/>
  <c r="L984" i="27"/>
  <c r="L1002" i="27"/>
  <c r="L998" i="27"/>
  <c r="L983" i="27"/>
  <c r="L985" i="27"/>
  <c r="D982" i="27"/>
  <c r="D376" i="27"/>
  <c r="D372" i="27"/>
  <c r="D704" i="27"/>
  <c r="D700" i="27"/>
  <c r="D944" i="27"/>
  <c r="D940" i="27"/>
  <c r="D973" i="27"/>
  <c r="D969" i="27"/>
  <c r="E996" i="27"/>
  <c r="E988" i="27"/>
  <c r="E989" i="27"/>
  <c r="E987" i="27"/>
  <c r="D990" i="27"/>
  <c r="D1155" i="27"/>
  <c r="D1153" i="27"/>
  <c r="M1820" i="27"/>
  <c r="M1818" i="27"/>
  <c r="M1819" i="27"/>
  <c r="F2061" i="27"/>
  <c r="F2059" i="27"/>
  <c r="O3526" i="27"/>
  <c r="O3524" i="27"/>
  <c r="O3525" i="27"/>
  <c r="I3526" i="27"/>
  <c r="I3524" i="27"/>
  <c r="D3517" i="27"/>
  <c r="D2802" i="27"/>
  <c r="T2359" i="27"/>
  <c r="T2361" i="27"/>
  <c r="S2359" i="27"/>
  <c r="S2361" i="27"/>
  <c r="O2365" i="27"/>
  <c r="O2363" i="27"/>
  <c r="O2364" i="27"/>
  <c r="L2365" i="27"/>
  <c r="L2364" i="27"/>
  <c r="L2363" i="27"/>
  <c r="J2365" i="27"/>
  <c r="J2363" i="27"/>
  <c r="F2365" i="27"/>
  <c r="F2363" i="27"/>
  <c r="E1666" i="27"/>
  <c r="E1665" i="27"/>
  <c r="E1664" i="27"/>
  <c r="G1666" i="27"/>
  <c r="G1665" i="27"/>
  <c r="G1664" i="27"/>
  <c r="J1666" i="27"/>
  <c r="J1664" i="27"/>
  <c r="J1665" i="27"/>
  <c r="L1666" i="27"/>
  <c r="L1664" i="27"/>
  <c r="L1665" i="27"/>
  <c r="O1662" i="27"/>
  <c r="O1661" i="27"/>
  <c r="O1660" i="27"/>
  <c r="S1666" i="27"/>
  <c r="S1665" i="27"/>
  <c r="S1664" i="27"/>
  <c r="D211" i="27"/>
  <c r="D215" i="27"/>
  <c r="D1185" i="27"/>
  <c r="D1181" i="27"/>
  <c r="V996" i="27"/>
  <c r="V989" i="27"/>
  <c r="V987" i="27"/>
  <c r="V988" i="27"/>
  <c r="D986" i="27"/>
  <c r="D370" i="27"/>
  <c r="J992" i="27"/>
  <c r="J993" i="27"/>
  <c r="J991" i="27"/>
  <c r="O980" i="27"/>
  <c r="O981" i="27"/>
  <c r="O979" i="27"/>
  <c r="O1002" i="27"/>
  <c r="V981" i="27"/>
  <c r="V979" i="27"/>
  <c r="V980" i="27"/>
  <c r="V1002" i="27"/>
  <c r="D1101" i="27"/>
  <c r="D1075" i="27"/>
  <c r="D908" i="27"/>
  <c r="D730" i="27"/>
  <c r="D668" i="27"/>
  <c r="D554" i="27"/>
  <c r="D548" i="27"/>
  <c r="D415" i="27"/>
  <c r="D406" i="27"/>
  <c r="D385" i="27"/>
  <c r="D340" i="27"/>
  <c r="D312" i="27"/>
  <c r="D115" i="27"/>
  <c r="V1846" i="27"/>
  <c r="V1844" i="27"/>
  <c r="R1846" i="27"/>
  <c r="R1844" i="27"/>
  <c r="M1842" i="27"/>
  <c r="L1846" i="27"/>
  <c r="L1845" i="27"/>
  <c r="L1844" i="27"/>
  <c r="L1840" i="27"/>
  <c r="L1841" i="27"/>
  <c r="L1842" i="27"/>
  <c r="J1846" i="27"/>
  <c r="J1844" i="27"/>
  <c r="D1837" i="27"/>
  <c r="E1846" i="27"/>
  <c r="E1844" i="27"/>
  <c r="E1845" i="27"/>
  <c r="V1820" i="27"/>
  <c r="V1818" i="27"/>
  <c r="D1811" i="27"/>
  <c r="K2061" i="27"/>
  <c r="Z2052" i="27"/>
  <c r="D2052" i="27"/>
  <c r="D2058" i="27"/>
  <c r="E2061" i="27"/>
  <c r="E2059" i="27"/>
  <c r="E2060" i="27"/>
  <c r="M1744" i="27"/>
  <c r="M1742" i="27"/>
  <c r="M1743" i="27"/>
  <c r="D1735" i="27"/>
  <c r="D1741" i="27"/>
  <c r="X1662" i="27"/>
  <c r="X1660" i="27"/>
  <c r="X1661" i="27"/>
  <c r="D147" i="27"/>
  <c r="D151" i="27"/>
  <c r="D462" i="27"/>
  <c r="M985" i="27"/>
  <c r="M983" i="27"/>
  <c r="M996" i="27"/>
  <c r="M1002" i="27"/>
  <c r="M998" i="27"/>
  <c r="M984" i="27"/>
  <c r="D884" i="27"/>
  <c r="D880" i="27"/>
  <c r="D460" i="27"/>
  <c r="D459" i="27"/>
  <c r="D994" i="27"/>
  <c r="D995" i="27"/>
  <c r="D1179" i="27"/>
  <c r="D967" i="27"/>
  <c r="D938" i="27"/>
  <c r="D788" i="27"/>
  <c r="D914" i="27"/>
  <c r="D863" i="27"/>
  <c r="D878" i="27"/>
  <c r="D653" i="27"/>
  <c r="D593" i="27"/>
  <c r="D614" i="27"/>
  <c r="D580" i="27"/>
  <c r="D316" i="27"/>
  <c r="D295" i="27"/>
  <c r="D256" i="27"/>
  <c r="D235" i="27"/>
  <c r="D175" i="27"/>
  <c r="D61" i="27"/>
  <c r="D550" i="27"/>
  <c r="D519" i="27"/>
  <c r="D400" i="27"/>
  <c r="D145" i="27"/>
  <c r="D55" i="27"/>
  <c r="N3628" i="27"/>
  <c r="N3630" i="27"/>
  <c r="M3630" i="27"/>
  <c r="M3628" i="27"/>
  <c r="J2410" i="27"/>
  <c r="J2412" i="27"/>
  <c r="D2541" i="27"/>
  <c r="L3370" i="27"/>
  <c r="L3372" i="27"/>
  <c r="L3371" i="27"/>
  <c r="D3365" i="27"/>
  <c r="D3369" i="27"/>
  <c r="L2808" i="27"/>
  <c r="L2807" i="27"/>
  <c r="L2809" i="27"/>
  <c r="F2803" i="27"/>
  <c r="F2805" i="27"/>
  <c r="F2804" i="27"/>
  <c r="D2800" i="27"/>
  <c r="I3863" i="27"/>
  <c r="I3861" i="27"/>
  <c r="F3859" i="27"/>
  <c r="F3858" i="27"/>
  <c r="F3857" i="27"/>
  <c r="F3861" i="27"/>
  <c r="F3863" i="27"/>
  <c r="L2263" i="27"/>
  <c r="L2262" i="27"/>
  <c r="L2261" i="27"/>
  <c r="F2263" i="27"/>
  <c r="F2261" i="27"/>
  <c r="D2260" i="27"/>
  <c r="D2256" i="27"/>
  <c r="K2886" i="27"/>
  <c r="D2877" i="27"/>
  <c r="D2883" i="27"/>
  <c r="O2386" i="27"/>
  <c r="O2385" i="27"/>
  <c r="O2387" i="27"/>
  <c r="D2382" i="27"/>
  <c r="D1657" i="27"/>
  <c r="D764" i="27"/>
  <c r="D760" i="27"/>
  <c r="D27" i="27"/>
  <c r="D31" i="27"/>
  <c r="D205" i="27"/>
  <c r="I980" i="27"/>
  <c r="I1002" i="27"/>
  <c r="I981" i="27"/>
  <c r="I979" i="27"/>
  <c r="V992" i="27"/>
  <c r="V993" i="27"/>
  <c r="V991" i="27"/>
  <c r="V998" i="27"/>
  <c r="D758" i="27"/>
  <c r="Z758" i="27"/>
  <c r="L1744" i="27"/>
  <c r="L1743" i="27"/>
  <c r="L1742" i="27"/>
  <c r="D3523" i="27"/>
  <c r="S2365" i="27"/>
  <c r="S2363" i="27"/>
  <c r="S2364" i="27"/>
  <c r="R2359" i="27"/>
  <c r="R2361" i="27"/>
  <c r="O2360" i="27"/>
  <c r="O2361" i="27"/>
  <c r="O2359" i="27"/>
  <c r="M2361" i="27"/>
  <c r="D2362" i="27"/>
  <c r="D2358" i="27"/>
  <c r="K2359" i="27"/>
  <c r="K2361" i="27"/>
  <c r="Z2356" i="27"/>
  <c r="D2356" i="27"/>
  <c r="E1662" i="27"/>
  <c r="E1661" i="27"/>
  <c r="E1660" i="27"/>
  <c r="G1662" i="27"/>
  <c r="G1661" i="27"/>
  <c r="G1660" i="27"/>
  <c r="J1662" i="27"/>
  <c r="J1660" i="27"/>
  <c r="L1662" i="27"/>
  <c r="L1660" i="27"/>
  <c r="L1661" i="27"/>
  <c r="O1666" i="27"/>
  <c r="O1665" i="27"/>
  <c r="O1664" i="27"/>
  <c r="S1662" i="27"/>
  <c r="S1660" i="27"/>
  <c r="D1663" i="27"/>
  <c r="D1659" i="27"/>
  <c r="D1133" i="27"/>
  <c r="D1129" i="27"/>
  <c r="E1002" i="27"/>
  <c r="E998" i="27"/>
  <c r="E985" i="27"/>
  <c r="E983" i="27"/>
  <c r="E984" i="27"/>
  <c r="D432" i="27"/>
  <c r="D436" i="27"/>
  <c r="D644" i="27"/>
  <c r="D640" i="27"/>
  <c r="D670" i="27"/>
  <c r="D674" i="27"/>
  <c r="D1055" i="27"/>
  <c r="D1051" i="27"/>
  <c r="G980" i="27"/>
  <c r="G1002" i="27"/>
  <c r="G981" i="27"/>
  <c r="G979" i="27"/>
  <c r="L996" i="27"/>
  <c r="I996" i="27"/>
  <c r="I988" i="27"/>
  <c r="I989" i="27"/>
  <c r="I987" i="27"/>
  <c r="D978" i="27"/>
  <c r="T981" i="27"/>
  <c r="T979" i="27"/>
  <c r="T1002" i="27"/>
  <c r="D1107" i="27"/>
  <c r="D1049" i="27"/>
  <c r="D910" i="27"/>
  <c r="D820" i="27"/>
  <c r="D790" i="27"/>
  <c r="D638" i="27"/>
  <c r="D608" i="27"/>
  <c r="D525" i="27"/>
  <c r="D310" i="27"/>
  <c r="X1846" i="27"/>
  <c r="X1845" i="27"/>
  <c r="X1844" i="27"/>
  <c r="S1846" i="27"/>
  <c r="S1844" i="27"/>
  <c r="S1845" i="27"/>
  <c r="S1840" i="27"/>
  <c r="S1842" i="27"/>
  <c r="R1840" i="27"/>
  <c r="R1842" i="27"/>
  <c r="O1846" i="27"/>
  <c r="O1844" i="27"/>
  <c r="O1845" i="27"/>
  <c r="O1841" i="27"/>
  <c r="O1840" i="27"/>
  <c r="O1842" i="27"/>
  <c r="M1846" i="27"/>
  <c r="M1844" i="27"/>
  <c r="M1845" i="27"/>
  <c r="D1843" i="27"/>
  <c r="D1839" i="27"/>
  <c r="K1846" i="27"/>
  <c r="G1846" i="27"/>
  <c r="G1844" i="27"/>
  <c r="D3363" i="27"/>
  <c r="S1820" i="27"/>
  <c r="S1818" i="27"/>
  <c r="S1819" i="27"/>
  <c r="O1820" i="27"/>
  <c r="O1818" i="27"/>
  <c r="O1819" i="27"/>
  <c r="J1820" i="27"/>
  <c r="J1818" i="27"/>
  <c r="E1820" i="27"/>
  <c r="E1818" i="27"/>
  <c r="E1819" i="27"/>
  <c r="D1817" i="27"/>
  <c r="I1744" i="27"/>
  <c r="I1742" i="27"/>
  <c r="X1666" i="27"/>
  <c r="X1664" i="27"/>
  <c r="X1665" i="27"/>
  <c r="D87" i="27"/>
  <c r="D91" i="27"/>
  <c r="J984" i="27"/>
  <c r="J996" i="27"/>
  <c r="J998" i="27"/>
  <c r="J985" i="27"/>
  <c r="J1002" i="27"/>
  <c r="J983" i="27"/>
  <c r="F984" i="27"/>
  <c r="F996" i="27"/>
  <c r="F998" i="27"/>
  <c r="F983" i="27"/>
  <c r="F1002" i="27"/>
  <c r="F985" i="27"/>
  <c r="D496" i="27"/>
  <c r="D492" i="27"/>
  <c r="D1029" i="27"/>
  <c r="D1025" i="27"/>
  <c r="D1077" i="27"/>
  <c r="D1081" i="27"/>
  <c r="G993" i="27"/>
  <c r="G991" i="27"/>
  <c r="G998" i="27"/>
  <c r="G992" i="27"/>
  <c r="G996" i="27"/>
  <c r="G988" i="27"/>
  <c r="G989" i="27"/>
  <c r="G987" i="27"/>
  <c r="L992" i="27"/>
  <c r="L993" i="27"/>
  <c r="L991" i="27"/>
  <c r="D818" i="27"/>
  <c r="D698" i="27"/>
  <c r="D521" i="27"/>
  <c r="D402" i="27"/>
  <c r="D85" i="27"/>
  <c r="D430" i="27"/>
  <c r="D250" i="27"/>
  <c r="D25" i="27"/>
  <c r="K1844" i="27"/>
  <c r="K2884" i="27"/>
  <c r="K2059" i="27"/>
  <c r="K1382" i="27"/>
  <c r="K705" i="27"/>
  <c r="K1664" i="27"/>
  <c r="K100" i="23"/>
  <c r="R926" i="27"/>
  <c r="R656" i="27"/>
  <c r="R358" i="27"/>
  <c r="R43" i="27"/>
  <c r="R478" i="27"/>
  <c r="R268" i="27"/>
  <c r="R238" i="27"/>
  <c r="R73" i="27"/>
  <c r="R34" i="23"/>
  <c r="R84" i="23"/>
  <c r="R836" i="27"/>
  <c r="R776" i="27"/>
  <c r="R1144" i="27"/>
  <c r="R716" i="27"/>
  <c r="R596" i="27"/>
  <c r="R507" i="27"/>
  <c r="R298" i="27"/>
  <c r="R133" i="27"/>
  <c r="R448" i="27"/>
  <c r="R806" i="27"/>
  <c r="R746" i="27"/>
  <c r="R955" i="27"/>
  <c r="R626" i="27"/>
  <c r="R536" i="27"/>
  <c r="R328" i="27"/>
  <c r="R163" i="27"/>
  <c r="R3871" i="27"/>
  <c r="R3742" i="27"/>
  <c r="R3431" i="27"/>
  <c r="R3122" i="27"/>
  <c r="R2971" i="27"/>
  <c r="R3097" i="27"/>
  <c r="R2895" i="27"/>
  <c r="R2817" i="27"/>
  <c r="R2714" i="27"/>
  <c r="R2662" i="27"/>
  <c r="R2584" i="27"/>
  <c r="R2506" i="27"/>
  <c r="R2431" i="27"/>
  <c r="R2093" i="27"/>
  <c r="R2194" i="27"/>
  <c r="R2119" i="27"/>
  <c r="R2018" i="27"/>
  <c r="R1910" i="27"/>
  <c r="R1777" i="27"/>
  <c r="R1544" i="27"/>
  <c r="R1595" i="27"/>
  <c r="R1621" i="27"/>
  <c r="R1442" i="27"/>
  <c r="R1340" i="27"/>
  <c r="R2144" i="27"/>
  <c r="R3253" i="27"/>
  <c r="R2636" i="27"/>
  <c r="R1967" i="27"/>
  <c r="R3691" i="27"/>
  <c r="R3304" i="27"/>
  <c r="R3406" i="27"/>
  <c r="R3329" i="27"/>
  <c r="R3175" i="27"/>
  <c r="R3665" i="27"/>
  <c r="R3456" i="27"/>
  <c r="R3381" i="27"/>
  <c r="R2997" i="27"/>
  <c r="R2481" i="27"/>
  <c r="R3792" i="27"/>
  <c r="R3227" i="27"/>
  <c r="R2920" i="27"/>
  <c r="R2842" i="27"/>
  <c r="R2688" i="27"/>
  <c r="R2558" i="27"/>
  <c r="R2296" i="27"/>
  <c r="R2169" i="27"/>
  <c r="R1937" i="27"/>
  <c r="R1700" i="27"/>
  <c r="R1569" i="27"/>
  <c r="R1391" i="27"/>
  <c r="R1993" i="27"/>
  <c r="R2271" i="27"/>
  <c r="R2322" i="27"/>
  <c r="R3717" i="27"/>
  <c r="R3535" i="27"/>
  <c r="R3482" i="27"/>
  <c r="R1468" i="27"/>
  <c r="R1315" i="27"/>
  <c r="R1726" i="27"/>
  <c r="R1366" i="27"/>
  <c r="R3818" i="27"/>
  <c r="R2245" i="27"/>
  <c r="R2532" i="27"/>
  <c r="R1092" i="27"/>
  <c r="R1118" i="27"/>
  <c r="R1417" i="27"/>
  <c r="R13" i="27"/>
  <c r="R103" i="27"/>
  <c r="R896" i="27"/>
  <c r="R3638" i="27"/>
  <c r="R418" i="27"/>
  <c r="R1014" i="27"/>
  <c r="R2373" i="27"/>
  <c r="R1648" i="27"/>
  <c r="R2791" i="27"/>
  <c r="R3586" i="27"/>
  <c r="R3047" i="27"/>
  <c r="R2765" i="27"/>
  <c r="R2456" i="27"/>
  <c r="R2068" i="27"/>
  <c r="R1752" i="27"/>
  <c r="R3022" i="27"/>
  <c r="R3560" i="27"/>
  <c r="R3202" i="27"/>
  <c r="R3072" i="27"/>
  <c r="R2868" i="27"/>
  <c r="R1494" i="27"/>
  <c r="R2043" i="27"/>
  <c r="R3845" i="27"/>
  <c r="R3612" i="27"/>
  <c r="R97" i="23"/>
  <c r="R2946" i="27"/>
  <c r="R2610" i="27"/>
  <c r="R2220" i="27"/>
  <c r="R1883" i="27"/>
  <c r="R1519" i="27"/>
  <c r="R3279" i="27"/>
  <c r="R1675" i="27"/>
  <c r="R3767" i="27"/>
  <c r="R3148" i="27"/>
  <c r="R3508" i="27"/>
  <c r="R193" i="27"/>
  <c r="R1854" i="27"/>
  <c r="R2398" i="27"/>
  <c r="R866" i="27"/>
  <c r="R1040" i="27"/>
  <c r="R686" i="27"/>
  <c r="R2347" i="27"/>
  <c r="R984" i="27"/>
  <c r="R1802" i="27"/>
  <c r="R3354" i="27"/>
  <c r="R388" i="27"/>
  <c r="R566" i="27"/>
  <c r="R1170" i="27"/>
  <c r="R2740" i="27"/>
  <c r="R1066" i="27"/>
  <c r="R1828" i="27"/>
  <c r="R2385" i="27"/>
  <c r="R2803" i="27"/>
  <c r="M1188" i="27"/>
  <c r="M3863" i="27"/>
  <c r="M1162" i="27"/>
  <c r="M1032" i="27"/>
  <c r="M1512" i="27"/>
  <c r="M1876" i="27"/>
  <c r="M3372" i="27"/>
  <c r="M2391" i="27"/>
  <c r="M3526" i="27"/>
  <c r="I3748" i="27"/>
  <c r="I3437" i="27"/>
  <c r="I3103" i="27"/>
  <c r="I2977" i="27"/>
  <c r="I2901" i="27"/>
  <c r="I2823" i="27"/>
  <c r="I2694" i="27"/>
  <c r="I2512" i="27"/>
  <c r="I2720" i="27"/>
  <c r="I2590" i="27"/>
  <c r="I2175" i="27"/>
  <c r="I2226" i="27"/>
  <c r="I2024" i="27"/>
  <c r="I1916" i="27"/>
  <c r="I1783" i="27"/>
  <c r="I1448" i="27"/>
  <c r="I3697" i="27"/>
  <c r="I1706" i="27"/>
  <c r="I1525" i="27"/>
  <c r="I3028" i="27"/>
  <c r="I2328" i="27"/>
  <c r="I1999" i="27"/>
  <c r="I1973" i="27"/>
  <c r="I3335" i="27"/>
  <c r="I2150" i="27"/>
  <c r="I3877" i="27"/>
  <c r="I2200" i="27"/>
  <c r="I2125" i="27"/>
  <c r="I1601" i="27"/>
  <c r="I3723" i="27"/>
  <c r="I1627" i="27"/>
  <c r="I1758" i="27"/>
  <c r="I3488" i="27"/>
  <c r="I3671" i="27"/>
  <c r="I3462" i="27"/>
  <c r="I3078" i="27"/>
  <c r="I3003" i="27"/>
  <c r="I3387" i="27"/>
  <c r="I1423" i="27"/>
  <c r="I1372" i="27"/>
  <c r="I201" i="27"/>
  <c r="I814" i="27"/>
  <c r="I724" i="27"/>
  <c r="I246" i="27"/>
  <c r="I2049" i="27"/>
  <c r="I2874" i="27"/>
  <c r="I1124" i="27"/>
  <c r="I844" i="27"/>
  <c r="I634" i="27"/>
  <c r="I3592" i="27"/>
  <c r="I3128" i="27"/>
  <c r="I2848" i="27"/>
  <c r="I2668" i="27"/>
  <c r="I2616" i="27"/>
  <c r="I2099" i="27"/>
  <c r="I1943" i="27"/>
  <c r="I1575" i="27"/>
  <c r="I1681" i="27"/>
  <c r="I3412" i="27"/>
  <c r="I3310" i="27"/>
  <c r="I3208" i="27"/>
  <c r="I3566" i="27"/>
  <c r="I2564" i="27"/>
  <c r="I2437" i="27"/>
  <c r="I3285" i="27"/>
  <c r="I3773" i="27"/>
  <c r="I3154" i="27"/>
  <c r="I1474" i="27"/>
  <c r="I1808" i="27"/>
  <c r="I934" i="27"/>
  <c r="I306" i="27"/>
  <c r="I1860" i="27"/>
  <c r="I1098" i="27"/>
  <c r="I1046" i="27"/>
  <c r="I1150" i="27"/>
  <c r="I3824" i="27"/>
  <c r="I2251" i="27"/>
  <c r="I963" i="27"/>
  <c r="I2538" i="27"/>
  <c r="I2746" i="27"/>
  <c r="I426" i="27"/>
  <c r="I2379" i="27"/>
  <c r="I366" i="27"/>
  <c r="I2353" i="27"/>
  <c r="I486" i="27"/>
  <c r="I171" i="27"/>
  <c r="I874" i="27"/>
  <c r="I456" i="27"/>
  <c r="I1072" i="27"/>
  <c r="I3851" i="27"/>
  <c r="I3798" i="27"/>
  <c r="I3233" i="27"/>
  <c r="I2952" i="27"/>
  <c r="I2771" i="27"/>
  <c r="I2462" i="27"/>
  <c r="I2302" i="27"/>
  <c r="I2074" i="27"/>
  <c r="I1889" i="27"/>
  <c r="I1346" i="27"/>
  <c r="I1550" i="27"/>
  <c r="I2277" i="27"/>
  <c r="I3181" i="27"/>
  <c r="I2642" i="27"/>
  <c r="I3053" i="27"/>
  <c r="I2926" i="27"/>
  <c r="I1397" i="27"/>
  <c r="I3259" i="27"/>
  <c r="I3541" i="27"/>
  <c r="I2487" i="27"/>
  <c r="I3618" i="27"/>
  <c r="I1321" i="27"/>
  <c r="I784" i="27"/>
  <c r="I3360" i="27"/>
  <c r="I2797" i="27"/>
  <c r="I664" i="27"/>
  <c r="I515" i="27"/>
  <c r="I754" i="27"/>
  <c r="I3644" i="27"/>
  <c r="I694" i="27"/>
  <c r="I544" i="27"/>
  <c r="I21" i="27"/>
  <c r="I604" i="27"/>
  <c r="I904" i="27"/>
  <c r="I81" i="27"/>
  <c r="I574" i="27"/>
  <c r="I1654" i="27"/>
  <c r="I3514" i="27"/>
  <c r="I1732" i="27"/>
  <c r="I1834" i="27"/>
  <c r="I2404" i="27"/>
  <c r="I1176" i="27"/>
  <c r="I1020" i="27"/>
  <c r="I1500" i="27"/>
  <c r="I396" i="27"/>
  <c r="E384" i="27"/>
  <c r="E892" i="27"/>
  <c r="E3868" i="27"/>
  <c r="E3583" i="27"/>
  <c r="E3224" i="27"/>
  <c r="E3094" i="27"/>
  <c r="E2917" i="27"/>
  <c r="E2839" i="27"/>
  <c r="E2762" i="27"/>
  <c r="E2659" i="27"/>
  <c r="E2607" i="27"/>
  <c r="E2428" i="27"/>
  <c r="E2166" i="27"/>
  <c r="E2217" i="27"/>
  <c r="E2116" i="27"/>
  <c r="E2015" i="27"/>
  <c r="E1907" i="27"/>
  <c r="E1774" i="27"/>
  <c r="E1618" i="27"/>
  <c r="E1672" i="27"/>
  <c r="E1541" i="27"/>
  <c r="E1388" i="27"/>
  <c r="E3403" i="27"/>
  <c r="E2141" i="27"/>
  <c r="E1990" i="27"/>
  <c r="E2633" i="27"/>
  <c r="E1592" i="27"/>
  <c r="E3739" i="27"/>
  <c r="E1439" i="27"/>
  <c r="E3557" i="27"/>
  <c r="E2268" i="27"/>
  <c r="E2453" i="27"/>
  <c r="E2581" i="27"/>
  <c r="E1749" i="27"/>
  <c r="E3172" i="27"/>
  <c r="E3662" i="27"/>
  <c r="E3069" i="27"/>
  <c r="E3378" i="27"/>
  <c r="E3145" i="27"/>
  <c r="E2478" i="27"/>
  <c r="E1063" i="27"/>
  <c r="E3789" i="27"/>
  <c r="E3119" i="27"/>
  <c r="E2892" i="27"/>
  <c r="E2685" i="27"/>
  <c r="E2503" i="27"/>
  <c r="E2090" i="27"/>
  <c r="E2065" i="27"/>
  <c r="E1880" i="27"/>
  <c r="E3688" i="27"/>
  <c r="E1516" i="27"/>
  <c r="E2319" i="27"/>
  <c r="E3019" i="27"/>
  <c r="E3044" i="27"/>
  <c r="E2968" i="27"/>
  <c r="E3714" i="27"/>
  <c r="E3250" i="27"/>
  <c r="E3479" i="27"/>
  <c r="E3764" i="27"/>
  <c r="E1465" i="27"/>
  <c r="E2865" i="27"/>
  <c r="E1723" i="27"/>
  <c r="E2242" i="27"/>
  <c r="E1115" i="27"/>
  <c r="E1312" i="27"/>
  <c r="E2529" i="27"/>
  <c r="E3842" i="27"/>
  <c r="E2737" i="27"/>
  <c r="E1645" i="27"/>
  <c r="E1011" i="27"/>
  <c r="E622" i="27"/>
  <c r="E742" i="27"/>
  <c r="E592" i="27"/>
  <c r="E862" i="27"/>
  <c r="E562" i="27"/>
  <c r="E189" i="27"/>
  <c r="E1363" i="27"/>
  <c r="E69" i="27"/>
  <c r="E1825" i="27"/>
  <c r="E532" i="27"/>
  <c r="E1037" i="27"/>
  <c r="E3505" i="27"/>
  <c r="E3428" i="27"/>
  <c r="E2814" i="27"/>
  <c r="E2293" i="27"/>
  <c r="E1934" i="27"/>
  <c r="E1697" i="27"/>
  <c r="E3199" i="27"/>
  <c r="E3326" i="27"/>
  <c r="E2555" i="27"/>
  <c r="E2994" i="27"/>
  <c r="E1851" i="27"/>
  <c r="E3351" i="27"/>
  <c r="E2943" i="27"/>
  <c r="E2711" i="27"/>
  <c r="E2191" i="27"/>
  <c r="E1566" i="27"/>
  <c r="E1337" i="27"/>
  <c r="E3301" i="27"/>
  <c r="E3276" i="27"/>
  <c r="E1964" i="27"/>
  <c r="E3532" i="27"/>
  <c r="E3453" i="27"/>
  <c r="E3815" i="27"/>
  <c r="E2395" i="27"/>
  <c r="E3609" i="27"/>
  <c r="E1167" i="27"/>
  <c r="E1414" i="27"/>
  <c r="E3635" i="27"/>
  <c r="E682" i="27"/>
  <c r="E2040" i="27"/>
  <c r="E1799" i="27"/>
  <c r="E414" i="27"/>
  <c r="E2344" i="27"/>
  <c r="E2370" i="27"/>
  <c r="E1491" i="27"/>
  <c r="E129" i="27"/>
  <c r="E712" i="27"/>
  <c r="E2788" i="27"/>
  <c r="E652" i="27"/>
  <c r="R1032" i="27"/>
  <c r="J1819" i="27"/>
  <c r="G1845" i="27"/>
  <c r="J2808" i="27"/>
  <c r="J3835" i="27"/>
  <c r="J1866" i="27"/>
  <c r="J1875" i="27"/>
  <c r="J2415" i="27"/>
  <c r="J2757" i="27"/>
  <c r="E2056" i="27"/>
  <c r="E1511" i="27"/>
  <c r="N118" i="27"/>
  <c r="S145" i="23"/>
  <c r="S146" i="23"/>
  <c r="S147" i="23"/>
  <c r="S133" i="23"/>
  <c r="S134" i="23"/>
  <c r="S135" i="23"/>
  <c r="R791" i="27"/>
  <c r="R731" i="27"/>
  <c r="R551" i="27"/>
  <c r="R373" i="27"/>
  <c r="R343" i="27"/>
  <c r="R148" i="27"/>
  <c r="R88" i="27"/>
  <c r="R58" i="27"/>
  <c r="R821" i="27"/>
  <c r="R671" i="27"/>
  <c r="R313" i="27"/>
  <c r="R283" i="27"/>
  <c r="R115" i="23"/>
  <c r="R108" i="23"/>
  <c r="R107" i="23"/>
  <c r="R1156" i="27"/>
  <c r="R851" i="27"/>
  <c r="R761" i="27"/>
  <c r="R611" i="27"/>
  <c r="R493" i="27"/>
  <c r="R253" i="27"/>
  <c r="R463" i="27"/>
  <c r="R970" i="27"/>
  <c r="R941" i="27"/>
  <c r="R641" i="27"/>
  <c r="R522" i="27"/>
  <c r="R178" i="27"/>
  <c r="R2700" i="27"/>
  <c r="R3883" i="27"/>
  <c r="R3443" i="27"/>
  <c r="R3134" i="27"/>
  <c r="R2674" i="27"/>
  <c r="R2570" i="27"/>
  <c r="R2206" i="27"/>
  <c r="R2105" i="27"/>
  <c r="R2030" i="27"/>
  <c r="R1556" i="27"/>
  <c r="R1352" i="27"/>
  <c r="R3265" i="27"/>
  <c r="R2005" i="27"/>
  <c r="R2468" i="27"/>
  <c r="R3109" i="27"/>
  <c r="R2958" i="27"/>
  <c r="R2907" i="27"/>
  <c r="R2829" i="27"/>
  <c r="R2726" i="27"/>
  <c r="R2443" i="27"/>
  <c r="R2181" i="27"/>
  <c r="R1922" i="27"/>
  <c r="R1789" i="27"/>
  <c r="R1633" i="27"/>
  <c r="R1454" i="27"/>
  <c r="R3034" i="27"/>
  <c r="R2283" i="27"/>
  <c r="R3572" i="27"/>
  <c r="R3703" i="27"/>
  <c r="R1687" i="27"/>
  <c r="R3214" i="27"/>
  <c r="R3316" i="27"/>
  <c r="R2334" i="27"/>
  <c r="R3547" i="27"/>
  <c r="R3468" i="27"/>
  <c r="R3084" i="27"/>
  <c r="R3779" i="27"/>
  <c r="R3598" i="27"/>
  <c r="R3239" i="27"/>
  <c r="R2622" i="27"/>
  <c r="R2131" i="27"/>
  <c r="R1581" i="27"/>
  <c r="R1764" i="27"/>
  <c r="R1607" i="27"/>
  <c r="R3059" i="27"/>
  <c r="R2854" i="27"/>
  <c r="R2596" i="27"/>
  <c r="R1712" i="27"/>
  <c r="R3291" i="27"/>
  <c r="R1979" i="27"/>
  <c r="R3187" i="27"/>
  <c r="R3729" i="27"/>
  <c r="R3393" i="27"/>
  <c r="R1480" i="27"/>
  <c r="R212" i="27"/>
  <c r="R3857" i="27"/>
  <c r="R1429" i="27"/>
  <c r="R3624" i="27"/>
  <c r="R2544" i="27"/>
  <c r="R1327" i="27"/>
  <c r="R3366" i="27"/>
  <c r="R2880" i="27"/>
  <c r="R1130" i="27"/>
  <c r="R28" i="27"/>
  <c r="R403" i="27"/>
  <c r="R3520" i="27"/>
  <c r="R118" i="27"/>
  <c r="R881" i="27"/>
  <c r="R1052" i="27"/>
  <c r="R2493" i="27"/>
  <c r="R3160" i="27"/>
  <c r="R2232" i="27"/>
  <c r="R3754" i="27"/>
  <c r="R2983" i="27"/>
  <c r="R2518" i="27"/>
  <c r="R2080" i="27"/>
  <c r="R1403" i="27"/>
  <c r="R2156" i="27"/>
  <c r="R3804" i="27"/>
  <c r="R2932" i="27"/>
  <c r="R2777" i="27"/>
  <c r="R2308" i="27"/>
  <c r="R1895" i="27"/>
  <c r="R1531" i="27"/>
  <c r="R2648" i="27"/>
  <c r="R3341" i="27"/>
  <c r="R3418" i="27"/>
  <c r="R3677" i="27"/>
  <c r="R3494" i="27"/>
  <c r="R3009" i="27"/>
  <c r="R2055" i="27"/>
  <c r="R1378" i="27"/>
  <c r="R1738" i="27"/>
  <c r="R1814" i="27"/>
  <c r="R2410" i="27"/>
  <c r="R433" i="27"/>
  <c r="R701" i="27"/>
  <c r="R1078" i="27"/>
  <c r="R1182" i="27"/>
  <c r="R581" i="27"/>
  <c r="R3830" i="27"/>
  <c r="R2257" i="27"/>
  <c r="R911" i="27"/>
  <c r="R1104" i="27"/>
  <c r="R1506" i="27"/>
  <c r="R1870" i="27"/>
  <c r="U188" i="27"/>
  <c r="U158" i="27"/>
  <c r="U7" i="23"/>
  <c r="U621" i="27"/>
  <c r="U950" i="27"/>
  <c r="U473" i="27"/>
  <c r="U801" i="27"/>
  <c r="U921" i="27"/>
  <c r="U711" i="27"/>
  <c r="U681" i="27"/>
  <c r="U651" i="27"/>
  <c r="U383" i="27"/>
  <c r="U293" i="27"/>
  <c r="U128" i="27"/>
  <c r="U1036" i="27"/>
  <c r="U443" i="27"/>
  <c r="U531" i="27"/>
  <c r="U831" i="27"/>
  <c r="U591" i="27"/>
  <c r="U353" i="27"/>
  <c r="U38" i="27"/>
  <c r="U263" i="27"/>
  <c r="U1088" i="27"/>
  <c r="U233" i="27"/>
  <c r="U1010" i="27"/>
  <c r="U220" i="27"/>
  <c r="U98" i="27"/>
  <c r="U68" i="27"/>
  <c r="U1140" i="27"/>
  <c r="U3402" i="27"/>
  <c r="U2369" i="27"/>
  <c r="U2736" i="27"/>
  <c r="U2864" i="27"/>
  <c r="U1722" i="27"/>
  <c r="U2039" i="27"/>
  <c r="U1798" i="27"/>
  <c r="U2241" i="27"/>
  <c r="U3118" i="27"/>
  <c r="U3043" i="27"/>
  <c r="U2916" i="27"/>
  <c r="U2891" i="27"/>
  <c r="U2838" i="27"/>
  <c r="U2813" i="27"/>
  <c r="U2761" i="27"/>
  <c r="U2658" i="27"/>
  <c r="U2452" i="27"/>
  <c r="U2606" i="27"/>
  <c r="U2427" i="27"/>
  <c r="U2292" i="27"/>
  <c r="U2115" i="27"/>
  <c r="U2089" i="27"/>
  <c r="U2064" i="27"/>
  <c r="U2014" i="27"/>
  <c r="U1933" i="27"/>
  <c r="U1617" i="27"/>
  <c r="U3556" i="27"/>
  <c r="U1671" i="27"/>
  <c r="U1748" i="27"/>
  <c r="U2632" i="27"/>
  <c r="U2140" i="27"/>
  <c r="U3198" i="27"/>
  <c r="U1989" i="27"/>
  <c r="U3018" i="27"/>
  <c r="U3713" i="27"/>
  <c r="U1336" i="27"/>
  <c r="U1963" i="27"/>
  <c r="U3531" i="27"/>
  <c r="U3478" i="27"/>
  <c r="U3452" i="27"/>
  <c r="U3377" i="27"/>
  <c r="U3144" i="27"/>
  <c r="U1464" i="27"/>
  <c r="U2477" i="27"/>
  <c r="U2318" i="27"/>
  <c r="U3427" i="27"/>
  <c r="U1311" i="27"/>
  <c r="U2343" i="27"/>
  <c r="U2787" i="27"/>
  <c r="U1490" i="27"/>
  <c r="U2528" i="27"/>
  <c r="U3841" i="27"/>
  <c r="U413" i="27"/>
  <c r="U561" i="27"/>
  <c r="U1114" i="27"/>
  <c r="U741" i="27"/>
  <c r="U323" i="27"/>
  <c r="U771" i="27"/>
  <c r="U502" i="27"/>
  <c r="U1906" i="27"/>
  <c r="U3867" i="27"/>
  <c r="U3738" i="27"/>
  <c r="U3093" i="27"/>
  <c r="U2942" i="27"/>
  <c r="U2684" i="27"/>
  <c r="U2502" i="27"/>
  <c r="U2165" i="27"/>
  <c r="U2190" i="27"/>
  <c r="U1879" i="27"/>
  <c r="U1773" i="27"/>
  <c r="U1540" i="27"/>
  <c r="U1696" i="27"/>
  <c r="U1515" i="27"/>
  <c r="U1387" i="27"/>
  <c r="U2267" i="27"/>
  <c r="U3325" i="27"/>
  <c r="U3171" i="27"/>
  <c r="U3300" i="27"/>
  <c r="U3504" i="27"/>
  <c r="U1362" i="27"/>
  <c r="U3814" i="27"/>
  <c r="U3350" i="27"/>
  <c r="U3634" i="27"/>
  <c r="U3788" i="27"/>
  <c r="U3582" i="27"/>
  <c r="U3223" i="27"/>
  <c r="U2967" i="27"/>
  <c r="U2580" i="27"/>
  <c r="U2710" i="27"/>
  <c r="U2554" i="27"/>
  <c r="U2216" i="27"/>
  <c r="U1957" i="27"/>
  <c r="U1591" i="27"/>
  <c r="U1438" i="27"/>
  <c r="U3249" i="27"/>
  <c r="U3275" i="27"/>
  <c r="U3687" i="27"/>
  <c r="U3068" i="27"/>
  <c r="U2993" i="27"/>
  <c r="U1644" i="27"/>
  <c r="U1850" i="27"/>
  <c r="U2394" i="27"/>
  <c r="U3608" i="27"/>
  <c r="U979" i="27"/>
  <c r="U891" i="27"/>
  <c r="U1166" i="27"/>
  <c r="U3661" i="27"/>
  <c r="U1565" i="27"/>
  <c r="U1413" i="27"/>
  <c r="U8" i="27"/>
  <c r="U1062" i="27"/>
  <c r="U861" i="27"/>
  <c r="U1824" i="27"/>
  <c r="I63" i="23"/>
  <c r="I66" i="23"/>
  <c r="I67" i="23"/>
  <c r="R1508" i="27"/>
  <c r="R1816" i="27"/>
  <c r="R2882" i="27"/>
  <c r="R3522" i="27"/>
  <c r="R2057" i="27"/>
  <c r="R3832" i="27"/>
  <c r="R1431" i="27"/>
  <c r="R3859" i="27"/>
  <c r="R1380" i="27"/>
  <c r="R1329" i="27"/>
  <c r="R1740" i="27"/>
  <c r="R2259" i="27"/>
  <c r="R2412" i="27"/>
  <c r="R1106" i="27"/>
  <c r="R1872" i="27"/>
  <c r="R2546" i="27"/>
  <c r="R3626" i="27"/>
  <c r="R3368" i="27"/>
  <c r="R1184" i="27"/>
  <c r="R1028" i="27"/>
  <c r="R1868" i="27"/>
  <c r="M1868" i="27"/>
  <c r="R3526" i="27"/>
  <c r="R1384" i="27"/>
  <c r="R3836" i="27"/>
  <c r="R2263" i="27"/>
  <c r="R3372" i="27"/>
  <c r="R1820" i="27"/>
  <c r="R2416" i="27"/>
  <c r="R1333" i="27"/>
  <c r="R1435" i="27"/>
  <c r="R1110" i="27"/>
  <c r="R2886" i="27"/>
  <c r="R1876" i="27"/>
  <c r="R3630" i="27"/>
  <c r="R3863" i="27"/>
  <c r="R1136" i="27"/>
  <c r="R1084" i="27"/>
  <c r="R2550" i="27"/>
  <c r="R1512" i="27"/>
  <c r="R2061" i="27"/>
  <c r="R1744" i="27"/>
  <c r="Q1188" i="27"/>
  <c r="I1866" i="27"/>
  <c r="I208" i="27"/>
  <c r="X1157" i="27"/>
  <c r="R113" i="23"/>
  <c r="R114" i="23"/>
  <c r="U80" i="27"/>
  <c r="U275" i="27"/>
  <c r="U3797" i="27"/>
  <c r="U3591" i="27"/>
  <c r="U3127" i="27"/>
  <c r="U3052" i="27"/>
  <c r="U2976" i="27"/>
  <c r="U2900" i="27"/>
  <c r="U2822" i="27"/>
  <c r="U2693" i="27"/>
  <c r="U2589" i="27"/>
  <c r="U2719" i="27"/>
  <c r="U2563" i="27"/>
  <c r="U2436" i="27"/>
  <c r="U2174" i="27"/>
  <c r="U2199" i="27"/>
  <c r="U2098" i="27"/>
  <c r="U2023" i="27"/>
  <c r="U1888" i="27"/>
  <c r="U1600" i="27"/>
  <c r="U1549" i="27"/>
  <c r="U1757" i="27"/>
  <c r="U1524" i="27"/>
  <c r="U1396" i="27"/>
  <c r="U2641" i="27"/>
  <c r="U2149" i="27"/>
  <c r="U1998" i="27"/>
  <c r="U3284" i="27"/>
  <c r="U3180" i="27"/>
  <c r="U3696" i="27"/>
  <c r="U1972" i="27"/>
  <c r="U3670" i="27"/>
  <c r="U3461" i="27"/>
  <c r="U3386" i="27"/>
  <c r="U3002" i="27"/>
  <c r="U2486" i="27"/>
  <c r="U3850" i="27"/>
  <c r="U2537" i="27"/>
  <c r="U1859" i="27"/>
  <c r="U2796" i="27"/>
  <c r="U1320" i="27"/>
  <c r="U962" i="27"/>
  <c r="U843" i="27"/>
  <c r="U693" i="27"/>
  <c r="U633" i="27"/>
  <c r="U543" i="27"/>
  <c r="U335" i="27"/>
  <c r="U245" i="27"/>
  <c r="U110" i="27"/>
  <c r="U2250" i="27"/>
  <c r="U3823" i="27"/>
  <c r="U1371" i="27"/>
  <c r="U3513" i="27"/>
  <c r="U2745" i="27"/>
  <c r="U200" i="27"/>
  <c r="U1097" i="27"/>
  <c r="U723" i="27"/>
  <c r="U170" i="27"/>
  <c r="U3876" i="27"/>
  <c r="U3232" i="27"/>
  <c r="U2925" i="27"/>
  <c r="U2847" i="27"/>
  <c r="U2667" i="27"/>
  <c r="U2615" i="27"/>
  <c r="U2301" i="27"/>
  <c r="U2124" i="27"/>
  <c r="U1942" i="27"/>
  <c r="U1626" i="27"/>
  <c r="U1705" i="27"/>
  <c r="U3565" i="27"/>
  <c r="U3207" i="27"/>
  <c r="U3027" i="27"/>
  <c r="U3334" i="27"/>
  <c r="U3540" i="27"/>
  <c r="U3153" i="27"/>
  <c r="U3617" i="27"/>
  <c r="U1422" i="27"/>
  <c r="U2352" i="27"/>
  <c r="U933" i="27"/>
  <c r="U663" i="27"/>
  <c r="U514" i="27"/>
  <c r="U140" i="27"/>
  <c r="U1807" i="27"/>
  <c r="U1731" i="27"/>
  <c r="U2378" i="27"/>
  <c r="U1149" i="27"/>
  <c r="U365" i="27"/>
  <c r="U395" i="27"/>
  <c r="U485" i="27"/>
  <c r="U1019" i="27"/>
  <c r="U1574" i="27"/>
  <c r="U2327" i="27"/>
  <c r="U3436" i="27"/>
  <c r="U1915" i="27"/>
  <c r="U753" i="27"/>
  <c r="U1833" i="27"/>
  <c r="U3643" i="27"/>
  <c r="U20" i="27"/>
  <c r="U573" i="27"/>
  <c r="U3747" i="27"/>
  <c r="U3102" i="27"/>
  <c r="U2951" i="27"/>
  <c r="U2770" i="27"/>
  <c r="U2461" i="27"/>
  <c r="U2511" i="27"/>
  <c r="U2225" i="27"/>
  <c r="U2073" i="27"/>
  <c r="U1782" i="27"/>
  <c r="U1680" i="27"/>
  <c r="U1447" i="27"/>
  <c r="U2276" i="27"/>
  <c r="U3258" i="27"/>
  <c r="U1345" i="27"/>
  <c r="U3722" i="27"/>
  <c r="U3487" i="27"/>
  <c r="U3077" i="27"/>
  <c r="U1473" i="27"/>
  <c r="U2403" i="27"/>
  <c r="U1499" i="27"/>
  <c r="U455" i="27"/>
  <c r="U813" i="27"/>
  <c r="U603" i="27"/>
  <c r="U305" i="27"/>
  <c r="U3359" i="27"/>
  <c r="U2048" i="27"/>
  <c r="U2873" i="27"/>
  <c r="U783" i="27"/>
  <c r="U3411" i="27"/>
  <c r="U3309" i="27"/>
  <c r="U991" i="27"/>
  <c r="U1653" i="27"/>
  <c r="U903" i="27"/>
  <c r="U1071" i="27"/>
  <c r="U1045" i="27"/>
  <c r="U873" i="27"/>
  <c r="U1123" i="27"/>
  <c r="U425" i="27"/>
  <c r="U1175" i="27"/>
  <c r="U50" i="27"/>
  <c r="U160" i="27"/>
  <c r="U355" i="27"/>
  <c r="U10" i="27"/>
  <c r="U14" i="23"/>
  <c r="U15" i="23"/>
  <c r="U100" i="27"/>
  <c r="U11" i="23"/>
  <c r="U1958" i="27"/>
  <c r="U445" i="27"/>
  <c r="U952" i="27"/>
  <c r="U593" i="27"/>
  <c r="U325" i="27"/>
  <c r="U265" i="27"/>
  <c r="U130" i="27"/>
  <c r="U833" i="27"/>
  <c r="U773" i="27"/>
  <c r="U683" i="27"/>
  <c r="U533" i="27"/>
  <c r="U70" i="27"/>
  <c r="U385" i="27"/>
  <c r="U235" i="27"/>
  <c r="U803" i="27"/>
  <c r="U623" i="27"/>
  <c r="U295" i="27"/>
  <c r="U475" i="27"/>
  <c r="U504" i="27"/>
  <c r="U653" i="27"/>
  <c r="U923" i="27"/>
  <c r="U981" i="27"/>
  <c r="U893" i="27"/>
  <c r="U563" i="27"/>
  <c r="U415" i="27"/>
  <c r="U863" i="27"/>
  <c r="U743" i="27"/>
  <c r="U40" i="27"/>
  <c r="U190" i="27"/>
  <c r="U713" i="27"/>
  <c r="U13" i="23"/>
  <c r="U221" i="27"/>
  <c r="U479" i="27"/>
  <c r="U44" i="27"/>
  <c r="U269" i="27"/>
  <c r="U359" i="27"/>
  <c r="U74" i="27"/>
  <c r="U449" i="27"/>
  <c r="U956" i="27"/>
  <c r="U837" i="27"/>
  <c r="U687" i="27"/>
  <c r="U627" i="27"/>
  <c r="U537" i="27"/>
  <c r="U329" i="27"/>
  <c r="U239" i="27"/>
  <c r="U104" i="27"/>
  <c r="U2419" i="27"/>
  <c r="U194" i="27"/>
  <c r="U717" i="27"/>
  <c r="D35" i="23"/>
  <c r="U807" i="27"/>
  <c r="U597" i="27"/>
  <c r="U299" i="27"/>
  <c r="U2424" i="27"/>
  <c r="U86" i="23"/>
  <c r="U777" i="27"/>
  <c r="U164" i="27"/>
  <c r="U567" i="27"/>
  <c r="U747" i="27"/>
  <c r="U14" i="27"/>
  <c r="U985" i="27"/>
  <c r="U897" i="27"/>
  <c r="U867" i="27"/>
  <c r="U389" i="27"/>
  <c r="U99" i="23"/>
  <c r="U927" i="27"/>
  <c r="U657" i="27"/>
  <c r="U508" i="27"/>
  <c r="U134" i="27"/>
  <c r="S137" i="23"/>
  <c r="S138" i="23"/>
  <c r="S141" i="23"/>
  <c r="S142" i="23"/>
  <c r="S148" i="23"/>
  <c r="S41" i="23"/>
  <c r="S105" i="23"/>
  <c r="S106" i="23"/>
  <c r="R41" i="23"/>
  <c r="R105" i="23"/>
  <c r="R106" i="23"/>
  <c r="R92" i="23"/>
  <c r="R93" i="23"/>
  <c r="R76" i="23"/>
  <c r="R74" i="23"/>
  <c r="U397" i="27"/>
  <c r="U52" i="27"/>
  <c r="U487" i="27"/>
  <c r="U142" i="27"/>
  <c r="U277" i="27"/>
  <c r="U367" i="27"/>
  <c r="U964" i="27"/>
  <c r="U845" i="27"/>
  <c r="U695" i="27"/>
  <c r="U605" i="27"/>
  <c r="U516" i="27"/>
  <c r="U307" i="27"/>
  <c r="U112" i="27"/>
  <c r="U785" i="27"/>
  <c r="U665" i="27"/>
  <c r="U457" i="27"/>
  <c r="U815" i="27"/>
  <c r="U545" i="27"/>
  <c r="U247" i="27"/>
  <c r="U725" i="27"/>
  <c r="U993" i="27"/>
  <c r="U905" i="27"/>
  <c r="U875" i="27"/>
  <c r="U427" i="27"/>
  <c r="U935" i="27"/>
  <c r="U635" i="27"/>
  <c r="U337" i="27"/>
  <c r="U202" i="27"/>
  <c r="U755" i="27"/>
  <c r="U22" i="27"/>
  <c r="U575" i="27"/>
  <c r="U82" i="27"/>
  <c r="U172" i="27"/>
  <c r="U26" i="23"/>
  <c r="T3742" i="27"/>
  <c r="T2946" i="27"/>
  <c r="T2610" i="27"/>
  <c r="T2220" i="27"/>
  <c r="T1777" i="27"/>
  <c r="T1391" i="27"/>
  <c r="T2271" i="27"/>
  <c r="T3304" i="27"/>
  <c r="T3767" i="27"/>
  <c r="T3047" i="27"/>
  <c r="T2456" i="27"/>
  <c r="T1595" i="27"/>
  <c r="T1910" i="27"/>
  <c r="T2997" i="27"/>
  <c r="T656" i="27"/>
  <c r="T163" i="27"/>
  <c r="T1315" i="27"/>
  <c r="T3508" i="27"/>
  <c r="T3845" i="27"/>
  <c r="T1040" i="27"/>
  <c r="T1854" i="27"/>
  <c r="T3354" i="27"/>
  <c r="T896" i="27"/>
  <c r="T1648" i="27"/>
  <c r="T3638" i="27"/>
  <c r="T133" i="27"/>
  <c r="T478" i="27"/>
  <c r="T2765" i="27"/>
  <c r="T2068" i="27"/>
  <c r="T1993" i="27"/>
  <c r="T2636" i="27"/>
  <c r="T3665" i="27"/>
  <c r="T1802" i="27"/>
  <c r="T746" i="27"/>
  <c r="U510" i="27"/>
  <c r="U361" i="27"/>
  <c r="U68" i="23"/>
  <c r="U76" i="27"/>
  <c r="U106" i="27"/>
  <c r="U46" i="27"/>
  <c r="U301" i="27"/>
  <c r="U3873" i="27"/>
  <c r="U3744" i="27"/>
  <c r="U3229" i="27"/>
  <c r="U3099" i="27"/>
  <c r="U2922" i="27"/>
  <c r="U2948" i="27"/>
  <c r="U2844" i="27"/>
  <c r="U2767" i="27"/>
  <c r="U2664" i="27"/>
  <c r="U2458" i="27"/>
  <c r="U2612" i="27"/>
  <c r="U2508" i="27"/>
  <c r="U2298" i="27"/>
  <c r="U2222" i="27"/>
  <c r="U2121" i="27"/>
  <c r="U2070" i="27"/>
  <c r="U1939" i="27"/>
  <c r="U1779" i="27"/>
  <c r="U1623" i="27"/>
  <c r="U1342" i="27"/>
  <c r="U1702" i="27"/>
  <c r="U1444" i="27"/>
  <c r="U3562" i="27"/>
  <c r="U2638" i="27"/>
  <c r="U2146" i="27"/>
  <c r="U1995" i="27"/>
  <c r="U3281" i="27"/>
  <c r="U3693" i="27"/>
  <c r="U3719" i="27"/>
  <c r="U1969" i="27"/>
  <c r="U3484" i="27"/>
  <c r="U3537" i="27"/>
  <c r="U3074" i="27"/>
  <c r="U3150" i="27"/>
  <c r="U1470" i="27"/>
  <c r="U3614" i="27"/>
  <c r="U2400" i="27"/>
  <c r="U1419" i="27"/>
  <c r="U1496" i="27"/>
  <c r="U1317" i="27"/>
  <c r="U958" i="27"/>
  <c r="U599" i="27"/>
  <c r="U331" i="27"/>
  <c r="U271" i="27"/>
  <c r="U136" i="27"/>
  <c r="U2247" i="27"/>
  <c r="U3820" i="27"/>
  <c r="U1368" i="27"/>
  <c r="U3510" i="27"/>
  <c r="U2742" i="27"/>
  <c r="U2349" i="27"/>
  <c r="U1146" i="27"/>
  <c r="U929" i="27"/>
  <c r="U809" i="27"/>
  <c r="U719" i="27"/>
  <c r="U629" i="27"/>
  <c r="U166" i="27"/>
  <c r="U1016" i="27"/>
  <c r="U3588" i="27"/>
  <c r="U3049" i="27"/>
  <c r="U2897" i="27"/>
  <c r="U2690" i="27"/>
  <c r="U2716" i="27"/>
  <c r="U2433" i="27"/>
  <c r="U2196" i="27"/>
  <c r="U2020" i="27"/>
  <c r="U1597" i="27"/>
  <c r="U1677" i="27"/>
  <c r="U1393" i="27"/>
  <c r="U2273" i="27"/>
  <c r="U3255" i="27"/>
  <c r="U3177" i="27"/>
  <c r="U3383" i="27"/>
  <c r="U2483" i="27"/>
  <c r="U2534" i="27"/>
  <c r="U2793" i="27"/>
  <c r="U659" i="27"/>
  <c r="U3356" i="27"/>
  <c r="U2045" i="27"/>
  <c r="U2870" i="27"/>
  <c r="U196" i="27"/>
  <c r="U839" i="27"/>
  <c r="U689" i="27"/>
  <c r="U481" i="27"/>
  <c r="U1042" i="27"/>
  <c r="U3408" i="27"/>
  <c r="U1571" i="27"/>
  <c r="U2324" i="27"/>
  <c r="U987" i="27"/>
  <c r="U16" i="27"/>
  <c r="U1068" i="27"/>
  <c r="U1172" i="27"/>
  <c r="U1650" i="27"/>
  <c r="U1120" i="27"/>
  <c r="U421" i="27"/>
  <c r="U869" i="27"/>
  <c r="U1830" i="27"/>
  <c r="U749" i="27"/>
  <c r="U3306" i="27"/>
  <c r="U3640" i="27"/>
  <c r="U3433" i="27"/>
  <c r="U1912" i="27"/>
  <c r="U899" i="27"/>
  <c r="U569" i="27"/>
  <c r="U3794" i="27"/>
  <c r="U3124" i="27"/>
  <c r="U2973" i="27"/>
  <c r="U2819" i="27"/>
  <c r="U2586" i="27"/>
  <c r="U2560" i="27"/>
  <c r="U2171" i="27"/>
  <c r="U2095" i="27"/>
  <c r="U1885" i="27"/>
  <c r="U1546" i="27"/>
  <c r="U1521" i="27"/>
  <c r="U1754" i="27"/>
  <c r="U3204" i="27"/>
  <c r="U3024" i="27"/>
  <c r="U3331" i="27"/>
  <c r="U3667" i="27"/>
  <c r="U3458" i="27"/>
  <c r="U2999" i="27"/>
  <c r="U3847" i="27"/>
  <c r="U1856" i="27"/>
  <c r="U451" i="27"/>
  <c r="U391" i="27"/>
  <c r="U241" i="27"/>
  <c r="U1804" i="27"/>
  <c r="U1728" i="27"/>
  <c r="U2375" i="27"/>
  <c r="U1094" i="27"/>
  <c r="U779" i="27"/>
  <c r="U539" i="27"/>
  <c r="R15" i="23"/>
  <c r="U49" i="23"/>
  <c r="U39" i="23"/>
  <c r="U229" i="27"/>
  <c r="U103" i="23"/>
  <c r="U224" i="27"/>
  <c r="U90" i="23"/>
  <c r="L1949" i="27"/>
  <c r="L1866" i="27"/>
  <c r="L403" i="27"/>
  <c r="L373" i="27"/>
  <c r="L1026" i="27"/>
  <c r="L3883" i="27"/>
  <c r="L3754" i="27"/>
  <c r="L3059" i="27"/>
  <c r="L2596" i="27"/>
  <c r="L2206" i="27"/>
  <c r="L2030" i="27"/>
  <c r="L1403" i="27"/>
  <c r="L3316" i="27"/>
  <c r="L2468" i="27"/>
  <c r="L3134" i="27"/>
  <c r="L2932" i="27"/>
  <c r="L2622" i="27"/>
  <c r="L2443" i="27"/>
  <c r="L1895" i="27"/>
  <c r="L1556" i="27"/>
  <c r="L3291" i="27"/>
  <c r="L2156" i="27"/>
  <c r="L1712" i="27"/>
  <c r="L2854" i="27"/>
  <c r="L1531" i="27"/>
  <c r="L3703" i="27"/>
  <c r="L2283" i="27"/>
  <c r="L1922" i="27"/>
  <c r="L1687" i="27"/>
  <c r="L3214" i="27"/>
  <c r="L2308" i="27"/>
  <c r="L2829" i="27"/>
  <c r="L2700" i="27"/>
  <c r="L3034" i="27"/>
  <c r="L3572" i="27"/>
  <c r="L1352" i="27"/>
  <c r="L3443" i="27"/>
  <c r="L2648" i="27"/>
  <c r="L2005" i="27"/>
  <c r="L3547" i="27"/>
  <c r="L3393" i="27"/>
  <c r="L3009" i="27"/>
  <c r="L3468" i="27"/>
  <c r="L1480" i="27"/>
  <c r="L1870" i="27"/>
  <c r="L1429" i="27"/>
  <c r="L3830" i="27"/>
  <c r="L2055" i="27"/>
  <c r="L1814" i="27"/>
  <c r="L2385" i="27"/>
  <c r="L911" i="27"/>
  <c r="L28" i="27"/>
  <c r="L58" i="27"/>
  <c r="L178" i="27"/>
  <c r="L1506" i="27"/>
  <c r="L343" i="27"/>
  <c r="L761" i="27"/>
  <c r="L3804" i="27"/>
  <c r="L3109" i="27"/>
  <c r="L2907" i="27"/>
  <c r="L2570" i="27"/>
  <c r="L2131" i="27"/>
  <c r="L1581" i="27"/>
  <c r="L3265" i="27"/>
  <c r="L1607" i="27"/>
  <c r="L3239" i="27"/>
  <c r="L2983" i="27"/>
  <c r="L2777" i="27"/>
  <c r="L2518" i="27"/>
  <c r="L1633" i="27"/>
  <c r="L1454" i="27"/>
  <c r="L3729" i="27"/>
  <c r="L2181" i="27"/>
  <c r="L3598" i="27"/>
  <c r="L2674" i="27"/>
  <c r="L2958" i="27"/>
  <c r="L3418" i="27"/>
  <c r="L2232" i="27"/>
  <c r="L1764" i="27"/>
  <c r="L1979" i="27"/>
  <c r="L3187" i="27"/>
  <c r="L2080" i="27"/>
  <c r="L2105" i="27"/>
  <c r="L2726" i="27"/>
  <c r="L2334" i="27"/>
  <c r="L1789" i="27"/>
  <c r="L3341" i="27"/>
  <c r="L3677" i="27"/>
  <c r="L3779" i="27"/>
  <c r="L3084" i="27"/>
  <c r="L3494" i="27"/>
  <c r="L3160" i="27"/>
  <c r="L2493" i="27"/>
  <c r="L212" i="27"/>
  <c r="L2544" i="27"/>
  <c r="L3857" i="27"/>
  <c r="L1327" i="27"/>
  <c r="L2752" i="27"/>
  <c r="L3520" i="27"/>
  <c r="L253" i="27"/>
  <c r="L581" i="27"/>
  <c r="L701" i="27"/>
  <c r="L551" i="27"/>
  <c r="L433" i="27"/>
  <c r="L148" i="27"/>
  <c r="L493" i="27"/>
  <c r="L1182" i="27"/>
  <c r="L118" i="27"/>
  <c r="L881" i="27"/>
  <c r="L1052" i="27"/>
  <c r="L1156" i="27"/>
  <c r="L33" i="27"/>
  <c r="T34" i="27"/>
  <c r="T154" i="27"/>
  <c r="L258" i="27"/>
  <c r="T677" i="27"/>
  <c r="L731" i="27"/>
  <c r="L3366" i="27"/>
  <c r="L1379" i="27"/>
  <c r="L2257" i="27"/>
  <c r="L1078" i="27"/>
  <c r="L3655" i="27"/>
  <c r="O1032" i="27"/>
  <c r="O1384" i="27"/>
  <c r="O2416" i="27"/>
  <c r="O1333" i="27"/>
  <c r="O1512" i="27"/>
  <c r="O2061" i="27"/>
  <c r="O2550" i="27"/>
  <c r="O3863" i="27"/>
  <c r="D22" i="23"/>
  <c r="L2424" i="27"/>
  <c r="L2422" i="27"/>
  <c r="L2423" i="27"/>
  <c r="E138" i="23"/>
  <c r="E148" i="23"/>
  <c r="I26" i="23"/>
  <c r="I39" i="23"/>
  <c r="I13" i="23"/>
  <c r="I52" i="23"/>
  <c r="U10" i="23"/>
  <c r="U36" i="23"/>
  <c r="R124" i="23"/>
  <c r="U23" i="23"/>
  <c r="U42" i="27"/>
  <c r="U102" i="27"/>
  <c r="U237" i="27"/>
  <c r="U954" i="27"/>
  <c r="U925" i="27"/>
  <c r="U535" i="27"/>
  <c r="U506" i="27"/>
  <c r="U477" i="27"/>
  <c r="U72" i="27"/>
  <c r="U162" i="27"/>
  <c r="U595" i="27"/>
  <c r="U192" i="27"/>
  <c r="U1117" i="27"/>
  <c r="U267" i="27"/>
  <c r="U625" i="27"/>
  <c r="U132" i="27"/>
  <c r="U835" i="27"/>
  <c r="U775" i="27"/>
  <c r="U327" i="27"/>
  <c r="U297" i="27"/>
  <c r="U387" i="27"/>
  <c r="U685" i="27"/>
  <c r="U227" i="27"/>
  <c r="U1091" i="27"/>
  <c r="U357" i="27"/>
  <c r="U33" i="23"/>
  <c r="U805" i="27"/>
  <c r="U655" i="27"/>
  <c r="U81" i="23"/>
  <c r="U715" i="27"/>
  <c r="U1143" i="27"/>
  <c r="U447" i="27"/>
  <c r="U223" i="27"/>
  <c r="U1909" i="27"/>
  <c r="U2372" i="27"/>
  <c r="U2739" i="27"/>
  <c r="U1725" i="27"/>
  <c r="U1365" i="27"/>
  <c r="U2042" i="27"/>
  <c r="U1801" i="27"/>
  <c r="U2422" i="27"/>
  <c r="U3870" i="27"/>
  <c r="U3741" i="27"/>
  <c r="U3226" i="27"/>
  <c r="U2945" i="27"/>
  <c r="U3096" i="27"/>
  <c r="U3046" i="27"/>
  <c r="U2894" i="27"/>
  <c r="U2816" i="27"/>
  <c r="U2713" i="27"/>
  <c r="U2609" i="27"/>
  <c r="U2557" i="27"/>
  <c r="U2295" i="27"/>
  <c r="U2168" i="27"/>
  <c r="U2219" i="27"/>
  <c r="U2067" i="27"/>
  <c r="U1936" i="27"/>
  <c r="U1776" i="27"/>
  <c r="U1620" i="27"/>
  <c r="U1441" i="27"/>
  <c r="U1751" i="27"/>
  <c r="U2143" i="27"/>
  <c r="U3201" i="27"/>
  <c r="U3278" i="27"/>
  <c r="U3328" i="27"/>
  <c r="U3174" i="27"/>
  <c r="U3716" i="27"/>
  <c r="U3534" i="27"/>
  <c r="U3481" i="27"/>
  <c r="U3455" i="27"/>
  <c r="U3071" i="27"/>
  <c r="U2321" i="27"/>
  <c r="U3430" i="27"/>
  <c r="U1568" i="27"/>
  <c r="U1314" i="27"/>
  <c r="U2790" i="27"/>
  <c r="U1493" i="27"/>
  <c r="U1416" i="27"/>
  <c r="U2397" i="27"/>
  <c r="U2418" i="27"/>
  <c r="U983" i="27"/>
  <c r="U1013" i="27"/>
  <c r="U895" i="27"/>
  <c r="U865" i="27"/>
  <c r="U3637" i="27"/>
  <c r="U1169" i="27"/>
  <c r="U1647" i="27"/>
  <c r="U3405" i="27"/>
  <c r="U3303" i="27"/>
  <c r="U2867" i="27"/>
  <c r="U3507" i="27"/>
  <c r="U3817" i="27"/>
  <c r="U2244" i="27"/>
  <c r="U3353" i="27"/>
  <c r="U1827" i="27"/>
  <c r="U3791" i="27"/>
  <c r="U3585" i="27"/>
  <c r="U3121" i="27"/>
  <c r="U2919" i="27"/>
  <c r="U2970" i="27"/>
  <c r="U2841" i="27"/>
  <c r="U2764" i="27"/>
  <c r="U2687" i="27"/>
  <c r="U2661" i="27"/>
  <c r="U2583" i="27"/>
  <c r="U2455" i="27"/>
  <c r="U2505" i="27"/>
  <c r="U2430" i="27"/>
  <c r="U2193" i="27"/>
  <c r="U2118" i="27"/>
  <c r="U2092" i="27"/>
  <c r="U2017" i="27"/>
  <c r="U1882" i="27"/>
  <c r="U1594" i="27"/>
  <c r="U1543" i="27"/>
  <c r="U1674" i="27"/>
  <c r="U1699" i="27"/>
  <c r="U1518" i="27"/>
  <c r="U1390" i="27"/>
  <c r="U3559" i="27"/>
  <c r="U2635" i="27"/>
  <c r="U2270" i="27"/>
  <c r="U1992" i="27"/>
  <c r="U3252" i="27"/>
  <c r="U3021" i="27"/>
  <c r="U1339" i="27"/>
  <c r="U1966" i="27"/>
  <c r="U3690" i="27"/>
  <c r="U3664" i="27"/>
  <c r="U1467" i="27"/>
  <c r="U3380" i="27"/>
  <c r="U3147" i="27"/>
  <c r="U2996" i="27"/>
  <c r="U2480" i="27"/>
  <c r="U1039" i="27"/>
  <c r="U2346" i="27"/>
  <c r="U1853" i="27"/>
  <c r="U2531" i="27"/>
  <c r="U3844" i="27"/>
  <c r="U3611" i="27"/>
  <c r="U12" i="27"/>
  <c r="U745" i="27"/>
  <c r="U1065" i="27"/>
  <c r="U565" i="27"/>
  <c r="U960" i="27"/>
  <c r="U273" i="27"/>
  <c r="U541" i="27"/>
  <c r="U571" i="27"/>
  <c r="U691" i="27"/>
  <c r="U931" i="27"/>
  <c r="U661" i="27"/>
  <c r="U512" i="27"/>
  <c r="U423" i="27"/>
  <c r="U48" i="27"/>
  <c r="U168" i="27"/>
  <c r="U303" i="27"/>
  <c r="U393" i="27"/>
  <c r="U631" i="27"/>
  <c r="U841" i="27"/>
  <c r="U138" i="27"/>
  <c r="U601" i="27"/>
  <c r="U73" i="23"/>
  <c r="U74" i="23"/>
  <c r="U483" i="27"/>
  <c r="U781" i="27"/>
  <c r="U78" i="27"/>
  <c r="U811" i="27"/>
  <c r="U18" i="27"/>
  <c r="U243" i="27"/>
  <c r="U108" i="27"/>
  <c r="U721" i="27"/>
  <c r="U363" i="27"/>
  <c r="U333" i="27"/>
  <c r="U198" i="27"/>
  <c r="D48" i="23"/>
  <c r="U751" i="27"/>
  <c r="U901" i="27"/>
  <c r="U989" i="27"/>
  <c r="U453" i="27"/>
  <c r="U871" i="27"/>
  <c r="O379" i="27"/>
  <c r="O887" i="27"/>
  <c r="O917" i="27"/>
  <c r="O409" i="27"/>
  <c r="O707" i="27"/>
  <c r="O124" i="27"/>
  <c r="O767" i="27"/>
  <c r="O587" i="27"/>
  <c r="O184" i="27"/>
  <c r="O439" i="27"/>
  <c r="O499" i="27"/>
  <c r="I3739" i="27"/>
  <c r="I3428" i="27"/>
  <c r="I2814" i="27"/>
  <c r="I2581" i="27"/>
  <c r="I1907" i="27"/>
  <c r="I1541" i="27"/>
  <c r="I1990" i="27"/>
  <c r="I2428" i="27"/>
  <c r="I3714" i="27"/>
  <c r="I2478" i="27"/>
  <c r="I1363" i="27"/>
  <c r="I264" i="27"/>
  <c r="I2788" i="27"/>
  <c r="I922" i="27"/>
  <c r="I354" i="27"/>
  <c r="I2968" i="27"/>
  <c r="I2217" i="27"/>
  <c r="I3019" i="27"/>
  <c r="I2116" i="27"/>
  <c r="I3378" i="27"/>
  <c r="I2040" i="27"/>
  <c r="I652" i="27"/>
  <c r="I682" i="27"/>
  <c r="I742" i="27"/>
  <c r="I1491" i="27"/>
  <c r="I1167" i="27"/>
  <c r="I1645" i="27"/>
  <c r="I2737" i="27"/>
  <c r="I3842" i="27"/>
  <c r="I892" i="27"/>
  <c r="I9" i="27"/>
  <c r="I1723" i="27"/>
  <c r="I1011" i="27"/>
  <c r="I1037" i="27"/>
  <c r="I3505" i="27"/>
  <c r="I444" i="27"/>
  <c r="I2503" i="27"/>
  <c r="I1439" i="27"/>
  <c r="I3326" i="27"/>
  <c r="I2555" i="27"/>
  <c r="I3662" i="27"/>
  <c r="I772" i="27"/>
  <c r="I1115" i="27"/>
  <c r="I384" i="27"/>
  <c r="I1141" i="27"/>
  <c r="I2370" i="27"/>
  <c r="I474" i="27"/>
  <c r="I3815" i="27"/>
  <c r="I414" i="27"/>
  <c r="I532" i="27"/>
  <c r="I1063" i="27"/>
  <c r="I2529" i="27"/>
  <c r="I2344" i="27"/>
  <c r="I2395" i="27"/>
  <c r="I3635" i="27"/>
  <c r="I69" i="27"/>
  <c r="I159" i="27"/>
  <c r="I592" i="27"/>
  <c r="I1825" i="27"/>
  <c r="I503" i="27"/>
  <c r="I862" i="27"/>
  <c r="I2242" i="27"/>
  <c r="G92" i="23"/>
  <c r="G93" i="23"/>
  <c r="G41" i="23"/>
  <c r="L149" i="27"/>
  <c r="L2386" i="27"/>
  <c r="L2545" i="27"/>
  <c r="L1430" i="27"/>
  <c r="L1328" i="27"/>
  <c r="L2753" i="27"/>
  <c r="L3521" i="27"/>
  <c r="L1815" i="27"/>
  <c r="L2056" i="27"/>
  <c r="L254" i="27"/>
  <c r="L494" i="27"/>
  <c r="L912" i="27"/>
  <c r="L582" i="27"/>
  <c r="L404" i="27"/>
  <c r="L1507" i="27"/>
  <c r="L1183" i="27"/>
  <c r="L284" i="27"/>
  <c r="L119" i="27"/>
  <c r="L762" i="27"/>
  <c r="L1027" i="27"/>
  <c r="L3858" i="27"/>
  <c r="L1871" i="27"/>
  <c r="L3831" i="27"/>
  <c r="L29" i="27"/>
  <c r="L434" i="27"/>
  <c r="L59" i="27"/>
  <c r="L179" i="27"/>
  <c r="L1131" i="27"/>
  <c r="L344" i="27"/>
  <c r="L374" i="27"/>
  <c r="L732" i="27"/>
  <c r="L882" i="27"/>
  <c r="L886" i="27"/>
  <c r="L1161" i="27"/>
  <c r="L2390" i="27"/>
  <c r="L1819" i="27"/>
  <c r="L1511" i="27"/>
  <c r="L2060" i="27"/>
  <c r="L916" i="27"/>
  <c r="L1057" i="27"/>
  <c r="L408" i="27"/>
  <c r="L438" i="27"/>
  <c r="L288" i="27"/>
  <c r="L378" i="27"/>
  <c r="L63" i="27"/>
  <c r="L183" i="27"/>
  <c r="L766" i="27"/>
  <c r="L3862" i="27"/>
  <c r="L3835" i="27"/>
  <c r="L1332" i="27"/>
  <c r="L2757" i="27"/>
  <c r="L1875" i="27"/>
  <c r="L2549" i="27"/>
  <c r="L1434" i="27"/>
  <c r="L498" i="27"/>
  <c r="L348" i="27"/>
  <c r="L1135" i="27"/>
  <c r="L1187" i="27"/>
  <c r="L556" i="27"/>
  <c r="L3525" i="27"/>
  <c r="L586" i="27"/>
  <c r="L153" i="27"/>
  <c r="L1031" i="27"/>
  <c r="L1083" i="27"/>
  <c r="L676" i="27"/>
  <c r="L1157" i="27"/>
  <c r="L706" i="27"/>
  <c r="L1130" i="27"/>
  <c r="T587" i="27"/>
  <c r="L1053" i="27"/>
  <c r="L3624" i="27"/>
  <c r="N3372" i="27"/>
  <c r="N3656" i="27"/>
  <c r="N1820" i="27"/>
  <c r="N1136" i="27"/>
  <c r="N2809" i="27"/>
  <c r="N1384" i="27"/>
  <c r="N3836" i="27"/>
  <c r="N1333" i="27"/>
  <c r="N3863" i="27"/>
  <c r="N2758" i="27"/>
  <c r="N1058" i="27"/>
  <c r="N1032" i="27"/>
  <c r="X1867" i="27"/>
  <c r="L552" i="27"/>
  <c r="D3303" i="27"/>
  <c r="D1362" i="27"/>
  <c r="J1845" i="27"/>
  <c r="J2364" i="27"/>
  <c r="J3371" i="27"/>
  <c r="J3629" i="27"/>
  <c r="J3655" i="27"/>
  <c r="J1383" i="27"/>
  <c r="D10" i="27"/>
  <c r="D70" i="27"/>
  <c r="D683" i="27"/>
  <c r="D504" i="27"/>
  <c r="D355" i="27"/>
  <c r="D40" i="27"/>
  <c r="D803" i="27"/>
  <c r="D893" i="27"/>
  <c r="D130" i="27"/>
  <c r="D533" i="27"/>
  <c r="D563" i="27"/>
  <c r="D713" i="27"/>
  <c r="D190" i="27"/>
  <c r="D445" i="27"/>
  <c r="D100" i="27"/>
  <c r="D623" i="27"/>
  <c r="D99" i="23"/>
  <c r="X105" i="23"/>
  <c r="X106" i="23"/>
  <c r="X882" i="27"/>
  <c r="X2335" i="27"/>
  <c r="X1790" i="27"/>
  <c r="X2701" i="27"/>
  <c r="X3755" i="27"/>
  <c r="X2233" i="27"/>
  <c r="X3599" i="27"/>
  <c r="X3240" i="27"/>
  <c r="X3060" i="27"/>
  <c r="X2933" i="27"/>
  <c r="X2855" i="27"/>
  <c r="X2778" i="27"/>
  <c r="X2571" i="27"/>
  <c r="X2469" i="27"/>
  <c r="X2309" i="27"/>
  <c r="X1923" i="27"/>
  <c r="X1557" i="27"/>
  <c r="X1353" i="27"/>
  <c r="X3704" i="27"/>
  <c r="X3292" i="27"/>
  <c r="X3317" i="27"/>
  <c r="X2675" i="27"/>
  <c r="X3110" i="27"/>
  <c r="X2597" i="27"/>
  <c r="X2132" i="27"/>
  <c r="X1713" i="27"/>
  <c r="X1404" i="27"/>
  <c r="X1765" i="27"/>
  <c r="X1980" i="27"/>
  <c r="X2649" i="27"/>
  <c r="X3342" i="27"/>
  <c r="X2031" i="27"/>
  <c r="X1455" i="27"/>
  <c r="X3444" i="27"/>
  <c r="X2984" i="27"/>
  <c r="X2830" i="27"/>
  <c r="X2519" i="27"/>
  <c r="X2207" i="27"/>
  <c r="X1532" i="27"/>
  <c r="X3573" i="27"/>
  <c r="X1688" i="27"/>
  <c r="X2727" i="27"/>
  <c r="X2081" i="27"/>
  <c r="X1634" i="27"/>
  <c r="X3266" i="27"/>
  <c r="X2106" i="27"/>
  <c r="X3188" i="27"/>
  <c r="X3035" i="27"/>
  <c r="X3548" i="27"/>
  <c r="X3495" i="27"/>
  <c r="X3469" i="27"/>
  <c r="X3085" i="27"/>
  <c r="X3780" i="27"/>
  <c r="X2494" i="27"/>
  <c r="X1608" i="27"/>
  <c r="X3805" i="27"/>
  <c r="X2959" i="27"/>
  <c r="X3135" i="27"/>
  <c r="X2908" i="27"/>
  <c r="X2623" i="27"/>
  <c r="X2444" i="27"/>
  <c r="X1582" i="27"/>
  <c r="X3419" i="27"/>
  <c r="X2284" i="27"/>
  <c r="X3884" i="27"/>
  <c r="X2182" i="27"/>
  <c r="X1896" i="27"/>
  <c r="X3730" i="27"/>
  <c r="X3215" i="27"/>
  <c r="X2157" i="27"/>
  <c r="X2006" i="27"/>
  <c r="X3678" i="27"/>
  <c r="X1481" i="27"/>
  <c r="X3394" i="27"/>
  <c r="X3010" i="27"/>
  <c r="X3161" i="27"/>
  <c r="X1131" i="27"/>
  <c r="X213" i="27"/>
  <c r="X1815" i="27"/>
  <c r="X3625" i="27"/>
  <c r="X2881" i="27"/>
  <c r="X2258" i="27"/>
  <c r="X3367" i="27"/>
  <c r="X2386" i="27"/>
  <c r="X1871" i="27"/>
  <c r="X2360" i="27"/>
  <c r="X2753" i="27"/>
  <c r="X1183" i="27"/>
  <c r="X2411" i="27"/>
  <c r="X3651" i="27"/>
  <c r="X1027" i="27"/>
  <c r="X1079" i="27"/>
  <c r="X1105" i="27"/>
  <c r="X464" i="27"/>
  <c r="X2545" i="27"/>
  <c r="X1430" i="27"/>
  <c r="X3858" i="27"/>
  <c r="X3521" i="27"/>
  <c r="X1328" i="27"/>
  <c r="X1739" i="27"/>
  <c r="X1379" i="27"/>
  <c r="X2056" i="27"/>
  <c r="X3831" i="27"/>
  <c r="X2804" i="27"/>
  <c r="X1507" i="27"/>
  <c r="X912" i="27"/>
  <c r="X582" i="27"/>
  <c r="T1868" i="27"/>
  <c r="D160" i="27"/>
  <c r="P742" i="27"/>
  <c r="T3681" i="27"/>
  <c r="T208" i="27"/>
  <c r="T3651" i="27"/>
  <c r="T1110" i="27"/>
  <c r="T1162" i="27"/>
  <c r="T3166" i="27"/>
  <c r="T3785" i="27"/>
  <c r="T3015" i="27"/>
  <c r="T3399" i="27"/>
  <c r="T3683" i="27"/>
  <c r="T3500" i="27"/>
  <c r="T1587" i="27"/>
  <c r="T2340" i="27"/>
  <c r="T3449" i="27"/>
  <c r="T3709" i="27"/>
  <c r="T3347" i="27"/>
  <c r="T3322" i="27"/>
  <c r="T3040" i="27"/>
  <c r="T3735" i="27"/>
  <c r="T1901" i="27"/>
  <c r="T2314" i="27"/>
  <c r="T2576" i="27"/>
  <c r="T2835" i="27"/>
  <c r="T2964" i="27"/>
  <c r="T2086" i="27"/>
  <c r="T1770" i="27"/>
  <c r="T2289" i="27"/>
  <c r="T1409" i="27"/>
  <c r="T1718" i="27"/>
  <c r="T2137" i="27"/>
  <c r="T2680" i="27"/>
  <c r="T2238" i="27"/>
  <c r="T3760" i="27"/>
  <c r="T3140" i="27"/>
  <c r="T3065" i="27"/>
  <c r="T2706" i="27"/>
  <c r="T3889" i="27"/>
  <c r="T2989" i="27"/>
  <c r="T2602" i="27"/>
  <c r="T2474" i="27"/>
  <c r="T2187" i="27"/>
  <c r="T1537" i="27"/>
  <c r="T3220" i="27"/>
  <c r="T89" i="27"/>
  <c r="T347" i="27"/>
  <c r="T3707" i="27"/>
  <c r="T1407" i="27"/>
  <c r="T2574" i="27"/>
  <c r="T122" i="27"/>
  <c r="T1108" i="27"/>
  <c r="T3472" i="27"/>
  <c r="T2135" i="27"/>
  <c r="T3733" i="27"/>
  <c r="T3243" i="27"/>
  <c r="T2389" i="27"/>
  <c r="D954" i="27"/>
  <c r="D162" i="27"/>
  <c r="D2397" i="27"/>
  <c r="T825" i="27"/>
  <c r="T216" i="27"/>
  <c r="T2497" i="27"/>
  <c r="T3191" i="27"/>
  <c r="T1926" i="27"/>
  <c r="T2160" i="27"/>
  <c r="T1637" i="27"/>
  <c r="T2600" i="27"/>
  <c r="T3887" i="27"/>
  <c r="T1953" i="27"/>
  <c r="T2962" i="27"/>
  <c r="T2472" i="27"/>
  <c r="T2363" i="27"/>
  <c r="T585" i="27"/>
  <c r="T1433" i="27"/>
  <c r="D325" i="27"/>
  <c r="D952" i="27"/>
  <c r="D833" i="27"/>
  <c r="T612" i="27"/>
  <c r="T942" i="27"/>
  <c r="T980" i="27"/>
  <c r="T1844" i="27"/>
  <c r="T1510" i="27"/>
  <c r="T1030" i="27"/>
  <c r="T3834" i="27"/>
  <c r="T132" i="23"/>
  <c r="T144" i="23"/>
  <c r="T139" i="23"/>
  <c r="T140" i="23"/>
  <c r="T407" i="27"/>
  <c r="T645" i="27"/>
  <c r="T945" i="27"/>
  <c r="T1160" i="27"/>
  <c r="T257" i="27"/>
  <c r="T795" i="27"/>
  <c r="T3088" i="27"/>
  <c r="T3164" i="27"/>
  <c r="T3345" i="27"/>
  <c r="T1691" i="27"/>
  <c r="T3422" i="27"/>
  <c r="T3218" i="27"/>
  <c r="T3295" i="27"/>
  <c r="T1535" i="27"/>
  <c r="T2034" i="27"/>
  <c r="T2210" i="27"/>
  <c r="T2678" i="27"/>
  <c r="T2987" i="27"/>
  <c r="T3038" i="27"/>
  <c r="T1793" i="27"/>
  <c r="T2312" i="27"/>
  <c r="T2833" i="27"/>
  <c r="T3113" i="27"/>
  <c r="T3602" i="27"/>
  <c r="T1056" i="27"/>
  <c r="T2261" i="27"/>
  <c r="T2807" i="27"/>
  <c r="T3524" i="27"/>
  <c r="T3628" i="27"/>
  <c r="T1331" i="27"/>
  <c r="D265" i="27"/>
  <c r="T1032" i="27"/>
  <c r="D1013" i="27"/>
  <c r="D12" i="27"/>
  <c r="T2360" i="27"/>
  <c r="T1841" i="27"/>
  <c r="D1801" i="27"/>
  <c r="T1664" i="27"/>
  <c r="T3654" i="27"/>
  <c r="T2059" i="27"/>
  <c r="T96" i="23"/>
  <c r="T100" i="23"/>
  <c r="T1742" i="27"/>
  <c r="T136" i="23"/>
  <c r="T62" i="27"/>
  <c r="T377" i="27"/>
  <c r="T92" i="27"/>
  <c r="T317" i="27"/>
  <c r="T526" i="27"/>
  <c r="T615" i="27"/>
  <c r="T735" i="27"/>
  <c r="T855" i="27"/>
  <c r="T974" i="27"/>
  <c r="T1134" i="27"/>
  <c r="T467" i="27"/>
  <c r="T1484" i="27"/>
  <c r="T287" i="27"/>
  <c r="T705" i="27"/>
  <c r="T885" i="27"/>
  <c r="T3013" i="27"/>
  <c r="T3397" i="27"/>
  <c r="T3783" i="27"/>
  <c r="T3498" i="27"/>
  <c r="T3551" i="27"/>
  <c r="T2338" i="27"/>
  <c r="T2652" i="27"/>
  <c r="T3576" i="27"/>
  <c r="T1585" i="27"/>
  <c r="T3320" i="27"/>
  <c r="T3447" i="27"/>
  <c r="T1983" i="27"/>
  <c r="T2009" i="27"/>
  <c r="T2287" i="27"/>
  <c r="T1768" i="27"/>
  <c r="T1458" i="27"/>
  <c r="T1560" i="27"/>
  <c r="T1716" i="27"/>
  <c r="T2109" i="27"/>
  <c r="T2185" i="27"/>
  <c r="T2522" i="27"/>
  <c r="T2626" i="27"/>
  <c r="T2781" i="27"/>
  <c r="T2911" i="27"/>
  <c r="T3758" i="27"/>
  <c r="T2704" i="27"/>
  <c r="T3269" i="27"/>
  <c r="T1356" i="27"/>
  <c r="T1899" i="27"/>
  <c r="T2084" i="27"/>
  <c r="T2447" i="27"/>
  <c r="T2730" i="27"/>
  <c r="T2936" i="27"/>
  <c r="T3063" i="27"/>
  <c r="T3138" i="27"/>
  <c r="T1611" i="27"/>
  <c r="T3808" i="27"/>
  <c r="T2236" i="27"/>
  <c r="T672" i="27"/>
  <c r="T1079" i="27"/>
  <c r="T1131" i="27"/>
  <c r="T314" i="27"/>
  <c r="T822" i="27"/>
  <c r="T2548" i="27"/>
  <c r="T1874" i="27"/>
  <c r="T3861" i="27"/>
  <c r="T1818" i="27"/>
  <c r="T1382" i="27"/>
  <c r="T182" i="27"/>
  <c r="T32" i="27"/>
  <c r="T1186" i="27"/>
  <c r="T2414" i="27"/>
  <c r="T915" i="27"/>
  <c r="T2884" i="27"/>
  <c r="T497" i="27"/>
  <c r="T437" i="27"/>
  <c r="T2756" i="27"/>
  <c r="T1384" i="27"/>
  <c r="T1435" i="27"/>
  <c r="T3372" i="27"/>
  <c r="T2886" i="27"/>
  <c r="T2263" i="27"/>
  <c r="T2550" i="27"/>
  <c r="T3630" i="27"/>
  <c r="T2391" i="27"/>
  <c r="T1820" i="27"/>
  <c r="T1744" i="27"/>
  <c r="T2061" i="27"/>
  <c r="T1876" i="27"/>
  <c r="T2416" i="27"/>
  <c r="T3863" i="27"/>
  <c r="T1333" i="27"/>
  <c r="T3836" i="27"/>
  <c r="T1512" i="27"/>
  <c r="T3526" i="27"/>
  <c r="T2758" i="27"/>
  <c r="T2809" i="27"/>
  <c r="T1666" i="27"/>
  <c r="T344" i="27"/>
  <c r="T732" i="27"/>
  <c r="T85" i="23"/>
  <c r="T254" i="27"/>
  <c r="T702" i="27"/>
  <c r="T523" i="27"/>
  <c r="T14" i="23"/>
  <c r="T1027" i="27"/>
  <c r="T284" i="27"/>
  <c r="T404" i="27"/>
  <c r="T642" i="27"/>
  <c r="T882" i="27"/>
  <c r="T464" i="27"/>
  <c r="T59" i="27"/>
  <c r="T119" i="27"/>
  <c r="T374" i="27"/>
  <c r="T792" i="27"/>
  <c r="T971" i="27"/>
  <c r="T552" i="27"/>
  <c r="T852" i="27"/>
  <c r="T582" i="27"/>
  <c r="T69" i="27"/>
  <c r="T1949" i="27"/>
  <c r="T1866" i="27"/>
  <c r="T294" i="27"/>
  <c r="T234" i="27"/>
  <c r="T11" i="23"/>
  <c r="T8" i="23"/>
  <c r="T39" i="27"/>
  <c r="T324" i="27"/>
  <c r="T99" i="27"/>
  <c r="T1455" i="27"/>
  <c r="T2701" i="27"/>
  <c r="T3805" i="27"/>
  <c r="T1790" i="27"/>
  <c r="T3755" i="27"/>
  <c r="T2984" i="27"/>
  <c r="T2855" i="27"/>
  <c r="T2623" i="27"/>
  <c r="T2469" i="27"/>
  <c r="T1713" i="27"/>
  <c r="T1557" i="27"/>
  <c r="T1404" i="27"/>
  <c r="T3730" i="27"/>
  <c r="T3266" i="27"/>
  <c r="T2157" i="27"/>
  <c r="T2031" i="27"/>
  <c r="T3599" i="27"/>
  <c r="T3135" i="27"/>
  <c r="T2933" i="27"/>
  <c r="T2778" i="27"/>
  <c r="T2571" i="27"/>
  <c r="T2309" i="27"/>
  <c r="T2182" i="27"/>
  <c r="T2081" i="27"/>
  <c r="T3215" i="27"/>
  <c r="T3317" i="27"/>
  <c r="T1582" i="27"/>
  <c r="T3704" i="27"/>
  <c r="T3188" i="27"/>
  <c r="T1923" i="27"/>
  <c r="T2649" i="27"/>
  <c r="T3678" i="27"/>
  <c r="T3469" i="27"/>
  <c r="T3161" i="27"/>
  <c r="T3085" i="27"/>
  <c r="T2494" i="27"/>
  <c r="T2804" i="27"/>
  <c r="T1481" i="27"/>
  <c r="T1105" i="27"/>
  <c r="T1157" i="27"/>
  <c r="T213" i="27"/>
  <c r="T2675" i="27"/>
  <c r="T3035" i="27"/>
  <c r="T3060" i="27"/>
  <c r="T2727" i="27"/>
  <c r="T2132" i="27"/>
  <c r="T1634" i="27"/>
  <c r="T1353" i="27"/>
  <c r="T2284" i="27"/>
  <c r="T2233" i="27"/>
  <c r="T3110" i="27"/>
  <c r="T2597" i="27"/>
  <c r="T2207" i="27"/>
  <c r="T3292" i="27"/>
  <c r="T1688" i="27"/>
  <c r="T3419" i="27"/>
  <c r="T2335" i="27"/>
  <c r="T1980" i="27"/>
  <c r="T3548" i="27"/>
  <c r="T3394" i="27"/>
  <c r="T1815" i="27"/>
  <c r="T3625" i="27"/>
  <c r="T2545" i="27"/>
  <c r="T1430" i="27"/>
  <c r="T3367" i="27"/>
  <c r="T2386" i="27"/>
  <c r="T1739" i="27"/>
  <c r="T2881" i="27"/>
  <c r="T2753" i="27"/>
  <c r="T3831" i="27"/>
  <c r="T29" i="27"/>
  <c r="T494" i="27"/>
  <c r="T1183" i="27"/>
  <c r="T1507" i="27"/>
  <c r="T1871" i="27"/>
  <c r="T912" i="27"/>
  <c r="T1608" i="27"/>
  <c r="T2959" i="27"/>
  <c r="T3884" i="27"/>
  <c r="T2908" i="27"/>
  <c r="T2519" i="27"/>
  <c r="T1896" i="27"/>
  <c r="T1532" i="27"/>
  <c r="T1765" i="27"/>
  <c r="T2006" i="27"/>
  <c r="T3240" i="27"/>
  <c r="T2830" i="27"/>
  <c r="T2444" i="27"/>
  <c r="T2106" i="27"/>
  <c r="T3444" i="27"/>
  <c r="T3342" i="27"/>
  <c r="T3573" i="27"/>
  <c r="T3495" i="27"/>
  <c r="T3780" i="27"/>
  <c r="T3010" i="27"/>
  <c r="T2411" i="27"/>
  <c r="T3858" i="27"/>
  <c r="T3521" i="27"/>
  <c r="T1328" i="27"/>
  <c r="T2258" i="27"/>
  <c r="T1379" i="27"/>
  <c r="T2056" i="27"/>
  <c r="T434" i="27"/>
  <c r="T762" i="27"/>
  <c r="T179" i="27"/>
  <c r="T149" i="27"/>
  <c r="T1053" i="27"/>
  <c r="D192" i="27"/>
  <c r="D715" i="27"/>
  <c r="D506" i="27"/>
  <c r="D565" i="27"/>
  <c r="D805" i="27"/>
  <c r="D2372" i="27"/>
  <c r="D3611" i="27"/>
  <c r="W15" i="23"/>
  <c r="W151" i="23"/>
  <c r="W152" i="23"/>
  <c r="W140" i="23"/>
  <c r="W133" i="23"/>
  <c r="W144" i="23"/>
  <c r="W134" i="23"/>
  <c r="W41" i="23"/>
  <c r="W92" i="23"/>
  <c r="W93" i="23"/>
  <c r="W105" i="23"/>
  <c r="W106" i="23"/>
  <c r="W464" i="27"/>
  <c r="W942" i="27"/>
  <c r="W762" i="27"/>
  <c r="W1105" i="27"/>
  <c r="W971" i="27"/>
  <c r="W882" i="27"/>
  <c r="W852" i="27"/>
  <c r="W792" i="27"/>
  <c r="W702" i="27"/>
  <c r="W494" i="27"/>
  <c r="W149" i="27"/>
  <c r="W822" i="27"/>
  <c r="W732" i="27"/>
  <c r="W672" i="27"/>
  <c r="W642" i="27"/>
  <c r="W612" i="27"/>
  <c r="W552" i="27"/>
  <c r="W523" i="27"/>
  <c r="W374" i="27"/>
  <c r="W344" i="27"/>
  <c r="W314" i="27"/>
  <c r="W284" i="27"/>
  <c r="W254" i="27"/>
  <c r="W89" i="27"/>
  <c r="W179" i="27"/>
  <c r="W59" i="27"/>
  <c r="W29" i="27"/>
  <c r="W3266" i="27"/>
  <c r="W3419" i="27"/>
  <c r="W1532" i="27"/>
  <c r="W1353" i="27"/>
  <c r="W1896" i="27"/>
  <c r="W2031" i="27"/>
  <c r="W2519" i="27"/>
  <c r="W2623" i="27"/>
  <c r="W2597" i="27"/>
  <c r="W2959" i="27"/>
  <c r="W3188" i="27"/>
  <c r="W1765" i="27"/>
  <c r="W3704" i="27"/>
  <c r="W2106" i="27"/>
  <c r="W2182" i="27"/>
  <c r="W2778" i="27"/>
  <c r="W3599" i="27"/>
  <c r="W1608" i="27"/>
  <c r="W2335" i="27"/>
  <c r="W1404" i="27"/>
  <c r="W1582" i="27"/>
  <c r="W2132" i="27"/>
  <c r="W2908" i="27"/>
  <c r="W2984" i="27"/>
  <c r="W3444" i="27"/>
  <c r="W2701" i="27"/>
  <c r="W2284" i="27"/>
  <c r="W1980" i="27"/>
  <c r="W1557" i="27"/>
  <c r="W3805" i="27"/>
  <c r="W3678" i="27"/>
  <c r="W3469" i="27"/>
  <c r="W3161" i="27"/>
  <c r="W3085" i="27"/>
  <c r="W1481" i="27"/>
  <c r="W2386" i="27"/>
  <c r="W3317" i="27"/>
  <c r="W3035" i="27"/>
  <c r="W1455" i="27"/>
  <c r="W1713" i="27"/>
  <c r="W1790" i="27"/>
  <c r="W1923" i="27"/>
  <c r="W2444" i="27"/>
  <c r="W2571" i="27"/>
  <c r="W2727" i="27"/>
  <c r="W2933" i="27"/>
  <c r="W2309" i="27"/>
  <c r="W3292" i="27"/>
  <c r="W3342" i="27"/>
  <c r="W3573" i="27"/>
  <c r="W1634" i="27"/>
  <c r="W2207" i="27"/>
  <c r="W2675" i="27"/>
  <c r="W2855" i="27"/>
  <c r="W2233" i="27"/>
  <c r="W1688" i="27"/>
  <c r="W2649" i="27"/>
  <c r="W3730" i="27"/>
  <c r="W2081" i="27"/>
  <c r="W2830" i="27"/>
  <c r="W3060" i="27"/>
  <c r="W3240" i="27"/>
  <c r="W3884" i="27"/>
  <c r="W2469" i="27"/>
  <c r="W2157" i="27"/>
  <c r="W2006" i="27"/>
  <c r="W3110" i="27"/>
  <c r="W3215" i="27"/>
  <c r="W3135" i="27"/>
  <c r="W3755" i="27"/>
  <c r="W3495" i="27"/>
  <c r="W3548" i="27"/>
  <c r="W2494" i="27"/>
  <c r="W3010" i="27"/>
  <c r="W3394" i="27"/>
  <c r="W3780" i="27"/>
  <c r="W2056" i="27"/>
  <c r="W1157" i="27"/>
  <c r="W1328" i="27"/>
  <c r="W2545" i="27"/>
  <c r="W2360" i="27"/>
  <c r="W2881" i="27"/>
  <c r="W1871" i="27"/>
  <c r="W3625" i="27"/>
  <c r="W213" i="27"/>
  <c r="W3858" i="27"/>
  <c r="W2804" i="27"/>
  <c r="W1661" i="27"/>
  <c r="W2753" i="27"/>
  <c r="W1739" i="27"/>
  <c r="W2411" i="27"/>
  <c r="W1379" i="27"/>
  <c r="W2258" i="27"/>
  <c r="W3367" i="27"/>
  <c r="W1841" i="27"/>
  <c r="W119" i="27"/>
  <c r="W912" i="27"/>
  <c r="W3831" i="27"/>
  <c r="W1507" i="27"/>
  <c r="W1027" i="27"/>
  <c r="W3521" i="27"/>
  <c r="W404" i="27"/>
  <c r="W434" i="27"/>
  <c r="W138" i="23"/>
  <c r="W137" i="23"/>
  <c r="W1079" i="27"/>
  <c r="W1183" i="27"/>
  <c r="W3651" i="27"/>
  <c r="V134" i="23"/>
  <c r="V135" i="23"/>
  <c r="V1661" i="27"/>
  <c r="V1815" i="27"/>
  <c r="V1871" i="27"/>
  <c r="V503" i="27"/>
  <c r="V294" i="27"/>
  <c r="V234" i="27"/>
  <c r="V69" i="27"/>
  <c r="V8" i="23"/>
  <c r="V324" i="27"/>
  <c r="V129" i="27"/>
  <c r="V14" i="23"/>
  <c r="V11" i="23"/>
  <c r="V39" i="27"/>
  <c r="V3868" i="27"/>
  <c r="V3583" i="27"/>
  <c r="V3044" i="27"/>
  <c r="V2917" i="27"/>
  <c r="V2968" i="27"/>
  <c r="V2839" i="27"/>
  <c r="V2762" i="27"/>
  <c r="V2685" i="27"/>
  <c r="V2607" i="27"/>
  <c r="V2555" i="27"/>
  <c r="V2453" i="27"/>
  <c r="V2293" i="27"/>
  <c r="V2217" i="27"/>
  <c r="V2166" i="27"/>
  <c r="V2065" i="27"/>
  <c r="V1934" i="27"/>
  <c r="V1880" i="27"/>
  <c r="V1697" i="27"/>
  <c r="V1337" i="27"/>
  <c r="V3688" i="27"/>
  <c r="V1672" i="27"/>
  <c r="V1566" i="27"/>
  <c r="V1516" i="27"/>
  <c r="V1388" i="27"/>
  <c r="V3326" i="27"/>
  <c r="V1964" i="27"/>
  <c r="V3276" i="27"/>
  <c r="V3301" i="27"/>
  <c r="V3739" i="27"/>
  <c r="V1749" i="27"/>
  <c r="V2141" i="27"/>
  <c r="V2319" i="27"/>
  <c r="V3172" i="27"/>
  <c r="V3662" i="27"/>
  <c r="V3453" i="27"/>
  <c r="V3378" i="27"/>
  <c r="V3069" i="27"/>
  <c r="V2478" i="27"/>
  <c r="V3351" i="27"/>
  <c r="V2344" i="27"/>
  <c r="V1089" i="27"/>
  <c r="V384" i="27"/>
  <c r="V3635" i="27"/>
  <c r="V3842" i="27"/>
  <c r="V2242" i="27"/>
  <c r="V2040" i="27"/>
  <c r="V1723" i="27"/>
  <c r="V1491" i="27"/>
  <c r="V2737" i="27"/>
  <c r="V1312" i="27"/>
  <c r="V951" i="27"/>
  <c r="V832" i="27"/>
  <c r="V682" i="27"/>
  <c r="V622" i="27"/>
  <c r="V562" i="27"/>
  <c r="V99" i="27"/>
  <c r="V772" i="27"/>
  <c r="V1167" i="27"/>
  <c r="V97" i="23"/>
  <c r="V1063" i="27"/>
  <c r="V1115" i="27"/>
  <c r="V1645" i="27"/>
  <c r="V1851" i="27"/>
  <c r="V414" i="27"/>
  <c r="V1414" i="27"/>
  <c r="V3789" i="27"/>
  <c r="V3428" i="27"/>
  <c r="V2943" i="27"/>
  <c r="V3094" i="27"/>
  <c r="V2892" i="27"/>
  <c r="V2814" i="27"/>
  <c r="V2711" i="27"/>
  <c r="V2659" i="27"/>
  <c r="V2581" i="27"/>
  <c r="V2503" i="27"/>
  <c r="V2428" i="27"/>
  <c r="V2090" i="27"/>
  <c r="V2191" i="27"/>
  <c r="V2116" i="27"/>
  <c r="V2015" i="27"/>
  <c r="V1907" i="27"/>
  <c r="V1774" i="27"/>
  <c r="V1541" i="27"/>
  <c r="V3403" i="27"/>
  <c r="V3557" i="27"/>
  <c r="V1592" i="27"/>
  <c r="V1618" i="27"/>
  <c r="V1439" i="27"/>
  <c r="V3714" i="27"/>
  <c r="V2633" i="27"/>
  <c r="V3250" i="27"/>
  <c r="V2268" i="27"/>
  <c r="V3199" i="27"/>
  <c r="V3224" i="27"/>
  <c r="V3019" i="27"/>
  <c r="V3119" i="27"/>
  <c r="V1990" i="27"/>
  <c r="V3532" i="27"/>
  <c r="V3479" i="27"/>
  <c r="V3764" i="27"/>
  <c r="V3145" i="27"/>
  <c r="V2994" i="27"/>
  <c r="V1465" i="27"/>
  <c r="V2395" i="27"/>
  <c r="V712" i="27"/>
  <c r="V354" i="27"/>
  <c r="V264" i="27"/>
  <c r="V2529" i="27"/>
  <c r="V1363" i="27"/>
  <c r="V2865" i="27"/>
  <c r="V189" i="27"/>
  <c r="V802" i="27"/>
  <c r="V592" i="27"/>
  <c r="V742" i="27"/>
  <c r="V474" i="27"/>
  <c r="V1011" i="27"/>
  <c r="V862" i="27"/>
  <c r="V2788" i="27"/>
  <c r="V3609" i="27"/>
  <c r="V3815" i="27"/>
  <c r="V3505" i="27"/>
  <c r="V2370" i="27"/>
  <c r="V922" i="27"/>
  <c r="V652" i="27"/>
  <c r="V532" i="27"/>
  <c r="V892" i="27"/>
  <c r="V444" i="27"/>
  <c r="V1141" i="27"/>
  <c r="V159" i="27"/>
  <c r="V9" i="27"/>
  <c r="V1037" i="27"/>
  <c r="V1799" i="27"/>
  <c r="V1825" i="27"/>
  <c r="N2885" i="27"/>
  <c r="N134" i="23"/>
  <c r="N135" i="23"/>
  <c r="L2417" i="27"/>
  <c r="L41" i="23"/>
  <c r="L105" i="23"/>
  <c r="L106" i="23"/>
  <c r="L134" i="23"/>
  <c r="L141" i="23"/>
  <c r="L142" i="23"/>
  <c r="L114" i="23"/>
  <c r="L113" i="23"/>
  <c r="L124" i="23"/>
  <c r="L127" i="23"/>
  <c r="L128" i="23"/>
  <c r="L116" i="23"/>
  <c r="L120" i="23"/>
  <c r="L121" i="23"/>
  <c r="L109" i="23"/>
  <c r="L122" i="23"/>
  <c r="L110" i="23"/>
  <c r="L92" i="23"/>
  <c r="L93" i="23"/>
  <c r="L28" i="23"/>
  <c r="D8" i="27"/>
  <c r="T3789" i="27"/>
  <c r="T3583" i="27"/>
  <c r="T3119" i="27"/>
  <c r="T2943" i="27"/>
  <c r="T3094" i="27"/>
  <c r="T2892" i="27"/>
  <c r="T2814" i="27"/>
  <c r="T2711" i="27"/>
  <c r="T2659" i="27"/>
  <c r="T2581" i="27"/>
  <c r="T2503" i="27"/>
  <c r="T2428" i="27"/>
  <c r="T2090" i="27"/>
  <c r="T2191" i="27"/>
  <c r="T2116" i="27"/>
  <c r="T2015" i="27"/>
  <c r="T1880" i="27"/>
  <c r="T1697" i="27"/>
  <c r="T3714" i="27"/>
  <c r="T1592" i="27"/>
  <c r="T1516" i="27"/>
  <c r="T1388" i="27"/>
  <c r="T1749" i="27"/>
  <c r="T1990" i="27"/>
  <c r="T3276" i="27"/>
  <c r="T2268" i="27"/>
  <c r="T1907" i="27"/>
  <c r="T1566" i="27"/>
  <c r="T2319" i="27"/>
  <c r="T1672" i="27"/>
  <c r="T3403" i="27"/>
  <c r="T3172" i="27"/>
  <c r="T1964" i="27"/>
  <c r="T3532" i="27"/>
  <c r="T3479" i="27"/>
  <c r="T1465" i="27"/>
  <c r="T3764" i="27"/>
  <c r="T3145" i="27"/>
  <c r="T2994" i="27"/>
  <c r="T3351" i="27"/>
  <c r="T1851" i="27"/>
  <c r="T1115" i="27"/>
  <c r="T862" i="27"/>
  <c r="T712" i="27"/>
  <c r="T354" i="27"/>
  <c r="T3868" i="27"/>
  <c r="T3224" i="27"/>
  <c r="T2917" i="27"/>
  <c r="T2839" i="27"/>
  <c r="T2685" i="27"/>
  <c r="T2555" i="27"/>
  <c r="T2293" i="27"/>
  <c r="T2166" i="27"/>
  <c r="T1934" i="27"/>
  <c r="T1541" i="27"/>
  <c r="T1618" i="27"/>
  <c r="T1337" i="27"/>
  <c r="T3250" i="27"/>
  <c r="T2141" i="27"/>
  <c r="T3428" i="27"/>
  <c r="T3301" i="27"/>
  <c r="T3453" i="27"/>
  <c r="T3378" i="27"/>
  <c r="T3635" i="27"/>
  <c r="T2788" i="27"/>
  <c r="T1089" i="27"/>
  <c r="T384" i="27"/>
  <c r="T264" i="27"/>
  <c r="T3609" i="27"/>
  <c r="T2529" i="27"/>
  <c r="T1414" i="27"/>
  <c r="T3815" i="27"/>
  <c r="T1363" i="27"/>
  <c r="T3505" i="27"/>
  <c r="T2865" i="27"/>
  <c r="T2370" i="27"/>
  <c r="T189" i="27"/>
  <c r="T951" i="27"/>
  <c r="T832" i="27"/>
  <c r="T682" i="27"/>
  <c r="T592" i="27"/>
  <c r="T3739" i="27"/>
  <c r="T3044" i="27"/>
  <c r="T2968" i="27"/>
  <c r="T2762" i="27"/>
  <c r="T2607" i="27"/>
  <c r="T2453" i="27"/>
  <c r="T2217" i="27"/>
  <c r="T2065" i="27"/>
  <c r="T1774" i="27"/>
  <c r="T3557" i="27"/>
  <c r="T1439" i="27"/>
  <c r="T3199" i="27"/>
  <c r="T3019" i="27"/>
  <c r="T3326" i="27"/>
  <c r="T3688" i="27"/>
  <c r="T2633" i="27"/>
  <c r="T3662" i="27"/>
  <c r="T2478" i="27"/>
  <c r="T3069" i="27"/>
  <c r="T2395" i="27"/>
  <c r="T1141" i="27"/>
  <c r="T772" i="27"/>
  <c r="T1825" i="27"/>
  <c r="T3842" i="27"/>
  <c r="T2242" i="27"/>
  <c r="T1799" i="27"/>
  <c r="T2040" i="27"/>
  <c r="T1723" i="27"/>
  <c r="T1491" i="27"/>
  <c r="T2737" i="27"/>
  <c r="T1312" i="27"/>
  <c r="T444" i="27"/>
  <c r="T922" i="27"/>
  <c r="T802" i="27"/>
  <c r="T622" i="27"/>
  <c r="T532" i="27"/>
  <c r="T562" i="27"/>
  <c r="T97" i="23"/>
  <c r="T1004" i="27"/>
  <c r="T1063" i="27"/>
  <c r="T1645" i="27"/>
  <c r="T9" i="27"/>
  <c r="T1037" i="27"/>
  <c r="T129" i="27"/>
  <c r="T742" i="27"/>
  <c r="T892" i="27"/>
  <c r="T474" i="27"/>
  <c r="T652" i="27"/>
  <c r="T1011" i="27"/>
  <c r="T1167" i="27"/>
  <c r="T2344" i="27"/>
  <c r="T414" i="27"/>
  <c r="T159" i="27"/>
  <c r="D2045" i="27"/>
  <c r="D1146" i="27"/>
  <c r="T113" i="23"/>
  <c r="T124" i="23"/>
  <c r="T114" i="23"/>
  <c r="T110" i="23"/>
  <c r="T120" i="23"/>
  <c r="T121" i="23"/>
  <c r="T109" i="23"/>
  <c r="T116" i="23"/>
  <c r="T127" i="23"/>
  <c r="T128" i="23"/>
  <c r="T41" i="23"/>
  <c r="T92" i="23"/>
  <c r="T93" i="23"/>
  <c r="D391" i="27"/>
  <c r="D510" i="27"/>
  <c r="D1094" i="27"/>
  <c r="D361" i="27"/>
  <c r="D383" i="27"/>
  <c r="D1413" i="27"/>
  <c r="F2060" i="27"/>
  <c r="F134" i="23"/>
  <c r="F3862" i="27"/>
  <c r="F1665" i="27"/>
  <c r="F2262" i="27"/>
  <c r="D591" i="27"/>
  <c r="D1722" i="27"/>
  <c r="F2364" i="27"/>
  <c r="F2808" i="27"/>
  <c r="D2873" i="27"/>
  <c r="D3841" i="27"/>
  <c r="D950" i="27"/>
  <c r="M2359" i="27"/>
  <c r="M3629" i="27"/>
  <c r="M1840" i="27"/>
  <c r="M2885" i="27"/>
  <c r="M2752" i="27"/>
  <c r="M3655" i="27"/>
  <c r="M2880" i="27"/>
  <c r="M493" i="27"/>
  <c r="D158" i="27"/>
  <c r="D1010" i="27"/>
  <c r="D1850" i="27"/>
  <c r="D72" i="27"/>
  <c r="D1827" i="27"/>
  <c r="D625" i="27"/>
  <c r="D1647" i="27"/>
  <c r="D3353" i="27"/>
  <c r="D1169" i="27"/>
  <c r="D685" i="27"/>
  <c r="D357" i="27"/>
  <c r="D595" i="27"/>
  <c r="D237" i="27"/>
  <c r="D42" i="27"/>
  <c r="D895" i="27"/>
  <c r="D1365" i="27"/>
  <c r="D3507" i="27"/>
  <c r="D102" i="27"/>
  <c r="G134" i="23"/>
  <c r="G141" i="23"/>
  <c r="G142" i="23"/>
  <c r="D2321" i="27"/>
  <c r="D3430" i="27"/>
  <c r="D1568" i="27"/>
  <c r="D2531" i="27"/>
  <c r="D835" i="27"/>
  <c r="P980" i="27"/>
  <c r="P1037" i="27"/>
  <c r="P862" i="27"/>
  <c r="P1167" i="27"/>
  <c r="P1011" i="27"/>
  <c r="P562" i="27"/>
  <c r="P384" i="27"/>
  <c r="D3634" i="27"/>
  <c r="D110" i="27"/>
  <c r="D711" i="27"/>
  <c r="D245" i="27"/>
  <c r="D1798" i="27"/>
  <c r="D502" i="27"/>
  <c r="D1062" i="27"/>
  <c r="D3504" i="27"/>
  <c r="D38" i="27"/>
  <c r="D233" i="27"/>
  <c r="D1824" i="27"/>
  <c r="D106" i="27"/>
  <c r="D220" i="27"/>
  <c r="D1036" i="27"/>
  <c r="D2736" i="27"/>
  <c r="D2537" i="27"/>
  <c r="D2394" i="27"/>
  <c r="D719" i="27"/>
  <c r="D481" i="27"/>
  <c r="D933" i="27"/>
  <c r="D68" i="27"/>
  <c r="D681" i="27"/>
  <c r="D903" i="27"/>
  <c r="D1088" i="27"/>
  <c r="D1140" i="27"/>
  <c r="D353" i="27"/>
  <c r="D2343" i="27"/>
  <c r="D2864" i="27"/>
  <c r="D2241" i="27"/>
  <c r="D293" i="27"/>
  <c r="D651" i="27"/>
  <c r="D801" i="27"/>
  <c r="D861" i="27"/>
  <c r="D891" i="27"/>
  <c r="D2039" i="27"/>
  <c r="D128" i="27"/>
  <c r="D413" i="27"/>
  <c r="D531" i="27"/>
  <c r="D1644" i="27"/>
  <c r="D2378" i="27"/>
  <c r="D771" i="27"/>
  <c r="D1114" i="27"/>
  <c r="D3350" i="27"/>
  <c r="D621" i="27"/>
  <c r="D1071" i="27"/>
  <c r="D365" i="27"/>
  <c r="D50" i="27"/>
  <c r="D443" i="27"/>
  <c r="D98" i="27"/>
  <c r="D323" i="27"/>
  <c r="D561" i="27"/>
  <c r="D921" i="27"/>
  <c r="D2528" i="27"/>
  <c r="D3402" i="27"/>
  <c r="D10" i="23"/>
  <c r="D1909" i="27"/>
  <c r="S140" i="23"/>
  <c r="S151" i="23"/>
  <c r="S152" i="23"/>
  <c r="D395" i="27"/>
  <c r="D514" i="27"/>
  <c r="D809" i="27"/>
  <c r="D1065" i="27"/>
  <c r="D477" i="27"/>
  <c r="D1653" i="27"/>
  <c r="D599" i="27"/>
  <c r="D1039" i="27"/>
  <c r="D655" i="27"/>
  <c r="D417" i="27"/>
  <c r="D1117" i="27"/>
  <c r="D2346" i="27"/>
  <c r="D745" i="27"/>
  <c r="D1650" i="27"/>
  <c r="D2375" i="27"/>
  <c r="D2870" i="27"/>
  <c r="D2244" i="27"/>
  <c r="D865" i="27"/>
  <c r="D132" i="27"/>
  <c r="D925" i="27"/>
  <c r="D327" i="27"/>
  <c r="D3844" i="27"/>
  <c r="D2796" i="27"/>
  <c r="D1496" i="27"/>
  <c r="D1123" i="27"/>
  <c r="D775" i="27"/>
  <c r="D2739" i="27"/>
  <c r="D1725" i="27"/>
  <c r="I2544" i="27"/>
  <c r="D1143" i="27"/>
  <c r="D3817" i="27"/>
  <c r="I2257" i="27"/>
  <c r="I2410" i="27"/>
  <c r="D387" i="27"/>
  <c r="D1091" i="27"/>
  <c r="D2042" i="27"/>
  <c r="I3520" i="27"/>
  <c r="D535" i="27"/>
  <c r="D2790" i="27"/>
  <c r="D331" i="27"/>
  <c r="I2752" i="27"/>
  <c r="D297" i="27"/>
  <c r="I3650" i="27"/>
  <c r="D3637" i="27"/>
  <c r="D3617" i="27"/>
  <c r="D267" i="27"/>
  <c r="D32" i="23"/>
  <c r="D36" i="23"/>
  <c r="D1416" i="27"/>
  <c r="I2385" i="27"/>
  <c r="D447" i="27"/>
  <c r="D1853" i="27"/>
  <c r="D80" i="27"/>
  <c r="D241" i="27"/>
  <c r="D421" i="27"/>
  <c r="D783" i="27"/>
  <c r="D2349" i="27"/>
  <c r="D2793" i="27"/>
  <c r="D779" i="27"/>
  <c r="D451" i="27"/>
  <c r="D3850" i="27"/>
  <c r="D1419" i="27"/>
  <c r="D2400" i="27"/>
  <c r="D633" i="27"/>
  <c r="D2742" i="27"/>
  <c r="D958" i="27"/>
  <c r="D20" i="27"/>
  <c r="I1867" i="27"/>
  <c r="I221" i="27"/>
  <c r="D12" i="23"/>
  <c r="I2421" i="27"/>
  <c r="I15" i="23"/>
  <c r="D25" i="23"/>
  <c r="D26" i="23"/>
  <c r="I2417" i="27"/>
  <c r="G2768" i="5"/>
  <c r="I90" i="23"/>
  <c r="I1001" i="27"/>
  <c r="I229" i="27"/>
  <c r="I77" i="23"/>
  <c r="I76" i="23"/>
  <c r="D38" i="23"/>
  <c r="I224" i="27"/>
  <c r="I103" i="23"/>
  <c r="D335" i="27"/>
  <c r="D813" i="27"/>
  <c r="D2403" i="27"/>
  <c r="D543" i="27"/>
  <c r="D425" i="27"/>
  <c r="D573" i="27"/>
  <c r="D1045" i="27"/>
  <c r="D1833" i="27"/>
  <c r="D305" i="27"/>
  <c r="D693" i="27"/>
  <c r="D723" i="27"/>
  <c r="D873" i="27"/>
  <c r="D2352" i="27"/>
  <c r="D1149" i="27"/>
  <c r="D455" i="27"/>
  <c r="D1175" i="27"/>
  <c r="D1731" i="27"/>
  <c r="D1859" i="27"/>
  <c r="D170" i="27"/>
  <c r="D753" i="27"/>
  <c r="D2250" i="27"/>
  <c r="D2745" i="27"/>
  <c r="D3643" i="27"/>
  <c r="D2048" i="27"/>
  <c r="D962" i="27"/>
  <c r="D1422" i="27"/>
  <c r="D603" i="27"/>
  <c r="D1019" i="27"/>
  <c r="D485" i="27"/>
  <c r="D1499" i="27"/>
  <c r="D3405" i="27"/>
  <c r="U52" i="23"/>
  <c r="E137" i="23"/>
  <c r="E144" i="23"/>
  <c r="E133" i="23"/>
  <c r="E134" i="23"/>
  <c r="D16" i="27"/>
  <c r="D76" i="27"/>
  <c r="D689" i="27"/>
  <c r="D301" i="27"/>
  <c r="D196" i="27"/>
  <c r="D2534" i="27"/>
  <c r="D46" i="27"/>
  <c r="D136" i="27"/>
  <c r="D869" i="27"/>
  <c r="D1172" i="27"/>
  <c r="D1728" i="27"/>
  <c r="D1804" i="27"/>
  <c r="D1830" i="27"/>
  <c r="D539" i="27"/>
  <c r="D659" i="27"/>
  <c r="D899" i="27"/>
  <c r="D1068" i="27"/>
  <c r="D3510" i="27"/>
  <c r="D2247" i="27"/>
  <c r="D1856" i="27"/>
  <c r="D1368" i="27"/>
  <c r="D3820" i="27"/>
  <c r="D749" i="27"/>
  <c r="D166" i="27"/>
  <c r="D839" i="27"/>
  <c r="D271" i="27"/>
  <c r="D3614" i="27"/>
  <c r="D1120" i="27"/>
  <c r="D3847" i="27"/>
  <c r="D1042" i="27"/>
  <c r="D629" i="27"/>
  <c r="D3640" i="27"/>
  <c r="D569" i="27"/>
  <c r="D1016" i="27"/>
  <c r="D49" i="23"/>
  <c r="D2324" i="27"/>
  <c r="D3356" i="27"/>
  <c r="P208" i="27"/>
  <c r="P1949" i="27"/>
  <c r="P1866" i="27"/>
  <c r="P1072" i="27"/>
  <c r="P934" i="27"/>
  <c r="P963" i="27"/>
  <c r="P904" i="27"/>
  <c r="P814" i="27"/>
  <c r="P784" i="27"/>
  <c r="P694" i="27"/>
  <c r="P664" i="27"/>
  <c r="P604" i="27"/>
  <c r="P515" i="27"/>
  <c r="P426" i="27"/>
  <c r="P1150" i="27"/>
  <c r="P844" i="27"/>
  <c r="P634" i="27"/>
  <c r="P544" i="27"/>
  <c r="P486" i="27"/>
  <c r="P366" i="27"/>
  <c r="P306" i="27"/>
  <c r="P276" i="27"/>
  <c r="P246" i="27"/>
  <c r="P141" i="27"/>
  <c r="P21" i="27"/>
  <c r="P456" i="27"/>
  <c r="P724" i="27"/>
  <c r="P336" i="27"/>
  <c r="P81" i="27"/>
  <c r="P21" i="23"/>
  <c r="P171" i="27"/>
  <c r="P111" i="27"/>
  <c r="P51" i="27"/>
  <c r="P24" i="23"/>
  <c r="P27" i="23"/>
  <c r="P28" i="23"/>
  <c r="P1020" i="27"/>
  <c r="P1046" i="27"/>
  <c r="P3798" i="27"/>
  <c r="P3592" i="27"/>
  <c r="P3233" i="27"/>
  <c r="P3103" i="27"/>
  <c r="P2926" i="27"/>
  <c r="P2952" i="27"/>
  <c r="P2848" i="27"/>
  <c r="P2771" i="27"/>
  <c r="P2694" i="27"/>
  <c r="P2616" i="27"/>
  <c r="P2564" i="27"/>
  <c r="P2462" i="27"/>
  <c r="P2302" i="27"/>
  <c r="P2226" i="27"/>
  <c r="P2175" i="27"/>
  <c r="P2074" i="27"/>
  <c r="P1943" i="27"/>
  <c r="P1889" i="27"/>
  <c r="P1706" i="27"/>
  <c r="P1346" i="27"/>
  <c r="P3566" i="27"/>
  <c r="P1601" i="27"/>
  <c r="P1627" i="27"/>
  <c r="P1448" i="27"/>
  <c r="P3412" i="27"/>
  <c r="P1758" i="27"/>
  <c r="P2328" i="27"/>
  <c r="P1999" i="27"/>
  <c r="P1973" i="27"/>
  <c r="P3285" i="27"/>
  <c r="P2277" i="27"/>
  <c r="P3335" i="27"/>
  <c r="P3488" i="27"/>
  <c r="P3154" i="27"/>
  <c r="P2487" i="27"/>
  <c r="P3387" i="27"/>
  <c r="P3003" i="27"/>
  <c r="P754" i="27"/>
  <c r="P574" i="27"/>
  <c r="P3877" i="27"/>
  <c r="P3748" i="27"/>
  <c r="P3437" i="27"/>
  <c r="P3128" i="27"/>
  <c r="P3053" i="27"/>
  <c r="P2977" i="27"/>
  <c r="P2901" i="27"/>
  <c r="P2823" i="27"/>
  <c r="P2720" i="27"/>
  <c r="P2668" i="27"/>
  <c r="P2590" i="27"/>
  <c r="P2512" i="27"/>
  <c r="P2437" i="27"/>
  <c r="P2099" i="27"/>
  <c r="P2200" i="27"/>
  <c r="P2125" i="27"/>
  <c r="P2024" i="27"/>
  <c r="P1916" i="27"/>
  <c r="P1783" i="27"/>
  <c r="P1550" i="27"/>
  <c r="P3723" i="27"/>
  <c r="P1681" i="27"/>
  <c r="P1575" i="27"/>
  <c r="P1525" i="27"/>
  <c r="P1397" i="27"/>
  <c r="P3697" i="27"/>
  <c r="P3028" i="27"/>
  <c r="P2150" i="27"/>
  <c r="P3208" i="27"/>
  <c r="P3259" i="27"/>
  <c r="P2642" i="27"/>
  <c r="P3310" i="27"/>
  <c r="P3181" i="27"/>
  <c r="P3541" i="27"/>
  <c r="P3671" i="27"/>
  <c r="P3462" i="27"/>
  <c r="P1474" i="27"/>
  <c r="P3773" i="27"/>
  <c r="P3078" i="27"/>
  <c r="P1654" i="27"/>
  <c r="P2379" i="27"/>
  <c r="P2746" i="27"/>
  <c r="P2874" i="27"/>
  <c r="P1732" i="27"/>
  <c r="P1372" i="27"/>
  <c r="P2049" i="27"/>
  <c r="P3824" i="27"/>
  <c r="P2251" i="27"/>
  <c r="P2538" i="27"/>
  <c r="P3851" i="27"/>
  <c r="P1098" i="27"/>
  <c r="P1124" i="27"/>
  <c r="P201" i="27"/>
  <c r="P2797" i="27"/>
  <c r="P1860" i="27"/>
  <c r="P1423" i="27"/>
  <c r="P3360" i="27"/>
  <c r="P3644" i="27"/>
  <c r="P1321" i="27"/>
  <c r="P2353" i="27"/>
  <c r="P1500" i="27"/>
  <c r="P3514" i="27"/>
  <c r="P3618" i="27"/>
  <c r="P1834" i="27"/>
  <c r="P1808" i="27"/>
  <c r="P2404" i="27"/>
  <c r="P992" i="27"/>
  <c r="P874" i="27"/>
  <c r="P1176" i="27"/>
  <c r="P396" i="27"/>
  <c r="P448" i="27"/>
  <c r="P955" i="27"/>
  <c r="P926" i="27"/>
  <c r="P836" i="27"/>
  <c r="P84" i="23"/>
  <c r="P1144" i="27"/>
  <c r="P716" i="27"/>
  <c r="P656" i="27"/>
  <c r="P626" i="27"/>
  <c r="P596" i="27"/>
  <c r="P478" i="27"/>
  <c r="P896" i="27"/>
  <c r="P806" i="27"/>
  <c r="P776" i="27"/>
  <c r="P686" i="27"/>
  <c r="P536" i="27"/>
  <c r="P507" i="27"/>
  <c r="P418" i="27"/>
  <c r="P358" i="27"/>
  <c r="P328" i="27"/>
  <c r="P133" i="27"/>
  <c r="P73" i="27"/>
  <c r="P1066" i="27"/>
  <c r="P163" i="27"/>
  <c r="P103" i="27"/>
  <c r="P37" i="23"/>
  <c r="P34" i="23"/>
  <c r="P298" i="27"/>
  <c r="P268" i="27"/>
  <c r="P238" i="27"/>
  <c r="P43" i="27"/>
  <c r="P13" i="27"/>
  <c r="P40" i="23"/>
  <c r="P79" i="23"/>
  <c r="P80" i="23"/>
  <c r="P3792" i="27"/>
  <c r="P3586" i="27"/>
  <c r="P3227" i="27"/>
  <c r="P3047" i="27"/>
  <c r="P2920" i="27"/>
  <c r="P2946" i="27"/>
  <c r="P2842" i="27"/>
  <c r="P2765" i="27"/>
  <c r="P2688" i="27"/>
  <c r="P2610" i="27"/>
  <c r="P2558" i="27"/>
  <c r="P2456" i="27"/>
  <c r="P2296" i="27"/>
  <c r="P2220" i="27"/>
  <c r="P2169" i="27"/>
  <c r="P2068" i="27"/>
  <c r="P1937" i="27"/>
  <c r="P1883" i="27"/>
  <c r="P1700" i="27"/>
  <c r="P3560" i="27"/>
  <c r="P1752" i="27"/>
  <c r="P1569" i="27"/>
  <c r="P1519" i="27"/>
  <c r="P1391" i="27"/>
  <c r="P3406" i="27"/>
  <c r="P3717" i="27"/>
  <c r="P2322" i="27"/>
  <c r="P1993" i="27"/>
  <c r="P1967" i="27"/>
  <c r="P3279" i="27"/>
  <c r="P2271" i="27"/>
  <c r="P3329" i="27"/>
  <c r="P3535" i="27"/>
  <c r="P3482" i="27"/>
  <c r="P3456" i="27"/>
  <c r="P2481" i="27"/>
  <c r="P3072" i="27"/>
  <c r="P1468" i="27"/>
  <c r="P3871" i="27"/>
  <c r="P3742" i="27"/>
  <c r="P3431" i="27"/>
  <c r="P3122" i="27"/>
  <c r="P2971" i="27"/>
  <c r="P3097" i="27"/>
  <c r="P2895" i="27"/>
  <c r="P2817" i="27"/>
  <c r="P2714" i="27"/>
  <c r="P2662" i="27"/>
  <c r="P2584" i="27"/>
  <c r="P2506" i="27"/>
  <c r="P2431" i="27"/>
  <c r="P2093" i="27"/>
  <c r="P2194" i="27"/>
  <c r="P2119" i="27"/>
  <c r="P2018" i="27"/>
  <c r="P1910" i="27"/>
  <c r="P1777" i="27"/>
  <c r="P1544" i="27"/>
  <c r="P1675" i="27"/>
  <c r="P1595" i="27"/>
  <c r="P1621" i="27"/>
  <c r="P1442" i="27"/>
  <c r="P1340" i="27"/>
  <c r="P3691" i="27"/>
  <c r="P3022" i="27"/>
  <c r="P2144" i="27"/>
  <c r="P3202" i="27"/>
  <c r="P3253" i="27"/>
  <c r="P2636" i="27"/>
  <c r="P3304" i="27"/>
  <c r="P3175" i="27"/>
  <c r="P3665" i="27"/>
  <c r="P3767" i="27"/>
  <c r="P3148" i="27"/>
  <c r="P3381" i="27"/>
  <c r="P2997" i="27"/>
  <c r="P746" i="27"/>
  <c r="P1648" i="27"/>
  <c r="P2347" i="27"/>
  <c r="P2740" i="27"/>
  <c r="P1494" i="27"/>
  <c r="P2043" i="27"/>
  <c r="P2245" i="27"/>
  <c r="P3845" i="27"/>
  <c r="P3638" i="27"/>
  <c r="P1092" i="27"/>
  <c r="P1118" i="27"/>
  <c r="P97" i="23"/>
  <c r="P193" i="27"/>
  <c r="P2791" i="27"/>
  <c r="P1802" i="27"/>
  <c r="P1417" i="27"/>
  <c r="P2398" i="27"/>
  <c r="P984" i="27"/>
  <c r="P388" i="27"/>
  <c r="P1040" i="27"/>
  <c r="P1170" i="27"/>
  <c r="P1315" i="27"/>
  <c r="P2373" i="27"/>
  <c r="P2868" i="27"/>
  <c r="P3508" i="27"/>
  <c r="P1726" i="27"/>
  <c r="P1366" i="27"/>
  <c r="P3818" i="27"/>
  <c r="P2532" i="27"/>
  <c r="P3612" i="27"/>
  <c r="P1854" i="27"/>
  <c r="P3354" i="27"/>
  <c r="P1828" i="27"/>
  <c r="P866" i="27"/>
  <c r="P566" i="27"/>
  <c r="P1014" i="27"/>
  <c r="P1104" i="27"/>
  <c r="P941" i="27"/>
  <c r="P911" i="27"/>
  <c r="P851" i="27"/>
  <c r="P821" i="27"/>
  <c r="P463" i="27"/>
  <c r="P1130" i="27"/>
  <c r="P970" i="27"/>
  <c r="P731" i="27"/>
  <c r="P641" i="27"/>
  <c r="P611" i="27"/>
  <c r="P433" i="27"/>
  <c r="P1156" i="27"/>
  <c r="P791" i="27"/>
  <c r="P701" i="27"/>
  <c r="P493" i="27"/>
  <c r="P373" i="27"/>
  <c r="P1078" i="27"/>
  <c r="P551" i="27"/>
  <c r="P343" i="27"/>
  <c r="P148" i="27"/>
  <c r="P88" i="27"/>
  <c r="P28" i="27"/>
  <c r="P112" i="23"/>
  <c r="P107" i="23"/>
  <c r="P115" i="23"/>
  <c r="P671" i="27"/>
  <c r="P522" i="27"/>
  <c r="P313" i="27"/>
  <c r="P283" i="27"/>
  <c r="P253" i="27"/>
  <c r="P178" i="27"/>
  <c r="P118" i="27"/>
  <c r="P58" i="27"/>
  <c r="P108" i="23"/>
  <c r="P2283" i="27"/>
  <c r="P2468" i="27"/>
  <c r="P3883" i="27"/>
  <c r="P3754" i="27"/>
  <c r="P3109" i="27"/>
  <c r="P2907" i="27"/>
  <c r="P2674" i="27"/>
  <c r="P2570" i="27"/>
  <c r="P2181" i="27"/>
  <c r="P2030" i="27"/>
  <c r="P1581" i="27"/>
  <c r="P1403" i="27"/>
  <c r="P3572" i="27"/>
  <c r="P3265" i="27"/>
  <c r="P1607" i="27"/>
  <c r="P2700" i="27"/>
  <c r="P3804" i="27"/>
  <c r="P2232" i="27"/>
  <c r="P3059" i="27"/>
  <c r="P2854" i="27"/>
  <c r="P2596" i="27"/>
  <c r="P2206" i="27"/>
  <c r="P2131" i="27"/>
  <c r="P1922" i="27"/>
  <c r="P1531" i="27"/>
  <c r="P3729" i="27"/>
  <c r="P1687" i="27"/>
  <c r="P2156" i="27"/>
  <c r="P2005" i="27"/>
  <c r="P3443" i="27"/>
  <c r="P3134" i="27"/>
  <c r="P2958" i="27"/>
  <c r="P2829" i="27"/>
  <c r="P2726" i="27"/>
  <c r="P2518" i="27"/>
  <c r="P2308" i="27"/>
  <c r="P2080" i="27"/>
  <c r="P1895" i="27"/>
  <c r="P1712" i="27"/>
  <c r="P1556" i="27"/>
  <c r="P1352" i="27"/>
  <c r="P3703" i="27"/>
  <c r="P3291" i="27"/>
  <c r="P2648" i="27"/>
  <c r="P3214" i="27"/>
  <c r="P3341" i="27"/>
  <c r="P3677" i="27"/>
  <c r="P3779" i="27"/>
  <c r="P3084" i="27"/>
  <c r="P2493" i="27"/>
  <c r="P3468" i="27"/>
  <c r="P1378" i="27"/>
  <c r="P3624" i="27"/>
  <c r="P2752" i="27"/>
  <c r="P3650" i="27"/>
  <c r="P2055" i="27"/>
  <c r="P1660" i="27"/>
  <c r="P1429" i="27"/>
  <c r="P1840" i="27"/>
  <c r="P1327" i="27"/>
  <c r="P1738" i="27"/>
  <c r="P1814" i="27"/>
  <c r="P2410" i="27"/>
  <c r="P2803" i="27"/>
  <c r="P2257" i="27"/>
  <c r="P403" i="27"/>
  <c r="P1506" i="27"/>
  <c r="P3520" i="27"/>
  <c r="P1182" i="27"/>
  <c r="P2334" i="27"/>
  <c r="P3316" i="27"/>
  <c r="P3598" i="27"/>
  <c r="P3239" i="27"/>
  <c r="P2983" i="27"/>
  <c r="P2932" i="27"/>
  <c r="P2777" i="27"/>
  <c r="P2622" i="27"/>
  <c r="P2443" i="27"/>
  <c r="P2105" i="27"/>
  <c r="P1789" i="27"/>
  <c r="P1633" i="27"/>
  <c r="P1454" i="27"/>
  <c r="P3418" i="27"/>
  <c r="P1764" i="27"/>
  <c r="P3034" i="27"/>
  <c r="P1979" i="27"/>
  <c r="P3187" i="27"/>
  <c r="P3547" i="27"/>
  <c r="P3494" i="27"/>
  <c r="P3393" i="27"/>
  <c r="P3009" i="27"/>
  <c r="P1480" i="27"/>
  <c r="P3160" i="27"/>
  <c r="P212" i="27"/>
  <c r="P2385" i="27"/>
  <c r="P3366" i="27"/>
  <c r="P2544" i="27"/>
  <c r="P3857" i="27"/>
  <c r="P2359" i="27"/>
  <c r="P3830" i="27"/>
  <c r="P2880" i="27"/>
  <c r="P1870" i="27"/>
  <c r="P881" i="27"/>
  <c r="P1052" i="27"/>
  <c r="O963" i="27"/>
  <c r="O844" i="27"/>
  <c r="O814" i="27"/>
  <c r="O724" i="27"/>
  <c r="O604" i="27"/>
  <c r="O515" i="27"/>
  <c r="O934" i="27"/>
  <c r="O1098" i="27"/>
  <c r="O784" i="27"/>
  <c r="O634" i="27"/>
  <c r="O306" i="27"/>
  <c r="O246" i="27"/>
  <c r="O81" i="27"/>
  <c r="O24" i="23"/>
  <c r="O544" i="27"/>
  <c r="O336" i="27"/>
  <c r="O276" i="27"/>
  <c r="O27" i="23"/>
  <c r="O28" i="23"/>
  <c r="O141" i="27"/>
  <c r="O21" i="23"/>
  <c r="O51" i="27"/>
  <c r="O21" i="27"/>
  <c r="O904" i="27"/>
  <c r="O3798" i="27"/>
  <c r="O3437" i="27"/>
  <c r="O3233" i="27"/>
  <c r="O2977" i="27"/>
  <c r="O3053" i="27"/>
  <c r="O2901" i="27"/>
  <c r="O2823" i="27"/>
  <c r="O2668" i="27"/>
  <c r="O2590" i="27"/>
  <c r="O2512" i="27"/>
  <c r="O2720" i="27"/>
  <c r="O2226" i="27"/>
  <c r="O2175" i="27"/>
  <c r="O2074" i="27"/>
  <c r="O1943" i="27"/>
  <c r="O2099" i="27"/>
  <c r="O1575" i="27"/>
  <c r="O1525" i="27"/>
  <c r="O1397" i="27"/>
  <c r="O1916" i="27"/>
  <c r="O1783" i="27"/>
  <c r="O1550" i="27"/>
  <c r="O1681" i="27"/>
  <c r="O1999" i="27"/>
  <c r="O2328" i="27"/>
  <c r="O3566" i="27"/>
  <c r="O2642" i="27"/>
  <c r="O3259" i="27"/>
  <c r="O1758" i="27"/>
  <c r="O2277" i="27"/>
  <c r="O3697" i="27"/>
  <c r="O3208" i="27"/>
  <c r="O111" i="27"/>
  <c r="O694" i="27"/>
  <c r="O3877" i="27"/>
  <c r="O3748" i="27"/>
  <c r="O3592" i="27"/>
  <c r="O3103" i="27"/>
  <c r="O2952" i="27"/>
  <c r="O2926" i="27"/>
  <c r="O2848" i="27"/>
  <c r="O2771" i="27"/>
  <c r="O2616" i="27"/>
  <c r="O2564" i="27"/>
  <c r="O2437" i="27"/>
  <c r="O2694" i="27"/>
  <c r="O2200" i="27"/>
  <c r="O2125" i="27"/>
  <c r="O2024" i="27"/>
  <c r="O2302" i="27"/>
  <c r="O1601" i="27"/>
  <c r="O1627" i="27"/>
  <c r="O1448" i="27"/>
  <c r="O3412" i="27"/>
  <c r="O1889" i="27"/>
  <c r="O1706" i="27"/>
  <c r="O1346" i="27"/>
  <c r="O1973" i="27"/>
  <c r="O3310" i="27"/>
  <c r="O3028" i="27"/>
  <c r="O2462" i="27"/>
  <c r="O3335" i="27"/>
  <c r="O3128" i="27"/>
  <c r="O2150" i="27"/>
  <c r="O3723" i="27"/>
  <c r="O3285" i="27"/>
  <c r="O3181" i="27"/>
  <c r="O3671" i="27"/>
  <c r="O3541" i="27"/>
  <c r="O3003" i="27"/>
  <c r="O3773" i="27"/>
  <c r="O3154" i="27"/>
  <c r="O2487" i="27"/>
  <c r="O3824" i="27"/>
  <c r="O1808" i="27"/>
  <c r="O2404" i="27"/>
  <c r="O3644" i="27"/>
  <c r="O1654" i="27"/>
  <c r="O1372" i="27"/>
  <c r="O2251" i="27"/>
  <c r="O2538" i="27"/>
  <c r="O3851" i="27"/>
  <c r="O2746" i="27"/>
  <c r="O3514" i="27"/>
  <c r="O1176" i="27"/>
  <c r="O1124" i="27"/>
  <c r="O2797" i="27"/>
  <c r="O1860" i="27"/>
  <c r="O754" i="27"/>
  <c r="O396" i="27"/>
  <c r="O574" i="27"/>
  <c r="O664" i="27"/>
  <c r="O1834" i="27"/>
  <c r="O2353" i="27"/>
  <c r="O3387" i="27"/>
  <c r="O3462" i="27"/>
  <c r="O3078" i="27"/>
  <c r="O1150" i="27"/>
  <c r="O456" i="27"/>
  <c r="O201" i="27"/>
  <c r="O2049" i="27"/>
  <c r="O486" i="27"/>
  <c r="O1423" i="27"/>
  <c r="O366" i="27"/>
  <c r="O874" i="27"/>
  <c r="O1020" i="27"/>
  <c r="O1072" i="27"/>
  <c r="O171" i="27"/>
  <c r="O426" i="27"/>
  <c r="O3488" i="27"/>
  <c r="O1474" i="27"/>
  <c r="O3360" i="27"/>
  <c r="O1321" i="27"/>
  <c r="O2379" i="27"/>
  <c r="O2874" i="27"/>
  <c r="O1500" i="27"/>
  <c r="O1732" i="27"/>
  <c r="O3618" i="27"/>
  <c r="O1046" i="27"/>
  <c r="J1950" i="27"/>
  <c r="J209" i="27"/>
  <c r="J1867" i="27"/>
  <c r="N3809" i="27"/>
  <c r="N3759" i="27"/>
  <c r="N3603" i="27"/>
  <c r="N2010" i="27"/>
  <c r="N1612" i="27"/>
  <c r="N2237" i="27"/>
  <c r="N2705" i="27"/>
  <c r="N3888" i="27"/>
  <c r="N3448" i="27"/>
  <c r="N3244" i="27"/>
  <c r="N3139" i="27"/>
  <c r="N2988" i="27"/>
  <c r="N2679" i="27"/>
  <c r="N2627" i="27"/>
  <c r="N2601" i="27"/>
  <c r="N2575" i="27"/>
  <c r="N2523" i="27"/>
  <c r="N2211" i="27"/>
  <c r="N2186" i="27"/>
  <c r="N2136" i="27"/>
  <c r="N2085" i="27"/>
  <c r="N2035" i="27"/>
  <c r="N1586" i="27"/>
  <c r="N1561" i="27"/>
  <c r="N1408" i="27"/>
  <c r="N3708" i="27"/>
  <c r="N3270" i="27"/>
  <c r="N3039" i="27"/>
  <c r="N2288" i="27"/>
  <c r="N3114" i="27"/>
  <c r="N3064" i="27"/>
  <c r="N2963" i="27"/>
  <c r="N2937" i="27"/>
  <c r="N2912" i="27"/>
  <c r="N2859" i="27"/>
  <c r="N2834" i="27"/>
  <c r="N2782" i="27"/>
  <c r="N2731" i="27"/>
  <c r="N2473" i="27"/>
  <c r="N2448" i="27"/>
  <c r="N2313" i="27"/>
  <c r="N2110" i="27"/>
  <c r="N1954" i="27"/>
  <c r="N1927" i="27"/>
  <c r="N1900" i="27"/>
  <c r="N1794" i="27"/>
  <c r="N1717" i="27"/>
  <c r="N1638" i="27"/>
  <c r="N1536" i="27"/>
  <c r="N1459" i="27"/>
  <c r="N1357" i="27"/>
  <c r="N3734" i="27"/>
  <c r="N3577" i="27"/>
  <c r="N1692" i="27"/>
  <c r="N1769" i="27"/>
  <c r="N3296" i="27"/>
  <c r="N3346" i="27"/>
  <c r="N2653" i="27"/>
  <c r="N2161" i="27"/>
  <c r="N3321" i="27"/>
  <c r="N3192" i="27"/>
  <c r="N2339" i="27"/>
  <c r="N1984" i="27"/>
  <c r="N3219" i="27"/>
  <c r="N3423" i="27"/>
  <c r="N3682" i="27"/>
  <c r="N3552" i="27"/>
  <c r="N3499" i="27"/>
  <c r="N3473" i="27"/>
  <c r="N3784" i="27"/>
  <c r="N3398" i="27"/>
  <c r="N3165" i="27"/>
  <c r="N3089" i="27"/>
  <c r="N3014" i="27"/>
  <c r="N1485" i="27"/>
  <c r="N2498" i="27"/>
  <c r="N946" i="27"/>
  <c r="N856" i="27"/>
  <c r="N796" i="27"/>
  <c r="N706" i="27"/>
  <c r="N646" i="27"/>
  <c r="N556" i="27"/>
  <c r="N527" i="27"/>
  <c r="N498" i="27"/>
  <c r="N378" i="27"/>
  <c r="N348" i="27"/>
  <c r="N318" i="27"/>
  <c r="N153" i="27"/>
  <c r="N93" i="27"/>
  <c r="N217" i="27"/>
  <c r="N468" i="27"/>
  <c r="N1161" i="27"/>
  <c r="N1109" i="27"/>
  <c r="N975" i="27"/>
  <c r="N766" i="27"/>
  <c r="N676" i="27"/>
  <c r="N616" i="27"/>
  <c r="N438" i="27"/>
  <c r="N288" i="27"/>
  <c r="N258" i="27"/>
  <c r="N33" i="27"/>
  <c r="N408" i="27"/>
  <c r="N183" i="27"/>
  <c r="N63" i="27"/>
  <c r="N98" i="23"/>
  <c r="N886" i="27"/>
  <c r="N2390" i="27"/>
  <c r="N3862" i="27"/>
  <c r="N1665" i="27"/>
  <c r="N1383" i="27"/>
  <c r="N2262" i="27"/>
  <c r="N1819" i="27"/>
  <c r="N2549" i="27"/>
  <c r="N2757" i="27"/>
  <c r="N1875" i="27"/>
  <c r="N1511" i="27"/>
  <c r="N2808" i="27"/>
  <c r="N2060" i="27"/>
  <c r="N1743" i="27"/>
  <c r="N3655" i="27"/>
  <c r="N3835" i="27"/>
  <c r="N826" i="27"/>
  <c r="N1057" i="27"/>
  <c r="N1434" i="27"/>
  <c r="N123" i="27"/>
  <c r="N586" i="27"/>
  <c r="N3371" i="27"/>
  <c r="N2364" i="27"/>
  <c r="N2415" i="27"/>
  <c r="N1332" i="27"/>
  <c r="N1845" i="27"/>
  <c r="N916" i="27"/>
  <c r="N1187" i="27"/>
  <c r="N3525" i="27"/>
  <c r="N736" i="27"/>
  <c r="N1135" i="27"/>
  <c r="N1031" i="27"/>
  <c r="F1692" i="27"/>
  <c r="F2237" i="27"/>
  <c r="F3809" i="27"/>
  <c r="F3759" i="27"/>
  <c r="F2288" i="27"/>
  <c r="F3603" i="27"/>
  <c r="F3448" i="27"/>
  <c r="F3244" i="27"/>
  <c r="F3139" i="27"/>
  <c r="F2988" i="27"/>
  <c r="F2859" i="27"/>
  <c r="F2782" i="27"/>
  <c r="F2679" i="27"/>
  <c r="F2627" i="27"/>
  <c r="F2523" i="27"/>
  <c r="F2211" i="27"/>
  <c r="F2136" i="27"/>
  <c r="F2110" i="27"/>
  <c r="F2035" i="27"/>
  <c r="F1927" i="27"/>
  <c r="F1717" i="27"/>
  <c r="F1586" i="27"/>
  <c r="F1561" i="27"/>
  <c r="F1536" i="27"/>
  <c r="F1408" i="27"/>
  <c r="F1357" i="27"/>
  <c r="F3423" i="27"/>
  <c r="F3708" i="27"/>
  <c r="F3296" i="27"/>
  <c r="F2339" i="27"/>
  <c r="F2161" i="27"/>
  <c r="F3321" i="27"/>
  <c r="F1612" i="27"/>
  <c r="F2705" i="27"/>
  <c r="F3114" i="27"/>
  <c r="F3064" i="27"/>
  <c r="F2963" i="27"/>
  <c r="F2937" i="27"/>
  <c r="F2834" i="27"/>
  <c r="F2731" i="27"/>
  <c r="F2601" i="27"/>
  <c r="F2575" i="27"/>
  <c r="F2448" i="27"/>
  <c r="F2313" i="27"/>
  <c r="F2186" i="27"/>
  <c r="F2085" i="27"/>
  <c r="F1954" i="27"/>
  <c r="F1900" i="27"/>
  <c r="F1794" i="27"/>
  <c r="F1459" i="27"/>
  <c r="F3577" i="27"/>
  <c r="F3270" i="27"/>
  <c r="F3346" i="27"/>
  <c r="F3039" i="27"/>
  <c r="F2653" i="27"/>
  <c r="F2010" i="27"/>
  <c r="F3192" i="27"/>
  <c r="F2473" i="27"/>
  <c r="F3734" i="27"/>
  <c r="F1769" i="27"/>
  <c r="F1638" i="27"/>
  <c r="F3888" i="27"/>
  <c r="F2912" i="27"/>
  <c r="F3219" i="27"/>
  <c r="F1984" i="27"/>
  <c r="F3682" i="27"/>
  <c r="F3499" i="27"/>
  <c r="F3398" i="27"/>
  <c r="F3089" i="27"/>
  <c r="F3014" i="27"/>
  <c r="F3552" i="27"/>
  <c r="F3784" i="27"/>
  <c r="F3165" i="27"/>
  <c r="F3473" i="27"/>
  <c r="F766" i="27"/>
  <c r="F676" i="27"/>
  <c r="F646" i="27"/>
  <c r="F616" i="27"/>
  <c r="F556" i="27"/>
  <c r="F348" i="27"/>
  <c r="F288" i="27"/>
  <c r="F258" i="27"/>
  <c r="F153" i="27"/>
  <c r="F93" i="27"/>
  <c r="F2498" i="27"/>
  <c r="F1485" i="27"/>
  <c r="F217" i="27"/>
  <c r="F1161" i="27"/>
  <c r="F1109" i="27"/>
  <c r="F975" i="27"/>
  <c r="F946" i="27"/>
  <c r="F826" i="27"/>
  <c r="F796" i="27"/>
  <c r="F527" i="27"/>
  <c r="F183" i="27"/>
  <c r="F123" i="27"/>
  <c r="F63" i="27"/>
  <c r="F33" i="27"/>
  <c r="F98" i="23"/>
  <c r="F318" i="27"/>
  <c r="F101" i="23"/>
  <c r="F468" i="27"/>
  <c r="F3371" i="27"/>
  <c r="F1383" i="27"/>
  <c r="F1845" i="27"/>
  <c r="F3835" i="27"/>
  <c r="F2415" i="27"/>
  <c r="F498" i="27"/>
  <c r="F1135" i="27"/>
  <c r="F916" i="27"/>
  <c r="F438" i="27"/>
  <c r="F1057" i="27"/>
  <c r="F856" i="27"/>
  <c r="F1083" i="27"/>
  <c r="F1434" i="27"/>
  <c r="F3629" i="27"/>
  <c r="F3655" i="27"/>
  <c r="F1875" i="27"/>
  <c r="F2757" i="27"/>
  <c r="F1332" i="27"/>
  <c r="F1819" i="27"/>
  <c r="F1743" i="27"/>
  <c r="F2390" i="27"/>
  <c r="F3525" i="27"/>
  <c r="F1187" i="27"/>
  <c r="F706" i="27"/>
  <c r="F408" i="27"/>
  <c r="F2885" i="27"/>
  <c r="F1511" i="27"/>
  <c r="F378" i="27"/>
  <c r="F586" i="27"/>
  <c r="F1031" i="27"/>
  <c r="Q1950" i="27"/>
  <c r="Q209" i="27"/>
  <c r="Q1867" i="27"/>
  <c r="O72" i="23"/>
  <c r="O75" i="23"/>
  <c r="E75" i="23"/>
  <c r="E72" i="23"/>
  <c r="V120" i="23"/>
  <c r="V121" i="23"/>
  <c r="V109" i="23"/>
  <c r="V116" i="23"/>
  <c r="V127" i="23"/>
  <c r="V128" i="23"/>
  <c r="V28" i="23"/>
  <c r="V92" i="23"/>
  <c r="V93" i="23"/>
  <c r="V1688" i="27"/>
  <c r="V2233" i="27"/>
  <c r="V3884" i="27"/>
  <c r="V3599" i="27"/>
  <c r="V1608" i="27"/>
  <c r="V2701" i="27"/>
  <c r="V3110" i="27"/>
  <c r="V2959" i="27"/>
  <c r="V2933" i="27"/>
  <c r="V2830" i="27"/>
  <c r="V2727" i="27"/>
  <c r="V2597" i="27"/>
  <c r="V2571" i="27"/>
  <c r="V2444" i="27"/>
  <c r="V2309" i="27"/>
  <c r="V2182" i="27"/>
  <c r="V2106" i="27"/>
  <c r="V2081" i="27"/>
  <c r="V1896" i="27"/>
  <c r="V1790" i="27"/>
  <c r="V1455" i="27"/>
  <c r="V3730" i="27"/>
  <c r="V3266" i="27"/>
  <c r="V2649" i="27"/>
  <c r="V2284" i="27"/>
  <c r="V3805" i="27"/>
  <c r="V3444" i="27"/>
  <c r="V3060" i="27"/>
  <c r="V2984" i="27"/>
  <c r="V2908" i="27"/>
  <c r="V2855" i="27"/>
  <c r="V2778" i="27"/>
  <c r="V2675" i="27"/>
  <c r="V2623" i="27"/>
  <c r="V2519" i="27"/>
  <c r="V2469" i="27"/>
  <c r="V2207" i="27"/>
  <c r="V2132" i="27"/>
  <c r="V2031" i="27"/>
  <c r="V1923" i="27"/>
  <c r="V1713" i="27"/>
  <c r="V1582" i="27"/>
  <c r="V1634" i="27"/>
  <c r="V1557" i="27"/>
  <c r="V1532" i="27"/>
  <c r="V1404" i="27"/>
  <c r="V1353" i="27"/>
  <c r="V3419" i="27"/>
  <c r="V3704" i="27"/>
  <c r="V3573" i="27"/>
  <c r="V3292" i="27"/>
  <c r="V3342" i="27"/>
  <c r="V3317" i="27"/>
  <c r="V1980" i="27"/>
  <c r="V2335" i="27"/>
  <c r="V1765" i="27"/>
  <c r="V3035" i="27"/>
  <c r="V2157" i="27"/>
  <c r="V3135" i="27"/>
  <c r="V3240" i="27"/>
  <c r="V3755" i="27"/>
  <c r="V2006" i="27"/>
  <c r="V3188" i="27"/>
  <c r="V3215" i="27"/>
  <c r="V3678" i="27"/>
  <c r="V3548" i="27"/>
  <c r="V3495" i="27"/>
  <c r="V3780" i="27"/>
  <c r="V3161" i="27"/>
  <c r="V2494" i="27"/>
  <c r="V3469" i="27"/>
  <c r="V3394" i="27"/>
  <c r="V3085" i="27"/>
  <c r="V3010" i="27"/>
  <c r="V1481" i="27"/>
  <c r="V213" i="27"/>
  <c r="V1105" i="27"/>
  <c r="V971" i="27"/>
  <c r="V732" i="27"/>
  <c r="V672" i="27"/>
  <c r="V582" i="27"/>
  <c r="V523" i="27"/>
  <c r="V404" i="27"/>
  <c r="V314" i="27"/>
  <c r="V284" i="27"/>
  <c r="V149" i="27"/>
  <c r="V89" i="27"/>
  <c r="V942" i="27"/>
  <c r="V852" i="27"/>
  <c r="V822" i="27"/>
  <c r="V702" i="27"/>
  <c r="V642" i="27"/>
  <c r="V612" i="27"/>
  <c r="V552" i="27"/>
  <c r="V344" i="27"/>
  <c r="V254" i="27"/>
  <c r="V85" i="23"/>
  <c r="V374" i="27"/>
  <c r="V3625" i="27"/>
  <c r="V464" i="27"/>
  <c r="V1131" i="27"/>
  <c r="V3651" i="27"/>
  <c r="V3858" i="27"/>
  <c r="V2545" i="27"/>
  <c r="V1328" i="27"/>
  <c r="V3521" i="27"/>
  <c r="V2386" i="27"/>
  <c r="V2258" i="27"/>
  <c r="V2881" i="27"/>
  <c r="V2360" i="27"/>
  <c r="V2753" i="27"/>
  <c r="V2056" i="27"/>
  <c r="V494" i="27"/>
  <c r="V912" i="27"/>
  <c r="V59" i="27"/>
  <c r="V1507" i="27"/>
  <c r="V119" i="27"/>
  <c r="V882" i="27"/>
  <c r="V2411" i="27"/>
  <c r="V3367" i="27"/>
  <c r="V1379" i="27"/>
  <c r="V1739" i="27"/>
  <c r="V3831" i="27"/>
  <c r="V29" i="27"/>
  <c r="V434" i="27"/>
  <c r="V1183" i="27"/>
  <c r="V179" i="27"/>
  <c r="V1027" i="27"/>
  <c r="V1157" i="27"/>
  <c r="V762" i="27"/>
  <c r="G3219" i="27"/>
  <c r="G3423" i="27"/>
  <c r="G1536" i="27"/>
  <c r="G1717" i="27"/>
  <c r="G1357" i="27"/>
  <c r="G1459" i="27"/>
  <c r="G1794" i="27"/>
  <c r="G1900" i="27"/>
  <c r="G1927" i="27"/>
  <c r="G1954" i="27"/>
  <c r="G2035" i="27"/>
  <c r="G2110" i="27"/>
  <c r="G2601" i="27"/>
  <c r="G2627" i="27"/>
  <c r="G2731" i="27"/>
  <c r="G2473" i="27"/>
  <c r="G2912" i="27"/>
  <c r="G2937" i="27"/>
  <c r="G2963" i="27"/>
  <c r="G2313" i="27"/>
  <c r="G1408" i="27"/>
  <c r="G1638" i="27"/>
  <c r="G1586" i="27"/>
  <c r="G2085" i="27"/>
  <c r="G2136" i="27"/>
  <c r="G2575" i="27"/>
  <c r="G2834" i="27"/>
  <c r="G3244" i="27"/>
  <c r="G3448" i="27"/>
  <c r="G3888" i="27"/>
  <c r="G2237" i="27"/>
  <c r="G1692" i="27"/>
  <c r="G2339" i="27"/>
  <c r="G2653" i="27"/>
  <c r="G1561" i="27"/>
  <c r="G3708" i="27"/>
  <c r="G2211" i="27"/>
  <c r="G2186" i="27"/>
  <c r="G2679" i="27"/>
  <c r="G2782" i="27"/>
  <c r="G2859" i="27"/>
  <c r="G2988" i="27"/>
  <c r="G3064" i="27"/>
  <c r="G3114" i="27"/>
  <c r="G3139" i="27"/>
  <c r="G3603" i="27"/>
  <c r="G3759" i="27"/>
  <c r="G2448" i="27"/>
  <c r="G2705" i="27"/>
  <c r="G1612" i="27"/>
  <c r="G1984" i="27"/>
  <c r="G3321" i="27"/>
  <c r="G3039" i="27"/>
  <c r="G3270" i="27"/>
  <c r="G1769" i="27"/>
  <c r="G3577" i="27"/>
  <c r="G2523" i="27"/>
  <c r="G3734" i="27"/>
  <c r="G2161" i="27"/>
  <c r="G3192" i="27"/>
  <c r="G3346" i="27"/>
  <c r="G3296" i="27"/>
  <c r="G3809" i="27"/>
  <c r="G2288" i="27"/>
  <c r="G2010" i="27"/>
  <c r="G3499" i="27"/>
  <c r="G3552" i="27"/>
  <c r="G3682" i="27"/>
  <c r="G3165" i="27"/>
  <c r="G3014" i="27"/>
  <c r="G3398" i="27"/>
  <c r="G3784" i="27"/>
  <c r="G3089" i="27"/>
  <c r="G2498" i="27"/>
  <c r="G1485" i="27"/>
  <c r="G1109" i="27"/>
  <c r="G975" i="27"/>
  <c r="G946" i="27"/>
  <c r="G826" i="27"/>
  <c r="G796" i="27"/>
  <c r="G527" i="27"/>
  <c r="G318" i="27"/>
  <c r="G3473" i="27"/>
  <c r="G856" i="27"/>
  <c r="G706" i="27"/>
  <c r="G676" i="27"/>
  <c r="G646" i="27"/>
  <c r="G616" i="27"/>
  <c r="G556" i="27"/>
  <c r="G378" i="27"/>
  <c r="G498" i="27"/>
  <c r="G288" i="27"/>
  <c r="G258" i="27"/>
  <c r="G153" i="27"/>
  <c r="G93" i="27"/>
  <c r="G63" i="27"/>
  <c r="G98" i="23"/>
  <c r="G348" i="27"/>
  <c r="G3629" i="27"/>
  <c r="G3371" i="27"/>
  <c r="G1819" i="27"/>
  <c r="G1332" i="27"/>
  <c r="G2808" i="27"/>
  <c r="G2885" i="27"/>
  <c r="G2415" i="27"/>
  <c r="G2549" i="27"/>
  <c r="G1743" i="27"/>
  <c r="G2060" i="27"/>
  <c r="G886" i="27"/>
  <c r="G33" i="27"/>
  <c r="G3525" i="27"/>
  <c r="G3862" i="27"/>
  <c r="G1083" i="27"/>
  <c r="G1031" i="27"/>
  <c r="G408" i="27"/>
  <c r="G438" i="27"/>
  <c r="G1057" i="27"/>
  <c r="G1135" i="27"/>
  <c r="G1187" i="27"/>
  <c r="G2364" i="27"/>
  <c r="G1511" i="27"/>
  <c r="G1383" i="27"/>
  <c r="G3835" i="27"/>
  <c r="G2262" i="27"/>
  <c r="G1161" i="27"/>
  <c r="G123" i="27"/>
  <c r="G217" i="27"/>
  <c r="G586" i="27"/>
  <c r="G766" i="27"/>
  <c r="G1875" i="27"/>
  <c r="G468" i="27"/>
  <c r="G916" i="27"/>
  <c r="N101" i="23"/>
  <c r="V79" i="23"/>
  <c r="V80" i="23"/>
  <c r="V54" i="23"/>
  <c r="T75" i="23"/>
  <c r="T72" i="23"/>
  <c r="T79" i="23"/>
  <c r="T80" i="23"/>
  <c r="T54" i="23"/>
  <c r="R75" i="23"/>
  <c r="R72" i="23"/>
  <c r="R79" i="23"/>
  <c r="R80" i="23"/>
  <c r="R54" i="23"/>
  <c r="P54" i="23"/>
  <c r="P75" i="23"/>
  <c r="P72" i="23"/>
  <c r="N54" i="23"/>
  <c r="N79" i="23"/>
  <c r="N80" i="23"/>
  <c r="J54" i="23"/>
  <c r="J79" i="23"/>
  <c r="J80" i="23"/>
  <c r="H72" i="23"/>
  <c r="H75" i="23"/>
  <c r="O127" i="23"/>
  <c r="O128" i="23"/>
  <c r="O116" i="23"/>
  <c r="O114" i="23"/>
  <c r="O113" i="23"/>
  <c r="O124" i="23"/>
  <c r="O41" i="23"/>
  <c r="O92" i="23"/>
  <c r="O93" i="23"/>
  <c r="O105" i="23"/>
  <c r="O106" i="23"/>
  <c r="O1353" i="27"/>
  <c r="O1455" i="27"/>
  <c r="O1532" i="27"/>
  <c r="O1713" i="27"/>
  <c r="O3419" i="27"/>
  <c r="O1582" i="27"/>
  <c r="O1790" i="27"/>
  <c r="O1896" i="27"/>
  <c r="O2031" i="27"/>
  <c r="O2519" i="27"/>
  <c r="O2571" i="27"/>
  <c r="O2623" i="27"/>
  <c r="O2727" i="27"/>
  <c r="O2597" i="27"/>
  <c r="O2933" i="27"/>
  <c r="O2959" i="27"/>
  <c r="O3240" i="27"/>
  <c r="O3444" i="27"/>
  <c r="O3755" i="27"/>
  <c r="O3805" i="27"/>
  <c r="O1634" i="27"/>
  <c r="O2106" i="27"/>
  <c r="O2207" i="27"/>
  <c r="O2182" i="27"/>
  <c r="O2675" i="27"/>
  <c r="O2778" i="27"/>
  <c r="O2855" i="27"/>
  <c r="O3110" i="27"/>
  <c r="O3599" i="27"/>
  <c r="O2233" i="27"/>
  <c r="O1608" i="27"/>
  <c r="O1688" i="27"/>
  <c r="O1404" i="27"/>
  <c r="O1557" i="27"/>
  <c r="O1923" i="27"/>
  <c r="O2081" i="27"/>
  <c r="O2132" i="27"/>
  <c r="O2830" i="27"/>
  <c r="O2908" i="27"/>
  <c r="O3060" i="27"/>
  <c r="O3884" i="27"/>
  <c r="O2309" i="27"/>
  <c r="O2444" i="27"/>
  <c r="O2701" i="27"/>
  <c r="O2006" i="27"/>
  <c r="O1980" i="27"/>
  <c r="O2157" i="27"/>
  <c r="O3188" i="27"/>
  <c r="O3573" i="27"/>
  <c r="O1765" i="27"/>
  <c r="O2469" i="27"/>
  <c r="O3266" i="27"/>
  <c r="O2284" i="27"/>
  <c r="O3215" i="27"/>
  <c r="O3317" i="27"/>
  <c r="O3342" i="27"/>
  <c r="O3292" i="27"/>
  <c r="O2649" i="27"/>
  <c r="O2984" i="27"/>
  <c r="O3135" i="27"/>
  <c r="O2335" i="27"/>
  <c r="O3035" i="27"/>
  <c r="O3704" i="27"/>
  <c r="O3730" i="27"/>
  <c r="O3678" i="27"/>
  <c r="O3548" i="27"/>
  <c r="O3495" i="27"/>
  <c r="O3780" i="27"/>
  <c r="O3469" i="27"/>
  <c r="O3010" i="27"/>
  <c r="O3394" i="27"/>
  <c r="O2494" i="27"/>
  <c r="O213" i="27"/>
  <c r="O464" i="27"/>
  <c r="O942" i="27"/>
  <c r="O852" i="27"/>
  <c r="O822" i="27"/>
  <c r="O792" i="27"/>
  <c r="O642" i="27"/>
  <c r="O612" i="27"/>
  <c r="O552" i="27"/>
  <c r="O344" i="27"/>
  <c r="O149" i="27"/>
  <c r="O3085" i="27"/>
  <c r="O3161" i="27"/>
  <c r="O1481" i="27"/>
  <c r="O1105" i="27"/>
  <c r="O971" i="27"/>
  <c r="O732" i="27"/>
  <c r="O523" i="27"/>
  <c r="O314" i="27"/>
  <c r="O284" i="27"/>
  <c r="O89" i="27"/>
  <c r="O254" i="27"/>
  <c r="O59" i="27"/>
  <c r="O85" i="23"/>
  <c r="O1183" i="27"/>
  <c r="O3625" i="27"/>
  <c r="O2411" i="27"/>
  <c r="O1379" i="27"/>
  <c r="O2258" i="27"/>
  <c r="O762" i="27"/>
  <c r="O374" i="27"/>
  <c r="O582" i="27"/>
  <c r="O882" i="27"/>
  <c r="O404" i="27"/>
  <c r="O1079" i="27"/>
  <c r="O29" i="27"/>
  <c r="O2056" i="27"/>
  <c r="O1328" i="27"/>
  <c r="O3858" i="27"/>
  <c r="O2545" i="27"/>
  <c r="O2881" i="27"/>
  <c r="O1507" i="27"/>
  <c r="O1739" i="27"/>
  <c r="O3367" i="27"/>
  <c r="O119" i="27"/>
  <c r="O1027" i="27"/>
  <c r="O1157" i="27"/>
  <c r="O179" i="27"/>
  <c r="O434" i="27"/>
  <c r="O702" i="27"/>
  <c r="O494" i="27"/>
  <c r="O912" i="27"/>
  <c r="O1900" i="27"/>
  <c r="O3423" i="27"/>
  <c r="O1408" i="27"/>
  <c r="O1459" i="27"/>
  <c r="O1536" i="27"/>
  <c r="O2110" i="27"/>
  <c r="O2313" i="27"/>
  <c r="O1954" i="27"/>
  <c r="O2186" i="27"/>
  <c r="O2211" i="27"/>
  <c r="O2523" i="27"/>
  <c r="O2575" i="27"/>
  <c r="O2627" i="27"/>
  <c r="O2679" i="27"/>
  <c r="O2912" i="27"/>
  <c r="O2937" i="27"/>
  <c r="O3064" i="27"/>
  <c r="O3603" i="27"/>
  <c r="O3759" i="27"/>
  <c r="O3888" i="27"/>
  <c r="O2448" i="27"/>
  <c r="O1794" i="27"/>
  <c r="O1638" i="27"/>
  <c r="O1586" i="27"/>
  <c r="O2085" i="27"/>
  <c r="O2136" i="27"/>
  <c r="O2601" i="27"/>
  <c r="O2834" i="27"/>
  <c r="O2859" i="27"/>
  <c r="O3448" i="27"/>
  <c r="O3244" i="27"/>
  <c r="O2237" i="27"/>
  <c r="O1692" i="27"/>
  <c r="O1357" i="27"/>
  <c r="O1561" i="27"/>
  <c r="O1717" i="27"/>
  <c r="O1927" i="27"/>
  <c r="O2035" i="27"/>
  <c r="O2731" i="27"/>
  <c r="O2782" i="27"/>
  <c r="O2963" i="27"/>
  <c r="O3114" i="27"/>
  <c r="O3809" i="27"/>
  <c r="O2705" i="27"/>
  <c r="O1612" i="27"/>
  <c r="O2010" i="27"/>
  <c r="O1984" i="27"/>
  <c r="O3219" i="27"/>
  <c r="O3346" i="27"/>
  <c r="O3039" i="27"/>
  <c r="O3296" i="27"/>
  <c r="O3270" i="27"/>
  <c r="O3577" i="27"/>
  <c r="O3734" i="27"/>
  <c r="O3139" i="27"/>
  <c r="O3192" i="27"/>
  <c r="O2339" i="27"/>
  <c r="O1769" i="27"/>
  <c r="O3708" i="27"/>
  <c r="O2161" i="27"/>
  <c r="O3321" i="27"/>
  <c r="O2653" i="27"/>
  <c r="O2988" i="27"/>
  <c r="O2473" i="27"/>
  <c r="O2288" i="27"/>
  <c r="O3552" i="27"/>
  <c r="O3682" i="27"/>
  <c r="O3499" i="27"/>
  <c r="O3014" i="27"/>
  <c r="O3784" i="27"/>
  <c r="O3398" i="27"/>
  <c r="O3473" i="27"/>
  <c r="O468" i="27"/>
  <c r="O1109" i="27"/>
  <c r="O975" i="27"/>
  <c r="O736" i="27"/>
  <c r="O616" i="27"/>
  <c r="O288" i="27"/>
  <c r="O258" i="27"/>
  <c r="O3089" i="27"/>
  <c r="O2498" i="27"/>
  <c r="O3165" i="27"/>
  <c r="O1485" i="27"/>
  <c r="O217" i="27"/>
  <c r="O946" i="27"/>
  <c r="O856" i="27"/>
  <c r="O826" i="27"/>
  <c r="O796" i="27"/>
  <c r="O646" i="27"/>
  <c r="O556" i="27"/>
  <c r="O527" i="27"/>
  <c r="O153" i="27"/>
  <c r="O93" i="27"/>
  <c r="O63" i="27"/>
  <c r="O98" i="23"/>
  <c r="O348" i="27"/>
  <c r="O318" i="27"/>
  <c r="O586" i="27"/>
  <c r="O1135" i="27"/>
  <c r="O1332" i="27"/>
  <c r="O3629" i="27"/>
  <c r="O3371" i="27"/>
  <c r="O1743" i="27"/>
  <c r="O2549" i="27"/>
  <c r="O2415" i="27"/>
  <c r="O1083" i="27"/>
  <c r="O33" i="27"/>
  <c r="O1161" i="27"/>
  <c r="O378" i="27"/>
  <c r="O676" i="27"/>
  <c r="O1031" i="27"/>
  <c r="O408" i="27"/>
  <c r="O438" i="27"/>
  <c r="O706" i="27"/>
  <c r="O1057" i="27"/>
  <c r="O1187" i="27"/>
  <c r="O3862" i="27"/>
  <c r="O2262" i="27"/>
  <c r="O1383" i="27"/>
  <c r="O2060" i="27"/>
  <c r="O2885" i="27"/>
  <c r="O1511" i="27"/>
  <c r="O766" i="27"/>
  <c r="O886" i="27"/>
  <c r="O916" i="27"/>
  <c r="O498" i="27"/>
  <c r="D3772" i="27"/>
  <c r="U3785" i="27"/>
  <c r="U3783" i="27"/>
  <c r="F736" i="27"/>
  <c r="O1053" i="27"/>
  <c r="N1083" i="27"/>
  <c r="V137" i="23"/>
  <c r="V138" i="23"/>
  <c r="R151" i="23"/>
  <c r="R152" i="23"/>
  <c r="R140" i="23"/>
  <c r="R133" i="23"/>
  <c r="R144" i="23"/>
  <c r="N141" i="23"/>
  <c r="N142" i="23"/>
  <c r="N151" i="23"/>
  <c r="N152" i="23"/>
  <c r="N140" i="23"/>
  <c r="L138" i="23"/>
  <c r="L137" i="23"/>
  <c r="L144" i="23"/>
  <c r="L133" i="23"/>
  <c r="G151" i="23"/>
  <c r="G152" i="23"/>
  <c r="G140" i="23"/>
  <c r="G135" i="23"/>
  <c r="U82" i="23"/>
  <c r="U20" i="23"/>
  <c r="D18" i="23"/>
  <c r="D20" i="23"/>
  <c r="H41" i="23"/>
  <c r="H92" i="23"/>
  <c r="H3188" i="27"/>
  <c r="H3035" i="27"/>
  <c r="H1790" i="27"/>
  <c r="H2031" i="27"/>
  <c r="H2233" i="27"/>
  <c r="H2675" i="27"/>
  <c r="H2701" i="27"/>
  <c r="H2959" i="27"/>
  <c r="H3805" i="27"/>
  <c r="H3599" i="27"/>
  <c r="H2335" i="27"/>
  <c r="H1455" i="27"/>
  <c r="H3444" i="27"/>
  <c r="H3060" i="27"/>
  <c r="H2984" i="27"/>
  <c r="H2933" i="27"/>
  <c r="H2908" i="27"/>
  <c r="H2778" i="27"/>
  <c r="H2727" i="27"/>
  <c r="H2623" i="27"/>
  <c r="H2597" i="27"/>
  <c r="H2571" i="27"/>
  <c r="H2519" i="27"/>
  <c r="H2469" i="27"/>
  <c r="H2444" i="27"/>
  <c r="H2207" i="27"/>
  <c r="H2182" i="27"/>
  <c r="H2106" i="27"/>
  <c r="H2081" i="27"/>
  <c r="H1923" i="27"/>
  <c r="H1713" i="27"/>
  <c r="H1557" i="27"/>
  <c r="H3704" i="27"/>
  <c r="H3730" i="27"/>
  <c r="H3573" i="27"/>
  <c r="H1765" i="27"/>
  <c r="H3292" i="27"/>
  <c r="H2649" i="27"/>
  <c r="H2284" i="27"/>
  <c r="H2157" i="27"/>
  <c r="H2006" i="27"/>
  <c r="H1688" i="27"/>
  <c r="H1608" i="27"/>
  <c r="H3884" i="27"/>
  <c r="H3755" i="27"/>
  <c r="H3240" i="27"/>
  <c r="H3135" i="27"/>
  <c r="H3110" i="27"/>
  <c r="H2855" i="27"/>
  <c r="H2830" i="27"/>
  <c r="H2309" i="27"/>
  <c r="H2132" i="27"/>
  <c r="H1896" i="27"/>
  <c r="H1582" i="27"/>
  <c r="H1634" i="27"/>
  <c r="H1532" i="27"/>
  <c r="H1404" i="27"/>
  <c r="H1353" i="27"/>
  <c r="H3419" i="27"/>
  <c r="H3266" i="27"/>
  <c r="H3342" i="27"/>
  <c r="H3317" i="27"/>
  <c r="H1980" i="27"/>
  <c r="H3215" i="27"/>
  <c r="H3678" i="27"/>
  <c r="H3548" i="27"/>
  <c r="H3495" i="27"/>
  <c r="H3469" i="27"/>
  <c r="H3394" i="27"/>
  <c r="H3085" i="27"/>
  <c r="H3010" i="27"/>
  <c r="H2494" i="27"/>
  <c r="H1481" i="27"/>
  <c r="H3780" i="27"/>
  <c r="H3161" i="27"/>
  <c r="H464" i="27"/>
  <c r="H1105" i="27"/>
  <c r="H1027" i="27"/>
  <c r="H971" i="27"/>
  <c r="H942" i="27"/>
  <c r="H912" i="27"/>
  <c r="H822" i="27"/>
  <c r="H792" i="27"/>
  <c r="H702" i="27"/>
  <c r="H612" i="27"/>
  <c r="H582" i="27"/>
  <c r="H494" i="27"/>
  <c r="H434" i="27"/>
  <c r="H374" i="27"/>
  <c r="H344" i="27"/>
  <c r="H89" i="27"/>
  <c r="H1157" i="27"/>
  <c r="H1131" i="27"/>
  <c r="H1079" i="27"/>
  <c r="H882" i="27"/>
  <c r="H852" i="27"/>
  <c r="H732" i="27"/>
  <c r="H672" i="27"/>
  <c r="H642" i="27"/>
  <c r="H552" i="27"/>
  <c r="H523" i="27"/>
  <c r="H254" i="27"/>
  <c r="H149" i="27"/>
  <c r="H314" i="27"/>
  <c r="H284" i="27"/>
  <c r="H179" i="27"/>
  <c r="H119" i="27"/>
  <c r="H59" i="27"/>
  <c r="H29" i="27"/>
  <c r="H2386" i="27"/>
  <c r="H1739" i="27"/>
  <c r="H1430" i="27"/>
  <c r="H3625" i="27"/>
  <c r="H2545" i="27"/>
  <c r="H2258" i="27"/>
  <c r="H1815" i="27"/>
  <c r="H3367" i="27"/>
  <c r="H2804" i="27"/>
  <c r="H1871" i="27"/>
  <c r="H3521" i="27"/>
  <c r="H1379" i="27"/>
  <c r="H3831" i="27"/>
  <c r="H3858" i="27"/>
  <c r="H1507" i="27"/>
  <c r="H3651" i="27"/>
  <c r="H2753" i="27"/>
  <c r="H2360" i="27"/>
  <c r="H1328" i="27"/>
  <c r="H1661" i="27"/>
  <c r="H1841" i="27"/>
  <c r="H2881" i="27"/>
  <c r="H2056" i="27"/>
  <c r="H2411" i="27"/>
  <c r="H404" i="27"/>
  <c r="H1183" i="27"/>
  <c r="H213" i="27"/>
  <c r="H762" i="27"/>
  <c r="M15" i="23"/>
  <c r="M105" i="23"/>
  <c r="M106" i="23"/>
  <c r="M1950" i="27"/>
  <c r="M209" i="27"/>
  <c r="M1867" i="27"/>
  <c r="F1950" i="27"/>
  <c r="F209" i="27"/>
  <c r="F1867" i="27"/>
  <c r="N1949" i="27"/>
  <c r="N208" i="27"/>
  <c r="N1866" i="27"/>
  <c r="K3868" i="27"/>
  <c r="K3789" i="27"/>
  <c r="K3739" i="27"/>
  <c r="K3583" i="27"/>
  <c r="K3428" i="27"/>
  <c r="K3224" i="27"/>
  <c r="K3119" i="27"/>
  <c r="K3094" i="27"/>
  <c r="K2968" i="27"/>
  <c r="K3044" i="27"/>
  <c r="K2943" i="27"/>
  <c r="K2917" i="27"/>
  <c r="K2892" i="27"/>
  <c r="K2762" i="27"/>
  <c r="K2839" i="27"/>
  <c r="K2814" i="27"/>
  <c r="K2685" i="27"/>
  <c r="K2659" i="27"/>
  <c r="K2581" i="27"/>
  <c r="K2555" i="27"/>
  <c r="K2503" i="27"/>
  <c r="K2453" i="27"/>
  <c r="K2428" i="27"/>
  <c r="K2711" i="27"/>
  <c r="K2607" i="27"/>
  <c r="K2293" i="27"/>
  <c r="K2191" i="27"/>
  <c r="K2166" i="27"/>
  <c r="K2116" i="27"/>
  <c r="K2090" i="27"/>
  <c r="K2217" i="27"/>
  <c r="K2065" i="27"/>
  <c r="K2015" i="27"/>
  <c r="K1934" i="27"/>
  <c r="K1907" i="27"/>
  <c r="K1880" i="27"/>
  <c r="K1774" i="27"/>
  <c r="K1697" i="27"/>
  <c r="K1592" i="27"/>
  <c r="K1566" i="27"/>
  <c r="K1618" i="27"/>
  <c r="K1439" i="27"/>
  <c r="K1388" i="27"/>
  <c r="K1541" i="27"/>
  <c r="K1516" i="27"/>
  <c r="K1337" i="27"/>
  <c r="K1672" i="27"/>
  <c r="K1990" i="27"/>
  <c r="K3250" i="27"/>
  <c r="K3276" i="27"/>
  <c r="K3019" i="27"/>
  <c r="K2633" i="27"/>
  <c r="K2319" i="27"/>
  <c r="K1964" i="27"/>
  <c r="K3326" i="27"/>
  <c r="K1749" i="27"/>
  <c r="K3403" i="27"/>
  <c r="K2268" i="27"/>
  <c r="K3688" i="27"/>
  <c r="K3714" i="27"/>
  <c r="K3557" i="27"/>
  <c r="K3301" i="27"/>
  <c r="K2141" i="27"/>
  <c r="K3199" i="27"/>
  <c r="K3172" i="27"/>
  <c r="K3532" i="27"/>
  <c r="K3662" i="27"/>
  <c r="K3378" i="27"/>
  <c r="K3145" i="27"/>
  <c r="K2994" i="27"/>
  <c r="K3764" i="27"/>
  <c r="K3479" i="27"/>
  <c r="K3453" i="27"/>
  <c r="K3069" i="27"/>
  <c r="K1465" i="27"/>
  <c r="K2478" i="27"/>
  <c r="K3635" i="27"/>
  <c r="K3351" i="27"/>
  <c r="K3842" i="27"/>
  <c r="K2395" i="27"/>
  <c r="K2529" i="27"/>
  <c r="K3815" i="27"/>
  <c r="K1723" i="27"/>
  <c r="K1851" i="27"/>
  <c r="K1491" i="27"/>
  <c r="K2788" i="27"/>
  <c r="K1312" i="27"/>
  <c r="K444" i="27"/>
  <c r="K832" i="27"/>
  <c r="K622" i="27"/>
  <c r="K592" i="27"/>
  <c r="K503" i="27"/>
  <c r="K264" i="27"/>
  <c r="K234" i="27"/>
  <c r="K3609" i="27"/>
  <c r="K2242" i="27"/>
  <c r="K1414" i="27"/>
  <c r="K1799" i="27"/>
  <c r="K3505" i="27"/>
  <c r="K2370" i="27"/>
  <c r="K189" i="27"/>
  <c r="K1089" i="27"/>
  <c r="K951" i="27"/>
  <c r="K922" i="27"/>
  <c r="K802" i="27"/>
  <c r="K772" i="27"/>
  <c r="K652" i="27"/>
  <c r="K532" i="27"/>
  <c r="K474" i="27"/>
  <c r="K324" i="27"/>
  <c r="K294" i="27"/>
  <c r="K14" i="23"/>
  <c r="K8" i="23"/>
  <c r="K69" i="27"/>
  <c r="K39" i="27"/>
  <c r="K11" i="23"/>
  <c r="K562" i="27"/>
  <c r="K129" i="27"/>
  <c r="K159" i="27"/>
  <c r="K742" i="27"/>
  <c r="K1167" i="27"/>
  <c r="K2737" i="27"/>
  <c r="K1063" i="27"/>
  <c r="K1645" i="27"/>
  <c r="K1363" i="27"/>
  <c r="K9" i="27"/>
  <c r="K1825" i="27"/>
  <c r="K1011" i="27"/>
  <c r="K99" i="27"/>
  <c r="K97" i="23"/>
  <c r="K682" i="27"/>
  <c r="K384" i="27"/>
  <c r="K892" i="27"/>
  <c r="K354" i="27"/>
  <c r="K712" i="27"/>
  <c r="K1115" i="27"/>
  <c r="K414" i="27"/>
  <c r="K1141" i="27"/>
  <c r="K2040" i="27"/>
  <c r="K862" i="27"/>
  <c r="K1037" i="27"/>
  <c r="K2344" i="27"/>
  <c r="K2865" i="27"/>
  <c r="H3868" i="27"/>
  <c r="H3789" i="27"/>
  <c r="H3739" i="27"/>
  <c r="H3583" i="27"/>
  <c r="H3428" i="27"/>
  <c r="H3119" i="27"/>
  <c r="H3224" i="27"/>
  <c r="H2943" i="27"/>
  <c r="H3094" i="27"/>
  <c r="H3044" i="27"/>
  <c r="H2968" i="27"/>
  <c r="H2917" i="27"/>
  <c r="H2839" i="27"/>
  <c r="H2814" i="27"/>
  <c r="H2762" i="27"/>
  <c r="H2892" i="27"/>
  <c r="H2711" i="27"/>
  <c r="H2607" i="27"/>
  <c r="H2581" i="27"/>
  <c r="H2428" i="27"/>
  <c r="H2685" i="27"/>
  <c r="H2659" i="27"/>
  <c r="H2555" i="27"/>
  <c r="H2503" i="27"/>
  <c r="H2453" i="27"/>
  <c r="H2217" i="27"/>
  <c r="H2191" i="27"/>
  <c r="H2116" i="27"/>
  <c r="H2065" i="27"/>
  <c r="H2015" i="27"/>
  <c r="H2293" i="27"/>
  <c r="H2166" i="27"/>
  <c r="H2090" i="27"/>
  <c r="H1697" i="27"/>
  <c r="H1592" i="27"/>
  <c r="H1618" i="27"/>
  <c r="H1541" i="27"/>
  <c r="H1516" i="27"/>
  <c r="H1388" i="27"/>
  <c r="H1337" i="27"/>
  <c r="H3403" i="27"/>
  <c r="H1749" i="27"/>
  <c r="H1934" i="27"/>
  <c r="H1907" i="27"/>
  <c r="H1880" i="27"/>
  <c r="H1774" i="27"/>
  <c r="H1566" i="27"/>
  <c r="H1439" i="27"/>
  <c r="H3688" i="27"/>
  <c r="H3714" i="27"/>
  <c r="H3557" i="27"/>
  <c r="H1672" i="27"/>
  <c r="H3250" i="27"/>
  <c r="H3276" i="27"/>
  <c r="H3326" i="27"/>
  <c r="H2633" i="27"/>
  <c r="H2141" i="27"/>
  <c r="H1964" i="27"/>
  <c r="H3199" i="27"/>
  <c r="H1990" i="27"/>
  <c r="H3172" i="27"/>
  <c r="H3019" i="27"/>
  <c r="H2268" i="27"/>
  <c r="H2319" i="27"/>
  <c r="H3301" i="27"/>
  <c r="H3532" i="27"/>
  <c r="H3662" i="27"/>
  <c r="H3479" i="27"/>
  <c r="H3764" i="27"/>
  <c r="H3453" i="27"/>
  <c r="H3378" i="27"/>
  <c r="H2994" i="27"/>
  <c r="H1465" i="27"/>
  <c r="H2478" i="27"/>
  <c r="H3145" i="27"/>
  <c r="H3069" i="27"/>
  <c r="H3351" i="27"/>
  <c r="H3842" i="27"/>
  <c r="H2529" i="27"/>
  <c r="H2040" i="27"/>
  <c r="H1723" i="27"/>
  <c r="H1851" i="27"/>
  <c r="H1491" i="27"/>
  <c r="H2865" i="27"/>
  <c r="H2788" i="27"/>
  <c r="H2737" i="27"/>
  <c r="H2370" i="27"/>
  <c r="H444" i="27"/>
  <c r="H1115" i="27"/>
  <c r="H1089" i="27"/>
  <c r="H1063" i="27"/>
  <c r="H1011" i="27"/>
  <c r="H922" i="27"/>
  <c r="H892" i="27"/>
  <c r="H862" i="27"/>
  <c r="H802" i="27"/>
  <c r="H682" i="27"/>
  <c r="H652" i="27"/>
  <c r="H592" i="27"/>
  <c r="H503" i="27"/>
  <c r="H474" i="27"/>
  <c r="H414" i="27"/>
  <c r="H324" i="27"/>
  <c r="H294" i="27"/>
  <c r="H159" i="27"/>
  <c r="H129" i="27"/>
  <c r="H1825" i="27"/>
  <c r="H3635" i="27"/>
  <c r="H3609" i="27"/>
  <c r="H2395" i="27"/>
  <c r="H2242" i="27"/>
  <c r="H1414" i="27"/>
  <c r="H1799" i="27"/>
  <c r="H3815" i="27"/>
  <c r="H1363" i="27"/>
  <c r="H3505" i="27"/>
  <c r="H2344" i="27"/>
  <c r="H1645" i="27"/>
  <c r="H1312" i="27"/>
  <c r="H1141" i="27"/>
  <c r="H951" i="27"/>
  <c r="H832" i="27"/>
  <c r="H772" i="27"/>
  <c r="H712" i="27"/>
  <c r="H622" i="27"/>
  <c r="H562" i="27"/>
  <c r="H532" i="27"/>
  <c r="H264" i="27"/>
  <c r="H234" i="27"/>
  <c r="H69" i="27"/>
  <c r="H39" i="27"/>
  <c r="H11" i="23"/>
  <c r="H14" i="23"/>
  <c r="H105" i="23"/>
  <c r="H106" i="23"/>
  <c r="H8" i="23"/>
  <c r="H354" i="27"/>
  <c r="H99" i="27"/>
  <c r="H9" i="27"/>
  <c r="H384" i="27"/>
  <c r="H1037" i="27"/>
  <c r="H189" i="27"/>
  <c r="H1167" i="27"/>
  <c r="H742" i="27"/>
  <c r="D3102" i="27"/>
  <c r="D1549" i="27"/>
  <c r="D1888" i="27"/>
  <c r="D2900" i="27"/>
  <c r="D2511" i="27"/>
  <c r="D2199" i="27"/>
  <c r="D3232" i="27"/>
  <c r="D3207" i="27"/>
  <c r="D1757" i="27"/>
  <c r="D2641" i="27"/>
  <c r="D2436" i="27"/>
  <c r="D2098" i="27"/>
  <c r="D1972" i="27"/>
  <c r="D1626" i="27"/>
  <c r="D3284" i="27"/>
  <c r="D3127" i="27"/>
  <c r="D3258" i="27"/>
  <c r="D3696" i="27"/>
  <c r="D2719" i="27"/>
  <c r="D2847" i="27"/>
  <c r="D3797" i="27"/>
  <c r="D2073" i="27"/>
  <c r="D2925" i="27"/>
  <c r="D3747" i="27"/>
  <c r="D2693" i="27"/>
  <c r="D2951" i="27"/>
  <c r="D2023" i="27"/>
  <c r="D3334" i="27"/>
  <c r="D1782" i="27"/>
  <c r="D2461" i="27"/>
  <c r="D2563" i="27"/>
  <c r="D1345" i="27"/>
  <c r="D2276" i="27"/>
  <c r="D1998" i="27"/>
  <c r="D3180" i="27"/>
  <c r="D1705" i="27"/>
  <c r="D3722" i="27"/>
  <c r="D2174" i="27"/>
  <c r="D2124" i="27"/>
  <c r="D2615" i="27"/>
  <c r="D2976" i="27"/>
  <c r="D2149" i="27"/>
  <c r="D2301" i="27"/>
  <c r="D2589" i="27"/>
  <c r="D1942" i="27"/>
  <c r="D3591" i="27"/>
  <c r="D2770" i="27"/>
  <c r="D1396" i="27"/>
  <c r="D2822" i="27"/>
  <c r="D3052" i="27"/>
  <c r="D3876" i="27"/>
  <c r="D1524" i="27"/>
  <c r="D1600" i="27"/>
  <c r="D2225" i="27"/>
  <c r="D2667" i="27"/>
  <c r="D1447" i="27"/>
  <c r="D3565" i="27"/>
  <c r="D3027" i="27"/>
  <c r="D1680" i="27"/>
  <c r="D3002" i="27"/>
  <c r="D3487" i="27"/>
  <c r="D3540" i="27"/>
  <c r="D3670" i="27"/>
  <c r="D3077" i="27"/>
  <c r="D3153" i="27"/>
  <c r="D3386" i="27"/>
  <c r="D3461" i="27"/>
  <c r="D2486" i="27"/>
  <c r="D1473" i="27"/>
  <c r="D843" i="27"/>
  <c r="D1320" i="27"/>
  <c r="H88" i="23"/>
  <c r="G223" i="27"/>
  <c r="G224" i="27"/>
  <c r="G225" i="27"/>
  <c r="D3436" i="27"/>
  <c r="D1915" i="27"/>
  <c r="H226" i="27"/>
  <c r="D3823" i="27"/>
  <c r="M1378" i="27"/>
  <c r="M1383" i="27"/>
  <c r="J2390" i="27"/>
  <c r="M1738" i="27"/>
  <c r="D3814" i="27"/>
  <c r="D3608" i="27"/>
  <c r="M2808" i="27"/>
  <c r="O1875" i="27"/>
  <c r="D2369" i="27"/>
  <c r="O3835" i="27"/>
  <c r="M1434" i="27"/>
  <c r="D188" i="27"/>
  <c r="W54" i="23"/>
  <c r="W79" i="23"/>
  <c r="W80" i="23"/>
  <c r="Q54" i="23"/>
  <c r="K72" i="23"/>
  <c r="K75" i="23"/>
  <c r="K54" i="23"/>
  <c r="K79" i="23"/>
  <c r="K80" i="23"/>
  <c r="G79" i="23"/>
  <c r="G80" i="23"/>
  <c r="G54" i="23"/>
  <c r="H224" i="27"/>
  <c r="H223" i="27"/>
  <c r="H225" i="27"/>
  <c r="J33" i="27"/>
  <c r="J118" i="27"/>
  <c r="E105" i="23"/>
  <c r="E106" i="23"/>
  <c r="E92" i="23"/>
  <c r="E93" i="23"/>
  <c r="E41" i="23"/>
  <c r="M101" i="23"/>
  <c r="M87" i="23"/>
  <c r="L54" i="23"/>
  <c r="L79" i="23"/>
  <c r="L80" i="23"/>
  <c r="L72" i="23"/>
  <c r="L75" i="23"/>
  <c r="O137" i="23"/>
  <c r="O138" i="23"/>
  <c r="O151" i="23"/>
  <c r="O152" i="23"/>
  <c r="O140" i="23"/>
  <c r="E227" i="27"/>
  <c r="D226" i="27"/>
  <c r="E229" i="27"/>
  <c r="E228" i="27"/>
  <c r="D3769" i="27"/>
  <c r="D3776" i="27"/>
  <c r="D3309" i="27"/>
  <c r="D1574" i="27"/>
  <c r="E612" i="27"/>
  <c r="G736" i="27"/>
  <c r="F886" i="27"/>
  <c r="V1053" i="27"/>
  <c r="V1079" i="27"/>
  <c r="O1131" i="27"/>
  <c r="G101" i="23"/>
  <c r="X144" i="23"/>
  <c r="X133" i="23"/>
  <c r="X134" i="23"/>
  <c r="P137" i="23"/>
  <c r="P138" i="23"/>
  <c r="P133" i="23"/>
  <c r="P144" i="23"/>
  <c r="M141" i="23"/>
  <c r="M142" i="23"/>
  <c r="M135" i="23"/>
  <c r="M133" i="23"/>
  <c r="M144" i="23"/>
  <c r="J137" i="23"/>
  <c r="J138" i="23"/>
  <c r="J151" i="23"/>
  <c r="J152" i="23"/>
  <c r="J140" i="23"/>
  <c r="F144" i="23"/>
  <c r="F133" i="23"/>
  <c r="E213" i="27"/>
  <c r="D66" i="23"/>
  <c r="D67" i="23"/>
  <c r="D60" i="23"/>
  <c r="G15" i="23"/>
  <c r="G105" i="23"/>
  <c r="G106" i="23"/>
  <c r="G1950" i="27"/>
  <c r="G1867" i="27"/>
  <c r="G209" i="27"/>
  <c r="S1633" i="27"/>
  <c r="S1581" i="27"/>
  <c r="S1712" i="27"/>
  <c r="S1789" i="27"/>
  <c r="S1895" i="27"/>
  <c r="S2030" i="27"/>
  <c r="S2131" i="27"/>
  <c r="S2443" i="27"/>
  <c r="S2932" i="27"/>
  <c r="S3883" i="27"/>
  <c r="S3754" i="27"/>
  <c r="S3598" i="27"/>
  <c r="S1454" i="27"/>
  <c r="S1403" i="27"/>
  <c r="S2674" i="27"/>
  <c r="S2829" i="27"/>
  <c r="S3804" i="27"/>
  <c r="S3134" i="27"/>
  <c r="S3109" i="27"/>
  <c r="S3059" i="27"/>
  <c r="S2700" i="27"/>
  <c r="S2622" i="27"/>
  <c r="S2596" i="27"/>
  <c r="S2518" i="27"/>
  <c r="S2181" i="27"/>
  <c r="S2105" i="27"/>
  <c r="S2080" i="27"/>
  <c r="S1352" i="27"/>
  <c r="S3418" i="27"/>
  <c r="S3572" i="27"/>
  <c r="S3265" i="27"/>
  <c r="S2648" i="27"/>
  <c r="S2308" i="27"/>
  <c r="S2206" i="27"/>
  <c r="S2570" i="27"/>
  <c r="S2726" i="27"/>
  <c r="S2777" i="27"/>
  <c r="S2958" i="27"/>
  <c r="S3443" i="27"/>
  <c r="S3239" i="27"/>
  <c r="S2907" i="27"/>
  <c r="S2854" i="27"/>
  <c r="S2468" i="27"/>
  <c r="S2232" i="27"/>
  <c r="S1922" i="27"/>
  <c r="S1607" i="27"/>
  <c r="S1556" i="27"/>
  <c r="S1531" i="27"/>
  <c r="S3703" i="27"/>
  <c r="S3729" i="27"/>
  <c r="S1687" i="27"/>
  <c r="S3291" i="27"/>
  <c r="S2283" i="27"/>
  <c r="S1979" i="27"/>
  <c r="S3214" i="27"/>
  <c r="S2983" i="27"/>
  <c r="S1764" i="27"/>
  <c r="S3341" i="27"/>
  <c r="S3316" i="27"/>
  <c r="S3034" i="27"/>
  <c r="S2334" i="27"/>
  <c r="S2156" i="27"/>
  <c r="S2005" i="27"/>
  <c r="S3187" i="27"/>
  <c r="S3547" i="27"/>
  <c r="S3677" i="27"/>
  <c r="S3779" i="27"/>
  <c r="S3494" i="27"/>
  <c r="S3084" i="27"/>
  <c r="S3160" i="27"/>
  <c r="S3393" i="27"/>
  <c r="S3468" i="27"/>
  <c r="S3009" i="27"/>
  <c r="S463" i="27"/>
  <c r="S791" i="27"/>
  <c r="S671" i="27"/>
  <c r="S611" i="27"/>
  <c r="S522" i="27"/>
  <c r="S493" i="27"/>
  <c r="S403" i="27"/>
  <c r="S373" i="27"/>
  <c r="S343" i="27"/>
  <c r="S313" i="27"/>
  <c r="S283" i="27"/>
  <c r="S148" i="27"/>
  <c r="S88" i="27"/>
  <c r="S1480" i="27"/>
  <c r="S2493" i="27"/>
  <c r="S212" i="27"/>
  <c r="S970" i="27"/>
  <c r="S941" i="27"/>
  <c r="S851" i="27"/>
  <c r="S821" i="27"/>
  <c r="S761" i="27"/>
  <c r="S731" i="27"/>
  <c r="S641" i="27"/>
  <c r="S551" i="27"/>
  <c r="S112" i="23"/>
  <c r="S115" i="23"/>
  <c r="S108" i="23"/>
  <c r="S58" i="27"/>
  <c r="S107" i="23"/>
  <c r="S701" i="27"/>
  <c r="S1870" i="27"/>
  <c r="S3830" i="27"/>
  <c r="S1738" i="27"/>
  <c r="S2055" i="27"/>
  <c r="S2410" i="27"/>
  <c r="S3366" i="27"/>
  <c r="S3520" i="27"/>
  <c r="S178" i="27"/>
  <c r="S581" i="27"/>
  <c r="S1026" i="27"/>
  <c r="S118" i="27"/>
  <c r="S1156" i="27"/>
  <c r="S1052" i="27"/>
  <c r="S253" i="27"/>
  <c r="S28" i="27"/>
  <c r="S1104" i="27"/>
  <c r="S911" i="27"/>
  <c r="S1378" i="27"/>
  <c r="S2257" i="27"/>
  <c r="S3624" i="27"/>
  <c r="S3857" i="27"/>
  <c r="S2544" i="27"/>
  <c r="S1327" i="27"/>
  <c r="S2880" i="27"/>
  <c r="S1506" i="27"/>
  <c r="S881" i="27"/>
  <c r="S1078" i="27"/>
  <c r="S1130" i="27"/>
  <c r="S1182" i="27"/>
  <c r="N1607" i="27"/>
  <c r="N2468" i="27"/>
  <c r="N3598" i="27"/>
  <c r="N2232" i="27"/>
  <c r="N2700" i="27"/>
  <c r="N3804" i="27"/>
  <c r="N3443" i="27"/>
  <c r="N3239" i="27"/>
  <c r="N3134" i="27"/>
  <c r="N2983" i="27"/>
  <c r="N2674" i="27"/>
  <c r="N2622" i="27"/>
  <c r="N2570" i="27"/>
  <c r="N2518" i="27"/>
  <c r="N2206" i="27"/>
  <c r="N2131" i="27"/>
  <c r="N2105" i="27"/>
  <c r="N2080" i="27"/>
  <c r="N2030" i="27"/>
  <c r="N1581" i="27"/>
  <c r="N1556" i="27"/>
  <c r="N1403" i="27"/>
  <c r="N1352" i="27"/>
  <c r="N3703" i="27"/>
  <c r="N3729" i="27"/>
  <c r="N1687" i="27"/>
  <c r="N1764" i="27"/>
  <c r="N3265" i="27"/>
  <c r="N2156" i="27"/>
  <c r="N3316" i="27"/>
  <c r="N3883" i="27"/>
  <c r="N3754" i="27"/>
  <c r="N3109" i="27"/>
  <c r="N3059" i="27"/>
  <c r="N2958" i="27"/>
  <c r="N2932" i="27"/>
  <c r="N2907" i="27"/>
  <c r="N2854" i="27"/>
  <c r="N2829" i="27"/>
  <c r="N2777" i="27"/>
  <c r="N2726" i="27"/>
  <c r="N2596" i="27"/>
  <c r="N2443" i="27"/>
  <c r="N2308" i="27"/>
  <c r="N2181" i="27"/>
  <c r="N1922" i="27"/>
  <c r="N1895" i="27"/>
  <c r="N1789" i="27"/>
  <c r="N1712" i="27"/>
  <c r="N1633" i="27"/>
  <c r="N1531" i="27"/>
  <c r="N1454" i="27"/>
  <c r="N3572" i="27"/>
  <c r="N3291" i="27"/>
  <c r="N3341" i="27"/>
  <c r="N3034" i="27"/>
  <c r="N2648" i="27"/>
  <c r="N2283" i="27"/>
  <c r="N2005" i="27"/>
  <c r="N3187" i="27"/>
  <c r="N2334" i="27"/>
  <c r="N3418" i="27"/>
  <c r="N1979" i="27"/>
  <c r="N3214" i="27"/>
  <c r="N3547" i="27"/>
  <c r="N3677" i="27"/>
  <c r="N3494" i="27"/>
  <c r="N3393" i="27"/>
  <c r="N3084" i="27"/>
  <c r="N3009" i="27"/>
  <c r="N3779" i="27"/>
  <c r="N1480" i="27"/>
  <c r="N3468" i="27"/>
  <c r="N3160" i="27"/>
  <c r="N2493" i="27"/>
  <c r="N212" i="27"/>
  <c r="N1156" i="27"/>
  <c r="N1104" i="27"/>
  <c r="N970" i="27"/>
  <c r="N941" i="27"/>
  <c r="N851" i="27"/>
  <c r="N761" i="27"/>
  <c r="N671" i="27"/>
  <c r="N641" i="27"/>
  <c r="N551" i="27"/>
  <c r="N493" i="27"/>
  <c r="N433" i="27"/>
  <c r="N403" i="27"/>
  <c r="N373" i="27"/>
  <c r="N253" i="27"/>
  <c r="N178" i="27"/>
  <c r="N463" i="27"/>
  <c r="N791" i="27"/>
  <c r="N701" i="27"/>
  <c r="N611" i="27"/>
  <c r="N522" i="27"/>
  <c r="N313" i="27"/>
  <c r="N283" i="27"/>
  <c r="N148" i="27"/>
  <c r="N58" i="27"/>
  <c r="N28" i="27"/>
  <c r="N112" i="23"/>
  <c r="N107" i="23"/>
  <c r="N343" i="27"/>
  <c r="N88" i="27"/>
  <c r="N108" i="23"/>
  <c r="N115" i="23"/>
  <c r="N1026" i="27"/>
  <c r="N1660" i="27"/>
  <c r="N2544" i="27"/>
  <c r="N2359" i="27"/>
  <c r="N3830" i="27"/>
  <c r="N2055" i="27"/>
  <c r="N1738" i="27"/>
  <c r="N2410" i="27"/>
  <c r="N2385" i="27"/>
  <c r="N2752" i="27"/>
  <c r="N1814" i="27"/>
  <c r="N2257" i="27"/>
  <c r="N1182" i="27"/>
  <c r="N1506" i="27"/>
  <c r="N911" i="27"/>
  <c r="N3650" i="27"/>
  <c r="N3857" i="27"/>
  <c r="N1870" i="27"/>
  <c r="N1378" i="27"/>
  <c r="N1327" i="27"/>
  <c r="N3366" i="27"/>
  <c r="N1840" i="27"/>
  <c r="N2803" i="27"/>
  <c r="N3520" i="27"/>
  <c r="N1429" i="27"/>
  <c r="N1078" i="27"/>
  <c r="N581" i="27"/>
  <c r="N821" i="27"/>
  <c r="N1130" i="27"/>
  <c r="N731" i="27"/>
  <c r="N881" i="27"/>
  <c r="N1052" i="27"/>
  <c r="H110" i="23"/>
  <c r="H120" i="23"/>
  <c r="H121" i="23"/>
  <c r="H109" i="23"/>
  <c r="G124" i="23"/>
  <c r="G113" i="23"/>
  <c r="G114" i="23"/>
  <c r="G110" i="23"/>
  <c r="F110" i="23"/>
  <c r="F116" i="23"/>
  <c r="F127" i="23"/>
  <c r="F128" i="23"/>
  <c r="E114" i="23"/>
  <c r="E124" i="23"/>
  <c r="E113" i="23"/>
  <c r="E110" i="23"/>
  <c r="X120" i="23"/>
  <c r="X121" i="23"/>
  <c r="X109" i="23"/>
  <c r="X110" i="23"/>
  <c r="W124" i="23"/>
  <c r="W113" i="23"/>
  <c r="W114" i="23"/>
  <c r="W120" i="23"/>
  <c r="W121" i="23"/>
  <c r="W109" i="23"/>
  <c r="W122" i="23"/>
  <c r="W110" i="23"/>
  <c r="I3792" i="27"/>
  <c r="I3742" i="27"/>
  <c r="I3586" i="27"/>
  <c r="I3431" i="27"/>
  <c r="I3227" i="27"/>
  <c r="I3122" i="27"/>
  <c r="I3097" i="27"/>
  <c r="I2971" i="27"/>
  <c r="I2946" i="27"/>
  <c r="I2895" i="27"/>
  <c r="I2842" i="27"/>
  <c r="I2817" i="27"/>
  <c r="I2765" i="27"/>
  <c r="I2688" i="27"/>
  <c r="I2662" i="27"/>
  <c r="I2506" i="27"/>
  <c r="I2456" i="27"/>
  <c r="I2714" i="27"/>
  <c r="I2610" i="27"/>
  <c r="I2584" i="27"/>
  <c r="I2296" i="27"/>
  <c r="I2169" i="27"/>
  <c r="I2093" i="27"/>
  <c r="I2220" i="27"/>
  <c r="I2068" i="27"/>
  <c r="I2018" i="27"/>
  <c r="I1937" i="27"/>
  <c r="I1910" i="27"/>
  <c r="I1883" i="27"/>
  <c r="I1777" i="27"/>
  <c r="I1569" i="27"/>
  <c r="I1442" i="27"/>
  <c r="I3691" i="27"/>
  <c r="I1675" i="27"/>
  <c r="I1700" i="27"/>
  <c r="I1544" i="27"/>
  <c r="I1519" i="27"/>
  <c r="I1340" i="27"/>
  <c r="I3406" i="27"/>
  <c r="I3022" i="27"/>
  <c r="I2271" i="27"/>
  <c r="I2322" i="27"/>
  <c r="I3304" i="27"/>
  <c r="I1993" i="27"/>
  <c r="I3175" i="27"/>
  <c r="I1967" i="27"/>
  <c r="I3202" i="27"/>
  <c r="I3329" i="27"/>
  <c r="I2636" i="27"/>
  <c r="I2144" i="27"/>
  <c r="I1595" i="27"/>
  <c r="I2558" i="27"/>
  <c r="I1621" i="27"/>
  <c r="I3871" i="27"/>
  <c r="I3560" i="27"/>
  <c r="I2194" i="27"/>
  <c r="I2119" i="27"/>
  <c r="I2920" i="27"/>
  <c r="I1391" i="27"/>
  <c r="I3047" i="27"/>
  <c r="I2431" i="27"/>
  <c r="I3717" i="27"/>
  <c r="I3279" i="27"/>
  <c r="I1752" i="27"/>
  <c r="I3253" i="27"/>
  <c r="I3482" i="27"/>
  <c r="I3767" i="27"/>
  <c r="I3665" i="27"/>
  <c r="I3535" i="27"/>
  <c r="I3456" i="27"/>
  <c r="I3072" i="27"/>
  <c r="I1468" i="27"/>
  <c r="I3381" i="27"/>
  <c r="I2481" i="27"/>
  <c r="I3148" i="27"/>
  <c r="I2997" i="27"/>
  <c r="I3612" i="27"/>
  <c r="I1417" i="27"/>
  <c r="I1802" i="27"/>
  <c r="I1366" i="27"/>
  <c r="I1315" i="27"/>
  <c r="I193" i="27"/>
  <c r="I97" i="23"/>
  <c r="I1004" i="27"/>
  <c r="I926" i="27"/>
  <c r="I806" i="27"/>
  <c r="I776" i="27"/>
  <c r="I716" i="27"/>
  <c r="I298" i="27"/>
  <c r="I238" i="27"/>
  <c r="I3354" i="27"/>
  <c r="I2043" i="27"/>
  <c r="I1854" i="27"/>
  <c r="I2868" i="27"/>
  <c r="I2791" i="27"/>
  <c r="I84" i="23"/>
  <c r="I1000" i="27"/>
  <c r="I1118" i="27"/>
  <c r="I1092" i="27"/>
  <c r="I836" i="27"/>
  <c r="I656" i="27"/>
  <c r="I626" i="27"/>
  <c r="I268" i="27"/>
  <c r="I40" i="23"/>
  <c r="I34" i="23"/>
  <c r="I328" i="27"/>
  <c r="I133" i="27"/>
  <c r="I103" i="27"/>
  <c r="I43" i="27"/>
  <c r="I37" i="23"/>
  <c r="I2245" i="27"/>
  <c r="I1828" i="27"/>
  <c r="I1040" i="27"/>
  <c r="I566" i="27"/>
  <c r="I73" i="27"/>
  <c r="I448" i="27"/>
  <c r="I358" i="27"/>
  <c r="I478" i="27"/>
  <c r="I1014" i="27"/>
  <c r="I866" i="27"/>
  <c r="I418" i="27"/>
  <c r="I536" i="27"/>
  <c r="I1144" i="27"/>
  <c r="I1726" i="27"/>
  <c r="I2347" i="27"/>
  <c r="I2740" i="27"/>
  <c r="I1066" i="27"/>
  <c r="I1170" i="27"/>
  <c r="I746" i="27"/>
  <c r="I507" i="27"/>
  <c r="I388" i="27"/>
  <c r="I596" i="27"/>
  <c r="I13" i="27"/>
  <c r="I955" i="27"/>
  <c r="I3638" i="27"/>
  <c r="I896" i="27"/>
  <c r="I2373" i="27"/>
  <c r="I3508" i="27"/>
  <c r="I3818" i="27"/>
  <c r="I2398" i="27"/>
  <c r="I1648" i="27"/>
  <c r="I2532" i="27"/>
  <c r="I1494" i="27"/>
  <c r="I163" i="27"/>
  <c r="I686" i="27"/>
  <c r="I3845" i="27"/>
  <c r="I1895" i="27"/>
  <c r="I1789" i="27"/>
  <c r="I2030" i="27"/>
  <c r="I2777" i="27"/>
  <c r="I2829" i="27"/>
  <c r="I3804" i="27"/>
  <c r="I3754" i="27"/>
  <c r="I2726" i="27"/>
  <c r="I2958" i="27"/>
  <c r="I3598" i="27"/>
  <c r="I3239" i="27"/>
  <c r="I3134" i="27"/>
  <c r="I2907" i="27"/>
  <c r="I2854" i="27"/>
  <c r="I2700" i="27"/>
  <c r="I2622" i="27"/>
  <c r="I2468" i="27"/>
  <c r="I2181" i="27"/>
  <c r="I1922" i="27"/>
  <c r="I1556" i="27"/>
  <c r="I1531" i="27"/>
  <c r="I3703" i="27"/>
  <c r="I2334" i="27"/>
  <c r="I2156" i="27"/>
  <c r="I1454" i="27"/>
  <c r="I1581" i="27"/>
  <c r="I1712" i="27"/>
  <c r="I2308" i="27"/>
  <c r="I2674" i="27"/>
  <c r="I3443" i="27"/>
  <c r="I3109" i="27"/>
  <c r="I2983" i="27"/>
  <c r="I2596" i="27"/>
  <c r="I2518" i="27"/>
  <c r="I2232" i="27"/>
  <c r="I2105" i="27"/>
  <c r="I2080" i="27"/>
  <c r="I1352" i="27"/>
  <c r="I3418" i="27"/>
  <c r="I1687" i="27"/>
  <c r="I3034" i="27"/>
  <c r="I3341" i="27"/>
  <c r="I2648" i="27"/>
  <c r="I2283" i="27"/>
  <c r="I3316" i="27"/>
  <c r="I2005" i="27"/>
  <c r="I3214" i="27"/>
  <c r="I3187" i="27"/>
  <c r="I1979" i="27"/>
  <c r="I2570" i="27"/>
  <c r="I1403" i="27"/>
  <c r="I3059" i="27"/>
  <c r="I2443" i="27"/>
  <c r="I3572" i="27"/>
  <c r="I1764" i="27"/>
  <c r="I2206" i="27"/>
  <c r="I2131" i="27"/>
  <c r="I2932" i="27"/>
  <c r="I1607" i="27"/>
  <c r="I3883" i="27"/>
  <c r="I1633" i="27"/>
  <c r="I3729" i="27"/>
  <c r="I3265" i="27"/>
  <c r="I3291" i="27"/>
  <c r="I3494" i="27"/>
  <c r="I3547" i="27"/>
  <c r="I3677" i="27"/>
  <c r="I3468" i="27"/>
  <c r="I3779" i="27"/>
  <c r="I1480" i="27"/>
  <c r="I3084" i="27"/>
  <c r="I1130" i="27"/>
  <c r="I941" i="27"/>
  <c r="I821" i="27"/>
  <c r="I731" i="27"/>
  <c r="I671" i="27"/>
  <c r="I313" i="27"/>
  <c r="I253" i="27"/>
  <c r="I148" i="27"/>
  <c r="I3009" i="27"/>
  <c r="I3160" i="27"/>
  <c r="I2493" i="27"/>
  <c r="I3393" i="27"/>
  <c r="I212" i="27"/>
  <c r="I1104" i="27"/>
  <c r="I851" i="27"/>
  <c r="I791" i="27"/>
  <c r="I641" i="27"/>
  <c r="I283" i="27"/>
  <c r="I58" i="27"/>
  <c r="I107" i="23"/>
  <c r="I115" i="23"/>
  <c r="I343" i="27"/>
  <c r="I118" i="27"/>
  <c r="I88" i="27"/>
  <c r="I112" i="23"/>
  <c r="I108" i="23"/>
  <c r="I433" i="27"/>
  <c r="I581" i="27"/>
  <c r="I701" i="27"/>
  <c r="I1026" i="27"/>
  <c r="I1378" i="27"/>
  <c r="I1327" i="27"/>
  <c r="I87" i="23"/>
  <c r="I3624" i="27"/>
  <c r="I1429" i="27"/>
  <c r="I2880" i="27"/>
  <c r="I373" i="27"/>
  <c r="I761" i="27"/>
  <c r="I881" i="27"/>
  <c r="I28" i="27"/>
  <c r="I611" i="27"/>
  <c r="I403" i="27"/>
  <c r="I493" i="27"/>
  <c r="I911" i="27"/>
  <c r="I2055" i="27"/>
  <c r="I1814" i="27"/>
  <c r="I2803" i="27"/>
  <c r="I3366" i="27"/>
  <c r="I1052" i="27"/>
  <c r="I1870" i="27"/>
  <c r="I463" i="27"/>
  <c r="I178" i="27"/>
  <c r="I551" i="27"/>
  <c r="I970" i="27"/>
  <c r="I1078" i="27"/>
  <c r="I1182" i="27"/>
  <c r="D3433" i="27"/>
  <c r="D2327" i="27"/>
  <c r="D3427" i="27"/>
  <c r="D1490" i="27"/>
  <c r="J2385" i="27"/>
  <c r="V2804" i="27"/>
  <c r="D2867" i="27"/>
  <c r="G1434" i="27"/>
  <c r="D663" i="27"/>
  <c r="D473" i="27"/>
  <c r="J2237" i="27"/>
  <c r="J3809" i="27"/>
  <c r="J3759" i="27"/>
  <c r="J2705" i="27"/>
  <c r="J3244" i="27"/>
  <c r="J3139" i="27"/>
  <c r="J2988" i="27"/>
  <c r="J2963" i="27"/>
  <c r="J2937" i="27"/>
  <c r="J2859" i="27"/>
  <c r="J2834" i="27"/>
  <c r="J2731" i="27"/>
  <c r="J2627" i="27"/>
  <c r="J2523" i="27"/>
  <c r="J2448" i="27"/>
  <c r="J2313" i="27"/>
  <c r="J2110" i="27"/>
  <c r="J1954" i="27"/>
  <c r="J1927" i="27"/>
  <c r="J1900" i="27"/>
  <c r="J1794" i="27"/>
  <c r="J1638" i="27"/>
  <c r="J1561" i="27"/>
  <c r="J1536" i="27"/>
  <c r="J1357" i="27"/>
  <c r="J2653" i="27"/>
  <c r="J1612" i="27"/>
  <c r="J3888" i="27"/>
  <c r="J3603" i="27"/>
  <c r="J3448" i="27"/>
  <c r="J3114" i="27"/>
  <c r="J3064" i="27"/>
  <c r="J2912" i="27"/>
  <c r="J2679" i="27"/>
  <c r="J2473" i="27"/>
  <c r="J2211" i="27"/>
  <c r="J2186" i="27"/>
  <c r="J2136" i="27"/>
  <c r="J2085" i="27"/>
  <c r="J2035" i="27"/>
  <c r="J1586" i="27"/>
  <c r="J1459" i="27"/>
  <c r="J1408" i="27"/>
  <c r="J2010" i="27"/>
  <c r="J2288" i="27"/>
  <c r="J1692" i="27"/>
  <c r="J2782" i="27"/>
  <c r="J2601" i="27"/>
  <c r="J1717" i="27"/>
  <c r="J3734" i="27"/>
  <c r="J3708" i="27"/>
  <c r="J1769" i="27"/>
  <c r="J3039" i="27"/>
  <c r="J3270" i="27"/>
  <c r="J3346" i="27"/>
  <c r="J3423" i="27"/>
  <c r="J2575" i="27"/>
  <c r="J3577" i="27"/>
  <c r="J3296" i="27"/>
  <c r="J2161" i="27"/>
  <c r="J3219" i="27"/>
  <c r="J2339" i="27"/>
  <c r="J3321" i="27"/>
  <c r="J1984" i="27"/>
  <c r="J3192" i="27"/>
  <c r="J3682" i="27"/>
  <c r="J3552" i="27"/>
  <c r="J3499" i="27"/>
  <c r="J3473" i="27"/>
  <c r="J3784" i="27"/>
  <c r="J3398" i="27"/>
  <c r="J3089" i="27"/>
  <c r="J3014" i="27"/>
  <c r="J2498" i="27"/>
  <c r="J975" i="27"/>
  <c r="J856" i="27"/>
  <c r="J676" i="27"/>
  <c r="J646" i="27"/>
  <c r="J527" i="27"/>
  <c r="J288" i="27"/>
  <c r="J258" i="27"/>
  <c r="J153" i="27"/>
  <c r="J1485" i="27"/>
  <c r="J3165" i="27"/>
  <c r="J217" i="27"/>
  <c r="J468" i="27"/>
  <c r="J1109" i="27"/>
  <c r="J946" i="27"/>
  <c r="J826" i="27"/>
  <c r="J706" i="27"/>
  <c r="J616" i="27"/>
  <c r="J556" i="27"/>
  <c r="J63" i="27"/>
  <c r="J98" i="23"/>
  <c r="J348" i="27"/>
  <c r="J318" i="27"/>
  <c r="J916" i="27"/>
  <c r="J1135" i="27"/>
  <c r="J2549" i="27"/>
  <c r="J1743" i="27"/>
  <c r="J1057" i="27"/>
  <c r="J408" i="27"/>
  <c r="J736" i="27"/>
  <c r="J93" i="27"/>
  <c r="J183" i="27"/>
  <c r="J498" i="27"/>
  <c r="J123" i="27"/>
  <c r="J378" i="27"/>
  <c r="J586" i="27"/>
  <c r="J766" i="27"/>
  <c r="J886" i="27"/>
  <c r="J1161" i="27"/>
  <c r="J1511" i="27"/>
  <c r="J1332" i="27"/>
  <c r="J2262" i="27"/>
  <c r="J2060" i="27"/>
  <c r="J438" i="27"/>
  <c r="J1187" i="27"/>
  <c r="J796" i="27"/>
  <c r="J3525" i="27"/>
  <c r="J3862" i="27"/>
  <c r="J1031" i="27"/>
  <c r="O15" i="23"/>
  <c r="O1950" i="27"/>
  <c r="O209" i="27"/>
  <c r="O79" i="23"/>
  <c r="O80" i="23"/>
  <c r="O54" i="23"/>
  <c r="M75" i="23"/>
  <c r="M72" i="23"/>
  <c r="M79" i="23"/>
  <c r="M80" i="23"/>
  <c r="M54" i="23"/>
  <c r="E79" i="23"/>
  <c r="E80" i="23"/>
  <c r="E54" i="23"/>
  <c r="V110" i="23"/>
  <c r="V124" i="23"/>
  <c r="V114" i="23"/>
  <c r="V113" i="23"/>
  <c r="G228" i="27"/>
  <c r="G229" i="27"/>
  <c r="G227" i="27"/>
  <c r="M2288" i="27"/>
  <c r="M2161" i="27"/>
  <c r="M3708" i="27"/>
  <c r="M1357" i="27"/>
  <c r="M1561" i="27"/>
  <c r="M1717" i="27"/>
  <c r="M1794" i="27"/>
  <c r="M1927" i="27"/>
  <c r="M1638" i="27"/>
  <c r="M1586" i="27"/>
  <c r="M2085" i="27"/>
  <c r="M2136" i="27"/>
  <c r="M2705" i="27"/>
  <c r="M2601" i="27"/>
  <c r="M2782" i="27"/>
  <c r="M2834" i="27"/>
  <c r="M2859" i="27"/>
  <c r="M2988" i="27"/>
  <c r="M3114" i="27"/>
  <c r="M3139" i="27"/>
  <c r="M3448" i="27"/>
  <c r="M3244" i="27"/>
  <c r="M3809" i="27"/>
  <c r="M2448" i="27"/>
  <c r="M1459" i="27"/>
  <c r="M1612" i="27"/>
  <c r="M2110" i="27"/>
  <c r="M2313" i="27"/>
  <c r="M2237" i="27"/>
  <c r="M2937" i="27"/>
  <c r="M3603" i="27"/>
  <c r="M1408" i="27"/>
  <c r="M1536" i="27"/>
  <c r="M2211" i="27"/>
  <c r="M2523" i="27"/>
  <c r="M2575" i="27"/>
  <c r="M2912" i="27"/>
  <c r="M3064" i="27"/>
  <c r="M3888" i="27"/>
  <c r="M3296" i="27"/>
  <c r="M3270" i="27"/>
  <c r="M3039" i="27"/>
  <c r="M1984" i="27"/>
  <c r="M3192" i="27"/>
  <c r="M2339" i="27"/>
  <c r="M3321" i="27"/>
  <c r="M2653" i="27"/>
  <c r="M2473" i="27"/>
  <c r="M3346" i="27"/>
  <c r="M3577" i="27"/>
  <c r="M2731" i="27"/>
  <c r="M2186" i="27"/>
  <c r="M2035" i="27"/>
  <c r="M3759" i="27"/>
  <c r="M2679" i="27"/>
  <c r="M2963" i="27"/>
  <c r="M3219" i="27"/>
  <c r="M1769" i="27"/>
  <c r="M1692" i="27"/>
  <c r="M3734" i="27"/>
  <c r="M3423" i="27"/>
  <c r="M2627" i="27"/>
  <c r="M1954" i="27"/>
  <c r="M2010" i="27"/>
  <c r="M1900" i="27"/>
  <c r="M3499" i="27"/>
  <c r="M3552" i="27"/>
  <c r="M3682" i="27"/>
  <c r="M3473" i="27"/>
  <c r="M3165" i="27"/>
  <c r="M3398" i="27"/>
  <c r="M3089" i="27"/>
  <c r="M3784" i="27"/>
  <c r="M3014" i="27"/>
  <c r="M2498" i="27"/>
  <c r="M468" i="27"/>
  <c r="M1109" i="27"/>
  <c r="M826" i="27"/>
  <c r="M676" i="27"/>
  <c r="M616" i="27"/>
  <c r="M288" i="27"/>
  <c r="M258" i="27"/>
  <c r="M1485" i="27"/>
  <c r="M217" i="27"/>
  <c r="M856" i="27"/>
  <c r="M796" i="27"/>
  <c r="M646" i="27"/>
  <c r="M556" i="27"/>
  <c r="M527" i="27"/>
  <c r="M348" i="27"/>
  <c r="M63" i="27"/>
  <c r="M98" i="23"/>
  <c r="M378" i="27"/>
  <c r="M153" i="27"/>
  <c r="M93" i="27"/>
  <c r="M3862" i="27"/>
  <c r="M1332" i="27"/>
  <c r="M2390" i="27"/>
  <c r="M3525" i="27"/>
  <c r="M2262" i="27"/>
  <c r="M2549" i="27"/>
  <c r="M2415" i="27"/>
  <c r="M2060" i="27"/>
  <c r="M183" i="27"/>
  <c r="M586" i="27"/>
  <c r="M123" i="27"/>
  <c r="M1511" i="27"/>
  <c r="M766" i="27"/>
  <c r="M1031" i="27"/>
  <c r="M975" i="27"/>
  <c r="M1135" i="27"/>
  <c r="M3371" i="27"/>
  <c r="M1875" i="27"/>
  <c r="M1187" i="27"/>
  <c r="M886" i="27"/>
  <c r="M33" i="27"/>
  <c r="M1161" i="27"/>
  <c r="M946" i="27"/>
  <c r="M1083" i="27"/>
  <c r="M408" i="27"/>
  <c r="M438" i="27"/>
  <c r="M498" i="27"/>
  <c r="M706" i="27"/>
  <c r="M318" i="27"/>
  <c r="M916" i="27"/>
  <c r="P15" i="23"/>
  <c r="P105" i="23"/>
  <c r="P106" i="23"/>
  <c r="P1950" i="27"/>
  <c r="P209" i="27"/>
  <c r="P1867" i="27"/>
  <c r="J1949" i="27"/>
  <c r="J208" i="27"/>
  <c r="J101" i="23"/>
  <c r="V72" i="23"/>
  <c r="V75" i="23"/>
  <c r="N75" i="23"/>
  <c r="N72" i="23"/>
  <c r="J75" i="23"/>
  <c r="J72" i="23"/>
  <c r="H79" i="23"/>
  <c r="H80" i="23"/>
  <c r="H54" i="23"/>
  <c r="F79" i="23"/>
  <c r="F80" i="23"/>
  <c r="F54" i="23"/>
  <c r="F75" i="23"/>
  <c r="F72" i="23"/>
  <c r="O110" i="23"/>
  <c r="O109" i="23"/>
  <c r="O120" i="23"/>
  <c r="O121" i="23"/>
  <c r="D3763" i="27"/>
  <c r="U3779" i="27"/>
  <c r="U3781" i="27"/>
  <c r="D3766" i="27"/>
  <c r="D3782" i="27"/>
  <c r="D3778" i="27"/>
  <c r="V792" i="27"/>
  <c r="J1083" i="27"/>
  <c r="U77" i="23"/>
  <c r="U76" i="23"/>
  <c r="D51" i="23"/>
  <c r="V151" i="23"/>
  <c r="V152" i="23"/>
  <c r="V140" i="23"/>
  <c r="V144" i="23"/>
  <c r="V133" i="23"/>
  <c r="R134" i="23"/>
  <c r="R137" i="23"/>
  <c r="R138" i="23"/>
  <c r="N137" i="23"/>
  <c r="N138" i="23"/>
  <c r="N133" i="23"/>
  <c r="N144" i="23"/>
  <c r="L135" i="23"/>
  <c r="L140" i="23"/>
  <c r="L151" i="23"/>
  <c r="L152" i="23"/>
  <c r="G137" i="23"/>
  <c r="G138" i="23"/>
  <c r="G133" i="23"/>
  <c r="G144" i="23"/>
  <c r="U69" i="23"/>
  <c r="U46" i="23"/>
  <c r="D44" i="23"/>
  <c r="D46" i="23"/>
  <c r="D988" i="27"/>
  <c r="H3039" i="27"/>
  <c r="H3192" i="27"/>
  <c r="H1612" i="27"/>
  <c r="H2679" i="27"/>
  <c r="H2705" i="27"/>
  <c r="H2963" i="27"/>
  <c r="H3888" i="27"/>
  <c r="H3603" i="27"/>
  <c r="H2339" i="27"/>
  <c r="H2035" i="27"/>
  <c r="H3809" i="27"/>
  <c r="H3759" i="27"/>
  <c r="H3114" i="27"/>
  <c r="H3064" i="27"/>
  <c r="H2912" i="27"/>
  <c r="H2731" i="27"/>
  <c r="H2601" i="27"/>
  <c r="H2473" i="27"/>
  <c r="H2186" i="27"/>
  <c r="H2136" i="27"/>
  <c r="H2085" i="27"/>
  <c r="H1954" i="27"/>
  <c r="H1900" i="27"/>
  <c r="H1717" i="27"/>
  <c r="H1638" i="27"/>
  <c r="H1459" i="27"/>
  <c r="H1408" i="27"/>
  <c r="H3734" i="27"/>
  <c r="H3577" i="27"/>
  <c r="H1692" i="27"/>
  <c r="H1769" i="27"/>
  <c r="H3270" i="27"/>
  <c r="H3346" i="27"/>
  <c r="H2653" i="27"/>
  <c r="H2288" i="27"/>
  <c r="H2010" i="27"/>
  <c r="H1794" i="27"/>
  <c r="H2237" i="27"/>
  <c r="H3448" i="27"/>
  <c r="H3244" i="27"/>
  <c r="H3139" i="27"/>
  <c r="H2988" i="27"/>
  <c r="H2937" i="27"/>
  <c r="H2859" i="27"/>
  <c r="H2834" i="27"/>
  <c r="H2782" i="27"/>
  <c r="H2627" i="27"/>
  <c r="H2575" i="27"/>
  <c r="H2523" i="27"/>
  <c r="H2448" i="27"/>
  <c r="H2313" i="27"/>
  <c r="H2211" i="27"/>
  <c r="H2110" i="27"/>
  <c r="H1927" i="27"/>
  <c r="H1586" i="27"/>
  <c r="H1561" i="27"/>
  <c r="H1536" i="27"/>
  <c r="H1357" i="27"/>
  <c r="H3423" i="27"/>
  <c r="H3708" i="27"/>
  <c r="H3296" i="27"/>
  <c r="H2161" i="27"/>
  <c r="H3321" i="27"/>
  <c r="H3219" i="27"/>
  <c r="H1984" i="27"/>
  <c r="H3499" i="27"/>
  <c r="H3682" i="27"/>
  <c r="H3552" i="27"/>
  <c r="H3165" i="27"/>
  <c r="H2498" i="27"/>
  <c r="H1485" i="27"/>
  <c r="H3473" i="27"/>
  <c r="H3784" i="27"/>
  <c r="H3398" i="27"/>
  <c r="H3089" i="27"/>
  <c r="H3014" i="27"/>
  <c r="H468" i="27"/>
  <c r="H1161" i="27"/>
  <c r="H1031" i="27"/>
  <c r="H916" i="27"/>
  <c r="H886" i="27"/>
  <c r="H856" i="27"/>
  <c r="H736" i="27"/>
  <c r="H706" i="27"/>
  <c r="H676" i="27"/>
  <c r="H646" i="27"/>
  <c r="H616" i="27"/>
  <c r="H556" i="27"/>
  <c r="H498" i="27"/>
  <c r="H438" i="27"/>
  <c r="H378" i="27"/>
  <c r="H288" i="27"/>
  <c r="H258" i="27"/>
  <c r="H183" i="27"/>
  <c r="H153" i="27"/>
  <c r="H123" i="27"/>
  <c r="H93" i="27"/>
  <c r="H1135" i="27"/>
  <c r="H1109" i="27"/>
  <c r="H1083" i="27"/>
  <c r="H975" i="27"/>
  <c r="H946" i="27"/>
  <c r="H826" i="27"/>
  <c r="H796" i="27"/>
  <c r="H586" i="27"/>
  <c r="H527" i="27"/>
  <c r="H348" i="27"/>
  <c r="H318" i="27"/>
  <c r="H63" i="27"/>
  <c r="H33" i="27"/>
  <c r="H101" i="23"/>
  <c r="H98" i="23"/>
  <c r="H2390" i="27"/>
  <c r="H1383" i="27"/>
  <c r="H3835" i="27"/>
  <c r="H1332" i="27"/>
  <c r="H3525" i="27"/>
  <c r="H1819" i="27"/>
  <c r="H3655" i="27"/>
  <c r="H2262" i="27"/>
  <c r="H1743" i="27"/>
  <c r="H2549" i="27"/>
  <c r="H3862" i="27"/>
  <c r="H2415" i="27"/>
  <c r="H2757" i="27"/>
  <c r="H1875" i="27"/>
  <c r="H2060" i="27"/>
  <c r="H2885" i="27"/>
  <c r="H1511" i="27"/>
  <c r="H408" i="27"/>
  <c r="H2808" i="27"/>
  <c r="H3629" i="27"/>
  <c r="H3371" i="27"/>
  <c r="H1845" i="27"/>
  <c r="H1665" i="27"/>
  <c r="H2364" i="27"/>
  <c r="H1434" i="27"/>
  <c r="H1187" i="27"/>
  <c r="H217" i="27"/>
  <c r="H766" i="27"/>
  <c r="F15" i="23"/>
  <c r="F105" i="23"/>
  <c r="F106" i="23"/>
  <c r="D1957" i="27"/>
  <c r="D3223" i="27"/>
  <c r="D3198" i="27"/>
  <c r="D1963" i="27"/>
  <c r="D3556" i="27"/>
  <c r="D2710" i="27"/>
  <c r="D2942" i="27"/>
  <c r="D2427" i="27"/>
  <c r="D3738" i="27"/>
  <c r="D3867" i="27"/>
  <c r="D2606" i="27"/>
  <c r="D2813" i="27"/>
  <c r="D1540" i="27"/>
  <c r="D1438" i="27"/>
  <c r="D1773" i="27"/>
  <c r="D2838" i="27"/>
  <c r="D2761" i="27"/>
  <c r="D3093" i="27"/>
  <c r="D2502" i="27"/>
  <c r="D2580" i="27"/>
  <c r="D3582" i="27"/>
  <c r="D2967" i="27"/>
  <c r="D2064" i="27"/>
  <c r="D3788" i="27"/>
  <c r="D3018" i="27"/>
  <c r="D1515" i="27"/>
  <c r="D3118" i="27"/>
  <c r="D3713" i="27"/>
  <c r="D2632" i="27"/>
  <c r="D3325" i="27"/>
  <c r="D3171" i="27"/>
  <c r="D1989" i="27"/>
  <c r="D2267" i="27"/>
  <c r="D2165" i="27"/>
  <c r="D2554" i="27"/>
  <c r="D2452" i="27"/>
  <c r="D2140" i="27"/>
  <c r="D3249" i="27"/>
  <c r="D1671" i="27"/>
  <c r="D2658" i="27"/>
  <c r="D2684" i="27"/>
  <c r="D1591" i="27"/>
  <c r="D1696" i="27"/>
  <c r="D2216" i="27"/>
  <c r="D3043" i="27"/>
  <c r="D1879" i="27"/>
  <c r="D2916" i="27"/>
  <c r="D1617" i="27"/>
  <c r="D2014" i="27"/>
  <c r="D3275" i="27"/>
  <c r="D1336" i="27"/>
  <c r="D2891" i="27"/>
  <c r="D1933" i="27"/>
  <c r="D1748" i="27"/>
  <c r="D2190" i="27"/>
  <c r="D2089" i="27"/>
  <c r="D2292" i="27"/>
  <c r="D3687" i="27"/>
  <c r="D1387" i="27"/>
  <c r="D2115" i="27"/>
  <c r="D3661" i="27"/>
  <c r="D3531" i="27"/>
  <c r="D2993" i="27"/>
  <c r="D3478" i="27"/>
  <c r="D3144" i="27"/>
  <c r="D2477" i="27"/>
  <c r="D7" i="23"/>
  <c r="D980" i="27"/>
  <c r="D3068" i="27"/>
  <c r="D3452" i="27"/>
  <c r="D3377" i="27"/>
  <c r="D1464" i="27"/>
  <c r="D1311" i="27"/>
  <c r="D831" i="27"/>
  <c r="D263" i="27"/>
  <c r="M1949" i="27"/>
  <c r="M208" i="27"/>
  <c r="M1866" i="27"/>
  <c r="K1949" i="27"/>
  <c r="K208" i="27"/>
  <c r="K1866" i="27"/>
  <c r="K1585" i="27"/>
  <c r="K1716" i="27"/>
  <c r="K1793" i="27"/>
  <c r="K1407" i="27"/>
  <c r="K2210" i="27"/>
  <c r="K2678" i="27"/>
  <c r="K2962" i="27"/>
  <c r="K3447" i="27"/>
  <c r="K3808" i="27"/>
  <c r="K3602" i="27"/>
  <c r="K2312" i="27"/>
  <c r="K1637" i="27"/>
  <c r="K1899" i="27"/>
  <c r="K2034" i="27"/>
  <c r="K2574" i="27"/>
  <c r="K2833" i="27"/>
  <c r="K2936" i="27"/>
  <c r="K3063" i="27"/>
  <c r="K2704" i="27"/>
  <c r="K2626" i="27"/>
  <c r="K2600" i="27"/>
  <c r="K2084" i="27"/>
  <c r="K1926" i="27"/>
  <c r="K1611" i="27"/>
  <c r="K1560" i="27"/>
  <c r="K1356" i="27"/>
  <c r="K3269" i="27"/>
  <c r="K3295" i="27"/>
  <c r="K2652" i="27"/>
  <c r="K2447" i="27"/>
  <c r="K1458" i="27"/>
  <c r="K2135" i="27"/>
  <c r="K1953" i="27"/>
  <c r="K2730" i="27"/>
  <c r="K2781" i="27"/>
  <c r="K3887" i="27"/>
  <c r="K3758" i="27"/>
  <c r="K3243" i="27"/>
  <c r="K3138" i="27"/>
  <c r="K3113" i="27"/>
  <c r="K2987" i="27"/>
  <c r="K2911" i="27"/>
  <c r="K2858" i="27"/>
  <c r="K2522" i="27"/>
  <c r="K2472" i="27"/>
  <c r="K2236" i="27"/>
  <c r="K2185" i="27"/>
  <c r="K2109" i="27"/>
  <c r="K1535" i="27"/>
  <c r="K1691" i="27"/>
  <c r="K3038" i="27"/>
  <c r="K2338" i="27"/>
  <c r="K2009" i="27"/>
  <c r="K3707" i="27"/>
  <c r="K3422" i="27"/>
  <c r="K3576" i="27"/>
  <c r="K1768" i="27"/>
  <c r="K3320" i="27"/>
  <c r="K2160" i="27"/>
  <c r="K3191" i="27"/>
  <c r="K3733" i="27"/>
  <c r="K3345" i="27"/>
  <c r="K1983" i="27"/>
  <c r="K2287" i="27"/>
  <c r="K3218" i="27"/>
  <c r="K3551" i="27"/>
  <c r="K3681" i="27"/>
  <c r="K3498" i="27"/>
  <c r="K3013" i="27"/>
  <c r="K3164" i="27"/>
  <c r="K3088" i="27"/>
  <c r="K3397" i="27"/>
  <c r="K3783" i="27"/>
  <c r="K3472" i="27"/>
  <c r="K1484" i="27"/>
  <c r="K467" i="27"/>
  <c r="K1108" i="27"/>
  <c r="K855" i="27"/>
  <c r="K645" i="27"/>
  <c r="K615" i="27"/>
  <c r="K526" i="27"/>
  <c r="K347" i="27"/>
  <c r="K317" i="27"/>
  <c r="K287" i="27"/>
  <c r="K92" i="27"/>
  <c r="K2497" i="27"/>
  <c r="K216" i="27"/>
  <c r="K974" i="27"/>
  <c r="K945" i="27"/>
  <c r="K825" i="27"/>
  <c r="K795" i="27"/>
  <c r="K675" i="27"/>
  <c r="K555" i="27"/>
  <c r="K497" i="27"/>
  <c r="K257" i="27"/>
  <c r="K132" i="23"/>
  <c r="K62" i="27"/>
  <c r="K139" i="23"/>
  <c r="K136" i="23"/>
  <c r="K148" i="23"/>
  <c r="K96" i="23"/>
  <c r="K437" i="27"/>
  <c r="K1160" i="27"/>
  <c r="K1433" i="27"/>
  <c r="K3370" i="27"/>
  <c r="K3834" i="27"/>
  <c r="K2261" i="27"/>
  <c r="K2389" i="27"/>
  <c r="K1818" i="27"/>
  <c r="K1082" i="27"/>
  <c r="K1030" i="27"/>
  <c r="K1510" i="27"/>
  <c r="K122" i="27"/>
  <c r="K735" i="27"/>
  <c r="K407" i="27"/>
  <c r="K2548" i="27"/>
  <c r="K3654" i="27"/>
  <c r="K3628" i="27"/>
  <c r="K1331" i="27"/>
  <c r="K2414" i="27"/>
  <c r="K1742" i="27"/>
  <c r="K3861" i="27"/>
  <c r="K2807" i="27"/>
  <c r="K1874" i="27"/>
  <c r="K765" i="27"/>
  <c r="K377" i="27"/>
  <c r="K1186" i="27"/>
  <c r="K152" i="27"/>
  <c r="K32" i="27"/>
  <c r="K3524" i="27"/>
  <c r="K885" i="27"/>
  <c r="K585" i="27"/>
  <c r="K1056" i="27"/>
  <c r="K1134" i="27"/>
  <c r="K182" i="27"/>
  <c r="K915" i="27"/>
  <c r="H1611" i="27"/>
  <c r="H2236" i="27"/>
  <c r="H2704" i="27"/>
  <c r="H3808" i="27"/>
  <c r="H3887" i="27"/>
  <c r="H3758" i="27"/>
  <c r="H3602" i="27"/>
  <c r="H3243" i="27"/>
  <c r="H3138" i="27"/>
  <c r="H3113" i="27"/>
  <c r="H3063" i="27"/>
  <c r="H2962" i="27"/>
  <c r="H2936" i="27"/>
  <c r="H2858" i="27"/>
  <c r="H2833" i="27"/>
  <c r="H2730" i="27"/>
  <c r="H2600" i="27"/>
  <c r="H2574" i="27"/>
  <c r="H2447" i="27"/>
  <c r="H2312" i="27"/>
  <c r="H2185" i="27"/>
  <c r="H2109" i="27"/>
  <c r="H1953" i="27"/>
  <c r="H1899" i="27"/>
  <c r="H1793" i="27"/>
  <c r="H1535" i="27"/>
  <c r="H3733" i="27"/>
  <c r="H3576" i="27"/>
  <c r="H1691" i="27"/>
  <c r="H3269" i="27"/>
  <c r="H3345" i="27"/>
  <c r="H3038" i="27"/>
  <c r="H2652" i="27"/>
  <c r="H2472" i="27"/>
  <c r="H3447" i="27"/>
  <c r="H2987" i="27"/>
  <c r="H2911" i="27"/>
  <c r="H2781" i="27"/>
  <c r="H2678" i="27"/>
  <c r="H2626" i="27"/>
  <c r="H2522" i="27"/>
  <c r="H2210" i="27"/>
  <c r="H2135" i="27"/>
  <c r="H2084" i="27"/>
  <c r="H2034" i="27"/>
  <c r="H1926" i="27"/>
  <c r="H1716" i="27"/>
  <c r="H1585" i="27"/>
  <c r="H1637" i="27"/>
  <c r="H1560" i="27"/>
  <c r="H1458" i="27"/>
  <c r="H1407" i="27"/>
  <c r="H1356" i="27"/>
  <c r="H3422" i="27"/>
  <c r="H3707" i="27"/>
  <c r="H1768" i="27"/>
  <c r="H3295" i="27"/>
  <c r="H2287" i="27"/>
  <c r="H2338" i="27"/>
  <c r="H2160" i="27"/>
  <c r="H3320" i="27"/>
  <c r="H2009" i="27"/>
  <c r="H3218" i="27"/>
  <c r="H1983" i="27"/>
  <c r="H3191" i="27"/>
  <c r="H3551" i="27"/>
  <c r="H3681" i="27"/>
  <c r="H3498" i="27"/>
  <c r="H3783" i="27"/>
  <c r="H1484" i="27"/>
  <c r="H3164" i="27"/>
  <c r="H2497" i="27"/>
  <c r="H3472" i="27"/>
  <c r="H3397" i="27"/>
  <c r="H3088" i="27"/>
  <c r="H3013" i="27"/>
  <c r="H467" i="27"/>
  <c r="H1160" i="27"/>
  <c r="H945" i="27"/>
  <c r="H885" i="27"/>
  <c r="H825" i="27"/>
  <c r="H735" i="27"/>
  <c r="H675" i="27"/>
  <c r="H615" i="27"/>
  <c r="H585" i="27"/>
  <c r="H555" i="27"/>
  <c r="H526" i="27"/>
  <c r="H497" i="27"/>
  <c r="H377" i="27"/>
  <c r="H257" i="27"/>
  <c r="H182" i="27"/>
  <c r="H152" i="27"/>
  <c r="H1134" i="27"/>
  <c r="H1108" i="27"/>
  <c r="H1082" i="27"/>
  <c r="H1030" i="27"/>
  <c r="H974" i="27"/>
  <c r="H915" i="27"/>
  <c r="H855" i="27"/>
  <c r="H795" i="27"/>
  <c r="H705" i="27"/>
  <c r="H645" i="27"/>
  <c r="H287" i="27"/>
  <c r="H92" i="27"/>
  <c r="H62" i="27"/>
  <c r="H132" i="23"/>
  <c r="H437" i="27"/>
  <c r="H347" i="27"/>
  <c r="H317" i="27"/>
  <c r="H122" i="27"/>
  <c r="H32" i="27"/>
  <c r="H139" i="23"/>
  <c r="H136" i="23"/>
  <c r="H148" i="23"/>
  <c r="H96" i="23"/>
  <c r="H100" i="23"/>
  <c r="H2548" i="27"/>
  <c r="H2414" i="27"/>
  <c r="H1664" i="27"/>
  <c r="H3370" i="27"/>
  <c r="H2261" i="27"/>
  <c r="H1331" i="27"/>
  <c r="H1742" i="27"/>
  <c r="H2389" i="27"/>
  <c r="H1382" i="27"/>
  <c r="H1186" i="27"/>
  <c r="H216" i="27"/>
  <c r="H1874" i="27"/>
  <c r="H3524" i="27"/>
  <c r="H1433" i="27"/>
  <c r="H407" i="27"/>
  <c r="H1056" i="27"/>
  <c r="H765" i="27"/>
  <c r="H2756" i="27"/>
  <c r="H3628" i="27"/>
  <c r="H1844" i="27"/>
  <c r="H3834" i="27"/>
  <c r="H2363" i="27"/>
  <c r="H2059" i="27"/>
  <c r="H1818" i="27"/>
  <c r="H3654" i="27"/>
  <c r="H3861" i="27"/>
  <c r="H2807" i="27"/>
  <c r="H2884" i="27"/>
  <c r="H1510" i="27"/>
  <c r="H1949" i="27"/>
  <c r="H208" i="27"/>
  <c r="H1866" i="27"/>
  <c r="M3877" i="27"/>
  <c r="M3798" i="27"/>
  <c r="M3748" i="27"/>
  <c r="M3437" i="27"/>
  <c r="M3592" i="27"/>
  <c r="M3233" i="27"/>
  <c r="M3103" i="27"/>
  <c r="M3128" i="27"/>
  <c r="M2977" i="27"/>
  <c r="M2952" i="27"/>
  <c r="M3053" i="27"/>
  <c r="M2926" i="27"/>
  <c r="M2901" i="27"/>
  <c r="M2848" i="27"/>
  <c r="M2823" i="27"/>
  <c r="M2771" i="27"/>
  <c r="M2590" i="27"/>
  <c r="M2564" i="27"/>
  <c r="M2512" i="27"/>
  <c r="M2437" i="27"/>
  <c r="M2694" i="27"/>
  <c r="M2226" i="27"/>
  <c r="M2200" i="27"/>
  <c r="M2125" i="27"/>
  <c r="M2074" i="27"/>
  <c r="M2302" i="27"/>
  <c r="M2099" i="27"/>
  <c r="M1601" i="27"/>
  <c r="M1575" i="27"/>
  <c r="M1627" i="27"/>
  <c r="M1525" i="27"/>
  <c r="M1448" i="27"/>
  <c r="M1397" i="27"/>
  <c r="M1916" i="27"/>
  <c r="M1783" i="27"/>
  <c r="M1706" i="27"/>
  <c r="M1550" i="27"/>
  <c r="M1346" i="27"/>
  <c r="M3697" i="27"/>
  <c r="M3028" i="27"/>
  <c r="M2150" i="27"/>
  <c r="M3259" i="27"/>
  <c r="M3285" i="27"/>
  <c r="M2277" i="27"/>
  <c r="M2642" i="27"/>
  <c r="M1681" i="27"/>
  <c r="M3723" i="27"/>
  <c r="M2616" i="27"/>
  <c r="M2024" i="27"/>
  <c r="M3566" i="27"/>
  <c r="M1943" i="27"/>
  <c r="M2720" i="27"/>
  <c r="M1889" i="27"/>
  <c r="M3335" i="27"/>
  <c r="M1973" i="27"/>
  <c r="M3310" i="27"/>
  <c r="M1758" i="27"/>
  <c r="M2462" i="27"/>
  <c r="M2668" i="27"/>
  <c r="M2175" i="27"/>
  <c r="M3412" i="27"/>
  <c r="M2328" i="27"/>
  <c r="M1999" i="27"/>
  <c r="M3181" i="27"/>
  <c r="M3208" i="27"/>
  <c r="M3671" i="27"/>
  <c r="M3541" i="27"/>
  <c r="M3488" i="27"/>
  <c r="M3773" i="27"/>
  <c r="M3387" i="27"/>
  <c r="M3154" i="27"/>
  <c r="M3003" i="27"/>
  <c r="M3462" i="27"/>
  <c r="M3078" i="27"/>
  <c r="M1474" i="27"/>
  <c r="M2487" i="27"/>
  <c r="M3851" i="27"/>
  <c r="M2538" i="27"/>
  <c r="M2251" i="27"/>
  <c r="M2049" i="27"/>
  <c r="M1860" i="27"/>
  <c r="M1500" i="27"/>
  <c r="M1321" i="27"/>
  <c r="M201" i="27"/>
  <c r="M456" i="27"/>
  <c r="M814" i="27"/>
  <c r="M664" i="27"/>
  <c r="M604" i="27"/>
  <c r="M366" i="27"/>
  <c r="M336" i="27"/>
  <c r="M276" i="27"/>
  <c r="M3360" i="27"/>
  <c r="M2404" i="27"/>
  <c r="M3514" i="27"/>
  <c r="M2379" i="27"/>
  <c r="M1098" i="27"/>
  <c r="M844" i="27"/>
  <c r="M784" i="27"/>
  <c r="M634" i="27"/>
  <c r="M544" i="27"/>
  <c r="M246" i="27"/>
  <c r="M141" i="27"/>
  <c r="M81" i="27"/>
  <c r="M51" i="27"/>
  <c r="M24" i="23"/>
  <c r="M21" i="23"/>
  <c r="M515" i="27"/>
  <c r="M27" i="23"/>
  <c r="M84" i="23"/>
  <c r="M1046" i="27"/>
  <c r="M1372" i="27"/>
  <c r="M3824" i="27"/>
  <c r="M1808" i="27"/>
  <c r="M904" i="27"/>
  <c r="M426" i="27"/>
  <c r="M2746" i="27"/>
  <c r="M486" i="27"/>
  <c r="M1176" i="27"/>
  <c r="M874" i="27"/>
  <c r="M1020" i="27"/>
  <c r="M1072" i="27"/>
  <c r="M171" i="27"/>
  <c r="M963" i="27"/>
  <c r="M3644" i="27"/>
  <c r="M111" i="27"/>
  <c r="M754" i="27"/>
  <c r="M2797" i="27"/>
  <c r="M934" i="27"/>
  <c r="M1654" i="27"/>
  <c r="M2353" i="27"/>
  <c r="M694" i="27"/>
  <c r="M1423" i="27"/>
  <c r="M574" i="27"/>
  <c r="M2874" i="27"/>
  <c r="M724" i="27"/>
  <c r="M1124" i="27"/>
  <c r="M1150" i="27"/>
  <c r="M21" i="27"/>
  <c r="M1732" i="27"/>
  <c r="M396" i="27"/>
  <c r="M1834" i="27"/>
  <c r="M306" i="27"/>
  <c r="M3618" i="27"/>
  <c r="M1403" i="27"/>
  <c r="M1454" i="27"/>
  <c r="M1581" i="27"/>
  <c r="M1712" i="27"/>
  <c r="M2308" i="27"/>
  <c r="M2570" i="27"/>
  <c r="M3443" i="27"/>
  <c r="M3804" i="27"/>
  <c r="M2443" i="27"/>
  <c r="M1633" i="27"/>
  <c r="M1789" i="27"/>
  <c r="M2131" i="27"/>
  <c r="M2777" i="27"/>
  <c r="M2932" i="27"/>
  <c r="M3883" i="27"/>
  <c r="M3239" i="27"/>
  <c r="M3134" i="27"/>
  <c r="M2907" i="27"/>
  <c r="M2854" i="27"/>
  <c r="M2700" i="27"/>
  <c r="M1922" i="27"/>
  <c r="M1556" i="27"/>
  <c r="M1531" i="27"/>
  <c r="M3034" i="27"/>
  <c r="M3291" i="27"/>
  <c r="M2206" i="27"/>
  <c r="M2829" i="27"/>
  <c r="M3598" i="27"/>
  <c r="M3109" i="27"/>
  <c r="M3059" i="27"/>
  <c r="M2983" i="27"/>
  <c r="M2596" i="27"/>
  <c r="M2518" i="27"/>
  <c r="M2232" i="27"/>
  <c r="M2105" i="27"/>
  <c r="M2080" i="27"/>
  <c r="M1607" i="27"/>
  <c r="M1352" i="27"/>
  <c r="M3703" i="27"/>
  <c r="M3265" i="27"/>
  <c r="M2283" i="27"/>
  <c r="M2156" i="27"/>
  <c r="M2958" i="27"/>
  <c r="M3214" i="27"/>
  <c r="M2468" i="27"/>
  <c r="M2726" i="27"/>
  <c r="M2030" i="27"/>
  <c r="M3729" i="27"/>
  <c r="M3572" i="27"/>
  <c r="M1764" i="27"/>
  <c r="M2334" i="27"/>
  <c r="M3341" i="27"/>
  <c r="M2648" i="27"/>
  <c r="M3187" i="27"/>
  <c r="M2622" i="27"/>
  <c r="M3418" i="27"/>
  <c r="M2181" i="27"/>
  <c r="M3754" i="27"/>
  <c r="M1687" i="27"/>
  <c r="M1895" i="27"/>
  <c r="M2674" i="27"/>
  <c r="M2005" i="27"/>
  <c r="M1979" i="27"/>
  <c r="M3316" i="27"/>
  <c r="M3547" i="27"/>
  <c r="M3494" i="27"/>
  <c r="M3677" i="27"/>
  <c r="M3009" i="27"/>
  <c r="M3393" i="27"/>
  <c r="M3468" i="27"/>
  <c r="M3779" i="27"/>
  <c r="M3084" i="27"/>
  <c r="M3160" i="27"/>
  <c r="M2493" i="27"/>
  <c r="M463" i="27"/>
  <c r="M821" i="27"/>
  <c r="M791" i="27"/>
  <c r="M611" i="27"/>
  <c r="M522" i="27"/>
  <c r="M343" i="27"/>
  <c r="M283" i="27"/>
  <c r="M148" i="27"/>
  <c r="M88" i="27"/>
  <c r="M1480" i="27"/>
  <c r="M212" i="27"/>
  <c r="M1104" i="27"/>
  <c r="M851" i="27"/>
  <c r="M671" i="27"/>
  <c r="M641" i="27"/>
  <c r="M551" i="27"/>
  <c r="M373" i="27"/>
  <c r="M107" i="23"/>
  <c r="M108" i="23"/>
  <c r="M253" i="27"/>
  <c r="M58" i="27"/>
  <c r="M112" i="23"/>
  <c r="M115" i="23"/>
  <c r="M911" i="27"/>
  <c r="M1870" i="27"/>
  <c r="M1327" i="27"/>
  <c r="M2385" i="27"/>
  <c r="M2410" i="27"/>
  <c r="M2544" i="27"/>
  <c r="M1506" i="27"/>
  <c r="M2257" i="27"/>
  <c r="M941" i="27"/>
  <c r="M118" i="27"/>
  <c r="M1052" i="27"/>
  <c r="M881" i="27"/>
  <c r="M178" i="27"/>
  <c r="M28" i="27"/>
  <c r="M313" i="27"/>
  <c r="M403" i="27"/>
  <c r="M433" i="27"/>
  <c r="M581" i="27"/>
  <c r="M1026" i="27"/>
  <c r="M3857" i="27"/>
  <c r="M3520" i="27"/>
  <c r="M2055" i="27"/>
  <c r="M3366" i="27"/>
  <c r="M731" i="27"/>
  <c r="M761" i="27"/>
  <c r="M1156" i="27"/>
  <c r="M970" i="27"/>
  <c r="M1078" i="27"/>
  <c r="M1130" i="27"/>
  <c r="M1182" i="27"/>
  <c r="J3877" i="27"/>
  <c r="J3798" i="27"/>
  <c r="J3748" i="27"/>
  <c r="J3437" i="27"/>
  <c r="J3592" i="27"/>
  <c r="J3128" i="27"/>
  <c r="J3233" i="27"/>
  <c r="J3103" i="27"/>
  <c r="J3053" i="27"/>
  <c r="J2952" i="27"/>
  <c r="J2926" i="27"/>
  <c r="J2977" i="27"/>
  <c r="J2848" i="27"/>
  <c r="J2823" i="27"/>
  <c r="J2901" i="27"/>
  <c r="J2720" i="27"/>
  <c r="J2616" i="27"/>
  <c r="J2694" i="27"/>
  <c r="J2668" i="27"/>
  <c r="J2512" i="27"/>
  <c r="J2462" i="27"/>
  <c r="J2437" i="27"/>
  <c r="J2226" i="27"/>
  <c r="J2074" i="27"/>
  <c r="J2024" i="27"/>
  <c r="J1943" i="27"/>
  <c r="J2302" i="27"/>
  <c r="J2200" i="27"/>
  <c r="J2175" i="27"/>
  <c r="J2125" i="27"/>
  <c r="J2099" i="27"/>
  <c r="J1550" i="27"/>
  <c r="J1525" i="27"/>
  <c r="J1916" i="27"/>
  <c r="J1889" i="27"/>
  <c r="J1783" i="27"/>
  <c r="J1601" i="27"/>
  <c r="J1575" i="27"/>
  <c r="J1627" i="27"/>
  <c r="J1448" i="27"/>
  <c r="J1397" i="27"/>
  <c r="J1346" i="27"/>
  <c r="J2642" i="27"/>
  <c r="J2150" i="27"/>
  <c r="J3259" i="27"/>
  <c r="J3723" i="27"/>
  <c r="J1999" i="27"/>
  <c r="J3566" i="27"/>
  <c r="J2590" i="27"/>
  <c r="J3412" i="27"/>
  <c r="J2771" i="27"/>
  <c r="J2564" i="27"/>
  <c r="J3697" i="27"/>
  <c r="J3285" i="27"/>
  <c r="J2328" i="27"/>
  <c r="J2277" i="27"/>
  <c r="J3310" i="27"/>
  <c r="J1973" i="27"/>
  <c r="J1706" i="27"/>
  <c r="J1681" i="27"/>
  <c r="J1758" i="27"/>
  <c r="J3028" i="27"/>
  <c r="J3335" i="27"/>
  <c r="J3181" i="27"/>
  <c r="J3208" i="27"/>
  <c r="J3541" i="27"/>
  <c r="J3488" i="27"/>
  <c r="J3671" i="27"/>
  <c r="J3773" i="27"/>
  <c r="J3462" i="27"/>
  <c r="J3078" i="27"/>
  <c r="J3387" i="27"/>
  <c r="J3003" i="27"/>
  <c r="J2487" i="27"/>
  <c r="J1474" i="27"/>
  <c r="J3154" i="27"/>
  <c r="J2251" i="27"/>
  <c r="J2049" i="27"/>
  <c r="J3514" i="27"/>
  <c r="J201" i="27"/>
  <c r="J1098" i="27"/>
  <c r="J963" i="27"/>
  <c r="J844" i="27"/>
  <c r="J694" i="27"/>
  <c r="J664" i="27"/>
  <c r="J634" i="27"/>
  <c r="J515" i="27"/>
  <c r="J336" i="27"/>
  <c r="J276" i="27"/>
  <c r="J141" i="27"/>
  <c r="J3851" i="27"/>
  <c r="J2538" i="27"/>
  <c r="J1732" i="27"/>
  <c r="J1500" i="27"/>
  <c r="J1321" i="27"/>
  <c r="J456" i="27"/>
  <c r="J934" i="27"/>
  <c r="J814" i="27"/>
  <c r="J604" i="27"/>
  <c r="J544" i="27"/>
  <c r="J51" i="27"/>
  <c r="J24" i="23"/>
  <c r="J306" i="27"/>
  <c r="J246" i="27"/>
  <c r="J27" i="23"/>
  <c r="J21" i="23"/>
  <c r="J21" i="27"/>
  <c r="J574" i="27"/>
  <c r="J724" i="27"/>
  <c r="J1046" i="27"/>
  <c r="J1072" i="27"/>
  <c r="J2379" i="27"/>
  <c r="J874" i="27"/>
  <c r="J1808" i="27"/>
  <c r="J3644" i="27"/>
  <c r="J1124" i="27"/>
  <c r="J2797" i="27"/>
  <c r="J1423" i="27"/>
  <c r="J1834" i="27"/>
  <c r="J1150" i="27"/>
  <c r="J784" i="27"/>
  <c r="J2746" i="27"/>
  <c r="J2874" i="27"/>
  <c r="J3618" i="27"/>
  <c r="J3824" i="27"/>
  <c r="J1176" i="27"/>
  <c r="J171" i="27"/>
  <c r="J111" i="27"/>
  <c r="J84" i="23"/>
  <c r="J904" i="27"/>
  <c r="J1020" i="27"/>
  <c r="J366" i="27"/>
  <c r="J1372" i="27"/>
  <c r="J396" i="27"/>
  <c r="J2353" i="27"/>
  <c r="J1654" i="27"/>
  <c r="J1860" i="27"/>
  <c r="J81" i="27"/>
  <c r="J754" i="27"/>
  <c r="J426" i="27"/>
  <c r="J486" i="27"/>
  <c r="J3360" i="27"/>
  <c r="J2404" i="27"/>
  <c r="J2232" i="27"/>
  <c r="J1607" i="27"/>
  <c r="J2468" i="27"/>
  <c r="J3883" i="27"/>
  <c r="J3754" i="27"/>
  <c r="J3598" i="27"/>
  <c r="J3239" i="27"/>
  <c r="J3134" i="27"/>
  <c r="J2983" i="27"/>
  <c r="J2854" i="27"/>
  <c r="J2674" i="27"/>
  <c r="J2622" i="27"/>
  <c r="J2518" i="27"/>
  <c r="J2206" i="27"/>
  <c r="J2181" i="27"/>
  <c r="J2131" i="27"/>
  <c r="J2030" i="27"/>
  <c r="J1922" i="27"/>
  <c r="J1581" i="27"/>
  <c r="J1556" i="27"/>
  <c r="J1531" i="27"/>
  <c r="J1403" i="27"/>
  <c r="J2700" i="27"/>
  <c r="J3804" i="27"/>
  <c r="J3443" i="27"/>
  <c r="J3109" i="27"/>
  <c r="J3059" i="27"/>
  <c r="J2958" i="27"/>
  <c r="J2932" i="27"/>
  <c r="J2907" i="27"/>
  <c r="J2829" i="27"/>
  <c r="J2726" i="27"/>
  <c r="J2443" i="27"/>
  <c r="J2308" i="27"/>
  <c r="J2105" i="27"/>
  <c r="J2080" i="27"/>
  <c r="J1895" i="27"/>
  <c r="J1789" i="27"/>
  <c r="J1633" i="27"/>
  <c r="J1454" i="27"/>
  <c r="J1352" i="27"/>
  <c r="J2648" i="27"/>
  <c r="J2156" i="27"/>
  <c r="J3729" i="27"/>
  <c r="J1712" i="27"/>
  <c r="J3187" i="27"/>
  <c r="J3418" i="27"/>
  <c r="J2596" i="27"/>
  <c r="J3291" i="27"/>
  <c r="J2777" i="27"/>
  <c r="J3572" i="27"/>
  <c r="J1687" i="27"/>
  <c r="J1764" i="27"/>
  <c r="J1979" i="27"/>
  <c r="J2005" i="27"/>
  <c r="J3214" i="27"/>
  <c r="J3316" i="27"/>
  <c r="J3034" i="27"/>
  <c r="J2570" i="27"/>
  <c r="J2334" i="27"/>
  <c r="J3703" i="27"/>
  <c r="J3341" i="27"/>
  <c r="J3265" i="27"/>
  <c r="J2283" i="27"/>
  <c r="J3677" i="27"/>
  <c r="J3547" i="27"/>
  <c r="J3494" i="27"/>
  <c r="J3468" i="27"/>
  <c r="J3393" i="27"/>
  <c r="J3084" i="27"/>
  <c r="J3009" i="27"/>
  <c r="J3779" i="27"/>
  <c r="J3160" i="27"/>
  <c r="J1480" i="27"/>
  <c r="J212" i="27"/>
  <c r="J1104" i="27"/>
  <c r="J851" i="27"/>
  <c r="J701" i="27"/>
  <c r="J641" i="27"/>
  <c r="J343" i="27"/>
  <c r="J283" i="27"/>
  <c r="J2493" i="27"/>
  <c r="J463" i="27"/>
  <c r="J970" i="27"/>
  <c r="J941" i="27"/>
  <c r="J821" i="27"/>
  <c r="J671" i="27"/>
  <c r="J611" i="27"/>
  <c r="J551" i="27"/>
  <c r="J522" i="27"/>
  <c r="J313" i="27"/>
  <c r="J253" i="27"/>
  <c r="J112" i="23"/>
  <c r="J115" i="23"/>
  <c r="J148" i="27"/>
  <c r="J58" i="27"/>
  <c r="J108" i="23"/>
  <c r="J107" i="23"/>
  <c r="J373" i="27"/>
  <c r="J911" i="27"/>
  <c r="J3857" i="27"/>
  <c r="J2257" i="27"/>
  <c r="J1738" i="27"/>
  <c r="J2055" i="27"/>
  <c r="J403" i="27"/>
  <c r="J88" i="27"/>
  <c r="J1506" i="27"/>
  <c r="J1130" i="27"/>
  <c r="J761" i="27"/>
  <c r="J1026" i="27"/>
  <c r="J2544" i="27"/>
  <c r="J1327" i="27"/>
  <c r="J3520" i="27"/>
  <c r="J1182" i="27"/>
  <c r="J1078" i="27"/>
  <c r="J581" i="27"/>
  <c r="J28" i="27"/>
  <c r="J178" i="27"/>
  <c r="J433" i="27"/>
  <c r="J493" i="27"/>
  <c r="J791" i="27"/>
  <c r="J1156" i="27"/>
  <c r="J731" i="27"/>
  <c r="J881" i="27"/>
  <c r="J1052" i="27"/>
  <c r="Q3871" i="27"/>
  <c r="Q3792" i="27"/>
  <c r="Q3742" i="27"/>
  <c r="Q3586" i="27"/>
  <c r="Q3431" i="27"/>
  <c r="Q3227" i="27"/>
  <c r="Q3122" i="27"/>
  <c r="Q3097" i="27"/>
  <c r="Q2946" i="27"/>
  <c r="Q3047" i="27"/>
  <c r="Q2971" i="27"/>
  <c r="Q2920" i="27"/>
  <c r="Q2895" i="27"/>
  <c r="Q2842" i="27"/>
  <c r="Q2817" i="27"/>
  <c r="Q2765" i="27"/>
  <c r="Q2662" i="27"/>
  <c r="Q2610" i="27"/>
  <c r="Q2584" i="27"/>
  <c r="Q2558" i="27"/>
  <c r="Q2506" i="27"/>
  <c r="Q2456" i="27"/>
  <c r="Q2431" i="27"/>
  <c r="Q2714" i="27"/>
  <c r="Q2688" i="27"/>
  <c r="Q2220" i="27"/>
  <c r="Q2194" i="27"/>
  <c r="Q2169" i="27"/>
  <c r="Q2119" i="27"/>
  <c r="Q2068" i="27"/>
  <c r="Q2018" i="27"/>
  <c r="Q2296" i="27"/>
  <c r="Q2093" i="27"/>
  <c r="Q1595" i="27"/>
  <c r="Q1569" i="27"/>
  <c r="Q1621" i="27"/>
  <c r="Q1519" i="27"/>
  <c r="Q1442" i="27"/>
  <c r="Q1391" i="27"/>
  <c r="Q1340" i="27"/>
  <c r="Q3406" i="27"/>
  <c r="Q3691" i="27"/>
  <c r="Q3717" i="27"/>
  <c r="Q1937" i="27"/>
  <c r="Q1910" i="27"/>
  <c r="Q1883" i="27"/>
  <c r="Q1777" i="27"/>
  <c r="Q1700" i="27"/>
  <c r="Q1544" i="27"/>
  <c r="Q3560" i="27"/>
  <c r="Q1675" i="27"/>
  <c r="Q1752" i="27"/>
  <c r="Q3253" i="27"/>
  <c r="Q3279" i="27"/>
  <c r="Q2636" i="27"/>
  <c r="Q2271" i="27"/>
  <c r="Q3304" i="27"/>
  <c r="Q1967" i="27"/>
  <c r="Q3175" i="27"/>
  <c r="Q1993" i="27"/>
  <c r="Q3202" i="27"/>
  <c r="Q3329" i="27"/>
  <c r="Q3022" i="27"/>
  <c r="Q2322" i="27"/>
  <c r="Q2144" i="27"/>
  <c r="Q3767" i="27"/>
  <c r="Q3535" i="27"/>
  <c r="Q3665" i="27"/>
  <c r="Q3482" i="27"/>
  <c r="Q3381" i="27"/>
  <c r="Q3072" i="27"/>
  <c r="Q2997" i="27"/>
  <c r="Q1468" i="27"/>
  <c r="Q3456" i="27"/>
  <c r="Q3148" i="27"/>
  <c r="Q2481" i="27"/>
  <c r="Q3638" i="27"/>
  <c r="Q3612" i="27"/>
  <c r="Q3845" i="27"/>
  <c r="Q2532" i="27"/>
  <c r="Q2245" i="27"/>
  <c r="Q3818" i="27"/>
  <c r="Q2043" i="27"/>
  <c r="Q1366" i="27"/>
  <c r="Q1726" i="27"/>
  <c r="Q3508" i="27"/>
  <c r="Q1494" i="27"/>
  <c r="Q2868" i="27"/>
  <c r="Q2740" i="27"/>
  <c r="Q2373" i="27"/>
  <c r="Q2347" i="27"/>
  <c r="Q1648" i="27"/>
  <c r="Q1315" i="27"/>
  <c r="Q193" i="27"/>
  <c r="Q97" i="23"/>
  <c r="Q448" i="27"/>
  <c r="Q1144" i="27"/>
  <c r="Q1066" i="27"/>
  <c r="Q955" i="27"/>
  <c r="Q746" i="27"/>
  <c r="Q596" i="27"/>
  <c r="Q478" i="27"/>
  <c r="Q418" i="27"/>
  <c r="Q328" i="27"/>
  <c r="Q268" i="27"/>
  <c r="Q1828" i="27"/>
  <c r="Q3354" i="27"/>
  <c r="Q2398" i="27"/>
  <c r="Q1417" i="27"/>
  <c r="Q1802" i="27"/>
  <c r="Q1854" i="27"/>
  <c r="Q2791" i="27"/>
  <c r="Q84" i="23"/>
  <c r="Q1118" i="27"/>
  <c r="Q1092" i="27"/>
  <c r="Q1014" i="27"/>
  <c r="Q926" i="27"/>
  <c r="Q896" i="27"/>
  <c r="Q866" i="27"/>
  <c r="Q836" i="27"/>
  <c r="Q806" i="27"/>
  <c r="Q776" i="27"/>
  <c r="Q716" i="27"/>
  <c r="Q686" i="27"/>
  <c r="Q656" i="27"/>
  <c r="Q626" i="27"/>
  <c r="Q566" i="27"/>
  <c r="Q536" i="27"/>
  <c r="Q238" i="27"/>
  <c r="Q163" i="27"/>
  <c r="Q73" i="27"/>
  <c r="Q43" i="27"/>
  <c r="Q13" i="27"/>
  <c r="Q37" i="23"/>
  <c r="Q507" i="27"/>
  <c r="Q388" i="27"/>
  <c r="Q358" i="27"/>
  <c r="Q298" i="27"/>
  <c r="Q133" i="27"/>
  <c r="Q103" i="27"/>
  <c r="Q40" i="23"/>
  <c r="Q79" i="23"/>
  <c r="Q80" i="23"/>
  <c r="Q34" i="23"/>
  <c r="Q1040" i="27"/>
  <c r="Q984" i="27"/>
  <c r="Q1170" i="27"/>
  <c r="Q1633" i="27"/>
  <c r="Q1789" i="27"/>
  <c r="Q1895" i="27"/>
  <c r="Q2206" i="27"/>
  <c r="Q2030" i="27"/>
  <c r="Q2131" i="27"/>
  <c r="Q2674" i="27"/>
  <c r="Q2726" i="27"/>
  <c r="Q2777" i="27"/>
  <c r="Q2829" i="27"/>
  <c r="Q2932" i="27"/>
  <c r="Q3804" i="27"/>
  <c r="Q1454" i="27"/>
  <c r="Q1581" i="27"/>
  <c r="Q1712" i="27"/>
  <c r="Q2308" i="27"/>
  <c r="Q2570" i="27"/>
  <c r="Q3443" i="27"/>
  <c r="Q3598" i="27"/>
  <c r="Q3239" i="27"/>
  <c r="Q2983" i="27"/>
  <c r="Q2907" i="27"/>
  <c r="Q2854" i="27"/>
  <c r="Q2700" i="27"/>
  <c r="Q2468" i="27"/>
  <c r="Q1922" i="27"/>
  <c r="Q1556" i="27"/>
  <c r="Q1531" i="27"/>
  <c r="Q3703" i="27"/>
  <c r="Q3341" i="27"/>
  <c r="Q3034" i="27"/>
  <c r="Q2648" i="27"/>
  <c r="Q3316" i="27"/>
  <c r="Q2443" i="27"/>
  <c r="Q1403" i="27"/>
  <c r="Q2958" i="27"/>
  <c r="Q3883" i="27"/>
  <c r="Q3754" i="27"/>
  <c r="Q3134" i="27"/>
  <c r="Q3109" i="27"/>
  <c r="Q3059" i="27"/>
  <c r="Q2622" i="27"/>
  <c r="Q2596" i="27"/>
  <c r="Q2518" i="27"/>
  <c r="Q2232" i="27"/>
  <c r="Q2181" i="27"/>
  <c r="Q2105" i="27"/>
  <c r="Q2080" i="27"/>
  <c r="Q1607" i="27"/>
  <c r="Q1352" i="27"/>
  <c r="Q3418" i="27"/>
  <c r="Q3729" i="27"/>
  <c r="Q3572" i="27"/>
  <c r="Q1687" i="27"/>
  <c r="Q1764" i="27"/>
  <c r="Q3265" i="27"/>
  <c r="Q3291" i="27"/>
  <c r="Q2334" i="27"/>
  <c r="Q2283" i="27"/>
  <c r="Q2156" i="27"/>
  <c r="Q2005" i="27"/>
  <c r="Q1979" i="27"/>
  <c r="Q3187" i="27"/>
  <c r="Q3214" i="27"/>
  <c r="Q3779" i="27"/>
  <c r="Q3494" i="27"/>
  <c r="Q3547" i="27"/>
  <c r="Q3677" i="27"/>
  <c r="Q3160" i="27"/>
  <c r="Q3468" i="27"/>
  <c r="Q1480" i="27"/>
  <c r="Q2493" i="27"/>
  <c r="Q3009" i="27"/>
  <c r="Q3393" i="27"/>
  <c r="Q3084" i="27"/>
  <c r="Q3624" i="27"/>
  <c r="Q463" i="27"/>
  <c r="Q1156" i="27"/>
  <c r="Q1130" i="27"/>
  <c r="Q1026" i="27"/>
  <c r="Q881" i="27"/>
  <c r="Q791" i="27"/>
  <c r="Q671" i="27"/>
  <c r="Q611" i="27"/>
  <c r="Q581" i="27"/>
  <c r="Q522" i="27"/>
  <c r="Q493" i="27"/>
  <c r="Q433" i="27"/>
  <c r="Q373" i="27"/>
  <c r="Q343" i="27"/>
  <c r="Q313" i="27"/>
  <c r="Q283" i="27"/>
  <c r="Q178" i="27"/>
  <c r="Q148" i="27"/>
  <c r="Q88" i="27"/>
  <c r="Q212" i="27"/>
  <c r="Q1104" i="27"/>
  <c r="Q1078" i="27"/>
  <c r="Q970" i="27"/>
  <c r="Q941" i="27"/>
  <c r="Q911" i="27"/>
  <c r="Q851" i="27"/>
  <c r="Q821" i="27"/>
  <c r="Q761" i="27"/>
  <c r="Q731" i="27"/>
  <c r="Q701" i="27"/>
  <c r="Q641" i="27"/>
  <c r="Q551" i="27"/>
  <c r="Q253" i="27"/>
  <c r="Q28" i="27"/>
  <c r="Q112" i="23"/>
  <c r="Q115" i="23"/>
  <c r="Q403" i="27"/>
  <c r="Q118" i="27"/>
  <c r="Q58" i="27"/>
  <c r="Q107" i="23"/>
  <c r="Q108" i="23"/>
  <c r="Q1378" i="27"/>
  <c r="Q3650" i="27"/>
  <c r="Q1506" i="27"/>
  <c r="Q3857" i="27"/>
  <c r="Q2544" i="27"/>
  <c r="Q2880" i="27"/>
  <c r="Q3520" i="27"/>
  <c r="Q1840" i="27"/>
  <c r="Q2055" i="27"/>
  <c r="Q2359" i="27"/>
  <c r="Q2385" i="27"/>
  <c r="Q2752" i="27"/>
  <c r="Q1429" i="27"/>
  <c r="Q1660" i="27"/>
  <c r="Q2410" i="27"/>
  <c r="Q1327" i="27"/>
  <c r="Q3830" i="27"/>
  <c r="Q2803" i="27"/>
  <c r="Q1870" i="27"/>
  <c r="Q1738" i="27"/>
  <c r="Q2257" i="27"/>
  <c r="Q3366" i="27"/>
  <c r="Q1814" i="27"/>
  <c r="Q1052" i="27"/>
  <c r="Q1182" i="27"/>
  <c r="Q1407" i="27"/>
  <c r="Q1458" i="27"/>
  <c r="Q1585" i="27"/>
  <c r="Q1716" i="27"/>
  <c r="Q1899" i="27"/>
  <c r="Q2034" i="27"/>
  <c r="Q1953" i="27"/>
  <c r="Q2312" i="27"/>
  <c r="Q3887" i="27"/>
  <c r="Q2210" i="27"/>
  <c r="Q2447" i="27"/>
  <c r="Q2833" i="27"/>
  <c r="Q2574" i="27"/>
  <c r="Q2678" i="27"/>
  <c r="Q3808" i="27"/>
  <c r="Q3758" i="27"/>
  <c r="Q3602" i="27"/>
  <c r="Q3243" i="27"/>
  <c r="Q3113" i="27"/>
  <c r="Q2911" i="27"/>
  <c r="Q2858" i="27"/>
  <c r="Q2704" i="27"/>
  <c r="Q2626" i="27"/>
  <c r="Q2522" i="27"/>
  <c r="Q2472" i="27"/>
  <c r="Q2109" i="27"/>
  <c r="Q1611" i="27"/>
  <c r="Q1535" i="27"/>
  <c r="Q3733" i="27"/>
  <c r="Q3038" i="27"/>
  <c r="Q2287" i="27"/>
  <c r="Q3320" i="27"/>
  <c r="Q2730" i="27"/>
  <c r="Q1637" i="27"/>
  <c r="Q1793" i="27"/>
  <c r="Q2135" i="27"/>
  <c r="Q2781" i="27"/>
  <c r="Q3447" i="27"/>
  <c r="Q2936" i="27"/>
  <c r="Q2962" i="27"/>
  <c r="Q3138" i="27"/>
  <c r="Q3063" i="27"/>
  <c r="Q2987" i="27"/>
  <c r="Q2600" i="27"/>
  <c r="Q2236" i="27"/>
  <c r="Q2185" i="27"/>
  <c r="Q2084" i="27"/>
  <c r="Q1926" i="27"/>
  <c r="Q1560" i="27"/>
  <c r="Q1356" i="27"/>
  <c r="Q3422" i="27"/>
  <c r="Q3707" i="27"/>
  <c r="Q3576" i="27"/>
  <c r="Q1691" i="27"/>
  <c r="Q1768" i="27"/>
  <c r="Q3269" i="27"/>
  <c r="Q3295" i="27"/>
  <c r="Q3345" i="27"/>
  <c r="Q2652" i="27"/>
  <c r="Q2338" i="27"/>
  <c r="Q2160" i="27"/>
  <c r="Q2009" i="27"/>
  <c r="Q3191" i="27"/>
  <c r="Q3218" i="27"/>
  <c r="Q1983" i="27"/>
  <c r="Q3498" i="27"/>
  <c r="Q3551" i="27"/>
  <c r="Q3783" i="27"/>
  <c r="Q3681" i="27"/>
  <c r="Q3013" i="27"/>
  <c r="Q3397" i="27"/>
  <c r="Q2497" i="27"/>
  <c r="Q3164" i="27"/>
  <c r="Q3088" i="27"/>
  <c r="Q3472" i="27"/>
  <c r="Q1484" i="27"/>
  <c r="Q467" i="27"/>
  <c r="Q1134" i="27"/>
  <c r="Q1108" i="27"/>
  <c r="Q1030" i="27"/>
  <c r="Q974" i="27"/>
  <c r="Q945" i="27"/>
  <c r="Q855" i="27"/>
  <c r="Q825" i="27"/>
  <c r="Q735" i="27"/>
  <c r="Q645" i="27"/>
  <c r="Q615" i="27"/>
  <c r="Q555" i="27"/>
  <c r="Q526" i="27"/>
  <c r="Q497" i="27"/>
  <c r="Q437" i="27"/>
  <c r="Q377" i="27"/>
  <c r="Q317" i="27"/>
  <c r="Q257" i="27"/>
  <c r="Q122" i="27"/>
  <c r="Q92" i="27"/>
  <c r="Q216" i="27"/>
  <c r="Q1160" i="27"/>
  <c r="Q1082" i="27"/>
  <c r="Q915" i="27"/>
  <c r="Q885" i="27"/>
  <c r="Q795" i="27"/>
  <c r="Q765" i="27"/>
  <c r="Q705" i="27"/>
  <c r="Q675" i="27"/>
  <c r="Q585" i="27"/>
  <c r="Q407" i="27"/>
  <c r="Q287" i="27"/>
  <c r="Q182" i="27"/>
  <c r="Q62" i="27"/>
  <c r="Q32" i="27"/>
  <c r="Q132" i="23"/>
  <c r="Q139" i="23"/>
  <c r="Q134" i="23"/>
  <c r="Q347" i="27"/>
  <c r="Q152" i="27"/>
  <c r="Q136" i="23"/>
  <c r="Q148" i="23"/>
  <c r="Q96" i="23"/>
  <c r="Q2548" i="27"/>
  <c r="Q1433" i="27"/>
  <c r="Q3370" i="27"/>
  <c r="Q3628" i="27"/>
  <c r="Q1331" i="27"/>
  <c r="Q1664" i="27"/>
  <c r="Q3834" i="27"/>
  <c r="Q1818" i="27"/>
  <c r="Q1742" i="27"/>
  <c r="Q2807" i="27"/>
  <c r="Q2884" i="27"/>
  <c r="Q1382" i="27"/>
  <c r="Q3654" i="27"/>
  <c r="Q1844" i="27"/>
  <c r="Q2389" i="27"/>
  <c r="Q1056" i="27"/>
  <c r="Q2414" i="27"/>
  <c r="Q2756" i="27"/>
  <c r="Q3524" i="27"/>
  <c r="Q2059" i="27"/>
  <c r="Q2363" i="27"/>
  <c r="Q2261" i="27"/>
  <c r="Q3861" i="27"/>
  <c r="Q1510" i="27"/>
  <c r="Q1874" i="27"/>
  <c r="Q1186" i="27"/>
  <c r="D2318" i="27"/>
  <c r="M1814" i="27"/>
  <c r="D3359" i="27"/>
  <c r="K980" i="27"/>
  <c r="D1371" i="27"/>
  <c r="D1807" i="27"/>
  <c r="M2364" i="27"/>
  <c r="O1867" i="27"/>
  <c r="G2757" i="27"/>
  <c r="D741" i="27"/>
  <c r="D140" i="27"/>
  <c r="D2787" i="27"/>
  <c r="O123" i="27"/>
  <c r="Q100" i="23"/>
  <c r="D23" i="23"/>
  <c r="W75" i="23"/>
  <c r="W72" i="23"/>
  <c r="S72" i="23"/>
  <c r="S75" i="23"/>
  <c r="S79" i="23"/>
  <c r="S80" i="23"/>
  <c r="S54" i="23"/>
  <c r="Q71" i="23"/>
  <c r="G72" i="23"/>
  <c r="G75" i="23"/>
  <c r="D1546" i="27"/>
  <c r="D3099" i="27"/>
  <c r="D1995" i="27"/>
  <c r="D1885" i="27"/>
  <c r="D2171" i="27"/>
  <c r="D3229" i="27"/>
  <c r="D1597" i="27"/>
  <c r="D2508" i="27"/>
  <c r="D2612" i="27"/>
  <c r="D1779" i="27"/>
  <c r="D3331" i="27"/>
  <c r="D1677" i="27"/>
  <c r="D3744" i="27"/>
  <c r="D1521" i="27"/>
  <c r="D2844" i="27"/>
  <c r="D1939" i="27"/>
  <c r="D2690" i="27"/>
  <c r="D2664" i="27"/>
  <c r="D3049" i="27"/>
  <c r="D2222" i="27"/>
  <c r="D2973" i="27"/>
  <c r="D2716" i="27"/>
  <c r="D2458" i="27"/>
  <c r="D2298" i="27"/>
  <c r="D2897" i="27"/>
  <c r="D2819" i="27"/>
  <c r="D3588" i="27"/>
  <c r="D2922" i="27"/>
  <c r="D1444" i="27"/>
  <c r="D3794" i="27"/>
  <c r="D2560" i="27"/>
  <c r="D1393" i="27"/>
  <c r="D1969" i="27"/>
  <c r="D3204" i="27"/>
  <c r="D3177" i="27"/>
  <c r="D2146" i="27"/>
  <c r="D3255" i="27"/>
  <c r="D1754" i="27"/>
  <c r="D3719" i="27"/>
  <c r="D2196" i="27"/>
  <c r="D3873" i="27"/>
  <c r="D1342" i="27"/>
  <c r="D2638" i="27"/>
  <c r="D3562" i="27"/>
  <c r="D3693" i="27"/>
  <c r="D2121" i="27"/>
  <c r="D2948" i="27"/>
  <c r="D2433" i="27"/>
  <c r="D2273" i="27"/>
  <c r="D3124" i="27"/>
  <c r="D2767" i="27"/>
  <c r="D2020" i="27"/>
  <c r="D2586" i="27"/>
  <c r="D2095" i="27"/>
  <c r="D1702" i="27"/>
  <c r="D2070" i="27"/>
  <c r="D1623" i="27"/>
  <c r="D3281" i="27"/>
  <c r="D3024" i="27"/>
  <c r="D3667" i="27"/>
  <c r="D3537" i="27"/>
  <c r="D2999" i="27"/>
  <c r="D3484" i="27"/>
  <c r="D3383" i="27"/>
  <c r="D1470" i="27"/>
  <c r="D3150" i="27"/>
  <c r="D3074" i="27"/>
  <c r="D3458" i="27"/>
  <c r="D2483" i="27"/>
  <c r="D68" i="23"/>
  <c r="D1317" i="27"/>
  <c r="D929" i="27"/>
  <c r="Q28" i="23"/>
  <c r="E2653" i="27"/>
  <c r="E2010" i="27"/>
  <c r="E1408" i="27"/>
  <c r="E1561" i="27"/>
  <c r="E1692" i="27"/>
  <c r="E3708" i="27"/>
  <c r="E1638" i="27"/>
  <c r="E1586" i="27"/>
  <c r="E2085" i="27"/>
  <c r="E2136" i="27"/>
  <c r="E2211" i="27"/>
  <c r="E2186" i="27"/>
  <c r="E2313" i="27"/>
  <c r="E2679" i="27"/>
  <c r="E2782" i="27"/>
  <c r="E2834" i="27"/>
  <c r="E2859" i="27"/>
  <c r="E2912" i="27"/>
  <c r="E3114" i="27"/>
  <c r="E3139" i="27"/>
  <c r="E3244" i="27"/>
  <c r="E3448" i="27"/>
  <c r="E3603" i="27"/>
  <c r="E3809" i="27"/>
  <c r="E3888" i="27"/>
  <c r="E3039" i="27"/>
  <c r="E1794" i="27"/>
  <c r="E2627" i="27"/>
  <c r="E2448" i="27"/>
  <c r="E1954" i="27"/>
  <c r="E2339" i="27"/>
  <c r="E3321" i="27"/>
  <c r="E3219" i="27"/>
  <c r="E2161" i="27"/>
  <c r="E3423" i="27"/>
  <c r="E1536" i="27"/>
  <c r="E1717" i="27"/>
  <c r="E1357" i="27"/>
  <c r="E1900" i="27"/>
  <c r="E1927" i="27"/>
  <c r="E2035" i="27"/>
  <c r="E2237" i="27"/>
  <c r="E2110" i="27"/>
  <c r="E2523" i="27"/>
  <c r="E2731" i="27"/>
  <c r="E2705" i="27"/>
  <c r="E2937" i="27"/>
  <c r="E2963" i="27"/>
  <c r="E3192" i="27"/>
  <c r="E1984" i="27"/>
  <c r="E1769" i="27"/>
  <c r="E2575" i="27"/>
  <c r="E2288" i="27"/>
  <c r="E3270" i="27"/>
  <c r="E3734" i="27"/>
  <c r="E3577" i="27"/>
  <c r="E3064" i="27"/>
  <c r="E1459" i="27"/>
  <c r="E3759" i="27"/>
  <c r="E3346" i="27"/>
  <c r="E3296" i="27"/>
  <c r="E2473" i="27"/>
  <c r="E2988" i="27"/>
  <c r="E2601" i="27"/>
  <c r="E1612" i="27"/>
  <c r="E3552" i="27"/>
  <c r="E3682" i="27"/>
  <c r="E3499" i="27"/>
  <c r="E3014" i="27"/>
  <c r="E3398" i="27"/>
  <c r="E3089" i="27"/>
  <c r="E3784" i="27"/>
  <c r="E1485" i="27"/>
  <c r="E1161" i="27"/>
  <c r="E1109" i="27"/>
  <c r="E975" i="27"/>
  <c r="E946" i="27"/>
  <c r="E856" i="27"/>
  <c r="E826" i="27"/>
  <c r="E796" i="27"/>
  <c r="E527" i="27"/>
  <c r="E498" i="27"/>
  <c r="E378" i="27"/>
  <c r="E318" i="27"/>
  <c r="E183" i="27"/>
  <c r="E123" i="27"/>
  <c r="E3165" i="27"/>
  <c r="E2498" i="27"/>
  <c r="E3473" i="27"/>
  <c r="E468" i="27"/>
  <c r="E288" i="27"/>
  <c r="E258" i="27"/>
  <c r="E348" i="27"/>
  <c r="E63" i="27"/>
  <c r="E33" i="27"/>
  <c r="E98" i="23"/>
  <c r="E1135" i="27"/>
  <c r="E2885" i="27"/>
  <c r="E1743" i="27"/>
  <c r="E153" i="27"/>
  <c r="E1083" i="27"/>
  <c r="E1031" i="27"/>
  <c r="E766" i="27"/>
  <c r="E1875" i="27"/>
  <c r="E646" i="27"/>
  <c r="E886" i="27"/>
  <c r="E93" i="27"/>
  <c r="E706" i="27"/>
  <c r="E1187" i="27"/>
  <c r="E2549" i="27"/>
  <c r="E3371" i="27"/>
  <c r="E3629" i="27"/>
  <c r="E1332" i="27"/>
  <c r="E2262" i="27"/>
  <c r="E2415" i="27"/>
  <c r="E3862" i="27"/>
  <c r="E217" i="27"/>
  <c r="E586" i="27"/>
  <c r="E616" i="27"/>
  <c r="E676" i="27"/>
  <c r="E556" i="27"/>
  <c r="E408" i="27"/>
  <c r="E438" i="27"/>
  <c r="E916" i="27"/>
  <c r="E2157" i="27"/>
  <c r="E2649" i="27"/>
  <c r="E1688" i="27"/>
  <c r="E1713" i="27"/>
  <c r="E1790" i="27"/>
  <c r="E1896" i="27"/>
  <c r="E1923" i="27"/>
  <c r="E1353" i="27"/>
  <c r="E1404" i="27"/>
  <c r="E1532" i="27"/>
  <c r="E1557" i="27"/>
  <c r="E1634" i="27"/>
  <c r="E2309" i="27"/>
  <c r="E2031" i="27"/>
  <c r="E2106" i="27"/>
  <c r="E2207" i="27"/>
  <c r="E2233" i="27"/>
  <c r="E2727" i="27"/>
  <c r="E2519" i="27"/>
  <c r="E2623" i="27"/>
  <c r="E2778" i="27"/>
  <c r="E2830" i="27"/>
  <c r="E2908" i="27"/>
  <c r="E2933" i="27"/>
  <c r="E2959" i="27"/>
  <c r="E3110" i="27"/>
  <c r="E3444" i="27"/>
  <c r="E3599" i="27"/>
  <c r="E2444" i="27"/>
  <c r="E2006" i="27"/>
  <c r="E3317" i="27"/>
  <c r="E3704" i="27"/>
  <c r="E3419" i="27"/>
  <c r="E2132" i="27"/>
  <c r="E2182" i="27"/>
  <c r="E2675" i="27"/>
  <c r="E3135" i="27"/>
  <c r="E3240" i="27"/>
  <c r="E3805" i="27"/>
  <c r="E3035" i="27"/>
  <c r="E3215" i="27"/>
  <c r="E2335" i="27"/>
  <c r="E1582" i="27"/>
  <c r="E2081" i="27"/>
  <c r="E2701" i="27"/>
  <c r="E2855" i="27"/>
  <c r="E3884" i="27"/>
  <c r="E3188" i="27"/>
  <c r="E3342" i="27"/>
  <c r="E3266" i="27"/>
  <c r="E1765" i="27"/>
  <c r="E3292" i="27"/>
  <c r="E2469" i="27"/>
  <c r="E3755" i="27"/>
  <c r="E1608" i="27"/>
  <c r="E2571" i="27"/>
  <c r="E2984" i="27"/>
  <c r="E1980" i="27"/>
  <c r="E2284" i="27"/>
  <c r="E3573" i="27"/>
  <c r="E2597" i="27"/>
  <c r="E3060" i="27"/>
  <c r="E1455" i="27"/>
  <c r="E3730" i="27"/>
  <c r="E3548" i="27"/>
  <c r="E3495" i="27"/>
  <c r="E3678" i="27"/>
  <c r="E3010" i="27"/>
  <c r="E3085" i="27"/>
  <c r="E3394" i="27"/>
  <c r="E3780" i="27"/>
  <c r="E2494" i="27"/>
  <c r="E3469" i="27"/>
  <c r="E523" i="27"/>
  <c r="E494" i="27"/>
  <c r="E374" i="27"/>
  <c r="E344" i="27"/>
  <c r="E314" i="27"/>
  <c r="E284" i="27"/>
  <c r="E254" i="27"/>
  <c r="E1481" i="27"/>
  <c r="E3161" i="27"/>
  <c r="E464" i="27"/>
  <c r="E1157" i="27"/>
  <c r="E1105" i="27"/>
  <c r="E971" i="27"/>
  <c r="E942" i="27"/>
  <c r="E852" i="27"/>
  <c r="E822" i="27"/>
  <c r="E792" i="27"/>
  <c r="E179" i="27"/>
  <c r="E119" i="27"/>
  <c r="E59" i="27"/>
  <c r="E85" i="23"/>
  <c r="E29" i="27"/>
  <c r="E149" i="27"/>
  <c r="E1079" i="27"/>
  <c r="E2411" i="27"/>
  <c r="E3625" i="27"/>
  <c r="E3858" i="27"/>
  <c r="E2545" i="27"/>
  <c r="E1739" i="27"/>
  <c r="E3367" i="27"/>
  <c r="E1053" i="27"/>
  <c r="E1027" i="27"/>
  <c r="E912" i="27"/>
  <c r="E434" i="27"/>
  <c r="E552" i="27"/>
  <c r="E582" i="27"/>
  <c r="E672" i="27"/>
  <c r="E1131" i="27"/>
  <c r="E1183" i="27"/>
  <c r="E1328" i="27"/>
  <c r="E2258" i="27"/>
  <c r="E2881" i="27"/>
  <c r="E882" i="27"/>
  <c r="E1871" i="27"/>
  <c r="E642" i="27"/>
  <c r="E732" i="27"/>
  <c r="E762" i="27"/>
  <c r="E89" i="27"/>
  <c r="E702" i="27"/>
  <c r="E404" i="27"/>
  <c r="D6" i="23"/>
  <c r="J105" i="23"/>
  <c r="J106" i="23"/>
  <c r="J15" i="23"/>
  <c r="J87" i="23"/>
  <c r="X72" i="23"/>
  <c r="X75" i="23"/>
  <c r="X79" i="23"/>
  <c r="X80" i="23"/>
  <c r="X54" i="23"/>
  <c r="O141" i="23"/>
  <c r="O142" i="23"/>
  <c r="O135" i="23"/>
  <c r="O144" i="23"/>
  <c r="O133" i="23"/>
  <c r="D3408" i="27"/>
  <c r="D3306" i="27"/>
  <c r="D1571" i="27"/>
  <c r="D3300" i="27"/>
  <c r="D1906" i="27"/>
  <c r="O672" i="27"/>
  <c r="E736" i="27"/>
  <c r="H1053" i="27"/>
  <c r="E1057" i="27"/>
  <c r="M1057" i="27"/>
  <c r="X151" i="23"/>
  <c r="X152" i="23"/>
  <c r="X140" i="23"/>
  <c r="X138" i="23"/>
  <c r="X137" i="23"/>
  <c r="P134" i="23"/>
  <c r="P140" i="23"/>
  <c r="P151" i="23"/>
  <c r="P152" i="23"/>
  <c r="M151" i="23"/>
  <c r="M152" i="23"/>
  <c r="M140" i="23"/>
  <c r="M138" i="23"/>
  <c r="M137" i="23"/>
  <c r="J141" i="23"/>
  <c r="J142" i="23"/>
  <c r="J135" i="23"/>
  <c r="J133" i="23"/>
  <c r="J144" i="23"/>
  <c r="F137" i="23"/>
  <c r="F138" i="23"/>
  <c r="F141" i="23"/>
  <c r="F142" i="23"/>
  <c r="F135" i="23"/>
  <c r="F140" i="23"/>
  <c r="F151" i="23"/>
  <c r="F152" i="23"/>
  <c r="E28" i="23"/>
  <c r="E1950" i="27"/>
  <c r="E209" i="27"/>
  <c r="E1867" i="27"/>
  <c r="N105" i="23"/>
  <c r="N106" i="23"/>
  <c r="N15" i="23"/>
  <c r="N1950" i="27"/>
  <c r="N209" i="27"/>
  <c r="N1867" i="27"/>
  <c r="S3877" i="27"/>
  <c r="S3798" i="27"/>
  <c r="S3748" i="27"/>
  <c r="S3437" i="27"/>
  <c r="S3592" i="27"/>
  <c r="S3233" i="27"/>
  <c r="S3128" i="27"/>
  <c r="S3103" i="27"/>
  <c r="S2952" i="27"/>
  <c r="S3053" i="27"/>
  <c r="S2926" i="27"/>
  <c r="S2901" i="27"/>
  <c r="S2848" i="27"/>
  <c r="S2823" i="27"/>
  <c r="S2771" i="27"/>
  <c r="S2668" i="27"/>
  <c r="S2616" i="27"/>
  <c r="S2590" i="27"/>
  <c r="S2564" i="27"/>
  <c r="S2512" i="27"/>
  <c r="S2462" i="27"/>
  <c r="S2437" i="27"/>
  <c r="S2720" i="27"/>
  <c r="S2694" i="27"/>
  <c r="S2226" i="27"/>
  <c r="S2200" i="27"/>
  <c r="S2175" i="27"/>
  <c r="S2125" i="27"/>
  <c r="S2074" i="27"/>
  <c r="S2024" i="27"/>
  <c r="S1943" i="27"/>
  <c r="S2302" i="27"/>
  <c r="S2099" i="27"/>
  <c r="S1601" i="27"/>
  <c r="S1575" i="27"/>
  <c r="S1627" i="27"/>
  <c r="S1525" i="27"/>
  <c r="S1448" i="27"/>
  <c r="S1397" i="27"/>
  <c r="S3723" i="27"/>
  <c r="S3566" i="27"/>
  <c r="S1681" i="27"/>
  <c r="S1916" i="27"/>
  <c r="S1889" i="27"/>
  <c r="S1783" i="27"/>
  <c r="S1706" i="27"/>
  <c r="S1550" i="27"/>
  <c r="S1346" i="27"/>
  <c r="S3412" i="27"/>
  <c r="S3697" i="27"/>
  <c r="S3259" i="27"/>
  <c r="S3285" i="27"/>
  <c r="S2642" i="27"/>
  <c r="S2277" i="27"/>
  <c r="S3310" i="27"/>
  <c r="S3028" i="27"/>
  <c r="S2977" i="27"/>
  <c r="S1999" i="27"/>
  <c r="S1758" i="27"/>
  <c r="S3335" i="27"/>
  <c r="S2150" i="27"/>
  <c r="S2328" i="27"/>
  <c r="S1973" i="27"/>
  <c r="S3208" i="27"/>
  <c r="S3181" i="27"/>
  <c r="S3671" i="27"/>
  <c r="S3541" i="27"/>
  <c r="S3488" i="27"/>
  <c r="S3773" i="27"/>
  <c r="S3387" i="27"/>
  <c r="S3154" i="27"/>
  <c r="S3078" i="27"/>
  <c r="S3003" i="27"/>
  <c r="S3462" i="27"/>
  <c r="S1474" i="27"/>
  <c r="S2487" i="27"/>
  <c r="S3618" i="27"/>
  <c r="S3851" i="27"/>
  <c r="S2538" i="27"/>
  <c r="S2251" i="27"/>
  <c r="S3824" i="27"/>
  <c r="S2049" i="27"/>
  <c r="S1372" i="27"/>
  <c r="S1732" i="27"/>
  <c r="S3514" i="27"/>
  <c r="S1500" i="27"/>
  <c r="S2874" i="27"/>
  <c r="S1321" i="27"/>
  <c r="S201" i="27"/>
  <c r="S456" i="27"/>
  <c r="S963" i="27"/>
  <c r="S754" i="27"/>
  <c r="S604" i="27"/>
  <c r="S486" i="27"/>
  <c r="S396" i="27"/>
  <c r="S336" i="27"/>
  <c r="S276" i="27"/>
  <c r="S3360" i="27"/>
  <c r="S2404" i="27"/>
  <c r="S1860" i="27"/>
  <c r="S84" i="23"/>
  <c r="S934" i="27"/>
  <c r="S844" i="27"/>
  <c r="S814" i="27"/>
  <c r="S784" i="27"/>
  <c r="S724" i="27"/>
  <c r="S664" i="27"/>
  <c r="S634" i="27"/>
  <c r="S544" i="27"/>
  <c r="S515" i="27"/>
  <c r="S81" i="27"/>
  <c r="S51" i="27"/>
  <c r="S27" i="23"/>
  <c r="S21" i="23"/>
  <c r="S366" i="27"/>
  <c r="S306" i="27"/>
  <c r="S141" i="27"/>
  <c r="S24" i="23"/>
  <c r="S1020" i="27"/>
  <c r="S1808" i="27"/>
  <c r="S111" i="27"/>
  <c r="S694" i="27"/>
  <c r="S3644" i="27"/>
  <c r="S1098" i="27"/>
  <c r="S1654" i="27"/>
  <c r="S904" i="27"/>
  <c r="S246" i="27"/>
  <c r="S2353" i="27"/>
  <c r="S171" i="27"/>
  <c r="S1072" i="27"/>
  <c r="S574" i="27"/>
  <c r="S1176" i="27"/>
  <c r="S21" i="27"/>
  <c r="S992" i="27"/>
  <c r="S1150" i="27"/>
  <c r="S2746" i="27"/>
  <c r="S1423" i="27"/>
  <c r="S2379" i="27"/>
  <c r="S874" i="27"/>
  <c r="S1046" i="27"/>
  <c r="S2797" i="27"/>
  <c r="S1124" i="27"/>
  <c r="S426" i="27"/>
  <c r="S1834" i="27"/>
  <c r="S1949" i="27"/>
  <c r="S208" i="27"/>
  <c r="S1866" i="27"/>
  <c r="N3877" i="27"/>
  <c r="N3798" i="27"/>
  <c r="N3748" i="27"/>
  <c r="N3592" i="27"/>
  <c r="N3437" i="27"/>
  <c r="N3128" i="27"/>
  <c r="N3233" i="27"/>
  <c r="N3103" i="27"/>
  <c r="N3053" i="27"/>
  <c r="N2926" i="27"/>
  <c r="N2977" i="27"/>
  <c r="N2952" i="27"/>
  <c r="N2901" i="27"/>
  <c r="N2848" i="27"/>
  <c r="N2823" i="27"/>
  <c r="N2771" i="27"/>
  <c r="N2720" i="27"/>
  <c r="N2694" i="27"/>
  <c r="N2462" i="27"/>
  <c r="N2668" i="27"/>
  <c r="N2616" i="27"/>
  <c r="N2590" i="27"/>
  <c r="N2564" i="27"/>
  <c r="N2512" i="27"/>
  <c r="N2437" i="27"/>
  <c r="N2302" i="27"/>
  <c r="N2099" i="27"/>
  <c r="N2226" i="27"/>
  <c r="N2200" i="27"/>
  <c r="N2175" i="27"/>
  <c r="N2125" i="27"/>
  <c r="N2074" i="27"/>
  <c r="N2024" i="27"/>
  <c r="N1943" i="27"/>
  <c r="N1916" i="27"/>
  <c r="N1889" i="27"/>
  <c r="N1783" i="27"/>
  <c r="N1706" i="27"/>
  <c r="N1550" i="27"/>
  <c r="N1346" i="27"/>
  <c r="N3697" i="27"/>
  <c r="N1681" i="27"/>
  <c r="N1758" i="27"/>
  <c r="N1601" i="27"/>
  <c r="N1575" i="27"/>
  <c r="N1627" i="27"/>
  <c r="N1525" i="27"/>
  <c r="N1448" i="27"/>
  <c r="N1397" i="27"/>
  <c r="N3723" i="27"/>
  <c r="N3566" i="27"/>
  <c r="N3259" i="27"/>
  <c r="N3285" i="27"/>
  <c r="N3335" i="27"/>
  <c r="N2642" i="27"/>
  <c r="N2277" i="27"/>
  <c r="N3310" i="27"/>
  <c r="N1999" i="27"/>
  <c r="N3181" i="27"/>
  <c r="N3028" i="27"/>
  <c r="N2150" i="27"/>
  <c r="N2328" i="27"/>
  <c r="N3412" i="27"/>
  <c r="N3208" i="27"/>
  <c r="N1973" i="27"/>
  <c r="N3541" i="27"/>
  <c r="N3488" i="27"/>
  <c r="N3671" i="27"/>
  <c r="N3773" i="27"/>
  <c r="N3462" i="27"/>
  <c r="N3078" i="27"/>
  <c r="N3387" i="27"/>
  <c r="N3154" i="27"/>
  <c r="N3003" i="27"/>
  <c r="N1474" i="27"/>
  <c r="N2487" i="27"/>
  <c r="N1834" i="27"/>
  <c r="N3360" i="27"/>
  <c r="N2404" i="27"/>
  <c r="N3824" i="27"/>
  <c r="N3514" i="27"/>
  <c r="N2746" i="27"/>
  <c r="N2379" i="27"/>
  <c r="N2353" i="27"/>
  <c r="N1654" i="27"/>
  <c r="N201" i="27"/>
  <c r="N1150" i="27"/>
  <c r="N1098" i="27"/>
  <c r="N934" i="27"/>
  <c r="N844" i="27"/>
  <c r="N784" i="27"/>
  <c r="N634" i="27"/>
  <c r="N544" i="27"/>
  <c r="N515" i="27"/>
  <c r="N486" i="27"/>
  <c r="N426" i="27"/>
  <c r="N396" i="27"/>
  <c r="N306" i="27"/>
  <c r="N246" i="27"/>
  <c r="N141" i="27"/>
  <c r="N3644" i="27"/>
  <c r="N3851" i="27"/>
  <c r="N2538" i="27"/>
  <c r="N2251" i="27"/>
  <c r="N1423" i="27"/>
  <c r="N1808" i="27"/>
  <c r="N2049" i="27"/>
  <c r="N1372" i="27"/>
  <c r="N1732" i="27"/>
  <c r="N1860" i="27"/>
  <c r="N1500" i="27"/>
  <c r="N2797" i="27"/>
  <c r="N1321" i="27"/>
  <c r="N456" i="27"/>
  <c r="N963" i="27"/>
  <c r="N754" i="27"/>
  <c r="N694" i="27"/>
  <c r="N664" i="27"/>
  <c r="N604" i="27"/>
  <c r="N336" i="27"/>
  <c r="N276" i="27"/>
  <c r="N171" i="27"/>
  <c r="N21" i="27"/>
  <c r="N27" i="23"/>
  <c r="N21" i="23"/>
  <c r="N366" i="27"/>
  <c r="N81" i="27"/>
  <c r="N51" i="27"/>
  <c r="N24" i="23"/>
  <c r="N574" i="27"/>
  <c r="N814" i="27"/>
  <c r="N1046" i="27"/>
  <c r="N1072" i="27"/>
  <c r="N992" i="27"/>
  <c r="N724" i="27"/>
  <c r="N1124" i="27"/>
  <c r="N1176" i="27"/>
  <c r="N111" i="27"/>
  <c r="N84" i="23"/>
  <c r="N904" i="27"/>
  <c r="N3618" i="27"/>
  <c r="N874" i="27"/>
  <c r="N2874" i="27"/>
  <c r="N1020" i="27"/>
  <c r="K3877" i="27"/>
  <c r="K3798" i="27"/>
  <c r="K3748" i="27"/>
  <c r="K3592" i="27"/>
  <c r="K3437" i="27"/>
  <c r="K3233" i="27"/>
  <c r="K3103" i="27"/>
  <c r="K3128" i="27"/>
  <c r="K2977" i="27"/>
  <c r="K3053" i="27"/>
  <c r="K2952" i="27"/>
  <c r="K2926" i="27"/>
  <c r="K2901" i="27"/>
  <c r="K2771" i="27"/>
  <c r="K2848" i="27"/>
  <c r="K2823" i="27"/>
  <c r="K2694" i="27"/>
  <c r="K2668" i="27"/>
  <c r="K2590" i="27"/>
  <c r="K2564" i="27"/>
  <c r="K2512" i="27"/>
  <c r="K2462" i="27"/>
  <c r="K2437" i="27"/>
  <c r="K2720" i="27"/>
  <c r="K2616" i="27"/>
  <c r="K2302" i="27"/>
  <c r="K2200" i="27"/>
  <c r="K2175" i="27"/>
  <c r="K2125" i="27"/>
  <c r="K2099" i="27"/>
  <c r="K2226" i="27"/>
  <c r="K2074" i="27"/>
  <c r="K2024" i="27"/>
  <c r="K1943" i="27"/>
  <c r="K1916" i="27"/>
  <c r="K1889" i="27"/>
  <c r="K1783" i="27"/>
  <c r="K1706" i="27"/>
  <c r="K1601" i="27"/>
  <c r="K1575" i="27"/>
  <c r="K1627" i="27"/>
  <c r="K1448" i="27"/>
  <c r="K1397" i="27"/>
  <c r="K1346" i="27"/>
  <c r="K1550" i="27"/>
  <c r="K1525" i="27"/>
  <c r="K1681" i="27"/>
  <c r="K1999" i="27"/>
  <c r="K3259" i="27"/>
  <c r="K3285" i="27"/>
  <c r="K3028" i="27"/>
  <c r="K2642" i="27"/>
  <c r="K2328" i="27"/>
  <c r="K3310" i="27"/>
  <c r="K2277" i="27"/>
  <c r="K3412" i="27"/>
  <c r="K3697" i="27"/>
  <c r="K1973" i="27"/>
  <c r="K3208" i="27"/>
  <c r="K3181" i="27"/>
  <c r="K3566" i="27"/>
  <c r="K3723" i="27"/>
  <c r="K1758" i="27"/>
  <c r="K3335" i="27"/>
  <c r="K2150" i="27"/>
  <c r="K3671" i="27"/>
  <c r="K3541" i="27"/>
  <c r="K3773" i="27"/>
  <c r="K3488" i="27"/>
  <c r="K3387" i="27"/>
  <c r="K3154" i="27"/>
  <c r="K3003" i="27"/>
  <c r="K3462" i="27"/>
  <c r="K3078" i="27"/>
  <c r="K2487" i="27"/>
  <c r="K1474" i="27"/>
  <c r="K3644" i="27"/>
  <c r="K3360" i="27"/>
  <c r="K3851" i="27"/>
  <c r="K2404" i="27"/>
  <c r="K2538" i="27"/>
  <c r="K3824" i="27"/>
  <c r="K1732" i="27"/>
  <c r="K1860" i="27"/>
  <c r="K1500" i="27"/>
  <c r="K2797" i="27"/>
  <c r="K1321" i="27"/>
  <c r="K201" i="27"/>
  <c r="K456" i="27"/>
  <c r="K934" i="27"/>
  <c r="K814" i="27"/>
  <c r="K604" i="27"/>
  <c r="K544" i="27"/>
  <c r="K306" i="27"/>
  <c r="K246" i="27"/>
  <c r="K3618" i="27"/>
  <c r="K2251" i="27"/>
  <c r="K1423" i="27"/>
  <c r="K1808" i="27"/>
  <c r="K3514" i="27"/>
  <c r="K2379" i="27"/>
  <c r="K1098" i="27"/>
  <c r="K963" i="27"/>
  <c r="K844" i="27"/>
  <c r="K784" i="27"/>
  <c r="K664" i="27"/>
  <c r="K634" i="27"/>
  <c r="K515" i="27"/>
  <c r="K486" i="27"/>
  <c r="K81" i="27"/>
  <c r="K27" i="23"/>
  <c r="K21" i="23"/>
  <c r="K336" i="27"/>
  <c r="K276" i="27"/>
  <c r="K51" i="27"/>
  <c r="K24" i="23"/>
  <c r="K84" i="23"/>
  <c r="K1000" i="27"/>
  <c r="K1654" i="27"/>
  <c r="K2746" i="27"/>
  <c r="K111" i="27"/>
  <c r="K724" i="27"/>
  <c r="K754" i="27"/>
  <c r="K904" i="27"/>
  <c r="K141" i="27"/>
  <c r="K366" i="27"/>
  <c r="K2874" i="27"/>
  <c r="K426" i="27"/>
  <c r="K2049" i="27"/>
  <c r="K1150" i="27"/>
  <c r="K874" i="27"/>
  <c r="K992" i="27"/>
  <c r="K396" i="27"/>
  <c r="K21" i="27"/>
  <c r="K694" i="27"/>
  <c r="K1046" i="27"/>
  <c r="K1072" i="27"/>
  <c r="K1372" i="27"/>
  <c r="K1176" i="27"/>
  <c r="K1834" i="27"/>
  <c r="K1124" i="27"/>
  <c r="K171" i="27"/>
  <c r="K574" i="27"/>
  <c r="K1020" i="27"/>
  <c r="K2353" i="27"/>
  <c r="K2308" i="27"/>
  <c r="K1633" i="27"/>
  <c r="K1581" i="27"/>
  <c r="K1712" i="27"/>
  <c r="K1789" i="27"/>
  <c r="K2131" i="27"/>
  <c r="K2443" i="27"/>
  <c r="K2932" i="27"/>
  <c r="K2958" i="27"/>
  <c r="K3883" i="27"/>
  <c r="K3598" i="27"/>
  <c r="K1895" i="27"/>
  <c r="K2030" i="27"/>
  <c r="K2206" i="27"/>
  <c r="K2570" i="27"/>
  <c r="K2674" i="27"/>
  <c r="K2777" i="27"/>
  <c r="K3443" i="27"/>
  <c r="K3804" i="27"/>
  <c r="K3754" i="27"/>
  <c r="K3109" i="27"/>
  <c r="K3059" i="27"/>
  <c r="K2983" i="27"/>
  <c r="K2700" i="27"/>
  <c r="K2596" i="27"/>
  <c r="K2518" i="27"/>
  <c r="K2105" i="27"/>
  <c r="K2080" i="27"/>
  <c r="K1352" i="27"/>
  <c r="K3265" i="27"/>
  <c r="K3291" i="27"/>
  <c r="K2648" i="27"/>
  <c r="K2334" i="27"/>
  <c r="K1454" i="27"/>
  <c r="K1403" i="27"/>
  <c r="K2726" i="27"/>
  <c r="K2829" i="27"/>
  <c r="K3239" i="27"/>
  <c r="K3134" i="27"/>
  <c r="K2907" i="27"/>
  <c r="K2854" i="27"/>
  <c r="K2622" i="27"/>
  <c r="K2468" i="27"/>
  <c r="K2232" i="27"/>
  <c r="K2181" i="27"/>
  <c r="K1922" i="27"/>
  <c r="K1607" i="27"/>
  <c r="K1556" i="27"/>
  <c r="K1531" i="27"/>
  <c r="K1687" i="27"/>
  <c r="K3034" i="27"/>
  <c r="K2005" i="27"/>
  <c r="K3418" i="27"/>
  <c r="K3572" i="27"/>
  <c r="K3729" i="27"/>
  <c r="K3341" i="27"/>
  <c r="K1764" i="27"/>
  <c r="K1979" i="27"/>
  <c r="K3187" i="27"/>
  <c r="K2283" i="27"/>
  <c r="K3214" i="27"/>
  <c r="K3703" i="27"/>
  <c r="K3316" i="27"/>
  <c r="K2156" i="27"/>
  <c r="K3547" i="27"/>
  <c r="K3677" i="27"/>
  <c r="K3779" i="27"/>
  <c r="K3494" i="27"/>
  <c r="K3084" i="27"/>
  <c r="K3393" i="27"/>
  <c r="K3468" i="27"/>
  <c r="K3009" i="27"/>
  <c r="K3160" i="27"/>
  <c r="K463" i="27"/>
  <c r="K970" i="27"/>
  <c r="K941" i="27"/>
  <c r="K821" i="27"/>
  <c r="K791" i="27"/>
  <c r="K671" i="27"/>
  <c r="K611" i="27"/>
  <c r="K551" i="27"/>
  <c r="K522" i="27"/>
  <c r="K313" i="27"/>
  <c r="K253" i="27"/>
  <c r="K88" i="27"/>
  <c r="K2493" i="27"/>
  <c r="K1480" i="27"/>
  <c r="K212" i="27"/>
  <c r="K1104" i="27"/>
  <c r="K851" i="27"/>
  <c r="K641" i="27"/>
  <c r="K343" i="27"/>
  <c r="K58" i="27"/>
  <c r="K112" i="23"/>
  <c r="K108" i="23"/>
  <c r="K493" i="27"/>
  <c r="K283" i="27"/>
  <c r="K107" i="23"/>
  <c r="K115" i="23"/>
  <c r="K3650" i="27"/>
  <c r="K3857" i="27"/>
  <c r="K2544" i="27"/>
  <c r="K3520" i="27"/>
  <c r="K3366" i="27"/>
  <c r="K2410" i="27"/>
  <c r="K3830" i="27"/>
  <c r="K1429" i="27"/>
  <c r="K1026" i="27"/>
  <c r="K761" i="27"/>
  <c r="K118" i="27"/>
  <c r="K1052" i="27"/>
  <c r="K148" i="27"/>
  <c r="K403" i="27"/>
  <c r="K701" i="27"/>
  <c r="K1182" i="27"/>
  <c r="K373" i="27"/>
  <c r="K911" i="27"/>
  <c r="K1870" i="27"/>
  <c r="K2385" i="27"/>
  <c r="K1506" i="27"/>
  <c r="K3624" i="27"/>
  <c r="K1327" i="27"/>
  <c r="K1738" i="27"/>
  <c r="K2257" i="27"/>
  <c r="K2803" i="27"/>
  <c r="K1814" i="27"/>
  <c r="K881" i="27"/>
  <c r="K1156" i="27"/>
  <c r="K731" i="27"/>
  <c r="K28" i="27"/>
  <c r="K433" i="27"/>
  <c r="K581" i="27"/>
  <c r="K1078" i="27"/>
  <c r="K1130" i="27"/>
  <c r="K178" i="27"/>
  <c r="H127" i="23"/>
  <c r="H128" i="23"/>
  <c r="H116" i="23"/>
  <c r="H124" i="23"/>
  <c r="H113" i="23"/>
  <c r="H114" i="23"/>
  <c r="G120" i="23"/>
  <c r="G121" i="23"/>
  <c r="G109" i="23"/>
  <c r="G127" i="23"/>
  <c r="G128" i="23"/>
  <c r="G116" i="23"/>
  <c r="F120" i="23"/>
  <c r="F121" i="23"/>
  <c r="F109" i="23"/>
  <c r="F113" i="23"/>
  <c r="F124" i="23"/>
  <c r="F114" i="23"/>
  <c r="E120" i="23"/>
  <c r="E121" i="23"/>
  <c r="E109" i="23"/>
  <c r="E127" i="23"/>
  <c r="E128" i="23"/>
  <c r="E116" i="23"/>
  <c r="X127" i="23"/>
  <c r="X128" i="23"/>
  <c r="X116" i="23"/>
  <c r="X124" i="23"/>
  <c r="X113" i="23"/>
  <c r="X114" i="23"/>
  <c r="W127" i="23"/>
  <c r="W128" i="23"/>
  <c r="W116" i="23"/>
  <c r="D1441" i="27"/>
  <c r="D2193" i="27"/>
  <c r="D2764" i="27"/>
  <c r="D3174" i="27"/>
  <c r="D3252" i="27"/>
  <c r="D3559" i="27"/>
  <c r="D3716" i="27"/>
  <c r="D2713" i="27"/>
  <c r="D1594" i="27"/>
  <c r="D1936" i="27"/>
  <c r="D1992" i="27"/>
  <c r="D3328" i="27"/>
  <c r="D3278" i="27"/>
  <c r="D2635" i="27"/>
  <c r="D2557" i="27"/>
  <c r="D2017" i="27"/>
  <c r="D1339" i="27"/>
  <c r="D3870" i="27"/>
  <c r="D2430" i="27"/>
  <c r="D1518" i="27"/>
  <c r="D1674" i="27"/>
  <c r="D2219" i="27"/>
  <c r="D2894" i="27"/>
  <c r="D3226" i="27"/>
  <c r="D3791" i="27"/>
  <c r="D3201" i="27"/>
  <c r="D2092" i="27"/>
  <c r="D3121" i="27"/>
  <c r="D3096" i="27"/>
  <c r="D3690" i="27"/>
  <c r="D2143" i="27"/>
  <c r="D1882" i="27"/>
  <c r="D2455" i="27"/>
  <c r="D2583" i="27"/>
  <c r="D2270" i="27"/>
  <c r="D1966" i="27"/>
  <c r="D1620" i="27"/>
  <c r="D2505" i="27"/>
  <c r="D2661" i="27"/>
  <c r="D3046" i="27"/>
  <c r="D2687" i="27"/>
  <c r="D3741" i="27"/>
  <c r="D1390" i="27"/>
  <c r="D2295" i="27"/>
  <c r="D2816" i="27"/>
  <c r="D2118" i="27"/>
  <c r="D1699" i="27"/>
  <c r="D2609" i="27"/>
  <c r="D2919" i="27"/>
  <c r="D2945" i="27"/>
  <c r="D2841" i="27"/>
  <c r="D1776" i="27"/>
  <c r="D3585" i="27"/>
  <c r="D2970" i="27"/>
  <c r="D2168" i="27"/>
  <c r="D2067" i="27"/>
  <c r="D1543" i="27"/>
  <c r="D1751" i="27"/>
  <c r="D3021" i="27"/>
  <c r="D3534" i="27"/>
  <c r="D3664" i="27"/>
  <c r="D3481" i="27"/>
  <c r="D3147" i="27"/>
  <c r="D3380" i="27"/>
  <c r="D3455" i="27"/>
  <c r="D467" i="27"/>
  <c r="D3071" i="27"/>
  <c r="D2996" i="27"/>
  <c r="D1467" i="27"/>
  <c r="D2480" i="27"/>
  <c r="D33" i="23"/>
  <c r="D984" i="27"/>
  <c r="D81" i="23"/>
  <c r="D851" i="27"/>
  <c r="D1314" i="27"/>
  <c r="I1458" i="27"/>
  <c r="I1585" i="27"/>
  <c r="I1716" i="27"/>
  <c r="I1953" i="27"/>
  <c r="I2312" i="27"/>
  <c r="I2730" i="27"/>
  <c r="I2962" i="27"/>
  <c r="I3758" i="27"/>
  <c r="I2338" i="27"/>
  <c r="I1793" i="27"/>
  <c r="I2034" i="27"/>
  <c r="I2678" i="27"/>
  <c r="I2781" i="27"/>
  <c r="I3447" i="27"/>
  <c r="I3808" i="27"/>
  <c r="I3602" i="27"/>
  <c r="I3243" i="27"/>
  <c r="I3138" i="27"/>
  <c r="I3113" i="27"/>
  <c r="I2987" i="27"/>
  <c r="I2911" i="27"/>
  <c r="I2858" i="27"/>
  <c r="I2704" i="27"/>
  <c r="I2522" i="27"/>
  <c r="I2472" i="27"/>
  <c r="I2185" i="27"/>
  <c r="I2109" i="27"/>
  <c r="I1535" i="27"/>
  <c r="I3345" i="27"/>
  <c r="I2652" i="27"/>
  <c r="I2287" i="27"/>
  <c r="I2160" i="27"/>
  <c r="I3320" i="27"/>
  <c r="I1899" i="27"/>
  <c r="I2833" i="27"/>
  <c r="I2626" i="27"/>
  <c r="I2600" i="27"/>
  <c r="I2236" i="27"/>
  <c r="I2084" i="27"/>
  <c r="I1926" i="27"/>
  <c r="I1560" i="27"/>
  <c r="I1356" i="27"/>
  <c r="I3422" i="27"/>
  <c r="I3707" i="27"/>
  <c r="I1691" i="27"/>
  <c r="I3038" i="27"/>
  <c r="I2009" i="27"/>
  <c r="I1983" i="27"/>
  <c r="I3191" i="27"/>
  <c r="I3218" i="27"/>
  <c r="I1611" i="27"/>
  <c r="I2135" i="27"/>
  <c r="I1407" i="27"/>
  <c r="I1637" i="27"/>
  <c r="I2210" i="27"/>
  <c r="I3733" i="27"/>
  <c r="I1768" i="27"/>
  <c r="I3269" i="27"/>
  <c r="I3576" i="27"/>
  <c r="I2447" i="27"/>
  <c r="I3063" i="27"/>
  <c r="I3887" i="27"/>
  <c r="I2936" i="27"/>
  <c r="I2574" i="27"/>
  <c r="I3295" i="27"/>
  <c r="I3498" i="27"/>
  <c r="I3681" i="27"/>
  <c r="I3783" i="27"/>
  <c r="I3551" i="27"/>
  <c r="I3472" i="27"/>
  <c r="I1484" i="27"/>
  <c r="I3013" i="27"/>
  <c r="I1134" i="27"/>
  <c r="I1108" i="27"/>
  <c r="I855" i="27"/>
  <c r="I795" i="27"/>
  <c r="I645" i="27"/>
  <c r="I347" i="27"/>
  <c r="I317" i="27"/>
  <c r="I287" i="27"/>
  <c r="I122" i="27"/>
  <c r="I2497" i="27"/>
  <c r="I3164" i="27"/>
  <c r="I3088" i="27"/>
  <c r="I3397" i="27"/>
  <c r="I216" i="27"/>
  <c r="I945" i="27"/>
  <c r="I825" i="27"/>
  <c r="I735" i="27"/>
  <c r="I675" i="27"/>
  <c r="I555" i="27"/>
  <c r="I152" i="27"/>
  <c r="I132" i="23"/>
  <c r="I139" i="23"/>
  <c r="I257" i="27"/>
  <c r="I62" i="27"/>
  <c r="I136" i="23"/>
  <c r="I148" i="23"/>
  <c r="I96" i="23"/>
  <c r="I92" i="27"/>
  <c r="I437" i="27"/>
  <c r="I497" i="27"/>
  <c r="I705" i="27"/>
  <c r="I765" i="27"/>
  <c r="I2884" i="27"/>
  <c r="I1331" i="27"/>
  <c r="I1818" i="27"/>
  <c r="I1874" i="27"/>
  <c r="I1382" i="27"/>
  <c r="I2059" i="27"/>
  <c r="I585" i="27"/>
  <c r="I32" i="27"/>
  <c r="I885" i="27"/>
  <c r="I615" i="27"/>
  <c r="I182" i="27"/>
  <c r="I974" i="27"/>
  <c r="I1056" i="27"/>
  <c r="I407" i="27"/>
  <c r="I915" i="27"/>
  <c r="I1030" i="27"/>
  <c r="I3370" i="27"/>
  <c r="I3628" i="27"/>
  <c r="I1433" i="27"/>
  <c r="I2807" i="27"/>
  <c r="I1186" i="27"/>
  <c r="I377" i="27"/>
  <c r="I1160" i="27"/>
  <c r="I467" i="27"/>
  <c r="I3795" i="27"/>
  <c r="I3745" i="27"/>
  <c r="I3589" i="27"/>
  <c r="I3434" i="27"/>
  <c r="I3230" i="27"/>
  <c r="I3125" i="27"/>
  <c r="I3100" i="27"/>
  <c r="I2974" i="27"/>
  <c r="I2949" i="27"/>
  <c r="I2898" i="27"/>
  <c r="I2845" i="27"/>
  <c r="I2820" i="27"/>
  <c r="I2768" i="27"/>
  <c r="I2691" i="27"/>
  <c r="I2665" i="27"/>
  <c r="I2509" i="27"/>
  <c r="I2459" i="27"/>
  <c r="I2717" i="27"/>
  <c r="I2613" i="27"/>
  <c r="I2587" i="27"/>
  <c r="I2299" i="27"/>
  <c r="I2172" i="27"/>
  <c r="I2096" i="27"/>
  <c r="I2223" i="27"/>
  <c r="I2071" i="27"/>
  <c r="I2021" i="27"/>
  <c r="I1940" i="27"/>
  <c r="I1913" i="27"/>
  <c r="I1886" i="27"/>
  <c r="I1780" i="27"/>
  <c r="I1572" i="27"/>
  <c r="I1445" i="27"/>
  <c r="I1343" i="27"/>
  <c r="I3694" i="27"/>
  <c r="I1678" i="27"/>
  <c r="I1703" i="27"/>
  <c r="I1547" i="27"/>
  <c r="I1522" i="27"/>
  <c r="I3409" i="27"/>
  <c r="I3025" i="27"/>
  <c r="I2274" i="27"/>
  <c r="I2325" i="27"/>
  <c r="I3307" i="27"/>
  <c r="I1996" i="27"/>
  <c r="I3178" i="27"/>
  <c r="I1970" i="27"/>
  <c r="I3205" i="27"/>
  <c r="I3332" i="27"/>
  <c r="I2639" i="27"/>
  <c r="I2147" i="27"/>
  <c r="I3720" i="27"/>
  <c r="I1624" i="27"/>
  <c r="I3874" i="27"/>
  <c r="I1394" i="27"/>
  <c r="I2923" i="27"/>
  <c r="I2197" i="27"/>
  <c r="I3256" i="27"/>
  <c r="I2561" i="27"/>
  <c r="I2122" i="27"/>
  <c r="I3050" i="27"/>
  <c r="I3563" i="27"/>
  <c r="I3282" i="27"/>
  <c r="I1598" i="27"/>
  <c r="I2434" i="27"/>
  <c r="I1755" i="27"/>
  <c r="I3485" i="27"/>
  <c r="I3668" i="27"/>
  <c r="I3538" i="27"/>
  <c r="I3770" i="27"/>
  <c r="I3459" i="27"/>
  <c r="I3384" i="27"/>
  <c r="I3075" i="27"/>
  <c r="I3000" i="27"/>
  <c r="I2484" i="27"/>
  <c r="I1471" i="27"/>
  <c r="I3151" i="27"/>
  <c r="I3615" i="27"/>
  <c r="I1420" i="27"/>
  <c r="I1805" i="27"/>
  <c r="I1369" i="27"/>
  <c r="I1318" i="27"/>
  <c r="I197" i="27"/>
  <c r="I840" i="27"/>
  <c r="I780" i="27"/>
  <c r="I720" i="27"/>
  <c r="I630" i="27"/>
  <c r="I272" i="27"/>
  <c r="I242" i="27"/>
  <c r="I107" i="27"/>
  <c r="I3357" i="27"/>
  <c r="I2046" i="27"/>
  <c r="I1857" i="27"/>
  <c r="I2871" i="27"/>
  <c r="I2794" i="27"/>
  <c r="I1121" i="27"/>
  <c r="I1095" i="27"/>
  <c r="I930" i="27"/>
  <c r="I810" i="27"/>
  <c r="I660" i="27"/>
  <c r="I332" i="27"/>
  <c r="I137" i="27"/>
  <c r="I71" i="23"/>
  <c r="I47" i="23"/>
  <c r="I302" i="27"/>
  <c r="I47" i="27"/>
  <c r="I53" i="23"/>
  <c r="I50" i="23"/>
  <c r="I690" i="27"/>
  <c r="I900" i="27"/>
  <c r="I1147" i="27"/>
  <c r="I2743" i="27"/>
  <c r="I3821" i="27"/>
  <c r="I3848" i="27"/>
  <c r="I3641" i="27"/>
  <c r="I422" i="27"/>
  <c r="I452" i="27"/>
  <c r="I77" i="27"/>
  <c r="I511" i="27"/>
  <c r="I1831" i="27"/>
  <c r="I600" i="27"/>
  <c r="I1017" i="27"/>
  <c r="I1173" i="27"/>
  <c r="I362" i="27"/>
  <c r="I2535" i="27"/>
  <c r="I2401" i="27"/>
  <c r="I2376" i="27"/>
  <c r="I2248" i="27"/>
  <c r="I1497" i="27"/>
  <c r="I540" i="27"/>
  <c r="I1651" i="27"/>
  <c r="I750" i="27"/>
  <c r="I1069" i="27"/>
  <c r="I1043" i="27"/>
  <c r="I167" i="27"/>
  <c r="I17" i="27"/>
  <c r="I392" i="27"/>
  <c r="I570" i="27"/>
  <c r="I1729" i="27"/>
  <c r="I870" i="27"/>
  <c r="I959" i="27"/>
  <c r="I482" i="27"/>
  <c r="I2350" i="27"/>
  <c r="I3511" i="27"/>
  <c r="E223" i="27"/>
  <c r="D222" i="27"/>
  <c r="E224" i="27"/>
  <c r="E225" i="27"/>
  <c r="D1565" i="27"/>
  <c r="I1738" i="27"/>
  <c r="N3624" i="27"/>
  <c r="N1004" i="27"/>
  <c r="J3650" i="27"/>
  <c r="K1378" i="27"/>
  <c r="H980" i="27"/>
  <c r="E1815" i="27"/>
  <c r="D1097" i="27"/>
  <c r="M2757" i="27"/>
  <c r="I1506" i="27"/>
  <c r="D3513" i="27"/>
  <c r="O1871" i="27"/>
  <c r="O2390" i="27"/>
  <c r="D1493" i="27"/>
  <c r="D1166" i="27"/>
  <c r="D275" i="27"/>
  <c r="D200" i="27"/>
  <c r="M3835" i="27"/>
  <c r="H1003" i="27"/>
  <c r="H1005" i="27"/>
  <c r="H1004" i="27"/>
  <c r="K1001" i="27"/>
  <c r="K1003" i="27"/>
  <c r="K1005" i="27"/>
  <c r="K1004" i="27"/>
  <c r="I999" i="27"/>
  <c r="H1000" i="27"/>
  <c r="H1001" i="27"/>
  <c r="H999" i="27"/>
  <c r="T1000" i="27"/>
  <c r="T1001" i="27"/>
  <c r="T999" i="27"/>
  <c r="O999" i="27"/>
  <c r="O1001" i="27"/>
  <c r="O1000" i="27"/>
  <c r="G1001" i="27"/>
  <c r="G1000" i="27"/>
  <c r="G999" i="27"/>
  <c r="F1005" i="27"/>
  <c r="F1003" i="27"/>
  <c r="F1004" i="27"/>
  <c r="F1001" i="27"/>
  <c r="F999" i="27"/>
  <c r="F1000" i="27"/>
  <c r="J1005" i="27"/>
  <c r="J1003" i="27"/>
  <c r="J1004" i="27"/>
  <c r="J1001" i="27"/>
  <c r="J999" i="27"/>
  <c r="J1000" i="27"/>
  <c r="E1004" i="27"/>
  <c r="E1003" i="27"/>
  <c r="E1005" i="27"/>
  <c r="V1001" i="27"/>
  <c r="V999" i="27"/>
  <c r="V1000" i="27"/>
  <c r="M1005" i="27"/>
  <c r="M1004" i="27"/>
  <c r="M1003" i="27"/>
  <c r="O1005" i="27"/>
  <c r="O1004" i="27"/>
  <c r="O1003" i="27"/>
  <c r="D998" i="27"/>
  <c r="D985" i="27"/>
  <c r="D983" i="27"/>
  <c r="D1002" i="27"/>
  <c r="L1005" i="27"/>
  <c r="L1003" i="27"/>
  <c r="L1004" i="27"/>
  <c r="T1005" i="27"/>
  <c r="T1003" i="27"/>
  <c r="D981" i="27"/>
  <c r="D979" i="27"/>
  <c r="G1005" i="27"/>
  <c r="G1004" i="27"/>
  <c r="G1003" i="27"/>
  <c r="E1000" i="27"/>
  <c r="E1001" i="27"/>
  <c r="E999" i="27"/>
  <c r="I1005" i="27"/>
  <c r="I1003" i="27"/>
  <c r="M1001" i="27"/>
  <c r="M1000" i="27"/>
  <c r="M999" i="27"/>
  <c r="V1005" i="27"/>
  <c r="V1003" i="27"/>
  <c r="V1004" i="27"/>
  <c r="D989" i="27"/>
  <c r="D987" i="27"/>
  <c r="D996" i="27"/>
  <c r="Z996" i="27"/>
  <c r="D993" i="27"/>
  <c r="D991" i="27"/>
  <c r="L1001" i="27"/>
  <c r="L999" i="27"/>
  <c r="L1000" i="27"/>
  <c r="U384" i="27"/>
  <c r="U69" i="27"/>
  <c r="U39" i="27"/>
  <c r="U8" i="23"/>
  <c r="U354" i="27"/>
  <c r="U3868" i="27"/>
  <c r="U3739" i="27"/>
  <c r="U3224" i="27"/>
  <c r="U3094" i="27"/>
  <c r="U3044" i="27"/>
  <c r="U2917" i="27"/>
  <c r="U2839" i="27"/>
  <c r="U2762" i="27"/>
  <c r="U2607" i="27"/>
  <c r="U2555" i="27"/>
  <c r="U2453" i="27"/>
  <c r="U2711" i="27"/>
  <c r="U2217" i="27"/>
  <c r="U2166" i="27"/>
  <c r="U2065" i="27"/>
  <c r="U2293" i="27"/>
  <c r="U1592" i="27"/>
  <c r="U1516" i="27"/>
  <c r="U1388" i="27"/>
  <c r="U1934" i="27"/>
  <c r="U1774" i="27"/>
  <c r="U1541" i="27"/>
  <c r="U1672" i="27"/>
  <c r="U3276" i="27"/>
  <c r="U2268" i="27"/>
  <c r="U1990" i="27"/>
  <c r="U2633" i="27"/>
  <c r="U3714" i="27"/>
  <c r="U3688" i="27"/>
  <c r="U3532" i="27"/>
  <c r="U3479" i="27"/>
  <c r="U3145" i="27"/>
  <c r="U2994" i="27"/>
  <c r="U1465" i="27"/>
  <c r="U3609" i="27"/>
  <c r="U2529" i="27"/>
  <c r="U1414" i="27"/>
  <c r="U3815" i="27"/>
  <c r="U1363" i="27"/>
  <c r="U3505" i="27"/>
  <c r="U2865" i="27"/>
  <c r="U2370" i="27"/>
  <c r="U444" i="27"/>
  <c r="U922" i="27"/>
  <c r="U802" i="27"/>
  <c r="U652" i="27"/>
  <c r="U592" i="27"/>
  <c r="U503" i="27"/>
  <c r="U294" i="27"/>
  <c r="U129" i="27"/>
  <c r="U3351" i="27"/>
  <c r="U1851" i="27"/>
  <c r="U2344" i="27"/>
  <c r="U1141" i="27"/>
  <c r="U772" i="27"/>
  <c r="U159" i="27"/>
  <c r="U474" i="27"/>
  <c r="U3789" i="27"/>
  <c r="U3119" i="27"/>
  <c r="U2943" i="27"/>
  <c r="U2814" i="27"/>
  <c r="U2581" i="27"/>
  <c r="U2428" i="27"/>
  <c r="U2191" i="27"/>
  <c r="U2015" i="27"/>
  <c r="U1618" i="27"/>
  <c r="U1749" i="27"/>
  <c r="U1697" i="27"/>
  <c r="U3250" i="27"/>
  <c r="U2141" i="27"/>
  <c r="U1337" i="27"/>
  <c r="U1964" i="27"/>
  <c r="U3378" i="27"/>
  <c r="U3453" i="27"/>
  <c r="U3842" i="27"/>
  <c r="U1799" i="27"/>
  <c r="U1723" i="27"/>
  <c r="U2737" i="27"/>
  <c r="U951" i="27"/>
  <c r="U682" i="27"/>
  <c r="U532" i="27"/>
  <c r="U234" i="27"/>
  <c r="U2395" i="27"/>
  <c r="U189" i="27"/>
  <c r="U712" i="27"/>
  <c r="U3583" i="27"/>
  <c r="U2892" i="27"/>
  <c r="U2503" i="27"/>
  <c r="U2116" i="27"/>
  <c r="U1439" i="27"/>
  <c r="U3557" i="27"/>
  <c r="U3199" i="27"/>
  <c r="U3172" i="27"/>
  <c r="U3662" i="27"/>
  <c r="U2478" i="27"/>
  <c r="U2040" i="27"/>
  <c r="U1312" i="27"/>
  <c r="U622" i="27"/>
  <c r="U99" i="27"/>
  <c r="U1089" i="27"/>
  <c r="U3301" i="27"/>
  <c r="U1907" i="27"/>
  <c r="U742" i="27"/>
  <c r="U2319" i="27"/>
  <c r="U1566" i="27"/>
  <c r="U980" i="27"/>
  <c r="U1011" i="27"/>
  <c r="U3635" i="27"/>
  <c r="U9" i="27"/>
  <c r="U1063" i="27"/>
  <c r="U1167" i="27"/>
  <c r="U1037" i="27"/>
  <c r="U2968" i="27"/>
  <c r="U2659" i="27"/>
  <c r="U2685" i="27"/>
  <c r="U2090" i="27"/>
  <c r="U1880" i="27"/>
  <c r="U3019" i="27"/>
  <c r="U3326" i="27"/>
  <c r="U3069" i="27"/>
  <c r="U2242" i="27"/>
  <c r="U1491" i="27"/>
  <c r="U832" i="27"/>
  <c r="U324" i="27"/>
  <c r="U2788" i="27"/>
  <c r="U264" i="27"/>
  <c r="U414" i="27"/>
  <c r="U3403" i="27"/>
  <c r="U862" i="27"/>
  <c r="U892" i="27"/>
  <c r="U1645" i="27"/>
  <c r="U1115" i="27"/>
  <c r="U3428" i="27"/>
  <c r="U562" i="27"/>
  <c r="U1825" i="27"/>
  <c r="U3764" i="27"/>
  <c r="R110" i="23"/>
  <c r="R127" i="23"/>
  <c r="R128" i="23"/>
  <c r="R116" i="23"/>
  <c r="R1434" i="27"/>
  <c r="R2415" i="27"/>
  <c r="R2549" i="27"/>
  <c r="R2060" i="27"/>
  <c r="R3525" i="27"/>
  <c r="R1743" i="27"/>
  <c r="R408" i="27"/>
  <c r="R438" i="27"/>
  <c r="R123" i="27"/>
  <c r="R3629" i="27"/>
  <c r="R3371" i="27"/>
  <c r="R1819" i="27"/>
  <c r="R2885" i="27"/>
  <c r="R1135" i="27"/>
  <c r="R1057" i="27"/>
  <c r="R916" i="27"/>
  <c r="R1031" i="27"/>
  <c r="R3862" i="27"/>
  <c r="R1383" i="27"/>
  <c r="R2262" i="27"/>
  <c r="R3835" i="27"/>
  <c r="R1332" i="27"/>
  <c r="R1875" i="27"/>
  <c r="R706" i="27"/>
  <c r="R1083" i="27"/>
  <c r="R1109" i="27"/>
  <c r="R2390" i="27"/>
  <c r="R2364" i="27"/>
  <c r="R3809" i="27"/>
  <c r="R3603" i="27"/>
  <c r="R3139" i="27"/>
  <c r="R2963" i="27"/>
  <c r="R2834" i="27"/>
  <c r="R2731" i="27"/>
  <c r="R2601" i="27"/>
  <c r="R2448" i="27"/>
  <c r="R2186" i="27"/>
  <c r="R1954" i="27"/>
  <c r="R1794" i="27"/>
  <c r="R1638" i="27"/>
  <c r="R3296" i="27"/>
  <c r="R2161" i="27"/>
  <c r="R1612" i="27"/>
  <c r="R2705" i="27"/>
  <c r="R3448" i="27"/>
  <c r="R3064" i="27"/>
  <c r="R2859" i="27"/>
  <c r="R2575" i="27"/>
  <c r="R2211" i="27"/>
  <c r="R2110" i="27"/>
  <c r="R1927" i="27"/>
  <c r="R1536" i="27"/>
  <c r="R1408" i="27"/>
  <c r="R1769" i="27"/>
  <c r="R3039" i="27"/>
  <c r="R3734" i="27"/>
  <c r="R2339" i="27"/>
  <c r="R1984" i="27"/>
  <c r="R3192" i="27"/>
  <c r="R3708" i="27"/>
  <c r="R3473" i="27"/>
  <c r="R3499" i="27"/>
  <c r="R3089" i="27"/>
  <c r="R3165" i="27"/>
  <c r="R946" i="27"/>
  <c r="R826" i="27"/>
  <c r="R676" i="27"/>
  <c r="R556" i="27"/>
  <c r="R348" i="27"/>
  <c r="R153" i="27"/>
  <c r="R1485" i="27"/>
  <c r="R217" i="27"/>
  <c r="R975" i="27"/>
  <c r="R736" i="27"/>
  <c r="R498" i="27"/>
  <c r="R258" i="27"/>
  <c r="R63" i="27"/>
  <c r="R33" i="27"/>
  <c r="R1004" i="27"/>
  <c r="R2757" i="27"/>
  <c r="R1665" i="27"/>
  <c r="R3655" i="27"/>
  <c r="R2808" i="27"/>
  <c r="R1845" i="27"/>
  <c r="R586" i="27"/>
  <c r="R1187" i="27"/>
  <c r="R2288" i="27"/>
  <c r="R3759" i="27"/>
  <c r="R3244" i="27"/>
  <c r="R2988" i="27"/>
  <c r="R2937" i="27"/>
  <c r="R2782" i="27"/>
  <c r="R2627" i="27"/>
  <c r="R2523" i="27"/>
  <c r="R2313" i="27"/>
  <c r="R2085" i="27"/>
  <c r="R1900" i="27"/>
  <c r="R1717" i="27"/>
  <c r="R1561" i="27"/>
  <c r="R2653" i="27"/>
  <c r="R2010" i="27"/>
  <c r="R2237" i="27"/>
  <c r="R3888" i="27"/>
  <c r="R3114" i="27"/>
  <c r="R2912" i="27"/>
  <c r="R2679" i="27"/>
  <c r="R2473" i="27"/>
  <c r="R2136" i="27"/>
  <c r="R2035" i="27"/>
  <c r="R1586" i="27"/>
  <c r="R1459" i="27"/>
  <c r="R1357" i="27"/>
  <c r="R3270" i="27"/>
  <c r="R3423" i="27"/>
  <c r="R3577" i="27"/>
  <c r="R3321" i="27"/>
  <c r="R3219" i="27"/>
  <c r="R1692" i="27"/>
  <c r="R3346" i="27"/>
  <c r="R3682" i="27"/>
  <c r="R3552" i="27"/>
  <c r="R3784" i="27"/>
  <c r="R3398" i="27"/>
  <c r="R3014" i="27"/>
  <c r="R1161" i="27"/>
  <c r="R856" i="27"/>
  <c r="R796" i="27"/>
  <c r="R646" i="27"/>
  <c r="R527" i="27"/>
  <c r="R318" i="27"/>
  <c r="R183" i="27"/>
  <c r="R93" i="27"/>
  <c r="R2498" i="27"/>
  <c r="R468" i="27"/>
  <c r="R766" i="27"/>
  <c r="R616" i="27"/>
  <c r="R288" i="27"/>
  <c r="R378" i="27"/>
  <c r="R98" i="23"/>
  <c r="R1511" i="27"/>
  <c r="R886" i="27"/>
  <c r="R101" i="23"/>
  <c r="V141" i="23"/>
  <c r="V142" i="23"/>
  <c r="R109" i="23"/>
  <c r="R120" i="23"/>
  <c r="R121" i="23"/>
  <c r="R582" i="27"/>
  <c r="R2233" i="27"/>
  <c r="R3755" i="27"/>
  <c r="R3805" i="27"/>
  <c r="R3240" i="27"/>
  <c r="R3110" i="27"/>
  <c r="R2675" i="27"/>
  <c r="R2207" i="27"/>
  <c r="R2132" i="27"/>
  <c r="R2081" i="27"/>
  <c r="R1923" i="27"/>
  <c r="R1582" i="27"/>
  <c r="R1404" i="27"/>
  <c r="R3035" i="27"/>
  <c r="R2006" i="27"/>
  <c r="R2701" i="27"/>
  <c r="R2984" i="27"/>
  <c r="R2933" i="27"/>
  <c r="R2855" i="27"/>
  <c r="R2727" i="27"/>
  <c r="R2571" i="27"/>
  <c r="R2469" i="27"/>
  <c r="R2309" i="27"/>
  <c r="R1896" i="27"/>
  <c r="R1557" i="27"/>
  <c r="R1455" i="27"/>
  <c r="R1765" i="27"/>
  <c r="R2649" i="27"/>
  <c r="R1688" i="27"/>
  <c r="R2335" i="27"/>
  <c r="R3704" i="27"/>
  <c r="R3573" i="27"/>
  <c r="R3342" i="27"/>
  <c r="R3188" i="27"/>
  <c r="R3678" i="27"/>
  <c r="R3394" i="27"/>
  <c r="R3010" i="27"/>
  <c r="R3780" i="27"/>
  <c r="R3884" i="27"/>
  <c r="R3444" i="27"/>
  <c r="R2778" i="27"/>
  <c r="R2182" i="27"/>
  <c r="R2031" i="27"/>
  <c r="R1634" i="27"/>
  <c r="R2284" i="27"/>
  <c r="R3060" i="27"/>
  <c r="R2908" i="27"/>
  <c r="R2623" i="27"/>
  <c r="R2444" i="27"/>
  <c r="R1790" i="27"/>
  <c r="R1353" i="27"/>
  <c r="R2157" i="27"/>
  <c r="R3419" i="27"/>
  <c r="R3730" i="27"/>
  <c r="R3215" i="27"/>
  <c r="R3085" i="27"/>
  <c r="R3495" i="27"/>
  <c r="R213" i="27"/>
  <c r="R3367" i="27"/>
  <c r="R2494" i="27"/>
  <c r="R3625" i="27"/>
  <c r="R3858" i="27"/>
  <c r="R1430" i="27"/>
  <c r="R1815" i="27"/>
  <c r="R2056" i="27"/>
  <c r="R3831" i="27"/>
  <c r="R434" i="27"/>
  <c r="R29" i="27"/>
  <c r="R912" i="27"/>
  <c r="R1507" i="27"/>
  <c r="R1871" i="27"/>
  <c r="R1183" i="27"/>
  <c r="R3135" i="27"/>
  <c r="R2106" i="27"/>
  <c r="R3292" i="27"/>
  <c r="R2959" i="27"/>
  <c r="R2830" i="27"/>
  <c r="R3266" i="27"/>
  <c r="R3317" i="27"/>
  <c r="R3548" i="27"/>
  <c r="R3599" i="27"/>
  <c r="R2597" i="27"/>
  <c r="R1713" i="27"/>
  <c r="R1608" i="27"/>
  <c r="R2519" i="27"/>
  <c r="R1532" i="27"/>
  <c r="R1980" i="27"/>
  <c r="R3469" i="27"/>
  <c r="R2411" i="27"/>
  <c r="R1481" i="27"/>
  <c r="R1328" i="27"/>
  <c r="R2881" i="27"/>
  <c r="R1105" i="27"/>
  <c r="R404" i="27"/>
  <c r="R3161" i="27"/>
  <c r="R2545" i="27"/>
  <c r="R3521" i="27"/>
  <c r="R1739" i="27"/>
  <c r="R1379" i="27"/>
  <c r="R2258" i="27"/>
  <c r="R119" i="27"/>
  <c r="R1661" i="27"/>
  <c r="R942" i="27"/>
  <c r="R792" i="27"/>
  <c r="R464" i="27"/>
  <c r="R971" i="27"/>
  <c r="R732" i="27"/>
  <c r="R552" i="27"/>
  <c r="R344" i="27"/>
  <c r="R284" i="27"/>
  <c r="R89" i="27"/>
  <c r="R523" i="27"/>
  <c r="R254" i="27"/>
  <c r="R59" i="27"/>
  <c r="R642" i="27"/>
  <c r="R1027" i="27"/>
  <c r="R88" i="23"/>
  <c r="R1000" i="27"/>
  <c r="R1841" i="27"/>
  <c r="R2804" i="27"/>
  <c r="R2360" i="27"/>
  <c r="R1131" i="27"/>
  <c r="R1053" i="27"/>
  <c r="R702" i="27"/>
  <c r="R882" i="27"/>
  <c r="R822" i="27"/>
  <c r="R762" i="27"/>
  <c r="R1157" i="27"/>
  <c r="R852" i="27"/>
  <c r="R672" i="27"/>
  <c r="R374" i="27"/>
  <c r="R314" i="27"/>
  <c r="R149" i="27"/>
  <c r="R612" i="27"/>
  <c r="R494" i="27"/>
  <c r="R179" i="27"/>
  <c r="R85" i="23"/>
  <c r="R1079" i="27"/>
  <c r="R2753" i="27"/>
  <c r="R2386" i="27"/>
  <c r="R3651" i="27"/>
  <c r="D931" i="27"/>
  <c r="D73" i="23"/>
  <c r="D74" i="23"/>
  <c r="D571" i="27"/>
  <c r="D483" i="27"/>
  <c r="D960" i="27"/>
  <c r="D363" i="27"/>
  <c r="D661" i="27"/>
  <c r="D108" i="27"/>
  <c r="D781" i="27"/>
  <c r="D871" i="27"/>
  <c r="D393" i="27"/>
  <c r="D138" i="27"/>
  <c r="D303" i="27"/>
  <c r="D811" i="27"/>
  <c r="D691" i="27"/>
  <c r="D243" i="27"/>
  <c r="D273" i="27"/>
  <c r="D721" i="27"/>
  <c r="D168" i="27"/>
  <c r="D333" i="27"/>
  <c r="D841" i="27"/>
  <c r="D631" i="27"/>
  <c r="D751" i="27"/>
  <c r="D901" i="27"/>
  <c r="D541" i="27"/>
  <c r="D453" i="27"/>
  <c r="D512" i="27"/>
  <c r="D48" i="27"/>
  <c r="D198" i="27"/>
  <c r="D601" i="27"/>
  <c r="D78" i="27"/>
  <c r="D423" i="27"/>
  <c r="D18" i="27"/>
  <c r="U92" i="27"/>
  <c r="U377" i="27"/>
  <c r="U1108" i="27"/>
  <c r="U2414" i="27"/>
  <c r="U1637" i="27"/>
  <c r="U2210" i="27"/>
  <c r="U2781" i="27"/>
  <c r="U2574" i="27"/>
  <c r="U2936" i="27"/>
  <c r="U3887" i="27"/>
  <c r="U1407" i="27"/>
  <c r="U2447" i="27"/>
  <c r="U3113" i="27"/>
  <c r="U2911" i="27"/>
  <c r="U2704" i="27"/>
  <c r="U2522" i="27"/>
  <c r="U2109" i="27"/>
  <c r="U1535" i="27"/>
  <c r="U3269" i="27"/>
  <c r="U2652" i="27"/>
  <c r="U1458" i="27"/>
  <c r="U1899" i="27"/>
  <c r="U2312" i="27"/>
  <c r="U3758" i="27"/>
  <c r="U3138" i="27"/>
  <c r="U2600" i="27"/>
  <c r="U2185" i="27"/>
  <c r="U1560" i="27"/>
  <c r="U1691" i="27"/>
  <c r="U2009" i="27"/>
  <c r="U1983" i="27"/>
  <c r="U3707" i="27"/>
  <c r="U3191" i="27"/>
  <c r="U3681" i="27"/>
  <c r="U3498" i="27"/>
  <c r="U3088" i="27"/>
  <c r="U3397" i="27"/>
  <c r="U1484" i="27"/>
  <c r="U3524" i="27"/>
  <c r="U3628" i="27"/>
  <c r="U1433" i="27"/>
  <c r="U1331" i="27"/>
  <c r="U3834" i="27"/>
  <c r="U1818" i="27"/>
  <c r="U1742" i="27"/>
  <c r="U1382" i="27"/>
  <c r="U2389" i="27"/>
  <c r="U765" i="27"/>
  <c r="U2548" i="27"/>
  <c r="U3038" i="27"/>
  <c r="U1793" i="27"/>
  <c r="U2135" i="27"/>
  <c r="U2833" i="27"/>
  <c r="U2678" i="27"/>
  <c r="U2962" i="27"/>
  <c r="U2730" i="27"/>
  <c r="U1953" i="27"/>
  <c r="U3243" i="27"/>
  <c r="U2987" i="27"/>
  <c r="U2858" i="27"/>
  <c r="U2626" i="27"/>
  <c r="U2472" i="27"/>
  <c r="U1611" i="27"/>
  <c r="U1768" i="27"/>
  <c r="U3295" i="27"/>
  <c r="U2287" i="27"/>
  <c r="U1716" i="27"/>
  <c r="U2034" i="27"/>
  <c r="U3808" i="27"/>
  <c r="U3602" i="27"/>
  <c r="U3063" i="27"/>
  <c r="U2236" i="27"/>
  <c r="U2084" i="27"/>
  <c r="U3576" i="27"/>
  <c r="U2160" i="27"/>
  <c r="U3218" i="27"/>
  <c r="U1356" i="27"/>
  <c r="U3733" i="27"/>
  <c r="U3345" i="27"/>
  <c r="U3551" i="27"/>
  <c r="U3164" i="27"/>
  <c r="U3013" i="27"/>
  <c r="U3472" i="27"/>
  <c r="U2497" i="27"/>
  <c r="U3370" i="27"/>
  <c r="U2807" i="27"/>
  <c r="U2363" i="27"/>
  <c r="U2059" i="27"/>
  <c r="U2756" i="27"/>
  <c r="U2884" i="27"/>
  <c r="U2261" i="27"/>
  <c r="U3861" i="27"/>
  <c r="U1186" i="27"/>
  <c r="U32" i="27"/>
  <c r="U1510" i="27"/>
  <c r="U1874" i="27"/>
  <c r="U885" i="27"/>
  <c r="U915" i="27"/>
  <c r="U437" i="27"/>
  <c r="U497" i="27"/>
  <c r="U122" i="27"/>
  <c r="U974" i="27"/>
  <c r="U526" i="27"/>
  <c r="U216" i="27"/>
  <c r="U945" i="27"/>
  <c r="U705" i="27"/>
  <c r="U287" i="27"/>
  <c r="U182" i="27"/>
  <c r="U139" i="23"/>
  <c r="U1160" i="27"/>
  <c r="U825" i="27"/>
  <c r="U132" i="23"/>
  <c r="U96" i="23"/>
  <c r="U1082" i="27"/>
  <c r="U585" i="27"/>
  <c r="U3422" i="27"/>
  <c r="U1585" i="27"/>
  <c r="U1003" i="27"/>
  <c r="U1664" i="27"/>
  <c r="U1844" i="27"/>
  <c r="U1056" i="27"/>
  <c r="U1134" i="27"/>
  <c r="U555" i="27"/>
  <c r="U645" i="27"/>
  <c r="U317" i="27"/>
  <c r="U735" i="27"/>
  <c r="U615" i="27"/>
  <c r="U407" i="27"/>
  <c r="U467" i="27"/>
  <c r="U795" i="27"/>
  <c r="U675" i="27"/>
  <c r="U257" i="27"/>
  <c r="U152" i="27"/>
  <c r="U136" i="23"/>
  <c r="U855" i="27"/>
  <c r="U347" i="27"/>
  <c r="U62" i="27"/>
  <c r="U134" i="23"/>
  <c r="U141" i="23"/>
  <c r="U142" i="23"/>
  <c r="U1030" i="27"/>
  <c r="U2338" i="27"/>
  <c r="U3320" i="27"/>
  <c r="U3447" i="27"/>
  <c r="U1926" i="27"/>
  <c r="U3654" i="27"/>
  <c r="U1092" i="27"/>
  <c r="U716" i="27"/>
  <c r="U3871" i="27"/>
  <c r="U3742" i="27"/>
  <c r="U3227" i="27"/>
  <c r="U3097" i="27"/>
  <c r="U2946" i="27"/>
  <c r="U2920" i="27"/>
  <c r="U2842" i="27"/>
  <c r="U2765" i="27"/>
  <c r="U2610" i="27"/>
  <c r="U2558" i="27"/>
  <c r="U2456" i="27"/>
  <c r="U2714" i="27"/>
  <c r="U2220" i="27"/>
  <c r="U2169" i="27"/>
  <c r="U2068" i="27"/>
  <c r="U2296" i="27"/>
  <c r="U1595" i="27"/>
  <c r="U1519" i="27"/>
  <c r="U1391" i="27"/>
  <c r="U1937" i="27"/>
  <c r="U1777" i="27"/>
  <c r="U1544" i="27"/>
  <c r="U1675" i="27"/>
  <c r="U3279" i="27"/>
  <c r="U2271" i="27"/>
  <c r="U1993" i="27"/>
  <c r="U2636" i="27"/>
  <c r="U3717" i="27"/>
  <c r="U3329" i="27"/>
  <c r="U3175" i="27"/>
  <c r="U3535" i="27"/>
  <c r="U3482" i="27"/>
  <c r="U3148" i="27"/>
  <c r="U2997" i="27"/>
  <c r="U1468" i="27"/>
  <c r="U3792" i="27"/>
  <c r="U3122" i="27"/>
  <c r="U3047" i="27"/>
  <c r="U2817" i="27"/>
  <c r="U2584" i="27"/>
  <c r="U2431" i="27"/>
  <c r="U2194" i="27"/>
  <c r="U2018" i="27"/>
  <c r="U1621" i="27"/>
  <c r="U1752" i="27"/>
  <c r="U1700" i="27"/>
  <c r="U3253" i="27"/>
  <c r="U2144" i="27"/>
  <c r="U1340" i="27"/>
  <c r="U1967" i="27"/>
  <c r="U3381" i="27"/>
  <c r="U3456" i="27"/>
  <c r="U1910" i="27"/>
  <c r="U2347" i="27"/>
  <c r="U2791" i="27"/>
  <c r="U1854" i="27"/>
  <c r="U2398" i="27"/>
  <c r="U3354" i="27"/>
  <c r="U448" i="27"/>
  <c r="U97" i="23"/>
  <c r="U193" i="27"/>
  <c r="U2373" i="27"/>
  <c r="U2868" i="27"/>
  <c r="U1726" i="27"/>
  <c r="U1417" i="27"/>
  <c r="U2532" i="27"/>
  <c r="U3845" i="27"/>
  <c r="U3612" i="27"/>
  <c r="U3638" i="27"/>
  <c r="U13" i="27"/>
  <c r="U1066" i="27"/>
  <c r="U566" i="27"/>
  <c r="U3586" i="27"/>
  <c r="U2971" i="27"/>
  <c r="U2895" i="27"/>
  <c r="U2662" i="27"/>
  <c r="U2506" i="27"/>
  <c r="U2688" i="27"/>
  <c r="U2119" i="27"/>
  <c r="U2093" i="27"/>
  <c r="U1442" i="27"/>
  <c r="U1883" i="27"/>
  <c r="U3560" i="27"/>
  <c r="U3022" i="27"/>
  <c r="U3202" i="27"/>
  <c r="U3691" i="27"/>
  <c r="U3665" i="27"/>
  <c r="U3072" i="27"/>
  <c r="U2481" i="27"/>
  <c r="U746" i="27"/>
  <c r="U3406" i="27"/>
  <c r="U3304" i="27"/>
  <c r="U2322" i="27"/>
  <c r="U3431" i="27"/>
  <c r="U1569" i="27"/>
  <c r="U1315" i="27"/>
  <c r="U2740" i="27"/>
  <c r="U1494" i="27"/>
  <c r="U3508" i="27"/>
  <c r="U1366" i="27"/>
  <c r="U2043" i="27"/>
  <c r="U3818" i="27"/>
  <c r="U1802" i="27"/>
  <c r="U2245" i="27"/>
  <c r="U984" i="27"/>
  <c r="U1014" i="27"/>
  <c r="U896" i="27"/>
  <c r="U1040" i="27"/>
  <c r="U866" i="27"/>
  <c r="U1828" i="27"/>
  <c r="U1170" i="27"/>
  <c r="U1118" i="27"/>
  <c r="U1648" i="27"/>
  <c r="U806" i="27"/>
  <c r="U238" i="27"/>
  <c r="U656" i="27"/>
  <c r="U328" i="27"/>
  <c r="U133" i="27"/>
  <c r="U40" i="23"/>
  <c r="U686" i="27"/>
  <c r="U536" i="27"/>
  <c r="U358" i="27"/>
  <c r="U163" i="27"/>
  <c r="U478" i="27"/>
  <c r="U298" i="27"/>
  <c r="U776" i="27"/>
  <c r="U73" i="27"/>
  <c r="U955" i="27"/>
  <c r="U43" i="27"/>
  <c r="U3767" i="27"/>
  <c r="U418" i="27"/>
  <c r="U836" i="27"/>
  <c r="U596" i="27"/>
  <c r="U507" i="27"/>
  <c r="U268" i="27"/>
  <c r="U926" i="27"/>
  <c r="U388" i="27"/>
  <c r="U1144" i="27"/>
  <c r="U103" i="27"/>
  <c r="U34" i="23"/>
  <c r="U626" i="27"/>
  <c r="U37" i="23"/>
  <c r="D845" i="27"/>
  <c r="D605" i="27"/>
  <c r="D277" i="27"/>
  <c r="D142" i="27"/>
  <c r="D22" i="27"/>
  <c r="D635" i="27"/>
  <c r="D457" i="27"/>
  <c r="D875" i="27"/>
  <c r="D695" i="27"/>
  <c r="D575" i="27"/>
  <c r="D545" i="27"/>
  <c r="D337" i="27"/>
  <c r="D397" i="27"/>
  <c r="D52" i="27"/>
  <c r="D964" i="27"/>
  <c r="D935" i="27"/>
  <c r="D487" i="27"/>
  <c r="D755" i="27"/>
  <c r="D247" i="27"/>
  <c r="D112" i="27"/>
  <c r="D665" i="27"/>
  <c r="D202" i="27"/>
  <c r="D172" i="27"/>
  <c r="D367" i="27"/>
  <c r="D725" i="27"/>
  <c r="D307" i="27"/>
  <c r="D427" i="27"/>
  <c r="D905" i="27"/>
  <c r="D815" i="27"/>
  <c r="D785" i="27"/>
  <c r="D516" i="27"/>
  <c r="D82" i="27"/>
  <c r="U887" i="27"/>
  <c r="U439" i="27"/>
  <c r="U917" i="27"/>
  <c r="U767" i="27"/>
  <c r="U469" i="27"/>
  <c r="U707" i="27"/>
  <c r="U617" i="27"/>
  <c r="U289" i="27"/>
  <c r="U976" i="27"/>
  <c r="U857" i="27"/>
  <c r="U797" i="27"/>
  <c r="U557" i="27"/>
  <c r="U409" i="27"/>
  <c r="U94" i="27"/>
  <c r="U499" i="27"/>
  <c r="U184" i="27"/>
  <c r="U34" i="27"/>
  <c r="U587" i="27"/>
  <c r="U218" i="27"/>
  <c r="U737" i="27"/>
  <c r="U677" i="27"/>
  <c r="U379" i="27"/>
  <c r="U154" i="27"/>
  <c r="U947" i="27"/>
  <c r="U827" i="27"/>
  <c r="U647" i="27"/>
  <c r="U528" i="27"/>
  <c r="U319" i="27"/>
  <c r="U64" i="27"/>
  <c r="U349" i="27"/>
  <c r="U259" i="27"/>
  <c r="U124" i="27"/>
  <c r="U1005" i="27"/>
  <c r="S149" i="23"/>
  <c r="S150" i="23"/>
  <c r="S153" i="23"/>
  <c r="S154" i="23"/>
  <c r="U3526" i="27"/>
  <c r="U2061" i="27"/>
  <c r="U1435" i="27"/>
  <c r="U3372" i="27"/>
  <c r="U1188" i="27"/>
  <c r="U2758" i="27"/>
  <c r="U2263" i="27"/>
  <c r="U3863" i="27"/>
  <c r="U2886" i="27"/>
  <c r="U1512" i="27"/>
  <c r="U3836" i="27"/>
  <c r="U1820" i="27"/>
  <c r="U1333" i="27"/>
  <c r="U1744" i="27"/>
  <c r="U1384" i="27"/>
  <c r="U2550" i="27"/>
  <c r="U2416" i="27"/>
  <c r="U2391" i="27"/>
  <c r="U1058" i="27"/>
  <c r="U2809" i="27"/>
  <c r="U1876" i="27"/>
  <c r="U2365" i="27"/>
  <c r="U2340" i="27"/>
  <c r="U3322" i="27"/>
  <c r="U1901" i="27"/>
  <c r="U2137" i="27"/>
  <c r="U2783" i="27"/>
  <c r="U2938" i="27"/>
  <c r="U3810" i="27"/>
  <c r="U1460" i="27"/>
  <c r="U2732" i="27"/>
  <c r="U3604" i="27"/>
  <c r="U3115" i="27"/>
  <c r="U2913" i="27"/>
  <c r="U2628" i="27"/>
  <c r="U2524" i="27"/>
  <c r="U2187" i="27"/>
  <c r="U1693" i="27"/>
  <c r="U2654" i="27"/>
  <c r="U1409" i="27"/>
  <c r="U1955" i="27"/>
  <c r="U2314" i="27"/>
  <c r="U2835" i="27"/>
  <c r="U3065" i="27"/>
  <c r="U2474" i="27"/>
  <c r="U2086" i="27"/>
  <c r="U1562" i="27"/>
  <c r="U1770" i="27"/>
  <c r="U3297" i="27"/>
  <c r="U2011" i="27"/>
  <c r="U1985" i="27"/>
  <c r="U3735" i="27"/>
  <c r="U3193" i="27"/>
  <c r="U3709" i="27"/>
  <c r="U3553" i="27"/>
  <c r="U3500" i="27"/>
  <c r="U3090" i="27"/>
  <c r="U1486" i="27"/>
  <c r="U3166" i="27"/>
  <c r="U1162" i="27"/>
  <c r="U102" i="23"/>
  <c r="U100" i="23"/>
  <c r="U3449" i="27"/>
  <c r="U1928" i="27"/>
  <c r="U3656" i="27"/>
  <c r="U1666" i="27"/>
  <c r="U1032" i="27"/>
  <c r="U1136" i="27"/>
  <c r="U3630" i="27"/>
  <c r="U1084" i="27"/>
  <c r="U3424" i="27"/>
  <c r="U1639" i="27"/>
  <c r="U1795" i="27"/>
  <c r="U2680" i="27"/>
  <c r="U2576" i="27"/>
  <c r="U3889" i="27"/>
  <c r="U3760" i="27"/>
  <c r="U2212" i="27"/>
  <c r="U2964" i="27"/>
  <c r="U3245" i="27"/>
  <c r="U2989" i="27"/>
  <c r="U2860" i="27"/>
  <c r="U2602" i="27"/>
  <c r="U2238" i="27"/>
  <c r="U1537" i="27"/>
  <c r="U3040" i="27"/>
  <c r="U2162" i="27"/>
  <c r="U1718" i="27"/>
  <c r="U2036" i="27"/>
  <c r="U2449" i="27"/>
  <c r="U3140" i="27"/>
  <c r="U2706" i="27"/>
  <c r="U2111" i="27"/>
  <c r="U1613" i="27"/>
  <c r="U3578" i="27"/>
  <c r="U3271" i="27"/>
  <c r="U2289" i="27"/>
  <c r="U3220" i="27"/>
  <c r="U1358" i="27"/>
  <c r="U3347" i="27"/>
  <c r="U3683" i="27"/>
  <c r="U3399" i="27"/>
  <c r="U3474" i="27"/>
  <c r="U3015" i="27"/>
  <c r="U2499" i="27"/>
  <c r="U1110" i="27"/>
  <c r="U101" i="23"/>
  <c r="U1587" i="27"/>
  <c r="U1846" i="27"/>
  <c r="U3522" i="27"/>
  <c r="U2546" i="27"/>
  <c r="U2805" i="27"/>
  <c r="U1508" i="27"/>
  <c r="U1329" i="27"/>
  <c r="U2361" i="27"/>
  <c r="U1740" i="27"/>
  <c r="U1132" i="27"/>
  <c r="U1872" i="27"/>
  <c r="U1431" i="27"/>
  <c r="U2057" i="27"/>
  <c r="U2412" i="27"/>
  <c r="U1380" i="27"/>
  <c r="U2259" i="27"/>
  <c r="U3368" i="27"/>
  <c r="U2387" i="27"/>
  <c r="U1184" i="27"/>
  <c r="U1028" i="27"/>
  <c r="U1080" i="27"/>
  <c r="U3626" i="27"/>
  <c r="U1816" i="27"/>
  <c r="U1054" i="27"/>
  <c r="U1583" i="27"/>
  <c r="U2336" i="27"/>
  <c r="U1924" i="27"/>
  <c r="U1405" i="27"/>
  <c r="U2208" i="27"/>
  <c r="U2445" i="27"/>
  <c r="U2676" i="27"/>
  <c r="U2960" i="27"/>
  <c r="U1897" i="27"/>
  <c r="U2133" i="27"/>
  <c r="U3600" i="27"/>
  <c r="U2909" i="27"/>
  <c r="U2598" i="27"/>
  <c r="U2183" i="27"/>
  <c r="U1609" i="27"/>
  <c r="U1533" i="27"/>
  <c r="U3267" i="27"/>
  <c r="U2285" i="27"/>
  <c r="U1635" i="27"/>
  <c r="U1791" i="27"/>
  <c r="U2779" i="27"/>
  <c r="U3885" i="27"/>
  <c r="U3136" i="27"/>
  <c r="U3061" i="27"/>
  <c r="U2702" i="27"/>
  <c r="U2520" i="27"/>
  <c r="U2082" i="27"/>
  <c r="U1766" i="27"/>
  <c r="U3036" i="27"/>
  <c r="U2007" i="27"/>
  <c r="U1981" i="27"/>
  <c r="U3705" i="27"/>
  <c r="U3496" i="27"/>
  <c r="U3679" i="27"/>
  <c r="U3011" i="27"/>
  <c r="U3162" i="27"/>
  <c r="U3470" i="27"/>
  <c r="U2495" i="27"/>
  <c r="U1106" i="27"/>
  <c r="U89" i="23"/>
  <c r="U1842" i="27"/>
  <c r="U1662" i="27"/>
  <c r="U2882" i="27"/>
  <c r="U3859" i="27"/>
  <c r="U3832" i="27"/>
  <c r="U2754" i="27"/>
  <c r="U3445" i="27"/>
  <c r="U3420" i="27"/>
  <c r="U1714" i="27"/>
  <c r="U2310" i="27"/>
  <c r="U2572" i="27"/>
  <c r="U2728" i="27"/>
  <c r="U3756" i="27"/>
  <c r="U1456" i="27"/>
  <c r="U2831" i="27"/>
  <c r="U3241" i="27"/>
  <c r="U2856" i="27"/>
  <c r="U2234" i="27"/>
  <c r="U2107" i="27"/>
  <c r="U1558" i="27"/>
  <c r="U1689" i="27"/>
  <c r="U2650" i="27"/>
  <c r="U2158" i="27"/>
  <c r="U2032" i="27"/>
  <c r="U2934" i="27"/>
  <c r="U3806" i="27"/>
  <c r="U3111" i="27"/>
  <c r="U2985" i="27"/>
  <c r="U2624" i="27"/>
  <c r="U2470" i="27"/>
  <c r="U3574" i="27"/>
  <c r="U3293" i="27"/>
  <c r="U3216" i="27"/>
  <c r="U3731" i="27"/>
  <c r="U3189" i="27"/>
  <c r="U1354" i="27"/>
  <c r="U3343" i="27"/>
  <c r="U3549" i="27"/>
  <c r="U3086" i="27"/>
  <c r="U3395" i="27"/>
  <c r="U1482" i="27"/>
  <c r="U87" i="23"/>
  <c r="U1158" i="27"/>
  <c r="U3318" i="27"/>
  <c r="U3652" i="27"/>
  <c r="D86" i="23"/>
  <c r="D87" i="23"/>
  <c r="D269" i="27"/>
  <c r="D807" i="27"/>
  <c r="D239" i="27"/>
  <c r="D837" i="27"/>
  <c r="D44" i="27"/>
  <c r="D389" i="27"/>
  <c r="D597" i="27"/>
  <c r="D777" i="27"/>
  <c r="D717" i="27"/>
  <c r="D164" i="27"/>
  <c r="D329" i="27"/>
  <c r="D359" i="27"/>
  <c r="D927" i="27"/>
  <c r="D194" i="27"/>
  <c r="D134" i="27"/>
  <c r="D747" i="27"/>
  <c r="D419" i="27"/>
  <c r="D627" i="27"/>
  <c r="D657" i="27"/>
  <c r="D104" i="27"/>
  <c r="D537" i="27"/>
  <c r="D449" i="27"/>
  <c r="D299" i="27"/>
  <c r="D897" i="27"/>
  <c r="D567" i="27"/>
  <c r="D508" i="27"/>
  <c r="D687" i="27"/>
  <c r="D956" i="27"/>
  <c r="D867" i="27"/>
  <c r="D14" i="27"/>
  <c r="D74" i="27"/>
  <c r="D479" i="27"/>
  <c r="U1868" i="27"/>
  <c r="U1951" i="27"/>
  <c r="U1949" i="27"/>
  <c r="U1866" i="27"/>
  <c r="U208" i="27"/>
  <c r="T138" i="23"/>
  <c r="T148" i="23"/>
  <c r="U3624" i="27"/>
  <c r="U1506" i="27"/>
  <c r="U3520" i="27"/>
  <c r="U2752" i="27"/>
  <c r="U1870" i="27"/>
  <c r="U2055" i="27"/>
  <c r="U1814" i="27"/>
  <c r="U2257" i="27"/>
  <c r="U3366" i="27"/>
  <c r="U2385" i="27"/>
  <c r="U761" i="27"/>
  <c r="U581" i="27"/>
  <c r="U1182" i="27"/>
  <c r="U2410" i="27"/>
  <c r="U2544" i="27"/>
  <c r="U3857" i="27"/>
  <c r="U1327" i="27"/>
  <c r="U2880" i="27"/>
  <c r="U3830" i="27"/>
  <c r="U1429" i="27"/>
  <c r="U2359" i="27"/>
  <c r="U2803" i="27"/>
  <c r="U1738" i="27"/>
  <c r="U28" i="27"/>
  <c r="U1130" i="27"/>
  <c r="U1078" i="27"/>
  <c r="U433" i="27"/>
  <c r="U1378" i="27"/>
  <c r="U881" i="27"/>
  <c r="U3443" i="27"/>
  <c r="U3418" i="27"/>
  <c r="U3316" i="27"/>
  <c r="U1454" i="27"/>
  <c r="U2308" i="27"/>
  <c r="U2958" i="27"/>
  <c r="U2206" i="27"/>
  <c r="U2829" i="27"/>
  <c r="U3754" i="27"/>
  <c r="U2907" i="27"/>
  <c r="U2700" i="27"/>
  <c r="U1556" i="27"/>
  <c r="U1764" i="27"/>
  <c r="U3291" i="27"/>
  <c r="U2443" i="27"/>
  <c r="U1633" i="27"/>
  <c r="U1895" i="27"/>
  <c r="U2131" i="27"/>
  <c r="U2777" i="27"/>
  <c r="U3598" i="27"/>
  <c r="U3109" i="27"/>
  <c r="U2983" i="27"/>
  <c r="U2596" i="27"/>
  <c r="U2232" i="27"/>
  <c r="U2105" i="27"/>
  <c r="U1607" i="27"/>
  <c r="U1687" i="27"/>
  <c r="U2283" i="27"/>
  <c r="U2005" i="27"/>
  <c r="U3729" i="27"/>
  <c r="U3703" i="27"/>
  <c r="U1979" i="27"/>
  <c r="U3677" i="27"/>
  <c r="U3393" i="27"/>
  <c r="U3468" i="27"/>
  <c r="U3160" i="27"/>
  <c r="U463" i="27"/>
  <c r="U611" i="27"/>
  <c r="U403" i="27"/>
  <c r="U343" i="27"/>
  <c r="U283" i="27"/>
  <c r="U178" i="27"/>
  <c r="U212" i="27"/>
  <c r="U1104" i="27"/>
  <c r="U941" i="27"/>
  <c r="U821" i="27"/>
  <c r="U701" i="27"/>
  <c r="U641" i="27"/>
  <c r="U493" i="27"/>
  <c r="U118" i="27"/>
  <c r="U112" i="23"/>
  <c r="U999" i="27"/>
  <c r="U1026" i="27"/>
  <c r="U911" i="27"/>
  <c r="U1052" i="27"/>
  <c r="U1581" i="27"/>
  <c r="U2334" i="27"/>
  <c r="U1922" i="27"/>
  <c r="U1403" i="27"/>
  <c r="U1712" i="27"/>
  <c r="U2570" i="27"/>
  <c r="U3804" i="27"/>
  <c r="U2726" i="27"/>
  <c r="U3883" i="27"/>
  <c r="U3239" i="27"/>
  <c r="U2854" i="27"/>
  <c r="U2468" i="27"/>
  <c r="U1531" i="27"/>
  <c r="U3265" i="27"/>
  <c r="U3034" i="27"/>
  <c r="U1789" i="27"/>
  <c r="U2030" i="27"/>
  <c r="U2674" i="27"/>
  <c r="U2932" i="27"/>
  <c r="U3134" i="27"/>
  <c r="U3059" i="27"/>
  <c r="U2622" i="27"/>
  <c r="U2518" i="27"/>
  <c r="U2181" i="27"/>
  <c r="U2080" i="27"/>
  <c r="U3572" i="27"/>
  <c r="U2648" i="27"/>
  <c r="U2156" i="27"/>
  <c r="U3214" i="27"/>
  <c r="U1352" i="27"/>
  <c r="U3341" i="27"/>
  <c r="U3187" i="27"/>
  <c r="U3547" i="27"/>
  <c r="U3494" i="27"/>
  <c r="U3009" i="27"/>
  <c r="U3084" i="27"/>
  <c r="U1480" i="27"/>
  <c r="U2493" i="27"/>
  <c r="U791" i="27"/>
  <c r="U522" i="27"/>
  <c r="U373" i="27"/>
  <c r="U313" i="27"/>
  <c r="U253" i="27"/>
  <c r="U88" i="27"/>
  <c r="U1156" i="27"/>
  <c r="U970" i="27"/>
  <c r="U851" i="27"/>
  <c r="U731" i="27"/>
  <c r="U671" i="27"/>
  <c r="U551" i="27"/>
  <c r="U107" i="23"/>
  <c r="U148" i="27"/>
  <c r="U58" i="27"/>
  <c r="U115" i="23"/>
  <c r="U3650" i="27"/>
  <c r="U1840" i="27"/>
  <c r="U1660" i="27"/>
  <c r="R125" i="23"/>
  <c r="R126" i="23"/>
  <c r="U108" i="23"/>
  <c r="U435" i="27"/>
  <c r="U1001" i="27"/>
  <c r="U763" i="27"/>
  <c r="U465" i="27"/>
  <c r="U733" i="27"/>
  <c r="U673" i="27"/>
  <c r="U553" i="27"/>
  <c r="U315" i="27"/>
  <c r="U150" i="27"/>
  <c r="U943" i="27"/>
  <c r="U823" i="27"/>
  <c r="U643" i="27"/>
  <c r="U405" i="27"/>
  <c r="U60" i="27"/>
  <c r="U255" i="27"/>
  <c r="U90" i="27"/>
  <c r="U913" i="27"/>
  <c r="U30" i="27"/>
  <c r="U883" i="27"/>
  <c r="U972" i="27"/>
  <c r="U703" i="27"/>
  <c r="U613" i="27"/>
  <c r="U375" i="27"/>
  <c r="U285" i="27"/>
  <c r="U214" i="27"/>
  <c r="U853" i="27"/>
  <c r="U793" i="27"/>
  <c r="U524" i="27"/>
  <c r="U345" i="27"/>
  <c r="U180" i="27"/>
  <c r="U495" i="27"/>
  <c r="U120" i="27"/>
  <c r="U583" i="27"/>
  <c r="U210" i="27"/>
  <c r="X122" i="23"/>
  <c r="U135" i="23"/>
  <c r="T151" i="23"/>
  <c r="T152" i="23"/>
  <c r="T133" i="23"/>
  <c r="T137" i="23"/>
  <c r="T134" i="23"/>
  <c r="T135" i="23"/>
  <c r="T15" i="23"/>
  <c r="T105" i="23"/>
  <c r="T106" i="23"/>
  <c r="T141" i="23"/>
  <c r="T142" i="23"/>
  <c r="T150" i="23"/>
  <c r="W149" i="23"/>
  <c r="W150" i="23"/>
  <c r="W141" i="23"/>
  <c r="W142" i="23"/>
  <c r="W135" i="23"/>
  <c r="W145" i="23"/>
  <c r="W146" i="23"/>
  <c r="V122" i="23"/>
  <c r="V1867" i="27"/>
  <c r="V1950" i="27"/>
  <c r="V209" i="27"/>
  <c r="V3862" i="27"/>
  <c r="V3629" i="27"/>
  <c r="V3655" i="27"/>
  <c r="V1383" i="27"/>
  <c r="V2885" i="27"/>
  <c r="V1332" i="27"/>
  <c r="V2364" i="27"/>
  <c r="V2549" i="27"/>
  <c r="V3525" i="27"/>
  <c r="V1511" i="27"/>
  <c r="V1187" i="27"/>
  <c r="V498" i="27"/>
  <c r="V796" i="27"/>
  <c r="V916" i="27"/>
  <c r="V438" i="27"/>
  <c r="V766" i="27"/>
  <c r="V3835" i="27"/>
  <c r="V2060" i="27"/>
  <c r="V183" i="27"/>
  <c r="V1135" i="27"/>
  <c r="V1083" i="27"/>
  <c r="V2262" i="27"/>
  <c r="V2415" i="27"/>
  <c r="V2390" i="27"/>
  <c r="V1743" i="27"/>
  <c r="V1031" i="27"/>
  <c r="V123" i="27"/>
  <c r="V468" i="27"/>
  <c r="V2288" i="27"/>
  <c r="V3603" i="27"/>
  <c r="V2237" i="27"/>
  <c r="V3888" i="27"/>
  <c r="V2988" i="27"/>
  <c r="V2627" i="27"/>
  <c r="V2575" i="27"/>
  <c r="V2211" i="27"/>
  <c r="V2136" i="27"/>
  <c r="V2035" i="27"/>
  <c r="V1586" i="27"/>
  <c r="V1408" i="27"/>
  <c r="V3734" i="27"/>
  <c r="V3270" i="27"/>
  <c r="V3321" i="27"/>
  <c r="V3064" i="27"/>
  <c r="V2937" i="27"/>
  <c r="V2859" i="27"/>
  <c r="V2782" i="27"/>
  <c r="V2473" i="27"/>
  <c r="V2313" i="27"/>
  <c r="V1954" i="27"/>
  <c r="V1794" i="27"/>
  <c r="V1638" i="27"/>
  <c r="V1459" i="27"/>
  <c r="V3423" i="27"/>
  <c r="V3296" i="27"/>
  <c r="V1984" i="27"/>
  <c r="V2010" i="27"/>
  <c r="V3244" i="27"/>
  <c r="V2161" i="27"/>
  <c r="V3219" i="27"/>
  <c r="V3139" i="27"/>
  <c r="V3039" i="27"/>
  <c r="V3682" i="27"/>
  <c r="V3473" i="27"/>
  <c r="V3398" i="27"/>
  <c r="V3014" i="27"/>
  <c r="V3165" i="27"/>
  <c r="V856" i="27"/>
  <c r="V646" i="27"/>
  <c r="V527" i="27"/>
  <c r="V348" i="27"/>
  <c r="V93" i="27"/>
  <c r="V3371" i="27"/>
  <c r="V1109" i="27"/>
  <c r="V736" i="27"/>
  <c r="V676" i="27"/>
  <c r="V1057" i="27"/>
  <c r="V3809" i="27"/>
  <c r="V1612" i="27"/>
  <c r="V2705" i="27"/>
  <c r="V3448" i="27"/>
  <c r="V2679" i="27"/>
  <c r="V2601" i="27"/>
  <c r="V2523" i="27"/>
  <c r="V2186" i="27"/>
  <c r="V2085" i="27"/>
  <c r="V1927" i="27"/>
  <c r="V1561" i="27"/>
  <c r="V3708" i="27"/>
  <c r="V1692" i="27"/>
  <c r="V3346" i="27"/>
  <c r="V3114" i="27"/>
  <c r="V2963" i="27"/>
  <c r="V2912" i="27"/>
  <c r="V2834" i="27"/>
  <c r="V2731" i="27"/>
  <c r="V2448" i="27"/>
  <c r="V2110" i="27"/>
  <c r="V1900" i="27"/>
  <c r="V1717" i="27"/>
  <c r="V1536" i="27"/>
  <c r="V1357" i="27"/>
  <c r="V3577" i="27"/>
  <c r="V2653" i="27"/>
  <c r="V3759" i="27"/>
  <c r="V2339" i="27"/>
  <c r="V3192" i="27"/>
  <c r="V1769" i="27"/>
  <c r="V3552" i="27"/>
  <c r="V3499" i="27"/>
  <c r="V3784" i="27"/>
  <c r="V3089" i="27"/>
  <c r="V2498" i="27"/>
  <c r="V946" i="27"/>
  <c r="V826" i="27"/>
  <c r="V556" i="27"/>
  <c r="V408" i="27"/>
  <c r="V318" i="27"/>
  <c r="V258" i="27"/>
  <c r="V1485" i="27"/>
  <c r="V217" i="27"/>
  <c r="V975" i="27"/>
  <c r="V706" i="27"/>
  <c r="V616" i="27"/>
  <c r="V586" i="27"/>
  <c r="V378" i="27"/>
  <c r="V98" i="23"/>
  <c r="V101" i="23"/>
  <c r="V63" i="27"/>
  <c r="V33" i="27"/>
  <c r="V1161" i="27"/>
  <c r="V886" i="27"/>
  <c r="V1434" i="27"/>
  <c r="V1665" i="27"/>
  <c r="V2808" i="27"/>
  <c r="V1845" i="27"/>
  <c r="V1819" i="27"/>
  <c r="V288" i="27"/>
  <c r="V153" i="27"/>
  <c r="V2757" i="27"/>
  <c r="V1875" i="27"/>
  <c r="V15" i="23"/>
  <c r="V105" i="23"/>
  <c r="V106" i="23"/>
  <c r="L2420" i="27"/>
  <c r="L2418" i="27"/>
  <c r="L2419" i="27"/>
  <c r="L117" i="23"/>
  <c r="L118" i="23"/>
  <c r="L111" i="23"/>
  <c r="L126" i="23"/>
  <c r="L125" i="23"/>
  <c r="L123" i="23"/>
  <c r="L129" i="23"/>
  <c r="L130" i="23"/>
  <c r="T1434" i="27"/>
  <c r="T1875" i="27"/>
  <c r="T2549" i="27"/>
  <c r="T3835" i="27"/>
  <c r="T916" i="27"/>
  <c r="T3371" i="27"/>
  <c r="T1511" i="27"/>
  <c r="T3525" i="27"/>
  <c r="T1057" i="27"/>
  <c r="T766" i="27"/>
  <c r="T1031" i="27"/>
  <c r="T498" i="27"/>
  <c r="T183" i="27"/>
  <c r="T2060" i="27"/>
  <c r="T2885" i="27"/>
  <c r="T2390" i="27"/>
  <c r="T2415" i="27"/>
  <c r="T1383" i="27"/>
  <c r="T3862" i="27"/>
  <c r="T1612" i="27"/>
  <c r="T2035" i="27"/>
  <c r="T2679" i="27"/>
  <c r="T2963" i="27"/>
  <c r="T3039" i="27"/>
  <c r="T3114" i="27"/>
  <c r="T2937" i="27"/>
  <c r="T2859" i="27"/>
  <c r="T2731" i="27"/>
  <c r="T2473" i="27"/>
  <c r="T2211" i="27"/>
  <c r="T1717" i="27"/>
  <c r="T1459" i="27"/>
  <c r="T3734" i="27"/>
  <c r="T3296" i="27"/>
  <c r="T3809" i="27"/>
  <c r="T3603" i="27"/>
  <c r="T3139" i="27"/>
  <c r="T2834" i="27"/>
  <c r="T2601" i="27"/>
  <c r="T2313" i="27"/>
  <c r="T2136" i="27"/>
  <c r="T1954" i="27"/>
  <c r="T1638" i="27"/>
  <c r="T1408" i="27"/>
  <c r="T2161" i="27"/>
  <c r="T3192" i="27"/>
  <c r="T1927" i="27"/>
  <c r="T3708" i="27"/>
  <c r="T1984" i="27"/>
  <c r="T1692" i="27"/>
  <c r="T3448" i="27"/>
  <c r="T3499" i="27"/>
  <c r="T3398" i="27"/>
  <c r="T3014" i="27"/>
  <c r="T3165" i="27"/>
  <c r="T1485" i="27"/>
  <c r="T886" i="27"/>
  <c r="T826" i="27"/>
  <c r="T646" i="27"/>
  <c r="T527" i="27"/>
  <c r="T348" i="27"/>
  <c r="T438" i="27"/>
  <c r="T2808" i="27"/>
  <c r="T1743" i="27"/>
  <c r="T1819" i="27"/>
  <c r="T1332" i="27"/>
  <c r="T2262" i="27"/>
  <c r="T586" i="27"/>
  <c r="T3629" i="27"/>
  <c r="T1187" i="27"/>
  <c r="T1794" i="27"/>
  <c r="T2237" i="27"/>
  <c r="T2705" i="27"/>
  <c r="T3888" i="27"/>
  <c r="T2010" i="27"/>
  <c r="T3064" i="27"/>
  <c r="T2912" i="27"/>
  <c r="T2782" i="27"/>
  <c r="T2575" i="27"/>
  <c r="T2448" i="27"/>
  <c r="T2110" i="27"/>
  <c r="T1536" i="27"/>
  <c r="T1357" i="27"/>
  <c r="T1769" i="27"/>
  <c r="T2288" i="27"/>
  <c r="T3759" i="27"/>
  <c r="T3244" i="27"/>
  <c r="T2988" i="27"/>
  <c r="T2627" i="27"/>
  <c r="T2523" i="27"/>
  <c r="T2186" i="27"/>
  <c r="T2085" i="27"/>
  <c r="T1900" i="27"/>
  <c r="T1561" i="27"/>
  <c r="T3270" i="27"/>
  <c r="T3219" i="27"/>
  <c r="T1586" i="27"/>
  <c r="T3577" i="27"/>
  <c r="T2653" i="27"/>
  <c r="T3321" i="27"/>
  <c r="T2339" i="27"/>
  <c r="T3423" i="27"/>
  <c r="T3346" i="27"/>
  <c r="T3552" i="27"/>
  <c r="T3682" i="27"/>
  <c r="T3784" i="27"/>
  <c r="T3089" i="27"/>
  <c r="T3473" i="27"/>
  <c r="T2498" i="27"/>
  <c r="T946" i="27"/>
  <c r="T856" i="27"/>
  <c r="T796" i="27"/>
  <c r="T556" i="27"/>
  <c r="T408" i="27"/>
  <c r="T318" i="27"/>
  <c r="T258" i="27"/>
  <c r="T93" i="27"/>
  <c r="T468" i="27"/>
  <c r="T1135" i="27"/>
  <c r="T975" i="27"/>
  <c r="T706" i="27"/>
  <c r="T378" i="27"/>
  <c r="T288" i="27"/>
  <c r="T101" i="23"/>
  <c r="T33" i="27"/>
  <c r="T1845" i="27"/>
  <c r="T2364" i="27"/>
  <c r="T3655" i="27"/>
  <c r="T123" i="27"/>
  <c r="T217" i="27"/>
  <c r="T1161" i="27"/>
  <c r="T1109" i="27"/>
  <c r="T736" i="27"/>
  <c r="T616" i="27"/>
  <c r="T98" i="23"/>
  <c r="T63" i="27"/>
  <c r="T676" i="27"/>
  <c r="T1083" i="27"/>
  <c r="T2757" i="27"/>
  <c r="T153" i="27"/>
  <c r="T1665" i="27"/>
  <c r="T1867" i="27"/>
  <c r="T209" i="27"/>
  <c r="T1950" i="27"/>
  <c r="T111" i="23"/>
  <c r="T117" i="23"/>
  <c r="T118" i="23"/>
  <c r="T126" i="23"/>
  <c r="T125" i="23"/>
  <c r="T122" i="23"/>
  <c r="D1506" i="27"/>
  <c r="D1104" i="27"/>
  <c r="D3520" i="27"/>
  <c r="D2385" i="27"/>
  <c r="D941" i="27"/>
  <c r="D1840" i="27"/>
  <c r="D2803" i="27"/>
  <c r="D1056" i="27"/>
  <c r="D992" i="27"/>
  <c r="D212" i="27"/>
  <c r="D1134" i="27"/>
  <c r="D437" i="27"/>
  <c r="D1026" i="27"/>
  <c r="D881" i="27"/>
  <c r="D2257" i="27"/>
  <c r="D791" i="27"/>
  <c r="D2752" i="27"/>
  <c r="D1870" i="27"/>
  <c r="D3857" i="27"/>
  <c r="D2059" i="27"/>
  <c r="D3366" i="27"/>
  <c r="D671" i="27"/>
  <c r="D522" i="27"/>
  <c r="D343" i="27"/>
  <c r="D28" i="27"/>
  <c r="D88" i="27"/>
  <c r="D3654" i="27"/>
  <c r="D1429" i="27"/>
  <c r="D1082" i="27"/>
  <c r="D945" i="27"/>
  <c r="D152" i="27"/>
  <c r="D2363" i="27"/>
  <c r="D526" i="27"/>
  <c r="D1160" i="27"/>
  <c r="D1874" i="27"/>
  <c r="D2548" i="27"/>
  <c r="D1958" i="27"/>
  <c r="D221" i="27"/>
  <c r="I2424" i="27"/>
  <c r="I2423" i="27"/>
  <c r="D2421" i="27"/>
  <c r="D2424" i="27"/>
  <c r="I2422" i="27"/>
  <c r="I34" i="27"/>
  <c r="I617" i="27"/>
  <c r="I439" i="27"/>
  <c r="I707" i="27"/>
  <c r="I917" i="27"/>
  <c r="I976" i="27"/>
  <c r="I767" i="27"/>
  <c r="I469" i="27"/>
  <c r="I94" i="27"/>
  <c r="I184" i="27"/>
  <c r="I409" i="27"/>
  <c r="I499" i="27"/>
  <c r="I557" i="27"/>
  <c r="I528" i="27"/>
  <c r="I218" i="27"/>
  <c r="I827" i="27"/>
  <c r="I349" i="27"/>
  <c r="I737" i="27"/>
  <c r="I647" i="27"/>
  <c r="I259" i="27"/>
  <c r="I124" i="27"/>
  <c r="I887" i="27"/>
  <c r="I587" i="27"/>
  <c r="I947" i="27"/>
  <c r="I797" i="27"/>
  <c r="I319" i="27"/>
  <c r="I857" i="27"/>
  <c r="I677" i="27"/>
  <c r="I289" i="27"/>
  <c r="I154" i="27"/>
  <c r="I64" i="27"/>
  <c r="I102" i="23"/>
  <c r="I379" i="27"/>
  <c r="D39" i="23"/>
  <c r="D90" i="23"/>
  <c r="D89" i="23"/>
  <c r="D103" i="23"/>
  <c r="D102" i="23"/>
  <c r="I793" i="27"/>
  <c r="I643" i="27"/>
  <c r="I315" i="27"/>
  <c r="I285" i="27"/>
  <c r="I943" i="27"/>
  <c r="I823" i="27"/>
  <c r="I255" i="27"/>
  <c r="I60" i="27"/>
  <c r="I214" i="27"/>
  <c r="I733" i="27"/>
  <c r="I345" i="27"/>
  <c r="I150" i="27"/>
  <c r="I853" i="27"/>
  <c r="I673" i="27"/>
  <c r="I120" i="27"/>
  <c r="I375" i="27"/>
  <c r="I763" i="27"/>
  <c r="I90" i="27"/>
  <c r="I30" i="27"/>
  <c r="I913" i="27"/>
  <c r="I495" i="27"/>
  <c r="I524" i="27"/>
  <c r="I613" i="27"/>
  <c r="I180" i="27"/>
  <c r="I405" i="27"/>
  <c r="I435" i="27"/>
  <c r="I583" i="27"/>
  <c r="I703" i="27"/>
  <c r="I972" i="27"/>
  <c r="I883" i="27"/>
  <c r="I465" i="27"/>
  <c r="I553" i="27"/>
  <c r="I89" i="23"/>
  <c r="D2417" i="27"/>
  <c r="I2418" i="27"/>
  <c r="I2420" i="27"/>
  <c r="I2419" i="27"/>
  <c r="I210" i="27"/>
  <c r="E149" i="23"/>
  <c r="E150" i="23"/>
  <c r="E141" i="23"/>
  <c r="E142" i="23"/>
  <c r="E135" i="23"/>
  <c r="E146" i="23"/>
  <c r="E145" i="23"/>
  <c r="D1108" i="27"/>
  <c r="D182" i="27"/>
  <c r="D705" i="27"/>
  <c r="D1186" i="27"/>
  <c r="D555" i="27"/>
  <c r="D407" i="27"/>
  <c r="D615" i="27"/>
  <c r="D1664" i="27"/>
  <c r="D645" i="27"/>
  <c r="D497" i="27"/>
  <c r="D1382" i="27"/>
  <c r="D585" i="27"/>
  <c r="D2389" i="27"/>
  <c r="D287" i="27"/>
  <c r="D795" i="27"/>
  <c r="D735" i="27"/>
  <c r="D3628" i="27"/>
  <c r="D1510" i="27"/>
  <c r="P109" i="23"/>
  <c r="P120" i="23"/>
  <c r="P121" i="23"/>
  <c r="P110" i="23"/>
  <c r="P122" i="23"/>
  <c r="D2414" i="27"/>
  <c r="D3861" i="27"/>
  <c r="D178" i="27"/>
  <c r="D377" i="27"/>
  <c r="D974" i="27"/>
  <c r="D1156" i="27"/>
  <c r="D1182" i="27"/>
  <c r="D731" i="27"/>
  <c r="D463" i="27"/>
  <c r="D885" i="27"/>
  <c r="D581" i="27"/>
  <c r="D62" i="27"/>
  <c r="D2261" i="27"/>
  <c r="D2884" i="27"/>
  <c r="D765" i="27"/>
  <c r="D1660" i="27"/>
  <c r="D641" i="27"/>
  <c r="D675" i="27"/>
  <c r="D1052" i="27"/>
  <c r="D911" i="27"/>
  <c r="D1844" i="27"/>
  <c r="D1818" i="27"/>
  <c r="D493" i="27"/>
  <c r="D1078" i="27"/>
  <c r="D2410" i="27"/>
  <c r="D347" i="27"/>
  <c r="D373" i="27"/>
  <c r="D701" i="27"/>
  <c r="D216" i="27"/>
  <c r="D313" i="27"/>
  <c r="D1742" i="27"/>
  <c r="D148" i="27"/>
  <c r="D915" i="27"/>
  <c r="D317" i="27"/>
  <c r="D257" i="27"/>
  <c r="D551" i="27"/>
  <c r="D3370" i="27"/>
  <c r="D761" i="27"/>
  <c r="D32" i="27"/>
  <c r="D3524" i="27"/>
  <c r="D2359" i="27"/>
  <c r="D1130" i="27"/>
  <c r="D433" i="27"/>
  <c r="D821" i="27"/>
  <c r="D92" i="27"/>
  <c r="D1030" i="27"/>
  <c r="D403" i="27"/>
  <c r="D1738" i="27"/>
  <c r="D3830" i="27"/>
  <c r="D2544" i="27"/>
  <c r="D2055" i="27"/>
  <c r="D283" i="27"/>
  <c r="D1814" i="27"/>
  <c r="D118" i="27"/>
  <c r="D2807" i="27"/>
  <c r="D1378" i="27"/>
  <c r="D3650" i="27"/>
  <c r="D825" i="27"/>
  <c r="D3834" i="27"/>
  <c r="D122" i="27"/>
  <c r="D253" i="27"/>
  <c r="D58" i="27"/>
  <c r="D855" i="27"/>
  <c r="D2756" i="27"/>
  <c r="D2880" i="27"/>
  <c r="D1433" i="27"/>
  <c r="P127" i="23"/>
  <c r="P128" i="23"/>
  <c r="P116" i="23"/>
  <c r="P114" i="23"/>
  <c r="P124" i="23"/>
  <c r="P113" i="23"/>
  <c r="P1434" i="27"/>
  <c r="P3862" i="27"/>
  <c r="P3655" i="27"/>
  <c r="P3371" i="27"/>
  <c r="P2757" i="27"/>
  <c r="P1875" i="27"/>
  <c r="P1511" i="27"/>
  <c r="P3525" i="27"/>
  <c r="P1743" i="27"/>
  <c r="P2060" i="27"/>
  <c r="P2808" i="27"/>
  <c r="P2364" i="27"/>
  <c r="P586" i="27"/>
  <c r="P766" i="27"/>
  <c r="P3629" i="27"/>
  <c r="P2549" i="27"/>
  <c r="P1383" i="27"/>
  <c r="P2262" i="27"/>
  <c r="P1819" i="27"/>
  <c r="P2415" i="27"/>
  <c r="P1332" i="27"/>
  <c r="P2390" i="27"/>
  <c r="P3835" i="27"/>
  <c r="P1845" i="27"/>
  <c r="P2885" i="27"/>
  <c r="P1665" i="27"/>
  <c r="P408" i="27"/>
  <c r="P1031" i="27"/>
  <c r="P1187" i="27"/>
  <c r="P2010" i="27"/>
  <c r="P1612" i="27"/>
  <c r="P2237" i="27"/>
  <c r="P3888" i="27"/>
  <c r="P1794" i="27"/>
  <c r="P3809" i="27"/>
  <c r="P3603" i="27"/>
  <c r="P3114" i="27"/>
  <c r="P2912" i="27"/>
  <c r="P2834" i="27"/>
  <c r="P2313" i="27"/>
  <c r="P2110" i="27"/>
  <c r="P1927" i="27"/>
  <c r="P1638" i="27"/>
  <c r="P1459" i="27"/>
  <c r="P1357" i="27"/>
  <c r="P3577" i="27"/>
  <c r="P3270" i="27"/>
  <c r="P3039" i="27"/>
  <c r="P2963" i="27"/>
  <c r="P3139" i="27"/>
  <c r="P2937" i="27"/>
  <c r="P2731" i="27"/>
  <c r="P2601" i="27"/>
  <c r="P2523" i="27"/>
  <c r="P2211" i="27"/>
  <c r="P2085" i="27"/>
  <c r="P1586" i="27"/>
  <c r="P3708" i="27"/>
  <c r="P3296" i="27"/>
  <c r="P3321" i="27"/>
  <c r="P3219" i="27"/>
  <c r="P3192" i="27"/>
  <c r="P3552" i="27"/>
  <c r="P1485" i="27"/>
  <c r="P2498" i="27"/>
  <c r="P3784" i="27"/>
  <c r="P3089" i="27"/>
  <c r="P1161" i="27"/>
  <c r="P946" i="27"/>
  <c r="P826" i="27"/>
  <c r="P676" i="27"/>
  <c r="P556" i="27"/>
  <c r="P438" i="27"/>
  <c r="P318" i="27"/>
  <c r="P153" i="27"/>
  <c r="P93" i="27"/>
  <c r="P468" i="27"/>
  <c r="P1109" i="27"/>
  <c r="P916" i="27"/>
  <c r="P706" i="27"/>
  <c r="P378" i="27"/>
  <c r="P288" i="27"/>
  <c r="P63" i="27"/>
  <c r="P98" i="23"/>
  <c r="P1004" i="27"/>
  <c r="P886" i="27"/>
  <c r="P101" i="23"/>
  <c r="P2339" i="27"/>
  <c r="P1692" i="27"/>
  <c r="P2705" i="27"/>
  <c r="P2288" i="27"/>
  <c r="P2679" i="27"/>
  <c r="P3759" i="27"/>
  <c r="P3448" i="27"/>
  <c r="P3064" i="27"/>
  <c r="P2859" i="27"/>
  <c r="P2473" i="27"/>
  <c r="P2136" i="27"/>
  <c r="P1954" i="27"/>
  <c r="P1900" i="27"/>
  <c r="P1536" i="27"/>
  <c r="P1408" i="27"/>
  <c r="P3423" i="27"/>
  <c r="P1769" i="27"/>
  <c r="P2161" i="27"/>
  <c r="P2035" i="27"/>
  <c r="P3244" i="27"/>
  <c r="P2988" i="27"/>
  <c r="P2782" i="27"/>
  <c r="P2627" i="27"/>
  <c r="P2575" i="27"/>
  <c r="P2448" i="27"/>
  <c r="P2186" i="27"/>
  <c r="P1717" i="27"/>
  <c r="P1561" i="27"/>
  <c r="P3734" i="27"/>
  <c r="P2653" i="27"/>
  <c r="P1984" i="27"/>
  <c r="P3346" i="27"/>
  <c r="P3682" i="27"/>
  <c r="P3499" i="27"/>
  <c r="P3165" i="27"/>
  <c r="P3473" i="27"/>
  <c r="P3398" i="27"/>
  <c r="P3014" i="27"/>
  <c r="P1083" i="27"/>
  <c r="P856" i="27"/>
  <c r="P796" i="27"/>
  <c r="P646" i="27"/>
  <c r="P527" i="27"/>
  <c r="P348" i="27"/>
  <c r="P183" i="27"/>
  <c r="P123" i="27"/>
  <c r="P217" i="27"/>
  <c r="P1135" i="27"/>
  <c r="P975" i="27"/>
  <c r="P736" i="27"/>
  <c r="P616" i="27"/>
  <c r="P498" i="27"/>
  <c r="P258" i="27"/>
  <c r="P33" i="27"/>
  <c r="P1057" i="27"/>
  <c r="P92" i="23"/>
  <c r="P93" i="23"/>
  <c r="P41" i="23"/>
  <c r="P464" i="27"/>
  <c r="P971" i="27"/>
  <c r="P792" i="27"/>
  <c r="P1131" i="27"/>
  <c r="P942" i="27"/>
  <c r="P912" i="27"/>
  <c r="P552" i="27"/>
  <c r="P523" i="27"/>
  <c r="P1157" i="27"/>
  <c r="P852" i="27"/>
  <c r="P822" i="27"/>
  <c r="P702" i="27"/>
  <c r="P494" i="27"/>
  <c r="P344" i="27"/>
  <c r="P314" i="27"/>
  <c r="P284" i="27"/>
  <c r="P254" i="27"/>
  <c r="P89" i="27"/>
  <c r="P59" i="27"/>
  <c r="P29" i="27"/>
  <c r="P732" i="27"/>
  <c r="P612" i="27"/>
  <c r="P434" i="27"/>
  <c r="P374" i="27"/>
  <c r="P149" i="27"/>
  <c r="P672" i="27"/>
  <c r="P642" i="27"/>
  <c r="P179" i="27"/>
  <c r="P119" i="27"/>
  <c r="P85" i="23"/>
  <c r="P2006" i="27"/>
  <c r="P1608" i="27"/>
  <c r="P2031" i="27"/>
  <c r="P3805" i="27"/>
  <c r="P2233" i="27"/>
  <c r="P3599" i="27"/>
  <c r="P2984" i="27"/>
  <c r="P2908" i="27"/>
  <c r="P2830" i="27"/>
  <c r="P2623" i="27"/>
  <c r="P2519" i="27"/>
  <c r="P2444" i="27"/>
  <c r="P2207" i="27"/>
  <c r="P1532" i="27"/>
  <c r="P3419" i="27"/>
  <c r="P3573" i="27"/>
  <c r="P3292" i="27"/>
  <c r="P3035" i="27"/>
  <c r="P2959" i="27"/>
  <c r="P3755" i="27"/>
  <c r="P3240" i="27"/>
  <c r="P3110" i="27"/>
  <c r="P2597" i="27"/>
  <c r="P2132" i="27"/>
  <c r="P2081" i="27"/>
  <c r="P1923" i="27"/>
  <c r="P1713" i="27"/>
  <c r="P1634" i="27"/>
  <c r="P3730" i="27"/>
  <c r="P2649" i="27"/>
  <c r="P3317" i="27"/>
  <c r="P1980" i="27"/>
  <c r="P3188" i="27"/>
  <c r="P3678" i="27"/>
  <c r="P1481" i="27"/>
  <c r="P3780" i="27"/>
  <c r="P3085" i="27"/>
  <c r="P2494" i="27"/>
  <c r="P2335" i="27"/>
  <c r="P1790" i="27"/>
  <c r="P2701" i="27"/>
  <c r="P1688" i="27"/>
  <c r="P2675" i="27"/>
  <c r="P3060" i="27"/>
  <c r="P2933" i="27"/>
  <c r="P2855" i="27"/>
  <c r="P2778" i="27"/>
  <c r="P2571" i="27"/>
  <c r="P2469" i="27"/>
  <c r="P2309" i="27"/>
  <c r="P1557" i="27"/>
  <c r="P1353" i="27"/>
  <c r="P3704" i="27"/>
  <c r="P1765" i="27"/>
  <c r="P2284" i="27"/>
  <c r="P1455" i="27"/>
  <c r="P3884" i="27"/>
  <c r="P3444" i="27"/>
  <c r="P3135" i="27"/>
  <c r="P2727" i="27"/>
  <c r="P2182" i="27"/>
  <c r="P2106" i="27"/>
  <c r="P1896" i="27"/>
  <c r="P1582" i="27"/>
  <c r="P1404" i="27"/>
  <c r="P3266" i="27"/>
  <c r="P2157" i="27"/>
  <c r="P3215" i="27"/>
  <c r="P3342" i="27"/>
  <c r="P3548" i="27"/>
  <c r="P3495" i="27"/>
  <c r="P3469" i="27"/>
  <c r="P3394" i="27"/>
  <c r="P3010" i="27"/>
  <c r="P3161" i="27"/>
  <c r="P1079" i="27"/>
  <c r="P213" i="27"/>
  <c r="P3858" i="27"/>
  <c r="P3651" i="27"/>
  <c r="P3625" i="27"/>
  <c r="P2258" i="27"/>
  <c r="P1379" i="27"/>
  <c r="P1841" i="27"/>
  <c r="P2386" i="27"/>
  <c r="P2056" i="27"/>
  <c r="P1507" i="27"/>
  <c r="P1027" i="27"/>
  <c r="P2804" i="27"/>
  <c r="P2411" i="27"/>
  <c r="P1105" i="27"/>
  <c r="P2545" i="27"/>
  <c r="P2753" i="27"/>
  <c r="P1430" i="27"/>
  <c r="P1661" i="27"/>
  <c r="P2360" i="27"/>
  <c r="P3521" i="27"/>
  <c r="P1328" i="27"/>
  <c r="P3367" i="27"/>
  <c r="P1739" i="27"/>
  <c r="P2881" i="27"/>
  <c r="P1815" i="27"/>
  <c r="P3831" i="27"/>
  <c r="P404" i="27"/>
  <c r="P1871" i="27"/>
  <c r="P762" i="27"/>
  <c r="P882" i="27"/>
  <c r="P1183" i="27"/>
  <c r="P1053" i="27"/>
  <c r="P582" i="27"/>
  <c r="P88" i="23"/>
  <c r="P1000" i="27"/>
  <c r="D2334" i="27"/>
  <c r="O122" i="23"/>
  <c r="D224" i="27"/>
  <c r="D223" i="27"/>
  <c r="D225" i="27"/>
  <c r="I138" i="23"/>
  <c r="I137" i="23"/>
  <c r="I133" i="23"/>
  <c r="I144" i="23"/>
  <c r="D1442" i="27"/>
  <c r="D2765" i="27"/>
  <c r="D2194" i="27"/>
  <c r="D3792" i="27"/>
  <c r="D2920" i="27"/>
  <c r="D2068" i="27"/>
  <c r="D2842" i="27"/>
  <c r="D2817" i="27"/>
  <c r="D2662" i="27"/>
  <c r="D2456" i="27"/>
  <c r="D3122" i="27"/>
  <c r="D1595" i="27"/>
  <c r="D2119" i="27"/>
  <c r="D3047" i="27"/>
  <c r="D1340" i="27"/>
  <c r="D2220" i="27"/>
  <c r="D1883" i="27"/>
  <c r="D1675" i="27"/>
  <c r="D2688" i="27"/>
  <c r="D1544" i="27"/>
  <c r="D2431" i="27"/>
  <c r="D3691" i="27"/>
  <c r="D3560" i="27"/>
  <c r="D1752" i="27"/>
  <c r="D1967" i="27"/>
  <c r="D3175" i="27"/>
  <c r="D2144" i="27"/>
  <c r="D3202" i="27"/>
  <c r="D2506" i="27"/>
  <c r="D2093" i="27"/>
  <c r="D1621" i="27"/>
  <c r="D2895" i="27"/>
  <c r="D3227" i="27"/>
  <c r="D1937" i="27"/>
  <c r="D1777" i="27"/>
  <c r="D1519" i="27"/>
  <c r="D3586" i="27"/>
  <c r="D3742" i="27"/>
  <c r="D2018" i="27"/>
  <c r="D2971" i="27"/>
  <c r="D2610" i="27"/>
  <c r="D2584" i="27"/>
  <c r="D2169" i="27"/>
  <c r="D2296" i="27"/>
  <c r="D1700" i="27"/>
  <c r="D2714" i="27"/>
  <c r="D2558" i="27"/>
  <c r="D3871" i="27"/>
  <c r="D1391" i="27"/>
  <c r="D2946" i="27"/>
  <c r="D3097" i="27"/>
  <c r="D3717" i="27"/>
  <c r="D2636" i="27"/>
  <c r="D3253" i="27"/>
  <c r="D3279" i="27"/>
  <c r="D3329" i="27"/>
  <c r="D3022" i="27"/>
  <c r="D2271" i="27"/>
  <c r="D1993" i="27"/>
  <c r="D3665" i="27"/>
  <c r="D3456" i="27"/>
  <c r="D3482" i="27"/>
  <c r="D3535" i="27"/>
  <c r="D3072" i="27"/>
  <c r="D3381" i="27"/>
  <c r="D1468" i="27"/>
  <c r="D97" i="23"/>
  <c r="D3784" i="27"/>
  <c r="D3148" i="27"/>
  <c r="D2481" i="27"/>
  <c r="D2997" i="27"/>
  <c r="D84" i="23"/>
  <c r="D40" i="23"/>
  <c r="D34" i="23"/>
  <c r="D1315" i="27"/>
  <c r="D388" i="27"/>
  <c r="D1144" i="27"/>
  <c r="D896" i="27"/>
  <c r="D3638" i="27"/>
  <c r="D2373" i="27"/>
  <c r="D298" i="27"/>
  <c r="D3304" i="27"/>
  <c r="D3406" i="27"/>
  <c r="D1802" i="27"/>
  <c r="D1569" i="27"/>
  <c r="D3431" i="27"/>
  <c r="D2322" i="27"/>
  <c r="D37" i="23"/>
  <c r="D2868" i="27"/>
  <c r="D1494" i="27"/>
  <c r="D536" i="27"/>
  <c r="D1854" i="27"/>
  <c r="D836" i="27"/>
  <c r="D2740" i="27"/>
  <c r="D776" i="27"/>
  <c r="D2398" i="27"/>
  <c r="D3845" i="27"/>
  <c r="D328" i="27"/>
  <c r="D358" i="27"/>
  <c r="D686" i="27"/>
  <c r="D955" i="27"/>
  <c r="D193" i="27"/>
  <c r="D1170" i="27"/>
  <c r="D3354" i="27"/>
  <c r="D746" i="27"/>
  <c r="D13" i="27"/>
  <c r="D2347" i="27"/>
  <c r="D1118" i="27"/>
  <c r="D626" i="27"/>
  <c r="D656" i="27"/>
  <c r="D1040" i="27"/>
  <c r="D1014" i="27"/>
  <c r="D1066" i="27"/>
  <c r="D238" i="27"/>
  <c r="D1092" i="27"/>
  <c r="D806" i="27"/>
  <c r="D3612" i="27"/>
  <c r="D1366" i="27"/>
  <c r="D268" i="27"/>
  <c r="D3508" i="27"/>
  <c r="D1910" i="27"/>
  <c r="D716" i="27"/>
  <c r="D43" i="27"/>
  <c r="D2532" i="27"/>
  <c r="D1417" i="27"/>
  <c r="D448" i="27"/>
  <c r="D103" i="27"/>
  <c r="D566" i="27"/>
  <c r="D2791" i="27"/>
  <c r="D2043" i="27"/>
  <c r="D3818" i="27"/>
  <c r="D596" i="27"/>
  <c r="D1726" i="27"/>
  <c r="D507" i="27"/>
  <c r="D163" i="27"/>
  <c r="D926" i="27"/>
  <c r="D133" i="27"/>
  <c r="D866" i="27"/>
  <c r="D2245" i="27"/>
  <c r="D1648" i="27"/>
  <c r="D418" i="27"/>
  <c r="D1828" i="27"/>
  <c r="D73" i="27"/>
  <c r="D478" i="27"/>
  <c r="X125" i="23"/>
  <c r="X126" i="23"/>
  <c r="F125" i="23"/>
  <c r="F126" i="23"/>
  <c r="H125" i="23"/>
  <c r="H126" i="23"/>
  <c r="K127" i="23"/>
  <c r="K128" i="23"/>
  <c r="K116" i="23"/>
  <c r="K109" i="23"/>
  <c r="K120" i="23"/>
  <c r="K121" i="23"/>
  <c r="K92" i="23"/>
  <c r="K93" i="23"/>
  <c r="K28" i="23"/>
  <c r="N1688" i="27"/>
  <c r="N2233" i="27"/>
  <c r="N3884" i="27"/>
  <c r="N3755" i="27"/>
  <c r="N3599" i="27"/>
  <c r="N1608" i="27"/>
  <c r="N2701" i="27"/>
  <c r="N3240" i="27"/>
  <c r="N3135" i="27"/>
  <c r="N3110" i="27"/>
  <c r="N2959" i="27"/>
  <c r="N2933" i="27"/>
  <c r="N2830" i="27"/>
  <c r="N2727" i="27"/>
  <c r="N2597" i="27"/>
  <c r="N2571" i="27"/>
  <c r="N2444" i="27"/>
  <c r="N2309" i="27"/>
  <c r="N2182" i="27"/>
  <c r="N2106" i="27"/>
  <c r="N2081" i="27"/>
  <c r="N1923" i="27"/>
  <c r="N1896" i="27"/>
  <c r="N1790" i="27"/>
  <c r="N1455" i="27"/>
  <c r="N3266" i="27"/>
  <c r="N3342" i="27"/>
  <c r="N2649" i="27"/>
  <c r="N2284" i="27"/>
  <c r="N2157" i="27"/>
  <c r="N3317" i="27"/>
  <c r="N3805" i="27"/>
  <c r="N3444" i="27"/>
  <c r="N3060" i="27"/>
  <c r="N2984" i="27"/>
  <c r="N2908" i="27"/>
  <c r="N2855" i="27"/>
  <c r="N2778" i="27"/>
  <c r="N2675" i="27"/>
  <c r="N2623" i="27"/>
  <c r="N2519" i="27"/>
  <c r="N2469" i="27"/>
  <c r="N2207" i="27"/>
  <c r="N2132" i="27"/>
  <c r="N2031" i="27"/>
  <c r="N1713" i="27"/>
  <c r="N1582" i="27"/>
  <c r="N1634" i="27"/>
  <c r="N1557" i="27"/>
  <c r="N1532" i="27"/>
  <c r="N1404" i="27"/>
  <c r="N1353" i="27"/>
  <c r="N3704" i="27"/>
  <c r="N3730" i="27"/>
  <c r="N3573" i="27"/>
  <c r="N1765" i="27"/>
  <c r="N3292" i="27"/>
  <c r="N3035" i="27"/>
  <c r="N2006" i="27"/>
  <c r="N3188" i="27"/>
  <c r="N2335" i="27"/>
  <c r="N1980" i="27"/>
  <c r="N3215" i="27"/>
  <c r="N3419" i="27"/>
  <c r="N3678" i="27"/>
  <c r="N3548" i="27"/>
  <c r="N3495" i="27"/>
  <c r="N3780" i="27"/>
  <c r="N3469" i="27"/>
  <c r="N1481" i="27"/>
  <c r="N3394" i="27"/>
  <c r="N3161" i="27"/>
  <c r="N3085" i="27"/>
  <c r="N3010" i="27"/>
  <c r="N2494" i="27"/>
  <c r="N213" i="27"/>
  <c r="N1157" i="27"/>
  <c r="N1105" i="27"/>
  <c r="N971" i="27"/>
  <c r="N702" i="27"/>
  <c r="N672" i="27"/>
  <c r="N523" i="27"/>
  <c r="N494" i="27"/>
  <c r="N374" i="27"/>
  <c r="N314" i="27"/>
  <c r="N284" i="27"/>
  <c r="N254" i="27"/>
  <c r="N179" i="27"/>
  <c r="N89" i="27"/>
  <c r="N464" i="27"/>
  <c r="N942" i="27"/>
  <c r="N852" i="27"/>
  <c r="N792" i="27"/>
  <c r="N762" i="27"/>
  <c r="N642" i="27"/>
  <c r="N612" i="27"/>
  <c r="N552" i="27"/>
  <c r="N434" i="27"/>
  <c r="N404" i="27"/>
  <c r="N344" i="27"/>
  <c r="N149" i="27"/>
  <c r="N59" i="27"/>
  <c r="N29" i="27"/>
  <c r="N85" i="23"/>
  <c r="N2386" i="27"/>
  <c r="N3651" i="27"/>
  <c r="N1841" i="27"/>
  <c r="N2360" i="27"/>
  <c r="N1871" i="27"/>
  <c r="N1379" i="27"/>
  <c r="N1328" i="27"/>
  <c r="N1739" i="27"/>
  <c r="N3521" i="27"/>
  <c r="N2056" i="27"/>
  <c r="N1183" i="27"/>
  <c r="N1079" i="27"/>
  <c r="N2804" i="27"/>
  <c r="N1507" i="27"/>
  <c r="N912" i="27"/>
  <c r="N822" i="27"/>
  <c r="N119" i="27"/>
  <c r="N2753" i="27"/>
  <c r="N2411" i="27"/>
  <c r="N3367" i="27"/>
  <c r="N3858" i="27"/>
  <c r="N2545" i="27"/>
  <c r="N1430" i="27"/>
  <c r="N3831" i="27"/>
  <c r="N2258" i="27"/>
  <c r="N1661" i="27"/>
  <c r="N1815" i="27"/>
  <c r="N582" i="27"/>
  <c r="N1027" i="27"/>
  <c r="N1053" i="27"/>
  <c r="N1131" i="27"/>
  <c r="N882" i="27"/>
  <c r="N732" i="27"/>
  <c r="N1000" i="27"/>
  <c r="N88" i="23"/>
  <c r="N3625" i="27"/>
  <c r="N2881" i="27"/>
  <c r="P141" i="23"/>
  <c r="P142" i="23"/>
  <c r="P135" i="23"/>
  <c r="T146" i="23"/>
  <c r="T145" i="23"/>
  <c r="D1922" i="27"/>
  <c r="O146" i="23"/>
  <c r="O145" i="23"/>
  <c r="D3100" i="27"/>
  <c r="D1547" i="27"/>
  <c r="D1703" i="27"/>
  <c r="D1624" i="27"/>
  <c r="D1445" i="27"/>
  <c r="D2561" i="27"/>
  <c r="D3795" i="27"/>
  <c r="D2691" i="27"/>
  <c r="D1940" i="27"/>
  <c r="D2898" i="27"/>
  <c r="D2096" i="27"/>
  <c r="D2923" i="27"/>
  <c r="D2613" i="27"/>
  <c r="D2845" i="27"/>
  <c r="D2717" i="27"/>
  <c r="D2509" i="27"/>
  <c r="D2434" i="27"/>
  <c r="D2974" i="27"/>
  <c r="D2665" i="27"/>
  <c r="D1343" i="27"/>
  <c r="D1394" i="27"/>
  <c r="D3745" i="27"/>
  <c r="D2197" i="27"/>
  <c r="D2172" i="27"/>
  <c r="D2639" i="27"/>
  <c r="D1996" i="27"/>
  <c r="D3205" i="27"/>
  <c r="D3282" i="27"/>
  <c r="D3025" i="27"/>
  <c r="D2071" i="27"/>
  <c r="D3589" i="27"/>
  <c r="D2820" i="27"/>
  <c r="D1780" i="27"/>
  <c r="D2587" i="27"/>
  <c r="D2299" i="27"/>
  <c r="D3125" i="27"/>
  <c r="D1522" i="27"/>
  <c r="D3230" i="27"/>
  <c r="D2459" i="27"/>
  <c r="D2768" i="27"/>
  <c r="D2021" i="27"/>
  <c r="D2223" i="27"/>
  <c r="D3050" i="27"/>
  <c r="D3874" i="27"/>
  <c r="D1598" i="27"/>
  <c r="D2274" i="27"/>
  <c r="D2122" i="27"/>
  <c r="D2949" i="27"/>
  <c r="D3694" i="27"/>
  <c r="D1886" i="27"/>
  <c r="D3563" i="27"/>
  <c r="D3720" i="27"/>
  <c r="D1678" i="27"/>
  <c r="D1755" i="27"/>
  <c r="D3256" i="27"/>
  <c r="D3332" i="27"/>
  <c r="D2147" i="27"/>
  <c r="D1970" i="27"/>
  <c r="D3178" i="27"/>
  <c r="D3668" i="27"/>
  <c r="D3485" i="27"/>
  <c r="D3538" i="27"/>
  <c r="D3000" i="27"/>
  <c r="D3075" i="27"/>
  <c r="D3151" i="27"/>
  <c r="D3459" i="27"/>
  <c r="D3384" i="27"/>
  <c r="D2484" i="27"/>
  <c r="D1471" i="27"/>
  <c r="D47" i="23"/>
  <c r="D71" i="23"/>
  <c r="D75" i="23"/>
  <c r="D930" i="27"/>
  <c r="D1318" i="27"/>
  <c r="D1017" i="27"/>
  <c r="D1572" i="27"/>
  <c r="D3848" i="27"/>
  <c r="D50" i="23"/>
  <c r="D3357" i="27"/>
  <c r="D1043" i="27"/>
  <c r="D2743" i="27"/>
  <c r="D570" i="27"/>
  <c r="D750" i="27"/>
  <c r="D2401" i="27"/>
  <c r="D1420" i="27"/>
  <c r="D1369" i="27"/>
  <c r="D1497" i="27"/>
  <c r="D3511" i="27"/>
  <c r="D362" i="27"/>
  <c r="D900" i="27"/>
  <c r="D540" i="27"/>
  <c r="D1729" i="27"/>
  <c r="D870" i="27"/>
  <c r="D392" i="27"/>
  <c r="D137" i="27"/>
  <c r="D1651" i="27"/>
  <c r="D302" i="27"/>
  <c r="D810" i="27"/>
  <c r="D77" i="27"/>
  <c r="D242" i="27"/>
  <c r="D17" i="27"/>
  <c r="D959" i="27"/>
  <c r="D167" i="27"/>
  <c r="D3615" i="27"/>
  <c r="D1913" i="27"/>
  <c r="D3434" i="27"/>
  <c r="D3307" i="27"/>
  <c r="D3409" i="27"/>
  <c r="D482" i="27"/>
  <c r="D3641" i="27"/>
  <c r="D2325" i="27"/>
  <c r="D53" i="23"/>
  <c r="D720" i="27"/>
  <c r="D630" i="27"/>
  <c r="D332" i="27"/>
  <c r="D840" i="27"/>
  <c r="D1121" i="27"/>
  <c r="D272" i="27"/>
  <c r="D3821" i="27"/>
  <c r="D1857" i="27"/>
  <c r="D2248" i="27"/>
  <c r="D1147" i="27"/>
  <c r="D1095" i="27"/>
  <c r="D1069" i="27"/>
  <c r="D660" i="27"/>
  <c r="D107" i="27"/>
  <c r="D1831" i="27"/>
  <c r="D1805" i="27"/>
  <c r="D2046" i="27"/>
  <c r="D452" i="27"/>
  <c r="D1173" i="27"/>
  <c r="D780" i="27"/>
  <c r="D511" i="27"/>
  <c r="D47" i="27"/>
  <c r="D2535" i="27"/>
  <c r="D2794" i="27"/>
  <c r="D2871" i="27"/>
  <c r="D2376" i="27"/>
  <c r="D197" i="27"/>
  <c r="D2350" i="27"/>
  <c r="D600" i="27"/>
  <c r="D690" i="27"/>
  <c r="D422" i="27"/>
  <c r="Q72" i="23"/>
  <c r="Q75" i="23"/>
  <c r="Q141" i="23"/>
  <c r="Q142" i="23"/>
  <c r="Q135" i="23"/>
  <c r="Q144" i="23"/>
  <c r="Q133" i="23"/>
  <c r="Q120" i="23"/>
  <c r="Q121" i="23"/>
  <c r="Q109" i="23"/>
  <c r="Q127" i="23"/>
  <c r="Q128" i="23"/>
  <c r="Q116" i="23"/>
  <c r="Q3039" i="27"/>
  <c r="Q3346" i="27"/>
  <c r="Q3219" i="27"/>
  <c r="Q2010" i="27"/>
  <c r="Q3192" i="27"/>
  <c r="Q2288" i="27"/>
  <c r="Q2653" i="27"/>
  <c r="Q3270" i="27"/>
  <c r="Q3577" i="27"/>
  <c r="Q1357" i="27"/>
  <c r="Q1561" i="27"/>
  <c r="Q1717" i="27"/>
  <c r="Q1794" i="27"/>
  <c r="Q1927" i="27"/>
  <c r="Q1769" i="27"/>
  <c r="Q3708" i="27"/>
  <c r="Q1638" i="27"/>
  <c r="Q1586" i="27"/>
  <c r="Q1612" i="27"/>
  <c r="Q2035" i="27"/>
  <c r="Q2085" i="27"/>
  <c r="Q2136" i="27"/>
  <c r="Q2237" i="27"/>
  <c r="Q2731" i="27"/>
  <c r="Q2473" i="27"/>
  <c r="Q2601" i="27"/>
  <c r="Q2782" i="27"/>
  <c r="Q2834" i="27"/>
  <c r="Q2859" i="27"/>
  <c r="Q2963" i="27"/>
  <c r="Q3114" i="27"/>
  <c r="Q3448" i="27"/>
  <c r="Q3244" i="27"/>
  <c r="Q3809" i="27"/>
  <c r="Q2448" i="27"/>
  <c r="Q1692" i="27"/>
  <c r="Q3734" i="27"/>
  <c r="Q3423" i="27"/>
  <c r="Q1408" i="27"/>
  <c r="Q1536" i="27"/>
  <c r="Q1954" i="27"/>
  <c r="Q2211" i="27"/>
  <c r="Q2523" i="27"/>
  <c r="Q2575" i="27"/>
  <c r="Q2627" i="27"/>
  <c r="Q2912" i="27"/>
  <c r="Q3064" i="27"/>
  <c r="Q2988" i="27"/>
  <c r="Q3759" i="27"/>
  <c r="Q3888" i="27"/>
  <c r="Q2161" i="27"/>
  <c r="Q2339" i="27"/>
  <c r="Q3321" i="27"/>
  <c r="Q3296" i="27"/>
  <c r="Q1900" i="27"/>
  <c r="Q1459" i="27"/>
  <c r="Q2110" i="27"/>
  <c r="Q2313" i="27"/>
  <c r="Q2186" i="27"/>
  <c r="Q2705" i="27"/>
  <c r="Q2679" i="27"/>
  <c r="Q2937" i="27"/>
  <c r="Q3139" i="27"/>
  <c r="Q3603" i="27"/>
  <c r="Q1984" i="27"/>
  <c r="Q3552" i="27"/>
  <c r="Q3499" i="27"/>
  <c r="Q3682" i="27"/>
  <c r="Q3784" i="27"/>
  <c r="Q2498" i="27"/>
  <c r="Q1485" i="27"/>
  <c r="Q3165" i="27"/>
  <c r="Q3089" i="27"/>
  <c r="Q3398" i="27"/>
  <c r="Q3473" i="27"/>
  <c r="Q3014" i="27"/>
  <c r="Q468" i="27"/>
  <c r="Q1135" i="27"/>
  <c r="Q1109" i="27"/>
  <c r="Q975" i="27"/>
  <c r="Q916" i="27"/>
  <c r="Q766" i="27"/>
  <c r="Q736" i="27"/>
  <c r="Q706" i="27"/>
  <c r="Q616" i="27"/>
  <c r="Q586" i="27"/>
  <c r="Q498" i="27"/>
  <c r="Q408" i="27"/>
  <c r="Q378" i="27"/>
  <c r="Q288" i="27"/>
  <c r="Q258" i="27"/>
  <c r="Q217" i="27"/>
  <c r="Q1161" i="27"/>
  <c r="Q1083" i="27"/>
  <c r="Q1031" i="27"/>
  <c r="Q946" i="27"/>
  <c r="Q886" i="27"/>
  <c r="Q856" i="27"/>
  <c r="Q826" i="27"/>
  <c r="Q796" i="27"/>
  <c r="Q676" i="27"/>
  <c r="Q646" i="27"/>
  <c r="Q556" i="27"/>
  <c r="Q527" i="27"/>
  <c r="Q348" i="27"/>
  <c r="Q318" i="27"/>
  <c r="Q183" i="27"/>
  <c r="Q123" i="27"/>
  <c r="Q63" i="27"/>
  <c r="Q33" i="27"/>
  <c r="Q438" i="27"/>
  <c r="Q153" i="27"/>
  <c r="Q93" i="27"/>
  <c r="Q98" i="23"/>
  <c r="Q3862" i="27"/>
  <c r="Q2757" i="27"/>
  <c r="Q2262" i="27"/>
  <c r="Q2549" i="27"/>
  <c r="Q2415" i="27"/>
  <c r="Q1845" i="27"/>
  <c r="Q1383" i="27"/>
  <c r="Q2060" i="27"/>
  <c r="Q2885" i="27"/>
  <c r="Q1511" i="27"/>
  <c r="Q3525" i="27"/>
  <c r="Q1187" i="27"/>
  <c r="Q2390" i="27"/>
  <c r="Q1665" i="27"/>
  <c r="Q3371" i="27"/>
  <c r="Q1434" i="27"/>
  <c r="Q3629" i="27"/>
  <c r="Q1332" i="27"/>
  <c r="Q2364" i="27"/>
  <c r="Q1819" i="27"/>
  <c r="Q1743" i="27"/>
  <c r="Q3655" i="27"/>
  <c r="Q2808" i="27"/>
  <c r="Q3835" i="27"/>
  <c r="Q1875" i="27"/>
  <c r="Q1004" i="27"/>
  <c r="Q1057" i="27"/>
  <c r="Q101" i="23"/>
  <c r="J110" i="23"/>
  <c r="J127" i="23"/>
  <c r="J128" i="23"/>
  <c r="J116" i="23"/>
  <c r="J3884" i="27"/>
  <c r="J3755" i="27"/>
  <c r="J3805" i="27"/>
  <c r="J3444" i="27"/>
  <c r="J3240" i="27"/>
  <c r="J3135" i="27"/>
  <c r="J3110" i="27"/>
  <c r="J2855" i="27"/>
  <c r="J2675" i="27"/>
  <c r="J2207" i="27"/>
  <c r="J2132" i="27"/>
  <c r="J2031" i="27"/>
  <c r="J1582" i="27"/>
  <c r="J1634" i="27"/>
  <c r="J1532" i="27"/>
  <c r="J1404" i="27"/>
  <c r="J1353" i="27"/>
  <c r="J1608" i="27"/>
  <c r="J2233" i="27"/>
  <c r="J2701" i="27"/>
  <c r="J3599" i="27"/>
  <c r="J3060" i="27"/>
  <c r="J2984" i="27"/>
  <c r="J2959" i="27"/>
  <c r="J2933" i="27"/>
  <c r="J2908" i="27"/>
  <c r="J2830" i="27"/>
  <c r="J2727" i="27"/>
  <c r="J2623" i="27"/>
  <c r="J2519" i="27"/>
  <c r="J2469" i="27"/>
  <c r="J2444" i="27"/>
  <c r="J2309" i="27"/>
  <c r="J2182" i="27"/>
  <c r="J2106" i="27"/>
  <c r="J2081" i="27"/>
  <c r="J1923" i="27"/>
  <c r="J1896" i="27"/>
  <c r="J1790" i="27"/>
  <c r="J1557" i="27"/>
  <c r="J1455" i="27"/>
  <c r="J2649" i="27"/>
  <c r="J2006" i="27"/>
  <c r="J1688" i="27"/>
  <c r="J2571" i="27"/>
  <c r="J2597" i="27"/>
  <c r="J3573" i="27"/>
  <c r="J3730" i="27"/>
  <c r="J3704" i="27"/>
  <c r="J3266" i="27"/>
  <c r="J3342" i="27"/>
  <c r="J3215" i="27"/>
  <c r="J3188" i="27"/>
  <c r="J3035" i="27"/>
  <c r="J1713" i="27"/>
  <c r="J2335" i="27"/>
  <c r="J3292" i="27"/>
  <c r="J2778" i="27"/>
  <c r="J3419" i="27"/>
  <c r="J1765" i="27"/>
  <c r="J1980" i="27"/>
  <c r="J2284" i="27"/>
  <c r="J3317" i="27"/>
  <c r="J2157" i="27"/>
  <c r="J3678" i="27"/>
  <c r="J3495" i="27"/>
  <c r="J3548" i="27"/>
  <c r="J3394" i="27"/>
  <c r="J3085" i="27"/>
  <c r="J3010" i="27"/>
  <c r="J3469" i="27"/>
  <c r="J3780" i="27"/>
  <c r="J3161" i="27"/>
  <c r="J2494" i="27"/>
  <c r="J213" i="27"/>
  <c r="J1105" i="27"/>
  <c r="J942" i="27"/>
  <c r="J822" i="27"/>
  <c r="J552" i="27"/>
  <c r="J523" i="27"/>
  <c r="J344" i="27"/>
  <c r="J1481" i="27"/>
  <c r="J464" i="27"/>
  <c r="J971" i="27"/>
  <c r="J852" i="27"/>
  <c r="J702" i="27"/>
  <c r="J672" i="27"/>
  <c r="J642" i="27"/>
  <c r="J612" i="27"/>
  <c r="J314" i="27"/>
  <c r="J284" i="27"/>
  <c r="J254" i="27"/>
  <c r="J149" i="27"/>
  <c r="J59" i="27"/>
  <c r="J85" i="23"/>
  <c r="J2056" i="27"/>
  <c r="J1328" i="27"/>
  <c r="J582" i="27"/>
  <c r="J1079" i="27"/>
  <c r="J494" i="27"/>
  <c r="J1507" i="27"/>
  <c r="J179" i="27"/>
  <c r="J434" i="27"/>
  <c r="J912" i="27"/>
  <c r="J1027" i="27"/>
  <c r="J1157" i="27"/>
  <c r="J119" i="27"/>
  <c r="J374" i="27"/>
  <c r="J792" i="27"/>
  <c r="J1183" i="27"/>
  <c r="J2258" i="27"/>
  <c r="J3521" i="27"/>
  <c r="J3858" i="27"/>
  <c r="J2545" i="27"/>
  <c r="J1739" i="27"/>
  <c r="J89" i="27"/>
  <c r="J29" i="27"/>
  <c r="J1131" i="27"/>
  <c r="J404" i="27"/>
  <c r="J762" i="27"/>
  <c r="J1379" i="27"/>
  <c r="J1430" i="27"/>
  <c r="J1815" i="27"/>
  <c r="J2804" i="27"/>
  <c r="J3831" i="27"/>
  <c r="J1841" i="27"/>
  <c r="J1053" i="27"/>
  <c r="J88" i="23"/>
  <c r="J882" i="27"/>
  <c r="J732" i="27"/>
  <c r="J3625" i="27"/>
  <c r="J2753" i="27"/>
  <c r="J3651" i="27"/>
  <c r="J2386" i="27"/>
  <c r="J2881" i="27"/>
  <c r="J2360" i="27"/>
  <c r="J1871" i="27"/>
  <c r="J3367" i="27"/>
  <c r="J2411" i="27"/>
  <c r="J1661" i="27"/>
  <c r="J92" i="23"/>
  <c r="J93" i="23"/>
  <c r="J28" i="23"/>
  <c r="M114" i="23"/>
  <c r="M124" i="23"/>
  <c r="M113" i="23"/>
  <c r="M110" i="23"/>
  <c r="M92" i="23"/>
  <c r="M93" i="23"/>
  <c r="M28" i="23"/>
  <c r="H151" i="23"/>
  <c r="H152" i="23"/>
  <c r="H140" i="23"/>
  <c r="H133" i="23"/>
  <c r="H144" i="23"/>
  <c r="K151" i="23"/>
  <c r="K152" i="23"/>
  <c r="K140" i="23"/>
  <c r="D3224" i="27"/>
  <c r="D1337" i="27"/>
  <c r="D3019" i="27"/>
  <c r="D2839" i="27"/>
  <c r="D2917" i="27"/>
  <c r="D1541" i="27"/>
  <c r="D2711" i="27"/>
  <c r="D3868" i="27"/>
  <c r="D1618" i="27"/>
  <c r="D2015" i="27"/>
  <c r="D3094" i="27"/>
  <c r="D1774" i="27"/>
  <c r="D2659" i="27"/>
  <c r="D2685" i="27"/>
  <c r="D3789" i="27"/>
  <c r="D1697" i="27"/>
  <c r="D2607" i="27"/>
  <c r="D2555" i="27"/>
  <c r="D2453" i="27"/>
  <c r="D3739" i="27"/>
  <c r="D2503" i="27"/>
  <c r="D2090" i="27"/>
  <c r="D3557" i="27"/>
  <c r="D1672" i="27"/>
  <c r="D2633" i="27"/>
  <c r="D1964" i="27"/>
  <c r="D2268" i="27"/>
  <c r="D2141" i="27"/>
  <c r="D1990" i="27"/>
  <c r="D3044" i="27"/>
  <c r="D2293" i="27"/>
  <c r="D3276" i="27"/>
  <c r="D3583" i="27"/>
  <c r="D3688" i="27"/>
  <c r="D1749" i="27"/>
  <c r="D2191" i="27"/>
  <c r="D2943" i="27"/>
  <c r="D2428" i="27"/>
  <c r="D2762" i="27"/>
  <c r="D2968" i="27"/>
  <c r="D1880" i="27"/>
  <c r="D2217" i="27"/>
  <c r="D1592" i="27"/>
  <c r="D2814" i="27"/>
  <c r="D2581" i="27"/>
  <c r="D1439" i="27"/>
  <c r="D2065" i="27"/>
  <c r="D2116" i="27"/>
  <c r="D1934" i="27"/>
  <c r="D2892" i="27"/>
  <c r="D3119" i="27"/>
  <c r="D1388" i="27"/>
  <c r="D1516" i="27"/>
  <c r="D2166" i="27"/>
  <c r="D3714" i="27"/>
  <c r="D3250" i="27"/>
  <c r="D3326" i="27"/>
  <c r="D3199" i="27"/>
  <c r="D3172" i="27"/>
  <c r="D3532" i="27"/>
  <c r="D2994" i="27"/>
  <c r="D3479" i="27"/>
  <c r="D3662" i="27"/>
  <c r="D3145" i="27"/>
  <c r="D3453" i="27"/>
  <c r="D2478" i="27"/>
  <c r="D14" i="23"/>
  <c r="D15" i="23"/>
  <c r="D3378" i="27"/>
  <c r="D3069" i="27"/>
  <c r="D1465" i="27"/>
  <c r="D8" i="23"/>
  <c r="D832" i="27"/>
  <c r="D264" i="27"/>
  <c r="D1312" i="27"/>
  <c r="D1566" i="27"/>
  <c r="D3428" i="27"/>
  <c r="D1907" i="27"/>
  <c r="D2737" i="27"/>
  <c r="D1414" i="27"/>
  <c r="D1011" i="27"/>
  <c r="D3403" i="27"/>
  <c r="D951" i="27"/>
  <c r="D1167" i="27"/>
  <c r="D3609" i="27"/>
  <c r="D324" i="27"/>
  <c r="D99" i="27"/>
  <c r="D2370" i="27"/>
  <c r="D189" i="27"/>
  <c r="D1363" i="27"/>
  <c r="D3635" i="27"/>
  <c r="D3351" i="27"/>
  <c r="D1037" i="27"/>
  <c r="D384" i="27"/>
  <c r="D1723" i="27"/>
  <c r="D802" i="27"/>
  <c r="D592" i="27"/>
  <c r="D294" i="27"/>
  <c r="D234" i="27"/>
  <c r="D2242" i="27"/>
  <c r="D2344" i="27"/>
  <c r="D354" i="27"/>
  <c r="D1063" i="27"/>
  <c r="D503" i="27"/>
  <c r="D682" i="27"/>
  <c r="D9" i="27"/>
  <c r="D622" i="27"/>
  <c r="D922" i="27"/>
  <c r="D3301" i="27"/>
  <c r="D772" i="27"/>
  <c r="D444" i="27"/>
  <c r="D1851" i="27"/>
  <c r="D2319" i="27"/>
  <c r="D11" i="23"/>
  <c r="D1491" i="27"/>
  <c r="D2529" i="27"/>
  <c r="D742" i="27"/>
  <c r="D3815" i="27"/>
  <c r="D2788" i="27"/>
  <c r="D712" i="27"/>
  <c r="D562" i="27"/>
  <c r="D3842" i="27"/>
  <c r="D159" i="27"/>
  <c r="D2395" i="27"/>
  <c r="D1115" i="27"/>
  <c r="D474" i="27"/>
  <c r="D1645" i="27"/>
  <c r="D532" i="27"/>
  <c r="D414" i="27"/>
  <c r="D129" i="27"/>
  <c r="D1825" i="27"/>
  <c r="D2040" i="27"/>
  <c r="D892" i="27"/>
  <c r="D862" i="27"/>
  <c r="D652" i="27"/>
  <c r="D39" i="27"/>
  <c r="D2865" i="27"/>
  <c r="D3505" i="27"/>
  <c r="D1141" i="27"/>
  <c r="D1089" i="27"/>
  <c r="D1799" i="27"/>
  <c r="D69" i="27"/>
  <c r="D69" i="23"/>
  <c r="D45" i="23"/>
  <c r="N145" i="23"/>
  <c r="N146" i="23"/>
  <c r="R150" i="23"/>
  <c r="R149" i="23"/>
  <c r="R141" i="23"/>
  <c r="R142" i="23"/>
  <c r="R135" i="23"/>
  <c r="V145" i="23"/>
  <c r="V146" i="23"/>
  <c r="D3783" i="27"/>
  <c r="D3764" i="27"/>
  <c r="O117" i="23"/>
  <c r="O118" i="23"/>
  <c r="O111" i="23"/>
  <c r="D96" i="23"/>
  <c r="V117" i="23"/>
  <c r="V118" i="23"/>
  <c r="V111" i="23"/>
  <c r="D1866" i="27"/>
  <c r="D611" i="27"/>
  <c r="D208" i="27"/>
  <c r="I109" i="23"/>
  <c r="I120" i="23"/>
  <c r="I121" i="23"/>
  <c r="I110" i="23"/>
  <c r="I122" i="23"/>
  <c r="W111" i="23"/>
  <c r="W117" i="23"/>
  <c r="W118" i="23"/>
  <c r="W125" i="23"/>
  <c r="W126" i="23"/>
  <c r="X111" i="23"/>
  <c r="X117" i="23"/>
  <c r="X118" i="23"/>
  <c r="E122" i="23"/>
  <c r="E125" i="23"/>
  <c r="E126" i="23"/>
  <c r="F122" i="23"/>
  <c r="G122" i="23"/>
  <c r="G125" i="23"/>
  <c r="G126" i="23"/>
  <c r="H122" i="23"/>
  <c r="N120" i="23"/>
  <c r="N121" i="23"/>
  <c r="N109" i="23"/>
  <c r="N124" i="23"/>
  <c r="N114" i="23"/>
  <c r="N113" i="23"/>
  <c r="S110" i="23"/>
  <c r="S127" i="23"/>
  <c r="S128" i="23"/>
  <c r="S116" i="23"/>
  <c r="J150" i="23"/>
  <c r="J149" i="23"/>
  <c r="T149" i="23"/>
  <c r="D3770" i="27"/>
  <c r="D229" i="27"/>
  <c r="D228" i="27"/>
  <c r="D227" i="27"/>
  <c r="D1585" i="27"/>
  <c r="D3447" i="27"/>
  <c r="D3443" i="27"/>
  <c r="H227" i="27"/>
  <c r="H229" i="27"/>
  <c r="H228" i="27"/>
  <c r="U3877" i="27"/>
  <c r="U3798" i="27"/>
  <c r="U3748" i="27"/>
  <c r="U3592" i="27"/>
  <c r="U3233" i="27"/>
  <c r="U3128" i="27"/>
  <c r="U3103" i="27"/>
  <c r="U2952" i="27"/>
  <c r="U3053" i="27"/>
  <c r="U2977" i="27"/>
  <c r="U2926" i="27"/>
  <c r="U2901" i="27"/>
  <c r="U2848" i="27"/>
  <c r="U2823" i="27"/>
  <c r="U2771" i="27"/>
  <c r="U2668" i="27"/>
  <c r="U2616" i="27"/>
  <c r="U2590" i="27"/>
  <c r="U2564" i="27"/>
  <c r="U2512" i="27"/>
  <c r="U2462" i="27"/>
  <c r="U2437" i="27"/>
  <c r="U2720" i="27"/>
  <c r="U2694" i="27"/>
  <c r="U2226" i="27"/>
  <c r="U2200" i="27"/>
  <c r="U2175" i="27"/>
  <c r="U2125" i="27"/>
  <c r="U2074" i="27"/>
  <c r="U2024" i="27"/>
  <c r="U1943" i="27"/>
  <c r="U2302" i="27"/>
  <c r="U2099" i="27"/>
  <c r="U1601" i="27"/>
  <c r="U1627" i="27"/>
  <c r="U1525" i="27"/>
  <c r="U1448" i="27"/>
  <c r="U1397" i="27"/>
  <c r="U1889" i="27"/>
  <c r="U1783" i="27"/>
  <c r="U1706" i="27"/>
  <c r="U1550" i="27"/>
  <c r="U3566" i="27"/>
  <c r="U1681" i="27"/>
  <c r="U1758" i="27"/>
  <c r="U3259" i="27"/>
  <c r="U3285" i="27"/>
  <c r="U3028" i="27"/>
  <c r="U2277" i="27"/>
  <c r="U2150" i="27"/>
  <c r="U1999" i="27"/>
  <c r="U3208" i="27"/>
  <c r="U2642" i="27"/>
  <c r="U1346" i="27"/>
  <c r="U3723" i="27"/>
  <c r="U3697" i="27"/>
  <c r="U3335" i="27"/>
  <c r="U1973" i="27"/>
  <c r="U3181" i="27"/>
  <c r="U3671" i="27"/>
  <c r="U3488" i="27"/>
  <c r="U3541" i="27"/>
  <c r="U3387" i="27"/>
  <c r="U3154" i="27"/>
  <c r="U3078" i="27"/>
  <c r="U3003" i="27"/>
  <c r="U3462" i="27"/>
  <c r="U1474" i="27"/>
  <c r="U2487" i="27"/>
  <c r="U3618" i="27"/>
  <c r="U3851" i="27"/>
  <c r="U2538" i="27"/>
  <c r="U2251" i="27"/>
  <c r="U1423" i="27"/>
  <c r="U1808" i="27"/>
  <c r="U3824" i="27"/>
  <c r="U2049" i="27"/>
  <c r="U1372" i="27"/>
  <c r="U1732" i="27"/>
  <c r="U3514" i="27"/>
  <c r="U1500" i="27"/>
  <c r="U2874" i="27"/>
  <c r="U2746" i="27"/>
  <c r="U2379" i="27"/>
  <c r="U1321" i="27"/>
  <c r="U201" i="27"/>
  <c r="U456" i="27"/>
  <c r="U963" i="27"/>
  <c r="U664" i="27"/>
  <c r="U604" i="27"/>
  <c r="U396" i="27"/>
  <c r="U336" i="27"/>
  <c r="U276" i="27"/>
  <c r="U246" i="27"/>
  <c r="U3360" i="27"/>
  <c r="U2404" i="27"/>
  <c r="U1860" i="27"/>
  <c r="U2797" i="27"/>
  <c r="U2353" i="27"/>
  <c r="U84" i="23"/>
  <c r="U1150" i="27"/>
  <c r="U1098" i="27"/>
  <c r="U934" i="27"/>
  <c r="U844" i="27"/>
  <c r="U814" i="27"/>
  <c r="U784" i="27"/>
  <c r="U724" i="27"/>
  <c r="U694" i="27"/>
  <c r="U634" i="27"/>
  <c r="U544" i="27"/>
  <c r="U515" i="27"/>
  <c r="U171" i="27"/>
  <c r="U141" i="27"/>
  <c r="U111" i="27"/>
  <c r="U81" i="27"/>
  <c r="U51" i="27"/>
  <c r="U24" i="23"/>
  <c r="U21" i="23"/>
  <c r="U486" i="27"/>
  <c r="U366" i="27"/>
  <c r="U306" i="27"/>
  <c r="U27" i="23"/>
  <c r="U21" i="27"/>
  <c r="U1046" i="27"/>
  <c r="U3310" i="27"/>
  <c r="U1834" i="27"/>
  <c r="U2328" i="27"/>
  <c r="U992" i="27"/>
  <c r="U1654" i="27"/>
  <c r="U754" i="27"/>
  <c r="U1020" i="27"/>
  <c r="U1124" i="27"/>
  <c r="U426" i="27"/>
  <c r="U1176" i="27"/>
  <c r="U3412" i="27"/>
  <c r="U1575" i="27"/>
  <c r="U904" i="27"/>
  <c r="U3437" i="27"/>
  <c r="U1916" i="27"/>
  <c r="U1072" i="27"/>
  <c r="U3644" i="27"/>
  <c r="U874" i="27"/>
  <c r="U574" i="27"/>
  <c r="U3773" i="27"/>
  <c r="L145" i="23"/>
  <c r="L146" i="23"/>
  <c r="R145" i="23"/>
  <c r="R146" i="23"/>
  <c r="V149" i="23"/>
  <c r="V150" i="23"/>
  <c r="I54" i="23"/>
  <c r="I79" i="23"/>
  <c r="I80" i="23"/>
  <c r="I72" i="23"/>
  <c r="I75" i="23"/>
  <c r="I151" i="23"/>
  <c r="I152" i="23"/>
  <c r="I140" i="23"/>
  <c r="I134" i="23"/>
  <c r="D2206" i="27"/>
  <c r="D1454" i="27"/>
  <c r="D2005" i="27"/>
  <c r="D1979" i="27"/>
  <c r="D3572" i="27"/>
  <c r="D1403" i="27"/>
  <c r="D2596" i="27"/>
  <c r="D3265" i="27"/>
  <c r="D1764" i="27"/>
  <c r="D3729" i="27"/>
  <c r="D2232" i="27"/>
  <c r="D2700" i="27"/>
  <c r="D3214" i="27"/>
  <c r="D2622" i="27"/>
  <c r="D1352" i="27"/>
  <c r="D1556" i="27"/>
  <c r="D2105" i="27"/>
  <c r="D2080" i="27"/>
  <c r="D2308" i="27"/>
  <c r="D2854" i="27"/>
  <c r="D2131" i="27"/>
  <c r="D1789" i="27"/>
  <c r="D3804" i="27"/>
  <c r="D2674" i="27"/>
  <c r="D1531" i="27"/>
  <c r="D1633" i="27"/>
  <c r="D3703" i="27"/>
  <c r="D3291" i="27"/>
  <c r="D2156" i="27"/>
  <c r="D2283" i="27"/>
  <c r="D3034" i="27"/>
  <c r="D1687" i="27"/>
  <c r="D2983" i="27"/>
  <c r="D3109" i="27"/>
  <c r="D3598" i="27"/>
  <c r="D2030" i="27"/>
  <c r="D3187" i="27"/>
  <c r="D3341" i="27"/>
  <c r="D1712" i="27"/>
  <c r="D2518" i="27"/>
  <c r="D2570" i="27"/>
  <c r="D2958" i="27"/>
  <c r="D3239" i="27"/>
  <c r="D3134" i="27"/>
  <c r="D2443" i="27"/>
  <c r="D2932" i="27"/>
  <c r="D2907" i="27"/>
  <c r="D2726" i="27"/>
  <c r="D3754" i="27"/>
  <c r="D1895" i="27"/>
  <c r="D3059" i="27"/>
  <c r="D2468" i="27"/>
  <c r="D2829" i="27"/>
  <c r="D2777" i="27"/>
  <c r="D1607" i="27"/>
  <c r="D2181" i="27"/>
  <c r="D3883" i="27"/>
  <c r="D2648" i="27"/>
  <c r="D3494" i="27"/>
  <c r="D3547" i="27"/>
  <c r="D3677" i="27"/>
  <c r="D107" i="23"/>
  <c r="D112" i="23"/>
  <c r="D108" i="23"/>
  <c r="D115" i="23"/>
  <c r="D3160" i="27"/>
  <c r="D3393" i="27"/>
  <c r="D3009" i="27"/>
  <c r="D3468" i="27"/>
  <c r="D3084" i="27"/>
  <c r="D2493" i="27"/>
  <c r="D1480" i="27"/>
  <c r="D1327" i="27"/>
  <c r="D2781" i="27"/>
  <c r="D2009" i="27"/>
  <c r="D3887" i="27"/>
  <c r="D2312" i="27"/>
  <c r="D1768" i="27"/>
  <c r="D1458" i="27"/>
  <c r="D2936" i="27"/>
  <c r="D3218" i="27"/>
  <c r="D3191" i="27"/>
  <c r="D2652" i="27"/>
  <c r="D3295" i="27"/>
  <c r="D2084" i="27"/>
  <c r="D1560" i="27"/>
  <c r="D3063" i="27"/>
  <c r="D2704" i="27"/>
  <c r="D3602" i="27"/>
  <c r="D2574" i="27"/>
  <c r="D2626" i="27"/>
  <c r="D3138" i="27"/>
  <c r="D3243" i="27"/>
  <c r="D2210" i="27"/>
  <c r="D2034" i="27"/>
  <c r="D1407" i="27"/>
  <c r="D2858" i="27"/>
  <c r="D1793" i="27"/>
  <c r="D3758" i="27"/>
  <c r="D1637" i="27"/>
  <c r="D2236" i="27"/>
  <c r="D2135" i="27"/>
  <c r="D1953" i="27"/>
  <c r="D2185" i="27"/>
  <c r="D3576" i="27"/>
  <c r="D2287" i="27"/>
  <c r="D2160" i="27"/>
  <c r="D1691" i="27"/>
  <c r="D3113" i="27"/>
  <c r="D3707" i="27"/>
  <c r="D1716" i="27"/>
  <c r="D2911" i="27"/>
  <c r="D1535" i="27"/>
  <c r="D1899" i="27"/>
  <c r="D2730" i="27"/>
  <c r="D2833" i="27"/>
  <c r="D2600" i="27"/>
  <c r="D2522" i="27"/>
  <c r="D1356" i="27"/>
  <c r="D2472" i="27"/>
  <c r="D1611" i="27"/>
  <c r="D3808" i="27"/>
  <c r="D2987" i="27"/>
  <c r="D2447" i="27"/>
  <c r="D2109" i="27"/>
  <c r="D2678" i="27"/>
  <c r="D2962" i="27"/>
  <c r="D1983" i="27"/>
  <c r="D3733" i="27"/>
  <c r="D3269" i="27"/>
  <c r="D3345" i="27"/>
  <c r="D3038" i="27"/>
  <c r="D3551" i="27"/>
  <c r="D3681" i="27"/>
  <c r="D3498" i="27"/>
  <c r="D1484" i="27"/>
  <c r="D3472" i="27"/>
  <c r="D2497" i="27"/>
  <c r="D3164" i="27"/>
  <c r="D3088" i="27"/>
  <c r="D3013" i="27"/>
  <c r="D3397" i="27"/>
  <c r="D139" i="23"/>
  <c r="D132" i="23"/>
  <c r="D136" i="23"/>
  <c r="D148" i="23"/>
  <c r="D1331" i="27"/>
  <c r="K110" i="23"/>
  <c r="K114" i="23"/>
  <c r="K113" i="23"/>
  <c r="K124" i="23"/>
  <c r="K2335" i="27"/>
  <c r="K1455" i="27"/>
  <c r="K1582" i="27"/>
  <c r="K2309" i="27"/>
  <c r="K2081" i="27"/>
  <c r="K2182" i="27"/>
  <c r="K2519" i="27"/>
  <c r="K2571" i="27"/>
  <c r="K2597" i="27"/>
  <c r="K2675" i="27"/>
  <c r="K2855" i="27"/>
  <c r="K2933" i="27"/>
  <c r="K2984" i="27"/>
  <c r="K3135" i="27"/>
  <c r="K3240" i="27"/>
  <c r="K3805" i="27"/>
  <c r="K2649" i="27"/>
  <c r="K3292" i="27"/>
  <c r="K1404" i="27"/>
  <c r="K1896" i="27"/>
  <c r="K1923" i="27"/>
  <c r="K1353" i="27"/>
  <c r="K1532" i="27"/>
  <c r="K1557" i="27"/>
  <c r="K2132" i="27"/>
  <c r="K2031" i="27"/>
  <c r="K2106" i="27"/>
  <c r="K2727" i="27"/>
  <c r="K2623" i="27"/>
  <c r="K2908" i="27"/>
  <c r="K3060" i="27"/>
  <c r="K2959" i="27"/>
  <c r="K3755" i="27"/>
  <c r="K3884" i="27"/>
  <c r="K2701" i="27"/>
  <c r="K3035" i="27"/>
  <c r="K1790" i="27"/>
  <c r="K1634" i="27"/>
  <c r="K1713" i="27"/>
  <c r="K2207" i="27"/>
  <c r="K2444" i="27"/>
  <c r="K2778" i="27"/>
  <c r="K2830" i="27"/>
  <c r="K3110" i="27"/>
  <c r="K3444" i="27"/>
  <c r="K3599" i="27"/>
  <c r="K2469" i="27"/>
  <c r="K2233" i="27"/>
  <c r="K1608" i="27"/>
  <c r="K3266" i="27"/>
  <c r="K1688" i="27"/>
  <c r="K2006" i="27"/>
  <c r="K1980" i="27"/>
  <c r="K3317" i="27"/>
  <c r="K3704" i="27"/>
  <c r="K3215" i="27"/>
  <c r="K3730" i="27"/>
  <c r="K3573" i="27"/>
  <c r="K2284" i="27"/>
  <c r="K2157" i="27"/>
  <c r="K3188" i="27"/>
  <c r="K3342" i="27"/>
  <c r="K1765" i="27"/>
  <c r="K3419" i="27"/>
  <c r="K3548" i="27"/>
  <c r="K3678" i="27"/>
  <c r="K3085" i="27"/>
  <c r="K3780" i="27"/>
  <c r="K3495" i="27"/>
  <c r="K3010" i="27"/>
  <c r="K3161" i="27"/>
  <c r="K3394" i="27"/>
  <c r="K3469" i="27"/>
  <c r="K2494" i="27"/>
  <c r="K1481" i="27"/>
  <c r="K213" i="27"/>
  <c r="K464" i="27"/>
  <c r="K971" i="27"/>
  <c r="K852" i="27"/>
  <c r="K792" i="27"/>
  <c r="K672" i="27"/>
  <c r="K642" i="27"/>
  <c r="K612" i="27"/>
  <c r="K314" i="27"/>
  <c r="K284" i="27"/>
  <c r="K254" i="27"/>
  <c r="K1105" i="27"/>
  <c r="K942" i="27"/>
  <c r="K822" i="27"/>
  <c r="K552" i="27"/>
  <c r="K523" i="27"/>
  <c r="K89" i="27"/>
  <c r="K59" i="27"/>
  <c r="K494" i="27"/>
  <c r="K344" i="27"/>
  <c r="K85" i="23"/>
  <c r="K1183" i="27"/>
  <c r="K2411" i="27"/>
  <c r="K3367" i="27"/>
  <c r="K3625" i="27"/>
  <c r="K2545" i="27"/>
  <c r="K2258" i="27"/>
  <c r="K1871" i="27"/>
  <c r="K1739" i="27"/>
  <c r="K2386" i="27"/>
  <c r="K2804" i="27"/>
  <c r="K1815" i="27"/>
  <c r="K1157" i="27"/>
  <c r="K374" i="27"/>
  <c r="K434" i="27"/>
  <c r="K582" i="27"/>
  <c r="K1430" i="27"/>
  <c r="K3651" i="27"/>
  <c r="K1328" i="27"/>
  <c r="K3858" i="27"/>
  <c r="K3831" i="27"/>
  <c r="K1507" i="27"/>
  <c r="K3521" i="27"/>
  <c r="K882" i="27"/>
  <c r="K119" i="27"/>
  <c r="K1027" i="27"/>
  <c r="K762" i="27"/>
  <c r="K149" i="27"/>
  <c r="K404" i="27"/>
  <c r="K702" i="27"/>
  <c r="K912" i="27"/>
  <c r="K1079" i="27"/>
  <c r="K732" i="27"/>
  <c r="K1053" i="27"/>
  <c r="K88" i="23"/>
  <c r="K179" i="27"/>
  <c r="K29" i="27"/>
  <c r="K1379" i="27"/>
  <c r="K2056" i="27"/>
  <c r="K2753" i="27"/>
  <c r="K1131" i="27"/>
  <c r="K2881" i="27"/>
  <c r="K1661" i="27"/>
  <c r="K1841" i="27"/>
  <c r="K2360" i="27"/>
  <c r="N92" i="23"/>
  <c r="N93" i="23"/>
  <c r="N28" i="23"/>
  <c r="S1950" i="27"/>
  <c r="S209" i="27"/>
  <c r="S1867" i="27"/>
  <c r="S28" i="23"/>
  <c r="S92" i="23"/>
  <c r="S93" i="23"/>
  <c r="S3266" i="27"/>
  <c r="S3730" i="27"/>
  <c r="S1353" i="27"/>
  <c r="S1455" i="27"/>
  <c r="S1532" i="27"/>
  <c r="S1713" i="27"/>
  <c r="S3573" i="27"/>
  <c r="S3704" i="27"/>
  <c r="S1582" i="27"/>
  <c r="S1790" i="27"/>
  <c r="S1896" i="27"/>
  <c r="S2031" i="27"/>
  <c r="S2444" i="27"/>
  <c r="S2519" i="27"/>
  <c r="S2571" i="27"/>
  <c r="S2623" i="27"/>
  <c r="S2727" i="27"/>
  <c r="S2597" i="27"/>
  <c r="S2933" i="27"/>
  <c r="S2959" i="27"/>
  <c r="S3135" i="27"/>
  <c r="S3240" i="27"/>
  <c r="S3444" i="27"/>
  <c r="S3755" i="27"/>
  <c r="S3805" i="27"/>
  <c r="S2309" i="27"/>
  <c r="S2649" i="27"/>
  <c r="S3419" i="27"/>
  <c r="S1404" i="27"/>
  <c r="S1557" i="27"/>
  <c r="S1923" i="27"/>
  <c r="S2081" i="27"/>
  <c r="S2132" i="27"/>
  <c r="S2830" i="27"/>
  <c r="S2908" i="27"/>
  <c r="S3060" i="27"/>
  <c r="S3884" i="27"/>
  <c r="S2701" i="27"/>
  <c r="S2284" i="27"/>
  <c r="S3292" i="27"/>
  <c r="S1634" i="27"/>
  <c r="S2106" i="27"/>
  <c r="S2207" i="27"/>
  <c r="S2182" i="27"/>
  <c r="S2675" i="27"/>
  <c r="S2778" i="27"/>
  <c r="S2855" i="27"/>
  <c r="S3110" i="27"/>
  <c r="S3599" i="27"/>
  <c r="S2469" i="27"/>
  <c r="S2233" i="27"/>
  <c r="S1608" i="27"/>
  <c r="S1688" i="27"/>
  <c r="S3317" i="27"/>
  <c r="S3342" i="27"/>
  <c r="S2984" i="27"/>
  <c r="S3215" i="27"/>
  <c r="S2335" i="27"/>
  <c r="S3035" i="27"/>
  <c r="S1980" i="27"/>
  <c r="S2006" i="27"/>
  <c r="S2157" i="27"/>
  <c r="S1765" i="27"/>
  <c r="S3188" i="27"/>
  <c r="S3548" i="27"/>
  <c r="S3678" i="27"/>
  <c r="S3780" i="27"/>
  <c r="S3010" i="27"/>
  <c r="S3161" i="27"/>
  <c r="S3394" i="27"/>
  <c r="S3085" i="27"/>
  <c r="S3495" i="27"/>
  <c r="S3469" i="27"/>
  <c r="S1481" i="27"/>
  <c r="S213" i="27"/>
  <c r="S464" i="27"/>
  <c r="S942" i="27"/>
  <c r="S852" i="27"/>
  <c r="S822" i="27"/>
  <c r="S792" i="27"/>
  <c r="S762" i="27"/>
  <c r="S672" i="27"/>
  <c r="S642" i="27"/>
  <c r="S612" i="27"/>
  <c r="S552" i="27"/>
  <c r="S494" i="27"/>
  <c r="S374" i="27"/>
  <c r="S344" i="27"/>
  <c r="S149" i="27"/>
  <c r="S2494" i="27"/>
  <c r="S971" i="27"/>
  <c r="S732" i="27"/>
  <c r="S523" i="27"/>
  <c r="S314" i="27"/>
  <c r="S284" i="27"/>
  <c r="S89" i="27"/>
  <c r="S404" i="27"/>
  <c r="S59" i="27"/>
  <c r="S85" i="23"/>
  <c r="S882" i="27"/>
  <c r="S1105" i="27"/>
  <c r="S2056" i="27"/>
  <c r="S3625" i="27"/>
  <c r="S1871" i="27"/>
  <c r="S3858" i="27"/>
  <c r="S2881" i="27"/>
  <c r="S3831" i="27"/>
  <c r="S1507" i="27"/>
  <c r="S1379" i="27"/>
  <c r="S1027" i="27"/>
  <c r="S3521" i="27"/>
  <c r="S179" i="27"/>
  <c r="S582" i="27"/>
  <c r="S912" i="27"/>
  <c r="S434" i="27"/>
  <c r="S702" i="27"/>
  <c r="S29" i="27"/>
  <c r="S1183" i="27"/>
  <c r="S2545" i="27"/>
  <c r="S1328" i="27"/>
  <c r="S1739" i="27"/>
  <c r="S2411" i="27"/>
  <c r="S2258" i="27"/>
  <c r="S3367" i="27"/>
  <c r="S1157" i="27"/>
  <c r="S1131" i="27"/>
  <c r="S88" i="23"/>
  <c r="S1053" i="27"/>
  <c r="S1000" i="27"/>
  <c r="S2386" i="27"/>
  <c r="S1430" i="27"/>
  <c r="S1815" i="27"/>
  <c r="S254" i="27"/>
  <c r="S119" i="27"/>
  <c r="S1079" i="27"/>
  <c r="S3651" i="27"/>
  <c r="S2804" i="27"/>
  <c r="S2753" i="27"/>
  <c r="S2360" i="27"/>
  <c r="S1661" i="27"/>
  <c r="S1841" i="27"/>
  <c r="F149" i="23"/>
  <c r="F150" i="23"/>
  <c r="J146" i="23"/>
  <c r="J145" i="23"/>
  <c r="M149" i="23"/>
  <c r="M150" i="23"/>
  <c r="X149" i="23"/>
  <c r="X150" i="23"/>
  <c r="D1926" i="27"/>
  <c r="D3320" i="27"/>
  <c r="D3418" i="27"/>
  <c r="D1581" i="27"/>
  <c r="Q138" i="23"/>
  <c r="Q137" i="23"/>
  <c r="Q151" i="23"/>
  <c r="Q152" i="23"/>
  <c r="Q140" i="23"/>
  <c r="Q110" i="23"/>
  <c r="Q122" i="23"/>
  <c r="Q114" i="23"/>
  <c r="Q124" i="23"/>
  <c r="Q113" i="23"/>
  <c r="Q105" i="23"/>
  <c r="Q106" i="23"/>
  <c r="Q92" i="23"/>
  <c r="Q93" i="23"/>
  <c r="Q41" i="23"/>
  <c r="Q2649" i="27"/>
  <c r="Q3292" i="27"/>
  <c r="Q3188" i="27"/>
  <c r="Q2006" i="27"/>
  <c r="Q3035" i="27"/>
  <c r="Q3342" i="27"/>
  <c r="Q1404" i="27"/>
  <c r="Q1688" i="27"/>
  <c r="Q3730" i="27"/>
  <c r="Q1557" i="27"/>
  <c r="Q1634" i="27"/>
  <c r="Q1923" i="27"/>
  <c r="Q2081" i="27"/>
  <c r="Q2106" i="27"/>
  <c r="Q2132" i="27"/>
  <c r="Q2207" i="27"/>
  <c r="Q2182" i="27"/>
  <c r="Q2309" i="27"/>
  <c r="Q2675" i="27"/>
  <c r="Q2778" i="27"/>
  <c r="Q2830" i="27"/>
  <c r="Q2855" i="27"/>
  <c r="Q2908" i="27"/>
  <c r="Q3060" i="27"/>
  <c r="Q3110" i="27"/>
  <c r="Q3599" i="27"/>
  <c r="Q3884" i="27"/>
  <c r="Q3266" i="27"/>
  <c r="Q3215" i="27"/>
  <c r="Q3704" i="27"/>
  <c r="Q1455" i="27"/>
  <c r="Q1582" i="27"/>
  <c r="Q1608" i="27"/>
  <c r="Q1790" i="27"/>
  <c r="Q2233" i="27"/>
  <c r="Q2444" i="27"/>
  <c r="Q2571" i="27"/>
  <c r="Q2623" i="27"/>
  <c r="Q2597" i="27"/>
  <c r="Q2701" i="27"/>
  <c r="Q3444" i="27"/>
  <c r="Q3755" i="27"/>
  <c r="Q2469" i="27"/>
  <c r="Q2335" i="27"/>
  <c r="Q2284" i="27"/>
  <c r="Q1765" i="27"/>
  <c r="Q3573" i="27"/>
  <c r="Q1353" i="27"/>
  <c r="Q1532" i="27"/>
  <c r="Q1713" i="27"/>
  <c r="Q3419" i="27"/>
  <c r="Q1896" i="27"/>
  <c r="Q2031" i="27"/>
  <c r="Q2519" i="27"/>
  <c r="Q2727" i="27"/>
  <c r="Q2984" i="27"/>
  <c r="Q2933" i="27"/>
  <c r="Q2959" i="27"/>
  <c r="Q3135" i="27"/>
  <c r="Q3240" i="27"/>
  <c r="Q3805" i="27"/>
  <c r="Q3317" i="27"/>
  <c r="Q2157" i="27"/>
  <c r="Q1980" i="27"/>
  <c r="Q3548" i="27"/>
  <c r="Q3495" i="27"/>
  <c r="Q3678" i="27"/>
  <c r="Q3780" i="27"/>
  <c r="Q2494" i="27"/>
  <c r="Q3010" i="27"/>
  <c r="Q3394" i="27"/>
  <c r="Q1481" i="27"/>
  <c r="Q3085" i="27"/>
  <c r="Q3161" i="27"/>
  <c r="Q3469" i="27"/>
  <c r="Q213" i="27"/>
  <c r="Q464" i="27"/>
  <c r="Q1157" i="27"/>
  <c r="Q1131" i="27"/>
  <c r="Q942" i="27"/>
  <c r="Q912" i="27"/>
  <c r="Q882" i="27"/>
  <c r="Q852" i="27"/>
  <c r="Q822" i="27"/>
  <c r="Q792" i="27"/>
  <c r="Q762" i="27"/>
  <c r="Q702" i="27"/>
  <c r="Q672" i="27"/>
  <c r="Q642" i="27"/>
  <c r="Q612" i="27"/>
  <c r="Q552" i="27"/>
  <c r="Q494" i="27"/>
  <c r="Q404" i="27"/>
  <c r="Q374" i="27"/>
  <c r="Q344" i="27"/>
  <c r="Q179" i="27"/>
  <c r="Q149" i="27"/>
  <c r="Q119" i="27"/>
  <c r="Q1105" i="27"/>
  <c r="Q1079" i="27"/>
  <c r="Q1027" i="27"/>
  <c r="Q971" i="27"/>
  <c r="Q732" i="27"/>
  <c r="Q582" i="27"/>
  <c r="Q523" i="27"/>
  <c r="Q434" i="27"/>
  <c r="Q314" i="27"/>
  <c r="Q284" i="27"/>
  <c r="Q89" i="27"/>
  <c r="Q29" i="27"/>
  <c r="Q85" i="23"/>
  <c r="Q254" i="27"/>
  <c r="Q59" i="27"/>
  <c r="Q2753" i="27"/>
  <c r="Q2804" i="27"/>
  <c r="Q2545" i="27"/>
  <c r="Q3858" i="27"/>
  <c r="Q1507" i="27"/>
  <c r="Q3651" i="27"/>
  <c r="Q1328" i="27"/>
  <c r="Q3831" i="27"/>
  <c r="Q1871" i="27"/>
  <c r="Q1739" i="27"/>
  <c r="Q1379" i="27"/>
  <c r="Q2258" i="27"/>
  <c r="Q3367" i="27"/>
  <c r="Q2360" i="27"/>
  <c r="Q1815" i="27"/>
  <c r="Q1183" i="27"/>
  <c r="Q2386" i="27"/>
  <c r="Q1430" i="27"/>
  <c r="Q3625" i="27"/>
  <c r="Q2881" i="27"/>
  <c r="Q1841" i="27"/>
  <c r="Q2056" i="27"/>
  <c r="Q2411" i="27"/>
  <c r="Q1661" i="27"/>
  <c r="Q1053" i="27"/>
  <c r="Q3521" i="27"/>
  <c r="Q1000" i="27"/>
  <c r="Q88" i="23"/>
  <c r="J120" i="23"/>
  <c r="J121" i="23"/>
  <c r="J109" i="23"/>
  <c r="J114" i="23"/>
  <c r="J113" i="23"/>
  <c r="J124" i="23"/>
  <c r="M127" i="23"/>
  <c r="M128" i="23"/>
  <c r="M116" i="23"/>
  <c r="M120" i="23"/>
  <c r="M121" i="23"/>
  <c r="M109" i="23"/>
  <c r="M3035" i="27"/>
  <c r="M3292" i="27"/>
  <c r="M1404" i="27"/>
  <c r="M3704" i="27"/>
  <c r="M1557" i="27"/>
  <c r="M1634" i="27"/>
  <c r="M1608" i="27"/>
  <c r="M1923" i="27"/>
  <c r="M2081" i="27"/>
  <c r="M2106" i="27"/>
  <c r="M2132" i="27"/>
  <c r="M2207" i="27"/>
  <c r="M2233" i="27"/>
  <c r="M2444" i="27"/>
  <c r="M2701" i="27"/>
  <c r="M2778" i="27"/>
  <c r="M2830" i="27"/>
  <c r="M2855" i="27"/>
  <c r="M2908" i="27"/>
  <c r="M3060" i="27"/>
  <c r="M3110" i="27"/>
  <c r="M3599" i="27"/>
  <c r="M3884" i="27"/>
  <c r="M1353" i="27"/>
  <c r="M1532" i="27"/>
  <c r="M1713" i="27"/>
  <c r="M2519" i="27"/>
  <c r="M2933" i="27"/>
  <c r="M3135" i="27"/>
  <c r="M3240" i="27"/>
  <c r="M3805" i="27"/>
  <c r="M2284" i="27"/>
  <c r="M3266" i="27"/>
  <c r="M1455" i="27"/>
  <c r="M1582" i="27"/>
  <c r="M1790" i="27"/>
  <c r="M2309" i="27"/>
  <c r="M2571" i="27"/>
  <c r="M2597" i="27"/>
  <c r="M2984" i="27"/>
  <c r="M3444" i="27"/>
  <c r="M2157" i="27"/>
  <c r="M2335" i="27"/>
  <c r="M3342" i="27"/>
  <c r="M1765" i="27"/>
  <c r="M3730" i="27"/>
  <c r="M2959" i="27"/>
  <c r="M2182" i="27"/>
  <c r="M1896" i="27"/>
  <c r="M2469" i="27"/>
  <c r="M3215" i="27"/>
  <c r="M2649" i="27"/>
  <c r="M3188" i="27"/>
  <c r="M1980" i="27"/>
  <c r="M2031" i="27"/>
  <c r="M1688" i="27"/>
  <c r="M2675" i="27"/>
  <c r="M2006" i="27"/>
  <c r="M3317" i="27"/>
  <c r="M3573" i="27"/>
  <c r="M2727" i="27"/>
  <c r="M3755" i="27"/>
  <c r="M3419" i="27"/>
  <c r="M2623" i="27"/>
  <c r="M3548" i="27"/>
  <c r="M3495" i="27"/>
  <c r="M3678" i="27"/>
  <c r="M3010" i="27"/>
  <c r="M3161" i="27"/>
  <c r="M3394" i="27"/>
  <c r="M3469" i="27"/>
  <c r="M3085" i="27"/>
  <c r="M3780" i="27"/>
  <c r="M1481" i="27"/>
  <c r="M213" i="27"/>
  <c r="M464" i="27"/>
  <c r="M852" i="27"/>
  <c r="M792" i="27"/>
  <c r="M642" i="27"/>
  <c r="M612" i="27"/>
  <c r="M552" i="27"/>
  <c r="M344" i="27"/>
  <c r="M149" i="27"/>
  <c r="M2494" i="27"/>
  <c r="M1105" i="27"/>
  <c r="M822" i="27"/>
  <c r="M672" i="27"/>
  <c r="M523" i="27"/>
  <c r="M254" i="27"/>
  <c r="M374" i="27"/>
  <c r="M284" i="27"/>
  <c r="M89" i="27"/>
  <c r="M59" i="27"/>
  <c r="M85" i="23"/>
  <c r="M3858" i="27"/>
  <c r="M2545" i="27"/>
  <c r="M1507" i="27"/>
  <c r="M1871" i="27"/>
  <c r="M2056" i="27"/>
  <c r="M2411" i="27"/>
  <c r="M3367" i="27"/>
  <c r="M2386" i="27"/>
  <c r="M119" i="27"/>
  <c r="M732" i="27"/>
  <c r="M762" i="27"/>
  <c r="M1053" i="27"/>
  <c r="M1157" i="27"/>
  <c r="M882" i="27"/>
  <c r="M912" i="27"/>
  <c r="M434" i="27"/>
  <c r="M582" i="27"/>
  <c r="M702" i="27"/>
  <c r="M1183" i="27"/>
  <c r="M1328" i="27"/>
  <c r="M3521" i="27"/>
  <c r="M2258" i="27"/>
  <c r="M942" i="27"/>
  <c r="M1027" i="27"/>
  <c r="M179" i="27"/>
  <c r="M314" i="27"/>
  <c r="M494" i="27"/>
  <c r="M404" i="27"/>
  <c r="M971" i="27"/>
  <c r="M3831" i="27"/>
  <c r="M1131" i="27"/>
  <c r="M1079" i="27"/>
  <c r="M2881" i="27"/>
  <c r="M2804" i="27"/>
  <c r="M1379" i="27"/>
  <c r="M3625" i="27"/>
  <c r="M1841" i="27"/>
  <c r="M2360" i="27"/>
  <c r="M88" i="23"/>
  <c r="M1661" i="27"/>
  <c r="M3651" i="27"/>
  <c r="M29" i="27"/>
  <c r="M1815" i="27"/>
  <c r="M1430" i="27"/>
  <c r="M1739" i="27"/>
  <c r="M2753" i="27"/>
  <c r="H138" i="23"/>
  <c r="H137" i="23"/>
  <c r="K138" i="23"/>
  <c r="K137" i="23"/>
  <c r="K133" i="23"/>
  <c r="K144" i="23"/>
  <c r="D1949" i="27"/>
  <c r="U3874" i="27"/>
  <c r="U3795" i="27"/>
  <c r="U3745" i="27"/>
  <c r="U3589" i="27"/>
  <c r="U3230" i="27"/>
  <c r="U3125" i="27"/>
  <c r="U3100" i="27"/>
  <c r="U2949" i="27"/>
  <c r="U3050" i="27"/>
  <c r="U2974" i="27"/>
  <c r="U2923" i="27"/>
  <c r="U2898" i="27"/>
  <c r="U2845" i="27"/>
  <c r="U2820" i="27"/>
  <c r="U2768" i="27"/>
  <c r="U2665" i="27"/>
  <c r="U2613" i="27"/>
  <c r="U2587" i="27"/>
  <c r="U2561" i="27"/>
  <c r="U2509" i="27"/>
  <c r="U2459" i="27"/>
  <c r="U2434" i="27"/>
  <c r="U2717" i="27"/>
  <c r="U2691" i="27"/>
  <c r="U2223" i="27"/>
  <c r="U2197" i="27"/>
  <c r="U2172" i="27"/>
  <c r="U2122" i="27"/>
  <c r="U2071" i="27"/>
  <c r="U2021" i="27"/>
  <c r="U1940" i="27"/>
  <c r="U2299" i="27"/>
  <c r="U2096" i="27"/>
  <c r="U1598" i="27"/>
  <c r="U1624" i="27"/>
  <c r="U1522" i="27"/>
  <c r="U1445" i="27"/>
  <c r="U1394" i="27"/>
  <c r="U1755" i="27"/>
  <c r="U1886" i="27"/>
  <c r="U1780" i="27"/>
  <c r="U1703" i="27"/>
  <c r="U1547" i="27"/>
  <c r="U3563" i="27"/>
  <c r="U1678" i="27"/>
  <c r="U3256" i="27"/>
  <c r="U3282" i="27"/>
  <c r="U3025" i="27"/>
  <c r="U2274" i="27"/>
  <c r="U2147" i="27"/>
  <c r="U1996" i="27"/>
  <c r="U3205" i="27"/>
  <c r="U2639" i="27"/>
  <c r="U3332" i="27"/>
  <c r="U3694" i="27"/>
  <c r="U1343" i="27"/>
  <c r="U3720" i="27"/>
  <c r="U1970" i="27"/>
  <c r="U3178" i="27"/>
  <c r="U3668" i="27"/>
  <c r="U3485" i="27"/>
  <c r="U3538" i="27"/>
  <c r="U3384" i="27"/>
  <c r="U3151" i="27"/>
  <c r="U3075" i="27"/>
  <c r="U3000" i="27"/>
  <c r="U3459" i="27"/>
  <c r="U1471" i="27"/>
  <c r="U2484" i="27"/>
  <c r="U3615" i="27"/>
  <c r="U3848" i="27"/>
  <c r="U2535" i="27"/>
  <c r="U2248" i="27"/>
  <c r="U1420" i="27"/>
  <c r="U1805" i="27"/>
  <c r="U3821" i="27"/>
  <c r="U2046" i="27"/>
  <c r="U1369" i="27"/>
  <c r="U1729" i="27"/>
  <c r="U3511" i="27"/>
  <c r="U1497" i="27"/>
  <c r="U2871" i="27"/>
  <c r="U2743" i="27"/>
  <c r="U2376" i="27"/>
  <c r="U1318" i="27"/>
  <c r="U197" i="27"/>
  <c r="U452" i="27"/>
  <c r="U959" i="27"/>
  <c r="U930" i="27"/>
  <c r="U840" i="27"/>
  <c r="U810" i="27"/>
  <c r="U690" i="27"/>
  <c r="U660" i="27"/>
  <c r="U630" i="27"/>
  <c r="U600" i="27"/>
  <c r="U540" i="27"/>
  <c r="U511" i="27"/>
  <c r="U332" i="27"/>
  <c r="U302" i="27"/>
  <c r="U242" i="27"/>
  <c r="U137" i="27"/>
  <c r="U107" i="27"/>
  <c r="U3357" i="27"/>
  <c r="U2401" i="27"/>
  <c r="U1857" i="27"/>
  <c r="U2794" i="27"/>
  <c r="U2350" i="27"/>
  <c r="U1147" i="27"/>
  <c r="U1095" i="27"/>
  <c r="U780" i="27"/>
  <c r="U720" i="27"/>
  <c r="U482" i="27"/>
  <c r="U392" i="27"/>
  <c r="U362" i="27"/>
  <c r="U47" i="27"/>
  <c r="U53" i="23"/>
  <c r="U272" i="27"/>
  <c r="U167" i="27"/>
  <c r="U77" i="27"/>
  <c r="U71" i="23"/>
  <c r="U50" i="23"/>
  <c r="U47" i="23"/>
  <c r="U1121" i="27"/>
  <c r="U3409" i="27"/>
  <c r="U3434" i="27"/>
  <c r="U1913" i="27"/>
  <c r="U1017" i="27"/>
  <c r="U988" i="27"/>
  <c r="U1069" i="27"/>
  <c r="U1651" i="27"/>
  <c r="U1043" i="27"/>
  <c r="U570" i="27"/>
  <c r="U422" i="27"/>
  <c r="U3307" i="27"/>
  <c r="U1572" i="27"/>
  <c r="U870" i="27"/>
  <c r="U900" i="27"/>
  <c r="U2325" i="27"/>
  <c r="U750" i="27"/>
  <c r="U3641" i="27"/>
  <c r="U17" i="27"/>
  <c r="U1173" i="27"/>
  <c r="U1831" i="27"/>
  <c r="U3770" i="27"/>
  <c r="G145" i="23"/>
  <c r="G146" i="23"/>
  <c r="G149" i="23"/>
  <c r="G150" i="23"/>
  <c r="N149" i="23"/>
  <c r="N150" i="23"/>
  <c r="D52" i="23"/>
  <c r="D77" i="23"/>
  <c r="D2419" i="27"/>
  <c r="D3779" i="27"/>
  <c r="D3767" i="27"/>
  <c r="O129" i="23"/>
  <c r="O130" i="23"/>
  <c r="O123" i="23"/>
  <c r="V125" i="23"/>
  <c r="V126" i="23"/>
  <c r="V129" i="23"/>
  <c r="V130" i="23"/>
  <c r="V123" i="23"/>
  <c r="D3624" i="27"/>
  <c r="I114" i="23"/>
  <c r="I113" i="23"/>
  <c r="I124" i="23"/>
  <c r="I127" i="23"/>
  <c r="I128" i="23"/>
  <c r="I116" i="23"/>
  <c r="I41" i="23"/>
  <c r="I105" i="23"/>
  <c r="I106" i="23"/>
  <c r="I92" i="23"/>
  <c r="I93" i="23"/>
  <c r="I3215" i="27"/>
  <c r="I2284" i="27"/>
  <c r="I2649" i="27"/>
  <c r="I1713" i="27"/>
  <c r="I1790" i="27"/>
  <c r="I1896" i="27"/>
  <c r="I1923" i="27"/>
  <c r="I1353" i="27"/>
  <c r="I1532" i="27"/>
  <c r="I1557" i="27"/>
  <c r="I2031" i="27"/>
  <c r="I2106" i="27"/>
  <c r="I2597" i="27"/>
  <c r="I2701" i="27"/>
  <c r="I2727" i="27"/>
  <c r="I2623" i="27"/>
  <c r="I2908" i="27"/>
  <c r="I2778" i="27"/>
  <c r="I2830" i="27"/>
  <c r="I2959" i="27"/>
  <c r="I3110" i="27"/>
  <c r="I3444" i="27"/>
  <c r="I3599" i="27"/>
  <c r="I3755" i="27"/>
  <c r="I3317" i="27"/>
  <c r="I3035" i="27"/>
  <c r="I3188" i="27"/>
  <c r="I2335" i="27"/>
  <c r="I1455" i="27"/>
  <c r="I1582" i="27"/>
  <c r="I2081" i="27"/>
  <c r="I2855" i="27"/>
  <c r="I2984" i="27"/>
  <c r="I2006" i="27"/>
  <c r="I3342" i="27"/>
  <c r="I1688" i="27"/>
  <c r="I3704" i="27"/>
  <c r="I3419" i="27"/>
  <c r="I2309" i="27"/>
  <c r="I2182" i="27"/>
  <c r="I2233" i="27"/>
  <c r="I2519" i="27"/>
  <c r="I2675" i="27"/>
  <c r="I3135" i="27"/>
  <c r="I3240" i="27"/>
  <c r="I3805" i="27"/>
  <c r="I2469" i="27"/>
  <c r="I2157" i="27"/>
  <c r="I1980" i="27"/>
  <c r="I1765" i="27"/>
  <c r="I3573" i="27"/>
  <c r="I2132" i="27"/>
  <c r="I3730" i="27"/>
  <c r="I1608" i="27"/>
  <c r="I3060" i="27"/>
  <c r="I2933" i="27"/>
  <c r="I3884" i="27"/>
  <c r="I2207" i="27"/>
  <c r="I3266" i="27"/>
  <c r="I3292" i="27"/>
  <c r="I2571" i="27"/>
  <c r="I1634" i="27"/>
  <c r="I1404" i="27"/>
  <c r="I2444" i="27"/>
  <c r="I3495" i="27"/>
  <c r="I3780" i="27"/>
  <c r="I3548" i="27"/>
  <c r="I3469" i="27"/>
  <c r="I3678" i="27"/>
  <c r="I1481" i="27"/>
  <c r="I3085" i="27"/>
  <c r="I213" i="27"/>
  <c r="I1131" i="27"/>
  <c r="I852" i="27"/>
  <c r="I732" i="27"/>
  <c r="I672" i="27"/>
  <c r="I642" i="27"/>
  <c r="I314" i="27"/>
  <c r="I284" i="27"/>
  <c r="I254" i="27"/>
  <c r="I149" i="27"/>
  <c r="I119" i="27"/>
  <c r="I3161" i="27"/>
  <c r="I2494" i="27"/>
  <c r="I3394" i="27"/>
  <c r="I3010" i="27"/>
  <c r="I1105" i="27"/>
  <c r="I942" i="27"/>
  <c r="I822" i="27"/>
  <c r="I792" i="27"/>
  <c r="I344" i="27"/>
  <c r="I59" i="27"/>
  <c r="I85" i="23"/>
  <c r="I971" i="27"/>
  <c r="I1183" i="27"/>
  <c r="I3625" i="27"/>
  <c r="I2881" i="27"/>
  <c r="I1379" i="27"/>
  <c r="I3367" i="27"/>
  <c r="I2056" i="27"/>
  <c r="I1053" i="27"/>
  <c r="I464" i="27"/>
  <c r="I89" i="27"/>
  <c r="I179" i="27"/>
  <c r="I912" i="27"/>
  <c r="I434" i="27"/>
  <c r="I582" i="27"/>
  <c r="I702" i="27"/>
  <c r="I612" i="27"/>
  <c r="I1430" i="27"/>
  <c r="I1328" i="27"/>
  <c r="I1815" i="27"/>
  <c r="I374" i="27"/>
  <c r="I762" i="27"/>
  <c r="I2804" i="27"/>
  <c r="I1871" i="27"/>
  <c r="I1027" i="27"/>
  <c r="I882" i="27"/>
  <c r="I1157" i="27"/>
  <c r="I552" i="27"/>
  <c r="I404" i="27"/>
  <c r="I494" i="27"/>
  <c r="I523" i="27"/>
  <c r="I1739" i="27"/>
  <c r="I3831" i="27"/>
  <c r="I2753" i="27"/>
  <c r="I2545" i="27"/>
  <c r="I3858" i="27"/>
  <c r="I3521" i="27"/>
  <c r="I1079" i="27"/>
  <c r="I29" i="27"/>
  <c r="I88" i="23"/>
  <c r="I2386" i="27"/>
  <c r="I1661" i="27"/>
  <c r="I3651" i="27"/>
  <c r="I2360" i="27"/>
  <c r="I1507" i="27"/>
  <c r="I2411" i="27"/>
  <c r="I2258" i="27"/>
  <c r="I1841" i="27"/>
  <c r="I2161" i="27"/>
  <c r="I2653" i="27"/>
  <c r="I2010" i="27"/>
  <c r="I3321" i="27"/>
  <c r="I2288" i="27"/>
  <c r="I1561" i="27"/>
  <c r="I3708" i="27"/>
  <c r="I1586" i="27"/>
  <c r="I2085" i="27"/>
  <c r="I2237" i="27"/>
  <c r="I2186" i="27"/>
  <c r="I2313" i="27"/>
  <c r="I2679" i="27"/>
  <c r="I2705" i="27"/>
  <c r="I2782" i="27"/>
  <c r="I2834" i="27"/>
  <c r="I2859" i="27"/>
  <c r="I2988" i="27"/>
  <c r="I3114" i="27"/>
  <c r="I3139" i="27"/>
  <c r="I3244" i="27"/>
  <c r="I3448" i="27"/>
  <c r="I3603" i="27"/>
  <c r="I3759" i="27"/>
  <c r="I3809" i="27"/>
  <c r="I3346" i="27"/>
  <c r="I3219" i="27"/>
  <c r="I3423" i="27"/>
  <c r="I1536" i="27"/>
  <c r="I1717" i="27"/>
  <c r="I1357" i="27"/>
  <c r="I1900" i="27"/>
  <c r="I1927" i="27"/>
  <c r="I1954" i="27"/>
  <c r="I2035" i="27"/>
  <c r="I2110" i="27"/>
  <c r="I2731" i="27"/>
  <c r="I2523" i="27"/>
  <c r="I2912" i="27"/>
  <c r="I2963" i="27"/>
  <c r="I3039" i="27"/>
  <c r="I2339" i="27"/>
  <c r="I3192" i="27"/>
  <c r="I1692" i="27"/>
  <c r="I1459" i="27"/>
  <c r="I1794" i="27"/>
  <c r="I2601" i="27"/>
  <c r="I2627" i="27"/>
  <c r="I2473" i="27"/>
  <c r="I1984" i="27"/>
  <c r="I2211" i="27"/>
  <c r="I2136" i="27"/>
  <c r="I3270" i="27"/>
  <c r="I1769" i="27"/>
  <c r="I2448" i="27"/>
  <c r="I1408" i="27"/>
  <c r="I2575" i="27"/>
  <c r="I3296" i="27"/>
  <c r="I3577" i="27"/>
  <c r="I3734" i="27"/>
  <c r="I3888" i="27"/>
  <c r="I2937" i="27"/>
  <c r="I1638" i="27"/>
  <c r="I1612" i="27"/>
  <c r="I3064" i="27"/>
  <c r="I3499" i="27"/>
  <c r="I3682" i="27"/>
  <c r="I3473" i="27"/>
  <c r="I3552" i="27"/>
  <c r="I3784" i="27"/>
  <c r="I3089" i="27"/>
  <c r="I3014" i="27"/>
  <c r="I2498" i="27"/>
  <c r="I1485" i="27"/>
  <c r="I1135" i="27"/>
  <c r="I1109" i="27"/>
  <c r="I946" i="27"/>
  <c r="I826" i="27"/>
  <c r="I796" i="27"/>
  <c r="I348" i="27"/>
  <c r="I318" i="27"/>
  <c r="I3398" i="27"/>
  <c r="I3165" i="27"/>
  <c r="I217" i="27"/>
  <c r="I856" i="27"/>
  <c r="I736" i="27"/>
  <c r="I676" i="27"/>
  <c r="I646" i="27"/>
  <c r="I288" i="27"/>
  <c r="I258" i="27"/>
  <c r="I153" i="27"/>
  <c r="I123" i="27"/>
  <c r="I63" i="27"/>
  <c r="I98" i="23"/>
  <c r="I1161" i="27"/>
  <c r="I3629" i="27"/>
  <c r="I2885" i="27"/>
  <c r="I2808" i="27"/>
  <c r="I1187" i="27"/>
  <c r="I1383" i="27"/>
  <c r="I378" i="27"/>
  <c r="I586" i="27"/>
  <c r="I1875" i="27"/>
  <c r="I1083" i="27"/>
  <c r="I468" i="27"/>
  <c r="I556" i="27"/>
  <c r="I183" i="27"/>
  <c r="I3371" i="27"/>
  <c r="I1332" i="27"/>
  <c r="I1819" i="27"/>
  <c r="I2060" i="27"/>
  <c r="I886" i="27"/>
  <c r="I33" i="27"/>
  <c r="I1434" i="27"/>
  <c r="I616" i="27"/>
  <c r="I1031" i="27"/>
  <c r="I766" i="27"/>
  <c r="I93" i="27"/>
  <c r="I408" i="27"/>
  <c r="I438" i="27"/>
  <c r="I527" i="27"/>
  <c r="I706" i="27"/>
  <c r="I498" i="27"/>
  <c r="I916" i="27"/>
  <c r="I1511" i="27"/>
  <c r="I2364" i="27"/>
  <c r="I101" i="23"/>
  <c r="I2549" i="27"/>
  <c r="I2262" i="27"/>
  <c r="I1743" i="27"/>
  <c r="I3835" i="27"/>
  <c r="I2390" i="27"/>
  <c r="I2415" i="27"/>
  <c r="I1057" i="27"/>
  <c r="I2757" i="27"/>
  <c r="I1665" i="27"/>
  <c r="I975" i="27"/>
  <c r="I1845" i="27"/>
  <c r="I3655" i="27"/>
  <c r="I3525" i="27"/>
  <c r="I3862" i="27"/>
  <c r="W123" i="23"/>
  <c r="W129" i="23"/>
  <c r="W130" i="23"/>
  <c r="X123" i="23"/>
  <c r="X129" i="23"/>
  <c r="X130" i="23"/>
  <c r="E117" i="23"/>
  <c r="E118" i="23"/>
  <c r="E111" i="23"/>
  <c r="F117" i="23"/>
  <c r="F118" i="23"/>
  <c r="F111" i="23"/>
  <c r="G111" i="23"/>
  <c r="G117" i="23"/>
  <c r="G118" i="23"/>
  <c r="H117" i="23"/>
  <c r="H118" i="23"/>
  <c r="H111" i="23"/>
  <c r="N127" i="23"/>
  <c r="N128" i="23"/>
  <c r="N116" i="23"/>
  <c r="N110" i="23"/>
  <c r="N122" i="23"/>
  <c r="S109" i="23"/>
  <c r="S120" i="23"/>
  <c r="S121" i="23"/>
  <c r="S114" i="23"/>
  <c r="S124" i="23"/>
  <c r="S113" i="23"/>
  <c r="F146" i="23"/>
  <c r="F145" i="23"/>
  <c r="M146" i="23"/>
  <c r="M145" i="23"/>
  <c r="P145" i="23"/>
  <c r="P146" i="23"/>
  <c r="P150" i="23"/>
  <c r="P149" i="23"/>
  <c r="X141" i="23"/>
  <c r="X142" i="23"/>
  <c r="X135" i="23"/>
  <c r="X145" i="23"/>
  <c r="X146" i="23"/>
  <c r="D3316" i="27"/>
  <c r="D3422" i="27"/>
  <c r="O150" i="23"/>
  <c r="O149" i="23"/>
  <c r="D2338" i="27"/>
  <c r="D2901" i="27"/>
  <c r="D3233" i="27"/>
  <c r="D3103" i="27"/>
  <c r="D2200" i="27"/>
  <c r="D1889" i="27"/>
  <c r="D2512" i="27"/>
  <c r="D1550" i="27"/>
  <c r="D3181" i="27"/>
  <c r="D1681" i="27"/>
  <c r="D1346" i="27"/>
  <c r="D2024" i="27"/>
  <c r="D1525" i="27"/>
  <c r="D3028" i="27"/>
  <c r="D3053" i="27"/>
  <c r="D2668" i="27"/>
  <c r="D2462" i="27"/>
  <c r="D1943" i="27"/>
  <c r="D2074" i="27"/>
  <c r="D2590" i="27"/>
  <c r="D3592" i="27"/>
  <c r="D2099" i="27"/>
  <c r="D3798" i="27"/>
  <c r="D2616" i="27"/>
  <c r="D2926" i="27"/>
  <c r="D2848" i="27"/>
  <c r="D1706" i="27"/>
  <c r="D2226" i="27"/>
  <c r="D1627" i="27"/>
  <c r="D1448" i="27"/>
  <c r="D2642" i="27"/>
  <c r="D3259" i="27"/>
  <c r="D3208" i="27"/>
  <c r="D1999" i="27"/>
  <c r="D3566" i="27"/>
  <c r="D3877" i="27"/>
  <c r="D2564" i="27"/>
  <c r="D1601" i="27"/>
  <c r="D3335" i="27"/>
  <c r="D1783" i="27"/>
  <c r="D2952" i="27"/>
  <c r="D2694" i="27"/>
  <c r="D2720" i="27"/>
  <c r="D2823" i="27"/>
  <c r="D2302" i="27"/>
  <c r="D3128" i="27"/>
  <c r="D2977" i="27"/>
  <c r="D3748" i="27"/>
  <c r="D3285" i="27"/>
  <c r="D2175" i="27"/>
  <c r="D1397" i="27"/>
  <c r="D2125" i="27"/>
  <c r="D3723" i="27"/>
  <c r="D2771" i="27"/>
  <c r="D2437" i="27"/>
  <c r="D1973" i="27"/>
  <c r="D1758" i="27"/>
  <c r="D3697" i="27"/>
  <c r="D2277" i="27"/>
  <c r="D2150" i="27"/>
  <c r="D3671" i="27"/>
  <c r="D3541" i="27"/>
  <c r="D3488" i="27"/>
  <c r="D3003" i="27"/>
  <c r="D2487" i="27"/>
  <c r="D3387" i="27"/>
  <c r="D3154" i="27"/>
  <c r="D1474" i="27"/>
  <c r="D3462" i="27"/>
  <c r="D3078" i="27"/>
  <c r="D27" i="23"/>
  <c r="D21" i="23"/>
  <c r="D1321" i="27"/>
  <c r="D844" i="27"/>
  <c r="D754" i="27"/>
  <c r="D3618" i="27"/>
  <c r="D486" i="27"/>
  <c r="D1500" i="27"/>
  <c r="D2328" i="27"/>
  <c r="D1575" i="27"/>
  <c r="D3310" i="27"/>
  <c r="D1072" i="27"/>
  <c r="D1020" i="27"/>
  <c r="D3644" i="27"/>
  <c r="D1916" i="27"/>
  <c r="D3437" i="27"/>
  <c r="D3824" i="27"/>
  <c r="D604" i="27"/>
  <c r="D111" i="27"/>
  <c r="D664" i="27"/>
  <c r="D3514" i="27"/>
  <c r="D1423" i="27"/>
  <c r="D2049" i="27"/>
  <c r="D51" i="27"/>
  <c r="D2746" i="27"/>
  <c r="D276" i="27"/>
  <c r="D201" i="27"/>
  <c r="D634" i="27"/>
  <c r="D1124" i="27"/>
  <c r="D2797" i="27"/>
  <c r="D456" i="27"/>
  <c r="D1150" i="27"/>
  <c r="D2353" i="27"/>
  <c r="D874" i="27"/>
  <c r="D694" i="27"/>
  <c r="D1834" i="27"/>
  <c r="D1046" i="27"/>
  <c r="D544" i="27"/>
  <c r="D904" i="27"/>
  <c r="D336" i="27"/>
  <c r="D1654" i="27"/>
  <c r="D515" i="27"/>
  <c r="D81" i="27"/>
  <c r="D171" i="27"/>
  <c r="D246" i="27"/>
  <c r="D934" i="27"/>
  <c r="D24" i="23"/>
  <c r="D21" i="27"/>
  <c r="D3412" i="27"/>
  <c r="D3360" i="27"/>
  <c r="D1372" i="27"/>
  <c r="D963" i="27"/>
  <c r="D1808" i="27"/>
  <c r="D1098" i="27"/>
  <c r="D141" i="27"/>
  <c r="D366" i="27"/>
  <c r="D2874" i="27"/>
  <c r="D2251" i="27"/>
  <c r="D2538" i="27"/>
  <c r="D1860" i="27"/>
  <c r="D1732" i="27"/>
  <c r="D1176" i="27"/>
  <c r="D3851" i="27"/>
  <c r="D2379" i="27"/>
  <c r="D724" i="27"/>
  <c r="D306" i="27"/>
  <c r="D574" i="27"/>
  <c r="D426" i="27"/>
  <c r="D2404" i="27"/>
  <c r="D814" i="27"/>
  <c r="D784" i="27"/>
  <c r="D396" i="27"/>
  <c r="H15" i="23"/>
  <c r="H1950" i="27"/>
  <c r="H1867" i="27"/>
  <c r="H209" i="27"/>
  <c r="H134" i="23"/>
  <c r="K3296" i="27"/>
  <c r="K1536" i="27"/>
  <c r="K1357" i="27"/>
  <c r="K1408" i="27"/>
  <c r="K1459" i="27"/>
  <c r="K1717" i="27"/>
  <c r="K1794" i="27"/>
  <c r="K1900" i="27"/>
  <c r="K1927" i="27"/>
  <c r="K1954" i="27"/>
  <c r="K2035" i="27"/>
  <c r="K2110" i="27"/>
  <c r="K2211" i="27"/>
  <c r="K2627" i="27"/>
  <c r="K2731" i="27"/>
  <c r="K2473" i="27"/>
  <c r="K2523" i="27"/>
  <c r="K2575" i="27"/>
  <c r="K2912" i="27"/>
  <c r="K2937" i="27"/>
  <c r="K3064" i="27"/>
  <c r="K2963" i="27"/>
  <c r="K3888" i="27"/>
  <c r="K2448" i="27"/>
  <c r="K2653" i="27"/>
  <c r="K3270" i="27"/>
  <c r="K1561" i="27"/>
  <c r="K2186" i="27"/>
  <c r="K2679" i="27"/>
  <c r="K2859" i="27"/>
  <c r="K2782" i="27"/>
  <c r="K2988" i="27"/>
  <c r="K3114" i="27"/>
  <c r="K3139" i="27"/>
  <c r="K3603" i="27"/>
  <c r="K3759" i="27"/>
  <c r="K3809" i="27"/>
  <c r="K2705" i="27"/>
  <c r="K1612" i="27"/>
  <c r="K2339" i="27"/>
  <c r="K3039" i="27"/>
  <c r="K1638" i="27"/>
  <c r="K1586" i="27"/>
  <c r="K2085" i="27"/>
  <c r="K2136" i="27"/>
  <c r="K2601" i="27"/>
  <c r="K2834" i="27"/>
  <c r="K3244" i="27"/>
  <c r="K3448" i="27"/>
  <c r="K2313" i="27"/>
  <c r="K2237" i="27"/>
  <c r="K1692" i="27"/>
  <c r="K2010" i="27"/>
  <c r="K3219" i="27"/>
  <c r="K3192" i="27"/>
  <c r="K3577" i="27"/>
  <c r="K3708" i="27"/>
  <c r="K2161" i="27"/>
  <c r="K3321" i="27"/>
  <c r="K1769" i="27"/>
  <c r="K2288" i="27"/>
  <c r="K3734" i="27"/>
  <c r="K1984" i="27"/>
  <c r="K3346" i="27"/>
  <c r="K3423" i="27"/>
  <c r="K3682" i="27"/>
  <c r="K3552" i="27"/>
  <c r="K3089" i="27"/>
  <c r="K3014" i="27"/>
  <c r="K3784" i="27"/>
  <c r="K3473" i="27"/>
  <c r="K3165" i="27"/>
  <c r="K3398" i="27"/>
  <c r="K3499" i="27"/>
  <c r="K468" i="27"/>
  <c r="K1109" i="27"/>
  <c r="K946" i="27"/>
  <c r="K826" i="27"/>
  <c r="K616" i="27"/>
  <c r="K556" i="27"/>
  <c r="K348" i="27"/>
  <c r="K318" i="27"/>
  <c r="K2498" i="27"/>
  <c r="K1485" i="27"/>
  <c r="K217" i="27"/>
  <c r="K975" i="27"/>
  <c r="K856" i="27"/>
  <c r="K796" i="27"/>
  <c r="K676" i="27"/>
  <c r="K646" i="27"/>
  <c r="K527" i="27"/>
  <c r="K498" i="27"/>
  <c r="K93" i="27"/>
  <c r="K98" i="23"/>
  <c r="K288" i="27"/>
  <c r="K258" i="27"/>
  <c r="K63" i="27"/>
  <c r="K183" i="27"/>
  <c r="K1434" i="27"/>
  <c r="K3655" i="27"/>
  <c r="K3835" i="27"/>
  <c r="K1743" i="27"/>
  <c r="K2262" i="27"/>
  <c r="K2415" i="27"/>
  <c r="K3525" i="27"/>
  <c r="K2549" i="27"/>
  <c r="K2390" i="27"/>
  <c r="K766" i="27"/>
  <c r="K123" i="27"/>
  <c r="K153" i="27"/>
  <c r="K1083" i="27"/>
  <c r="K33" i="27"/>
  <c r="K2808" i="27"/>
  <c r="K886" i="27"/>
  <c r="K408" i="27"/>
  <c r="K438" i="27"/>
  <c r="K706" i="27"/>
  <c r="K1135" i="27"/>
  <c r="K1187" i="27"/>
  <c r="K3862" i="27"/>
  <c r="K1332" i="27"/>
  <c r="K3371" i="27"/>
  <c r="K3629" i="27"/>
  <c r="K1875" i="27"/>
  <c r="K1819" i="27"/>
  <c r="K1031" i="27"/>
  <c r="K378" i="27"/>
  <c r="K1511" i="27"/>
  <c r="K586" i="27"/>
  <c r="K1161" i="27"/>
  <c r="K916" i="27"/>
  <c r="K1057" i="27"/>
  <c r="K736" i="27"/>
  <c r="K1383" i="27"/>
  <c r="K2757" i="27"/>
  <c r="K2060" i="27"/>
  <c r="K2885" i="27"/>
  <c r="K1665" i="27"/>
  <c r="K101" i="23"/>
  <c r="K2364" i="27"/>
  <c r="K1845" i="27"/>
  <c r="K15" i="23"/>
  <c r="K105" i="23"/>
  <c r="K106" i="23"/>
  <c r="K1950" i="27"/>
  <c r="K209" i="27"/>
  <c r="K1867" i="27"/>
  <c r="K134" i="23"/>
  <c r="D19" i="23"/>
  <c r="D82" i="23"/>
  <c r="D83" i="23"/>
  <c r="L150" i="23"/>
  <c r="L149" i="23"/>
  <c r="D3773" i="27"/>
  <c r="O126" i="23"/>
  <c r="O125" i="23"/>
  <c r="D100" i="23"/>
  <c r="D1003" i="27"/>
  <c r="D999" i="27"/>
  <c r="K122" i="23"/>
  <c r="R122" i="23"/>
  <c r="R111" i="23"/>
  <c r="R117" i="23"/>
  <c r="R118" i="23"/>
  <c r="U120" i="23"/>
  <c r="U121" i="23"/>
  <c r="U109" i="23"/>
  <c r="U122" i="23"/>
  <c r="U110" i="23"/>
  <c r="U148" i="23"/>
  <c r="U137" i="23"/>
  <c r="U138" i="23"/>
  <c r="U144" i="23"/>
  <c r="U133" i="23"/>
  <c r="U151" i="23"/>
  <c r="U152" i="23"/>
  <c r="U140" i="23"/>
  <c r="U127" i="23"/>
  <c r="U128" i="23"/>
  <c r="U116" i="23"/>
  <c r="U114" i="23"/>
  <c r="U113" i="23"/>
  <c r="U124" i="23"/>
  <c r="U105" i="23"/>
  <c r="U106" i="23"/>
  <c r="U41" i="23"/>
  <c r="U3835" i="27"/>
  <c r="U33" i="27"/>
  <c r="U2390" i="27"/>
  <c r="U2060" i="27"/>
  <c r="U3525" i="27"/>
  <c r="U2364" i="27"/>
  <c r="U2549" i="27"/>
  <c r="U1743" i="27"/>
  <c r="U916" i="27"/>
  <c r="U886" i="27"/>
  <c r="U1383" i="27"/>
  <c r="U1875" i="27"/>
  <c r="U2885" i="27"/>
  <c r="U1004" i="27"/>
  <c r="U3629" i="27"/>
  <c r="U1031" i="27"/>
  <c r="U2339" i="27"/>
  <c r="U1057" i="27"/>
  <c r="U3423" i="27"/>
  <c r="U1187" i="27"/>
  <c r="U1586" i="27"/>
  <c r="U2010" i="27"/>
  <c r="U1692" i="27"/>
  <c r="U1717" i="27"/>
  <c r="U1638" i="27"/>
  <c r="U2035" i="27"/>
  <c r="U2136" i="27"/>
  <c r="U2473" i="27"/>
  <c r="U2782" i="27"/>
  <c r="U2963" i="27"/>
  <c r="U3244" i="27"/>
  <c r="U3888" i="27"/>
  <c r="U2448" i="27"/>
  <c r="U2161" i="27"/>
  <c r="U3296" i="27"/>
  <c r="U3577" i="27"/>
  <c r="U1459" i="27"/>
  <c r="U2186" i="27"/>
  <c r="U2937" i="27"/>
  <c r="U3139" i="27"/>
  <c r="U3219" i="27"/>
  <c r="U1536" i="27"/>
  <c r="U1954" i="27"/>
  <c r="U2237" i="27"/>
  <c r="U2575" i="27"/>
  <c r="U2912" i="27"/>
  <c r="U3759" i="27"/>
  <c r="U3192" i="27"/>
  <c r="U3734" i="27"/>
  <c r="U3346" i="27"/>
  <c r="U3499" i="27"/>
  <c r="U3089" i="27"/>
  <c r="U3398" i="27"/>
  <c r="U3014" i="27"/>
  <c r="U1161" i="27"/>
  <c r="U975" i="27"/>
  <c r="U706" i="27"/>
  <c r="U616" i="27"/>
  <c r="U288" i="27"/>
  <c r="U2498" i="27"/>
  <c r="U946" i="27"/>
  <c r="U826" i="27"/>
  <c r="U646" i="27"/>
  <c r="U527" i="27"/>
  <c r="U318" i="27"/>
  <c r="U63" i="27"/>
  <c r="U498" i="27"/>
  <c r="U258" i="27"/>
  <c r="U123" i="27"/>
  <c r="U1927" i="27"/>
  <c r="U3655" i="27"/>
  <c r="U438" i="27"/>
  <c r="U2415" i="27"/>
  <c r="U2262" i="27"/>
  <c r="U2757" i="27"/>
  <c r="U766" i="27"/>
  <c r="U2808" i="27"/>
  <c r="U1434" i="27"/>
  <c r="U1511" i="27"/>
  <c r="U1819" i="27"/>
  <c r="U1332" i="27"/>
  <c r="U3371" i="27"/>
  <c r="U1083" i="27"/>
  <c r="U3321" i="27"/>
  <c r="U3448" i="27"/>
  <c r="U2653" i="27"/>
  <c r="U3270" i="27"/>
  <c r="U1561" i="27"/>
  <c r="U1794" i="27"/>
  <c r="U2313" i="27"/>
  <c r="U2085" i="27"/>
  <c r="U2705" i="27"/>
  <c r="U2601" i="27"/>
  <c r="U2859" i="27"/>
  <c r="U3114" i="27"/>
  <c r="U3809" i="27"/>
  <c r="U2731" i="27"/>
  <c r="U2834" i="27"/>
  <c r="U2288" i="27"/>
  <c r="U1769" i="27"/>
  <c r="U1900" i="27"/>
  <c r="U2110" i="27"/>
  <c r="U2679" i="27"/>
  <c r="U2988" i="27"/>
  <c r="U3603" i="27"/>
  <c r="U1408" i="27"/>
  <c r="U1612" i="27"/>
  <c r="U2211" i="27"/>
  <c r="U2523" i="27"/>
  <c r="U2627" i="27"/>
  <c r="U3064" i="27"/>
  <c r="U3039" i="27"/>
  <c r="U3708" i="27"/>
  <c r="U1357" i="27"/>
  <c r="U1984" i="27"/>
  <c r="U3552" i="27"/>
  <c r="U3682" i="27"/>
  <c r="U3473" i="27"/>
  <c r="U3165" i="27"/>
  <c r="U1485" i="27"/>
  <c r="U468" i="27"/>
  <c r="U1109" i="27"/>
  <c r="U736" i="27"/>
  <c r="U676" i="27"/>
  <c r="U378" i="27"/>
  <c r="U153" i="27"/>
  <c r="U217" i="27"/>
  <c r="U856" i="27"/>
  <c r="U796" i="27"/>
  <c r="U556" i="27"/>
  <c r="U348" i="27"/>
  <c r="U98" i="23"/>
  <c r="U408" i="27"/>
  <c r="U183" i="27"/>
  <c r="U93" i="27"/>
  <c r="U1135" i="27"/>
  <c r="U586" i="27"/>
  <c r="U3862" i="27"/>
  <c r="U1665" i="27"/>
  <c r="U1845" i="27"/>
  <c r="U3784" i="27"/>
  <c r="W153" i="23"/>
  <c r="W154" i="23"/>
  <c r="W147" i="23"/>
  <c r="D104" i="23"/>
  <c r="D91" i="23"/>
  <c r="T123" i="23"/>
  <c r="T129" i="23"/>
  <c r="T130" i="23"/>
  <c r="D2423" i="27"/>
  <c r="D2422" i="27"/>
  <c r="D2418" i="27"/>
  <c r="D2420" i="27"/>
  <c r="D3780" i="27"/>
  <c r="E153" i="23"/>
  <c r="E154" i="23"/>
  <c r="E147" i="23"/>
  <c r="P125" i="23"/>
  <c r="P126" i="23"/>
  <c r="P117" i="23"/>
  <c r="P118" i="23"/>
  <c r="P111" i="23"/>
  <c r="D1000" i="27"/>
  <c r="D1004" i="27"/>
  <c r="P129" i="23"/>
  <c r="P130" i="23"/>
  <c r="P123" i="23"/>
  <c r="K141" i="23"/>
  <c r="K142" i="23"/>
  <c r="K135" i="23"/>
  <c r="X147" i="23"/>
  <c r="X153" i="23"/>
  <c r="X154" i="23"/>
  <c r="P153" i="23"/>
  <c r="P154" i="23"/>
  <c r="P147" i="23"/>
  <c r="N117" i="23"/>
  <c r="N118" i="23"/>
  <c r="N111" i="23"/>
  <c r="I125" i="23"/>
  <c r="I126" i="23"/>
  <c r="D78" i="23"/>
  <c r="D76" i="23"/>
  <c r="G147" i="23"/>
  <c r="G153" i="23"/>
  <c r="G154" i="23"/>
  <c r="U79" i="23"/>
  <c r="U80" i="23"/>
  <c r="U54" i="23"/>
  <c r="K149" i="23"/>
  <c r="K150" i="23"/>
  <c r="Q117" i="23"/>
  <c r="Q118" i="23"/>
  <c r="Q111" i="23"/>
  <c r="J147" i="23"/>
  <c r="J153" i="23"/>
  <c r="J154" i="23"/>
  <c r="K126" i="23"/>
  <c r="K125" i="23"/>
  <c r="K123" i="23"/>
  <c r="K129" i="23"/>
  <c r="K130" i="23"/>
  <c r="D137" i="23"/>
  <c r="D138" i="23"/>
  <c r="D151" i="23"/>
  <c r="D152" i="23"/>
  <c r="D140" i="23"/>
  <c r="D109" i="23"/>
  <c r="D120" i="23"/>
  <c r="D121" i="23"/>
  <c r="D110" i="23"/>
  <c r="D122" i="23"/>
  <c r="U1950" i="27"/>
  <c r="U209" i="27"/>
  <c r="U1867" i="27"/>
  <c r="S122" i="23"/>
  <c r="H129" i="23"/>
  <c r="H130" i="23"/>
  <c r="H123" i="23"/>
  <c r="F123" i="23"/>
  <c r="F129" i="23"/>
  <c r="F130" i="23"/>
  <c r="I129" i="23"/>
  <c r="I130" i="23"/>
  <c r="I123" i="23"/>
  <c r="V153" i="23"/>
  <c r="V154" i="23"/>
  <c r="V147" i="23"/>
  <c r="N147" i="23"/>
  <c r="N153" i="23"/>
  <c r="N154" i="23"/>
  <c r="D1950" i="27"/>
  <c r="D1867" i="27"/>
  <c r="D209" i="27"/>
  <c r="D134" i="23"/>
  <c r="M117" i="23"/>
  <c r="M118" i="23"/>
  <c r="M111" i="23"/>
  <c r="M126" i="23"/>
  <c r="M125" i="23"/>
  <c r="J122" i="23"/>
  <c r="Q145" i="23"/>
  <c r="Q146" i="23"/>
  <c r="D54" i="23"/>
  <c r="D79" i="23"/>
  <c r="D80" i="23"/>
  <c r="D2207" i="27"/>
  <c r="D1455" i="27"/>
  <c r="D1634" i="27"/>
  <c r="D2855" i="27"/>
  <c r="D2469" i="27"/>
  <c r="D1608" i="27"/>
  <c r="D2908" i="27"/>
  <c r="D3110" i="27"/>
  <c r="D1557" i="27"/>
  <c r="D2309" i="27"/>
  <c r="D3240" i="27"/>
  <c r="D2933" i="27"/>
  <c r="D2519" i="27"/>
  <c r="D2233" i="27"/>
  <c r="D1896" i="27"/>
  <c r="D2984" i="27"/>
  <c r="D2701" i="27"/>
  <c r="D2031" i="27"/>
  <c r="D1532" i="27"/>
  <c r="D2778" i="27"/>
  <c r="D2284" i="27"/>
  <c r="D3730" i="27"/>
  <c r="D1765" i="27"/>
  <c r="D1980" i="27"/>
  <c r="D3292" i="27"/>
  <c r="D3342" i="27"/>
  <c r="D2006" i="27"/>
  <c r="D3215" i="27"/>
  <c r="D2182" i="27"/>
  <c r="D3755" i="27"/>
  <c r="D2623" i="27"/>
  <c r="D2106" i="27"/>
  <c r="D2132" i="27"/>
  <c r="D1353" i="27"/>
  <c r="D2571" i="27"/>
  <c r="D2959" i="27"/>
  <c r="D2444" i="27"/>
  <c r="D3135" i="27"/>
  <c r="D2727" i="27"/>
  <c r="D2081" i="27"/>
  <c r="D3060" i="27"/>
  <c r="D3805" i="27"/>
  <c r="D1790" i="27"/>
  <c r="D3599" i="27"/>
  <c r="D2597" i="27"/>
  <c r="D2830" i="27"/>
  <c r="D1713" i="27"/>
  <c r="D2675" i="27"/>
  <c r="D3884" i="27"/>
  <c r="D1404" i="27"/>
  <c r="D1688" i="27"/>
  <c r="D3704" i="27"/>
  <c r="D3573" i="27"/>
  <c r="D2649" i="27"/>
  <c r="D3266" i="27"/>
  <c r="D3035" i="27"/>
  <c r="D2157" i="27"/>
  <c r="D3188" i="27"/>
  <c r="D3548" i="27"/>
  <c r="D3678" i="27"/>
  <c r="D3495" i="27"/>
  <c r="D85" i="23"/>
  <c r="D1481" i="27"/>
  <c r="D3085" i="27"/>
  <c r="D3161" i="27"/>
  <c r="D2494" i="27"/>
  <c r="D3469" i="27"/>
  <c r="D3394" i="27"/>
  <c r="D3010" i="27"/>
  <c r="D1328" i="27"/>
  <c r="D119" i="27"/>
  <c r="D88" i="23"/>
  <c r="D2335" i="27"/>
  <c r="D3444" i="27"/>
  <c r="D284" i="27"/>
  <c r="D1815" i="27"/>
  <c r="D59" i="27"/>
  <c r="D1923" i="27"/>
  <c r="D852" i="27"/>
  <c r="D612" i="27"/>
  <c r="D3521" i="27"/>
  <c r="D254" i="27"/>
  <c r="D2545" i="27"/>
  <c r="D1739" i="27"/>
  <c r="D2753" i="27"/>
  <c r="D404" i="27"/>
  <c r="D822" i="27"/>
  <c r="D434" i="27"/>
  <c r="D1131" i="27"/>
  <c r="D2360" i="27"/>
  <c r="D762" i="27"/>
  <c r="D552" i="27"/>
  <c r="D149" i="27"/>
  <c r="D314" i="27"/>
  <c r="D971" i="27"/>
  <c r="D702" i="27"/>
  <c r="D374" i="27"/>
  <c r="D2411" i="27"/>
  <c r="D1079" i="27"/>
  <c r="D494" i="27"/>
  <c r="D912" i="27"/>
  <c r="D1053" i="27"/>
  <c r="D642" i="27"/>
  <c r="D1661" i="27"/>
  <c r="D582" i="27"/>
  <c r="D464" i="27"/>
  <c r="D732" i="27"/>
  <c r="D1183" i="27"/>
  <c r="D1157" i="27"/>
  <c r="D179" i="27"/>
  <c r="D2386" i="27"/>
  <c r="D3858" i="27"/>
  <c r="D3317" i="27"/>
  <c r="D3651" i="27"/>
  <c r="D1582" i="27"/>
  <c r="D3419" i="27"/>
  <c r="D3625" i="27"/>
  <c r="D2881" i="27"/>
  <c r="D1379" i="27"/>
  <c r="D1105" i="27"/>
  <c r="D1430" i="27"/>
  <c r="D2056" i="27"/>
  <c r="D1871" i="27"/>
  <c r="D1507" i="27"/>
  <c r="D3831" i="27"/>
  <c r="D89" i="27"/>
  <c r="D792" i="27"/>
  <c r="D29" i="27"/>
  <c r="D2258" i="27"/>
  <c r="D882" i="27"/>
  <c r="D344" i="27"/>
  <c r="D523" i="27"/>
  <c r="D1027" i="27"/>
  <c r="D1841" i="27"/>
  <c r="D672" i="27"/>
  <c r="D3367" i="27"/>
  <c r="D213" i="27"/>
  <c r="D2804" i="27"/>
  <c r="D942" i="27"/>
  <c r="D2782" i="27"/>
  <c r="D1357" i="27"/>
  <c r="D2237" i="27"/>
  <c r="D2288" i="27"/>
  <c r="D3603" i="27"/>
  <c r="D2731" i="27"/>
  <c r="D2313" i="27"/>
  <c r="D2627" i="27"/>
  <c r="D1561" i="27"/>
  <c r="D2859" i="27"/>
  <c r="D1794" i="27"/>
  <c r="D3114" i="27"/>
  <c r="D2523" i="27"/>
  <c r="D1717" i="27"/>
  <c r="D1769" i="27"/>
  <c r="D3888" i="27"/>
  <c r="D3809" i="27"/>
  <c r="D2988" i="27"/>
  <c r="D2473" i="27"/>
  <c r="D2186" i="27"/>
  <c r="D2963" i="27"/>
  <c r="D3734" i="27"/>
  <c r="D1692" i="27"/>
  <c r="D3346" i="27"/>
  <c r="D3039" i="27"/>
  <c r="D3192" i="27"/>
  <c r="D2010" i="27"/>
  <c r="D2679" i="27"/>
  <c r="D3139" i="27"/>
  <c r="D2705" i="27"/>
  <c r="D1408" i="27"/>
  <c r="D2912" i="27"/>
  <c r="D1536" i="27"/>
  <c r="D3064" i="27"/>
  <c r="D1900" i="27"/>
  <c r="D2575" i="27"/>
  <c r="D1459" i="27"/>
  <c r="D2085" i="27"/>
  <c r="D2211" i="27"/>
  <c r="D3244" i="27"/>
  <c r="D2937" i="27"/>
  <c r="D2035" i="27"/>
  <c r="D2448" i="27"/>
  <c r="D2834" i="27"/>
  <c r="D3759" i="27"/>
  <c r="D3708" i="27"/>
  <c r="D2601" i="27"/>
  <c r="D1638" i="27"/>
  <c r="D1954" i="27"/>
  <c r="D2136" i="27"/>
  <c r="D1612" i="27"/>
  <c r="D2653" i="27"/>
  <c r="D2110" i="27"/>
  <c r="D3296" i="27"/>
  <c r="D3577" i="27"/>
  <c r="D1984" i="27"/>
  <c r="D3270" i="27"/>
  <c r="D2161" i="27"/>
  <c r="D3219" i="27"/>
  <c r="D3552" i="27"/>
  <c r="D3682" i="27"/>
  <c r="D3499" i="27"/>
  <c r="D98" i="23"/>
  <c r="D3089" i="27"/>
  <c r="D1485" i="27"/>
  <c r="D3473" i="27"/>
  <c r="D3165" i="27"/>
  <c r="D3014" i="27"/>
  <c r="D2498" i="27"/>
  <c r="D3398" i="27"/>
  <c r="D1332" i="27"/>
  <c r="D3448" i="27"/>
  <c r="D1586" i="27"/>
  <c r="D3321" i="27"/>
  <c r="D1875" i="27"/>
  <c r="D796" i="27"/>
  <c r="D826" i="27"/>
  <c r="D1434" i="27"/>
  <c r="D3835" i="27"/>
  <c r="D3655" i="27"/>
  <c r="D1031" i="27"/>
  <c r="D93" i="27"/>
  <c r="D3525" i="27"/>
  <c r="D33" i="27"/>
  <c r="D3371" i="27"/>
  <c r="D258" i="27"/>
  <c r="D318" i="27"/>
  <c r="D916" i="27"/>
  <c r="D1743" i="27"/>
  <c r="D1187" i="27"/>
  <c r="D217" i="27"/>
  <c r="D348" i="27"/>
  <c r="D1819" i="27"/>
  <c r="D1845" i="27"/>
  <c r="D676" i="27"/>
  <c r="D766" i="27"/>
  <c r="D2885" i="27"/>
  <c r="D2262" i="27"/>
  <c r="D63" i="27"/>
  <c r="D886" i="27"/>
  <c r="D975" i="27"/>
  <c r="D378" i="27"/>
  <c r="D3862" i="27"/>
  <c r="D2415" i="27"/>
  <c r="D101" i="23"/>
  <c r="D2339" i="27"/>
  <c r="D3423" i="27"/>
  <c r="D1927" i="27"/>
  <c r="D2808" i="27"/>
  <c r="D586" i="27"/>
  <c r="D1383" i="27"/>
  <c r="D2757" i="27"/>
  <c r="D2549" i="27"/>
  <c r="D123" i="27"/>
  <c r="D288" i="27"/>
  <c r="D3629" i="27"/>
  <c r="D856" i="27"/>
  <c r="D736" i="27"/>
  <c r="D2390" i="27"/>
  <c r="D1511" i="27"/>
  <c r="D468" i="27"/>
  <c r="D1161" i="27"/>
  <c r="D498" i="27"/>
  <c r="D527" i="27"/>
  <c r="D646" i="27"/>
  <c r="D1665" i="27"/>
  <c r="D2364" i="27"/>
  <c r="D616" i="27"/>
  <c r="D153" i="27"/>
  <c r="D408" i="27"/>
  <c r="D556" i="27"/>
  <c r="D946" i="27"/>
  <c r="D706" i="27"/>
  <c r="D183" i="27"/>
  <c r="D1083" i="27"/>
  <c r="D1109" i="27"/>
  <c r="D1057" i="27"/>
  <c r="D438" i="27"/>
  <c r="D1135" i="27"/>
  <c r="D2060" i="27"/>
  <c r="I146" i="23"/>
  <c r="I145" i="23"/>
  <c r="H141" i="23"/>
  <c r="H142" i="23"/>
  <c r="H135" i="23"/>
  <c r="D28" i="23"/>
  <c r="M153" i="23"/>
  <c r="M154" i="23"/>
  <c r="M147" i="23"/>
  <c r="F147" i="23"/>
  <c r="F153" i="23"/>
  <c r="F154" i="23"/>
  <c r="S126" i="23"/>
  <c r="S125" i="23"/>
  <c r="N129" i="23"/>
  <c r="N130" i="23"/>
  <c r="N123" i="23"/>
  <c r="U72" i="23"/>
  <c r="U75" i="23"/>
  <c r="K146" i="23"/>
  <c r="K145" i="23"/>
  <c r="H150" i="23"/>
  <c r="H149" i="23"/>
  <c r="J125" i="23"/>
  <c r="J126" i="23"/>
  <c r="Q126" i="23"/>
  <c r="Q125" i="23"/>
  <c r="Q123" i="23"/>
  <c r="Q129" i="23"/>
  <c r="Q130" i="23"/>
  <c r="Q149" i="23"/>
  <c r="Q150" i="23"/>
  <c r="K117" i="23"/>
  <c r="K118" i="23"/>
  <c r="K111" i="23"/>
  <c r="D133" i="23"/>
  <c r="D144" i="23"/>
  <c r="D116" i="23"/>
  <c r="D127" i="23"/>
  <c r="D128" i="23"/>
  <c r="D113" i="23"/>
  <c r="D114" i="23"/>
  <c r="D124" i="23"/>
  <c r="I135" i="23"/>
  <c r="I141" i="23"/>
  <c r="I142" i="23"/>
  <c r="R147" i="23"/>
  <c r="R153" i="23"/>
  <c r="R154" i="23"/>
  <c r="L147" i="23"/>
  <c r="L153" i="23"/>
  <c r="L154" i="23"/>
  <c r="U28" i="23"/>
  <c r="U92" i="23"/>
  <c r="U93" i="23"/>
  <c r="U3035" i="27"/>
  <c r="U3292" i="27"/>
  <c r="U3215" i="27"/>
  <c r="U2284" i="27"/>
  <c r="U2649" i="27"/>
  <c r="U3573" i="27"/>
  <c r="U1404" i="27"/>
  <c r="U1557" i="27"/>
  <c r="U1634" i="27"/>
  <c r="U1608" i="27"/>
  <c r="U2081" i="27"/>
  <c r="U2106" i="27"/>
  <c r="U2132" i="27"/>
  <c r="U2207" i="27"/>
  <c r="U2233" i="27"/>
  <c r="U2182" i="27"/>
  <c r="U2675" i="27"/>
  <c r="U2701" i="27"/>
  <c r="U2778" i="27"/>
  <c r="U2830" i="27"/>
  <c r="U2855" i="27"/>
  <c r="U2908" i="27"/>
  <c r="U3060" i="27"/>
  <c r="U2984" i="27"/>
  <c r="U3110" i="27"/>
  <c r="U3599" i="27"/>
  <c r="U3884" i="27"/>
  <c r="U2006" i="27"/>
  <c r="U1532" i="27"/>
  <c r="U1713" i="27"/>
  <c r="U1688" i="27"/>
  <c r="U1896" i="27"/>
  <c r="U2031" i="27"/>
  <c r="U2309" i="27"/>
  <c r="U2519" i="27"/>
  <c r="U2727" i="27"/>
  <c r="U2933" i="27"/>
  <c r="U2959" i="27"/>
  <c r="U3135" i="27"/>
  <c r="U3240" i="27"/>
  <c r="U3805" i="27"/>
  <c r="U2469" i="27"/>
  <c r="U2157" i="27"/>
  <c r="U3266" i="27"/>
  <c r="U1455" i="27"/>
  <c r="U1765" i="27"/>
  <c r="U1790" i="27"/>
  <c r="U2444" i="27"/>
  <c r="U2571" i="27"/>
  <c r="U2623" i="27"/>
  <c r="U2597" i="27"/>
  <c r="U3755" i="27"/>
  <c r="U1980" i="27"/>
  <c r="U1353" i="27"/>
  <c r="U3188" i="27"/>
  <c r="U3342" i="27"/>
  <c r="U3704" i="27"/>
  <c r="U3730" i="27"/>
  <c r="U3548" i="27"/>
  <c r="U3495" i="27"/>
  <c r="U3678" i="27"/>
  <c r="U3010" i="27"/>
  <c r="U3161" i="27"/>
  <c r="U3394" i="27"/>
  <c r="U3085" i="27"/>
  <c r="U3469" i="27"/>
  <c r="U1481" i="27"/>
  <c r="U213" i="27"/>
  <c r="U464" i="27"/>
  <c r="U942" i="27"/>
  <c r="U852" i="27"/>
  <c r="U822" i="27"/>
  <c r="U792" i="27"/>
  <c r="U702" i="27"/>
  <c r="U642" i="27"/>
  <c r="U612" i="27"/>
  <c r="U552" i="27"/>
  <c r="U374" i="27"/>
  <c r="U344" i="27"/>
  <c r="U254" i="27"/>
  <c r="U179" i="27"/>
  <c r="U119" i="27"/>
  <c r="U2494" i="27"/>
  <c r="U1157" i="27"/>
  <c r="U1105" i="27"/>
  <c r="U971" i="27"/>
  <c r="U732" i="27"/>
  <c r="U672" i="27"/>
  <c r="U523" i="27"/>
  <c r="U494" i="27"/>
  <c r="U314" i="27"/>
  <c r="U284" i="27"/>
  <c r="U89" i="27"/>
  <c r="U404" i="27"/>
  <c r="U149" i="27"/>
  <c r="U59" i="27"/>
  <c r="U85" i="23"/>
  <c r="U1131" i="27"/>
  <c r="U1183" i="27"/>
  <c r="U2386" i="27"/>
  <c r="U3625" i="27"/>
  <c r="U1430" i="27"/>
  <c r="U2545" i="27"/>
  <c r="U2804" i="27"/>
  <c r="U3858" i="27"/>
  <c r="U2881" i="27"/>
  <c r="U1739" i="27"/>
  <c r="U2056" i="27"/>
  <c r="U2411" i="27"/>
  <c r="U1379" i="27"/>
  <c r="U3367" i="27"/>
  <c r="U1053" i="27"/>
  <c r="U582" i="27"/>
  <c r="U434" i="27"/>
  <c r="U29" i="27"/>
  <c r="U2753" i="27"/>
  <c r="U1507" i="27"/>
  <c r="U1328" i="27"/>
  <c r="U3831" i="27"/>
  <c r="U1815" i="27"/>
  <c r="U2360" i="27"/>
  <c r="U1871" i="27"/>
  <c r="U2258" i="27"/>
  <c r="U762" i="27"/>
  <c r="U3521" i="27"/>
  <c r="U1027" i="27"/>
  <c r="U912" i="27"/>
  <c r="U1079" i="27"/>
  <c r="U3651" i="27"/>
  <c r="U1582" i="27"/>
  <c r="U2335" i="27"/>
  <c r="U882" i="27"/>
  <c r="U3419" i="27"/>
  <c r="U88" i="23"/>
  <c r="U1841" i="27"/>
  <c r="U1661" i="27"/>
  <c r="U3444" i="27"/>
  <c r="U1923" i="27"/>
  <c r="U3317" i="27"/>
  <c r="U1000" i="27"/>
  <c r="U3780" i="27"/>
  <c r="S117" i="23"/>
  <c r="S118" i="23"/>
  <c r="S111" i="23"/>
  <c r="N125" i="23"/>
  <c r="N126" i="23"/>
  <c r="G129" i="23"/>
  <c r="G130" i="23"/>
  <c r="G123" i="23"/>
  <c r="E129" i="23"/>
  <c r="E130" i="23"/>
  <c r="E123" i="23"/>
  <c r="I117" i="23"/>
  <c r="I118" i="23"/>
  <c r="I111" i="23"/>
  <c r="H145" i="23"/>
  <c r="H146" i="23"/>
  <c r="M122" i="23"/>
  <c r="J117" i="23"/>
  <c r="J118" i="23"/>
  <c r="J111" i="23"/>
  <c r="O153" i="23"/>
  <c r="O154" i="23"/>
  <c r="O147" i="23"/>
  <c r="T147" i="23"/>
  <c r="T153" i="23"/>
  <c r="T154" i="23"/>
  <c r="D92" i="23"/>
  <c r="D105" i="23"/>
  <c r="D41" i="23"/>
  <c r="I150" i="23"/>
  <c r="I149" i="23"/>
  <c r="R123" i="23"/>
  <c r="R129" i="23"/>
  <c r="R130" i="23"/>
  <c r="U145" i="23"/>
  <c r="U146" i="23"/>
  <c r="U123" i="23"/>
  <c r="U129" i="23"/>
  <c r="U130" i="23"/>
  <c r="U125" i="23"/>
  <c r="U126" i="23"/>
  <c r="U149" i="23"/>
  <c r="U150" i="23"/>
  <c r="U117" i="23"/>
  <c r="U118" i="23"/>
  <c r="U111" i="23"/>
  <c r="D2208" i="27"/>
  <c r="D1456" i="27"/>
  <c r="D2445" i="27"/>
  <c r="D3136" i="27"/>
  <c r="D2650" i="27"/>
  <c r="D2310" i="27"/>
  <c r="D1791" i="27"/>
  <c r="D1354" i="27"/>
  <c r="D2520" i="27"/>
  <c r="D2470" i="27"/>
  <c r="D2702" i="27"/>
  <c r="D1609" i="27"/>
  <c r="D1981" i="27"/>
  <c r="D3343" i="27"/>
  <c r="D3036" i="27"/>
  <c r="D3731" i="27"/>
  <c r="D3267" i="27"/>
  <c r="D2831" i="27"/>
  <c r="D1897" i="27"/>
  <c r="D2728" i="27"/>
  <c r="D3705" i="27"/>
  <c r="D2082" i="27"/>
  <c r="D3061" i="27"/>
  <c r="D3111" i="27"/>
  <c r="D2234" i="27"/>
  <c r="D3600" i="27"/>
  <c r="D1405" i="27"/>
  <c r="D1689" i="27"/>
  <c r="D3574" i="27"/>
  <c r="D3679" i="27"/>
  <c r="D3549" i="27"/>
  <c r="D3162" i="27"/>
  <c r="D3011" i="27"/>
  <c r="D3216" i="27"/>
  <c r="D2960" i="27"/>
  <c r="D2934" i="27"/>
  <c r="D2909" i="27"/>
  <c r="D1558" i="27"/>
  <c r="D3241" i="27"/>
  <c r="D2985" i="27"/>
  <c r="D2107" i="27"/>
  <c r="D2856" i="27"/>
  <c r="D2598" i="27"/>
  <c r="D2183" i="27"/>
  <c r="D3756" i="27"/>
  <c r="D1635" i="27"/>
  <c r="D2285" i="27"/>
  <c r="D3189" i="27"/>
  <c r="D3885" i="27"/>
  <c r="D1533" i="27"/>
  <c r="D3806" i="27"/>
  <c r="D3293" i="27"/>
  <c r="D2676" i="27"/>
  <c r="D2779" i="27"/>
  <c r="D2624" i="27"/>
  <c r="D2032" i="27"/>
  <c r="D2572" i="27"/>
  <c r="D2133" i="27"/>
  <c r="D1714" i="27"/>
  <c r="D2158" i="27"/>
  <c r="D1766" i="27"/>
  <c r="D2007" i="27"/>
  <c r="D93" i="23"/>
  <c r="D3496" i="27"/>
  <c r="D3395" i="27"/>
  <c r="D2495" i="27"/>
  <c r="D3470" i="27"/>
  <c r="D3086" i="27"/>
  <c r="D1482" i="27"/>
  <c r="D1329" i="27"/>
  <c r="D3522" i="27"/>
  <c r="D853" i="27"/>
  <c r="D3445" i="27"/>
  <c r="D3318" i="27"/>
  <c r="D1106" i="27"/>
  <c r="D2057" i="27"/>
  <c r="D1924" i="27"/>
  <c r="D60" i="27"/>
  <c r="D3626" i="27"/>
  <c r="D613" i="27"/>
  <c r="D285" i="27"/>
  <c r="D1872" i="27"/>
  <c r="D1508" i="27"/>
  <c r="D3832" i="27"/>
  <c r="D405" i="27"/>
  <c r="D823" i="27"/>
  <c r="D435" i="27"/>
  <c r="D2361" i="27"/>
  <c r="D30" i="27"/>
  <c r="D763" i="27"/>
  <c r="D553" i="27"/>
  <c r="D315" i="27"/>
  <c r="D703" i="27"/>
  <c r="D2412" i="27"/>
  <c r="D1028" i="27"/>
  <c r="D495" i="27"/>
  <c r="D913" i="27"/>
  <c r="D1054" i="27"/>
  <c r="D643" i="27"/>
  <c r="D1662" i="27"/>
  <c r="D3368" i="27"/>
  <c r="D583" i="27"/>
  <c r="D465" i="27"/>
  <c r="D733" i="27"/>
  <c r="D1158" i="27"/>
  <c r="D943" i="27"/>
  <c r="D3859" i="27"/>
  <c r="D2387" i="27"/>
  <c r="D2336" i="27"/>
  <c r="D255" i="27"/>
  <c r="D2882" i="27"/>
  <c r="D1583" i="27"/>
  <c r="D3420" i="27"/>
  <c r="D120" i="27"/>
  <c r="D1380" i="27"/>
  <c r="D3652" i="27"/>
  <c r="D1816" i="27"/>
  <c r="D1431" i="27"/>
  <c r="D2546" i="27"/>
  <c r="D1740" i="27"/>
  <c r="D2754" i="27"/>
  <c r="D90" i="27"/>
  <c r="D793" i="27"/>
  <c r="D1132" i="27"/>
  <c r="D2259" i="27"/>
  <c r="D883" i="27"/>
  <c r="D150" i="27"/>
  <c r="D972" i="27"/>
  <c r="D375" i="27"/>
  <c r="D345" i="27"/>
  <c r="D524" i="27"/>
  <c r="D1080" i="27"/>
  <c r="D1842" i="27"/>
  <c r="D673" i="27"/>
  <c r="D1184" i="27"/>
  <c r="D214" i="27"/>
  <c r="D2805" i="27"/>
  <c r="D180" i="27"/>
  <c r="D3781" i="27"/>
  <c r="D1001" i="27"/>
  <c r="M129" i="23"/>
  <c r="M130" i="23"/>
  <c r="M123" i="23"/>
  <c r="D145" i="23"/>
  <c r="D146" i="23"/>
  <c r="K153" i="23"/>
  <c r="K154" i="23"/>
  <c r="K147" i="23"/>
  <c r="I147" i="23"/>
  <c r="I153" i="23"/>
  <c r="I154" i="23"/>
  <c r="Q147" i="23"/>
  <c r="Q153" i="23"/>
  <c r="Q154" i="23"/>
  <c r="J129" i="23"/>
  <c r="J130" i="23"/>
  <c r="J123" i="23"/>
  <c r="D123" i="23"/>
  <c r="D129" i="23"/>
  <c r="D130" i="23"/>
  <c r="D149" i="23"/>
  <c r="D150" i="23"/>
  <c r="D3785" i="27"/>
  <c r="D106" i="23"/>
  <c r="D2524" i="27"/>
  <c r="D2938" i="27"/>
  <c r="D1460" i="27"/>
  <c r="D1562" i="27"/>
  <c r="D1409" i="27"/>
  <c r="D3220" i="27"/>
  <c r="D2289" i="27"/>
  <c r="D3271" i="27"/>
  <c r="D2989" i="27"/>
  <c r="D2732" i="27"/>
  <c r="D2628" i="27"/>
  <c r="D2602" i="27"/>
  <c r="D1795" i="27"/>
  <c r="D3040" i="27"/>
  <c r="D3578" i="27"/>
  <c r="D2111" i="27"/>
  <c r="D3604" i="27"/>
  <c r="D1955" i="27"/>
  <c r="D3810" i="27"/>
  <c r="D3065" i="27"/>
  <c r="D1901" i="27"/>
  <c r="D3245" i="27"/>
  <c r="D1718" i="27"/>
  <c r="D3889" i="27"/>
  <c r="D1358" i="27"/>
  <c r="D3297" i="27"/>
  <c r="D2654" i="27"/>
  <c r="D3193" i="27"/>
  <c r="D2011" i="27"/>
  <c r="D3553" i="27"/>
  <c r="D3399" i="27"/>
  <c r="D3015" i="27"/>
  <c r="D3166" i="27"/>
  <c r="D2499" i="27"/>
  <c r="D3090" i="27"/>
  <c r="D1486" i="27"/>
  <c r="D3683" i="27"/>
  <c r="D2783" i="27"/>
  <c r="D2086" i="27"/>
  <c r="D2314" i="27"/>
  <c r="D3140" i="27"/>
  <c r="D2238" i="27"/>
  <c r="D2680" i="27"/>
  <c r="D1985" i="27"/>
  <c r="D1537" i="27"/>
  <c r="D2474" i="27"/>
  <c r="D3760" i="27"/>
  <c r="D2137" i="27"/>
  <c r="D2913" i="27"/>
  <c r="D2212" i="27"/>
  <c r="D3347" i="27"/>
  <c r="D3735" i="27"/>
  <c r="D2449" i="27"/>
  <c r="D2576" i="27"/>
  <c r="D2835" i="27"/>
  <c r="D1639" i="27"/>
  <c r="D2187" i="27"/>
  <c r="D1613" i="27"/>
  <c r="D2036" i="27"/>
  <c r="D2860" i="27"/>
  <c r="D2706" i="27"/>
  <c r="D3709" i="27"/>
  <c r="D1770" i="27"/>
  <c r="D3115" i="27"/>
  <c r="D2964" i="27"/>
  <c r="D1693" i="27"/>
  <c r="D2162" i="27"/>
  <c r="D3500" i="27"/>
  <c r="D3474" i="27"/>
  <c r="D1333" i="27"/>
  <c r="D2340" i="27"/>
  <c r="D3449" i="27"/>
  <c r="D1587" i="27"/>
  <c r="D2550" i="27"/>
  <c r="D1384" i="27"/>
  <c r="D2809" i="27"/>
  <c r="D94" i="27"/>
  <c r="D2365" i="27"/>
  <c r="D34" i="27"/>
  <c r="D3372" i="27"/>
  <c r="D259" i="27"/>
  <c r="D319" i="27"/>
  <c r="D917" i="27"/>
  <c r="D1188" i="27"/>
  <c r="D947" i="27"/>
  <c r="D184" i="27"/>
  <c r="D1846" i="27"/>
  <c r="D1058" i="27"/>
  <c r="D677" i="27"/>
  <c r="D1136" i="27"/>
  <c r="D767" i="27"/>
  <c r="D64" i="27"/>
  <c r="D887" i="27"/>
  <c r="D2061" i="27"/>
  <c r="D3863" i="27"/>
  <c r="D2416" i="27"/>
  <c r="D379" i="27"/>
  <c r="D3424" i="27"/>
  <c r="D3322" i="27"/>
  <c r="D1928" i="27"/>
  <c r="D3836" i="27"/>
  <c r="D1162" i="27"/>
  <c r="D827" i="27"/>
  <c r="D1876" i="27"/>
  <c r="D857" i="27"/>
  <c r="D289" i="27"/>
  <c r="D2391" i="27"/>
  <c r="D2758" i="27"/>
  <c r="D124" i="27"/>
  <c r="D797" i="27"/>
  <c r="D469" i="27"/>
  <c r="D3630" i="27"/>
  <c r="D737" i="27"/>
  <c r="D587" i="27"/>
  <c r="D1512" i="27"/>
  <c r="D1435" i="27"/>
  <c r="D3656" i="27"/>
  <c r="D1032" i="27"/>
  <c r="D499" i="27"/>
  <c r="D528" i="27"/>
  <c r="D647" i="27"/>
  <c r="D1666" i="27"/>
  <c r="D3526" i="27"/>
  <c r="D617" i="27"/>
  <c r="D154" i="27"/>
  <c r="D1744" i="27"/>
  <c r="D409" i="27"/>
  <c r="D557" i="27"/>
  <c r="D218" i="27"/>
  <c r="D707" i="27"/>
  <c r="D349" i="27"/>
  <c r="D1084" i="27"/>
  <c r="D1820" i="27"/>
  <c r="D1110" i="27"/>
  <c r="D439" i="27"/>
  <c r="D2886" i="27"/>
  <c r="D2263" i="27"/>
  <c r="D976" i="27"/>
  <c r="D1005" i="27"/>
  <c r="H147" i="23"/>
  <c r="H153" i="23"/>
  <c r="H154" i="23"/>
  <c r="D126" i="23"/>
  <c r="D125" i="23"/>
  <c r="D1951" i="27"/>
  <c r="D1868" i="27"/>
  <c r="D210" i="27"/>
  <c r="D141" i="23"/>
  <c r="D142" i="23"/>
  <c r="D135" i="23"/>
  <c r="S129" i="23"/>
  <c r="S130" i="23"/>
  <c r="S123" i="23"/>
  <c r="D111" i="23"/>
  <c r="D117" i="23"/>
  <c r="D118" i="23"/>
  <c r="U153" i="23"/>
  <c r="U154" i="23"/>
  <c r="U147" i="23"/>
  <c r="D153" i="23"/>
  <c r="D154" i="23"/>
  <c r="D147" i="23"/>
</calcChain>
</file>

<file path=xl/comments1.xml><?xml version="1.0" encoding="utf-8"?>
<comments xmlns="http://schemas.openxmlformats.org/spreadsheetml/2006/main">
  <authors>
    <author/>
  </authors>
  <commentList>
    <comment ref="F4" authorId="0" shapeId="0">
      <text>
        <r>
          <rPr>
            <sz val="11"/>
            <color rgb="FF000000"/>
            <rFont val="Calibri"/>
            <family val="2"/>
          </rPr>
          <t xml:space="preserve">Aude Goumbri:
= sum of Income tax current + Income tax deferred
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C88" authorId="0" shapeId="0">
      <text>
        <r>
          <rPr>
            <sz val="11"/>
            <color rgb="FF000000"/>
            <rFont val="Calibri"/>
            <family val="2"/>
          </rPr>
          <t>Total on the registration document is 25639
	-Aude Goumbri</t>
        </r>
      </text>
    </comment>
    <comment ref="D88" authorId="0" shapeId="0">
      <text>
        <r>
          <rPr>
            <sz val="11"/>
            <color rgb="FF000000"/>
            <rFont val="Calibri"/>
            <family val="2"/>
          </rPr>
          <t>Total on the registration document is 131715
	-Aude Goumbri</t>
        </r>
      </text>
    </comment>
    <comment ref="E88" authorId="0" shapeId="0">
      <text>
        <r>
          <rPr>
            <sz val="11"/>
            <color rgb="FF000000"/>
            <rFont val="Calibri"/>
            <family val="2"/>
          </rPr>
          <t>Total on the registration document is 6109
	-Aude Goumbri</t>
        </r>
      </text>
    </comment>
    <comment ref="I88" authorId="0" shapeId="0">
      <text>
        <r>
          <rPr>
            <sz val="11"/>
            <color rgb="FF000000"/>
            <rFont val="Calibri"/>
            <family val="2"/>
          </rPr>
          <t>Total on the registration document is 650
	-Aude Goumbri</t>
        </r>
      </text>
    </comment>
    <comment ref="J88" authorId="0" shapeId="0">
      <text>
        <r>
          <rPr>
            <sz val="11"/>
            <color rgb="FF000000"/>
            <rFont val="Calibri"/>
            <family val="2"/>
          </rPr>
          <t>Total on the registration document : -1288
	-Aude Goumbri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F3" authorId="0" shapeId="0">
      <text>
        <r>
          <rPr>
            <sz val="11"/>
            <color rgb="FF000000"/>
            <rFont val="Calibri"/>
            <family val="2"/>
          </rPr>
          <t>Aude Goumbri:
Sum of current corporate tax + deferred corporate tax</t>
        </r>
      </text>
    </comment>
    <comment ref="G3" authorId="0" shapeId="0">
      <text>
        <r>
          <rPr>
            <sz val="11"/>
            <color rgb="FF000000"/>
            <rFont val="Calibri"/>
            <family val="2"/>
          </rPr>
          <t>Aude Goumbri:
Not mentioned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G3" authorId="0" shapeId="0">
      <text>
        <r>
          <rPr>
            <sz val="11"/>
            <color rgb="FF000000"/>
            <rFont val="Calibri"/>
            <family val="2"/>
          </rPr>
          <t>Nothing on the registration doc
	-Aude Goumbri</t>
        </r>
      </text>
    </comment>
    <comment ref="C69" authorId="0" shapeId="0">
      <text>
        <r>
          <rPr>
            <sz val="11"/>
            <color rgb="FF000000"/>
            <rFont val="Calibri"/>
            <family val="2"/>
          </rPr>
          <t>23868 as total on registration doc
	-Aude Goumbri</t>
        </r>
      </text>
    </comment>
    <comment ref="D69" authorId="0" shapeId="0">
      <text>
        <r>
          <rPr>
            <sz val="11"/>
            <color rgb="FF000000"/>
            <rFont val="Calibri"/>
            <family val="2"/>
          </rPr>
          <t>102886 on registration doc
	-Aude Goumbri</t>
        </r>
      </text>
    </comment>
    <comment ref="F69" authorId="0" shapeId="0">
      <text>
        <r>
          <rPr>
            <sz val="11"/>
            <color rgb="FF000000"/>
            <rFont val="Calibri"/>
            <family val="2"/>
          </rPr>
          <t>-2323 on registration doc
	-Aude Goumbri</t>
        </r>
      </text>
    </comment>
  </commentList>
</comments>
</file>

<file path=xl/comments5.xml><?xml version="1.0" encoding="utf-8"?>
<comments xmlns="http://schemas.openxmlformats.org/spreadsheetml/2006/main">
  <authors>
    <author>Thomas DAUPHIN</author>
  </authors>
  <commentList>
    <comment ref="N3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C6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
</t>
        </r>
      </text>
    </comment>
    <comment ref="N6" authorId="0" shapeId="0">
      <text>
        <r>
          <rPr>
            <sz val="9"/>
            <color indexed="81"/>
            <rFont val="Tahoma"/>
            <family val="2"/>
          </rPr>
          <t>Category "Other"</t>
        </r>
      </text>
    </comment>
    <comment ref="U9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C13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"Channel Islands and Isle of Man"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"Channel Islands"</t>
        </r>
      </text>
    </comment>
    <comment ref="F13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"Channel Islands and the Isle of Man"</t>
        </r>
      </text>
    </comment>
    <comment ref="N15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C16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"Channel Islands and Isle of Man"</t>
        </r>
      </text>
    </comment>
    <comment ref="F16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"Channel Islands and the Isle of Man"</t>
        </r>
      </text>
    </comment>
    <comment ref="C17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"Channel Islands and Isle of Man"</t>
        </r>
      </text>
    </comment>
    <comment ref="E17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"Channel Islands"</t>
        </r>
      </text>
    </comment>
    <comment ref="F17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"Channel Islands and the Isle of Man"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 Commerzbank</t>
        </r>
      </text>
    </comment>
    <comment ref="U24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U31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N32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C34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N47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U47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N59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N76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N83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U83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U86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A107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 HSBC
</t>
        </r>
      </text>
    </comment>
    <comment ref="U115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U116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N121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N127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N137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N154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U156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N157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U157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N159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U162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N163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N164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U164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U166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N167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N168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C171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
</t>
        </r>
      </text>
    </comment>
    <comment ref="N171" authorId="0" shapeId="0">
      <text>
        <r>
          <rPr>
            <sz val="9"/>
            <color indexed="81"/>
            <rFont val="Tahoma"/>
            <family val="2"/>
          </rPr>
          <t>Category "Other"</t>
        </r>
      </text>
    </comment>
    <comment ref="N174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C175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"Channel Islands and Isle of Man"</t>
        </r>
      </text>
    </comment>
    <comment ref="E175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"Channel Islands"</t>
        </r>
      </text>
    </comment>
    <comment ref="F175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"Channel Islands and the Isle of Man"</t>
        </r>
      </text>
    </comment>
    <comment ref="N177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N179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U180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U182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C183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"Channel Islands and Isle of Man"</t>
        </r>
      </text>
    </comment>
    <comment ref="E183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"Channel Islands"</t>
        </r>
      </text>
    </comment>
    <comment ref="F183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"Channel Islands and the Isle of Man"</t>
        </r>
      </text>
    </comment>
    <comment ref="N187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C198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"Channel Islands and Isle of Man"</t>
        </r>
      </text>
    </comment>
    <comment ref="F198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"Channel Islands and the Isle of Man"</t>
        </r>
      </text>
    </comment>
    <comment ref="U202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U205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U217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C219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</t>
        </r>
      </text>
    </comment>
    <comment ref="A285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 HSBC
</t>
        </r>
      </text>
    </comment>
    <comment ref="A290" authorId="0" shapeId="0">
      <text>
        <r>
          <rPr>
            <b/>
            <sz val="9"/>
            <color indexed="81"/>
            <rFont val="Tahoma"/>
            <family val="2"/>
          </rPr>
          <t>Thomas DAUPHIN:</t>
        </r>
        <r>
          <rPr>
            <sz val="9"/>
            <color indexed="81"/>
            <rFont val="Tahoma"/>
            <family val="2"/>
          </rPr>
          <t xml:space="preserve">
Category "Other" Commerzbank</t>
        </r>
      </text>
    </comment>
  </commentList>
</comments>
</file>

<file path=xl/sharedStrings.xml><?xml version="1.0" encoding="utf-8"?>
<sst xmlns="http://schemas.openxmlformats.org/spreadsheetml/2006/main" count="6742" uniqueCount="517">
  <si>
    <t>Country</t>
  </si>
  <si>
    <t>Nature of activities</t>
  </si>
  <si>
    <t>Turnover</t>
  </si>
  <si>
    <t>Number of employees (FTE)</t>
  </si>
  <si>
    <t>Tax on profit or loss</t>
  </si>
  <si>
    <t>Public subsidies received</t>
  </si>
  <si>
    <t>Profit or loss before tax</t>
  </si>
  <si>
    <t>Number of total subsidiaries (CBCR data)</t>
  </si>
  <si>
    <t>Netherlands</t>
  </si>
  <si>
    <t>ING Bank N.V.</t>
  </si>
  <si>
    <t>Retail banking</t>
  </si>
  <si>
    <t>Wholesale banking/
Retail banking</t>
  </si>
  <si>
    <t xml:space="preserve">Required under CRD IV Article 89 </t>
  </si>
  <si>
    <t>Additional data included in CBCR of banks</t>
  </si>
  <si>
    <t>Total assets</t>
  </si>
  <si>
    <t>Current corporate tax on profit or loss</t>
  </si>
  <si>
    <t>Deferred corporate tax on profit or loss</t>
  </si>
  <si>
    <t>Official terms</t>
  </si>
  <si>
    <t>Terms used by bank</t>
  </si>
  <si>
    <t>Name(s)</t>
  </si>
  <si>
    <t>Geographical location</t>
  </si>
  <si>
    <t>Name of principal subsidiary</t>
  </si>
  <si>
    <t>Main activity</t>
  </si>
  <si>
    <t>Average number
of employees
at full time
equivalent basis</t>
  </si>
  <si>
    <t>Result
before tax</t>
  </si>
  <si>
    <t>Taxation</t>
  </si>
  <si>
    <t>-</t>
  </si>
  <si>
    <t>Belgium</t>
  </si>
  <si>
    <t>ING België N.V.</t>
  </si>
  <si>
    <t>ING Luxembourg S.A.</t>
  </si>
  <si>
    <t>Poland</t>
  </si>
  <si>
    <t>Germany</t>
  </si>
  <si>
    <t>Romania</t>
  </si>
  <si>
    <t>Spain</t>
  </si>
  <si>
    <t>Italy</t>
  </si>
  <si>
    <t>UK</t>
  </si>
  <si>
    <t>France</t>
  </si>
  <si>
    <t>Russia</t>
  </si>
  <si>
    <t>Czech Republic</t>
  </si>
  <si>
    <t>Hungary</t>
  </si>
  <si>
    <t>Slovakia</t>
  </si>
  <si>
    <t>Ukraine</t>
  </si>
  <si>
    <t>Austria</t>
  </si>
  <si>
    <t>Bulgaria</t>
  </si>
  <si>
    <t>Ireland</t>
  </si>
  <si>
    <t>Portugal</t>
  </si>
  <si>
    <t>Switzerland</t>
  </si>
  <si>
    <t>USA</t>
  </si>
  <si>
    <t>Brazil</t>
  </si>
  <si>
    <t>Mexico</t>
  </si>
  <si>
    <t>China</t>
  </si>
  <si>
    <t>Japan</t>
  </si>
  <si>
    <t>Singapore</t>
  </si>
  <si>
    <t>Hong Kong</t>
  </si>
  <si>
    <t>Philippines</t>
  </si>
  <si>
    <t>South Korea</t>
  </si>
  <si>
    <t>Taiwan</t>
  </si>
  <si>
    <t>Indonesia</t>
  </si>
  <si>
    <t>Malaysia</t>
  </si>
  <si>
    <t>India</t>
  </si>
  <si>
    <t>United Arabic Emirates</t>
  </si>
  <si>
    <t>Australia</t>
  </si>
  <si>
    <t>Mauritius</t>
  </si>
  <si>
    <t>ING Bank Slaski S.A.</t>
  </si>
  <si>
    <t>ING Bank A.S.</t>
  </si>
  <si>
    <t>ING DiBa A.G.</t>
  </si>
  <si>
    <t>Branch of ING Bank N.V.</t>
  </si>
  <si>
    <t>ING Bank (Eurasia) Z.A.O.</t>
  </si>
  <si>
    <t>PJSC ING Bank Ukraine</t>
  </si>
  <si>
    <t>Branch of ING DiBa A.G.</t>
  </si>
  <si>
    <t>Branch of ING België N.V.</t>
  </si>
  <si>
    <t>ING Financial Holdings</t>
  </si>
  <si>
    <t>Negociaciones Mercantiles
Especializidas, S.A. de C.V.</t>
  </si>
  <si>
    <t>PT ING Securities Indonesia</t>
  </si>
  <si>
    <t>ING Bank (Australia) Ltd.</t>
  </si>
  <si>
    <t>ING Mauritius</t>
  </si>
  <si>
    <t>Wholesale banking</t>
  </si>
  <si>
    <t>Investment management</t>
  </si>
  <si>
    <t>Total according to bank</t>
  </si>
  <si>
    <t>Total calculated</t>
  </si>
  <si>
    <t xml:space="preserve">Total
Income </t>
  </si>
  <si>
    <t>All figures are in millions EUR (except FTE)</t>
  </si>
  <si>
    <t>Calculations based on data</t>
  </si>
  <si>
    <t>Turkey</t>
  </si>
  <si>
    <t>Tax havens</t>
  </si>
  <si>
    <t>Home country</t>
  </si>
  <si>
    <t>Total in tax havens</t>
  </si>
  <si>
    <t>Tax haven activities as percentage of total</t>
  </si>
  <si>
    <t xml:space="preserve"> </t>
  </si>
  <si>
    <t>Home country activities as perdentage of total</t>
  </si>
  <si>
    <t>Total home country (Netherlands)</t>
  </si>
  <si>
    <t>Effective tax rate</t>
  </si>
  <si>
    <t>Total</t>
  </si>
  <si>
    <t>HSBC</t>
  </si>
  <si>
    <t>Barclays</t>
  </si>
  <si>
    <t>RBS</t>
  </si>
  <si>
    <t>Lloyds</t>
  </si>
  <si>
    <t>Standard Chartered</t>
  </si>
  <si>
    <t>BNP</t>
  </si>
  <si>
    <t>Crédit Agricole</t>
  </si>
  <si>
    <t>Société Générale</t>
  </si>
  <si>
    <t>BPCE group</t>
  </si>
  <si>
    <t>Crédit Mutuel</t>
  </si>
  <si>
    <t>Deutsche Bank</t>
  </si>
  <si>
    <t>Commerzbank AG</t>
  </si>
  <si>
    <t>Kfw IPEX</t>
  </si>
  <si>
    <t>ING</t>
  </si>
  <si>
    <t>Rabobank</t>
  </si>
  <si>
    <t>Unicredit</t>
  </si>
  <si>
    <t>Intesa Sanpaolo</t>
  </si>
  <si>
    <t>Santander</t>
  </si>
  <si>
    <t>BBVA</t>
  </si>
  <si>
    <t>Nordea</t>
  </si>
  <si>
    <t>Name of subsidiary</t>
  </si>
  <si>
    <t>Type of operations</t>
  </si>
  <si>
    <t>Income from continued operations</t>
  </si>
  <si>
    <t>Average number
of employees
in FTE</t>
  </si>
  <si>
    <t>Operating profit before taxation</t>
  </si>
  <si>
    <t>Government subsidies received</t>
  </si>
  <si>
    <t>Luxembourg</t>
  </si>
  <si>
    <t>United Kindom</t>
  </si>
  <si>
    <t>Norway</t>
  </si>
  <si>
    <t>Sweden</t>
  </si>
  <si>
    <t>Denmark</t>
  </si>
  <si>
    <t>United States</t>
  </si>
  <si>
    <t>Canada</t>
  </si>
  <si>
    <t>Cayman Islands</t>
  </si>
  <si>
    <t>Curacao</t>
  </si>
  <si>
    <t>Chile</t>
  </si>
  <si>
    <t>Argentina</t>
  </si>
  <si>
    <t>New Zeland</t>
  </si>
  <si>
    <t>Finland</t>
  </si>
  <si>
    <t>Total in tax havens (excl Netherlands)</t>
  </si>
  <si>
    <t>Total non tax havens</t>
  </si>
  <si>
    <t xml:space="preserve">Effective tax rate </t>
  </si>
  <si>
    <t>Labour productivity (turnover)</t>
  </si>
  <si>
    <t>Non-tax havens as percentage of total</t>
  </si>
  <si>
    <t>home country</t>
  </si>
  <si>
    <t>(in millions EUR)</t>
  </si>
  <si>
    <t xml:space="preserve">Total in tax havens </t>
  </si>
  <si>
    <t>Total home country (France)</t>
  </si>
  <si>
    <t>Home country activities as percentage of total</t>
  </si>
  <si>
    <t>Net Revenues (turnover)</t>
  </si>
  <si>
    <t>Employees (full-time equivalent)</t>
  </si>
  <si>
    <t>Income (loss) before income taxes</t>
  </si>
  <si>
    <t>Income tax (expense)/benefit</t>
  </si>
  <si>
    <t>Colombia</t>
  </si>
  <si>
    <t>Czech republic</t>
  </si>
  <si>
    <t>Great Britain</t>
  </si>
  <si>
    <t>Greece</t>
  </si>
  <si>
    <t>Guernsey</t>
  </si>
  <si>
    <t>Israel</t>
  </si>
  <si>
    <t>Jersey</t>
  </si>
  <si>
    <t>Latvia</t>
  </si>
  <si>
    <t>Malta</t>
  </si>
  <si>
    <t>New Zealand</t>
  </si>
  <si>
    <t>Pakistan</t>
  </si>
  <si>
    <t>Peru</t>
  </si>
  <si>
    <t>Qatar</t>
  </si>
  <si>
    <t>Russian Fed.</t>
  </si>
  <si>
    <t>Saudi Arabia</t>
  </si>
  <si>
    <t>South Africa</t>
  </si>
  <si>
    <t>Sri Lanka</t>
  </si>
  <si>
    <t>Thailand</t>
  </si>
  <si>
    <t>UAE</t>
  </si>
  <si>
    <t>Vietnam</t>
  </si>
  <si>
    <t>Total home country (Germany)</t>
  </si>
  <si>
    <t>Armenia</t>
  </si>
  <si>
    <t>Channel Islands and Isle of Man</t>
  </si>
  <si>
    <t>Monaco</t>
  </si>
  <si>
    <t>Bangladesh</t>
  </si>
  <si>
    <t>Brunei</t>
  </si>
  <si>
    <t>Korea</t>
  </si>
  <si>
    <t>Macau</t>
  </si>
  <si>
    <t>Maldives</t>
  </si>
  <si>
    <t>Egypt</t>
  </si>
  <si>
    <t>Algeria</t>
  </si>
  <si>
    <t>Bahrain</t>
  </si>
  <si>
    <t>Kuwait</t>
  </si>
  <si>
    <t>Lebanon</t>
  </si>
  <si>
    <t>Oman</t>
  </si>
  <si>
    <t>Bermuda</t>
  </si>
  <si>
    <t>Uruguay</t>
  </si>
  <si>
    <t>Other</t>
  </si>
  <si>
    <t>Intra HSBC Items</t>
  </si>
  <si>
    <t>Average FTE</t>
  </si>
  <si>
    <t>Profit/(loss) before tax</t>
  </si>
  <si>
    <t>Corporation tax paid/ (refunded)</t>
  </si>
  <si>
    <t>Total home country (UK)</t>
  </si>
  <si>
    <t>United Kingdom</t>
  </si>
  <si>
    <t>Kenya</t>
  </si>
  <si>
    <t>Isle of Man</t>
  </si>
  <si>
    <t>Ghana</t>
  </si>
  <si>
    <t>Botswana</t>
  </si>
  <si>
    <t>Tanzania</t>
  </si>
  <si>
    <t>Zambia</t>
  </si>
  <si>
    <t>Mozambique</t>
  </si>
  <si>
    <t>Uganda</t>
  </si>
  <si>
    <t>Zimbabwe</t>
  </si>
  <si>
    <t>Sychelles</t>
  </si>
  <si>
    <t>All bankin business lines</t>
  </si>
  <si>
    <t>Mainly investment banking</t>
  </si>
  <si>
    <t>Full range of banking services including retail and investment banking</t>
  </si>
  <si>
    <t>Investment banking and personal &amp; corporate banking facilities</t>
  </si>
  <si>
    <t>Investment banking and treasury activities</t>
  </si>
  <si>
    <t>Investment and corporate banking</t>
  </si>
  <si>
    <t>Banking, investment management, trust and fiduciary and brokerage services in personal and corporate banking business line</t>
  </si>
  <si>
    <t>Corporate and investment banking businesses</t>
  </si>
  <si>
    <t>Corporate and investment banking and wealth and investment management</t>
  </si>
  <si>
    <t>Corporate and investment banking and wealth and investment management and retail banking</t>
  </si>
  <si>
    <t>Corporate and personal banking activities</t>
  </si>
  <si>
    <t>Retail, corporate and investment banking, insurance, Barclaycard</t>
  </si>
  <si>
    <t>Corporate banking</t>
  </si>
  <si>
    <t>Corporate and investment banking and retail banking</t>
  </si>
  <si>
    <t>Corporate and investment banking and retail banking and insurance</t>
  </si>
  <si>
    <t>Corporate and investment banking</t>
  </si>
  <si>
    <t>Investment banking</t>
  </si>
  <si>
    <t>Unspecified</t>
  </si>
  <si>
    <t>All figures are in millions PND (except FTE)</t>
  </si>
  <si>
    <t>Principal activities</t>
  </si>
  <si>
    <t>Profit/(loss) before taxes</t>
  </si>
  <si>
    <t>Corporation tax paid</t>
  </si>
  <si>
    <t>Total tax paid</t>
  </si>
  <si>
    <t>Social Security paid</t>
  </si>
  <si>
    <t>VAT paid</t>
  </si>
  <si>
    <t>Other taxes paid</t>
  </si>
  <si>
    <t>Average number of employees</t>
  </si>
  <si>
    <t>Headcount</t>
  </si>
  <si>
    <t>Gross profit or loss before tax</t>
  </si>
  <si>
    <t>Bahamas</t>
  </si>
  <si>
    <t>Morocco</t>
  </si>
  <si>
    <t>Panama</t>
  </si>
  <si>
    <t>Puerto Rico</t>
  </si>
  <si>
    <t>Total home country (Spain)</t>
  </si>
  <si>
    <t>Estonia</t>
  </si>
  <si>
    <t>Lithuania</t>
  </si>
  <si>
    <t>Eliminations</t>
  </si>
  <si>
    <t>Retail &amp; Wholesale banking, Asset management, life and pension</t>
  </si>
  <si>
    <t>Retail &amp; Wholesale banking, life and pension</t>
  </si>
  <si>
    <t>Retail &amp; Wholesale banking</t>
  </si>
  <si>
    <t>Asset managent, life and pension</t>
  </si>
  <si>
    <t>Wholesale banking, asset management</t>
  </si>
  <si>
    <t>Asset management</t>
  </si>
  <si>
    <t>United States (NY)</t>
  </si>
  <si>
    <t>Brazil (Soa Paolo)</t>
  </si>
  <si>
    <t>China (Shanghai)</t>
  </si>
  <si>
    <t>Switzerland (Zurich)</t>
  </si>
  <si>
    <t>United Kingdom (London)</t>
  </si>
  <si>
    <t>Average number
of employees</t>
  </si>
  <si>
    <t>Total operating income</t>
  </si>
  <si>
    <t>Operating Profit</t>
  </si>
  <si>
    <t>Income tax expense</t>
  </si>
  <si>
    <t>Total home country (Sweden)</t>
  </si>
  <si>
    <t>Albania</t>
  </si>
  <si>
    <t>Bank</t>
  </si>
  <si>
    <t>Bosnia and Herzegovina</t>
  </si>
  <si>
    <t>Croatia</t>
  </si>
  <si>
    <t>UAE (Dubai)</t>
  </si>
  <si>
    <t>United Kingom</t>
  </si>
  <si>
    <t>Russian Federation</t>
  </si>
  <si>
    <t>Serbia</t>
  </si>
  <si>
    <t>Slovenia</t>
  </si>
  <si>
    <t>Bank (=Total)</t>
  </si>
  <si>
    <t>Finance</t>
  </si>
  <si>
    <t>Non-Finance</t>
  </si>
  <si>
    <t>Insurance</t>
  </si>
  <si>
    <t>Business</t>
  </si>
  <si>
    <t xml:space="preserve">Turnover </t>
  </si>
  <si>
    <t>Full time equivalent employees</t>
  </si>
  <si>
    <t>Income or loss before tax from continuing operations</t>
  </si>
  <si>
    <t>Tax on income or loss</t>
  </si>
  <si>
    <t>Income</t>
  </si>
  <si>
    <t>Tax paid/(received)</t>
  </si>
  <si>
    <t>Subsidies received</t>
  </si>
  <si>
    <t>Headcount (average FTE including temporary staff)</t>
  </si>
  <si>
    <t>All figures are in millions Pounds (except FTE)</t>
  </si>
  <si>
    <t>Channel Islands</t>
  </si>
  <si>
    <t>Gibraltar</t>
  </si>
  <si>
    <t>Kazakhstan</t>
  </si>
  <si>
    <t>Korea, Republic of</t>
  </si>
  <si>
    <t>United Arab Emirates</t>
  </si>
  <si>
    <t>Venezuela</t>
  </si>
  <si>
    <t>Total home country (The United Kingdom)</t>
  </si>
  <si>
    <t>Total home country (Italy)</t>
  </si>
  <si>
    <t>China (including Hong Kong)</t>
  </si>
  <si>
    <t>Others</t>
  </si>
  <si>
    <t>Employees</t>
  </si>
  <si>
    <t>Pre-tax profit or loss</t>
  </si>
  <si>
    <t>Taxes on income</t>
  </si>
  <si>
    <t>Germany (Frankfurt)</t>
  </si>
  <si>
    <t>Uk (London)</t>
  </si>
  <si>
    <t>KfW IPEX-Bank GmbH</t>
  </si>
  <si>
    <t>Export and Project Finance</t>
  </si>
  <si>
    <t>Number of employees</t>
  </si>
  <si>
    <t>Profit before tax</t>
  </si>
  <si>
    <t>Tax on profit</t>
  </si>
  <si>
    <t>Main entity</t>
  </si>
  <si>
    <t>Activity</t>
  </si>
  <si>
    <t>PBT Consol</t>
  </si>
  <si>
    <t>CIT Expense Consol</t>
  </si>
  <si>
    <t>Paraguay</t>
  </si>
  <si>
    <t>Urugay</t>
  </si>
  <si>
    <t>Bolivia</t>
  </si>
  <si>
    <t>BBVA SA</t>
  </si>
  <si>
    <t>BBVA - Paris Branch</t>
  </si>
  <si>
    <t>BBVA - Frankfurt Branch</t>
  </si>
  <si>
    <t>BBVA - Hong-kong Branch</t>
  </si>
  <si>
    <t>BBVA Ireland PCL</t>
  </si>
  <si>
    <t>BBVA - Roma Branch</t>
  </si>
  <si>
    <t>BBVA Luxinvest SA</t>
  </si>
  <si>
    <t>BBVA portugal SA</t>
  </si>
  <si>
    <t>BBVA Switzerland SA</t>
  </si>
  <si>
    <t>BBVA - London Branch</t>
  </si>
  <si>
    <t>BBVA Banco Frances SA</t>
  </si>
  <si>
    <t>BBVA Chile SA</t>
  </si>
  <si>
    <t>BBVA Colobia SA</t>
  </si>
  <si>
    <t>BBVA Paraguay SA</t>
  </si>
  <si>
    <t>BBVA Continental SA</t>
  </si>
  <si>
    <t>BBVA Uruguay SA</t>
  </si>
  <si>
    <t>BBVA provincial SA</t>
  </si>
  <si>
    <t>BBVA Bancomer SA</t>
  </si>
  <si>
    <t>Compass Bank Inc.</t>
  </si>
  <si>
    <t>BBVA Prevsion AFP SA</t>
  </si>
  <si>
    <t>BBVA - Sucursal de Brusselas</t>
  </si>
  <si>
    <t>Turkiye Garanti Bankasi</t>
  </si>
  <si>
    <t>Financial, Banking, Real estate and Insurance services</t>
  </si>
  <si>
    <t>Financial services</t>
  </si>
  <si>
    <t>Financial, Banking and insurance services</t>
  </si>
  <si>
    <t>Financial and banking services</t>
  </si>
  <si>
    <t>CIT Payments Cash basis</t>
  </si>
  <si>
    <t>Non-Tax haven activities as percentage of total</t>
  </si>
  <si>
    <t>Required under CRD IV Article 89 
All figures are displyed in milions EUR (except empoyees)</t>
  </si>
  <si>
    <t>Total home country</t>
  </si>
  <si>
    <t>% of global turnover</t>
  </si>
  <si>
    <t>% of international turnover</t>
  </si>
  <si>
    <t>% of global profit</t>
  </si>
  <si>
    <t>% of international profit</t>
  </si>
  <si>
    <t>% of total employees</t>
  </si>
  <si>
    <t>% of international employees</t>
  </si>
  <si>
    <t>Corporation taks cash expenses</t>
  </si>
  <si>
    <t>Revenues</t>
  </si>
  <si>
    <t>Financial headcount as at 31 December 2015</t>
  </si>
  <si>
    <t>Income
before tax</t>
  </si>
  <si>
    <t>Corporate income tax</t>
  </si>
  <si>
    <t>Current tax expense</t>
  </si>
  <si>
    <t>Deferred tax</t>
  </si>
  <si>
    <t>Austrialia</t>
  </si>
  <si>
    <t>Burkina Faso</t>
  </si>
  <si>
    <t>Ivory Coast</t>
  </si>
  <si>
    <t>Korean Republic</t>
  </si>
  <si>
    <t>Mali</t>
  </si>
  <si>
    <t>Senegal</t>
  </si>
  <si>
    <t>Tunisia</t>
  </si>
  <si>
    <t>United States of America</t>
  </si>
  <si>
    <t>Viet Nam</t>
  </si>
  <si>
    <t>Net banking income</t>
  </si>
  <si>
    <t>FTE headcount</t>
  </si>
  <si>
    <t>Income tax</t>
  </si>
  <si>
    <t>Cameroon</t>
  </si>
  <si>
    <t>Congo</t>
  </si>
  <si>
    <t>Djibouti</t>
  </si>
  <si>
    <t>Ecuador</t>
  </si>
  <si>
    <t>Fiji</t>
  </si>
  <si>
    <t>French Polynesia</t>
  </si>
  <si>
    <t>Laos</t>
  </si>
  <si>
    <t>Madagascar</t>
  </si>
  <si>
    <t>New Caledonia</t>
  </si>
  <si>
    <t>Vanuatu</t>
  </si>
  <si>
    <t>Revenues excluding intragroup eliminations</t>
  </si>
  <si>
    <t>Headcount ( Full-time equivalent)</t>
  </si>
  <si>
    <t>Income before tax</t>
  </si>
  <si>
    <t>Public grants received</t>
  </si>
  <si>
    <t>Income tax - current</t>
  </si>
  <si>
    <t>Income tax - deferred</t>
  </si>
  <si>
    <t>Other taxes</t>
  </si>
  <si>
    <t>NBI</t>
  </si>
  <si>
    <t>Staff</t>
  </si>
  <si>
    <t>Earnings before corporate tax</t>
  </si>
  <si>
    <t>Subventions</t>
  </si>
  <si>
    <t>Corporate tax</t>
  </si>
  <si>
    <t xml:space="preserve">Deferred corporate tax </t>
  </si>
  <si>
    <t>Benin</t>
  </si>
  <si>
    <t>Chad</t>
  </si>
  <si>
    <t>Cyprus</t>
  </si>
  <si>
    <t>Equatorial Guinea</t>
  </si>
  <si>
    <t>Georgia</t>
  </si>
  <si>
    <t>Guinea</t>
  </si>
  <si>
    <t>Macedonia</t>
  </si>
  <si>
    <t>Moldova</t>
  </si>
  <si>
    <t>Montenegro</t>
  </si>
  <si>
    <t>Togo</t>
  </si>
  <si>
    <t>Pays</t>
  </si>
  <si>
    <t>Saint Marten</t>
  </si>
  <si>
    <t>Number of employees on a full time equivalent basis</t>
  </si>
  <si>
    <t>Banks</t>
  </si>
  <si>
    <t>Financial institutions</t>
  </si>
  <si>
    <t>Insurance institutions</t>
  </si>
  <si>
    <t>Non Financial Institutions</t>
  </si>
  <si>
    <t>% of tax haven turnover</t>
  </si>
  <si>
    <t>% of tax haven profit</t>
  </si>
  <si>
    <t xml:space="preserve">Income tax on profit or loss </t>
  </si>
  <si>
    <t>% of global income tax on profit or loss</t>
  </si>
  <si>
    <t>% of international income tax on profit or loss</t>
  </si>
  <si>
    <t>% of tax haven income tax on profit or loss</t>
  </si>
  <si>
    <t>% of tax haven employees</t>
  </si>
  <si>
    <t>Public subsidies</t>
  </si>
  <si>
    <t>% of total public subsidies</t>
  </si>
  <si>
    <t>Statutory tax rate</t>
  </si>
  <si>
    <t>Over/underreporting of turnover</t>
  </si>
  <si>
    <t>Total amount of banks</t>
  </si>
  <si>
    <t>Kazachstan</t>
  </si>
  <si>
    <t>United Arabic Emirates/UAE</t>
  </si>
  <si>
    <t>Total International</t>
  </si>
  <si>
    <t>International activity as a percentage of total</t>
  </si>
  <si>
    <t>Total international non-tax haven</t>
  </si>
  <si>
    <t>International non-tax haven activity as a percentage of total</t>
  </si>
  <si>
    <t>Seychelles</t>
  </si>
  <si>
    <t>International non-tax haven activity as a percentage of total profit</t>
  </si>
  <si>
    <t>Channel Islands (RBS) &amp; Channel Islands + Isle of man (HSBC)</t>
  </si>
  <si>
    <t>Maledives</t>
  </si>
  <si>
    <t>% of non-tax havens</t>
  </si>
  <si>
    <t>Nepal</t>
  </si>
  <si>
    <t>Iraq</t>
  </si>
  <si>
    <t>Jordan</t>
  </si>
  <si>
    <t>Angola</t>
  </si>
  <si>
    <t>Côte d'Ivoire</t>
  </si>
  <si>
    <t>Gambia</t>
  </si>
  <si>
    <t>Nigeria</t>
  </si>
  <si>
    <t>Sierra Leone</t>
  </si>
  <si>
    <t>Falkland Islands</t>
  </si>
  <si>
    <t>British Virgin Islands</t>
  </si>
  <si>
    <t>Caymans</t>
  </si>
  <si>
    <t>US</t>
  </si>
  <si>
    <t>Group adjustments</t>
  </si>
  <si>
    <t>Employer Payroll Taxes</t>
  </si>
  <si>
    <t>Withholding taxes</t>
  </si>
  <si>
    <t>Irrecoverable VAT</t>
  </si>
  <si>
    <t>Other Taxes (Including UK Bank Levy)</t>
  </si>
  <si>
    <t>Virgin Islands (UK)</t>
  </si>
  <si>
    <t>USD to Euro in 2015</t>
  </si>
  <si>
    <t>All figures converted to millions EUR From millions USD (2015 average exchange rate 0.9016)</t>
  </si>
  <si>
    <t>USD to EUR average exchange rate 2015</t>
  </si>
  <si>
    <t>PND to EUR average rate 2015</t>
  </si>
  <si>
    <t>Average Exchange rate 2015 British Pound to Euro</t>
  </si>
  <si>
    <t>Tax havens as a percentage of international</t>
  </si>
  <si>
    <t>% of global</t>
  </si>
  <si>
    <t>% of international</t>
  </si>
  <si>
    <t>% of tax havens</t>
  </si>
  <si>
    <t>% of international non-tax havens</t>
  </si>
  <si>
    <t>Domestic retail banking, Wholesale
banking and international retail
banking, Leasing, Real estate</t>
  </si>
  <si>
    <t>Leasing, Wholesale banking and
international retail banking, Real
estate</t>
  </si>
  <si>
    <t>Leasing, Wholesale banking and
international retail banking</t>
  </si>
  <si>
    <t>Leasing, Real estate</t>
  </si>
  <si>
    <t>Leasing</t>
  </si>
  <si>
    <t>Real estate</t>
  </si>
  <si>
    <t>Wholesale banking and
international retail banking</t>
  </si>
  <si>
    <t>Channel Islands and the Isle of man</t>
  </si>
  <si>
    <t xml:space="preserve">Lloyds Bank plc - branch | Lloyds TSB Pacific Limited </t>
  </si>
  <si>
    <t xml:space="preserve">Lloyds Bank plc - branch | Bank of Scotland plc - branch </t>
  </si>
  <si>
    <t xml:space="preserve">Bank of Scotland plc - branch | Heidelberger Leben Clerical Medical Management GmbH  | Heidelberger Lebensversicherung AG </t>
  </si>
  <si>
    <t xml:space="preserve">Lloyds Bank plc |Scottish Widows plc | HBOS plc | Bank of Scotland plc | TSB Bank plc | St. Andrew's Insurance plc | Clerical Medical Investment Group Limited | Clerical Medical Managed Funds Limited  | </t>
  </si>
  <si>
    <t>Bank of Scotland plc - branch | Lloyds Bank plc - branch</t>
  </si>
  <si>
    <t>Banking and financial services</t>
  </si>
  <si>
    <t xml:space="preserve">Banking and financial services \ Life assurance | Holding company
</t>
  </si>
  <si>
    <t xml:space="preserve">Total in non-tax havens </t>
  </si>
  <si>
    <t>Channel Islands +  Isle of Man (for all banks)</t>
  </si>
  <si>
    <t>Current effective tax rate</t>
  </si>
  <si>
    <t>Tax havens as a percentage of non-tax havens</t>
  </si>
  <si>
    <t>Total in tax havens (excluding Netherlands)</t>
  </si>
  <si>
    <t>Total in non-tax havens (excluding Netherlands)</t>
  </si>
  <si>
    <t>Median ETR</t>
  </si>
  <si>
    <t>% of profits reported in the country</t>
  </si>
  <si>
    <t>% of profits reported in the country (B)</t>
  </si>
  <si>
    <t>Intesa San Paolo</t>
  </si>
  <si>
    <t>Bahrein</t>
  </si>
  <si>
    <t>Curaçao</t>
  </si>
  <si>
    <t>Hong-Kong</t>
  </si>
  <si>
    <t>Liechstenstein</t>
  </si>
  <si>
    <t>Total Tax Havens</t>
  </si>
  <si>
    <t xml:space="preserve">Palestine </t>
  </si>
  <si>
    <t>Taïwan</t>
  </si>
  <si>
    <t>Bosnia and Herzegovinia</t>
  </si>
  <si>
    <t>Fakland Islands</t>
  </si>
  <si>
    <t xml:space="preserve">Luxembourg </t>
  </si>
  <si>
    <t>Current tax</t>
  </si>
  <si>
    <t>Defferred tax</t>
  </si>
  <si>
    <t xml:space="preserve">Current Effective tax rate </t>
  </si>
  <si>
    <t xml:space="preserve">Current effective tax rate </t>
  </si>
  <si>
    <t>France (incl. dom-tom)</t>
  </si>
  <si>
    <t>All data for turnover, profit, income tax, subsidies and labour productivity are shown in million euros (€m)</t>
  </si>
  <si>
    <t>All data  for turnover, profit, tax, productivity are shown in million euros (€m)</t>
  </si>
  <si>
    <t>Netherlands (as a home acountry)</t>
  </si>
  <si>
    <t>Number of non-tax havens</t>
  </si>
  <si>
    <t>HOME COUNTRIES</t>
  </si>
  <si>
    <t>TAX HAVENS</t>
  </si>
  <si>
    <t>Presence in all non-tax havens</t>
  </si>
  <si>
    <t>NON TAX HAVENS</t>
  </si>
  <si>
    <t>Productivity</t>
  </si>
  <si>
    <t>Profitability</t>
  </si>
  <si>
    <t>Profitability (%)</t>
  </si>
  <si>
    <t>Productivity        (€ million per employee)</t>
  </si>
  <si>
    <t>Effective tax rate (%)</t>
  </si>
  <si>
    <t>Turnover              (€ million)</t>
  </si>
  <si>
    <t>Profit or loss before tax           (€ million)</t>
  </si>
  <si>
    <t xml:space="preserve">Required under CRD IV Article 89 
</t>
  </si>
  <si>
    <t>Over/underreporting of profit based on productivity</t>
  </si>
  <si>
    <t>Expected profit based on productivity      (€ million)</t>
  </si>
  <si>
    <t>Expected profit based on average profitability</t>
  </si>
  <si>
    <t>Over/underreporting of profit based on profitability</t>
  </si>
  <si>
    <t>Public subsidies received              (€ million)</t>
  </si>
  <si>
    <t xml:space="preserve">Productivity </t>
  </si>
  <si>
    <t>over/underreporting of profit based on productivity</t>
  </si>
  <si>
    <t>over/underreporting of profit based on profitability</t>
  </si>
  <si>
    <t>Additional data included in the CBCR of banks</t>
  </si>
  <si>
    <t>Legend</t>
  </si>
  <si>
    <t>Number of banks operating</t>
  </si>
  <si>
    <t>Total number of countries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</si>
</sst>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€_-;\-* #,##0.00\ _€_-;_-* &quot;-&quot;??\ _€_-;_-@_-"/>
    <numFmt numFmtId="164" formatCode="0.0%"/>
    <numFmt numFmtId="165" formatCode="0.000"/>
    <numFmt numFmtId="166" formatCode="0.0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#,##0.00000000"/>
    <numFmt numFmtId="170" formatCode="0.0000"/>
    <numFmt numFmtId="171" formatCode="_-* #,##0\ _€_-;\-* #,##0\ _€_-;_-* &quot;-&quot;??\ _€_-;_-@_-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Arial"/>
      <family val="2"/>
    </font>
    <font>
      <sz val="10"/>
      <name val="Calibri"/>
      <family val="1"/>
      <scheme val="minor"/>
    </font>
    <font>
      <sz val="11"/>
      <color theme="1"/>
      <name val="Agency FB"/>
      <family val="2"/>
    </font>
    <font>
      <sz val="11"/>
      <color rgb="FF3F3F76"/>
      <name val="Agency FB"/>
      <family val="2"/>
    </font>
    <font>
      <b/>
      <sz val="11"/>
      <color rgb="FFFA7D00"/>
      <name val="Agency FB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indexed="206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20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11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B8CCE4"/>
        <bgColor rgb="FFB8CCE4"/>
      </patternFill>
    </fill>
    <fill>
      <patternFill patternType="solid">
        <fgColor rgb="FFE5B8B7"/>
        <bgColor rgb="FFE5B8B7"/>
      </patternFill>
    </fill>
    <fill>
      <patternFill patternType="solid">
        <fgColor rgb="FFD8D8D8"/>
        <bgColor rgb="FFD8D8D8"/>
      </patternFill>
    </fill>
    <fill>
      <patternFill patternType="solid">
        <fgColor rgb="FFCCC0D9"/>
        <bgColor rgb="FFCCC0D9"/>
      </patternFill>
    </fill>
    <fill>
      <patternFill patternType="solid">
        <fgColor rgb="FFEAF1DD"/>
        <bgColor rgb="FFEAF1DD"/>
      </patternFill>
    </fill>
    <fill>
      <patternFill patternType="solid">
        <fgColor rgb="FFFABF8F"/>
        <bgColor rgb="FFFABF8F"/>
      </patternFill>
    </fill>
    <fill>
      <patternFill patternType="lightGray">
        <fgColor theme="4" tint="0.59996337778862885"/>
        <bgColor auto="1"/>
      </patternFill>
    </fill>
    <fill>
      <patternFill patternType="solid">
        <fgColor theme="6" tint="0.59999389629810485"/>
        <bgColor rgb="FFFFFFFF"/>
      </patternFill>
    </fill>
    <fill>
      <patternFill patternType="lightGray">
        <fgColor theme="4" tint="0.59996337778862885"/>
        <bgColor theme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249977111117893"/>
        <bgColor theme="4" tint="0.59996337778862885"/>
      </patternFill>
    </fill>
    <fill>
      <patternFill patternType="solid">
        <fgColor theme="2" tint="-0.249977111117893"/>
        <bgColor rgb="FFB8CCE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rgb="FFEAF1DD"/>
      </patternFill>
    </fill>
    <fill>
      <patternFill patternType="solid">
        <fgColor theme="9" tint="0.39997558519241921"/>
        <bgColor rgb="FFFABF8F"/>
      </patternFill>
    </fill>
    <fill>
      <patternFill patternType="solid">
        <fgColor theme="9" tint="0.39997558519241921"/>
        <bgColor rgb="FFEAF1DD"/>
      </patternFill>
    </fill>
    <fill>
      <patternFill patternType="solid">
        <fgColor theme="6" tint="0.39997558519241921"/>
        <bgColor rgb="FFFFFFFF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theme="5" tint="-0.24994659260841701"/>
      </left>
      <right style="thin">
        <color auto="1"/>
      </right>
      <top style="thick">
        <color theme="5" tint="-0.2499465926084170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theme="5" tint="-0.24994659260841701"/>
      </top>
      <bottom style="thin">
        <color auto="1"/>
      </bottom>
      <diagonal/>
    </border>
    <border>
      <left style="thick">
        <color theme="5" tint="-0.2499465926084170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theme="5" tint="-0.24994659260841701"/>
      </left>
      <right style="thin">
        <color auto="1"/>
      </right>
      <top style="thin">
        <color auto="1"/>
      </top>
      <bottom style="thick">
        <color theme="5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ck">
        <color theme="9" tint="-0.499984740745262"/>
      </left>
      <right style="thin">
        <color auto="1"/>
      </right>
      <top style="thick">
        <color theme="9" tint="-0.49998474074526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theme="9" tint="-0.499984740745262"/>
      </top>
      <bottom style="thin">
        <color auto="1"/>
      </bottom>
      <diagonal/>
    </border>
    <border>
      <left style="thick">
        <color theme="9" tint="-0.499984740745262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theme="9" tint="-0.499984740745262"/>
      </left>
      <right style="thin">
        <color auto="1"/>
      </right>
      <top style="thin">
        <color auto="1"/>
      </top>
      <bottom style="thick">
        <color theme="9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theme="9" tint="-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953734"/>
      </left>
      <right style="thin">
        <color rgb="FF000000"/>
      </right>
      <top style="thick">
        <color rgb="FF95373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953734"/>
      </top>
      <bottom style="thin">
        <color rgb="FF000000"/>
      </bottom>
      <diagonal/>
    </border>
    <border>
      <left style="thick">
        <color rgb="FF95373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953734"/>
      </bottom>
      <diagonal/>
    </border>
    <border>
      <left style="thick">
        <color rgb="FF953734"/>
      </left>
      <right style="thin">
        <color rgb="FF000000"/>
      </right>
      <top style="thin">
        <color rgb="FF000000"/>
      </top>
      <bottom style="thick">
        <color rgb="FF95373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theme="4" tint="-0.24994659260841701"/>
      </top>
      <bottom style="medium">
        <color theme="4" tint="-0.24994659260841701"/>
      </bottom>
      <diagonal/>
    </border>
    <border>
      <left/>
      <right/>
      <top style="medium">
        <color theme="4" tint="-0.24994659260841701"/>
      </top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medium">
        <color theme="4" tint="-0.2499465926084170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36609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 diagonalUp="1" diagonalDown="1">
      <left/>
      <right/>
      <top/>
      <bottom/>
      <diagonal style="thin">
        <color auto="1"/>
      </diagonal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</borders>
  <cellStyleXfs count="991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/>
    <xf numFmtId="0" fontId="6" fillId="0" borderId="0"/>
    <xf numFmtId="167" fontId="5" fillId="0" borderId="0" applyFont="0" applyFill="0" applyBorder="0" applyAlignment="0" applyProtection="0"/>
    <xf numFmtId="0" fontId="7" fillId="26" borderId="0" applyNumberFormat="0" applyBorder="0" applyAlignment="0" applyProtection="0"/>
    <xf numFmtId="0" fontId="8" fillId="14" borderId="21" applyNumberFormat="0" applyAlignment="0" applyProtection="0"/>
    <xf numFmtId="0" fontId="9" fillId="15" borderId="21" applyNumberFormat="0" applyAlignment="0" applyProtection="0"/>
    <xf numFmtId="168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" fillId="33" borderId="33">
      <alignment vertical="center"/>
    </xf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728">
    <xf numFmtId="0" fontId="0" fillId="0" borderId="0" xfId="0"/>
    <xf numFmtId="164" fontId="0" fillId="0" borderId="0" xfId="1" applyNumberFormat="1" applyFont="1"/>
    <xf numFmtId="0" fontId="2" fillId="0" borderId="1" xfId="0" applyFont="1" applyBorder="1" applyAlignment="1">
      <alignment wrapText="1"/>
    </xf>
    <xf numFmtId="0" fontId="0" fillId="0" borderId="1" xfId="0" applyBorder="1"/>
    <xf numFmtId="164" fontId="2" fillId="0" borderId="1" xfId="1" applyNumberFormat="1" applyFont="1" applyBorder="1" applyAlignment="1">
      <alignment wrapText="1"/>
    </xf>
    <xf numFmtId="1" fontId="0" fillId="0" borderId="1" xfId="0" applyNumberFormat="1" applyBorder="1"/>
    <xf numFmtId="164" fontId="0" fillId="0" borderId="1" xfId="1" applyNumberFormat="1" applyFont="1" applyBorder="1"/>
    <xf numFmtId="0" fontId="0" fillId="4" borderId="1" xfId="0" applyFill="1" applyBorder="1"/>
    <xf numFmtId="0" fontId="2" fillId="4" borderId="1" xfId="0" applyFont="1" applyFill="1" applyBorder="1" applyAlignment="1">
      <alignment wrapText="1"/>
    </xf>
    <xf numFmtId="0" fontId="2" fillId="0" borderId="3" xfId="0" applyFont="1" applyBorder="1"/>
    <xf numFmtId="0" fontId="2" fillId="2" borderId="0" xfId="0" applyFont="1" applyFill="1" applyBorder="1" applyAlignment="1">
      <alignment horizontal="center"/>
    </xf>
    <xf numFmtId="0" fontId="2" fillId="0" borderId="0" xfId="0" applyFont="1" applyBorder="1"/>
    <xf numFmtId="0" fontId="0" fillId="0" borderId="4" xfId="0" quotePrefix="1" applyFont="1" applyBorder="1" applyAlignment="1">
      <alignment wrapText="1"/>
    </xf>
    <xf numFmtId="0" fontId="2" fillId="0" borderId="0" xfId="0" applyFont="1" applyBorder="1" applyAlignment="1">
      <alignment wrapText="1"/>
    </xf>
    <xf numFmtId="1" fontId="2" fillId="0" borderId="0" xfId="0" applyNumberFormat="1" applyFont="1" applyBorder="1" applyAlignment="1">
      <alignment wrapText="1"/>
    </xf>
    <xf numFmtId="0" fontId="0" fillId="0" borderId="4" xfId="0" applyFont="1" applyBorder="1" applyAlignment="1">
      <alignment wrapText="1"/>
    </xf>
    <xf numFmtId="0" fontId="0" fillId="0" borderId="4" xfId="0" applyBorder="1"/>
    <xf numFmtId="0" fontId="0" fillId="0" borderId="0" xfId="0" applyBorder="1"/>
    <xf numFmtId="0" fontId="0" fillId="0" borderId="0" xfId="0" applyBorder="1" applyAlignment="1">
      <alignment wrapText="1"/>
    </xf>
    <xf numFmtId="0" fontId="0" fillId="4" borderId="0" xfId="0" applyFill="1" applyBorder="1"/>
    <xf numFmtId="0" fontId="2" fillId="0" borderId="4" xfId="0" applyFont="1" applyBorder="1"/>
    <xf numFmtId="0" fontId="0" fillId="0" borderId="0" xfId="0" applyFont="1" applyBorder="1" applyAlignment="1">
      <alignment wrapText="1"/>
    </xf>
    <xf numFmtId="0" fontId="0" fillId="0" borderId="5" xfId="0" applyBorder="1"/>
    <xf numFmtId="0" fontId="0" fillId="0" borderId="3" xfId="0" applyBorder="1"/>
    <xf numFmtId="0" fontId="0" fillId="0" borderId="0" xfId="0" applyAlignment="1"/>
    <xf numFmtId="164" fontId="2" fillId="0" borderId="0" xfId="1" applyNumberFormat="1" applyFont="1" applyBorder="1" applyAlignment="1">
      <alignment wrapText="1"/>
    </xf>
    <xf numFmtId="164" fontId="0" fillId="0" borderId="0" xfId="1" applyNumberFormat="1" applyFont="1" applyBorder="1"/>
    <xf numFmtId="164" fontId="2" fillId="0" borderId="1" xfId="1" applyNumberFormat="1" applyFont="1" applyBorder="1"/>
    <xf numFmtId="1" fontId="2" fillId="0" borderId="1" xfId="0" applyNumberFormat="1" applyFont="1" applyBorder="1"/>
    <xf numFmtId="1" fontId="0" fillId="0" borderId="0" xfId="0" applyNumberFormat="1"/>
    <xf numFmtId="0" fontId="0" fillId="7" borderId="0" xfId="0" applyFill="1"/>
    <xf numFmtId="0" fontId="0" fillId="9" borderId="4" xfId="0" applyFill="1" applyBorder="1"/>
    <xf numFmtId="0" fontId="0" fillId="9" borderId="0" xfId="0" applyFill="1" applyBorder="1"/>
    <xf numFmtId="0" fontId="0" fillId="9" borderId="1" xfId="0" applyFill="1" applyBorder="1"/>
    <xf numFmtId="0" fontId="2" fillId="9" borderId="1" xfId="0" applyFont="1" applyFill="1" applyBorder="1" applyAlignment="1">
      <alignment wrapText="1"/>
    </xf>
    <xf numFmtId="165" fontId="0" fillId="0" borderId="1" xfId="0" applyNumberFormat="1" applyBorder="1"/>
    <xf numFmtId="165" fontId="0" fillId="9" borderId="1" xfId="0" applyNumberFormat="1" applyFill="1" applyBorder="1"/>
    <xf numFmtId="165" fontId="2" fillId="0" borderId="1" xfId="0" applyNumberFormat="1" applyFont="1" applyBorder="1"/>
    <xf numFmtId="0" fontId="2" fillId="0" borderId="1" xfId="0" applyFont="1" applyBorder="1"/>
    <xf numFmtId="0" fontId="0" fillId="0" borderId="7" xfId="0" applyBorder="1"/>
    <xf numFmtId="0" fontId="2" fillId="0" borderId="8" xfId="0" applyFont="1" applyBorder="1" applyAlignment="1">
      <alignment wrapText="1"/>
    </xf>
    <xf numFmtId="0" fontId="0" fillId="0" borderId="8" xfId="0" applyBorder="1"/>
    <xf numFmtId="164" fontId="2" fillId="0" borderId="8" xfId="1" applyNumberFormat="1" applyFont="1" applyBorder="1" applyAlignment="1">
      <alignment wrapText="1"/>
    </xf>
    <xf numFmtId="0" fontId="2" fillId="0" borderId="9" xfId="0" applyFont="1" applyBorder="1"/>
    <xf numFmtId="0" fontId="2" fillId="0" borderId="11" xfId="0" applyFont="1" applyBorder="1"/>
    <xf numFmtId="0" fontId="0" fillId="4" borderId="12" xfId="0" applyFill="1" applyBorder="1"/>
    <xf numFmtId="0" fontId="0" fillId="4" borderId="5" xfId="0" applyFill="1" applyBorder="1"/>
    <xf numFmtId="0" fontId="0" fillId="9" borderId="12" xfId="0" applyFill="1" applyBorder="1"/>
    <xf numFmtId="0" fontId="0" fillId="9" borderId="5" xfId="0" applyFill="1" applyBorder="1"/>
    <xf numFmtId="0" fontId="0" fillId="4" borderId="0" xfId="0" applyFill="1"/>
    <xf numFmtId="0" fontId="0" fillId="9" borderId="0" xfId="0" applyFill="1"/>
    <xf numFmtId="0" fontId="0" fillId="0" borderId="0" xfId="0" applyFill="1"/>
    <xf numFmtId="164" fontId="0" fillId="0" borderId="0" xfId="0" applyNumberFormat="1"/>
    <xf numFmtId="164" fontId="2" fillId="10" borderId="1" xfId="1" applyNumberFormat="1" applyFont="1" applyFill="1" applyBorder="1"/>
    <xf numFmtId="164" fontId="2" fillId="10" borderId="11" xfId="1" applyNumberFormat="1" applyFont="1" applyFill="1" applyBorder="1"/>
    <xf numFmtId="165" fontId="2" fillId="10" borderId="1" xfId="0" applyNumberFormat="1" applyFont="1" applyFill="1" applyBorder="1"/>
    <xf numFmtId="1" fontId="2" fillId="10" borderId="1" xfId="0" applyNumberFormat="1" applyFont="1" applyFill="1" applyBorder="1"/>
    <xf numFmtId="0" fontId="2" fillId="10" borderId="9" xfId="0" applyFont="1" applyFill="1" applyBorder="1"/>
    <xf numFmtId="0" fontId="2" fillId="10" borderId="1" xfId="0" applyFont="1" applyFill="1" applyBorder="1"/>
    <xf numFmtId="0" fontId="2" fillId="10" borderId="10" xfId="0" applyFont="1" applyFill="1" applyBorder="1"/>
    <xf numFmtId="0" fontId="2" fillId="10" borderId="11" xfId="0" applyFont="1" applyFill="1" applyBorder="1"/>
    <xf numFmtId="0" fontId="0" fillId="10" borderId="1" xfId="0" applyFill="1" applyBorder="1"/>
    <xf numFmtId="165" fontId="0" fillId="0" borderId="6" xfId="0" applyNumberFormat="1" applyBorder="1"/>
    <xf numFmtId="165" fontId="0" fillId="0" borderId="14" xfId="0" applyNumberFormat="1" applyBorder="1"/>
    <xf numFmtId="165" fontId="0" fillId="0" borderId="0" xfId="0" applyNumberFormat="1" applyBorder="1"/>
    <xf numFmtId="165" fontId="0" fillId="0" borderId="3" xfId="0" applyNumberFormat="1" applyBorder="1"/>
    <xf numFmtId="165" fontId="0" fillId="0" borderId="15" xfId="0" applyNumberFormat="1" applyBorder="1"/>
    <xf numFmtId="165" fontId="0" fillId="0" borderId="13" xfId="0" applyNumberFormat="1" applyBorder="1"/>
    <xf numFmtId="1" fontId="0" fillId="0" borderId="13" xfId="0" applyNumberFormat="1" applyBorder="1"/>
    <xf numFmtId="0" fontId="0" fillId="10" borderId="0" xfId="0" applyFill="1"/>
    <xf numFmtId="166" fontId="0" fillId="0" borderId="0" xfId="0" applyNumberFormat="1"/>
    <xf numFmtId="0" fontId="2" fillId="7" borderId="1" xfId="0" applyFont="1" applyFill="1" applyBorder="1" applyAlignment="1">
      <alignment wrapText="1"/>
    </xf>
    <xf numFmtId="0" fontId="2" fillId="12" borderId="9" xfId="0" applyFont="1" applyFill="1" applyBorder="1"/>
    <xf numFmtId="0" fontId="2" fillId="12" borderId="1" xfId="0" applyFont="1" applyFill="1" applyBorder="1"/>
    <xf numFmtId="0" fontId="0" fillId="12" borderId="1" xfId="0" applyFill="1" applyBorder="1"/>
    <xf numFmtId="0" fontId="2" fillId="9" borderId="9" xfId="0" applyFont="1" applyFill="1" applyBorder="1"/>
    <xf numFmtId="0" fontId="2" fillId="9" borderId="1" xfId="0" applyFont="1" applyFill="1" applyBorder="1"/>
    <xf numFmtId="0" fontId="0" fillId="12" borderId="0" xfId="0" applyFill="1"/>
    <xf numFmtId="165" fontId="0" fillId="12" borderId="1" xfId="0" applyNumberFormat="1" applyFill="1" applyBorder="1"/>
    <xf numFmtId="0" fontId="2" fillId="12" borderId="1" xfId="0" applyFont="1" applyFill="1" applyBorder="1" applyAlignment="1">
      <alignment wrapText="1"/>
    </xf>
    <xf numFmtId="0" fontId="2" fillId="7" borderId="9" xfId="0" applyFont="1" applyFill="1" applyBorder="1"/>
    <xf numFmtId="0" fontId="2" fillId="7" borderId="1" xfId="0" applyFont="1" applyFill="1" applyBorder="1"/>
    <xf numFmtId="0" fontId="0" fillId="7" borderId="1" xfId="0" applyFill="1" applyBorder="1"/>
    <xf numFmtId="164" fontId="2" fillId="7" borderId="1" xfId="1" applyNumberFormat="1" applyFont="1" applyFill="1" applyBorder="1"/>
    <xf numFmtId="165" fontId="2" fillId="7" borderId="1" xfId="0" applyNumberFormat="1" applyFont="1" applyFill="1" applyBorder="1"/>
    <xf numFmtId="1" fontId="2" fillId="7" borderId="1" xfId="0" applyNumberFormat="1" applyFont="1" applyFill="1" applyBorder="1"/>
    <xf numFmtId="164" fontId="2" fillId="12" borderId="1" xfId="1" applyNumberFormat="1" applyFont="1" applyFill="1" applyBorder="1"/>
    <xf numFmtId="165" fontId="2" fillId="12" borderId="1" xfId="0" applyNumberFormat="1" applyFont="1" applyFill="1" applyBorder="1"/>
    <xf numFmtId="1" fontId="2" fillId="12" borderId="1" xfId="0" applyNumberFormat="1" applyFont="1" applyFill="1" applyBorder="1"/>
    <xf numFmtId="164" fontId="2" fillId="9" borderId="1" xfId="1" applyNumberFormat="1" applyFont="1" applyFill="1" applyBorder="1"/>
    <xf numFmtId="165" fontId="2" fillId="9" borderId="1" xfId="0" applyNumberFormat="1" applyFont="1" applyFill="1" applyBorder="1"/>
    <xf numFmtId="1" fontId="2" fillId="9" borderId="1" xfId="0" applyNumberFormat="1" applyFont="1" applyFill="1" applyBorder="1"/>
    <xf numFmtId="166" fontId="2" fillId="10" borderId="1" xfId="0" applyNumberFormat="1" applyFont="1" applyFill="1" applyBorder="1"/>
    <xf numFmtId="164" fontId="2" fillId="0" borderId="0" xfId="0" applyNumberFormat="1" applyFont="1"/>
    <xf numFmtId="0" fontId="0" fillId="0" borderId="1" xfId="0" applyFill="1" applyBorder="1"/>
    <xf numFmtId="165" fontId="0" fillId="0" borderId="1" xfId="0" applyNumberFormat="1" applyFill="1" applyBorder="1"/>
    <xf numFmtId="0" fontId="2" fillId="0" borderId="1" xfId="0" applyFont="1" applyFill="1" applyBorder="1" applyAlignment="1">
      <alignment wrapText="1"/>
    </xf>
    <xf numFmtId="0" fontId="0" fillId="0" borderId="0" xfId="0" applyFill="1" applyBorder="1"/>
    <xf numFmtId="0" fontId="0" fillId="0" borderId="16" xfId="0" applyBorder="1"/>
    <xf numFmtId="0" fontId="2" fillId="0" borderId="17" xfId="0" applyFont="1" applyBorder="1" applyAlignment="1">
      <alignment wrapText="1"/>
    </xf>
    <xf numFmtId="0" fontId="2" fillId="0" borderId="18" xfId="0" applyFont="1" applyBorder="1"/>
    <xf numFmtId="0" fontId="2" fillId="6" borderId="18" xfId="0" applyFont="1" applyFill="1" applyBorder="1"/>
    <xf numFmtId="9" fontId="2" fillId="6" borderId="19" xfId="1" applyFont="1" applyFill="1" applyBorder="1"/>
    <xf numFmtId="9" fontId="0" fillId="0" borderId="20" xfId="1" applyFont="1" applyBorder="1"/>
    <xf numFmtId="9" fontId="0" fillId="0" borderId="0" xfId="1" applyFont="1"/>
    <xf numFmtId="9" fontId="2" fillId="0" borderId="20" xfId="1" applyFont="1" applyBorder="1"/>
    <xf numFmtId="0" fontId="2" fillId="0" borderId="20" xfId="0" applyFont="1" applyBorder="1"/>
    <xf numFmtId="0" fontId="2" fillId="4" borderId="18" xfId="0" applyFont="1" applyFill="1" applyBorder="1"/>
    <xf numFmtId="0" fontId="2" fillId="4" borderId="1" xfId="0" applyFont="1" applyFill="1" applyBorder="1"/>
    <xf numFmtId="164" fontId="2" fillId="4" borderId="1" xfId="1" applyNumberFormat="1" applyFont="1" applyFill="1" applyBorder="1"/>
    <xf numFmtId="165" fontId="2" fillId="4" borderId="1" xfId="0" applyNumberFormat="1" applyFont="1" applyFill="1" applyBorder="1"/>
    <xf numFmtId="0" fontId="2" fillId="9" borderId="18" xfId="0" applyFont="1" applyFill="1" applyBorder="1"/>
    <xf numFmtId="0" fontId="2" fillId="9" borderId="0" xfId="0" applyFont="1" applyFill="1" applyBorder="1"/>
    <xf numFmtId="0" fontId="2" fillId="4" borderId="0" xfId="0" applyFont="1" applyFill="1" applyBorder="1"/>
    <xf numFmtId="0" fontId="2" fillId="0" borderId="18" xfId="0" applyFont="1" applyFill="1" applyBorder="1"/>
    <xf numFmtId="0" fontId="2" fillId="0" borderId="1" xfId="0" applyFont="1" applyFill="1" applyBorder="1"/>
    <xf numFmtId="0" fontId="2" fillId="0" borderId="19" xfId="0" applyFont="1" applyFill="1" applyBorder="1"/>
    <xf numFmtId="0" fontId="2" fillId="0" borderId="20" xfId="0" applyFont="1" applyFill="1" applyBorder="1"/>
    <xf numFmtId="164" fontId="2" fillId="0" borderId="20" xfId="1" applyNumberFormat="1" applyFont="1" applyFill="1" applyBorder="1"/>
    <xf numFmtId="0" fontId="0" fillId="0" borderId="20" xfId="0" applyFill="1" applyBorder="1"/>
    <xf numFmtId="165" fontId="2" fillId="0" borderId="1" xfId="0" applyNumberFormat="1" applyFont="1" applyFill="1" applyBorder="1"/>
    <xf numFmtId="9" fontId="0" fillId="0" borderId="1" xfId="1" applyFont="1" applyFill="1" applyBorder="1"/>
    <xf numFmtId="0" fontId="0" fillId="0" borderId="5" xfId="0" applyFill="1" applyBorder="1"/>
    <xf numFmtId="0" fontId="2" fillId="0" borderId="0" xfId="0" applyFont="1" applyFill="1" applyBorder="1"/>
    <xf numFmtId="9" fontId="0" fillId="21" borderId="1" xfId="1" applyFont="1" applyFill="1" applyBorder="1"/>
    <xf numFmtId="9" fontId="0" fillId="12" borderId="1" xfId="1" applyFont="1" applyFill="1" applyBorder="1"/>
    <xf numFmtId="9" fontId="0" fillId="7" borderId="1" xfId="1" applyFont="1" applyFill="1" applyBorder="1"/>
    <xf numFmtId="0" fontId="2" fillId="17" borderId="1" xfId="0" applyFont="1" applyFill="1" applyBorder="1" applyAlignment="1">
      <alignment wrapText="1"/>
    </xf>
    <xf numFmtId="0" fontId="2" fillId="18" borderId="1" xfId="0" applyFont="1" applyFill="1" applyBorder="1" applyAlignment="1">
      <alignment wrapText="1"/>
    </xf>
    <xf numFmtId="0" fontId="2" fillId="3" borderId="1" xfId="0" applyFont="1" applyFill="1" applyBorder="1" applyAlignment="1">
      <alignment wrapText="1"/>
    </xf>
    <xf numFmtId="0" fontId="0" fillId="2" borderId="1" xfId="0" applyFill="1" applyBorder="1"/>
    <xf numFmtId="9" fontId="0" fillId="2" borderId="1" xfId="1" applyFont="1" applyFill="1" applyBorder="1"/>
    <xf numFmtId="0" fontId="2" fillId="19" borderId="1" xfId="0" applyFont="1" applyFill="1" applyBorder="1" applyAlignment="1">
      <alignment wrapText="1"/>
    </xf>
    <xf numFmtId="9" fontId="0" fillId="10" borderId="1" xfId="1" applyFont="1" applyFill="1" applyBorder="1"/>
    <xf numFmtId="0" fontId="0" fillId="0" borderId="0" xfId="0"/>
    <xf numFmtId="1" fontId="0" fillId="21" borderId="1" xfId="1" applyNumberFormat="1" applyFont="1" applyFill="1" applyBorder="1"/>
    <xf numFmtId="164" fontId="0" fillId="0" borderId="0" xfId="0" applyNumberFormat="1" applyBorder="1"/>
    <xf numFmtId="9" fontId="0" fillId="0" borderId="0" xfId="0" applyNumberFormat="1"/>
    <xf numFmtId="0" fontId="10" fillId="29" borderId="0" xfId="0" applyFont="1" applyFill="1" applyBorder="1" applyAlignment="1">
      <alignment horizontal="center"/>
    </xf>
    <xf numFmtId="0" fontId="0" fillId="0" borderId="24" xfId="0" applyFont="1" applyBorder="1" applyAlignment="1">
      <alignment wrapText="1"/>
    </xf>
    <xf numFmtId="0" fontId="10" fillId="0" borderId="0" xfId="0" applyFont="1" applyAlignment="1">
      <alignment wrapText="1"/>
    </xf>
    <xf numFmtId="164" fontId="10" fillId="0" borderId="0" xfId="0" applyNumberFormat="1" applyFont="1" applyAlignment="1">
      <alignment wrapText="1"/>
    </xf>
    <xf numFmtId="0" fontId="0" fillId="0" borderId="0" xfId="0" applyFont="1"/>
    <xf numFmtId="165" fontId="0" fillId="0" borderId="25" xfId="0" applyNumberFormat="1" applyFont="1" applyBorder="1"/>
    <xf numFmtId="165" fontId="0" fillId="31" borderId="25" xfId="0" applyNumberFormat="1" applyFont="1" applyFill="1" applyBorder="1"/>
    <xf numFmtId="0" fontId="0" fillId="32" borderId="0" xfId="0" applyFont="1" applyFill="1" applyBorder="1"/>
    <xf numFmtId="0" fontId="0" fillId="0" borderId="0" xfId="0" applyFont="1" applyAlignment="1"/>
    <xf numFmtId="165" fontId="0" fillId="0" borderId="0" xfId="0" applyNumberFormat="1" applyFont="1"/>
    <xf numFmtId="164" fontId="0" fillId="0" borderId="0" xfId="0" applyNumberFormat="1" applyFont="1"/>
    <xf numFmtId="0" fontId="0" fillId="0" borderId="26" xfId="0" applyFont="1" applyBorder="1"/>
    <xf numFmtId="0" fontId="10" fillId="0" borderId="27" xfId="0" applyFont="1" applyBorder="1" applyAlignment="1">
      <alignment wrapText="1"/>
    </xf>
    <xf numFmtId="0" fontId="0" fillId="0" borderId="27" xfId="0" applyFont="1" applyBorder="1"/>
    <xf numFmtId="164" fontId="10" fillId="0" borderId="27" xfId="0" applyNumberFormat="1" applyFont="1" applyBorder="1" applyAlignment="1">
      <alignment wrapText="1"/>
    </xf>
    <xf numFmtId="0" fontId="10" fillId="0" borderId="28" xfId="0" applyFont="1" applyBorder="1"/>
    <xf numFmtId="0" fontId="10" fillId="0" borderId="25" xfId="0" applyFont="1" applyBorder="1"/>
    <xf numFmtId="0" fontId="13" fillId="0" borderId="25" xfId="0" applyFont="1" applyBorder="1"/>
    <xf numFmtId="0" fontId="0" fillId="0" borderId="25" xfId="0" applyFont="1" applyBorder="1"/>
    <xf numFmtId="164" fontId="10" fillId="0" borderId="25" xfId="0" applyNumberFormat="1" applyFont="1" applyBorder="1"/>
    <xf numFmtId="165" fontId="10" fillId="0" borderId="25" xfId="0" applyNumberFormat="1" applyFont="1" applyBorder="1"/>
    <xf numFmtId="0" fontId="10" fillId="0" borderId="24" xfId="0" applyFont="1" applyBorder="1"/>
    <xf numFmtId="0" fontId="0" fillId="31" borderId="31" xfId="0" applyFont="1" applyFill="1" applyBorder="1"/>
    <xf numFmtId="0" fontId="0" fillId="31" borderId="32" xfId="0" applyFont="1" applyFill="1" applyBorder="1"/>
    <xf numFmtId="0" fontId="0" fillId="32" borderId="31" xfId="0" applyFont="1" applyFill="1" applyBorder="1"/>
    <xf numFmtId="0" fontId="0" fillId="32" borderId="32" xfId="0" applyFont="1" applyFill="1" applyBorder="1"/>
    <xf numFmtId="0" fontId="0" fillId="0" borderId="0" xfId="0" applyFont="1" applyFill="1"/>
    <xf numFmtId="0" fontId="10" fillId="0" borderId="27" xfId="0" applyFont="1" applyBorder="1"/>
    <xf numFmtId="0" fontId="12" fillId="32" borderId="31" xfId="0" applyFont="1" applyFill="1" applyBorder="1"/>
    <xf numFmtId="0" fontId="2" fillId="0" borderId="0" xfId="0" applyFont="1" applyBorder="1" applyAlignment="1"/>
    <xf numFmtId="0" fontId="2" fillId="0" borderId="0" xfId="0" applyFont="1"/>
    <xf numFmtId="0" fontId="0" fillId="0" borderId="0" xfId="0" applyAlignment="1">
      <alignment horizontal="center"/>
    </xf>
    <xf numFmtId="0" fontId="2" fillId="0" borderId="8" xfId="0" applyFont="1" applyBorder="1" applyAlignment="1"/>
    <xf numFmtId="0" fontId="2" fillId="0" borderId="1" xfId="0" applyFont="1" applyBorder="1" applyAlignment="1"/>
    <xf numFmtId="0" fontId="2" fillId="4" borderId="5" xfId="0" applyFont="1" applyFill="1" applyBorder="1"/>
    <xf numFmtId="0" fontId="2" fillId="9" borderId="5" xfId="0" applyFont="1" applyFill="1" applyBorder="1"/>
    <xf numFmtId="0" fontId="2" fillId="33" borderId="33" xfId="203" applyAlignment="1">
      <alignment vertical="center" wrapText="1"/>
    </xf>
    <xf numFmtId="0" fontId="2" fillId="20" borderId="1" xfId="0" applyFont="1" applyFill="1" applyBorder="1" applyAlignment="1">
      <alignment wrapText="1"/>
    </xf>
    <xf numFmtId="0" fontId="2" fillId="16" borderId="1" xfId="0" applyFont="1" applyFill="1" applyBorder="1" applyAlignment="1">
      <alignment wrapText="1"/>
    </xf>
    <xf numFmtId="0" fontId="2" fillId="2" borderId="1" xfId="0" applyFont="1" applyFill="1" applyBorder="1" applyAlignment="1">
      <alignment wrapText="1"/>
    </xf>
    <xf numFmtId="0" fontId="2" fillId="5" borderId="1" xfId="0" applyFont="1" applyFill="1" applyBorder="1" applyAlignment="1">
      <alignment wrapText="1"/>
    </xf>
    <xf numFmtId="0" fontId="2" fillId="21" borderId="1" xfId="0" applyFont="1" applyFill="1" applyBorder="1" applyAlignment="1">
      <alignment wrapText="1"/>
    </xf>
    <xf numFmtId="0" fontId="2" fillId="23" borderId="1" xfId="0" applyFont="1" applyFill="1" applyBorder="1" applyAlignment="1">
      <alignment wrapText="1"/>
    </xf>
    <xf numFmtId="0" fontId="2" fillId="11" borderId="1" xfId="0" applyFont="1" applyFill="1" applyBorder="1" applyAlignment="1">
      <alignment wrapText="1"/>
    </xf>
    <xf numFmtId="0" fontId="2" fillId="24" borderId="1" xfId="0" applyFont="1" applyFill="1" applyBorder="1" applyAlignment="1">
      <alignment wrapText="1"/>
    </xf>
    <xf numFmtId="0" fontId="2" fillId="8" borderId="1" xfId="0" applyFont="1" applyFill="1" applyBorder="1" applyAlignment="1">
      <alignment wrapText="1"/>
    </xf>
    <xf numFmtId="0" fontId="2" fillId="22" borderId="1" xfId="0" applyFont="1" applyFill="1" applyBorder="1" applyAlignment="1">
      <alignment wrapText="1"/>
    </xf>
    <xf numFmtId="0" fontId="2" fillId="25" borderId="1" xfId="0" applyFont="1" applyFill="1" applyBorder="1" applyAlignment="1">
      <alignment wrapText="1"/>
    </xf>
    <xf numFmtId="0" fontId="2" fillId="10" borderId="1" xfId="0" applyFont="1" applyFill="1" applyBorder="1" applyAlignment="1">
      <alignment wrapText="1"/>
    </xf>
    <xf numFmtId="0" fontId="2" fillId="0" borderId="0" xfId="0" applyFont="1" applyAlignment="1">
      <alignment wrapText="1"/>
    </xf>
    <xf numFmtId="0" fontId="2" fillId="33" borderId="33" xfId="203">
      <alignment vertical="center"/>
    </xf>
    <xf numFmtId="0" fontId="0" fillId="0" borderId="0" xfId="0" applyBorder="1" applyAlignment="1"/>
    <xf numFmtId="0" fontId="2" fillId="33" borderId="34" xfId="203" applyBorder="1">
      <alignment vertical="center"/>
    </xf>
    <xf numFmtId="0" fontId="0" fillId="0" borderId="36" xfId="0" applyBorder="1" applyAlignment="1"/>
    <xf numFmtId="0" fontId="0" fillId="0" borderId="36" xfId="0" applyBorder="1"/>
    <xf numFmtId="0" fontId="0" fillId="0" borderId="3" xfId="0" applyBorder="1" applyAlignment="1"/>
    <xf numFmtId="0" fontId="0" fillId="0" borderId="35" xfId="0" applyBorder="1"/>
    <xf numFmtId="0" fontId="2" fillId="24" borderId="0" xfId="0" applyFont="1" applyFill="1" applyAlignment="1">
      <alignment wrapText="1"/>
    </xf>
    <xf numFmtId="0" fontId="2" fillId="24" borderId="0" xfId="0" applyFont="1" applyFill="1"/>
    <xf numFmtId="0" fontId="0" fillId="24" borderId="0" xfId="0" applyFill="1"/>
    <xf numFmtId="0" fontId="2" fillId="24" borderId="0" xfId="0" applyFont="1" applyFill="1" applyBorder="1" applyAlignment="1">
      <alignment wrapText="1"/>
    </xf>
    <xf numFmtId="0" fontId="2" fillId="0" borderId="0" xfId="0" applyFont="1" applyFill="1"/>
    <xf numFmtId="9" fontId="2" fillId="33" borderId="38" xfId="1" applyFont="1" applyFill="1" applyBorder="1" applyAlignment="1">
      <alignment vertical="center"/>
    </xf>
    <xf numFmtId="9" fontId="2" fillId="33" borderId="33" xfId="1" applyFont="1" applyFill="1" applyBorder="1" applyAlignment="1">
      <alignment vertical="center"/>
    </xf>
    <xf numFmtId="9" fontId="0" fillId="0" borderId="3" xfId="1" applyFont="1" applyBorder="1"/>
    <xf numFmtId="1" fontId="2" fillId="33" borderId="33" xfId="203" applyNumberFormat="1">
      <alignment vertical="center"/>
    </xf>
    <xf numFmtId="0" fontId="0" fillId="0" borderId="0" xfId="0" applyBorder="1"/>
    <xf numFmtId="0" fontId="10" fillId="7" borderId="25" xfId="0" applyFont="1" applyFill="1" applyBorder="1"/>
    <xf numFmtId="164" fontId="10" fillId="7" borderId="25" xfId="0" applyNumberFormat="1" applyFont="1" applyFill="1" applyBorder="1"/>
    <xf numFmtId="165" fontId="10" fillId="7" borderId="25" xfId="0" applyNumberFormat="1" applyFont="1" applyFill="1" applyBorder="1"/>
    <xf numFmtId="0" fontId="0" fillId="7" borderId="0" xfId="0" applyFont="1" applyFill="1" applyAlignment="1"/>
    <xf numFmtId="9" fontId="10" fillId="7" borderId="25" xfId="0" applyNumberFormat="1" applyFont="1" applyFill="1" applyBorder="1"/>
    <xf numFmtId="0" fontId="10" fillId="34" borderId="28" xfId="0" applyFont="1" applyFill="1" applyBorder="1"/>
    <xf numFmtId="0" fontId="10" fillId="10" borderId="28" xfId="0" applyFont="1" applyFill="1" applyBorder="1"/>
    <xf numFmtId="0" fontId="10" fillId="10" borderId="25" xfId="0" applyFont="1" applyFill="1" applyBorder="1"/>
    <xf numFmtId="164" fontId="10" fillId="10" borderId="25" xfId="0" applyNumberFormat="1" applyFont="1" applyFill="1" applyBorder="1"/>
    <xf numFmtId="165" fontId="10" fillId="10" borderId="25" xfId="0" applyNumberFormat="1" applyFont="1" applyFill="1" applyBorder="1"/>
    <xf numFmtId="0" fontId="0" fillId="10" borderId="0" xfId="0" applyFont="1" applyFill="1" applyAlignment="1"/>
    <xf numFmtId="0" fontId="10" fillId="10" borderId="30" xfId="0" applyFont="1" applyFill="1" applyBorder="1"/>
    <xf numFmtId="0" fontId="10" fillId="10" borderId="29" xfId="0" applyFont="1" applyFill="1" applyBorder="1"/>
    <xf numFmtId="164" fontId="10" fillId="10" borderId="29" xfId="0" applyNumberFormat="1" applyFont="1" applyFill="1" applyBorder="1"/>
    <xf numFmtId="0" fontId="10" fillId="12" borderId="28" xfId="0" applyFont="1" applyFill="1" applyBorder="1"/>
    <xf numFmtId="0" fontId="10" fillId="12" borderId="25" xfId="0" applyFont="1" applyFill="1" applyBorder="1"/>
    <xf numFmtId="164" fontId="10" fillId="12" borderId="25" xfId="0" applyNumberFormat="1" applyFont="1" applyFill="1" applyBorder="1"/>
    <xf numFmtId="165" fontId="10" fillId="12" borderId="25" xfId="0" applyNumberFormat="1" applyFont="1" applyFill="1" applyBorder="1"/>
    <xf numFmtId="0" fontId="0" fillId="12" borderId="0" xfId="0" applyFont="1" applyFill="1" applyAlignment="1"/>
    <xf numFmtId="9" fontId="10" fillId="12" borderId="25" xfId="0" applyNumberFormat="1" applyFont="1" applyFill="1" applyBorder="1"/>
    <xf numFmtId="0" fontId="2" fillId="12" borderId="1" xfId="0" applyFont="1" applyFill="1" applyBorder="1" applyAlignment="1"/>
    <xf numFmtId="0" fontId="2" fillId="7" borderId="1" xfId="0" applyFont="1" applyFill="1" applyBorder="1" applyAlignment="1"/>
    <xf numFmtId="0" fontId="2" fillId="10" borderId="1" xfId="0" applyFont="1" applyFill="1" applyBorder="1" applyAlignment="1"/>
    <xf numFmtId="0" fontId="2" fillId="10" borderId="11" xfId="0" applyFont="1" applyFill="1" applyBorder="1" applyAlignment="1"/>
    <xf numFmtId="0" fontId="2" fillId="35" borderId="33" xfId="203" applyFill="1">
      <alignment vertical="center"/>
    </xf>
    <xf numFmtId="9" fontId="0" fillId="0" borderId="0" xfId="1" applyFont="1" applyBorder="1"/>
    <xf numFmtId="9" fontId="0" fillId="0" borderId="36" xfId="1" applyFont="1" applyBorder="1"/>
    <xf numFmtId="9" fontId="0" fillId="0" borderId="35" xfId="1" applyFont="1" applyBorder="1"/>
    <xf numFmtId="2" fontId="2" fillId="33" borderId="33" xfId="203" applyNumberFormat="1">
      <alignment vertical="center"/>
    </xf>
    <xf numFmtId="2" fontId="0" fillId="0" borderId="0" xfId="0" applyNumberFormat="1" applyBorder="1"/>
    <xf numFmtId="2" fontId="0" fillId="0" borderId="35" xfId="0" applyNumberFormat="1" applyBorder="1" applyAlignment="1"/>
    <xf numFmtId="0" fontId="2" fillId="33" borderId="33" xfId="203" applyAlignment="1">
      <alignment vertical="center"/>
    </xf>
    <xf numFmtId="10" fontId="0" fillId="0" borderId="0" xfId="1" applyNumberFormat="1" applyFont="1" applyBorder="1"/>
    <xf numFmtId="0" fontId="2" fillId="0" borderId="0" xfId="0" applyFont="1" applyBorder="1" applyAlignment="1">
      <alignment horizontal="center" vertical="center" wrapText="1"/>
    </xf>
    <xf numFmtId="2" fontId="0" fillId="0" borderId="0" xfId="0" applyNumberFormat="1" applyBorder="1" applyAlignment="1"/>
    <xf numFmtId="1" fontId="0" fillId="2" borderId="1" xfId="0" applyNumberFormat="1" applyFill="1" applyBorder="1"/>
    <xf numFmtId="0" fontId="0" fillId="21" borderId="1" xfId="0" applyFill="1" applyBorder="1"/>
    <xf numFmtId="1" fontId="0" fillId="21" borderId="1" xfId="0" applyNumberFormat="1" applyFill="1" applyBorder="1"/>
    <xf numFmtId="0" fontId="0" fillId="0" borderId="12" xfId="0" applyFill="1" applyBorder="1" applyAlignment="1"/>
    <xf numFmtId="0" fontId="0" fillId="12" borderId="12" xfId="0" applyFill="1" applyBorder="1" applyAlignment="1"/>
    <xf numFmtId="9" fontId="0" fillId="12" borderId="12" xfId="1" applyFont="1" applyFill="1" applyBorder="1" applyAlignment="1"/>
    <xf numFmtId="1" fontId="0" fillId="21" borderId="12" xfId="1" applyNumberFormat="1" applyFont="1" applyFill="1" applyBorder="1" applyAlignment="1"/>
    <xf numFmtId="9" fontId="0" fillId="21" borderId="12" xfId="1" applyFont="1" applyFill="1" applyBorder="1" applyAlignment="1"/>
    <xf numFmtId="0" fontId="0" fillId="7" borderId="12" xfId="0" applyFill="1" applyBorder="1" applyAlignment="1"/>
    <xf numFmtId="0" fontId="0" fillId="10" borderId="12" xfId="0" applyFill="1" applyBorder="1" applyAlignment="1"/>
    <xf numFmtId="1" fontId="0" fillId="2" borderId="12" xfId="0" applyNumberFormat="1" applyFill="1" applyBorder="1" applyAlignment="1"/>
    <xf numFmtId="0" fontId="0" fillId="2" borderId="12" xfId="0" applyFill="1" applyBorder="1" applyAlignment="1"/>
    <xf numFmtId="9" fontId="0" fillId="7" borderId="12" xfId="1" applyFont="1" applyFill="1" applyBorder="1" applyAlignment="1"/>
    <xf numFmtId="9" fontId="0" fillId="10" borderId="12" xfId="1" applyFont="1" applyFill="1" applyBorder="1" applyAlignment="1"/>
    <xf numFmtId="0" fontId="0" fillId="0" borderId="12" xfId="0" applyBorder="1"/>
    <xf numFmtId="0" fontId="0" fillId="12" borderId="5" xfId="0" applyFill="1" applyBorder="1"/>
    <xf numFmtId="9" fontId="0" fillId="12" borderId="5" xfId="1" applyFont="1" applyFill="1" applyBorder="1"/>
    <xf numFmtId="1" fontId="0" fillId="21" borderId="5" xfId="1" applyNumberFormat="1" applyFont="1" applyFill="1" applyBorder="1"/>
    <xf numFmtId="9" fontId="0" fillId="21" borderId="5" xfId="1" applyFont="1" applyFill="1" applyBorder="1"/>
    <xf numFmtId="0" fontId="0" fillId="7" borderId="5" xfId="0" applyFill="1" applyBorder="1"/>
    <xf numFmtId="9" fontId="0" fillId="7" borderId="5" xfId="1" applyFont="1" applyFill="1" applyBorder="1"/>
    <xf numFmtId="0" fontId="0" fillId="10" borderId="5" xfId="0" applyFill="1" applyBorder="1"/>
    <xf numFmtId="9" fontId="0" fillId="10" borderId="5" xfId="1" applyFont="1" applyFill="1" applyBorder="1"/>
    <xf numFmtId="9" fontId="0" fillId="10" borderId="0" xfId="1" applyFont="1" applyFill="1" applyBorder="1"/>
    <xf numFmtId="9" fontId="0" fillId="21" borderId="0" xfId="1" applyFont="1" applyFill="1" applyBorder="1"/>
    <xf numFmtId="0" fontId="0" fillId="7" borderId="0" xfId="0" applyFill="1" applyBorder="1"/>
    <xf numFmtId="9" fontId="0" fillId="7" borderId="0" xfId="1" applyFont="1" applyFill="1" applyBorder="1"/>
    <xf numFmtId="0" fontId="0" fillId="10" borderId="0" xfId="0" applyFill="1" applyBorder="1"/>
    <xf numFmtId="9" fontId="0" fillId="2" borderId="0" xfId="1" applyFont="1" applyFill="1" applyBorder="1"/>
    <xf numFmtId="0" fontId="2" fillId="0" borderId="39" xfId="0" applyFont="1" applyBorder="1"/>
    <xf numFmtId="1" fontId="0" fillId="0" borderId="39" xfId="0" applyNumberFormat="1" applyFill="1" applyBorder="1"/>
    <xf numFmtId="0" fontId="0" fillId="0" borderId="39" xfId="0" applyFill="1" applyBorder="1"/>
    <xf numFmtId="1" fontId="0" fillId="12" borderId="39" xfId="0" applyNumberFormat="1" applyFill="1" applyBorder="1"/>
    <xf numFmtId="9" fontId="0" fillId="12" borderId="39" xfId="1" applyFont="1" applyFill="1" applyBorder="1"/>
    <xf numFmtId="1" fontId="0" fillId="21" borderId="39" xfId="1" applyNumberFormat="1" applyFont="1" applyFill="1" applyBorder="1"/>
    <xf numFmtId="9" fontId="0" fillId="21" borderId="39" xfId="1" applyNumberFormat="1" applyFont="1" applyFill="1" applyBorder="1"/>
    <xf numFmtId="1" fontId="0" fillId="7" borderId="39" xfId="0" applyNumberFormat="1" applyFill="1" applyBorder="1"/>
    <xf numFmtId="9" fontId="0" fillId="7" borderId="39" xfId="1" applyNumberFormat="1" applyFont="1" applyFill="1" applyBorder="1"/>
    <xf numFmtId="1" fontId="0" fillId="10" borderId="39" xfId="0" applyNumberFormat="1" applyFill="1" applyBorder="1"/>
    <xf numFmtId="9" fontId="0" fillId="10" borderId="39" xfId="1" applyFont="1" applyFill="1" applyBorder="1"/>
    <xf numFmtId="1" fontId="0" fillId="2" borderId="39" xfId="1" applyNumberFormat="1" applyFont="1" applyFill="1" applyBorder="1"/>
    <xf numFmtId="9" fontId="0" fillId="2" borderId="39" xfId="1" applyNumberFormat="1" applyFont="1" applyFill="1" applyBorder="1"/>
    <xf numFmtId="0" fontId="0" fillId="12" borderId="39" xfId="0" applyFill="1" applyBorder="1"/>
    <xf numFmtId="9" fontId="0" fillId="21" borderId="39" xfId="1" applyFont="1" applyFill="1" applyBorder="1"/>
    <xf numFmtId="0" fontId="0" fillId="7" borderId="39" xfId="0" applyFill="1" applyBorder="1"/>
    <xf numFmtId="9" fontId="0" fillId="7" borderId="39" xfId="1" applyFont="1" applyFill="1" applyBorder="1"/>
    <xf numFmtId="9" fontId="0" fillId="10" borderId="39" xfId="1" applyNumberFormat="1" applyFont="1" applyFill="1" applyBorder="1"/>
    <xf numFmtId="0" fontId="0" fillId="10" borderId="39" xfId="0" applyFill="1" applyBorder="1"/>
    <xf numFmtId="2" fontId="0" fillId="2" borderId="39" xfId="1" applyNumberFormat="1" applyFont="1" applyFill="1" applyBorder="1"/>
    <xf numFmtId="9" fontId="0" fillId="0" borderId="39" xfId="1" applyFont="1" applyFill="1" applyBorder="1"/>
    <xf numFmtId="0" fontId="0" fillId="0" borderId="39" xfId="0" applyBorder="1"/>
    <xf numFmtId="9" fontId="0" fillId="2" borderId="39" xfId="1" applyFont="1" applyFill="1" applyBorder="1"/>
    <xf numFmtId="2" fontId="0" fillId="0" borderId="39" xfId="0" applyNumberFormat="1" applyFill="1" applyBorder="1"/>
    <xf numFmtId="2" fontId="0" fillId="12" borderId="39" xfId="0" applyNumberFormat="1" applyFill="1" applyBorder="1"/>
    <xf numFmtId="2" fontId="0" fillId="21" borderId="39" xfId="1" applyNumberFormat="1" applyFont="1" applyFill="1" applyBorder="1"/>
    <xf numFmtId="2" fontId="0" fillId="7" borderId="39" xfId="0" applyNumberFormat="1" applyFill="1" applyBorder="1"/>
    <xf numFmtId="2" fontId="0" fillId="10" borderId="39" xfId="0" applyNumberFormat="1" applyFill="1" applyBorder="1"/>
    <xf numFmtId="2" fontId="0" fillId="0" borderId="39" xfId="1" applyNumberFormat="1" applyFont="1" applyFill="1" applyBorder="1"/>
    <xf numFmtId="0" fontId="2" fillId="13" borderId="39" xfId="0" applyFont="1" applyFill="1" applyBorder="1"/>
    <xf numFmtId="0" fontId="0" fillId="13" borderId="39" xfId="0" applyFill="1" applyBorder="1"/>
    <xf numFmtId="0" fontId="2" fillId="16" borderId="39" xfId="0" applyFont="1" applyFill="1" applyBorder="1"/>
    <xf numFmtId="0" fontId="0" fillId="16" borderId="39" xfId="0" applyFill="1" applyBorder="1"/>
    <xf numFmtId="0" fontId="2" fillId="0" borderId="5" xfId="0" applyFont="1" applyBorder="1"/>
    <xf numFmtId="1" fontId="0" fillId="2" borderId="5" xfId="0" applyNumberFormat="1" applyFill="1" applyBorder="1"/>
    <xf numFmtId="0" fontId="0" fillId="2" borderId="5" xfId="0" applyFill="1" applyBorder="1"/>
    <xf numFmtId="1" fontId="0" fillId="21" borderId="5" xfId="0" applyNumberFormat="1" applyFill="1" applyBorder="1"/>
    <xf numFmtId="0" fontId="0" fillId="21" borderId="5" xfId="0" applyFill="1" applyBorder="1"/>
    <xf numFmtId="0" fontId="2" fillId="4" borderId="39" xfId="0" applyFont="1" applyFill="1" applyBorder="1"/>
    <xf numFmtId="0" fontId="0" fillId="4" borderId="39" xfId="0" applyFill="1" applyBorder="1"/>
    <xf numFmtId="0" fontId="2" fillId="17" borderId="39" xfId="0" applyFont="1" applyFill="1" applyBorder="1"/>
    <xf numFmtId="0" fontId="0" fillId="17" borderId="39" xfId="0" applyFill="1" applyBorder="1"/>
    <xf numFmtId="0" fontId="2" fillId="18" borderId="39" xfId="0" applyFont="1" applyFill="1" applyBorder="1"/>
    <xf numFmtId="0" fontId="0" fillId="18" borderId="39" xfId="0" applyFill="1" applyBorder="1"/>
    <xf numFmtId="0" fontId="2" fillId="19" borderId="39" xfId="0" applyFont="1" applyFill="1" applyBorder="1"/>
    <xf numFmtId="0" fontId="0" fillId="19" borderId="39" xfId="0" applyFill="1" applyBorder="1"/>
    <xf numFmtId="9" fontId="0" fillId="2" borderId="5" xfId="1" applyFont="1" applyFill="1" applyBorder="1"/>
    <xf numFmtId="0" fontId="2" fillId="3" borderId="39" xfId="0" applyFont="1" applyFill="1" applyBorder="1"/>
    <xf numFmtId="0" fontId="0" fillId="3" borderId="39" xfId="0" applyFill="1" applyBorder="1"/>
    <xf numFmtId="0" fontId="2" fillId="2" borderId="39" xfId="0" applyFont="1" applyFill="1" applyBorder="1"/>
    <xf numFmtId="0" fontId="0" fillId="2" borderId="39" xfId="0" applyFill="1" applyBorder="1"/>
    <xf numFmtId="9" fontId="0" fillId="0" borderId="5" xfId="1" applyFont="1" applyFill="1" applyBorder="1"/>
    <xf numFmtId="0" fontId="2" fillId="7" borderId="39" xfId="0" applyFont="1" applyFill="1" applyBorder="1"/>
    <xf numFmtId="0" fontId="2" fillId="5" borderId="39" xfId="0" applyFont="1" applyFill="1" applyBorder="1"/>
    <xf numFmtId="0" fontId="0" fillId="5" borderId="39" xfId="0" applyFill="1" applyBorder="1"/>
    <xf numFmtId="0" fontId="2" fillId="21" borderId="39" xfId="0" applyFont="1" applyFill="1" applyBorder="1"/>
    <xf numFmtId="1" fontId="0" fillId="0" borderId="39" xfId="1" applyNumberFormat="1" applyFont="1" applyFill="1" applyBorder="1"/>
    <xf numFmtId="1" fontId="0" fillId="12" borderId="39" xfId="1" applyNumberFormat="1" applyFont="1" applyFill="1" applyBorder="1"/>
    <xf numFmtId="1" fontId="0" fillId="7" borderId="39" xfId="1" applyNumberFormat="1" applyFont="1" applyFill="1" applyBorder="1"/>
    <xf numFmtId="1" fontId="0" fillId="10" borderId="39" xfId="1" applyNumberFormat="1" applyFont="1" applyFill="1" applyBorder="1"/>
    <xf numFmtId="164" fontId="0" fillId="0" borderId="39" xfId="1" applyNumberFormat="1" applyFont="1" applyFill="1" applyBorder="1"/>
    <xf numFmtId="164" fontId="0" fillId="21" borderId="39" xfId="1" applyNumberFormat="1" applyFont="1" applyFill="1" applyBorder="1"/>
    <xf numFmtId="0" fontId="2" fillId="12" borderId="39" xfId="0" applyFont="1" applyFill="1" applyBorder="1"/>
    <xf numFmtId="0" fontId="2" fillId="23" borderId="39" xfId="0" applyFont="1" applyFill="1" applyBorder="1"/>
    <xf numFmtId="1" fontId="0" fillId="23" borderId="39" xfId="0" applyNumberFormat="1" applyFill="1" applyBorder="1"/>
    <xf numFmtId="0" fontId="2" fillId="11" borderId="39" xfId="0" applyFont="1" applyFill="1" applyBorder="1"/>
    <xf numFmtId="0" fontId="0" fillId="0" borderId="39" xfId="1" applyNumberFormat="1" applyFont="1" applyFill="1" applyBorder="1"/>
    <xf numFmtId="164" fontId="0" fillId="11" borderId="39" xfId="1" applyNumberFormat="1" applyFont="1" applyFill="1" applyBorder="1"/>
    <xf numFmtId="0" fontId="2" fillId="24" borderId="39" xfId="0" applyFont="1" applyFill="1" applyBorder="1"/>
    <xf numFmtId="0" fontId="0" fillId="24" borderId="39" xfId="0" applyFill="1" applyBorder="1"/>
    <xf numFmtId="0" fontId="2" fillId="8" borderId="39" xfId="0" applyFont="1" applyFill="1" applyBorder="1"/>
    <xf numFmtId="0" fontId="0" fillId="8" borderId="39" xfId="0" applyFill="1" applyBorder="1"/>
    <xf numFmtId="0" fontId="2" fillId="22" borderId="39" xfId="0" applyFont="1" applyFill="1" applyBorder="1"/>
    <xf numFmtId="0" fontId="0" fillId="22" borderId="39" xfId="0" applyFill="1" applyBorder="1"/>
    <xf numFmtId="0" fontId="2" fillId="9" borderId="39" xfId="0" applyFont="1" applyFill="1" applyBorder="1"/>
    <xf numFmtId="0" fontId="0" fillId="9" borderId="39" xfId="0" applyFill="1" applyBorder="1"/>
    <xf numFmtId="0" fontId="2" fillId="25" borderId="39" xfId="0" applyFont="1" applyFill="1" applyBorder="1"/>
    <xf numFmtId="0" fontId="0" fillId="25" borderId="39" xfId="0" applyFill="1" applyBorder="1"/>
    <xf numFmtId="0" fontId="2" fillId="10" borderId="39" xfId="0" applyFont="1" applyFill="1" applyBorder="1"/>
    <xf numFmtId="164" fontId="0" fillId="2" borderId="39" xfId="1" applyNumberFormat="1" applyFont="1" applyFill="1" applyBorder="1"/>
    <xf numFmtId="1" fontId="0" fillId="2" borderId="39" xfId="0" applyNumberFormat="1" applyFill="1" applyBorder="1"/>
    <xf numFmtId="164" fontId="0" fillId="12" borderId="39" xfId="1" applyNumberFormat="1" applyFont="1" applyFill="1" applyBorder="1"/>
    <xf numFmtId="0" fontId="0" fillId="12" borderId="39" xfId="1" applyNumberFormat="1" applyFont="1" applyFill="1" applyBorder="1"/>
    <xf numFmtId="0" fontId="0" fillId="21" borderId="39" xfId="0" applyFill="1" applyBorder="1"/>
    <xf numFmtId="164" fontId="0" fillId="7" borderId="39" xfId="1" applyNumberFormat="1" applyFont="1" applyFill="1" applyBorder="1"/>
    <xf numFmtId="0" fontId="0" fillId="7" borderId="39" xfId="1" applyNumberFormat="1" applyFont="1" applyFill="1" applyBorder="1"/>
    <xf numFmtId="164" fontId="0" fillId="10" borderId="39" xfId="1" applyNumberFormat="1" applyFont="1" applyFill="1" applyBorder="1"/>
    <xf numFmtId="0" fontId="0" fillId="10" borderId="39" xfId="1" applyNumberFormat="1" applyFont="1" applyFill="1" applyBorder="1"/>
    <xf numFmtId="0" fontId="0" fillId="2" borderId="0" xfId="0" applyFill="1" applyBorder="1" applyAlignment="1"/>
    <xf numFmtId="0" fontId="0" fillId="2" borderId="0" xfId="0" applyFill="1" applyBorder="1"/>
    <xf numFmtId="0" fontId="0" fillId="21" borderId="0" xfId="0" applyFill="1" applyBorder="1" applyAlignment="1"/>
    <xf numFmtId="0" fontId="0" fillId="21" borderId="0" xfId="0" applyFill="1" applyBorder="1"/>
    <xf numFmtId="0" fontId="2" fillId="21" borderId="0" xfId="0" applyFont="1" applyFill="1" applyBorder="1" applyAlignment="1">
      <alignment wrapText="1"/>
    </xf>
    <xf numFmtId="0" fontId="0" fillId="21" borderId="0" xfId="0" applyFill="1"/>
    <xf numFmtId="2" fontId="0" fillId="21" borderId="0" xfId="0" applyNumberFormat="1" applyFill="1" applyBorder="1"/>
    <xf numFmtId="0" fontId="0" fillId="21" borderId="3" xfId="0" applyFill="1" applyBorder="1"/>
    <xf numFmtId="0" fontId="0" fillId="21" borderId="36" xfId="0" applyFill="1" applyBorder="1"/>
    <xf numFmtId="0" fontId="2" fillId="33" borderId="38" xfId="203" applyBorder="1">
      <alignment vertical="center"/>
    </xf>
    <xf numFmtId="0" fontId="0" fillId="6" borderId="1" xfId="0" applyFill="1" applyBorder="1"/>
    <xf numFmtId="0" fontId="0" fillId="10" borderId="0" xfId="0" applyFill="1" applyBorder="1" applyAlignment="1"/>
    <xf numFmtId="0" fontId="2" fillId="6" borderId="0" xfId="0" applyFont="1" applyFill="1" applyBorder="1" applyAlignment="1">
      <alignment horizontal="center" vertical="center" wrapText="1"/>
    </xf>
    <xf numFmtId="0" fontId="0" fillId="10" borderId="35" xfId="0" applyFill="1" applyBorder="1" applyAlignment="1"/>
    <xf numFmtId="2" fontId="0" fillId="2" borderId="0" xfId="0" applyNumberFormat="1" applyFill="1" applyBorder="1"/>
    <xf numFmtId="0" fontId="0" fillId="7" borderId="0" xfId="0" applyFill="1" applyBorder="1" applyAlignment="1"/>
    <xf numFmtId="0" fontId="0" fillId="7" borderId="35" xfId="0" applyFill="1" applyBorder="1" applyAlignment="1"/>
    <xf numFmtId="0" fontId="0" fillId="9" borderId="0" xfId="0" applyFill="1" applyAlignment="1">
      <alignment vertical="top"/>
    </xf>
    <xf numFmtId="166" fontId="2" fillId="33" borderId="33" xfId="203" applyNumberFormat="1">
      <alignment vertical="center"/>
    </xf>
    <xf numFmtId="0" fontId="0" fillId="9" borderId="0" xfId="0" applyFill="1" applyAlignment="1"/>
    <xf numFmtId="9" fontId="0" fillId="2" borderId="12" xfId="1" applyFont="1" applyFill="1" applyBorder="1" applyAlignment="1"/>
    <xf numFmtId="9" fontId="0" fillId="0" borderId="12" xfId="1" applyFont="1" applyFill="1" applyBorder="1" applyAlignment="1"/>
    <xf numFmtId="164" fontId="0" fillId="0" borderId="0" xfId="0" applyNumberFormat="1" applyFont="1" applyFill="1"/>
    <xf numFmtId="9" fontId="0" fillId="0" borderId="0" xfId="1" applyFont="1" applyFill="1"/>
    <xf numFmtId="0" fontId="2" fillId="0" borderId="27" xfId="0" applyFont="1" applyBorder="1" applyAlignment="1">
      <alignment wrapText="1"/>
    </xf>
    <xf numFmtId="9" fontId="0" fillId="0" borderId="0" xfId="1" applyFont="1" applyBorder="1" applyAlignment="1"/>
    <xf numFmtId="9" fontId="0" fillId="21" borderId="0" xfId="1" applyFont="1" applyFill="1" applyBorder="1" applyAlignment="1"/>
    <xf numFmtId="9" fontId="0" fillId="21" borderId="0" xfId="1" applyFont="1" applyFill="1"/>
    <xf numFmtId="9" fontId="0" fillId="7" borderId="0" xfId="1" applyFont="1" applyFill="1" applyBorder="1" applyAlignment="1"/>
    <xf numFmtId="9" fontId="0" fillId="21" borderId="3" xfId="1" applyFont="1" applyFill="1" applyBorder="1"/>
    <xf numFmtId="9" fontId="0" fillId="2" borderId="0" xfId="1" applyFont="1" applyFill="1" applyBorder="1" applyAlignment="1"/>
    <xf numFmtId="9" fontId="2" fillId="33" borderId="33" xfId="1" applyFont="1" applyFill="1" applyBorder="1" applyAlignment="1">
      <alignment vertical="center" wrapText="1"/>
    </xf>
    <xf numFmtId="169" fontId="0" fillId="0" borderId="0" xfId="0" applyNumberFormat="1"/>
    <xf numFmtId="3" fontId="0" fillId="0" borderId="0" xfId="0" applyNumberFormat="1"/>
    <xf numFmtId="165" fontId="0" fillId="0" borderId="39" xfId="0" applyNumberFormat="1" applyFill="1" applyBorder="1"/>
    <xf numFmtId="165" fontId="2" fillId="33" borderId="33" xfId="203" applyNumberFormat="1">
      <alignment vertical="center"/>
    </xf>
    <xf numFmtId="0" fontId="2" fillId="13" borderId="0" xfId="0" applyFont="1" applyFill="1"/>
    <xf numFmtId="0" fontId="2" fillId="36" borderId="1" xfId="0" applyFont="1" applyFill="1" applyBorder="1" applyAlignment="1">
      <alignment wrapText="1"/>
    </xf>
    <xf numFmtId="0" fontId="0" fillId="36" borderId="0" xfId="0" applyFill="1"/>
    <xf numFmtId="0" fontId="0" fillId="36" borderId="3" xfId="0" applyFill="1" applyBorder="1"/>
    <xf numFmtId="0" fontId="0" fillId="36" borderId="0" xfId="0" applyFill="1" applyBorder="1"/>
    <xf numFmtId="0" fontId="0" fillId="36" borderId="36" xfId="0" applyFill="1" applyBorder="1"/>
    <xf numFmtId="9" fontId="0" fillId="36" borderId="0" xfId="1" applyFont="1" applyFill="1" applyBorder="1"/>
    <xf numFmtId="9" fontId="0" fillId="36" borderId="3" xfId="1" applyFont="1" applyFill="1" applyBorder="1"/>
    <xf numFmtId="0" fontId="0" fillId="36" borderId="0" xfId="0" applyFill="1" applyBorder="1" applyAlignment="1"/>
    <xf numFmtId="0" fontId="0" fillId="36" borderId="35" xfId="0" applyFill="1" applyBorder="1"/>
    <xf numFmtId="0" fontId="14" fillId="37" borderId="33" xfId="203" applyFont="1" applyFill="1">
      <alignment vertical="center"/>
    </xf>
    <xf numFmtId="0" fontId="2" fillId="37" borderId="33" xfId="203" applyFill="1">
      <alignment vertical="center"/>
    </xf>
    <xf numFmtId="0" fontId="2" fillId="37" borderId="34" xfId="203" applyFill="1" applyBorder="1">
      <alignment vertical="center"/>
    </xf>
    <xf numFmtId="9" fontId="2" fillId="37" borderId="38" xfId="1" applyFont="1" applyFill="1" applyBorder="1" applyAlignment="1">
      <alignment vertical="center"/>
    </xf>
    <xf numFmtId="9" fontId="2" fillId="37" borderId="33" xfId="1" applyFont="1" applyFill="1" applyBorder="1" applyAlignment="1">
      <alignment vertical="center"/>
    </xf>
    <xf numFmtId="9" fontId="15" fillId="38" borderId="40" xfId="0" applyNumberFormat="1" applyFont="1" applyFill="1" applyBorder="1" applyAlignment="1">
      <alignment vertical="center"/>
    </xf>
    <xf numFmtId="0" fontId="0" fillId="36" borderId="1" xfId="0" applyFill="1" applyBorder="1"/>
    <xf numFmtId="0" fontId="2" fillId="36" borderId="0" xfId="0" applyFont="1" applyFill="1" applyBorder="1" applyAlignment="1">
      <alignment wrapText="1"/>
    </xf>
    <xf numFmtId="0" fontId="2" fillId="36" borderId="0" xfId="0" applyFont="1" applyFill="1"/>
    <xf numFmtId="0" fontId="2" fillId="0" borderId="0" xfId="0" applyFont="1" applyFill="1" applyAlignment="1">
      <alignment wrapText="1"/>
    </xf>
    <xf numFmtId="0" fontId="2" fillId="24" borderId="0" xfId="0" applyFont="1" applyFill="1" applyAlignment="1"/>
    <xf numFmtId="0" fontId="2" fillId="0" borderId="0" xfId="0" applyFont="1" applyFill="1" applyBorder="1" applyAlignment="1">
      <alignment wrapText="1"/>
    </xf>
    <xf numFmtId="0" fontId="0" fillId="39" borderId="0" xfId="0" applyFill="1"/>
    <xf numFmtId="0" fontId="17" fillId="0" borderId="0" xfId="0" applyFont="1" applyFill="1"/>
    <xf numFmtId="0" fontId="18" fillId="0" borderId="0" xfId="0" applyFont="1" applyFill="1"/>
    <xf numFmtId="0" fontId="18" fillId="0" borderId="0" xfId="0" applyFont="1" applyFill="1" applyBorder="1" applyAlignment="1">
      <alignment wrapText="1"/>
    </xf>
    <xf numFmtId="0" fontId="19" fillId="40" borderId="0" xfId="0" applyFont="1" applyFill="1"/>
    <xf numFmtId="0" fontId="0" fillId="40" borderId="0" xfId="0" applyFill="1"/>
    <xf numFmtId="0" fontId="19" fillId="39" borderId="0" xfId="0" applyFont="1" applyFill="1"/>
    <xf numFmtId="0" fontId="0" fillId="0" borderId="0" xfId="0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2" fontId="0" fillId="0" borderId="0" xfId="0" applyNumberFormat="1" applyFill="1" applyBorder="1" applyAlignment="1"/>
    <xf numFmtId="9" fontId="0" fillId="0" borderId="0" xfId="1" applyFont="1" applyFill="1" applyBorder="1"/>
    <xf numFmtId="164" fontId="0" fillId="21" borderId="0" xfId="1" applyNumberFormat="1" applyFont="1" applyFill="1" applyBorder="1"/>
    <xf numFmtId="43" fontId="0" fillId="0" borderId="0" xfId="990" applyFont="1"/>
    <xf numFmtId="171" fontId="0" fillId="0" borderId="0" xfId="990" applyNumberFormat="1" applyFont="1"/>
    <xf numFmtId="0" fontId="19" fillId="0" borderId="0" xfId="0" applyFont="1" applyAlignment="1">
      <alignment wrapText="1"/>
    </xf>
    <xf numFmtId="43" fontId="20" fillId="0" borderId="0" xfId="990" applyFont="1"/>
    <xf numFmtId="0" fontId="2" fillId="10" borderId="0" xfId="0" applyFont="1" applyFill="1"/>
    <xf numFmtId="0" fontId="0" fillId="13" borderId="0" xfId="0" applyFont="1" applyFill="1"/>
    <xf numFmtId="0" fontId="2" fillId="0" borderId="0" xfId="0" applyFont="1" applyAlignment="1">
      <alignment horizontal="center"/>
    </xf>
    <xf numFmtId="0" fontId="2" fillId="10" borderId="43" xfId="0" applyFont="1" applyFill="1" applyBorder="1" applyAlignment="1">
      <alignment horizontal="center" vertical="center"/>
    </xf>
    <xf numFmtId="9" fontId="2" fillId="7" borderId="39" xfId="1" applyNumberFormat="1" applyFont="1" applyFill="1" applyBorder="1"/>
    <xf numFmtId="9" fontId="2" fillId="7" borderId="39" xfId="1" applyFont="1" applyFill="1" applyBorder="1"/>
    <xf numFmtId="165" fontId="0" fillId="7" borderId="39" xfId="0" applyNumberFormat="1" applyFill="1" applyBorder="1"/>
    <xf numFmtId="0" fontId="0" fillId="0" borderId="0" xfId="0" applyFont="1" applyFill="1" applyBorder="1" applyAlignment="1">
      <alignment horizontal="center" vertical="center" wrapText="1"/>
    </xf>
    <xf numFmtId="164" fontId="2" fillId="33" borderId="33" xfId="1" applyNumberFormat="1" applyFont="1" applyFill="1" applyBorder="1" applyAlignment="1">
      <alignment vertical="center"/>
    </xf>
    <xf numFmtId="3" fontId="2" fillId="4" borderId="1" xfId="0" applyNumberFormat="1" applyFont="1" applyFill="1" applyBorder="1"/>
    <xf numFmtId="1" fontId="0" fillId="0" borderId="0" xfId="0" applyNumberFormat="1" applyFill="1"/>
    <xf numFmtId="0" fontId="0" fillId="0" borderId="0" xfId="0" applyNumberFormat="1"/>
    <xf numFmtId="0" fontId="2" fillId="0" borderId="0" xfId="0" applyFont="1" applyAlignment="1"/>
    <xf numFmtId="0" fontId="2" fillId="0" borderId="1" xfId="0" applyFont="1" applyBorder="1" applyAlignment="1">
      <alignment horizontal="center"/>
    </xf>
    <xf numFmtId="0" fontId="16" fillId="0" borderId="1" xfId="0" applyFont="1" applyBorder="1"/>
    <xf numFmtId="166" fontId="0" fillId="24" borderId="0" xfId="0" applyNumberFormat="1" applyFill="1"/>
    <xf numFmtId="165" fontId="0" fillId="24" borderId="1" xfId="0" applyNumberFormat="1" applyFill="1" applyBorder="1"/>
    <xf numFmtId="166" fontId="0" fillId="9" borderId="0" xfId="0" applyNumberFormat="1" applyFill="1"/>
    <xf numFmtId="0" fontId="0" fillId="24" borderId="0" xfId="0" applyFill="1" applyAlignment="1"/>
    <xf numFmtId="0" fontId="0" fillId="24" borderId="0" xfId="0" applyFill="1" applyBorder="1"/>
    <xf numFmtId="3" fontId="0" fillId="24" borderId="0" xfId="0" applyNumberFormat="1" applyFill="1"/>
    <xf numFmtId="3" fontId="0" fillId="9" borderId="0" xfId="0" applyNumberFormat="1" applyFill="1"/>
    <xf numFmtId="0" fontId="0" fillId="41" borderId="0" xfId="0" applyFont="1" applyFill="1" applyBorder="1"/>
    <xf numFmtId="0" fontId="0" fillId="24" borderId="0" xfId="0" applyFont="1" applyFill="1"/>
    <xf numFmtId="9" fontId="0" fillId="24" borderId="0" xfId="1" applyFont="1" applyFill="1"/>
    <xf numFmtId="165" fontId="0" fillId="41" borderId="25" xfId="0" applyNumberFormat="1" applyFont="1" applyFill="1" applyBorder="1"/>
    <xf numFmtId="0" fontId="0" fillId="24" borderId="0" xfId="0" applyFont="1" applyFill="1" applyAlignment="1"/>
    <xf numFmtId="0" fontId="0" fillId="42" borderId="0" xfId="0" applyFont="1" applyFill="1" applyBorder="1"/>
    <xf numFmtId="0" fontId="0" fillId="9" borderId="0" xfId="0" applyFont="1" applyFill="1"/>
    <xf numFmtId="9" fontId="0" fillId="9" borderId="0" xfId="1" applyFont="1" applyFill="1"/>
    <xf numFmtId="165" fontId="0" fillId="43" borderId="25" xfId="0" applyNumberFormat="1" applyFont="1" applyFill="1" applyBorder="1"/>
    <xf numFmtId="0" fontId="0" fillId="9" borderId="0" xfId="0" applyFont="1" applyFill="1" applyAlignment="1"/>
    <xf numFmtId="165" fontId="0" fillId="42" borderId="25" xfId="0" applyNumberFormat="1" applyFont="1" applyFill="1" applyBorder="1"/>
    <xf numFmtId="0" fontId="2" fillId="0" borderId="0" xfId="0" applyFont="1" applyAlignment="1">
      <alignment horizontal="center"/>
    </xf>
    <xf numFmtId="9" fontId="2" fillId="10" borderId="11" xfId="1" applyNumberFormat="1" applyFont="1" applyFill="1" applyBorder="1"/>
    <xf numFmtId="9" fontId="2" fillId="12" borderId="1" xfId="1" applyNumberFormat="1" applyFont="1" applyFill="1" applyBorder="1"/>
    <xf numFmtId="0" fontId="10" fillId="9" borderId="28" xfId="0" applyFont="1" applyFill="1" applyBorder="1"/>
    <xf numFmtId="0" fontId="10" fillId="9" borderId="25" xfId="0" applyFont="1" applyFill="1" applyBorder="1"/>
    <xf numFmtId="164" fontId="10" fillId="9" borderId="25" xfId="0" applyNumberFormat="1" applyFont="1" applyFill="1" applyBorder="1"/>
    <xf numFmtId="165" fontId="10" fillId="9" borderId="25" xfId="0" applyNumberFormat="1" applyFont="1" applyFill="1" applyBorder="1"/>
    <xf numFmtId="9" fontId="10" fillId="9" borderId="25" xfId="0" applyNumberFormat="1" applyFont="1" applyFill="1" applyBorder="1"/>
    <xf numFmtId="0" fontId="10" fillId="44" borderId="28" xfId="0" applyFont="1" applyFill="1" applyBorder="1"/>
    <xf numFmtId="0" fontId="10" fillId="24" borderId="25" xfId="0" applyFont="1" applyFill="1" applyBorder="1"/>
    <xf numFmtId="164" fontId="10" fillId="24" borderId="25" xfId="0" applyNumberFormat="1" applyFont="1" applyFill="1" applyBorder="1"/>
    <xf numFmtId="165" fontId="10" fillId="24" borderId="25" xfId="0" applyNumberFormat="1" applyFont="1" applyFill="1" applyBorder="1"/>
    <xf numFmtId="9" fontId="10" fillId="24" borderId="25" xfId="0" applyNumberFormat="1" applyFont="1" applyFill="1" applyBorder="1"/>
    <xf numFmtId="9" fontId="2" fillId="7" borderId="1" xfId="1" applyNumberFormat="1" applyFont="1" applyFill="1" applyBorder="1"/>
    <xf numFmtId="9" fontId="2" fillId="10" borderId="11" xfId="1" applyFont="1" applyFill="1" applyBorder="1"/>
    <xf numFmtId="0" fontId="0" fillId="0" borderId="0" xfId="0" applyNumberFormat="1" applyBorder="1"/>
    <xf numFmtId="0" fontId="2" fillId="24" borderId="9" xfId="0" applyFont="1" applyFill="1" applyBorder="1"/>
    <xf numFmtId="0" fontId="2" fillId="24" borderId="1" xfId="0" applyFont="1" applyFill="1" applyBorder="1"/>
    <xf numFmtId="164" fontId="2" fillId="24" borderId="1" xfId="1" applyNumberFormat="1" applyFont="1" applyFill="1" applyBorder="1"/>
    <xf numFmtId="165" fontId="2" fillId="24" borderId="1" xfId="0" applyNumberFormat="1" applyFont="1" applyFill="1" applyBorder="1"/>
    <xf numFmtId="1" fontId="2" fillId="24" borderId="1" xfId="0" applyNumberFormat="1" applyFont="1" applyFill="1" applyBorder="1"/>
    <xf numFmtId="0" fontId="2" fillId="9" borderId="0" xfId="0" applyFont="1" applyFill="1"/>
    <xf numFmtId="0" fontId="0" fillId="0" borderId="0" xfId="0" applyFont="1" applyFill="1" applyAlignment="1"/>
    <xf numFmtId="1" fontId="16" fillId="0" borderId="1" xfId="0" applyNumberFormat="1" applyFont="1" applyBorder="1"/>
    <xf numFmtId="0" fontId="0" fillId="0" borderId="0" xfId="0" applyFont="1" applyAlignment="1">
      <alignment horizontal="center"/>
    </xf>
    <xf numFmtId="165" fontId="0" fillId="0" borderId="1" xfId="0" applyNumberFormat="1" applyFont="1" applyBorder="1"/>
    <xf numFmtId="2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2" fillId="24" borderId="0" xfId="0" applyFont="1" applyFill="1" applyAlignment="1">
      <alignment horizontal="center"/>
    </xf>
    <xf numFmtId="1" fontId="2" fillId="24" borderId="0" xfId="0" applyNumberFormat="1" applyFont="1" applyFill="1"/>
    <xf numFmtId="1" fontId="2" fillId="0" borderId="0" xfId="0" applyNumberFormat="1" applyFont="1" applyAlignment="1">
      <alignment horizontal="center"/>
    </xf>
    <xf numFmtId="0" fontId="2" fillId="9" borderId="0" xfId="0" applyFont="1" applyFill="1" applyAlignment="1"/>
    <xf numFmtId="0" fontId="2" fillId="9" borderId="0" xfId="0" applyFont="1" applyFill="1" applyAlignment="1">
      <alignment horizontal="center"/>
    </xf>
    <xf numFmtId="1" fontId="18" fillId="0" borderId="1" xfId="0" applyNumberFormat="1" applyFont="1" applyBorder="1"/>
    <xf numFmtId="0" fontId="18" fillId="0" borderId="1" xfId="0" applyFont="1" applyBorder="1"/>
    <xf numFmtId="166" fontId="0" fillId="0" borderId="0" xfId="0" applyNumberFormat="1" applyFill="1"/>
    <xf numFmtId="1" fontId="16" fillId="0" borderId="1" xfId="0" applyNumberFormat="1" applyFont="1" applyFill="1" applyBorder="1"/>
    <xf numFmtId="165" fontId="0" fillId="0" borderId="6" xfId="0" applyNumberFormat="1" applyFill="1" applyBorder="1"/>
    <xf numFmtId="165" fontId="0" fillId="0" borderId="13" xfId="0" applyNumberFormat="1" applyFill="1" applyBorder="1"/>
    <xf numFmtId="165" fontId="0" fillId="0" borderId="14" xfId="0" applyNumberFormat="1" applyFill="1" applyBorder="1"/>
    <xf numFmtId="166" fontId="2" fillId="0" borderId="0" xfId="0" applyNumberFormat="1" applyFont="1"/>
    <xf numFmtId="166" fontId="2" fillId="24" borderId="0" xfId="0" applyNumberFormat="1" applyFont="1" applyFill="1"/>
    <xf numFmtId="165" fontId="2" fillId="0" borderId="6" xfId="0" applyNumberFormat="1" applyFont="1" applyBorder="1"/>
    <xf numFmtId="165" fontId="2" fillId="0" borderId="14" xfId="0" applyNumberFormat="1" applyFont="1" applyBorder="1"/>
    <xf numFmtId="165" fontId="2" fillId="24" borderId="6" xfId="0" applyNumberFormat="1" applyFont="1" applyFill="1" applyBorder="1"/>
    <xf numFmtId="166" fontId="2" fillId="9" borderId="0" xfId="0" applyNumberFormat="1" applyFont="1" applyFill="1"/>
    <xf numFmtId="1" fontId="2" fillId="9" borderId="0" xfId="0" applyNumberFormat="1" applyFont="1" applyFill="1"/>
    <xf numFmtId="165" fontId="2" fillId="9" borderId="13" xfId="0" applyNumberFormat="1" applyFont="1" applyFill="1" applyBorder="1"/>
    <xf numFmtId="0" fontId="2" fillId="4" borderId="0" xfId="0" applyFont="1" applyFill="1"/>
    <xf numFmtId="165" fontId="2" fillId="24" borderId="13" xfId="0" applyNumberFormat="1" applyFont="1" applyFill="1" applyBorder="1"/>
    <xf numFmtId="165" fontId="2" fillId="24" borderId="14" xfId="0" applyNumberFormat="1" applyFont="1" applyFill="1" applyBorder="1"/>
    <xf numFmtId="165" fontId="2" fillId="0" borderId="13" xfId="0" applyNumberFormat="1" applyFont="1" applyBorder="1"/>
    <xf numFmtId="9" fontId="2" fillId="0" borderId="25" xfId="1" applyFont="1" applyBorder="1"/>
    <xf numFmtId="9" fontId="2" fillId="9" borderId="25" xfId="1" applyFont="1" applyFill="1" applyBorder="1"/>
    <xf numFmtId="9" fontId="2" fillId="24" borderId="25" xfId="1" applyFont="1" applyFill="1" applyBorder="1"/>
    <xf numFmtId="9" fontId="2" fillId="10" borderId="25" xfId="1" applyFont="1" applyFill="1" applyBorder="1"/>
    <xf numFmtId="9" fontId="2" fillId="10" borderId="29" xfId="1" applyFont="1" applyFill="1" applyBorder="1"/>
    <xf numFmtId="165" fontId="0" fillId="12" borderId="39" xfId="0" applyNumberFormat="1" applyFill="1" applyBorder="1"/>
    <xf numFmtId="170" fontId="0" fillId="0" borderId="39" xfId="0" applyNumberFormat="1" applyFill="1" applyBorder="1"/>
    <xf numFmtId="9" fontId="2" fillId="33" borderId="33" xfId="1" applyNumberFormat="1" applyFont="1" applyFill="1" applyBorder="1" applyAlignment="1">
      <alignment vertical="center"/>
    </xf>
    <xf numFmtId="10" fontId="2" fillId="33" borderId="38" xfId="1" applyNumberFormat="1" applyFont="1" applyFill="1" applyBorder="1" applyAlignment="1">
      <alignment vertical="center"/>
    </xf>
    <xf numFmtId="9" fontId="0" fillId="0" borderId="0" xfId="1" applyNumberFormat="1" applyFont="1" applyBorder="1"/>
    <xf numFmtId="9" fontId="2" fillId="0" borderId="0" xfId="1" applyFont="1"/>
    <xf numFmtId="9" fontId="2" fillId="0" borderId="0" xfId="1" applyFont="1" applyAlignment="1">
      <alignment wrapText="1"/>
    </xf>
    <xf numFmtId="0" fontId="10" fillId="0" borderId="25" xfId="0" applyFont="1" applyBorder="1" applyAlignment="1">
      <alignment horizontal="center"/>
    </xf>
    <xf numFmtId="171" fontId="0" fillId="0" borderId="0" xfId="990" applyNumberFormat="1" applyFont="1" applyAlignment="1">
      <alignment horizontal="right"/>
    </xf>
    <xf numFmtId="1" fontId="0" fillId="12" borderId="0" xfId="0" applyNumberFormat="1" applyFill="1"/>
    <xf numFmtId="0" fontId="2" fillId="0" borderId="25" xfId="0" applyFont="1" applyBorder="1"/>
    <xf numFmtId="0" fontId="16" fillId="0" borderId="1" xfId="0" applyFont="1" applyFill="1" applyBorder="1"/>
    <xf numFmtId="0" fontId="11" fillId="0" borderId="23" xfId="0" applyFont="1" applyBorder="1"/>
    <xf numFmtId="0" fontId="23" fillId="0" borderId="0" xfId="0" applyFont="1"/>
    <xf numFmtId="0" fontId="2" fillId="0" borderId="34" xfId="203" applyFill="1" applyBorder="1" applyAlignment="1">
      <alignment vertical="center" wrapText="1"/>
    </xf>
    <xf numFmtId="0" fontId="2" fillId="0" borderId="0" xfId="203" applyFill="1" applyBorder="1" applyAlignment="1">
      <alignment vertical="center" wrapText="1"/>
    </xf>
    <xf numFmtId="0" fontId="0" fillId="0" borderId="41" xfId="0" applyBorder="1"/>
    <xf numFmtId="0" fontId="0" fillId="24" borderId="0" xfId="0" applyFill="1" applyBorder="1" applyAlignment="1">
      <alignment wrapText="1"/>
    </xf>
    <xf numFmtId="165" fontId="0" fillId="24" borderId="0" xfId="0" applyNumberFormat="1" applyFill="1" applyBorder="1"/>
    <xf numFmtId="0" fontId="0" fillId="0" borderId="0" xfId="0" applyFill="1" applyBorder="1" applyAlignment="1">
      <alignment wrapText="1"/>
    </xf>
    <xf numFmtId="164" fontId="2" fillId="0" borderId="0" xfId="1" applyNumberFormat="1" applyFont="1" applyFill="1" applyBorder="1" applyAlignment="1">
      <alignment wrapText="1"/>
    </xf>
    <xf numFmtId="165" fontId="0" fillId="0" borderId="0" xfId="0" applyNumberFormat="1" applyFill="1" applyBorder="1"/>
    <xf numFmtId="0" fontId="0" fillId="9" borderId="0" xfId="0" applyFill="1" applyBorder="1" applyAlignment="1">
      <alignment wrapText="1"/>
    </xf>
    <xf numFmtId="165" fontId="0" fillId="9" borderId="0" xfId="0" applyNumberFormat="1" applyFill="1" applyBorder="1"/>
    <xf numFmtId="0" fontId="16" fillId="0" borderId="2" xfId="0" applyFont="1" applyBorder="1" applyAlignment="1"/>
    <xf numFmtId="0" fontId="16" fillId="0" borderId="3" xfId="0" applyFont="1" applyBorder="1" applyAlignment="1"/>
    <xf numFmtId="0" fontId="16" fillId="0" borderId="44" xfId="0" applyFont="1" applyBorder="1" applyAlignment="1"/>
    <xf numFmtId="0" fontId="16" fillId="0" borderId="42" xfId="0" applyFont="1" applyBorder="1" applyAlignment="1"/>
    <xf numFmtId="0" fontId="16" fillId="0" borderId="15" xfId="0" applyFont="1" applyBorder="1" applyAlignment="1"/>
    <xf numFmtId="0" fontId="16" fillId="0" borderId="45" xfId="0" applyFont="1" applyBorder="1" applyAlignment="1"/>
    <xf numFmtId="0" fontId="0" fillId="0" borderId="8" xfId="0" applyBorder="1" applyAlignment="1">
      <alignment wrapText="1"/>
    </xf>
    <xf numFmtId="165" fontId="0" fillId="0" borderId="0" xfId="0" applyNumberFormat="1" applyFont="1" applyFill="1"/>
    <xf numFmtId="165" fontId="0" fillId="41" borderId="0" xfId="0" applyNumberFormat="1" applyFont="1" applyFill="1" applyBorder="1"/>
    <xf numFmtId="165" fontId="0" fillId="42" borderId="0" xfId="0" applyNumberFormat="1" applyFont="1" applyFill="1" applyBorder="1"/>
    <xf numFmtId="0" fontId="0" fillId="0" borderId="0" xfId="0" applyAlignment="1">
      <alignment horizontal="center" vertical="center"/>
    </xf>
    <xf numFmtId="0" fontId="2" fillId="20" borderId="1" xfId="0" applyFont="1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vertical="center" wrapText="1"/>
    </xf>
    <xf numFmtId="0" fontId="2" fillId="18" borderId="1" xfId="0" applyFont="1" applyFill="1" applyBorder="1" applyAlignment="1">
      <alignment horizontal="center" vertical="center" wrapText="1"/>
    </xf>
    <xf numFmtId="0" fontId="2" fillId="19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21" borderId="1" xfId="0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 wrapText="1"/>
    </xf>
    <xf numFmtId="0" fontId="2" fillId="23" borderId="1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" fillId="24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22" borderId="1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2" fillId="25" borderId="1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9" fontId="0" fillId="0" borderId="1" xfId="1" applyNumberFormat="1" applyFont="1" applyBorder="1"/>
    <xf numFmtId="9" fontId="0" fillId="24" borderId="1" xfId="1" applyNumberFormat="1" applyFont="1" applyFill="1" applyBorder="1"/>
    <xf numFmtId="9" fontId="0" fillId="9" borderId="1" xfId="1" applyNumberFormat="1" applyFont="1" applyFill="1" applyBorder="1"/>
    <xf numFmtId="9" fontId="2" fillId="10" borderId="1" xfId="1" applyNumberFormat="1" applyFont="1" applyFill="1" applyBorder="1"/>
    <xf numFmtId="9" fontId="2" fillId="0" borderId="1" xfId="1" applyNumberFormat="1" applyFont="1" applyBorder="1"/>
    <xf numFmtId="9" fontId="2" fillId="9" borderId="1" xfId="1" applyNumberFormat="1" applyFont="1" applyFill="1" applyBorder="1"/>
    <xf numFmtId="9" fontId="0" fillId="12" borderId="1" xfId="1" applyNumberFormat="1" applyFont="1" applyFill="1" applyBorder="1"/>
    <xf numFmtId="9" fontId="0" fillId="0" borderId="1" xfId="1" applyNumberFormat="1" applyFont="1" applyFill="1" applyBorder="1"/>
    <xf numFmtId="9" fontId="0" fillId="0" borderId="6" xfId="1" applyNumberFormat="1" applyFont="1" applyBorder="1"/>
    <xf numFmtId="9" fontId="2" fillId="0" borderId="1" xfId="1" applyNumberFormat="1" applyFont="1" applyBorder="1" applyAlignment="1">
      <alignment wrapText="1"/>
    </xf>
    <xf numFmtId="9" fontId="2" fillId="24" borderId="1" xfId="1" applyNumberFormat="1" applyFont="1" applyFill="1" applyBorder="1" applyAlignment="1">
      <alignment wrapText="1"/>
    </xf>
    <xf numFmtId="9" fontId="2" fillId="12" borderId="1" xfId="1" applyNumberFormat="1" applyFont="1" applyFill="1" applyBorder="1" applyAlignment="1">
      <alignment wrapText="1"/>
    </xf>
    <xf numFmtId="9" fontId="2" fillId="0" borderId="1" xfId="1" applyNumberFormat="1" applyFont="1" applyFill="1" applyBorder="1" applyAlignment="1">
      <alignment wrapText="1"/>
    </xf>
    <xf numFmtId="9" fontId="2" fillId="0" borderId="6" xfId="1" applyNumberFormat="1" applyFont="1" applyBorder="1" applyAlignment="1">
      <alignment wrapText="1"/>
    </xf>
    <xf numFmtId="9" fontId="2" fillId="9" borderId="1" xfId="1" applyNumberFormat="1" applyFont="1" applyFill="1" applyBorder="1" applyAlignment="1">
      <alignment wrapText="1"/>
    </xf>
    <xf numFmtId="9" fontId="2" fillId="0" borderId="8" xfId="0" applyNumberFormat="1" applyFont="1" applyBorder="1" applyAlignment="1">
      <alignment wrapText="1"/>
    </xf>
    <xf numFmtId="9" fontId="2" fillId="0" borderId="8" xfId="1" applyNumberFormat="1" applyFont="1" applyBorder="1" applyAlignment="1">
      <alignment wrapText="1"/>
    </xf>
    <xf numFmtId="9" fontId="2" fillId="24" borderId="1" xfId="1" applyNumberFormat="1" applyFont="1" applyFill="1" applyBorder="1"/>
    <xf numFmtId="9" fontId="0" fillId="0" borderId="6" xfId="1" applyNumberFormat="1" applyFont="1" applyFill="1" applyBorder="1"/>
    <xf numFmtId="9" fontId="2" fillId="0" borderId="6" xfId="1" applyNumberFormat="1" applyFont="1" applyBorder="1"/>
    <xf numFmtId="9" fontId="0" fillId="0" borderId="3" xfId="1" applyNumberFormat="1" applyFont="1" applyBorder="1"/>
    <xf numFmtId="9" fontId="0" fillId="0" borderId="15" xfId="1" applyNumberFormat="1" applyFont="1" applyBorder="1"/>
    <xf numFmtId="9" fontId="2" fillId="0" borderId="14" xfId="1" applyNumberFormat="1" applyFont="1" applyBorder="1"/>
    <xf numFmtId="9" fontId="0" fillId="0" borderId="14" xfId="1" applyNumberFormat="1" applyFont="1" applyBorder="1"/>
    <xf numFmtId="9" fontId="0" fillId="0" borderId="13" xfId="1" applyNumberFormat="1" applyFont="1" applyBorder="1"/>
    <xf numFmtId="9" fontId="2" fillId="24" borderId="6" xfId="1" applyNumberFormat="1" applyFont="1" applyFill="1" applyBorder="1"/>
    <xf numFmtId="9" fontId="2" fillId="9" borderId="13" xfId="1" applyNumberFormat="1" applyFont="1" applyFill="1" applyBorder="1"/>
    <xf numFmtId="9" fontId="2" fillId="24" borderId="13" xfId="1" applyNumberFormat="1" applyFont="1" applyFill="1" applyBorder="1"/>
    <xf numFmtId="9" fontId="2" fillId="24" borderId="14" xfId="1" applyNumberFormat="1" applyFont="1" applyFill="1" applyBorder="1"/>
    <xf numFmtId="9" fontId="0" fillId="0" borderId="14" xfId="1" applyNumberFormat="1" applyFont="1" applyFill="1" applyBorder="1"/>
    <xf numFmtId="9" fontId="0" fillId="0" borderId="13" xfId="1" applyNumberFormat="1" applyFont="1" applyFill="1" applyBorder="1"/>
    <xf numFmtId="9" fontId="2" fillId="0" borderId="13" xfId="1" applyNumberFormat="1" applyFont="1" applyBorder="1"/>
    <xf numFmtId="9" fontId="2" fillId="0" borderId="6" xfId="1" applyNumberFormat="1" applyFont="1" applyFill="1" applyBorder="1" applyAlignment="1">
      <alignment wrapText="1"/>
    </xf>
    <xf numFmtId="9" fontId="2" fillId="0" borderId="3" xfId="1" applyNumberFormat="1" applyFont="1" applyBorder="1" applyAlignment="1">
      <alignment wrapText="1"/>
    </xf>
    <xf numFmtId="9" fontId="2" fillId="0" borderId="15" xfId="1" applyNumberFormat="1" applyFont="1" applyBorder="1" applyAlignment="1">
      <alignment wrapText="1"/>
    </xf>
    <xf numFmtId="9" fontId="2" fillId="0" borderId="14" xfId="1" applyNumberFormat="1" applyFont="1" applyBorder="1" applyAlignment="1">
      <alignment wrapText="1"/>
    </xf>
    <xf numFmtId="9" fontId="2" fillId="0" borderId="0" xfId="1" applyNumberFormat="1" applyFont="1" applyBorder="1" applyAlignment="1">
      <alignment wrapText="1"/>
    </xf>
    <xf numFmtId="9" fontId="2" fillId="0" borderId="13" xfId="1" applyNumberFormat="1" applyFont="1" applyBorder="1" applyAlignment="1">
      <alignment wrapText="1"/>
    </xf>
    <xf numFmtId="9" fontId="2" fillId="24" borderId="6" xfId="1" applyNumberFormat="1" applyFont="1" applyFill="1" applyBorder="1" applyAlignment="1">
      <alignment wrapText="1"/>
    </xf>
    <xf numFmtId="9" fontId="2" fillId="9" borderId="13" xfId="1" applyNumberFormat="1" applyFont="1" applyFill="1" applyBorder="1" applyAlignment="1">
      <alignment wrapText="1"/>
    </xf>
    <xf numFmtId="9" fontId="2" fillId="24" borderId="13" xfId="1" applyNumberFormat="1" applyFont="1" applyFill="1" applyBorder="1" applyAlignment="1">
      <alignment wrapText="1"/>
    </xf>
    <xf numFmtId="9" fontId="2" fillId="24" borderId="14" xfId="1" applyNumberFormat="1" applyFont="1" applyFill="1" applyBorder="1" applyAlignment="1">
      <alignment wrapText="1"/>
    </xf>
    <xf numFmtId="9" fontId="2" fillId="0" borderId="14" xfId="1" applyNumberFormat="1" applyFont="1" applyFill="1" applyBorder="1" applyAlignment="1">
      <alignment wrapText="1"/>
    </xf>
    <xf numFmtId="9" fontId="2" fillId="0" borderId="13" xfId="1" applyNumberFormat="1" applyFont="1" applyFill="1" applyBorder="1" applyAlignment="1">
      <alignment wrapText="1"/>
    </xf>
    <xf numFmtId="9" fontId="0" fillId="0" borderId="0" xfId="0" applyNumberFormat="1" applyBorder="1"/>
    <xf numFmtId="9" fontId="1" fillId="0" borderId="1" xfId="1" applyNumberFormat="1" applyFont="1" applyBorder="1"/>
    <xf numFmtId="9" fontId="1" fillId="0" borderId="1" xfId="1" applyNumberFormat="1" applyFont="1" applyBorder="1" applyAlignment="1">
      <alignment wrapText="1"/>
    </xf>
    <xf numFmtId="9" fontId="0" fillId="0" borderId="0" xfId="1" applyNumberFormat="1" applyFont="1"/>
    <xf numFmtId="9" fontId="2" fillId="0" borderId="17" xfId="1" applyNumberFormat="1" applyFont="1" applyBorder="1" applyAlignment="1">
      <alignment wrapText="1"/>
    </xf>
    <xf numFmtId="9" fontId="2" fillId="4" borderId="1" xfId="1" applyNumberFormat="1" applyFont="1" applyFill="1" applyBorder="1"/>
    <xf numFmtId="9" fontId="2" fillId="0" borderId="20" xfId="1" applyNumberFormat="1" applyFont="1" applyBorder="1"/>
    <xf numFmtId="9" fontId="2" fillId="0" borderId="17" xfId="0" applyNumberFormat="1" applyFont="1" applyBorder="1" applyAlignment="1">
      <alignment wrapText="1"/>
    </xf>
    <xf numFmtId="9" fontId="0" fillId="24" borderId="0" xfId="1" applyNumberFormat="1" applyFont="1" applyFill="1" applyBorder="1"/>
    <xf numFmtId="9" fontId="0" fillId="0" borderId="0" xfId="1" applyNumberFormat="1" applyFont="1" applyFill="1" applyBorder="1"/>
    <xf numFmtId="9" fontId="0" fillId="9" borderId="0" xfId="1" applyNumberFormat="1" applyFont="1" applyFill="1" applyBorder="1"/>
    <xf numFmtId="9" fontId="2" fillId="0" borderId="1" xfId="1" applyNumberFormat="1" applyFont="1" applyFill="1" applyBorder="1"/>
    <xf numFmtId="9" fontId="0" fillId="4" borderId="1" xfId="1" applyNumberFormat="1" applyFont="1" applyFill="1" applyBorder="1"/>
    <xf numFmtId="9" fontId="0" fillId="0" borderId="20" xfId="1" applyNumberFormat="1" applyFont="1" applyFill="1" applyBorder="1"/>
    <xf numFmtId="9" fontId="2" fillId="24" borderId="0" xfId="1" applyNumberFormat="1" applyFont="1" applyFill="1" applyBorder="1" applyAlignment="1">
      <alignment wrapText="1"/>
    </xf>
    <xf numFmtId="9" fontId="2" fillId="0" borderId="0" xfId="1" applyNumberFormat="1" applyFont="1" applyFill="1" applyBorder="1" applyAlignment="1">
      <alignment wrapText="1"/>
    </xf>
    <xf numFmtId="9" fontId="2" fillId="9" borderId="0" xfId="1" applyNumberFormat="1" applyFont="1" applyFill="1" applyBorder="1" applyAlignment="1">
      <alignment wrapText="1"/>
    </xf>
    <xf numFmtId="9" fontId="0" fillId="0" borderId="25" xfId="0" applyNumberFormat="1" applyFont="1" applyBorder="1"/>
    <xf numFmtId="9" fontId="0" fillId="41" borderId="0" xfId="0" applyNumberFormat="1" applyFont="1" applyFill="1" applyBorder="1"/>
    <xf numFmtId="9" fontId="0" fillId="32" borderId="0" xfId="0" applyNumberFormat="1" applyFont="1" applyFill="1" applyBorder="1"/>
    <xf numFmtId="9" fontId="10" fillId="0" borderId="25" xfId="0" applyNumberFormat="1" applyFont="1" applyBorder="1" applyAlignment="1">
      <alignment wrapText="1"/>
    </xf>
    <xf numFmtId="9" fontId="0" fillId="41" borderId="25" xfId="0" applyNumberFormat="1" applyFont="1" applyFill="1" applyBorder="1"/>
    <xf numFmtId="9" fontId="0" fillId="31" borderId="25" xfId="0" applyNumberFormat="1" applyFont="1" applyFill="1" applyBorder="1"/>
    <xf numFmtId="9" fontId="0" fillId="43" borderId="25" xfId="0" applyNumberFormat="1" applyFont="1" applyFill="1" applyBorder="1"/>
    <xf numFmtId="9" fontId="0" fillId="0" borderId="0" xfId="0" applyNumberFormat="1" applyFont="1"/>
    <xf numFmtId="9" fontId="10" fillId="0" borderId="27" xfId="0" applyNumberFormat="1" applyFont="1" applyBorder="1" applyAlignment="1">
      <alignment wrapText="1"/>
    </xf>
    <xf numFmtId="9" fontId="10" fillId="0" borderId="25" xfId="0" applyNumberFormat="1" applyFont="1" applyBorder="1"/>
    <xf numFmtId="9" fontId="10" fillId="10" borderId="25" xfId="0" applyNumberFormat="1" applyFont="1" applyFill="1" applyBorder="1"/>
    <xf numFmtId="9" fontId="10" fillId="10" borderId="29" xfId="0" applyNumberFormat="1" applyFont="1" applyFill="1" applyBorder="1"/>
    <xf numFmtId="9" fontId="10" fillId="41" borderId="25" xfId="0" applyNumberFormat="1" applyFont="1" applyFill="1" applyBorder="1" applyAlignment="1">
      <alignment wrapText="1"/>
    </xf>
    <xf numFmtId="9" fontId="10" fillId="31" borderId="25" xfId="0" applyNumberFormat="1" applyFont="1" applyFill="1" applyBorder="1" applyAlignment="1">
      <alignment wrapText="1"/>
    </xf>
    <xf numFmtId="9" fontId="10" fillId="43" borderId="25" xfId="0" applyNumberFormat="1" applyFont="1" applyFill="1" applyBorder="1" applyAlignment="1">
      <alignment wrapText="1"/>
    </xf>
    <xf numFmtId="9" fontId="0" fillId="41" borderId="0" xfId="1" applyFont="1" applyFill="1" applyBorder="1"/>
    <xf numFmtId="9" fontId="0" fillId="42" borderId="0" xfId="1" applyFont="1" applyFill="1" applyBorder="1"/>
    <xf numFmtId="9" fontId="10" fillId="0" borderId="27" xfId="1" applyFont="1" applyBorder="1" applyAlignment="1">
      <alignment wrapText="1"/>
    </xf>
    <xf numFmtId="9" fontId="10" fillId="0" borderId="25" xfId="1" applyFont="1" applyBorder="1"/>
    <xf numFmtId="9" fontId="10" fillId="12" borderId="25" xfId="1" applyFont="1" applyFill="1" applyBorder="1"/>
    <xf numFmtId="9" fontId="10" fillId="7" borderId="25" xfId="1" applyFont="1" applyFill="1" applyBorder="1"/>
    <xf numFmtId="9" fontId="10" fillId="10" borderId="25" xfId="1" applyFont="1" applyFill="1" applyBorder="1"/>
    <xf numFmtId="9" fontId="10" fillId="10" borderId="29" xfId="1" applyFont="1" applyFill="1" applyBorder="1"/>
    <xf numFmtId="9" fontId="0" fillId="42" borderId="25" xfId="0" applyNumberFormat="1" applyFont="1" applyFill="1" applyBorder="1"/>
    <xf numFmtId="9" fontId="2" fillId="0" borderId="25" xfId="1" applyNumberFormat="1" applyFont="1" applyBorder="1"/>
    <xf numFmtId="9" fontId="2" fillId="9" borderId="25" xfId="1" applyNumberFormat="1" applyFont="1" applyFill="1" applyBorder="1"/>
    <xf numFmtId="9" fontId="2" fillId="24" borderId="25" xfId="1" applyNumberFormat="1" applyFont="1" applyFill="1" applyBorder="1"/>
    <xf numFmtId="9" fontId="2" fillId="10" borderId="25" xfId="1" applyNumberFormat="1" applyFont="1" applyFill="1" applyBorder="1"/>
    <xf numFmtId="9" fontId="2" fillId="10" borderId="29" xfId="1" applyNumberFormat="1" applyFont="1" applyFill="1" applyBorder="1"/>
    <xf numFmtId="9" fontId="10" fillId="24" borderId="25" xfId="0" applyNumberFormat="1" applyFont="1" applyFill="1" applyBorder="1" applyAlignment="1">
      <alignment wrapText="1"/>
    </xf>
    <xf numFmtId="9" fontId="10" fillId="9" borderId="25" xfId="0" applyNumberFormat="1" applyFont="1" applyFill="1" applyBorder="1" applyAlignment="1">
      <alignment wrapText="1"/>
    </xf>
    <xf numFmtId="9" fontId="2" fillId="0" borderId="11" xfId="1" applyNumberFormat="1" applyFont="1" applyBorder="1"/>
    <xf numFmtId="166" fontId="2" fillId="0" borderId="1" xfId="1" applyNumberFormat="1" applyFont="1" applyBorder="1" applyAlignment="1">
      <alignment wrapText="1"/>
    </xf>
    <xf numFmtId="9" fontId="2" fillId="0" borderId="1" xfId="1" applyFont="1" applyBorder="1" applyAlignment="1">
      <alignment wrapText="1"/>
    </xf>
    <xf numFmtId="9" fontId="2" fillId="24" borderId="1" xfId="1" applyFont="1" applyFill="1" applyBorder="1" applyAlignment="1">
      <alignment wrapText="1"/>
    </xf>
    <xf numFmtId="9" fontId="2" fillId="9" borderId="1" xfId="1" applyFont="1" applyFill="1" applyBorder="1" applyAlignment="1">
      <alignment wrapText="1"/>
    </xf>
    <xf numFmtId="0" fontId="24" fillId="0" borderId="0" xfId="0" applyFont="1" applyAlignment="1">
      <alignment horizontal="center" wrapText="1"/>
    </xf>
    <xf numFmtId="0" fontId="26" fillId="0" borderId="0" xfId="0" applyFont="1" applyAlignment="1">
      <alignment horizontal="center" wrapText="1"/>
    </xf>
    <xf numFmtId="0" fontId="25" fillId="0" borderId="3" xfId="0" applyFont="1" applyFill="1" applyBorder="1" applyAlignment="1">
      <alignment horizontal="center" wrapText="1"/>
    </xf>
    <xf numFmtId="0" fontId="25" fillId="0" borderId="0" xfId="0" applyFont="1" applyFill="1" applyBorder="1" applyAlignment="1">
      <alignment horizontal="center" wrapText="1"/>
    </xf>
    <xf numFmtId="0" fontId="24" fillId="0" borderId="0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13" borderId="3" xfId="0" applyFont="1" applyFill="1" applyBorder="1" applyAlignment="1">
      <alignment horizontal="center" vertical="center" wrapText="1"/>
    </xf>
    <xf numFmtId="0" fontId="2" fillId="13" borderId="0" xfId="0" applyFont="1" applyFill="1" applyBorder="1" applyAlignment="1">
      <alignment horizontal="center" vertical="center" wrapText="1"/>
    </xf>
    <xf numFmtId="0" fontId="2" fillId="13" borderId="35" xfId="0" applyFont="1" applyFill="1" applyBorder="1" applyAlignment="1">
      <alignment horizontal="center" vertical="center" wrapText="1"/>
    </xf>
    <xf numFmtId="0" fontId="2" fillId="5" borderId="37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" fillId="5" borderId="35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21" borderId="0" xfId="0" applyFill="1" applyBorder="1" applyAlignment="1">
      <alignment horizontal="center" vertical="center" wrapText="1"/>
    </xf>
    <xf numFmtId="0" fontId="2" fillId="21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13" borderId="6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6" borderId="6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10" fillId="27" borderId="22" xfId="0" applyFont="1" applyFill="1" applyBorder="1" applyAlignment="1">
      <alignment horizontal="center"/>
    </xf>
    <xf numFmtId="0" fontId="11" fillId="0" borderId="23" xfId="0" applyFont="1" applyBorder="1"/>
    <xf numFmtId="0" fontId="10" fillId="30" borderId="23" xfId="0" applyFont="1" applyFill="1" applyBorder="1" applyAlignment="1">
      <alignment horizontal="center"/>
    </xf>
    <xf numFmtId="0" fontId="0" fillId="27" borderId="24" xfId="0" applyFont="1" applyFill="1" applyBorder="1" applyAlignment="1">
      <alignment horizontal="center"/>
    </xf>
    <xf numFmtId="0" fontId="11" fillId="0" borderId="0" xfId="0" applyFont="1" applyBorder="1"/>
    <xf numFmtId="0" fontId="10" fillId="30" borderId="0" xfId="0" applyFont="1" applyFill="1" applyBorder="1" applyAlignment="1">
      <alignment horizontal="center"/>
    </xf>
    <xf numFmtId="0" fontId="10" fillId="28" borderId="0" xfId="0" applyFont="1" applyFill="1" applyBorder="1" applyAlignment="1">
      <alignment horizontal="center" wrapText="1"/>
    </xf>
    <xf numFmtId="0" fontId="27" fillId="2" borderId="23" xfId="0" applyFont="1" applyFill="1" applyBorder="1" applyAlignment="1">
      <alignment horizontal="center" wrapText="1"/>
    </xf>
    <xf numFmtId="0" fontId="27" fillId="2" borderId="0" xfId="0" applyFont="1" applyFill="1" applyBorder="1" applyAlignment="1">
      <alignment horizontal="center" wrapText="1"/>
    </xf>
    <xf numFmtId="0" fontId="10" fillId="28" borderId="23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</cellXfs>
  <cellStyles count="991">
    <cellStyle name="20 % - Accent3 2" xfId="10"/>
    <cellStyle name="Calcul 2" xfId="12"/>
    <cellStyle name="Comma 2" xfId="13"/>
    <cellStyle name="Entrée 2" xfId="11"/>
    <cellStyle name="Lien hypertexte" xfId="5" builtinId="8" hidden="1"/>
    <cellStyle name="Lien hypertexte" xfId="3" builtinId="8" hidden="1"/>
    <cellStyle name="Lien hypertexte" xfId="16" builtinId="8" hidden="1"/>
    <cellStyle name="Lien hypertexte" xfId="14" builtinId="8" hidden="1"/>
    <cellStyle name="Lien hypertexte" xfId="19" builtinId="8" hidden="1"/>
    <cellStyle name="Lien hypertexte" xfId="18" builtinId="8" hidden="1"/>
    <cellStyle name="Lien hypertexte" xfId="21" builtinId="8" hidden="1"/>
    <cellStyle name="Lien hypertexte" xfId="23" builtinId="8" hidden="1"/>
    <cellStyle name="Lien hypertexte" xfId="25" builtinId="8" hidden="1"/>
    <cellStyle name="Lien hypertexte" xfId="27" builtinId="8" hidden="1"/>
    <cellStyle name="Lien hypertexte" xfId="29" builtinId="8" hidden="1"/>
    <cellStyle name="Lien hypertexte" xfId="31" builtinId="8" hidden="1"/>
    <cellStyle name="Lien hypertexte" xfId="33" builtinId="8" hidden="1"/>
    <cellStyle name="Lien hypertexte" xfId="35" builtinId="8" hidden="1"/>
    <cellStyle name="Lien hypertexte" xfId="37" builtinId="8" hidden="1"/>
    <cellStyle name="Lien hypertexte" xfId="39" builtinId="8" hidden="1"/>
    <cellStyle name="Lien hypertexte" xfId="41" builtinId="8" hidden="1"/>
    <cellStyle name="Lien hypertexte" xfId="43" builtinId="8" hidden="1"/>
    <cellStyle name="Lien hypertexte" xfId="45" builtinId="8" hidden="1"/>
    <cellStyle name="Lien hypertexte" xfId="47" builtinId="8" hidden="1"/>
    <cellStyle name="Lien hypertexte" xfId="49" builtinId="8" hidden="1"/>
    <cellStyle name="Lien hypertexte" xfId="51" builtinId="8" hidden="1"/>
    <cellStyle name="Lien hypertexte" xfId="53" builtinId="8" hidden="1"/>
    <cellStyle name="Lien hypertexte" xfId="55" builtinId="8" hidden="1"/>
    <cellStyle name="Lien hypertexte" xfId="57" builtinId="8" hidden="1"/>
    <cellStyle name="Lien hypertexte" xfId="59" builtinId="8" hidden="1"/>
    <cellStyle name="Lien hypertexte" xfId="61" builtinId="8" hidden="1"/>
    <cellStyle name="Lien hypertexte" xfId="63" builtinId="8" hidden="1"/>
    <cellStyle name="Lien hypertexte" xfId="65" builtinId="8" hidden="1"/>
    <cellStyle name="Lien hypertexte" xfId="67" builtinId="8" hidden="1"/>
    <cellStyle name="Lien hypertexte" xfId="69" builtinId="8" hidden="1"/>
    <cellStyle name="Lien hypertexte" xfId="71" builtinId="8" hidden="1"/>
    <cellStyle name="Lien hypertexte" xfId="73" builtinId="8" hidden="1"/>
    <cellStyle name="Lien hypertexte" xfId="75" builtinId="8" hidden="1"/>
    <cellStyle name="Lien hypertexte" xfId="77" builtinId="8" hidden="1"/>
    <cellStyle name="Lien hypertexte" xfId="79" builtinId="8" hidden="1"/>
    <cellStyle name="Lien hypertexte" xfId="81" builtinId="8" hidden="1"/>
    <cellStyle name="Lien hypertexte" xfId="83" builtinId="8" hidden="1"/>
    <cellStyle name="Lien hypertexte" xfId="85" builtinId="8" hidden="1"/>
    <cellStyle name="Lien hypertexte" xfId="87" builtinId="8" hidden="1"/>
    <cellStyle name="Lien hypertexte" xfId="89" builtinId="8" hidden="1"/>
    <cellStyle name="Lien hypertexte" xfId="91" builtinId="8" hidden="1"/>
    <cellStyle name="Lien hypertexte" xfId="93" builtinId="8" hidden="1"/>
    <cellStyle name="Lien hypertexte" xfId="95" builtinId="8" hidden="1"/>
    <cellStyle name="Lien hypertexte" xfId="97" builtinId="8" hidden="1"/>
    <cellStyle name="Lien hypertexte" xfId="99" builtinId="8" hidden="1"/>
    <cellStyle name="Lien hypertexte" xfId="101" builtinId="8" hidden="1"/>
    <cellStyle name="Lien hypertexte" xfId="103" builtinId="8" hidden="1"/>
    <cellStyle name="Lien hypertexte" xfId="105" builtinId="8" hidden="1"/>
    <cellStyle name="Lien hypertexte" xfId="107" builtinId="8" hidden="1"/>
    <cellStyle name="Lien hypertexte" xfId="109" builtinId="8" hidden="1"/>
    <cellStyle name="Lien hypertexte" xfId="111" builtinId="8" hidden="1"/>
    <cellStyle name="Lien hypertexte" xfId="113" builtinId="8" hidden="1"/>
    <cellStyle name="Lien hypertexte" xfId="115" builtinId="8" hidden="1"/>
    <cellStyle name="Lien hypertexte" xfId="117" builtinId="8" hidden="1"/>
    <cellStyle name="Lien hypertexte" xfId="119" builtinId="8" hidden="1"/>
    <cellStyle name="Lien hypertexte" xfId="121" builtinId="8" hidden="1"/>
    <cellStyle name="Lien hypertexte" xfId="123" builtinId="8" hidden="1"/>
    <cellStyle name="Lien hypertexte" xfId="125" builtinId="8" hidden="1"/>
    <cellStyle name="Lien hypertexte" xfId="127" builtinId="8" hidden="1"/>
    <cellStyle name="Lien hypertexte" xfId="129" builtinId="8" hidden="1"/>
    <cellStyle name="Lien hypertexte" xfId="131" builtinId="8" hidden="1"/>
    <cellStyle name="Lien hypertexte" xfId="133" builtinId="8" hidden="1"/>
    <cellStyle name="Lien hypertexte" xfId="135" builtinId="8" hidden="1"/>
    <cellStyle name="Lien hypertexte" xfId="137" builtinId="8" hidden="1"/>
    <cellStyle name="Lien hypertexte" xfId="139" builtinId="8" hidden="1"/>
    <cellStyle name="Lien hypertexte" xfId="141" builtinId="8" hidden="1"/>
    <cellStyle name="Lien hypertexte" xfId="143" builtinId="8" hidden="1"/>
    <cellStyle name="Lien hypertexte" xfId="145" builtinId="8" hidden="1"/>
    <cellStyle name="Lien hypertexte" xfId="147" builtinId="8" hidden="1"/>
    <cellStyle name="Lien hypertexte" xfId="149" builtinId="8" hidden="1"/>
    <cellStyle name="Lien hypertexte" xfId="151" builtinId="8" hidden="1"/>
    <cellStyle name="Lien hypertexte" xfId="153" builtinId="8" hidden="1"/>
    <cellStyle name="Lien hypertexte" xfId="155" builtinId="8" hidden="1"/>
    <cellStyle name="Lien hypertexte" xfId="157" builtinId="8" hidden="1"/>
    <cellStyle name="Lien hypertexte" xfId="159" builtinId="8" hidden="1"/>
    <cellStyle name="Lien hypertexte" xfId="161" builtinId="8" hidden="1"/>
    <cellStyle name="Lien hypertexte" xfId="163" builtinId="8" hidden="1"/>
    <cellStyle name="Lien hypertexte" xfId="165" builtinId="8" hidden="1"/>
    <cellStyle name="Lien hypertexte" xfId="167" builtinId="8" hidden="1"/>
    <cellStyle name="Lien hypertexte" xfId="169" builtinId="8" hidden="1"/>
    <cellStyle name="Lien hypertexte" xfId="171" builtinId="8" hidden="1"/>
    <cellStyle name="Lien hypertexte" xfId="173" builtinId="8" hidden="1"/>
    <cellStyle name="Lien hypertexte" xfId="175" builtinId="8" hidden="1"/>
    <cellStyle name="Lien hypertexte" xfId="177" builtinId="8" hidden="1"/>
    <cellStyle name="Lien hypertexte" xfId="179" builtinId="8" hidden="1"/>
    <cellStyle name="Lien hypertexte" xfId="181" builtinId="8" hidden="1"/>
    <cellStyle name="Lien hypertexte" xfId="183" builtinId="8" hidden="1"/>
    <cellStyle name="Lien hypertexte" xfId="185" builtinId="8" hidden="1"/>
    <cellStyle name="Lien hypertexte" xfId="187" builtinId="8" hidden="1"/>
    <cellStyle name="Lien hypertexte" xfId="189" builtinId="8" hidden="1"/>
    <cellStyle name="Lien hypertexte" xfId="191" builtinId="8" hidden="1"/>
    <cellStyle name="Lien hypertexte" xfId="193" builtinId="8" hidden="1"/>
    <cellStyle name="Lien hypertexte" xfId="195" builtinId="8" hidden="1"/>
    <cellStyle name="Lien hypertexte" xfId="197" builtinId="8" hidden="1"/>
    <cellStyle name="Lien hypertexte" xfId="199" builtinId="8" hidden="1"/>
    <cellStyle name="Lien hypertexte" xfId="201" builtinId="8" hidden="1"/>
    <cellStyle name="Lien hypertexte" xfId="208" builtinId="8" hidden="1"/>
    <cellStyle name="Lien hypertexte" xfId="206" builtinId="8" hidden="1"/>
    <cellStyle name="Lien hypertexte" xfId="216" builtinId="8" hidden="1"/>
    <cellStyle name="Lien hypertexte" xfId="214" builtinId="8" hidden="1"/>
    <cellStyle name="Lien hypertexte" xfId="219" builtinId="8" hidden="1"/>
    <cellStyle name="Lien hypertexte" xfId="218" builtinId="8" hidden="1"/>
    <cellStyle name="Lien hypertexte" xfId="221" builtinId="8" hidden="1"/>
    <cellStyle name="Lien hypertexte" xfId="223" builtinId="8" hidden="1"/>
    <cellStyle name="Lien hypertexte" xfId="225" builtinId="8" hidden="1"/>
    <cellStyle name="Lien hypertexte" xfId="227" builtinId="8" hidden="1"/>
    <cellStyle name="Lien hypertexte" xfId="229" builtinId="8" hidden="1"/>
    <cellStyle name="Lien hypertexte" xfId="231" builtinId="8" hidden="1"/>
    <cellStyle name="Lien hypertexte" xfId="233" builtinId="8" hidden="1"/>
    <cellStyle name="Lien hypertexte" xfId="235" builtinId="8" hidden="1"/>
    <cellStyle name="Lien hypertexte" xfId="237" builtinId="8" hidden="1"/>
    <cellStyle name="Lien hypertexte" xfId="239" builtinId="8" hidden="1"/>
    <cellStyle name="Lien hypertexte" xfId="241" builtinId="8" hidden="1"/>
    <cellStyle name="Lien hypertexte" xfId="243" builtinId="8" hidden="1"/>
    <cellStyle name="Lien hypertexte" xfId="245" builtinId="8" hidden="1"/>
    <cellStyle name="Lien hypertexte" xfId="247" builtinId="8" hidden="1"/>
    <cellStyle name="Lien hypertexte" xfId="249" builtinId="8" hidden="1"/>
    <cellStyle name="Lien hypertexte" xfId="251" builtinId="8" hidden="1"/>
    <cellStyle name="Lien hypertexte" xfId="253" builtinId="8" hidden="1"/>
    <cellStyle name="Lien hypertexte" xfId="255" builtinId="8" hidden="1"/>
    <cellStyle name="Lien hypertexte" xfId="257" builtinId="8" hidden="1"/>
    <cellStyle name="Lien hypertexte" xfId="259" builtinId="8" hidden="1"/>
    <cellStyle name="Lien hypertexte" xfId="261" builtinId="8" hidden="1"/>
    <cellStyle name="Lien hypertexte" xfId="263" builtinId="8" hidden="1"/>
    <cellStyle name="Lien hypertexte" xfId="265" builtinId="8" hidden="1"/>
    <cellStyle name="Lien hypertexte" xfId="267" builtinId="8" hidden="1"/>
    <cellStyle name="Lien hypertexte" xfId="269" builtinId="8" hidden="1"/>
    <cellStyle name="Lien hypertexte" xfId="271" builtinId="8" hidden="1"/>
    <cellStyle name="Lien hypertexte" xfId="273" builtinId="8" hidden="1"/>
    <cellStyle name="Lien hypertexte" xfId="275" builtinId="8" hidden="1"/>
    <cellStyle name="Lien hypertexte" xfId="277" builtinId="8" hidden="1"/>
    <cellStyle name="Lien hypertexte" xfId="279" builtinId="8" hidden="1"/>
    <cellStyle name="Lien hypertexte" xfId="281" builtinId="8" hidden="1"/>
    <cellStyle name="Lien hypertexte" xfId="283" builtinId="8" hidden="1"/>
    <cellStyle name="Lien hypertexte" xfId="285" builtinId="8" hidden="1"/>
    <cellStyle name="Lien hypertexte" xfId="287" builtinId="8" hidden="1"/>
    <cellStyle name="Lien hypertexte" xfId="289" builtinId="8" hidden="1"/>
    <cellStyle name="Lien hypertexte" xfId="291" builtinId="8" hidden="1"/>
    <cellStyle name="Lien hypertexte" xfId="293" builtinId="8" hidden="1"/>
    <cellStyle name="Lien hypertexte" xfId="295" builtinId="8" hidden="1"/>
    <cellStyle name="Lien hypertexte" xfId="297" builtinId="8" hidden="1"/>
    <cellStyle name="Lien hypertexte" xfId="299" builtinId="8" hidden="1"/>
    <cellStyle name="Lien hypertexte" xfId="301" builtinId="8" hidden="1"/>
    <cellStyle name="Lien hypertexte" xfId="303" builtinId="8" hidden="1"/>
    <cellStyle name="Lien hypertexte" xfId="305" builtinId="8" hidden="1"/>
    <cellStyle name="Lien hypertexte" xfId="307" builtinId="8" hidden="1"/>
    <cellStyle name="Lien hypertexte" xfId="309" builtinId="8" hidden="1"/>
    <cellStyle name="Lien hypertexte" xfId="311" builtinId="8" hidden="1"/>
    <cellStyle name="Lien hypertexte" xfId="313" builtinId="8" hidden="1"/>
    <cellStyle name="Lien hypertexte" xfId="315" builtinId="8" hidden="1"/>
    <cellStyle name="Lien hypertexte" xfId="317" builtinId="8" hidden="1"/>
    <cellStyle name="Lien hypertexte" xfId="319" builtinId="8" hidden="1"/>
    <cellStyle name="Lien hypertexte" xfId="321" builtinId="8" hidden="1"/>
    <cellStyle name="Lien hypertexte" xfId="323" builtinId="8" hidden="1"/>
    <cellStyle name="Lien hypertexte" xfId="325" builtinId="8" hidden="1"/>
    <cellStyle name="Lien hypertexte" xfId="327" builtinId="8" hidden="1"/>
    <cellStyle name="Lien hypertexte" xfId="329" builtinId="8" hidden="1"/>
    <cellStyle name="Lien hypertexte" xfId="331" builtinId="8" hidden="1"/>
    <cellStyle name="Lien hypertexte" xfId="333" builtinId="8" hidden="1"/>
    <cellStyle name="Lien hypertexte" xfId="335" builtinId="8" hidden="1"/>
    <cellStyle name="Lien hypertexte" xfId="337" builtinId="8" hidden="1"/>
    <cellStyle name="Lien hypertexte" xfId="339" builtinId="8" hidden="1"/>
    <cellStyle name="Lien hypertexte" xfId="341" builtinId="8" hidden="1"/>
    <cellStyle name="Lien hypertexte" xfId="343" builtinId="8" hidden="1"/>
    <cellStyle name="Lien hypertexte" xfId="345" builtinId="8" hidden="1"/>
    <cellStyle name="Lien hypertexte" xfId="347" builtinId="8" hidden="1"/>
    <cellStyle name="Lien hypertexte" xfId="349" builtinId="8" hidden="1"/>
    <cellStyle name="Lien hypertexte" xfId="351" builtinId="8" hidden="1"/>
    <cellStyle name="Lien hypertexte" xfId="353" builtinId="8" hidden="1"/>
    <cellStyle name="Lien hypertexte" xfId="355" builtinId="8" hidden="1"/>
    <cellStyle name="Lien hypertexte" xfId="357" builtinId="8" hidden="1"/>
    <cellStyle name="Lien hypertexte" xfId="359" builtinId="8" hidden="1"/>
    <cellStyle name="Lien hypertexte" xfId="361" builtinId="8" hidden="1"/>
    <cellStyle name="Lien hypertexte" xfId="363" builtinId="8" hidden="1"/>
    <cellStyle name="Lien hypertexte" xfId="365" builtinId="8" hidden="1"/>
    <cellStyle name="Lien hypertexte" xfId="367" builtinId="8" hidden="1"/>
    <cellStyle name="Lien hypertexte" xfId="369" builtinId="8" hidden="1"/>
    <cellStyle name="Lien hypertexte" xfId="371" builtinId="8" hidden="1"/>
    <cellStyle name="Lien hypertexte" xfId="373" builtinId="8" hidden="1"/>
    <cellStyle name="Lien hypertexte" xfId="375" builtinId="8" hidden="1"/>
    <cellStyle name="Lien hypertexte" xfId="377" builtinId="8" hidden="1"/>
    <cellStyle name="Lien hypertexte" xfId="379" builtinId="8" hidden="1"/>
    <cellStyle name="Lien hypertexte" xfId="381" builtinId="8" hidden="1"/>
    <cellStyle name="Lien hypertexte" xfId="383" builtinId="8" hidden="1"/>
    <cellStyle name="Lien hypertexte" xfId="385" builtinId="8" hidden="1"/>
    <cellStyle name="Lien hypertexte" xfId="387" builtinId="8" hidden="1"/>
    <cellStyle name="Lien hypertexte" xfId="389" builtinId="8" hidden="1"/>
    <cellStyle name="Lien hypertexte" xfId="391" builtinId="8" hidden="1"/>
    <cellStyle name="Lien hypertexte" xfId="393" builtinId="8" hidden="1"/>
    <cellStyle name="Lien hypertexte" xfId="395" builtinId="8" hidden="1"/>
    <cellStyle name="Lien hypertexte" xfId="397" builtinId="8" hidden="1"/>
    <cellStyle name="Lien hypertexte" xfId="399" builtinId="8" hidden="1"/>
    <cellStyle name="Lien hypertexte" xfId="401" builtinId="8" hidden="1"/>
    <cellStyle name="Lien hypertexte" xfId="212" builtinId="8" hidden="1"/>
    <cellStyle name="Lien hypertexte" xfId="204" builtinId="8" hidden="1"/>
    <cellStyle name="Lien hypertexte" xfId="405" builtinId="8" hidden="1"/>
    <cellStyle name="Lien hypertexte" xfId="403" builtinId="8" hidden="1"/>
    <cellStyle name="Lien hypertexte" xfId="408" builtinId="8" hidden="1"/>
    <cellStyle name="Lien hypertexte" xfId="407" builtinId="8" hidden="1"/>
    <cellStyle name="Lien hypertexte" xfId="410" builtinId="8" hidden="1"/>
    <cellStyle name="Lien hypertexte" xfId="412" builtinId="8" hidden="1"/>
    <cellStyle name="Lien hypertexte" xfId="414" builtinId="8" hidden="1"/>
    <cellStyle name="Lien hypertexte" xfId="416" builtinId="8" hidden="1"/>
    <cellStyle name="Lien hypertexte" xfId="418" builtinId="8" hidden="1"/>
    <cellStyle name="Lien hypertexte" xfId="420" builtinId="8" hidden="1"/>
    <cellStyle name="Lien hypertexte" xfId="422" builtinId="8" hidden="1"/>
    <cellStyle name="Lien hypertexte" xfId="424" builtinId="8" hidden="1"/>
    <cellStyle name="Lien hypertexte" xfId="426" builtinId="8" hidden="1"/>
    <cellStyle name="Lien hypertexte" xfId="428" builtinId="8" hidden="1"/>
    <cellStyle name="Lien hypertexte" xfId="430" builtinId="8" hidden="1"/>
    <cellStyle name="Lien hypertexte" xfId="432" builtinId="8" hidden="1"/>
    <cellStyle name="Lien hypertexte" xfId="434" builtinId="8" hidden="1"/>
    <cellStyle name="Lien hypertexte" xfId="436" builtinId="8" hidden="1"/>
    <cellStyle name="Lien hypertexte" xfId="438" builtinId="8" hidden="1"/>
    <cellStyle name="Lien hypertexte" xfId="440" builtinId="8" hidden="1"/>
    <cellStyle name="Lien hypertexte" xfId="442" builtinId="8" hidden="1"/>
    <cellStyle name="Lien hypertexte" xfId="444" builtinId="8" hidden="1"/>
    <cellStyle name="Lien hypertexte" xfId="446" builtinId="8" hidden="1"/>
    <cellStyle name="Lien hypertexte" xfId="448" builtinId="8" hidden="1"/>
    <cellStyle name="Lien hypertexte" xfId="450" builtinId="8" hidden="1"/>
    <cellStyle name="Lien hypertexte" xfId="452" builtinId="8" hidden="1"/>
    <cellStyle name="Lien hypertexte" xfId="454" builtinId="8" hidden="1"/>
    <cellStyle name="Lien hypertexte" xfId="456" builtinId="8" hidden="1"/>
    <cellStyle name="Lien hypertexte" xfId="458" builtinId="8" hidden="1"/>
    <cellStyle name="Lien hypertexte" xfId="460" builtinId="8" hidden="1"/>
    <cellStyle name="Lien hypertexte" xfId="462" builtinId="8" hidden="1"/>
    <cellStyle name="Lien hypertexte" xfId="464" builtinId="8" hidden="1"/>
    <cellStyle name="Lien hypertexte" xfId="466" builtinId="8" hidden="1"/>
    <cellStyle name="Lien hypertexte" xfId="468" builtinId="8" hidden="1"/>
    <cellStyle name="Lien hypertexte" xfId="470" builtinId="8" hidden="1"/>
    <cellStyle name="Lien hypertexte" xfId="472" builtinId="8" hidden="1"/>
    <cellStyle name="Lien hypertexte" xfId="474" builtinId="8" hidden="1"/>
    <cellStyle name="Lien hypertexte" xfId="476" builtinId="8" hidden="1"/>
    <cellStyle name="Lien hypertexte" xfId="478" builtinId="8" hidden="1"/>
    <cellStyle name="Lien hypertexte" xfId="480" builtinId="8" hidden="1"/>
    <cellStyle name="Lien hypertexte" xfId="482" builtinId="8" hidden="1"/>
    <cellStyle name="Lien hypertexte" xfId="484" builtinId="8" hidden="1"/>
    <cellStyle name="Lien hypertexte" xfId="486" builtinId="8" hidden="1"/>
    <cellStyle name="Lien hypertexte" xfId="488" builtinId="8" hidden="1"/>
    <cellStyle name="Lien hypertexte" xfId="490" builtinId="8" hidden="1"/>
    <cellStyle name="Lien hypertexte" xfId="492" builtinId="8" hidden="1"/>
    <cellStyle name="Lien hypertexte" xfId="494" builtinId="8" hidden="1"/>
    <cellStyle name="Lien hypertexte" xfId="496" builtinId="8" hidden="1"/>
    <cellStyle name="Lien hypertexte" xfId="498" builtinId="8" hidden="1"/>
    <cellStyle name="Lien hypertexte" xfId="500" builtinId="8" hidden="1"/>
    <cellStyle name="Lien hypertexte" xfId="502" builtinId="8" hidden="1"/>
    <cellStyle name="Lien hypertexte" xfId="504" builtinId="8" hidden="1"/>
    <cellStyle name="Lien hypertexte" xfId="506" builtinId="8" hidden="1"/>
    <cellStyle name="Lien hypertexte" xfId="508" builtinId="8" hidden="1"/>
    <cellStyle name="Lien hypertexte" xfId="510" builtinId="8" hidden="1"/>
    <cellStyle name="Lien hypertexte" xfId="512" builtinId="8" hidden="1"/>
    <cellStyle name="Lien hypertexte" xfId="514" builtinId="8" hidden="1"/>
    <cellStyle name="Lien hypertexte" xfId="516" builtinId="8" hidden="1"/>
    <cellStyle name="Lien hypertexte" xfId="518" builtinId="8" hidden="1"/>
    <cellStyle name="Lien hypertexte" xfId="520" builtinId="8" hidden="1"/>
    <cellStyle name="Lien hypertexte" xfId="522" builtinId="8" hidden="1"/>
    <cellStyle name="Lien hypertexte" xfId="524" builtinId="8" hidden="1"/>
    <cellStyle name="Lien hypertexte" xfId="526" builtinId="8" hidden="1"/>
    <cellStyle name="Lien hypertexte" xfId="528" builtinId="8" hidden="1"/>
    <cellStyle name="Lien hypertexte" xfId="530" builtinId="8" hidden="1"/>
    <cellStyle name="Lien hypertexte" xfId="532" builtinId="8" hidden="1"/>
    <cellStyle name="Lien hypertexte" xfId="534" builtinId="8" hidden="1"/>
    <cellStyle name="Lien hypertexte" xfId="536" builtinId="8" hidden="1"/>
    <cellStyle name="Lien hypertexte" xfId="538" builtinId="8" hidden="1"/>
    <cellStyle name="Lien hypertexte" xfId="540" builtinId="8" hidden="1"/>
    <cellStyle name="Lien hypertexte" xfId="542" builtinId="8" hidden="1"/>
    <cellStyle name="Lien hypertexte" xfId="544" builtinId="8" hidden="1"/>
    <cellStyle name="Lien hypertexte" xfId="546" builtinId="8" hidden="1"/>
    <cellStyle name="Lien hypertexte" xfId="548" builtinId="8" hidden="1"/>
    <cellStyle name="Lien hypertexte" xfId="550" builtinId="8" hidden="1"/>
    <cellStyle name="Lien hypertexte" xfId="552" builtinId="8" hidden="1"/>
    <cellStyle name="Lien hypertexte" xfId="554" builtinId="8" hidden="1"/>
    <cellStyle name="Lien hypertexte" xfId="556" builtinId="8" hidden="1"/>
    <cellStyle name="Lien hypertexte" xfId="558" builtinId="8" hidden="1"/>
    <cellStyle name="Lien hypertexte" xfId="560" builtinId="8" hidden="1"/>
    <cellStyle name="Lien hypertexte" xfId="562" builtinId="8" hidden="1"/>
    <cellStyle name="Lien hypertexte" xfId="564" builtinId="8" hidden="1"/>
    <cellStyle name="Lien hypertexte" xfId="566" builtinId="8" hidden="1"/>
    <cellStyle name="Lien hypertexte" xfId="568" builtinId="8" hidden="1"/>
    <cellStyle name="Lien hypertexte" xfId="570" builtinId="8" hidden="1"/>
    <cellStyle name="Lien hypertexte" xfId="572" builtinId="8" hidden="1"/>
    <cellStyle name="Lien hypertexte" xfId="574" builtinId="8" hidden="1"/>
    <cellStyle name="Lien hypertexte" xfId="576" builtinId="8" hidden="1"/>
    <cellStyle name="Lien hypertexte" xfId="578" builtinId="8" hidden="1"/>
    <cellStyle name="Lien hypertexte" xfId="580" builtinId="8" hidden="1"/>
    <cellStyle name="Lien hypertexte" xfId="582" builtinId="8" hidden="1"/>
    <cellStyle name="Lien hypertexte" xfId="584" builtinId="8" hidden="1"/>
    <cellStyle name="Lien hypertexte" xfId="586" builtinId="8" hidden="1"/>
    <cellStyle name="Lien hypertexte" xfId="588" builtinId="8" hidden="1"/>
    <cellStyle name="Lien hypertexte" xfId="590" builtinId="8" hidden="1"/>
    <cellStyle name="Lien hypertexte" xfId="592" builtinId="8" hidden="1"/>
    <cellStyle name="Lien hypertexte" xfId="594" builtinId="8" hidden="1"/>
    <cellStyle name="Lien hypertexte" xfId="596" builtinId="8" hidden="1"/>
    <cellStyle name="Lien hypertexte" xfId="598" builtinId="8" hidden="1"/>
    <cellStyle name="Lien hypertexte" xfId="600" builtinId="8" hidden="1"/>
    <cellStyle name="Lien hypertexte" xfId="602" builtinId="8" hidden="1"/>
    <cellStyle name="Lien hypertexte" xfId="604" builtinId="8" hidden="1"/>
    <cellStyle name="Lien hypertexte" xfId="606" builtinId="8" hidden="1"/>
    <cellStyle name="Lien hypertexte" xfId="608" builtinId="8" hidden="1"/>
    <cellStyle name="Lien hypertexte" xfId="610" builtinId="8" hidden="1"/>
    <cellStyle name="Lien hypertexte" xfId="612" builtinId="8" hidden="1"/>
    <cellStyle name="Lien hypertexte" xfId="614" builtinId="8" hidden="1"/>
    <cellStyle name="Lien hypertexte" xfId="616" builtinId="8" hidden="1"/>
    <cellStyle name="Lien hypertexte" xfId="618" builtinId="8" hidden="1"/>
    <cellStyle name="Lien hypertexte" xfId="620" builtinId="8" hidden="1"/>
    <cellStyle name="Lien hypertexte" xfId="622" builtinId="8" hidden="1"/>
    <cellStyle name="Lien hypertexte" xfId="624" builtinId="8" hidden="1"/>
    <cellStyle name="Lien hypertexte" xfId="626" builtinId="8" hidden="1"/>
    <cellStyle name="Lien hypertexte" xfId="628" builtinId="8" hidden="1"/>
    <cellStyle name="Lien hypertexte" xfId="630" builtinId="8" hidden="1"/>
    <cellStyle name="Lien hypertexte" xfId="632" builtinId="8" hidden="1"/>
    <cellStyle name="Lien hypertexte" xfId="634" builtinId="8" hidden="1"/>
    <cellStyle name="Lien hypertexte" xfId="636" builtinId="8" hidden="1"/>
    <cellStyle name="Lien hypertexte" xfId="638" builtinId="8" hidden="1"/>
    <cellStyle name="Lien hypertexte" xfId="640" builtinId="8" hidden="1"/>
    <cellStyle name="Lien hypertexte" xfId="642" builtinId="8" hidden="1"/>
    <cellStyle name="Lien hypertexte" xfId="644" builtinId="8" hidden="1"/>
    <cellStyle name="Lien hypertexte" xfId="646" builtinId="8" hidden="1"/>
    <cellStyle name="Lien hypertexte" xfId="648" builtinId="8" hidden="1"/>
    <cellStyle name="Lien hypertexte" xfId="650" builtinId="8" hidden="1"/>
    <cellStyle name="Lien hypertexte" xfId="652" builtinId="8" hidden="1"/>
    <cellStyle name="Lien hypertexte" xfId="654" builtinId="8" hidden="1"/>
    <cellStyle name="Lien hypertexte" xfId="656" builtinId="8" hidden="1"/>
    <cellStyle name="Lien hypertexte" xfId="658" builtinId="8" hidden="1"/>
    <cellStyle name="Lien hypertexte" xfId="660" builtinId="8" hidden="1"/>
    <cellStyle name="Lien hypertexte" xfId="662" builtinId="8" hidden="1"/>
    <cellStyle name="Lien hypertexte" xfId="664" builtinId="8" hidden="1"/>
    <cellStyle name="Lien hypertexte" xfId="666" builtinId="8" hidden="1"/>
    <cellStyle name="Lien hypertexte" xfId="668" builtinId="8" hidden="1"/>
    <cellStyle name="Lien hypertexte" xfId="670" builtinId="8" hidden="1"/>
    <cellStyle name="Lien hypertexte" xfId="672" builtinId="8" hidden="1"/>
    <cellStyle name="Lien hypertexte" xfId="674" builtinId="8" hidden="1"/>
    <cellStyle name="Lien hypertexte" xfId="676" builtinId="8" hidden="1"/>
    <cellStyle name="Lien hypertexte" xfId="678" builtinId="8" hidden="1"/>
    <cellStyle name="Lien hypertexte" xfId="680" builtinId="8" hidden="1"/>
    <cellStyle name="Lien hypertexte" xfId="682" builtinId="8" hidden="1"/>
    <cellStyle name="Lien hypertexte" xfId="684" builtinId="8" hidden="1"/>
    <cellStyle name="Lien hypertexte" xfId="686" builtinId="8" hidden="1"/>
    <cellStyle name="Lien hypertexte" xfId="688" builtinId="8" hidden="1"/>
    <cellStyle name="Lien hypertexte" xfId="690" builtinId="8" hidden="1"/>
    <cellStyle name="Lien hypertexte" xfId="692" builtinId="8" hidden="1"/>
    <cellStyle name="Lien hypertexte" xfId="694" builtinId="8" hidden="1"/>
    <cellStyle name="Lien hypertexte" xfId="696" builtinId="8" hidden="1"/>
    <cellStyle name="Lien hypertexte" xfId="698" builtinId="8" hidden="1"/>
    <cellStyle name="Lien hypertexte" xfId="700" builtinId="8" hidden="1"/>
    <cellStyle name="Lien hypertexte" xfId="702" builtinId="8" hidden="1"/>
    <cellStyle name="Lien hypertexte" xfId="704" builtinId="8" hidden="1"/>
    <cellStyle name="Lien hypertexte" xfId="706" builtinId="8" hidden="1"/>
    <cellStyle name="Lien hypertexte" xfId="708" builtinId="8" hidden="1"/>
    <cellStyle name="Lien hypertexte" xfId="710" builtinId="8" hidden="1"/>
    <cellStyle name="Lien hypertexte" xfId="712" builtinId="8" hidden="1"/>
    <cellStyle name="Lien hypertexte" xfId="714" builtinId="8" hidden="1"/>
    <cellStyle name="Lien hypertexte" xfId="716" builtinId="8" hidden="1"/>
    <cellStyle name="Lien hypertexte" xfId="718" builtinId="8" hidden="1"/>
    <cellStyle name="Lien hypertexte" xfId="720" builtinId="8" hidden="1"/>
    <cellStyle name="Lien hypertexte" xfId="722" builtinId="8" hidden="1"/>
    <cellStyle name="Lien hypertexte" xfId="724" builtinId="8" hidden="1"/>
    <cellStyle name="Lien hypertexte" xfId="726" builtinId="8" hidden="1"/>
    <cellStyle name="Lien hypertexte" xfId="728" builtinId="8" hidden="1"/>
    <cellStyle name="Lien hypertexte" xfId="730" builtinId="8" hidden="1"/>
    <cellStyle name="Lien hypertexte" xfId="732" builtinId="8" hidden="1"/>
    <cellStyle name="Lien hypertexte" xfId="734" builtinId="8" hidden="1"/>
    <cellStyle name="Lien hypertexte" xfId="736" builtinId="8" hidden="1"/>
    <cellStyle name="Lien hypertexte" xfId="738" builtinId="8" hidden="1"/>
    <cellStyle name="Lien hypertexte" xfId="740" builtinId="8" hidden="1"/>
    <cellStyle name="Lien hypertexte" xfId="742" builtinId="8" hidden="1"/>
    <cellStyle name="Lien hypertexte" xfId="744" builtinId="8" hidden="1"/>
    <cellStyle name="Lien hypertexte" xfId="746" builtinId="8" hidden="1"/>
    <cellStyle name="Lien hypertexte" xfId="748" builtinId="8" hidden="1"/>
    <cellStyle name="Lien hypertexte" xfId="750" builtinId="8" hidden="1"/>
    <cellStyle name="Lien hypertexte" xfId="752" builtinId="8" hidden="1"/>
    <cellStyle name="Lien hypertexte" xfId="754" builtinId="8" hidden="1"/>
    <cellStyle name="Lien hypertexte" xfId="756" builtinId="8" hidden="1"/>
    <cellStyle name="Lien hypertexte" xfId="758" builtinId="8" hidden="1"/>
    <cellStyle name="Lien hypertexte" xfId="760" builtinId="8" hidden="1"/>
    <cellStyle name="Lien hypertexte" xfId="762" builtinId="8" hidden="1"/>
    <cellStyle name="Lien hypertexte" xfId="764" builtinId="8" hidden="1"/>
    <cellStyle name="Lien hypertexte" xfId="766" builtinId="8" hidden="1"/>
    <cellStyle name="Lien hypertexte" xfId="768" builtinId="8" hidden="1"/>
    <cellStyle name="Lien hypertexte" xfId="770" builtinId="8" hidden="1"/>
    <cellStyle name="Lien hypertexte" xfId="772" builtinId="8" hidden="1"/>
    <cellStyle name="Lien hypertexte" xfId="774" builtinId="8" hidden="1"/>
    <cellStyle name="Lien hypertexte" xfId="776" builtinId="8" hidden="1"/>
    <cellStyle name="Lien hypertexte" xfId="778" builtinId="8" hidden="1"/>
    <cellStyle name="Lien hypertexte" xfId="780" builtinId="8" hidden="1"/>
    <cellStyle name="Lien hypertexte" xfId="782" builtinId="8" hidden="1"/>
    <cellStyle name="Lien hypertexte" xfId="784" builtinId="8" hidden="1"/>
    <cellStyle name="Lien hypertexte" xfId="786" builtinId="8" hidden="1"/>
    <cellStyle name="Lien hypertexte" xfId="788" builtinId="8" hidden="1"/>
    <cellStyle name="Lien hypertexte" xfId="790" builtinId="8" hidden="1"/>
    <cellStyle name="Lien hypertexte" xfId="792" builtinId="8" hidden="1"/>
    <cellStyle name="Lien hypertexte" xfId="794" builtinId="8" hidden="1"/>
    <cellStyle name="Lien hypertexte" xfId="796" builtinId="8" hidden="1"/>
    <cellStyle name="Lien hypertexte" xfId="798" builtinId="8" hidden="1"/>
    <cellStyle name="Lien hypertexte" xfId="800" builtinId="8" hidden="1"/>
    <cellStyle name="Lien hypertexte" xfId="802" builtinId="8" hidden="1"/>
    <cellStyle name="Lien hypertexte" xfId="804" builtinId="8" hidden="1"/>
    <cellStyle name="Lien hypertexte" xfId="806" builtinId="8" hidden="1"/>
    <cellStyle name="Lien hypertexte" xfId="808" builtinId="8" hidden="1"/>
    <cellStyle name="Lien hypertexte" xfId="810" builtinId="8" hidden="1"/>
    <cellStyle name="Lien hypertexte" xfId="812" builtinId="8" hidden="1"/>
    <cellStyle name="Lien hypertexte" xfId="814" builtinId="8" hidden="1"/>
    <cellStyle name="Lien hypertexte" xfId="816" builtinId="8" hidden="1"/>
    <cellStyle name="Lien hypertexte" xfId="818" builtinId="8" hidden="1"/>
    <cellStyle name="Lien hypertexte" xfId="820" builtinId="8" hidden="1"/>
    <cellStyle name="Lien hypertexte" xfId="822" builtinId="8" hidden="1"/>
    <cellStyle name="Lien hypertexte" xfId="824" builtinId="8" hidden="1"/>
    <cellStyle name="Lien hypertexte" xfId="826" builtinId="8" hidden="1"/>
    <cellStyle name="Lien hypertexte" xfId="828" builtinId="8" hidden="1"/>
    <cellStyle name="Lien hypertexte" xfId="830" builtinId="8" hidden="1"/>
    <cellStyle name="Lien hypertexte" xfId="832" builtinId="8" hidden="1"/>
    <cellStyle name="Lien hypertexte" xfId="834" builtinId="8" hidden="1"/>
    <cellStyle name="Lien hypertexte" xfId="836" builtinId="8" hidden="1"/>
    <cellStyle name="Lien hypertexte" xfId="838" builtinId="8" hidden="1"/>
    <cellStyle name="Lien hypertexte" xfId="840" builtinId="8" hidden="1"/>
    <cellStyle name="Lien hypertexte" xfId="842" builtinId="8" hidden="1"/>
    <cellStyle name="Lien hypertexte" xfId="844" builtinId="8" hidden="1"/>
    <cellStyle name="Lien hypertexte" xfId="846" builtinId="8" hidden="1"/>
    <cellStyle name="Lien hypertexte" xfId="848" builtinId="8" hidden="1"/>
    <cellStyle name="Lien hypertexte" xfId="850" builtinId="8" hidden="1"/>
    <cellStyle name="Lien hypertexte" xfId="852" builtinId="8" hidden="1"/>
    <cellStyle name="Lien hypertexte" xfId="854" builtinId="8" hidden="1"/>
    <cellStyle name="Lien hypertexte" xfId="856" builtinId="8" hidden="1"/>
    <cellStyle name="Lien hypertexte" xfId="858" builtinId="8" hidden="1"/>
    <cellStyle name="Lien hypertexte" xfId="860" builtinId="8" hidden="1"/>
    <cellStyle name="Lien hypertexte" xfId="862" builtinId="8" hidden="1"/>
    <cellStyle name="Lien hypertexte" xfId="864" builtinId="8" hidden="1"/>
    <cellStyle name="Lien hypertexte" xfId="866" builtinId="8" hidden="1"/>
    <cellStyle name="Lien hypertexte" xfId="868" builtinId="8" hidden="1"/>
    <cellStyle name="Lien hypertexte" xfId="870" builtinId="8" hidden="1"/>
    <cellStyle name="Lien hypertexte" xfId="872" builtinId="8" hidden="1"/>
    <cellStyle name="Lien hypertexte" xfId="874" builtinId="8" hidden="1"/>
    <cellStyle name="Lien hypertexte" xfId="876" builtinId="8" hidden="1"/>
    <cellStyle name="Lien hypertexte" xfId="878" builtinId="8" hidden="1"/>
    <cellStyle name="Lien hypertexte" xfId="880" builtinId="8" hidden="1"/>
    <cellStyle name="Lien hypertexte" xfId="882" builtinId="8" hidden="1"/>
    <cellStyle name="Lien hypertexte" xfId="884" builtinId="8" hidden="1"/>
    <cellStyle name="Lien hypertexte" xfId="886" builtinId="8" hidden="1"/>
    <cellStyle name="Lien hypertexte" xfId="888" builtinId="8" hidden="1"/>
    <cellStyle name="Lien hypertexte" xfId="890" builtinId="8" hidden="1"/>
    <cellStyle name="Lien hypertexte" xfId="892" builtinId="8" hidden="1"/>
    <cellStyle name="Lien hypertexte" xfId="894" builtinId="8" hidden="1"/>
    <cellStyle name="Lien hypertexte" xfId="896" builtinId="8" hidden="1"/>
    <cellStyle name="Lien hypertexte" xfId="898" builtinId="8" hidden="1"/>
    <cellStyle name="Lien hypertexte" xfId="900" builtinId="8" hidden="1"/>
    <cellStyle name="Lien hypertexte" xfId="902" builtinId="8" hidden="1"/>
    <cellStyle name="Lien hypertexte" xfId="904" builtinId="8" hidden="1"/>
    <cellStyle name="Lien hypertexte" xfId="906" builtinId="8" hidden="1"/>
    <cellStyle name="Lien hypertexte" xfId="908" builtinId="8" hidden="1"/>
    <cellStyle name="Lien hypertexte" xfId="910" builtinId="8" hidden="1"/>
    <cellStyle name="Lien hypertexte" xfId="912" builtinId="8" hidden="1"/>
    <cellStyle name="Lien hypertexte" xfId="914" builtinId="8" hidden="1"/>
    <cellStyle name="Lien hypertexte" xfId="916" builtinId="8" hidden="1"/>
    <cellStyle name="Lien hypertexte" xfId="918" builtinId="8" hidden="1"/>
    <cellStyle name="Lien hypertexte" xfId="920" builtinId="8" hidden="1"/>
    <cellStyle name="Lien hypertexte" xfId="922" builtinId="8" hidden="1"/>
    <cellStyle name="Lien hypertexte" xfId="924" builtinId="8" hidden="1"/>
    <cellStyle name="Lien hypertexte" xfId="926" builtinId="8" hidden="1"/>
    <cellStyle name="Lien hypertexte" xfId="928" builtinId="8" hidden="1"/>
    <cellStyle name="Lien hypertexte" xfId="930" builtinId="8" hidden="1"/>
    <cellStyle name="Lien hypertexte" xfId="932" builtinId="8" hidden="1"/>
    <cellStyle name="Lien hypertexte" xfId="934" builtinId="8" hidden="1"/>
    <cellStyle name="Lien hypertexte" xfId="936" builtinId="8" hidden="1"/>
    <cellStyle name="Lien hypertexte" xfId="938" builtinId="8" hidden="1"/>
    <cellStyle name="Lien hypertexte" xfId="940" builtinId="8" hidden="1"/>
    <cellStyle name="Lien hypertexte" xfId="942" builtinId="8" hidden="1"/>
    <cellStyle name="Lien hypertexte" xfId="944" builtinId="8" hidden="1"/>
    <cellStyle name="Lien hypertexte" xfId="946" builtinId="8" hidden="1"/>
    <cellStyle name="Lien hypertexte" xfId="948" builtinId="8" hidden="1"/>
    <cellStyle name="Lien hypertexte" xfId="950" builtinId="8" hidden="1"/>
    <cellStyle name="Lien hypertexte" xfId="952" builtinId="8" hidden="1"/>
    <cellStyle name="Lien hypertexte" xfId="954" builtinId="8" hidden="1"/>
    <cellStyle name="Lien hypertexte" xfId="956" builtinId="8" hidden="1"/>
    <cellStyle name="Lien hypertexte" xfId="958" builtinId="8" hidden="1"/>
    <cellStyle name="Lien hypertexte" xfId="960" builtinId="8" hidden="1"/>
    <cellStyle name="Lien hypertexte" xfId="962" builtinId="8" hidden="1"/>
    <cellStyle name="Lien hypertexte" xfId="964" builtinId="8" hidden="1"/>
    <cellStyle name="Lien hypertexte" xfId="966" builtinId="8" hidden="1"/>
    <cellStyle name="Lien hypertexte" xfId="968" builtinId="8" hidden="1"/>
    <cellStyle name="Lien hypertexte" xfId="970" builtinId="8" hidden="1"/>
    <cellStyle name="Lien hypertexte" xfId="972" builtinId="8" hidden="1"/>
    <cellStyle name="Lien hypertexte" xfId="974" builtinId="8" hidden="1"/>
    <cellStyle name="Lien hypertexte" xfId="976" builtinId="8" hidden="1"/>
    <cellStyle name="Lien hypertexte" xfId="978" builtinId="8" hidden="1"/>
    <cellStyle name="Lien hypertexte" xfId="980" builtinId="8" hidden="1"/>
    <cellStyle name="Lien hypertexte" xfId="982" builtinId="8" hidden="1"/>
    <cellStyle name="Lien hypertexte" xfId="984" builtinId="8" hidden="1"/>
    <cellStyle name="Lien hypertexte" xfId="986" builtinId="8" hidden="1"/>
    <cellStyle name="Lien hypertexte" xfId="988" builtinId="8" hidden="1"/>
    <cellStyle name="Lien hypertexte visité" xfId="6" builtinId="9" hidden="1"/>
    <cellStyle name="Lien hypertexte visité" xfId="4" builtinId="9" hidden="1"/>
    <cellStyle name="Lien hypertexte visité" xfId="17" builtinId="9" hidden="1"/>
    <cellStyle name="Lien hypertexte visité" xfId="15" builtinId="9" hidden="1"/>
    <cellStyle name="Lien hypertexte visité" xfId="20" builtinId="9" hidden="1"/>
    <cellStyle name="Lien hypertexte visité" xfId="2" builtinId="9" hidden="1"/>
    <cellStyle name="Lien hypertexte visité" xfId="22" builtinId="9" hidden="1"/>
    <cellStyle name="Lien hypertexte visité" xfId="24" builtinId="9" hidden="1"/>
    <cellStyle name="Lien hypertexte visité" xfId="26" builtinId="9" hidden="1"/>
    <cellStyle name="Lien hypertexte visité" xfId="28" builtinId="9" hidden="1"/>
    <cellStyle name="Lien hypertexte visité" xfId="30" builtinId="9" hidden="1"/>
    <cellStyle name="Lien hypertexte visité" xfId="32" builtinId="9" hidden="1"/>
    <cellStyle name="Lien hypertexte visité" xfId="34" builtinId="9" hidden="1"/>
    <cellStyle name="Lien hypertexte visité" xfId="36" builtinId="9" hidden="1"/>
    <cellStyle name="Lien hypertexte visité" xfId="38" builtinId="9" hidden="1"/>
    <cellStyle name="Lien hypertexte visité" xfId="40" builtinId="9" hidden="1"/>
    <cellStyle name="Lien hypertexte visité" xfId="42" builtinId="9" hidden="1"/>
    <cellStyle name="Lien hypertexte visité" xfId="44" builtinId="9" hidden="1"/>
    <cellStyle name="Lien hypertexte visité" xfId="46" builtinId="9" hidden="1"/>
    <cellStyle name="Lien hypertexte visité" xfId="48" builtinId="9" hidden="1"/>
    <cellStyle name="Lien hypertexte visité" xfId="50" builtinId="9" hidden="1"/>
    <cellStyle name="Lien hypertexte visité" xfId="52" builtinId="9" hidden="1"/>
    <cellStyle name="Lien hypertexte visité" xfId="54" builtinId="9" hidden="1"/>
    <cellStyle name="Lien hypertexte visité" xfId="56" builtinId="9" hidden="1"/>
    <cellStyle name="Lien hypertexte visité" xfId="58" builtinId="9" hidden="1"/>
    <cellStyle name="Lien hypertexte visité" xfId="60" builtinId="9" hidden="1"/>
    <cellStyle name="Lien hypertexte visité" xfId="62" builtinId="9" hidden="1"/>
    <cellStyle name="Lien hypertexte visité" xfId="64" builtinId="9" hidden="1"/>
    <cellStyle name="Lien hypertexte visité" xfId="66" builtinId="9" hidden="1"/>
    <cellStyle name="Lien hypertexte visité" xfId="68" builtinId="9" hidden="1"/>
    <cellStyle name="Lien hypertexte visité" xfId="70" builtinId="9" hidden="1"/>
    <cellStyle name="Lien hypertexte visité" xfId="72" builtinId="9" hidden="1"/>
    <cellStyle name="Lien hypertexte visité" xfId="74" builtinId="9" hidden="1"/>
    <cellStyle name="Lien hypertexte visité" xfId="76" builtinId="9" hidden="1"/>
    <cellStyle name="Lien hypertexte visité" xfId="78" builtinId="9" hidden="1"/>
    <cellStyle name="Lien hypertexte visité" xfId="80" builtinId="9" hidden="1"/>
    <cellStyle name="Lien hypertexte visité" xfId="82" builtinId="9" hidden="1"/>
    <cellStyle name="Lien hypertexte visité" xfId="84" builtinId="9" hidden="1"/>
    <cellStyle name="Lien hypertexte visité" xfId="86" builtinId="9" hidden="1"/>
    <cellStyle name="Lien hypertexte visité" xfId="88" builtinId="9" hidden="1"/>
    <cellStyle name="Lien hypertexte visité" xfId="90" builtinId="9" hidden="1"/>
    <cellStyle name="Lien hypertexte visité" xfId="92" builtinId="9" hidden="1"/>
    <cellStyle name="Lien hypertexte visité" xfId="94" builtinId="9" hidden="1"/>
    <cellStyle name="Lien hypertexte visité" xfId="96" builtinId="9" hidden="1"/>
    <cellStyle name="Lien hypertexte visité" xfId="98" builtinId="9" hidden="1"/>
    <cellStyle name="Lien hypertexte visité" xfId="100" builtinId="9" hidden="1"/>
    <cellStyle name="Lien hypertexte visité" xfId="102" builtinId="9" hidden="1"/>
    <cellStyle name="Lien hypertexte visité" xfId="104" builtinId="9" hidden="1"/>
    <cellStyle name="Lien hypertexte visité" xfId="106" builtinId="9" hidden="1"/>
    <cellStyle name="Lien hypertexte visité" xfId="108" builtinId="9" hidden="1"/>
    <cellStyle name="Lien hypertexte visité" xfId="110" builtinId="9" hidden="1"/>
    <cellStyle name="Lien hypertexte visité" xfId="112" builtinId="9" hidden="1"/>
    <cellStyle name="Lien hypertexte visité" xfId="114" builtinId="9" hidden="1"/>
    <cellStyle name="Lien hypertexte visité" xfId="116" builtinId="9" hidden="1"/>
    <cellStyle name="Lien hypertexte visité" xfId="118" builtinId="9" hidden="1"/>
    <cellStyle name="Lien hypertexte visité" xfId="120" builtinId="9" hidden="1"/>
    <cellStyle name="Lien hypertexte visité" xfId="122" builtinId="9" hidden="1"/>
    <cellStyle name="Lien hypertexte visité" xfId="124" builtinId="9" hidden="1"/>
    <cellStyle name="Lien hypertexte visité" xfId="126" builtinId="9" hidden="1"/>
    <cellStyle name="Lien hypertexte visité" xfId="128" builtinId="9" hidden="1"/>
    <cellStyle name="Lien hypertexte visité" xfId="130" builtinId="9" hidden="1"/>
    <cellStyle name="Lien hypertexte visité" xfId="132" builtinId="9" hidden="1"/>
    <cellStyle name="Lien hypertexte visité" xfId="134" builtinId="9" hidden="1"/>
    <cellStyle name="Lien hypertexte visité" xfId="136" builtinId="9" hidden="1"/>
    <cellStyle name="Lien hypertexte visité" xfId="138" builtinId="9" hidden="1"/>
    <cellStyle name="Lien hypertexte visité" xfId="140" builtinId="9" hidden="1"/>
    <cellStyle name="Lien hypertexte visité" xfId="142" builtinId="9" hidden="1"/>
    <cellStyle name="Lien hypertexte visité" xfId="144" builtinId="9" hidden="1"/>
    <cellStyle name="Lien hypertexte visité" xfId="146" builtinId="9" hidden="1"/>
    <cellStyle name="Lien hypertexte visité" xfId="148" builtinId="9" hidden="1"/>
    <cellStyle name="Lien hypertexte visité" xfId="150" builtinId="9" hidden="1"/>
    <cellStyle name="Lien hypertexte visité" xfId="152" builtinId="9" hidden="1"/>
    <cellStyle name="Lien hypertexte visité" xfId="154" builtinId="9" hidden="1"/>
    <cellStyle name="Lien hypertexte visité" xfId="156" builtinId="9" hidden="1"/>
    <cellStyle name="Lien hypertexte visité" xfId="158" builtinId="9" hidden="1"/>
    <cellStyle name="Lien hypertexte visité" xfId="160" builtinId="9" hidden="1"/>
    <cellStyle name="Lien hypertexte visité" xfId="162" builtinId="9" hidden="1"/>
    <cellStyle name="Lien hypertexte visité" xfId="164" builtinId="9" hidden="1"/>
    <cellStyle name="Lien hypertexte visité" xfId="166" builtinId="9" hidden="1"/>
    <cellStyle name="Lien hypertexte visité" xfId="168" builtinId="9" hidden="1"/>
    <cellStyle name="Lien hypertexte visité" xfId="170" builtinId="9" hidden="1"/>
    <cellStyle name="Lien hypertexte visité" xfId="172" builtinId="9" hidden="1"/>
    <cellStyle name="Lien hypertexte visité" xfId="174" builtinId="9" hidden="1"/>
    <cellStyle name="Lien hypertexte visité" xfId="176" builtinId="9" hidden="1"/>
    <cellStyle name="Lien hypertexte visité" xfId="178" builtinId="9" hidden="1"/>
    <cellStyle name="Lien hypertexte visité" xfId="180" builtinId="9" hidden="1"/>
    <cellStyle name="Lien hypertexte visité" xfId="182" builtinId="9" hidden="1"/>
    <cellStyle name="Lien hypertexte visité" xfId="184" builtinId="9" hidden="1"/>
    <cellStyle name="Lien hypertexte visité" xfId="186" builtinId="9" hidden="1"/>
    <cellStyle name="Lien hypertexte visité" xfId="188" builtinId="9" hidden="1"/>
    <cellStyle name="Lien hypertexte visité" xfId="190" builtinId="9" hidden="1"/>
    <cellStyle name="Lien hypertexte visité" xfId="192" builtinId="9" hidden="1"/>
    <cellStyle name="Lien hypertexte visité" xfId="194" builtinId="9" hidden="1"/>
    <cellStyle name="Lien hypertexte visité" xfId="196" builtinId="9" hidden="1"/>
    <cellStyle name="Lien hypertexte visité" xfId="198" builtinId="9" hidden="1"/>
    <cellStyle name="Lien hypertexte visité" xfId="200" builtinId="9" hidden="1"/>
    <cellStyle name="Lien hypertexte visité" xfId="202" builtinId="9" hidden="1"/>
    <cellStyle name="Lien hypertexte visité" xfId="209" builtinId="9" hidden="1"/>
    <cellStyle name="Lien hypertexte visité" xfId="207" builtinId="9" hidden="1"/>
    <cellStyle name="Lien hypertexte visité" xfId="217" builtinId="9" hidden="1"/>
    <cellStyle name="Lien hypertexte visité" xfId="215" builtinId="9" hidden="1"/>
    <cellStyle name="Lien hypertexte visité" xfId="220" builtinId="9" hidden="1"/>
    <cellStyle name="Lien hypertexte visité" xfId="205" builtinId="9" hidden="1"/>
    <cellStyle name="Lien hypertexte visité" xfId="222" builtinId="9" hidden="1"/>
    <cellStyle name="Lien hypertexte visité" xfId="224" builtinId="9" hidden="1"/>
    <cellStyle name="Lien hypertexte visité" xfId="226" builtinId="9" hidden="1"/>
    <cellStyle name="Lien hypertexte visité" xfId="228" builtinId="9" hidden="1"/>
    <cellStyle name="Lien hypertexte visité" xfId="230" builtinId="9" hidden="1"/>
    <cellStyle name="Lien hypertexte visité" xfId="232" builtinId="9" hidden="1"/>
    <cellStyle name="Lien hypertexte visité" xfId="234" builtinId="9" hidden="1"/>
    <cellStyle name="Lien hypertexte visité" xfId="236" builtinId="9" hidden="1"/>
    <cellStyle name="Lien hypertexte visité" xfId="238" builtinId="9" hidden="1"/>
    <cellStyle name="Lien hypertexte visité" xfId="240" builtinId="9" hidden="1"/>
    <cellStyle name="Lien hypertexte visité" xfId="242" builtinId="9" hidden="1"/>
    <cellStyle name="Lien hypertexte visité" xfId="244" builtinId="9" hidden="1"/>
    <cellStyle name="Lien hypertexte visité" xfId="246" builtinId="9" hidden="1"/>
    <cellStyle name="Lien hypertexte visité" xfId="248" builtinId="9" hidden="1"/>
    <cellStyle name="Lien hypertexte visité" xfId="250" builtinId="9" hidden="1"/>
    <cellStyle name="Lien hypertexte visité" xfId="252" builtinId="9" hidden="1"/>
    <cellStyle name="Lien hypertexte visité" xfId="254" builtinId="9" hidden="1"/>
    <cellStyle name="Lien hypertexte visité" xfId="256" builtinId="9" hidden="1"/>
    <cellStyle name="Lien hypertexte visité" xfId="258" builtinId="9" hidden="1"/>
    <cellStyle name="Lien hypertexte visité" xfId="260" builtinId="9" hidden="1"/>
    <cellStyle name="Lien hypertexte visité" xfId="262" builtinId="9" hidden="1"/>
    <cellStyle name="Lien hypertexte visité" xfId="264" builtinId="9" hidden="1"/>
    <cellStyle name="Lien hypertexte visité" xfId="266" builtinId="9" hidden="1"/>
    <cellStyle name="Lien hypertexte visité" xfId="268" builtinId="9" hidden="1"/>
    <cellStyle name="Lien hypertexte visité" xfId="270" builtinId="9" hidden="1"/>
    <cellStyle name="Lien hypertexte visité" xfId="272" builtinId="9" hidden="1"/>
    <cellStyle name="Lien hypertexte visité" xfId="274" builtinId="9" hidden="1"/>
    <cellStyle name="Lien hypertexte visité" xfId="276" builtinId="9" hidden="1"/>
    <cellStyle name="Lien hypertexte visité" xfId="278" builtinId="9" hidden="1"/>
    <cellStyle name="Lien hypertexte visité" xfId="280" builtinId="9" hidden="1"/>
    <cellStyle name="Lien hypertexte visité" xfId="282" builtinId="9" hidden="1"/>
    <cellStyle name="Lien hypertexte visité" xfId="284" builtinId="9" hidden="1"/>
    <cellStyle name="Lien hypertexte visité" xfId="286" builtinId="9" hidden="1"/>
    <cellStyle name="Lien hypertexte visité" xfId="288" builtinId="9" hidden="1"/>
    <cellStyle name="Lien hypertexte visité" xfId="290" builtinId="9" hidden="1"/>
    <cellStyle name="Lien hypertexte visité" xfId="292" builtinId="9" hidden="1"/>
    <cellStyle name="Lien hypertexte visité" xfId="294" builtinId="9" hidden="1"/>
    <cellStyle name="Lien hypertexte visité" xfId="296" builtinId="9" hidden="1"/>
    <cellStyle name="Lien hypertexte visité" xfId="298" builtinId="9" hidden="1"/>
    <cellStyle name="Lien hypertexte visité" xfId="300" builtinId="9" hidden="1"/>
    <cellStyle name="Lien hypertexte visité" xfId="302" builtinId="9" hidden="1"/>
    <cellStyle name="Lien hypertexte visité" xfId="304" builtinId="9" hidden="1"/>
    <cellStyle name="Lien hypertexte visité" xfId="306" builtinId="9" hidden="1"/>
    <cellStyle name="Lien hypertexte visité" xfId="308" builtinId="9" hidden="1"/>
    <cellStyle name="Lien hypertexte visité" xfId="310" builtinId="9" hidden="1"/>
    <cellStyle name="Lien hypertexte visité" xfId="312" builtinId="9" hidden="1"/>
    <cellStyle name="Lien hypertexte visité" xfId="314" builtinId="9" hidden="1"/>
    <cellStyle name="Lien hypertexte visité" xfId="316" builtinId="9" hidden="1"/>
    <cellStyle name="Lien hypertexte visité" xfId="318" builtinId="9" hidden="1"/>
    <cellStyle name="Lien hypertexte visité" xfId="320" builtinId="9" hidden="1"/>
    <cellStyle name="Lien hypertexte visité" xfId="322" builtinId="9" hidden="1"/>
    <cellStyle name="Lien hypertexte visité" xfId="324" builtinId="9" hidden="1"/>
    <cellStyle name="Lien hypertexte visité" xfId="326" builtinId="9" hidden="1"/>
    <cellStyle name="Lien hypertexte visité" xfId="328" builtinId="9" hidden="1"/>
    <cellStyle name="Lien hypertexte visité" xfId="330" builtinId="9" hidden="1"/>
    <cellStyle name="Lien hypertexte visité" xfId="332" builtinId="9" hidden="1"/>
    <cellStyle name="Lien hypertexte visité" xfId="334" builtinId="9" hidden="1"/>
    <cellStyle name="Lien hypertexte visité" xfId="336" builtinId="9" hidden="1"/>
    <cellStyle name="Lien hypertexte visité" xfId="338" builtinId="9" hidden="1"/>
    <cellStyle name="Lien hypertexte visité" xfId="340" builtinId="9" hidden="1"/>
    <cellStyle name="Lien hypertexte visité" xfId="342" builtinId="9" hidden="1"/>
    <cellStyle name="Lien hypertexte visité" xfId="344" builtinId="9" hidden="1"/>
    <cellStyle name="Lien hypertexte visité" xfId="346" builtinId="9" hidden="1"/>
    <cellStyle name="Lien hypertexte visité" xfId="348" builtinId="9" hidden="1"/>
    <cellStyle name="Lien hypertexte visité" xfId="350" builtinId="9" hidden="1"/>
    <cellStyle name="Lien hypertexte visité" xfId="352" builtinId="9" hidden="1"/>
    <cellStyle name="Lien hypertexte visité" xfId="354" builtinId="9" hidden="1"/>
    <cellStyle name="Lien hypertexte visité" xfId="356" builtinId="9" hidden="1"/>
    <cellStyle name="Lien hypertexte visité" xfId="358" builtinId="9" hidden="1"/>
    <cellStyle name="Lien hypertexte visité" xfId="360" builtinId="9" hidden="1"/>
    <cellStyle name="Lien hypertexte visité" xfId="362" builtinId="9" hidden="1"/>
    <cellStyle name="Lien hypertexte visité" xfId="364" builtinId="9" hidden="1"/>
    <cellStyle name="Lien hypertexte visité" xfId="366" builtinId="9" hidden="1"/>
    <cellStyle name="Lien hypertexte visité" xfId="368" builtinId="9" hidden="1"/>
    <cellStyle name="Lien hypertexte visité" xfId="370" builtinId="9" hidden="1"/>
    <cellStyle name="Lien hypertexte visité" xfId="372" builtinId="9" hidden="1"/>
    <cellStyle name="Lien hypertexte visité" xfId="374" builtinId="9" hidden="1"/>
    <cellStyle name="Lien hypertexte visité" xfId="376" builtinId="9" hidden="1"/>
    <cellStyle name="Lien hypertexte visité" xfId="378" builtinId="9" hidden="1"/>
    <cellStyle name="Lien hypertexte visité" xfId="380" builtinId="9" hidden="1"/>
    <cellStyle name="Lien hypertexte visité" xfId="382" builtinId="9" hidden="1"/>
    <cellStyle name="Lien hypertexte visité" xfId="384" builtinId="9" hidden="1"/>
    <cellStyle name="Lien hypertexte visité" xfId="386" builtinId="9" hidden="1"/>
    <cellStyle name="Lien hypertexte visité" xfId="388" builtinId="9" hidden="1"/>
    <cellStyle name="Lien hypertexte visité" xfId="390" builtinId="9" hidden="1"/>
    <cellStyle name="Lien hypertexte visité" xfId="392" builtinId="9" hidden="1"/>
    <cellStyle name="Lien hypertexte visité" xfId="394" builtinId="9" hidden="1"/>
    <cellStyle name="Lien hypertexte visité" xfId="396" builtinId="9" hidden="1"/>
    <cellStyle name="Lien hypertexte visité" xfId="398" builtinId="9" hidden="1"/>
    <cellStyle name="Lien hypertexte visité" xfId="400" builtinId="9" hidden="1"/>
    <cellStyle name="Lien hypertexte visité" xfId="402" builtinId="9" hidden="1"/>
    <cellStyle name="Lien hypertexte visité" xfId="213" builtinId="9" hidden="1"/>
    <cellStyle name="Lien hypertexte visité" xfId="211" builtinId="9" hidden="1"/>
    <cellStyle name="Lien hypertexte visité" xfId="406" builtinId="9" hidden="1"/>
    <cellStyle name="Lien hypertexte visité" xfId="404" builtinId="9" hidden="1"/>
    <cellStyle name="Lien hypertexte visité" xfId="409" builtinId="9" hidden="1"/>
    <cellStyle name="Lien hypertexte visité" xfId="210" builtinId="9" hidden="1"/>
    <cellStyle name="Lien hypertexte visité" xfId="411" builtinId="9" hidden="1"/>
    <cellStyle name="Lien hypertexte visité" xfId="413" builtinId="9" hidden="1"/>
    <cellStyle name="Lien hypertexte visité" xfId="415" builtinId="9" hidden="1"/>
    <cellStyle name="Lien hypertexte visité" xfId="417" builtinId="9" hidden="1"/>
    <cellStyle name="Lien hypertexte visité" xfId="419" builtinId="9" hidden="1"/>
    <cellStyle name="Lien hypertexte visité" xfId="421" builtinId="9" hidden="1"/>
    <cellStyle name="Lien hypertexte visité" xfId="423" builtinId="9" hidden="1"/>
    <cellStyle name="Lien hypertexte visité" xfId="425" builtinId="9" hidden="1"/>
    <cellStyle name="Lien hypertexte visité" xfId="427" builtinId="9" hidden="1"/>
    <cellStyle name="Lien hypertexte visité" xfId="429" builtinId="9" hidden="1"/>
    <cellStyle name="Lien hypertexte visité" xfId="431" builtinId="9" hidden="1"/>
    <cellStyle name="Lien hypertexte visité" xfId="433" builtinId="9" hidden="1"/>
    <cellStyle name="Lien hypertexte visité" xfId="435" builtinId="9" hidden="1"/>
    <cellStyle name="Lien hypertexte visité" xfId="437" builtinId="9" hidden="1"/>
    <cellStyle name="Lien hypertexte visité" xfId="439" builtinId="9" hidden="1"/>
    <cellStyle name="Lien hypertexte visité" xfId="441" builtinId="9" hidden="1"/>
    <cellStyle name="Lien hypertexte visité" xfId="443" builtinId="9" hidden="1"/>
    <cellStyle name="Lien hypertexte visité" xfId="445" builtinId="9" hidden="1"/>
    <cellStyle name="Lien hypertexte visité" xfId="447" builtinId="9" hidden="1"/>
    <cellStyle name="Lien hypertexte visité" xfId="449" builtinId="9" hidden="1"/>
    <cellStyle name="Lien hypertexte visité" xfId="451" builtinId="9" hidden="1"/>
    <cellStyle name="Lien hypertexte visité" xfId="453" builtinId="9" hidden="1"/>
    <cellStyle name="Lien hypertexte visité" xfId="455" builtinId="9" hidden="1"/>
    <cellStyle name="Lien hypertexte visité" xfId="457" builtinId="9" hidden="1"/>
    <cellStyle name="Lien hypertexte visité" xfId="459" builtinId="9" hidden="1"/>
    <cellStyle name="Lien hypertexte visité" xfId="461" builtinId="9" hidden="1"/>
    <cellStyle name="Lien hypertexte visité" xfId="463" builtinId="9" hidden="1"/>
    <cellStyle name="Lien hypertexte visité" xfId="465" builtinId="9" hidden="1"/>
    <cellStyle name="Lien hypertexte visité" xfId="467" builtinId="9" hidden="1"/>
    <cellStyle name="Lien hypertexte visité" xfId="469" builtinId="9" hidden="1"/>
    <cellStyle name="Lien hypertexte visité" xfId="471" builtinId="9" hidden="1"/>
    <cellStyle name="Lien hypertexte visité" xfId="473" builtinId="9" hidden="1"/>
    <cellStyle name="Lien hypertexte visité" xfId="475" builtinId="9" hidden="1"/>
    <cellStyle name="Lien hypertexte visité" xfId="477" builtinId="9" hidden="1"/>
    <cellStyle name="Lien hypertexte visité" xfId="479" builtinId="9" hidden="1"/>
    <cellStyle name="Lien hypertexte visité" xfId="481" builtinId="9" hidden="1"/>
    <cellStyle name="Lien hypertexte visité" xfId="483" builtinId="9" hidden="1"/>
    <cellStyle name="Lien hypertexte visité" xfId="485" builtinId="9" hidden="1"/>
    <cellStyle name="Lien hypertexte visité" xfId="487" builtinId="9" hidden="1"/>
    <cellStyle name="Lien hypertexte visité" xfId="489" builtinId="9" hidden="1"/>
    <cellStyle name="Lien hypertexte visité" xfId="491" builtinId="9" hidden="1"/>
    <cellStyle name="Lien hypertexte visité" xfId="493" builtinId="9" hidden="1"/>
    <cellStyle name="Lien hypertexte visité" xfId="495" builtinId="9" hidden="1"/>
    <cellStyle name="Lien hypertexte visité" xfId="497" builtinId="9" hidden="1"/>
    <cellStyle name="Lien hypertexte visité" xfId="499" builtinId="9" hidden="1"/>
    <cellStyle name="Lien hypertexte visité" xfId="501" builtinId="9" hidden="1"/>
    <cellStyle name="Lien hypertexte visité" xfId="503" builtinId="9" hidden="1"/>
    <cellStyle name="Lien hypertexte visité" xfId="505" builtinId="9" hidden="1"/>
    <cellStyle name="Lien hypertexte visité" xfId="507" builtinId="9" hidden="1"/>
    <cellStyle name="Lien hypertexte visité" xfId="509" builtinId="9" hidden="1"/>
    <cellStyle name="Lien hypertexte visité" xfId="511" builtinId="9" hidden="1"/>
    <cellStyle name="Lien hypertexte visité" xfId="513" builtinId="9" hidden="1"/>
    <cellStyle name="Lien hypertexte visité" xfId="515" builtinId="9" hidden="1"/>
    <cellStyle name="Lien hypertexte visité" xfId="517" builtinId="9" hidden="1"/>
    <cellStyle name="Lien hypertexte visité" xfId="519" builtinId="9" hidden="1"/>
    <cellStyle name="Lien hypertexte visité" xfId="521" builtinId="9" hidden="1"/>
    <cellStyle name="Lien hypertexte visité" xfId="523" builtinId="9" hidden="1"/>
    <cellStyle name="Lien hypertexte visité" xfId="525" builtinId="9" hidden="1"/>
    <cellStyle name="Lien hypertexte visité" xfId="527" builtinId="9" hidden="1"/>
    <cellStyle name="Lien hypertexte visité" xfId="529" builtinId="9" hidden="1"/>
    <cellStyle name="Lien hypertexte visité" xfId="531" builtinId="9" hidden="1"/>
    <cellStyle name="Lien hypertexte visité" xfId="533" builtinId="9" hidden="1"/>
    <cellStyle name="Lien hypertexte visité" xfId="535" builtinId="9" hidden="1"/>
    <cellStyle name="Lien hypertexte visité" xfId="537" builtinId="9" hidden="1"/>
    <cellStyle name="Lien hypertexte visité" xfId="539" builtinId="9" hidden="1"/>
    <cellStyle name="Lien hypertexte visité" xfId="541" builtinId="9" hidden="1"/>
    <cellStyle name="Lien hypertexte visité" xfId="543" builtinId="9" hidden="1"/>
    <cellStyle name="Lien hypertexte visité" xfId="545" builtinId="9" hidden="1"/>
    <cellStyle name="Lien hypertexte visité" xfId="547" builtinId="9" hidden="1"/>
    <cellStyle name="Lien hypertexte visité" xfId="549" builtinId="9" hidden="1"/>
    <cellStyle name="Lien hypertexte visité" xfId="551" builtinId="9" hidden="1"/>
    <cellStyle name="Lien hypertexte visité" xfId="553" builtinId="9" hidden="1"/>
    <cellStyle name="Lien hypertexte visité" xfId="555" builtinId="9" hidden="1"/>
    <cellStyle name="Lien hypertexte visité" xfId="557" builtinId="9" hidden="1"/>
    <cellStyle name="Lien hypertexte visité" xfId="559" builtinId="9" hidden="1"/>
    <cellStyle name="Lien hypertexte visité" xfId="561" builtinId="9" hidden="1"/>
    <cellStyle name="Lien hypertexte visité" xfId="563" builtinId="9" hidden="1"/>
    <cellStyle name="Lien hypertexte visité" xfId="565" builtinId="9" hidden="1"/>
    <cellStyle name="Lien hypertexte visité" xfId="567" builtinId="9" hidden="1"/>
    <cellStyle name="Lien hypertexte visité" xfId="569" builtinId="9" hidden="1"/>
    <cellStyle name="Lien hypertexte visité" xfId="571" builtinId="9" hidden="1"/>
    <cellStyle name="Lien hypertexte visité" xfId="573" builtinId="9" hidden="1"/>
    <cellStyle name="Lien hypertexte visité" xfId="575" builtinId="9" hidden="1"/>
    <cellStyle name="Lien hypertexte visité" xfId="577" builtinId="9" hidden="1"/>
    <cellStyle name="Lien hypertexte visité" xfId="579" builtinId="9" hidden="1"/>
    <cellStyle name="Lien hypertexte visité" xfId="581" builtinId="9" hidden="1"/>
    <cellStyle name="Lien hypertexte visité" xfId="583" builtinId="9" hidden="1"/>
    <cellStyle name="Lien hypertexte visité" xfId="585" builtinId="9" hidden="1"/>
    <cellStyle name="Lien hypertexte visité" xfId="587" builtinId="9" hidden="1"/>
    <cellStyle name="Lien hypertexte visité" xfId="589" builtinId="9" hidden="1"/>
    <cellStyle name="Lien hypertexte visité" xfId="591" builtinId="9" hidden="1"/>
    <cellStyle name="Lien hypertexte visité" xfId="593" builtinId="9" hidden="1"/>
    <cellStyle name="Lien hypertexte visité" xfId="595" builtinId="9" hidden="1"/>
    <cellStyle name="Lien hypertexte visité" xfId="597" builtinId="9" hidden="1"/>
    <cellStyle name="Lien hypertexte visité" xfId="599" builtinId="9" hidden="1"/>
    <cellStyle name="Lien hypertexte visité" xfId="601" builtinId="9" hidden="1"/>
    <cellStyle name="Lien hypertexte visité" xfId="603" builtinId="9" hidden="1"/>
    <cellStyle name="Lien hypertexte visité" xfId="605" builtinId="9" hidden="1"/>
    <cellStyle name="Lien hypertexte visité" xfId="607" builtinId="9" hidden="1"/>
    <cellStyle name="Lien hypertexte visité" xfId="609" builtinId="9" hidden="1"/>
    <cellStyle name="Lien hypertexte visité" xfId="611" builtinId="9" hidden="1"/>
    <cellStyle name="Lien hypertexte visité" xfId="613" builtinId="9" hidden="1"/>
    <cellStyle name="Lien hypertexte visité" xfId="615" builtinId="9" hidden="1"/>
    <cellStyle name="Lien hypertexte visité" xfId="617" builtinId="9" hidden="1"/>
    <cellStyle name="Lien hypertexte visité" xfId="619" builtinId="9" hidden="1"/>
    <cellStyle name="Lien hypertexte visité" xfId="621" builtinId="9" hidden="1"/>
    <cellStyle name="Lien hypertexte visité" xfId="623" builtinId="9" hidden="1"/>
    <cellStyle name="Lien hypertexte visité" xfId="625" builtinId="9" hidden="1"/>
    <cellStyle name="Lien hypertexte visité" xfId="627" builtinId="9" hidden="1"/>
    <cellStyle name="Lien hypertexte visité" xfId="629" builtinId="9" hidden="1"/>
    <cellStyle name="Lien hypertexte visité" xfId="631" builtinId="9" hidden="1"/>
    <cellStyle name="Lien hypertexte visité" xfId="633" builtinId="9" hidden="1"/>
    <cellStyle name="Lien hypertexte visité" xfId="635" builtinId="9" hidden="1"/>
    <cellStyle name="Lien hypertexte visité" xfId="637" builtinId="9" hidden="1"/>
    <cellStyle name="Lien hypertexte visité" xfId="639" builtinId="9" hidden="1"/>
    <cellStyle name="Lien hypertexte visité" xfId="641" builtinId="9" hidden="1"/>
    <cellStyle name="Lien hypertexte visité" xfId="643" builtinId="9" hidden="1"/>
    <cellStyle name="Lien hypertexte visité" xfId="645" builtinId="9" hidden="1"/>
    <cellStyle name="Lien hypertexte visité" xfId="647" builtinId="9" hidden="1"/>
    <cellStyle name="Lien hypertexte visité" xfId="649" builtinId="9" hidden="1"/>
    <cellStyle name="Lien hypertexte visité" xfId="651" builtinId="9" hidden="1"/>
    <cellStyle name="Lien hypertexte visité" xfId="653" builtinId="9" hidden="1"/>
    <cellStyle name="Lien hypertexte visité" xfId="655" builtinId="9" hidden="1"/>
    <cellStyle name="Lien hypertexte visité" xfId="657" builtinId="9" hidden="1"/>
    <cellStyle name="Lien hypertexte visité" xfId="659" builtinId="9" hidden="1"/>
    <cellStyle name="Lien hypertexte visité" xfId="661" builtinId="9" hidden="1"/>
    <cellStyle name="Lien hypertexte visité" xfId="663" builtinId="9" hidden="1"/>
    <cellStyle name="Lien hypertexte visité" xfId="665" builtinId="9" hidden="1"/>
    <cellStyle name="Lien hypertexte visité" xfId="667" builtinId="9" hidden="1"/>
    <cellStyle name="Lien hypertexte visité" xfId="669" builtinId="9" hidden="1"/>
    <cellStyle name="Lien hypertexte visité" xfId="671" builtinId="9" hidden="1"/>
    <cellStyle name="Lien hypertexte visité" xfId="673" builtinId="9" hidden="1"/>
    <cellStyle name="Lien hypertexte visité" xfId="675" builtinId="9" hidden="1"/>
    <cellStyle name="Lien hypertexte visité" xfId="677" builtinId="9" hidden="1"/>
    <cellStyle name="Lien hypertexte visité" xfId="679" builtinId="9" hidden="1"/>
    <cellStyle name="Lien hypertexte visité" xfId="681" builtinId="9" hidden="1"/>
    <cellStyle name="Lien hypertexte visité" xfId="683" builtinId="9" hidden="1"/>
    <cellStyle name="Lien hypertexte visité" xfId="685" builtinId="9" hidden="1"/>
    <cellStyle name="Lien hypertexte visité" xfId="687" builtinId="9" hidden="1"/>
    <cellStyle name="Lien hypertexte visité" xfId="689" builtinId="9" hidden="1"/>
    <cellStyle name="Lien hypertexte visité" xfId="691" builtinId="9" hidden="1"/>
    <cellStyle name="Lien hypertexte visité" xfId="693" builtinId="9" hidden="1"/>
    <cellStyle name="Lien hypertexte visité" xfId="695" builtinId="9" hidden="1"/>
    <cellStyle name="Lien hypertexte visité" xfId="697" builtinId="9" hidden="1"/>
    <cellStyle name="Lien hypertexte visité" xfId="699" builtinId="9" hidden="1"/>
    <cellStyle name="Lien hypertexte visité" xfId="701" builtinId="9" hidden="1"/>
    <cellStyle name="Lien hypertexte visité" xfId="703" builtinId="9" hidden="1"/>
    <cellStyle name="Lien hypertexte visité" xfId="705" builtinId="9" hidden="1"/>
    <cellStyle name="Lien hypertexte visité" xfId="707" builtinId="9" hidden="1"/>
    <cellStyle name="Lien hypertexte visité" xfId="709" builtinId="9" hidden="1"/>
    <cellStyle name="Lien hypertexte visité" xfId="711" builtinId="9" hidden="1"/>
    <cellStyle name="Lien hypertexte visité" xfId="713" builtinId="9" hidden="1"/>
    <cellStyle name="Lien hypertexte visité" xfId="715" builtinId="9" hidden="1"/>
    <cellStyle name="Lien hypertexte visité" xfId="717" builtinId="9" hidden="1"/>
    <cellStyle name="Lien hypertexte visité" xfId="719" builtinId="9" hidden="1"/>
    <cellStyle name="Lien hypertexte visité" xfId="721" builtinId="9" hidden="1"/>
    <cellStyle name="Lien hypertexte visité" xfId="723" builtinId="9" hidden="1"/>
    <cellStyle name="Lien hypertexte visité" xfId="725" builtinId="9" hidden="1"/>
    <cellStyle name="Lien hypertexte visité" xfId="727" builtinId="9" hidden="1"/>
    <cellStyle name="Lien hypertexte visité" xfId="729" builtinId="9" hidden="1"/>
    <cellStyle name="Lien hypertexte visité" xfId="731" builtinId="9" hidden="1"/>
    <cellStyle name="Lien hypertexte visité" xfId="733" builtinId="9" hidden="1"/>
    <cellStyle name="Lien hypertexte visité" xfId="735" builtinId="9" hidden="1"/>
    <cellStyle name="Lien hypertexte visité" xfId="737" builtinId="9" hidden="1"/>
    <cellStyle name="Lien hypertexte visité" xfId="739" builtinId="9" hidden="1"/>
    <cellStyle name="Lien hypertexte visité" xfId="741" builtinId="9" hidden="1"/>
    <cellStyle name="Lien hypertexte visité" xfId="743" builtinId="9" hidden="1"/>
    <cellStyle name="Lien hypertexte visité" xfId="745" builtinId="9" hidden="1"/>
    <cellStyle name="Lien hypertexte visité" xfId="747" builtinId="9" hidden="1"/>
    <cellStyle name="Lien hypertexte visité" xfId="749" builtinId="9" hidden="1"/>
    <cellStyle name="Lien hypertexte visité" xfId="751" builtinId="9" hidden="1"/>
    <cellStyle name="Lien hypertexte visité" xfId="753" builtinId="9" hidden="1"/>
    <cellStyle name="Lien hypertexte visité" xfId="755" builtinId="9" hidden="1"/>
    <cellStyle name="Lien hypertexte visité" xfId="757" builtinId="9" hidden="1"/>
    <cellStyle name="Lien hypertexte visité" xfId="759" builtinId="9" hidden="1"/>
    <cellStyle name="Lien hypertexte visité" xfId="761" builtinId="9" hidden="1"/>
    <cellStyle name="Lien hypertexte visité" xfId="763" builtinId="9" hidden="1"/>
    <cellStyle name="Lien hypertexte visité" xfId="765" builtinId="9" hidden="1"/>
    <cellStyle name="Lien hypertexte visité" xfId="767" builtinId="9" hidden="1"/>
    <cellStyle name="Lien hypertexte visité" xfId="769" builtinId="9" hidden="1"/>
    <cellStyle name="Lien hypertexte visité" xfId="771" builtinId="9" hidden="1"/>
    <cellStyle name="Lien hypertexte visité" xfId="773" builtinId="9" hidden="1"/>
    <cellStyle name="Lien hypertexte visité" xfId="775" builtinId="9" hidden="1"/>
    <cellStyle name="Lien hypertexte visité" xfId="777" builtinId="9" hidden="1"/>
    <cellStyle name="Lien hypertexte visité" xfId="779" builtinId="9" hidden="1"/>
    <cellStyle name="Lien hypertexte visité" xfId="781" builtinId="9" hidden="1"/>
    <cellStyle name="Lien hypertexte visité" xfId="783" builtinId="9" hidden="1"/>
    <cellStyle name="Lien hypertexte visité" xfId="785" builtinId="9" hidden="1"/>
    <cellStyle name="Lien hypertexte visité" xfId="787" builtinId="9" hidden="1"/>
    <cellStyle name="Lien hypertexte visité" xfId="789" builtinId="9" hidden="1"/>
    <cellStyle name="Lien hypertexte visité" xfId="791" builtinId="9" hidden="1"/>
    <cellStyle name="Lien hypertexte visité" xfId="793" builtinId="9" hidden="1"/>
    <cellStyle name="Lien hypertexte visité" xfId="795" builtinId="9" hidden="1"/>
    <cellStyle name="Lien hypertexte visité" xfId="797" builtinId="9" hidden="1"/>
    <cellStyle name="Lien hypertexte visité" xfId="799" builtinId="9" hidden="1"/>
    <cellStyle name="Lien hypertexte visité" xfId="801" builtinId="9" hidden="1"/>
    <cellStyle name="Lien hypertexte visité" xfId="803" builtinId="9" hidden="1"/>
    <cellStyle name="Lien hypertexte visité" xfId="805" builtinId="9" hidden="1"/>
    <cellStyle name="Lien hypertexte visité" xfId="807" builtinId="9" hidden="1"/>
    <cellStyle name="Lien hypertexte visité" xfId="809" builtinId="9" hidden="1"/>
    <cellStyle name="Lien hypertexte visité" xfId="811" builtinId="9" hidden="1"/>
    <cellStyle name="Lien hypertexte visité" xfId="813" builtinId="9" hidden="1"/>
    <cellStyle name="Lien hypertexte visité" xfId="815" builtinId="9" hidden="1"/>
    <cellStyle name="Lien hypertexte visité" xfId="817" builtinId="9" hidden="1"/>
    <cellStyle name="Lien hypertexte visité" xfId="819" builtinId="9" hidden="1"/>
    <cellStyle name="Lien hypertexte visité" xfId="821" builtinId="9" hidden="1"/>
    <cellStyle name="Lien hypertexte visité" xfId="823" builtinId="9" hidden="1"/>
    <cellStyle name="Lien hypertexte visité" xfId="825" builtinId="9" hidden="1"/>
    <cellStyle name="Lien hypertexte visité" xfId="827" builtinId="9" hidden="1"/>
    <cellStyle name="Lien hypertexte visité" xfId="829" builtinId="9" hidden="1"/>
    <cellStyle name="Lien hypertexte visité" xfId="831" builtinId="9" hidden="1"/>
    <cellStyle name="Lien hypertexte visité" xfId="833" builtinId="9" hidden="1"/>
    <cellStyle name="Lien hypertexte visité" xfId="835" builtinId="9" hidden="1"/>
    <cellStyle name="Lien hypertexte visité" xfId="837" builtinId="9" hidden="1"/>
    <cellStyle name="Lien hypertexte visité" xfId="839" builtinId="9" hidden="1"/>
    <cellStyle name="Lien hypertexte visité" xfId="841" builtinId="9" hidden="1"/>
    <cellStyle name="Lien hypertexte visité" xfId="843" builtinId="9" hidden="1"/>
    <cellStyle name="Lien hypertexte visité" xfId="845" builtinId="9" hidden="1"/>
    <cellStyle name="Lien hypertexte visité" xfId="847" builtinId="9" hidden="1"/>
    <cellStyle name="Lien hypertexte visité" xfId="849" builtinId="9" hidden="1"/>
    <cellStyle name="Lien hypertexte visité" xfId="851" builtinId="9" hidden="1"/>
    <cellStyle name="Lien hypertexte visité" xfId="853" builtinId="9" hidden="1"/>
    <cellStyle name="Lien hypertexte visité" xfId="855" builtinId="9" hidden="1"/>
    <cellStyle name="Lien hypertexte visité" xfId="857" builtinId="9" hidden="1"/>
    <cellStyle name="Lien hypertexte visité" xfId="859" builtinId="9" hidden="1"/>
    <cellStyle name="Lien hypertexte visité" xfId="861" builtinId="9" hidden="1"/>
    <cellStyle name="Lien hypertexte visité" xfId="863" builtinId="9" hidden="1"/>
    <cellStyle name="Lien hypertexte visité" xfId="865" builtinId="9" hidden="1"/>
    <cellStyle name="Lien hypertexte visité" xfId="867" builtinId="9" hidden="1"/>
    <cellStyle name="Lien hypertexte visité" xfId="869" builtinId="9" hidden="1"/>
    <cellStyle name="Lien hypertexte visité" xfId="871" builtinId="9" hidden="1"/>
    <cellStyle name="Lien hypertexte visité" xfId="873" builtinId="9" hidden="1"/>
    <cellStyle name="Lien hypertexte visité" xfId="875" builtinId="9" hidden="1"/>
    <cellStyle name="Lien hypertexte visité" xfId="877" builtinId="9" hidden="1"/>
    <cellStyle name="Lien hypertexte visité" xfId="879" builtinId="9" hidden="1"/>
    <cellStyle name="Lien hypertexte visité" xfId="881" builtinId="9" hidden="1"/>
    <cellStyle name="Lien hypertexte visité" xfId="883" builtinId="9" hidden="1"/>
    <cellStyle name="Lien hypertexte visité" xfId="885" builtinId="9" hidden="1"/>
    <cellStyle name="Lien hypertexte visité" xfId="887" builtinId="9" hidden="1"/>
    <cellStyle name="Lien hypertexte visité" xfId="889" builtinId="9" hidden="1"/>
    <cellStyle name="Lien hypertexte visité" xfId="891" builtinId="9" hidden="1"/>
    <cellStyle name="Lien hypertexte visité" xfId="893" builtinId="9" hidden="1"/>
    <cellStyle name="Lien hypertexte visité" xfId="895" builtinId="9" hidden="1"/>
    <cellStyle name="Lien hypertexte visité" xfId="897" builtinId="9" hidden="1"/>
    <cellStyle name="Lien hypertexte visité" xfId="899" builtinId="9" hidden="1"/>
    <cellStyle name="Lien hypertexte visité" xfId="901" builtinId="9" hidden="1"/>
    <cellStyle name="Lien hypertexte visité" xfId="903" builtinId="9" hidden="1"/>
    <cellStyle name="Lien hypertexte visité" xfId="905" builtinId="9" hidden="1"/>
    <cellStyle name="Lien hypertexte visité" xfId="907" builtinId="9" hidden="1"/>
    <cellStyle name="Lien hypertexte visité" xfId="909" builtinId="9" hidden="1"/>
    <cellStyle name="Lien hypertexte visité" xfId="911" builtinId="9" hidden="1"/>
    <cellStyle name="Lien hypertexte visité" xfId="913" builtinId="9" hidden="1"/>
    <cellStyle name="Lien hypertexte visité" xfId="915" builtinId="9" hidden="1"/>
    <cellStyle name="Lien hypertexte visité" xfId="917" builtinId="9" hidden="1"/>
    <cellStyle name="Lien hypertexte visité" xfId="919" builtinId="9" hidden="1"/>
    <cellStyle name="Lien hypertexte visité" xfId="921" builtinId="9" hidden="1"/>
    <cellStyle name="Lien hypertexte visité" xfId="923" builtinId="9" hidden="1"/>
    <cellStyle name="Lien hypertexte visité" xfId="925" builtinId="9" hidden="1"/>
    <cellStyle name="Lien hypertexte visité" xfId="927" builtinId="9" hidden="1"/>
    <cellStyle name="Lien hypertexte visité" xfId="929" builtinId="9" hidden="1"/>
    <cellStyle name="Lien hypertexte visité" xfId="931" builtinId="9" hidden="1"/>
    <cellStyle name="Lien hypertexte visité" xfId="933" builtinId="9" hidden="1"/>
    <cellStyle name="Lien hypertexte visité" xfId="935" builtinId="9" hidden="1"/>
    <cellStyle name="Lien hypertexte visité" xfId="937" builtinId="9" hidden="1"/>
    <cellStyle name="Lien hypertexte visité" xfId="939" builtinId="9" hidden="1"/>
    <cellStyle name="Lien hypertexte visité" xfId="941" builtinId="9" hidden="1"/>
    <cellStyle name="Lien hypertexte visité" xfId="943" builtinId="9" hidden="1"/>
    <cellStyle name="Lien hypertexte visité" xfId="945" builtinId="9" hidden="1"/>
    <cellStyle name="Lien hypertexte visité" xfId="947" builtinId="9" hidden="1"/>
    <cellStyle name="Lien hypertexte visité" xfId="949" builtinId="9" hidden="1"/>
    <cellStyle name="Lien hypertexte visité" xfId="951" builtinId="9" hidden="1"/>
    <cellStyle name="Lien hypertexte visité" xfId="953" builtinId="9" hidden="1"/>
    <cellStyle name="Lien hypertexte visité" xfId="955" builtinId="9" hidden="1"/>
    <cellStyle name="Lien hypertexte visité" xfId="957" builtinId="9" hidden="1"/>
    <cellStyle name="Lien hypertexte visité" xfId="959" builtinId="9" hidden="1"/>
    <cellStyle name="Lien hypertexte visité" xfId="961" builtinId="9" hidden="1"/>
    <cellStyle name="Lien hypertexte visité" xfId="963" builtinId="9" hidden="1"/>
    <cellStyle name="Lien hypertexte visité" xfId="965" builtinId="9" hidden="1"/>
    <cellStyle name="Lien hypertexte visité" xfId="967" builtinId="9" hidden="1"/>
    <cellStyle name="Lien hypertexte visité" xfId="969" builtinId="9" hidden="1"/>
    <cellStyle name="Lien hypertexte visité" xfId="971" builtinId="9" hidden="1"/>
    <cellStyle name="Lien hypertexte visité" xfId="973" builtinId="9" hidden="1"/>
    <cellStyle name="Lien hypertexte visité" xfId="975" builtinId="9" hidden="1"/>
    <cellStyle name="Lien hypertexte visité" xfId="977" builtinId="9" hidden="1"/>
    <cellStyle name="Lien hypertexte visité" xfId="979" builtinId="9" hidden="1"/>
    <cellStyle name="Lien hypertexte visité" xfId="981" builtinId="9" hidden="1"/>
    <cellStyle name="Lien hypertexte visité" xfId="983" builtinId="9" hidden="1"/>
    <cellStyle name="Lien hypertexte visité" xfId="985" builtinId="9" hidden="1"/>
    <cellStyle name="Lien hypertexte visité" xfId="987" builtinId="9" hidden="1"/>
    <cellStyle name="Lien hypertexte visité" xfId="989" builtinId="9" hidden="1"/>
    <cellStyle name="Milliers" xfId="990" builtinId="3"/>
    <cellStyle name="Monétaire 2" xfId="9"/>
    <cellStyle name="Normal" xfId="0" builtinId="0"/>
    <cellStyle name="Normal 2" xfId="7"/>
    <cellStyle name="Normal 3" xfId="8"/>
    <cellStyle name="Pourcentage" xfId="1" builtinId="5"/>
    <cellStyle name="Style 1" xfId="203"/>
  </cellStyles>
  <dxfs count="0"/>
  <tableStyles count="0" defaultTableStyle="TableStyleMedium2" defaultPivotStyle="PivotStyleLight16"/>
  <colors>
    <mruColors>
      <color rgb="FFDFCA4F"/>
      <color rgb="FFE2CF60"/>
      <color rgb="FFF8EEA0"/>
      <color rgb="FFFFFFAB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381000</xdr:colOff>
      <xdr:row>43</xdr:row>
      <xdr:rowOff>0</xdr:rowOff>
    </xdr:to>
    <xdr:sp macro="" textlink="">
      <xdr:nvSpPr>
        <xdr:cNvPr id="2" name="AutoShape 5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381000</xdr:colOff>
      <xdr:row>43</xdr:row>
      <xdr:rowOff>0</xdr:rowOff>
    </xdr:to>
    <xdr:sp macro="" textlink="">
      <xdr:nvSpPr>
        <xdr:cNvPr id="3" name="AutoShape 5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381000</xdr:colOff>
      <xdr:row>42</xdr:row>
      <xdr:rowOff>0</xdr:rowOff>
    </xdr:to>
    <xdr:sp macro="" textlink="">
      <xdr:nvSpPr>
        <xdr:cNvPr id="2" name="AutoShape 2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381000</xdr:colOff>
      <xdr:row>44</xdr:row>
      <xdr:rowOff>0</xdr:rowOff>
    </xdr:to>
    <xdr:sp macro="" textlink="">
      <xdr:nvSpPr>
        <xdr:cNvPr id="2" name="AutoShape 6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381000</xdr:colOff>
      <xdr:row>40</xdr:row>
      <xdr:rowOff>133350</xdr:rowOff>
    </xdr:to>
    <xdr:sp macro="" textlink="">
      <xdr:nvSpPr>
        <xdr:cNvPr id="2" name="AutoShape 3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43</xdr:row>
      <xdr:rowOff>0</xdr:rowOff>
    </xdr:to>
    <xdr:sp macro="" textlink="">
      <xdr:nvSpPr>
        <xdr:cNvPr id="2" name="AutoShape 5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3947"/>
  <sheetViews>
    <sheetView zoomScale="70" zoomScaleNormal="70" zoomScalePageLayoutView="75" workbookViewId="0">
      <pane ySplit="1" topLeftCell="A2" activePane="bottomLeft" state="frozen"/>
      <selection pane="bottomLeft" activeCell="C4195" sqref="C4195"/>
    </sheetView>
  </sheetViews>
  <sheetFormatPr baseColWidth="10" defaultColWidth="9.140625" defaultRowHeight="15" x14ac:dyDescent="0.25"/>
  <cols>
    <col min="1" max="1" width="10.7109375" style="187" customWidth="1"/>
    <col min="2" max="2" width="15.7109375" style="168" customWidth="1"/>
    <col min="3" max="3" width="40.85546875" style="134" customWidth="1"/>
    <col min="4" max="21" width="15.7109375" style="134" customWidth="1"/>
    <col min="22" max="22" width="15" style="134" customWidth="1"/>
    <col min="23" max="23" width="14.7109375" style="134" customWidth="1"/>
    <col min="24" max="24" width="13.28515625" style="134" customWidth="1"/>
    <col min="25" max="25" width="9.140625" style="134"/>
    <col min="26" max="26" width="9.140625" style="395"/>
    <col min="27" max="16384" width="9.140625" style="134"/>
  </cols>
  <sheetData>
    <row r="1" spans="1:27" s="2" customFormat="1" ht="30.75" thickBot="1" x14ac:dyDescent="0.3">
      <c r="D1" s="174" t="s">
        <v>92</v>
      </c>
      <c r="E1" s="175" t="s">
        <v>93</v>
      </c>
      <c r="F1" s="176" t="s">
        <v>94</v>
      </c>
      <c r="G1" s="8" t="s">
        <v>95</v>
      </c>
      <c r="H1" s="127" t="s">
        <v>96</v>
      </c>
      <c r="I1" s="128" t="s">
        <v>97</v>
      </c>
      <c r="J1" s="132" t="s">
        <v>98</v>
      </c>
      <c r="K1" s="129" t="s">
        <v>99</v>
      </c>
      <c r="L1" s="177" t="s">
        <v>100</v>
      </c>
      <c r="M1" s="71" t="s">
        <v>101</v>
      </c>
      <c r="N1" s="178" t="s">
        <v>102</v>
      </c>
      <c r="O1" s="179" t="s">
        <v>103</v>
      </c>
      <c r="P1" s="79" t="s">
        <v>104</v>
      </c>
      <c r="Q1" s="180" t="s">
        <v>105</v>
      </c>
      <c r="R1" s="181" t="s">
        <v>106</v>
      </c>
      <c r="S1" s="182" t="s">
        <v>107</v>
      </c>
      <c r="T1" s="183" t="s">
        <v>108</v>
      </c>
      <c r="U1" s="184" t="s">
        <v>109</v>
      </c>
      <c r="V1" s="34" t="s">
        <v>110</v>
      </c>
      <c r="W1" s="185" t="s">
        <v>111</v>
      </c>
      <c r="X1" s="186" t="s">
        <v>112</v>
      </c>
      <c r="Z1" s="394" t="s">
        <v>470</v>
      </c>
    </row>
    <row r="2" spans="1:27" s="13" customFormat="1" x14ac:dyDescent="0.25">
      <c r="A2" s="679" t="s">
        <v>489</v>
      </c>
      <c r="B2" s="679"/>
      <c r="C2" s="679"/>
      <c r="D2" s="538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4"/>
      <c r="Y2" s="414"/>
      <c r="Z2" s="414"/>
      <c r="AA2" s="414"/>
    </row>
    <row r="3" spans="1:27" s="13" customFormat="1" ht="33" customHeight="1" x14ac:dyDescent="0.25">
      <c r="A3" s="680"/>
      <c r="B3" s="680"/>
      <c r="C3" s="680"/>
      <c r="D3" s="539"/>
      <c r="E3" s="414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4"/>
      <c r="R3" s="414"/>
      <c r="S3" s="414"/>
      <c r="T3" s="414"/>
      <c r="U3" s="414"/>
      <c r="V3" s="414"/>
      <c r="W3" s="414"/>
      <c r="X3" s="414"/>
      <c r="Y3" s="414"/>
      <c r="Z3" s="414"/>
      <c r="AA3" s="414"/>
    </row>
    <row r="4" spans="1:27" ht="15" customHeight="1" x14ac:dyDescent="0.25">
      <c r="A4" s="681" t="s">
        <v>494</v>
      </c>
      <c r="B4" s="681"/>
      <c r="C4" s="68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7" ht="15" customHeight="1" x14ac:dyDescent="0.25">
      <c r="A5" s="681"/>
      <c r="B5" s="681"/>
      <c r="C5" s="68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</row>
    <row r="6" spans="1:27" ht="15.75" thickBot="1" x14ac:dyDescent="0.3">
      <c r="A6" s="681"/>
      <c r="B6" s="681"/>
      <c r="C6" s="68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27" s="23" customFormat="1" ht="15.75" customHeight="1" thickBot="1" x14ac:dyDescent="0.3">
      <c r="A7" s="682" t="s">
        <v>42</v>
      </c>
      <c r="B7" s="684" t="s">
        <v>331</v>
      </c>
      <c r="C7" s="188" t="s">
        <v>2</v>
      </c>
      <c r="D7" s="203">
        <f>SUM(E7:X7)</f>
        <v>2372.221982</v>
      </c>
      <c r="E7" s="188"/>
      <c r="F7" s="188"/>
      <c r="G7" s="375">
        <f>RBS!C7</f>
        <v>1.377982</v>
      </c>
      <c r="H7" s="188"/>
      <c r="I7" s="188">
        <f>'Standard Chartered'!C7</f>
        <v>0</v>
      </c>
      <c r="J7" s="188">
        <f>'BNP Paribas'!C7</f>
        <v>40</v>
      </c>
      <c r="K7" s="188">
        <f>'Crédit Agricole'!C7</f>
        <v>15</v>
      </c>
      <c r="L7" s="188">
        <f>'Société Générale'!C7</f>
        <v>10</v>
      </c>
      <c r="M7" s="188">
        <f>'BPCE group'!C8</f>
        <v>26</v>
      </c>
      <c r="N7" s="188"/>
      <c r="O7" s="188">
        <f>'Deutsche Bank'!C7</f>
        <v>29</v>
      </c>
      <c r="P7" s="188"/>
      <c r="Q7" s="188"/>
      <c r="R7" s="188">
        <f>ING!E6</f>
        <v>93</v>
      </c>
      <c r="S7" s="188">
        <f>Rabobank!D7</f>
        <v>2</v>
      </c>
      <c r="T7" s="188">
        <f>Unicredit!D11</f>
        <v>2025.288</v>
      </c>
      <c r="U7" s="188">
        <f>'Intesa Sao'!D7</f>
        <v>1.556</v>
      </c>
      <c r="V7" s="188">
        <f>Santander!C7</f>
        <v>129</v>
      </c>
      <c r="W7" s="188"/>
      <c r="X7" s="188"/>
      <c r="Y7" s="188"/>
      <c r="Z7" s="396"/>
    </row>
    <row r="8" spans="1:27" s="17" customFormat="1" x14ac:dyDescent="0.25">
      <c r="A8" s="683"/>
      <c r="B8" s="685"/>
      <c r="C8" s="189" t="s">
        <v>333</v>
      </c>
      <c r="D8" s="230">
        <f>D7/'Summary (banks)'!$D$3</f>
        <v>4.8570554733301007E-3</v>
      </c>
      <c r="E8" s="230">
        <f>E7/'Summary (banks)'!$E$3</f>
        <v>0</v>
      </c>
      <c r="F8" s="230">
        <f>F7/'Summary (banks)'!$F$3</f>
        <v>0</v>
      </c>
      <c r="G8" s="230">
        <f>G7/'Summary (banks)'!$G$3</f>
        <v>7.7381412984601103E-5</v>
      </c>
      <c r="H8" s="230">
        <f>H7/'Summary (banks)'!$H$3</f>
        <v>0</v>
      </c>
      <c r="I8" s="230">
        <f>I7/'Summary (banks)'!$I$3</f>
        <v>0</v>
      </c>
      <c r="J8" s="230">
        <f>J7/'Summary (banks)'!$J$3</f>
        <v>9.315757603987144E-4</v>
      </c>
      <c r="K8" s="230">
        <f>K7/'Summary (banks)'!$K$3</f>
        <v>4.6259174736322707E-4</v>
      </c>
      <c r="L8" s="230">
        <f>L7/'Summary (banks)'!$L$3</f>
        <v>3.8996997231213195E-4</v>
      </c>
      <c r="M8" s="230">
        <f>M7/'Summary (banks)'!$M$3</f>
        <v>1.089507207509219E-3</v>
      </c>
      <c r="N8" s="230">
        <f>N7/'Summary (banks)'!$N$3</f>
        <v>0</v>
      </c>
      <c r="O8" s="230">
        <f>O7/'Summary (banks)'!$O$3</f>
        <v>8.3628918303198089E-4</v>
      </c>
      <c r="P8" s="230">
        <f>P7/'Summary (banks)'!$P$3</f>
        <v>0</v>
      </c>
      <c r="Q8" s="230">
        <f>Q7/'Summary (banks)'!$Q$3</f>
        <v>0</v>
      </c>
      <c r="R8" s="230">
        <f>R7/'Summary (banks)'!$R$3</f>
        <v>5.4481546572934976E-3</v>
      </c>
      <c r="S8" s="230">
        <f>S7/'Summary (banks)'!$S$3</f>
        <v>1.536806516059628E-4</v>
      </c>
      <c r="T8" s="230">
        <f>T7/'Summary (banks)'!$T$3</f>
        <v>9.4964484582164596E-2</v>
      </c>
      <c r="U8" s="230">
        <f>U7/'Summary (banks)'!$U$3</f>
        <v>6.5780787723241965E-5</v>
      </c>
      <c r="V8" s="230">
        <f>V7/'Summary (banks)'!$V$3</f>
        <v>2.8107636997494281E-3</v>
      </c>
      <c r="W8" s="230">
        <f>W7/'Summary (banks)'!$W$3</f>
        <v>0</v>
      </c>
      <c r="X8" s="230">
        <f>X7/'Summary (banks)'!$X$3</f>
        <v>0</v>
      </c>
      <c r="Y8" s="230" t="e">
        <f>Y7/'Summary (banks)'!Y3</f>
        <v>#DIV/0!</v>
      </c>
      <c r="Z8" s="397"/>
    </row>
    <row r="9" spans="1:27" s="360" customFormat="1" x14ac:dyDescent="0.25">
      <c r="A9" s="683"/>
      <c r="B9" s="685"/>
      <c r="C9" s="359" t="s">
        <v>334</v>
      </c>
      <c r="D9" s="264">
        <f>D7/'Summary (banks)'!$D$7</f>
        <v>9.2535117764599734E-3</v>
      </c>
      <c r="E9" s="264">
        <f>E7/'Summary (banks)'!$E$7</f>
        <v>0</v>
      </c>
      <c r="F9" s="264">
        <f>F7/'Summary (banks)'!$F$7</f>
        <v>0</v>
      </c>
      <c r="G9" s="264">
        <f>G7/'Summary (banks)'!$G$7</f>
        <v>5.2083333333333333E-4</v>
      </c>
      <c r="H9" s="264">
        <f>H7/'Summary (banks)'!$H$7</f>
        <v>0</v>
      </c>
      <c r="I9" s="264">
        <f>I7/'Summary (banks)'!$I$7</f>
        <v>0</v>
      </c>
      <c r="J9" s="264">
        <f>J7/'Summary (banks)'!$J$7</f>
        <v>1.3969894876541054E-3</v>
      </c>
      <c r="K9" s="264">
        <f>K7/'Summary (banks)'!$K$7</f>
        <v>1.6928111951247037E-3</v>
      </c>
      <c r="L9" s="264">
        <f>L7/'Summary (banks)'!$L$7</f>
        <v>7.3822530636350218E-4</v>
      </c>
      <c r="M9" s="264">
        <f>M7/'Summary (banks)'!$M$7</f>
        <v>5.478297513695744E-3</v>
      </c>
      <c r="N9" s="264">
        <f>N7/'Summary (banks)'!$N$7</f>
        <v>0</v>
      </c>
      <c r="O9" s="264">
        <f>O7/'Summary (banks)'!$O$7</f>
        <v>1.1999834485041585E-3</v>
      </c>
      <c r="P9" s="264">
        <f>P7/'Summary (banks)'!$P$7</f>
        <v>0</v>
      </c>
      <c r="Q9" s="264">
        <f>Q7/'Summary (banks)'!$Q$7</f>
        <v>0</v>
      </c>
      <c r="R9" s="264">
        <f>R7/'Summary (banks)'!$R$7</f>
        <v>7.9759862778730709E-3</v>
      </c>
      <c r="S9" s="264">
        <f>S7/'Summary (banks)'!$S$7</f>
        <v>4.8297512678097078E-4</v>
      </c>
      <c r="T9" s="264">
        <f>T7/'Summary (banks)'!$T$7</f>
        <v>0.16772878410445449</v>
      </c>
      <c r="U9" s="264">
        <f>U7/'Summary (banks)'!$U$7</f>
        <v>3.5924756567061651E-4</v>
      </c>
      <c r="V9" s="264">
        <f>V7/'Summary (banks)'!$V$7</f>
        <v>3.1975014872099939E-3</v>
      </c>
      <c r="W9" s="264">
        <f>W7/'Summary (banks)'!$W$7</f>
        <v>0</v>
      </c>
      <c r="X9" s="264">
        <f>X7/'Summary (banks)'!$X$7</f>
        <v>0</v>
      </c>
      <c r="Z9" s="397"/>
    </row>
    <row r="10" spans="1:27" s="265" customFormat="1" ht="15.75" thickBot="1" x14ac:dyDescent="0.3">
      <c r="A10" s="683"/>
      <c r="B10" s="685"/>
      <c r="C10" s="372" t="s">
        <v>398</v>
      </c>
      <c r="D10" s="266">
        <f>D7/'Summary (banks)'!$D$9</f>
        <v>4.0519561124805765E-2</v>
      </c>
      <c r="E10" s="266">
        <f>E7/'Summary (banks)'!$E$9</f>
        <v>0</v>
      </c>
      <c r="F10" s="266">
        <f>F7/'Summary (banks)'!$F$9</f>
        <v>0</v>
      </c>
      <c r="G10" s="266">
        <f>G7/'Summary (banks)'!$G$9</f>
        <v>9.478672985781993E-4</v>
      </c>
      <c r="H10" s="266">
        <f>H7/'Summary (banks)'!$H$9</f>
        <v>0</v>
      </c>
      <c r="I10" s="266">
        <f>I7/'Summary (banks)'!$I$9</f>
        <v>0</v>
      </c>
      <c r="J10" s="266">
        <f>J7/'Summary (banks)'!$J$9</f>
        <v>4.6024623173397767E-3</v>
      </c>
      <c r="K10" s="266">
        <f>K7/'Summary (banks)'!$K$9</f>
        <v>7.2428778367938191E-3</v>
      </c>
      <c r="L10" s="266">
        <f>L7/'Summary (banks)'!$L$9</f>
        <v>3.8491147036181679E-3</v>
      </c>
      <c r="M10" s="266">
        <f>M7/'Summary (banks)'!$M$9</f>
        <v>4.701627486437613E-2</v>
      </c>
      <c r="N10" s="266">
        <f>N7/'Summary (banks)'!$N$9</f>
        <v>0</v>
      </c>
      <c r="O10" s="266">
        <f>O7/'Summary (banks)'!$O$9</f>
        <v>5.9954517262766176E-3</v>
      </c>
      <c r="P10" s="266">
        <f>P7/'Summary (banks)'!$P$9</f>
        <v>0</v>
      </c>
      <c r="Q10" s="266" t="e">
        <f>Q7/'Summary (banks)'!$Q$9</f>
        <v>#DIV/0!</v>
      </c>
      <c r="R10" s="266">
        <f>R7/'Summary (banks)'!$R$9</f>
        <v>2.0147313691507799E-2</v>
      </c>
      <c r="S10" s="266">
        <f>S7/'Summary (banks)'!$S$9</f>
        <v>3.629764065335753E-3</v>
      </c>
      <c r="T10" s="266">
        <f>T7/'Summary (banks)'!$T$9</f>
        <v>0.64082428976706418</v>
      </c>
      <c r="U10" s="266">
        <f>U7/'Summary (banks)'!$U$9</f>
        <v>1.1699239323880205E-3</v>
      </c>
      <c r="V10" s="266">
        <f>V7/'Summary (banks)'!$V$9</f>
        <v>0.31773399014778325</v>
      </c>
      <c r="W10" s="266">
        <f>W7/'Summary (banks)'!$W$9</f>
        <v>0</v>
      </c>
      <c r="X10" s="266">
        <f>X7/'Summary (banks)'!$X$9</f>
        <v>0</v>
      </c>
      <c r="Z10" s="397"/>
    </row>
    <row r="11" spans="1:27" s="23" customFormat="1" ht="15.75" thickBot="1" x14ac:dyDescent="0.3">
      <c r="A11" s="683"/>
      <c r="B11" s="685"/>
      <c r="C11" s="236" t="s">
        <v>6</v>
      </c>
      <c r="D11" s="203">
        <f>SUM(E11:X11)</f>
        <v>543.02299999999991</v>
      </c>
      <c r="E11" s="188"/>
      <c r="F11" s="188"/>
      <c r="G11" s="188">
        <f>RBS!E7</f>
        <v>0</v>
      </c>
      <c r="H11" s="188"/>
      <c r="I11" s="188">
        <f>'Standard Chartered'!E7</f>
        <v>0</v>
      </c>
      <c r="J11" s="203">
        <f>'BNP Paribas'!E7</f>
        <v>-3</v>
      </c>
      <c r="K11" s="188">
        <f>'Crédit Agricole'!E7</f>
        <v>5</v>
      </c>
      <c r="L11" s="188">
        <f>'Société Générale'!E7</f>
        <v>3</v>
      </c>
      <c r="M11" s="188">
        <f>'BPCE group'!E8</f>
        <v>10</v>
      </c>
      <c r="N11" s="188"/>
      <c r="O11" s="188">
        <f>'Deutsche Bank'!E7</f>
        <v>-5</v>
      </c>
      <c r="P11" s="188"/>
      <c r="Q11" s="188"/>
      <c r="R11" s="188">
        <f>ING!G6</f>
        <v>51</v>
      </c>
      <c r="S11" s="188">
        <f>Rabobank!F7</f>
        <v>1</v>
      </c>
      <c r="T11" s="188">
        <f>Unicredit!F11</f>
        <v>437.79199999999997</v>
      </c>
      <c r="U11" s="188">
        <f>'Intesa Sao'!F7</f>
        <v>0.23100000000000001</v>
      </c>
      <c r="V11" s="188">
        <f>Santander!E7</f>
        <v>43</v>
      </c>
      <c r="W11" s="188"/>
      <c r="X11" s="188"/>
      <c r="Y11" s="188"/>
      <c r="Z11" s="396"/>
    </row>
    <row r="12" spans="1:27" s="17" customFormat="1" x14ac:dyDescent="0.25">
      <c r="A12" s="683"/>
      <c r="B12" s="685"/>
      <c r="C12" s="189" t="s">
        <v>335</v>
      </c>
      <c r="D12" s="230">
        <f>D11/'Summary (banks)'!$D$29</f>
        <v>5.7573155114695324E-3</v>
      </c>
      <c r="E12" s="230">
        <f>E11/'Summary (banks)'!$E$29</f>
        <v>0</v>
      </c>
      <c r="F12" s="230">
        <f>F11/'Summary (banks)'!$F$29</f>
        <v>0</v>
      </c>
      <c r="G12" s="230">
        <f>G11/'Summary (banks)'!$G$29</f>
        <v>0</v>
      </c>
      <c r="H12" s="230">
        <f>H11/'Summary (banks)'!$H$29</f>
        <v>0</v>
      </c>
      <c r="I12" s="230">
        <f>I11/'Summary (banks)'!$I$29</f>
        <v>0</v>
      </c>
      <c r="J12" s="230">
        <f>J11/'Summary (banks)'!$J$29</f>
        <v>-3.0643513789581204E-4</v>
      </c>
      <c r="K12" s="230">
        <f>K11/'Summary (banks)'!$K$29</f>
        <v>5.6548292241574304E-4</v>
      </c>
      <c r="L12" s="230">
        <f>L11/'Summary (banks)'!$L$29</f>
        <v>4.9091801669121256E-4</v>
      </c>
      <c r="M12" s="230">
        <f>M11/'Summary (banks)'!$M$29</f>
        <v>1.5142337976983646E-3</v>
      </c>
      <c r="N12" s="230">
        <f>N11/'Summary (banks)'!$N$29</f>
        <v>0</v>
      </c>
      <c r="O12" s="230">
        <f>O11/'Summary (banks)'!$O$29</f>
        <v>1.0004001600640256E-3</v>
      </c>
      <c r="P12" s="230">
        <f>P11/'Summary (banks)'!$P$29</f>
        <v>0</v>
      </c>
      <c r="Q12" s="230">
        <f>Q11/'Summary (banks)'!$Q$29</f>
        <v>0</v>
      </c>
      <c r="R12" s="230">
        <f>R11/'Summary (banks)'!$R$29</f>
        <v>7.9513564078578115E-3</v>
      </c>
      <c r="S12" s="230">
        <f>S11/'Summary (banks)'!$S$29</f>
        <v>3.4855350296270478E-4</v>
      </c>
      <c r="T12" s="230">
        <f>T11/'Summary (banks)'!$T$29</f>
        <v>0.20557552808237453</v>
      </c>
      <c r="U12" s="230">
        <f>U11/'Summary (banks)'!$U$29</f>
        <v>2.9334294380692092E-5</v>
      </c>
      <c r="V12" s="230">
        <f>V11/'Summary (banks)'!$V$29</f>
        <v>4.5040326804231699E-3</v>
      </c>
      <c r="W12" s="230">
        <f>W11/'Summary (banks)'!$W$29</f>
        <v>0</v>
      </c>
      <c r="X12" s="230">
        <f>X11/'Summary (banks)'!$X$29</f>
        <v>0</v>
      </c>
      <c r="Z12" s="397"/>
    </row>
    <row r="13" spans="1:27" s="360" customFormat="1" x14ac:dyDescent="0.25">
      <c r="A13" s="683"/>
      <c r="B13" s="685"/>
      <c r="C13" s="359" t="s">
        <v>336</v>
      </c>
      <c r="D13" s="264">
        <f>D11/'Summary (banks)'!$D$33</f>
        <v>8.0227101223124837E-3</v>
      </c>
      <c r="E13" s="264">
        <f>E11/'Summary (banks)'!$E$33</f>
        <v>0</v>
      </c>
      <c r="F13" s="264">
        <f>F11/'Summary (banks)'!$F$33</f>
        <v>0</v>
      </c>
      <c r="G13" s="264">
        <f>G11/'Summary (banks)'!$G$33</f>
        <v>0</v>
      </c>
      <c r="H13" s="264">
        <f>H11/'Summary (banks)'!$H$33</f>
        <v>0</v>
      </c>
      <c r="I13" s="264">
        <f>I11/'Summary (banks)'!$I$33</f>
        <v>0</v>
      </c>
      <c r="J13" s="264">
        <f>J11/'Summary (banks)'!$J$33</f>
        <v>-3.8240917782026768E-4</v>
      </c>
      <c r="K13" s="264">
        <f>K11/'Summary (banks)'!$K$33</f>
        <v>2.0008003201280513E-3</v>
      </c>
      <c r="L13" s="264">
        <f>L11/'Summary (banks)'!$L$33</f>
        <v>6.7294751009421266E-4</v>
      </c>
      <c r="M13" s="264">
        <f>M11/'Summary (banks)'!$M$33</f>
        <v>5.7903879559930514E-3</v>
      </c>
      <c r="N13" s="264">
        <f>N11/'Summary (banks)'!$N$33</f>
        <v>0</v>
      </c>
      <c r="O13" s="264">
        <f>O11/'Summary (banks)'!$O$33</f>
        <v>6.6577896138482022E-3</v>
      </c>
      <c r="P13" s="264">
        <f>P11/'Summary (banks)'!$P$33</f>
        <v>0</v>
      </c>
      <c r="Q13" s="264">
        <f>Q11/'Summary (banks)'!$Q$33</f>
        <v>0</v>
      </c>
      <c r="R13" s="264">
        <f>R11/'Summary (banks)'!$R$33</f>
        <v>9.5238095238095247E-3</v>
      </c>
      <c r="S13" s="264">
        <f>S11/'Summary (banks)'!$S$33</f>
        <v>1.3003901170351106E-3</v>
      </c>
      <c r="T13" s="264">
        <f>T11/'Summary (banks)'!$T$33</f>
        <v>0.15610663369040975</v>
      </c>
      <c r="U13" s="264">
        <f>U11/'Summary (banks)'!$U$33</f>
        <v>1.2074851534211818E-4</v>
      </c>
      <c r="V13" s="264">
        <f>V11/'Summary (banks)'!$V$33</f>
        <v>4.0808579292018598E-3</v>
      </c>
      <c r="W13" s="264">
        <f>W11/'Summary (banks)'!$W$33</f>
        <v>0</v>
      </c>
      <c r="X13" s="264">
        <f>X11/'Summary (banks)'!$X$33</f>
        <v>0</v>
      </c>
      <c r="Z13" s="397"/>
    </row>
    <row r="14" spans="1:27" s="265" customFormat="1" ht="15.75" thickBot="1" x14ac:dyDescent="0.3">
      <c r="A14" s="683"/>
      <c r="B14" s="685"/>
      <c r="C14" s="372" t="s">
        <v>399</v>
      </c>
      <c r="D14" s="266">
        <f>D11/'Summary (banks)'!$D$35</f>
        <v>2.1922132181494063E-2</v>
      </c>
      <c r="E14" s="266">
        <f>E11/'Summary (banks)'!$E$35</f>
        <v>0</v>
      </c>
      <c r="F14" s="266">
        <f>F11/'Summary (banks)'!$F$35</f>
        <v>0</v>
      </c>
      <c r="G14" s="266">
        <f>G11/'Summary (banks)'!$G$35</f>
        <v>0</v>
      </c>
      <c r="H14" s="266">
        <f>H11/'Summary (banks)'!$H$35</f>
        <v>0</v>
      </c>
      <c r="I14" s="266">
        <f>I11/'Summary (banks)'!$I$35</f>
        <v>0</v>
      </c>
      <c r="J14" s="266">
        <f>J11/'Summary (banks)'!$J$35</f>
        <v>-9.5057034220532319E-4</v>
      </c>
      <c r="K14" s="266">
        <f>K11/'Summary (banks)'!$K$35</f>
        <v>1.1876484560570071E-2</v>
      </c>
      <c r="L14" s="266">
        <f>L11/'Summary (banks)'!$L$35</f>
        <v>2.2354694485842027E-3</v>
      </c>
      <c r="M14" s="266">
        <f>M11/'Summary (banks)'!$M$35</f>
        <v>4.784688995215311E-2</v>
      </c>
      <c r="N14" s="266">
        <f>N11/'Summary (banks)'!$N$35</f>
        <v>0</v>
      </c>
      <c r="O14" s="266">
        <f>O11/'Summary (banks)'!$O$35</f>
        <v>-2.635740643120717E-3</v>
      </c>
      <c r="P14" s="266">
        <f>P11/'Summary (banks)'!$P$35</f>
        <v>0</v>
      </c>
      <c r="Q14" s="266" t="e">
        <f>Q11/'Summary (banks)'!$Q$35</f>
        <v>#DIV/0!</v>
      </c>
      <c r="R14" s="266">
        <f>R11/'Summary (banks)'!$R$35</f>
        <v>2.3622047244094488E-2</v>
      </c>
      <c r="S14" s="266">
        <f>S11/'Summary (banks)'!$S$35</f>
        <v>6.5789473684210523E-3</v>
      </c>
      <c r="T14" s="266">
        <f>T11/'Summary (banks)'!$T$35</f>
        <v>0.57808976004479018</v>
      </c>
      <c r="U14" s="266">
        <f>U11/'Summary (banks)'!$U$35</f>
        <v>2.5432405949641631E-4</v>
      </c>
      <c r="V14" s="266">
        <f>V11/'Summary (banks)'!$V$35</f>
        <v>0.26380368098159507</v>
      </c>
      <c r="W14" s="266">
        <f>W11/'Summary (banks)'!$W$35</f>
        <v>0</v>
      </c>
      <c r="X14" s="266">
        <f>X11/'Summary (banks)'!$X$35</f>
        <v>0</v>
      </c>
      <c r="Z14" s="397"/>
    </row>
    <row r="15" spans="1:27" s="23" customFormat="1" ht="15.75" thickBot="1" x14ac:dyDescent="0.3">
      <c r="A15" s="683"/>
      <c r="B15" s="685"/>
      <c r="C15" s="188" t="s">
        <v>400</v>
      </c>
      <c r="D15" s="203">
        <f>SUM(E15:X15)</f>
        <v>-43.63</v>
      </c>
      <c r="E15" s="188"/>
      <c r="F15" s="188"/>
      <c r="G15" s="188">
        <f>RBS!F7</f>
        <v>0</v>
      </c>
      <c r="H15" s="188"/>
      <c r="I15" s="188">
        <f>'Standard Chartered'!F7</f>
        <v>0</v>
      </c>
      <c r="J15" s="188">
        <f>'BNP Paribas'!H7</f>
        <v>2</v>
      </c>
      <c r="K15" s="188">
        <f>'Crédit Agricole'!H7</f>
        <v>2</v>
      </c>
      <c r="L15" s="188">
        <f>'Société Générale'!H7</f>
        <v>1</v>
      </c>
      <c r="M15" s="188">
        <f>'BPCE group'!F8</f>
        <v>3</v>
      </c>
      <c r="N15" s="188"/>
      <c r="O15" s="188">
        <f>'Deutsche Bank'!F7</f>
        <v>-1</v>
      </c>
      <c r="P15" s="188"/>
      <c r="Q15" s="188"/>
      <c r="R15" s="188">
        <f>ING!H6</f>
        <v>9</v>
      </c>
      <c r="S15" s="188">
        <f>Rabobank!G7</f>
        <v>0</v>
      </c>
      <c r="T15" s="188">
        <f>Unicredit!G11</f>
        <v>-59.645000000000003</v>
      </c>
      <c r="U15" s="188">
        <f>'Intesa Sao'!G7</f>
        <v>1.4999999999999999E-2</v>
      </c>
      <c r="V15" s="203">
        <f>Santander!F7</f>
        <v>0</v>
      </c>
      <c r="W15" s="188"/>
      <c r="X15" s="188"/>
      <c r="Y15" s="188"/>
      <c r="Z15" s="396"/>
    </row>
    <row r="16" spans="1:27" s="17" customFormat="1" x14ac:dyDescent="0.25">
      <c r="A16" s="683"/>
      <c r="B16" s="685"/>
      <c r="C16" s="189" t="s">
        <v>401</v>
      </c>
      <c r="D16" s="230">
        <f>D15/'Summary (banks)'!$D$42</f>
        <v>-1.563945933411356E-3</v>
      </c>
      <c r="E16" s="230">
        <f>E15/'Summary (banks)'!$E$42</f>
        <v>0</v>
      </c>
      <c r="F16" s="230">
        <f>F15/'Summary (banks)'!$F$42</f>
        <v>0</v>
      </c>
      <c r="G16" s="230">
        <f>G15/'Summary (banks)'!$G$42</f>
        <v>0</v>
      </c>
      <c r="H16" s="230">
        <f>H15/'Summary (banks)'!$H$42</f>
        <v>0</v>
      </c>
      <c r="I16" s="230">
        <f>I15/'Summary (banks)'!$I$42</f>
        <v>0</v>
      </c>
      <c r="J16" s="230">
        <f>J15/'Summary (banks)'!$J$42</f>
        <v>5.9970014992503744E-4</v>
      </c>
      <c r="K16" s="230">
        <f>K15/'Summary (banks)'!$K$42</f>
        <v>6.6889632107023408E-4</v>
      </c>
      <c r="L16" s="230">
        <f>L15/'Summary (banks)'!$L$42</f>
        <v>5.8411214953271024E-4</v>
      </c>
      <c r="M16" s="230">
        <f>M15/'Summary (banks)'!$M$42</f>
        <v>1.2919896640826874E-3</v>
      </c>
      <c r="N16" s="230">
        <f>N15/'Summary (banks)'!$N$42</f>
        <v>0</v>
      </c>
      <c r="O16" s="230">
        <f>O15/'Summary (banks)'!$O$42</f>
        <v>-1.1862396204033216E-3</v>
      </c>
      <c r="P16" s="230">
        <f>P15/'Summary (banks)'!$P$42</f>
        <v>0</v>
      </c>
      <c r="Q16" s="230">
        <f>Q15/'Summary (banks)'!$Q$42</f>
        <v>0</v>
      </c>
      <c r="R16" s="230">
        <f>R15/'Summary (banks)'!$R$42</f>
        <v>5.3475935828877002E-3</v>
      </c>
      <c r="S16" s="230">
        <f>S15/'Summary (banks)'!$S$42</f>
        <v>0</v>
      </c>
      <c r="T16" s="230">
        <f>T15/'Summary (banks)'!$T$42</f>
        <v>-0.71504783369698111</v>
      </c>
      <c r="U16" s="230">
        <f>U15/'Summary (banks)'!$U$42</f>
        <v>1.0677737344745697E-5</v>
      </c>
      <c r="V16" s="230">
        <f>V15/'Summary (banks)'!$V$42</f>
        <v>0</v>
      </c>
      <c r="W16" s="230">
        <f>W15/'Summary (banks)'!$W$42</f>
        <v>0</v>
      </c>
      <c r="X16" s="230">
        <f>X15/'Summary (banks)'!$X$42</f>
        <v>0</v>
      </c>
      <c r="Y16" s="204"/>
      <c r="Z16" s="397"/>
    </row>
    <row r="17" spans="1:26" s="360" customFormat="1" x14ac:dyDescent="0.25">
      <c r="A17" s="683"/>
      <c r="B17" s="685"/>
      <c r="C17" s="359" t="s">
        <v>402</v>
      </c>
      <c r="D17" s="264">
        <f>D15/'Summary (banks)'!$D$46</f>
        <v>-2.3411505558081319E-3</v>
      </c>
      <c r="E17" s="264">
        <f>E15/'Summary (banks)'!$E$46</f>
        <v>0</v>
      </c>
      <c r="F17" s="264">
        <f>F15/'Summary (banks)'!$F$46</f>
        <v>0</v>
      </c>
      <c r="G17" s="264">
        <f>G15/'Summary (banks)'!$G$46</f>
        <v>0</v>
      </c>
      <c r="H17" s="264">
        <f>H15/'Summary (banks)'!$H$46</f>
        <v>0</v>
      </c>
      <c r="I17" s="264">
        <f>I15/'Summary (banks)'!$I$46</f>
        <v>0</v>
      </c>
      <c r="J17" s="264">
        <f>J15/'Summary (banks)'!$J$46</f>
        <v>9.2721372276309685E-4</v>
      </c>
      <c r="K17" s="264">
        <f>K15/'Summary (banks)'!$K$46</f>
        <v>2.828854314002829E-3</v>
      </c>
      <c r="L17" s="264">
        <f>L15/'Summary (banks)'!$L$46</f>
        <v>8.8339222614840988E-4</v>
      </c>
      <c r="M17" s="264">
        <f>M15/'Summary (banks)'!$M$46</f>
        <v>5.3380782918149468E-3</v>
      </c>
      <c r="N17" s="264">
        <f>N15/'Summary (banks)'!$N$46</f>
        <v>0</v>
      </c>
      <c r="O17" s="264">
        <f>O15/'Summary (banks)'!$O$46</f>
        <v>-7.993605115907274E-4</v>
      </c>
      <c r="P17" s="264">
        <f>P15/'Summary (banks)'!$P$46</f>
        <v>0</v>
      </c>
      <c r="Q17" s="264">
        <f>Q15/'Summary (banks)'!$Q$46</f>
        <v>0</v>
      </c>
      <c r="R17" s="264">
        <f>R15/'Summary (banks)'!$R$46</f>
        <v>7.0866141732283464E-3</v>
      </c>
      <c r="S17" s="264">
        <f>S15/'Summary (banks)'!$S$46</f>
        <v>0</v>
      </c>
      <c r="T17" s="264">
        <f>T15/'Summary (banks)'!$T$46</f>
        <v>-0.26562249496766838</v>
      </c>
      <c r="U17" s="264">
        <f>U15/'Summary (banks)'!$U$46</f>
        <v>4.0721365414529905E-5</v>
      </c>
      <c r="V17" s="264">
        <f>V15/'Summary (banks)'!$V$46</f>
        <v>0</v>
      </c>
      <c r="W17" s="264">
        <f>W15/'Summary (banks)'!$W$46</f>
        <v>0</v>
      </c>
      <c r="X17" s="264">
        <f>X15/'Summary (banks)'!$X$46</f>
        <v>0</v>
      </c>
      <c r="Z17" s="397"/>
    </row>
    <row r="18" spans="1:26" s="265" customFormat="1" ht="15.75" thickBot="1" x14ac:dyDescent="0.3">
      <c r="A18" s="683"/>
      <c r="B18" s="685"/>
      <c r="C18" s="372" t="s">
        <v>403</v>
      </c>
      <c r="D18" s="266">
        <f>D15/'Summary (banks)'!$D$48</f>
        <v>-1.1384427579836915E-2</v>
      </c>
      <c r="E18" s="266">
        <f>E15/'Summary (banks)'!$E$48</f>
        <v>0</v>
      </c>
      <c r="F18" s="266">
        <f>F15/'Summary (banks)'!$F$48</f>
        <v>0</v>
      </c>
      <c r="G18" s="266">
        <f>G15/'Summary (banks)'!$G$48</f>
        <v>0</v>
      </c>
      <c r="H18" s="266">
        <f>H15/'Summary (banks)'!$H$48</f>
        <v>0</v>
      </c>
      <c r="I18" s="266">
        <f>I15/'Summary (banks)'!$I$48</f>
        <v>0</v>
      </c>
      <c r="J18" s="266">
        <f>J15/'Summary (banks)'!$J$48</f>
        <v>2.617801047120419E-3</v>
      </c>
      <c r="K18" s="266">
        <f>K15/'Summary (banks)'!$K$48</f>
        <v>1.1834319526627219E-2</v>
      </c>
      <c r="L18" s="266">
        <f>L15/'Summary (banks)'!$L$48</f>
        <v>4.6296296296296294E-3</v>
      </c>
      <c r="M18" s="266">
        <f>M15/'Summary (banks)'!$M$48</f>
        <v>7.8947368421052627E-2</v>
      </c>
      <c r="N18" s="266">
        <f>N15/'Summary (banks)'!$N$48</f>
        <v>0</v>
      </c>
      <c r="O18" s="266">
        <f>O15/'Summary (banks)'!$O$48</f>
        <v>-3.2362459546925568E-3</v>
      </c>
      <c r="P18" s="266">
        <f>P15/'Summary (banks)'!$P$48</f>
        <v>0</v>
      </c>
      <c r="Q18" s="266" t="e">
        <f>Q15/'Summary (banks)'!$Q$48</f>
        <v>#DIV/0!</v>
      </c>
      <c r="R18" s="266">
        <f>R15/'Summary (banks)'!$R$48</f>
        <v>1.9955654101995565E-2</v>
      </c>
      <c r="S18" s="266">
        <f>S15/'Summary (banks)'!$S$48</f>
        <v>0</v>
      </c>
      <c r="T18" s="266">
        <f>T15/'Summary (banks)'!$T$48</f>
        <v>-8.0329966329966442</v>
      </c>
      <c r="U18" s="266">
        <f>U15/'Summary (banks)'!$U$48</f>
        <v>1.1248509572481645E-4</v>
      </c>
      <c r="V18" s="266">
        <f>V15/'Summary (banks)'!$V$48</f>
        <v>0</v>
      </c>
      <c r="W18" s="266">
        <f>W15/'Summary (banks)'!$W$48</f>
        <v>0</v>
      </c>
      <c r="X18" s="266">
        <f>X15/'Summary (banks)'!$X$48</f>
        <v>0</v>
      </c>
      <c r="Z18" s="397"/>
    </row>
    <row r="19" spans="1:26" s="23" customFormat="1" ht="15.75" thickBot="1" x14ac:dyDescent="0.3">
      <c r="A19" s="683"/>
      <c r="B19" s="685"/>
      <c r="C19" s="188" t="s">
        <v>3</v>
      </c>
      <c r="D19" s="203">
        <f>SUM(E19:X19)</f>
        <v>8418</v>
      </c>
      <c r="E19" s="188"/>
      <c r="F19" s="188"/>
      <c r="G19" s="188">
        <f>RBS!D7</f>
        <v>1</v>
      </c>
      <c r="H19" s="188"/>
      <c r="I19" s="188">
        <f>'Standard Chartered'!D7</f>
        <v>7</v>
      </c>
      <c r="J19" s="188">
        <f>'BNP Paribas'!D7</f>
        <v>181</v>
      </c>
      <c r="K19" s="188">
        <f>'Crédit Agricole'!D7</f>
        <v>42</v>
      </c>
      <c r="L19" s="188">
        <f>'Société Générale'!D7</f>
        <v>59</v>
      </c>
      <c r="M19" s="188">
        <f>'BPCE group'!D8</f>
        <v>103</v>
      </c>
      <c r="N19" s="188"/>
      <c r="O19" s="188">
        <f>'Deutsche Bank'!D7</f>
        <v>109</v>
      </c>
      <c r="P19" s="188"/>
      <c r="Q19" s="188"/>
      <c r="R19" s="188">
        <f>ING!F6</f>
        <v>169</v>
      </c>
      <c r="S19" s="188">
        <f>Rabobank!E7</f>
        <v>2</v>
      </c>
      <c r="T19" s="188">
        <f>Unicredit!E11</f>
        <v>7355</v>
      </c>
      <c r="U19" s="188">
        <f>'Intesa Sao'!E7</f>
        <v>8</v>
      </c>
      <c r="V19" s="188">
        <f>Santander!D7</f>
        <v>382</v>
      </c>
      <c r="W19" s="188"/>
      <c r="X19" s="188"/>
      <c r="Y19" s="188"/>
      <c r="Z19" s="396"/>
    </row>
    <row r="20" spans="1:26" s="17" customFormat="1" x14ac:dyDescent="0.25">
      <c r="A20" s="683"/>
      <c r="B20" s="685"/>
      <c r="C20" s="189" t="s">
        <v>337</v>
      </c>
      <c r="D20" s="230">
        <f>D19/'Summary (banks)'!$D$16</f>
        <v>4.0131311099182217E-3</v>
      </c>
      <c r="E20" s="230">
        <f>E19/'Summary (banks)'!$E$16</f>
        <v>0</v>
      </c>
      <c r="F20" s="230">
        <f>F19/'Summary (banks)'!$F$16</f>
        <v>0</v>
      </c>
      <c r="G20" s="230">
        <f>G19/'Summary (banks)'!$G$16</f>
        <v>1.0888620302921417E-5</v>
      </c>
      <c r="H20" s="230">
        <f>H19/'Summary (banks)'!$H$16</f>
        <v>0</v>
      </c>
      <c r="I20" s="230">
        <f>I19/'Summary (banks)'!$I$16</f>
        <v>8.0166746833413503E-5</v>
      </c>
      <c r="J20" s="230">
        <f>J19/'Summary (banks)'!$J$16</f>
        <v>9.9696504012646578E-4</v>
      </c>
      <c r="K20" s="230">
        <f>K19/'Summary (banks)'!$K$16</f>
        <v>3.0389858470087695E-4</v>
      </c>
      <c r="L20" s="230">
        <f>L19/'Summary (banks)'!$L$16</f>
        <v>4.4793343253666981E-4</v>
      </c>
      <c r="M20" s="230">
        <f>M19/'Summary (banks)'!$M$16</f>
        <v>1.0010982923012626E-3</v>
      </c>
      <c r="N20" s="230">
        <f>N19/'Summary (banks)'!$N$16</f>
        <v>0</v>
      </c>
      <c r="O20" s="230">
        <f>O19/'Summary (banks)'!$O$16</f>
        <v>1.0780871371346621E-3</v>
      </c>
      <c r="P20" s="230">
        <f>P19/'Summary (banks)'!$P$16</f>
        <v>0</v>
      </c>
      <c r="Q20" s="230">
        <f>Q19/'Summary (banks)'!$Q$16</f>
        <v>0</v>
      </c>
      <c r="R20" s="230">
        <f>R19/'Summary (banks)'!$R$16</f>
        <v>3.2056145675265556E-3</v>
      </c>
      <c r="S20" s="230">
        <f>S19/'Summary (banks)'!$S$16</f>
        <v>4.2593065848879799E-5</v>
      </c>
      <c r="T20" s="230">
        <f>T19/'Summary (banks)'!$T$16</f>
        <v>6.0918540605458232E-2</v>
      </c>
      <c r="U20" s="230">
        <f>U19/'Summary (banks)'!$U$16</f>
        <v>9.0496713838078758E-5</v>
      </c>
      <c r="V20" s="230">
        <f>V19/'Summary (banks)'!$V$16</f>
        <v>2.0742043905802887E-3</v>
      </c>
      <c r="W20" s="230">
        <f>W19/'Summary (banks)'!$W$16</f>
        <v>0</v>
      </c>
      <c r="X20" s="230">
        <f>X19/'Summary (banks)'!$X$16</f>
        <v>0</v>
      </c>
      <c r="Z20" s="397"/>
    </row>
    <row r="21" spans="1:26" s="360" customFormat="1" x14ac:dyDescent="0.25">
      <c r="A21" s="683"/>
      <c r="B21" s="685"/>
      <c r="C21" s="359" t="s">
        <v>338</v>
      </c>
      <c r="D21" s="264">
        <f>D19/'Summary (banks)'!$D$20</f>
        <v>7.1810681860253241E-3</v>
      </c>
      <c r="E21" s="264">
        <f>E19/'Summary (banks)'!$E$20</f>
        <v>0</v>
      </c>
      <c r="F21" s="264">
        <f>F19/'Summary (banks)'!$F$20</f>
        <v>0</v>
      </c>
      <c r="G21" s="264">
        <f>G19/'Summary (banks)'!$G$20</f>
        <v>3.6667644470519214E-5</v>
      </c>
      <c r="H21" s="264">
        <f>H19/'Summary (banks)'!$H$20</f>
        <v>0</v>
      </c>
      <c r="I21" s="264">
        <f>I19/'Summary (banks)'!$I$20</f>
        <v>8.1904873339963723E-5</v>
      </c>
      <c r="J21" s="264">
        <f>J19/'Summary (banks)'!$J$20</f>
        <v>1.4529983142008509E-3</v>
      </c>
      <c r="K21" s="264">
        <f>K19/'Summary (banks)'!$K$20</f>
        <v>1.2203626220362621E-3</v>
      </c>
      <c r="L21" s="264">
        <f>L19/'Summary (banks)'!$L$20</f>
        <v>7.3654249475681611E-4</v>
      </c>
      <c r="M21" s="264">
        <f>M19/'Summary (banks)'!$M$20</f>
        <v>8.8374088374088382E-3</v>
      </c>
      <c r="N21" s="264">
        <f>N19/'Summary (banks)'!$N$20</f>
        <v>0</v>
      </c>
      <c r="O21" s="264">
        <f>O19/'Summary (banks)'!$O$20</f>
        <v>1.9693575196935752E-3</v>
      </c>
      <c r="P21" s="264">
        <f>P19/'Summary (banks)'!$P$20</f>
        <v>0</v>
      </c>
      <c r="Q21" s="264">
        <f>Q19/'Summary (banks)'!$Q$20</f>
        <v>0</v>
      </c>
      <c r="R21" s="264">
        <f>R19/'Summary (banks)'!$R$20</f>
        <v>4.4317407038338488E-3</v>
      </c>
      <c r="S21" s="264">
        <f>S19/'Summary (banks)'!$S$20</f>
        <v>1.678556441460344E-4</v>
      </c>
      <c r="T21" s="264">
        <f>T19/'Summary (banks)'!$T$20</f>
        <v>0.1009331686565116</v>
      </c>
      <c r="U21" s="264">
        <f>U19/'Summary (banks)'!$U$20</f>
        <v>2.945725016569703E-4</v>
      </c>
      <c r="V21" s="264">
        <f>V19/'Summary (banks)'!$V$20</f>
        <v>2.4752314859812479E-3</v>
      </c>
      <c r="W21" s="264">
        <f>W19/'Summary (banks)'!$W$20</f>
        <v>0</v>
      </c>
      <c r="X21" s="264">
        <f>X19/'Summary (banks)'!$X$20</f>
        <v>0</v>
      </c>
      <c r="Z21" s="397"/>
    </row>
    <row r="22" spans="1:26" s="265" customFormat="1" ht="15.75" thickBot="1" x14ac:dyDescent="0.3">
      <c r="A22" s="683"/>
      <c r="B22" s="685"/>
      <c r="C22" s="372" t="s">
        <v>404</v>
      </c>
      <c r="D22" s="266">
        <f>D19/'Summary (banks)'!$D$22</f>
        <v>5.8156243955011469E-2</v>
      </c>
      <c r="E22" s="266">
        <f>E19/'Summary (banks)'!$E$22</f>
        <v>0</v>
      </c>
      <c r="F22" s="266">
        <f>F19/'Summary (banks)'!$F$22</f>
        <v>0</v>
      </c>
      <c r="G22" s="266">
        <f>G19/'Summary (banks)'!$G$22</f>
        <v>1.3137151865475564E-4</v>
      </c>
      <c r="H22" s="266">
        <f>H19/'Summary (banks)'!$H$22</f>
        <v>0</v>
      </c>
      <c r="I22" s="266">
        <f>I19/'Summary (banks)'!$I$22</f>
        <v>4.5832514895567341E-4</v>
      </c>
      <c r="J22" s="266">
        <f>J19/'Summary (banks)'!$J$22</f>
        <v>6.444033039020222E-3</v>
      </c>
      <c r="K22" s="266">
        <f>K19/'Summary (banks)'!$K$22</f>
        <v>8.5784313725490204E-3</v>
      </c>
      <c r="L22" s="266">
        <f>L19/'Summary (banks)'!$L$22</f>
        <v>1.1462988148435983E-2</v>
      </c>
      <c r="M22" s="266">
        <f>M19/'Summary (banks)'!$M$22</f>
        <v>6.3658838071693452E-2</v>
      </c>
      <c r="N22" s="266">
        <f>N19/'Summary (banks)'!$N$22</f>
        <v>0</v>
      </c>
      <c r="O22" s="266">
        <f>O19/'Summary (banks)'!$O$22</f>
        <v>1.5281087901303799E-2</v>
      </c>
      <c r="P22" s="266">
        <f>P19/'Summary (banks)'!$P$22</f>
        <v>0</v>
      </c>
      <c r="Q22" s="266" t="e">
        <f>Q19/'Summary (banks)'!$Q$22</f>
        <v>#DIV/0!</v>
      </c>
      <c r="R22" s="266">
        <f>R19/'Summary (banks)'!$R$22</f>
        <v>1.4851920203884348E-2</v>
      </c>
      <c r="S22" s="266">
        <f>S19/'Summary (banks)'!$S$22</f>
        <v>2.0768431983385254E-3</v>
      </c>
      <c r="T22" s="266">
        <f>T19/'Summary (banks)'!$T$22</f>
        <v>0.89455120408659694</v>
      </c>
      <c r="U22" s="266">
        <f>U19/'Summary (banks)'!$U$22</f>
        <v>1.5414258188824663E-2</v>
      </c>
      <c r="V22" s="266">
        <f>V19/'Summary (banks)'!$V$22</f>
        <v>0.36943907156673111</v>
      </c>
      <c r="W22" s="266">
        <f>W19/'Summary (banks)'!$W$22</f>
        <v>0</v>
      </c>
      <c r="X22" s="266">
        <f>X19/'Summary (banks)'!$X$22</f>
        <v>0</v>
      </c>
      <c r="Z22" s="397"/>
    </row>
    <row r="23" spans="1:26" s="23" customFormat="1" ht="15.75" thickBot="1" x14ac:dyDescent="0.3">
      <c r="A23" s="683"/>
      <c r="B23" s="685"/>
      <c r="C23" s="190" t="s">
        <v>405</v>
      </c>
      <c r="D23" s="203">
        <f>SUM(E23:X23)</f>
        <v>5547</v>
      </c>
      <c r="E23" s="190"/>
      <c r="F23" s="190"/>
      <c r="G23" s="190">
        <v>0</v>
      </c>
      <c r="H23" s="190"/>
      <c r="I23" s="188">
        <f>'Standard Chartered'!G7</f>
        <v>0</v>
      </c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>
        <f>Unicredit!H11</f>
        <v>5547</v>
      </c>
      <c r="U23" s="190"/>
      <c r="V23" s="190">
        <f>Santander!G7</f>
        <v>0</v>
      </c>
      <c r="W23" s="190"/>
      <c r="X23" s="190"/>
      <c r="Y23" s="190"/>
      <c r="Z23" s="396"/>
    </row>
    <row r="24" spans="1:26" s="192" customFormat="1" ht="15.75" thickBot="1" x14ac:dyDescent="0.3">
      <c r="A24" s="683"/>
      <c r="B24" s="686"/>
      <c r="C24" s="191" t="s">
        <v>406</v>
      </c>
      <c r="D24" s="231">
        <f>D23/'Summary (banks)'!$D$55</f>
        <v>0.96581495612254065</v>
      </c>
      <c r="E24" s="231" t="e">
        <f>E23/'Summary (banks)'!$E$55</f>
        <v>#DIV/0!</v>
      </c>
      <c r="F24" s="231" t="e">
        <f>F23/'Summary (banks)'!$F$55</f>
        <v>#DIV/0!</v>
      </c>
      <c r="G24" s="231" t="e">
        <f>G23/'Summary (banks)'!$G$55</f>
        <v>#DIV/0!</v>
      </c>
      <c r="H24" s="231" t="e">
        <f>H23/'Summary (banks)'!$H$55</f>
        <v>#DIV/0!</v>
      </c>
      <c r="I24" s="231">
        <f>I23/'Summary (banks)'!$I$55</f>
        <v>0</v>
      </c>
      <c r="J24" s="231" t="e">
        <f>J23/'Summary (banks)'!$J$55</f>
        <v>#DIV/0!</v>
      </c>
      <c r="K24" s="231" t="e">
        <f>K23/'Summary (banks)'!$K$55</f>
        <v>#DIV/0!</v>
      </c>
      <c r="L24" s="231" t="e">
        <f>L23/'Summary (banks)'!$L$55</f>
        <v>#DIV/0!</v>
      </c>
      <c r="M24" s="231" t="e">
        <f>M23/'Summary (banks)'!$M$55</f>
        <v>#DIV/0!</v>
      </c>
      <c r="N24" s="231" t="e">
        <f>N23/'Summary (banks)'!$N$55</f>
        <v>#DIV/0!</v>
      </c>
      <c r="O24" s="231" t="e">
        <f>O23/'Summary (banks)'!$O$55</f>
        <v>#DIV/0!</v>
      </c>
      <c r="P24" s="231" t="e">
        <f>P23/'Summary (banks)'!$P$55</f>
        <v>#DIV/0!</v>
      </c>
      <c r="Q24" s="231" t="e">
        <f>Q23/'Summary (banks)'!$Q$55</f>
        <v>#DIV/0!</v>
      </c>
      <c r="R24" s="231">
        <f>R23/'Summary (banks)'!$R$55</f>
        <v>0</v>
      </c>
      <c r="S24" s="231" t="e">
        <f>S23/'Summary (banks)'!$S$55</f>
        <v>#DIV/0!</v>
      </c>
      <c r="T24" s="231">
        <f>T23/'Summary (banks)'!$T$55</f>
        <v>0.96662335129901655</v>
      </c>
      <c r="U24" s="231" t="e">
        <f>U23/'Summary (banks)'!$U$55</f>
        <v>#DIV/0!</v>
      </c>
      <c r="V24" s="231" t="e">
        <f>V23/'Summary (banks)'!$V$55</f>
        <v>#DIV/0!</v>
      </c>
      <c r="W24" s="231" t="e">
        <f>W23/'Summary (banks)'!$W$55</f>
        <v>#DIV/0!</v>
      </c>
      <c r="X24" s="231" t="e">
        <f>X23/'Summary (banks)'!$X$55</f>
        <v>#DIV/0!</v>
      </c>
      <c r="Z24" s="398"/>
    </row>
    <row r="25" spans="1:26" s="230" customFormat="1" ht="15" customHeight="1" thickTop="1" thickBot="1" x14ac:dyDescent="0.3">
      <c r="A25" s="683"/>
      <c r="B25" s="687" t="s">
        <v>82</v>
      </c>
      <c r="C25" s="200" t="s">
        <v>91</v>
      </c>
      <c r="D25" s="200">
        <f>D15/D11</f>
        <v>-8.0346504660023632E-2</v>
      </c>
      <c r="E25" s="200"/>
      <c r="F25" s="200"/>
      <c r="G25" s="200" t="e">
        <f>RBS!H7</f>
        <v>#DIV/0!</v>
      </c>
      <c r="H25" s="200"/>
      <c r="I25" s="188" t="e">
        <f>'Standard Chartered'!L7</f>
        <v>#DIV/0!</v>
      </c>
      <c r="J25" s="200">
        <f>'BNP Paribas'!J7</f>
        <v>-0.66666666666666663</v>
      </c>
      <c r="K25" s="200">
        <f>'Crédit Agricole'!K7</f>
        <v>0.2</v>
      </c>
      <c r="L25" s="200">
        <f>'Société Générale'!K7</f>
        <v>0.33333333333333331</v>
      </c>
      <c r="M25" s="200">
        <f>'BPCE group'!H8</f>
        <v>0.3</v>
      </c>
      <c r="N25" s="200"/>
      <c r="O25" s="200">
        <f>'Deutsche Bank'!H7</f>
        <v>0.2</v>
      </c>
      <c r="P25" s="200"/>
      <c r="Q25" s="200"/>
      <c r="R25" s="200">
        <f>ING!K6</f>
        <v>0.17647058823529413</v>
      </c>
      <c r="S25" s="200">
        <f>Rabobank!I7</f>
        <v>0</v>
      </c>
      <c r="T25" s="200">
        <f>Unicredit!I11</f>
        <v>-0.13624049777063083</v>
      </c>
      <c r="U25" s="200">
        <f>'Intesa Sao'!I7</f>
        <v>6.4935064935064929E-2</v>
      </c>
      <c r="V25" s="200">
        <f>Santander!H7</f>
        <v>0</v>
      </c>
      <c r="W25" s="200"/>
      <c r="X25" s="200"/>
      <c r="Y25" s="200"/>
      <c r="Z25" s="399">
        <f>MEDIAN(J25:V25)</f>
        <v>0.12070282658517953</v>
      </c>
    </row>
    <row r="26" spans="1:26" s="17" customFormat="1" ht="15.75" thickBot="1" x14ac:dyDescent="0.3">
      <c r="A26" s="683"/>
      <c r="B26" s="688"/>
      <c r="C26" s="193" t="s">
        <v>407</v>
      </c>
      <c r="D26" s="230">
        <v>0.25</v>
      </c>
      <c r="Z26" s="397"/>
    </row>
    <row r="27" spans="1:26" s="23" customFormat="1" ht="15.75" thickBot="1" x14ac:dyDescent="0.3">
      <c r="A27" s="683"/>
      <c r="B27" s="688"/>
      <c r="C27" s="188" t="s">
        <v>497</v>
      </c>
      <c r="D27" s="392">
        <f>D11/D19</f>
        <v>6.450736516987407E-2</v>
      </c>
      <c r="E27" s="392"/>
      <c r="F27" s="392"/>
      <c r="G27" s="392">
        <f>RBS!I7</f>
        <v>0</v>
      </c>
      <c r="H27" s="392"/>
      <c r="I27" s="392">
        <f>'Standard Chartered'!M7</f>
        <v>0</v>
      </c>
      <c r="J27" s="392">
        <f>'BNP Paribas'!L7</f>
        <v>-1.6574585635359115E-2</v>
      </c>
      <c r="K27" s="392">
        <f>'Crédit Agricole'!L7</f>
        <v>0.11904761904761904</v>
      </c>
      <c r="L27" s="392">
        <f>'Société Générale'!M7</f>
        <v>5.0847457627118647E-2</v>
      </c>
      <c r="M27" s="392">
        <f>'BPCE group'!I8</f>
        <v>9.7087378640776698E-2</v>
      </c>
      <c r="N27" s="392"/>
      <c r="O27" s="392">
        <f>'Deutsche Bank'!I7</f>
        <v>-4.5871559633027525E-2</v>
      </c>
      <c r="P27" s="392"/>
      <c r="Q27" s="392"/>
      <c r="R27" s="392">
        <f>ING!L6</f>
        <v>0.30177514792899407</v>
      </c>
      <c r="S27" s="392">
        <f>Rabobank!J7</f>
        <v>0.5</v>
      </c>
      <c r="T27" s="392">
        <f>Unicredit!J11</f>
        <v>5.9523045547246765E-2</v>
      </c>
      <c r="U27" s="392">
        <f>'Intesa Sao'!J7</f>
        <v>2.8875000000000001E-2</v>
      </c>
      <c r="V27" s="392">
        <f>Santander!I7</f>
        <v>0.112565445026178</v>
      </c>
      <c r="W27" s="188"/>
      <c r="X27" s="188"/>
      <c r="Y27" s="188"/>
      <c r="Z27" s="396"/>
    </row>
    <row r="28" spans="1:26" s="17" customFormat="1" x14ac:dyDescent="0.25">
      <c r="A28" s="683"/>
      <c r="B28" s="688"/>
      <c r="C28" s="189" t="s">
        <v>445</v>
      </c>
      <c r="D28" s="234">
        <f>D27/'Summary (banks)'!$D$81</f>
        <v>1.4346193418003865</v>
      </c>
      <c r="E28" s="230">
        <f>E27/'Summary (banks)'!$E$81</f>
        <v>0</v>
      </c>
      <c r="F28" s="230">
        <f>F27/'Summary (banks)'!$F$81</f>
        <v>0</v>
      </c>
      <c r="G28" s="230">
        <f>G27/'Summary (banks)'!$G$81</f>
        <v>0</v>
      </c>
      <c r="H28" s="230">
        <f>H27/'Summary (banks)'!$H$81</f>
        <v>0</v>
      </c>
      <c r="I28" s="230">
        <f>I27/'Summary (banks)'!$I$81</f>
        <v>0</v>
      </c>
      <c r="J28" s="230">
        <f>J27/'Summary (banks)'!$J$81</f>
        <v>-0.30736798740399213</v>
      </c>
      <c r="K28" s="230">
        <f>K27/'Summary (banks)'!$K$81</f>
        <v>1.860761947846318</v>
      </c>
      <c r="L28" s="230">
        <f>L27/'Summary (banks)'!$L$81</f>
        <v>1.0959619912966061</v>
      </c>
      <c r="M28" s="230">
        <f>M27/'Summary (banks)'!$M$81</f>
        <v>1.5125725509105985</v>
      </c>
      <c r="N28" s="230">
        <f>N27/'Summary (banks)'!$N$81</f>
        <v>0</v>
      </c>
      <c r="O28" s="230">
        <f>O27/'Summary (banks)'!$O$81</f>
        <v>0.92793998333278271</v>
      </c>
      <c r="P28" s="230">
        <f>P27/'Summary (banks)'!$P$81</f>
        <v>0</v>
      </c>
      <c r="Q28" s="230">
        <f>Q27/'Summary (banks)'!$Q$81</f>
        <v>0</v>
      </c>
      <c r="R28" s="230">
        <f>R27/'Summary (banks)'!$R$81</f>
        <v>2.480446803682034</v>
      </c>
      <c r="S28" s="230">
        <f>S27/'Summary (banks)'!$S$81</f>
        <v>8.183339142558383</v>
      </c>
      <c r="T28" s="230">
        <f>T27/'Summary (banks)'!$T$81</f>
        <v>3.3745970609144105</v>
      </c>
      <c r="U28" s="230">
        <f>U27/'Summary (banks)'!$U$81</f>
        <v>0.32414761969344519</v>
      </c>
      <c r="V28" s="230">
        <f>V27/'Summary (banks)'!$V$81</f>
        <v>2.1714507504070517</v>
      </c>
      <c r="W28" s="230">
        <f>W27/'Summary (banks)'!$W$81</f>
        <v>0</v>
      </c>
      <c r="X28" s="230">
        <f>X27/'Summary (banks)'!$X$81</f>
        <v>0</v>
      </c>
      <c r="Z28" s="397"/>
    </row>
    <row r="29" spans="1:26" s="360" customFormat="1" x14ac:dyDescent="0.25">
      <c r="A29" s="683"/>
      <c r="B29" s="688"/>
      <c r="C29" s="359" t="s">
        <v>446</v>
      </c>
      <c r="D29" s="363">
        <f>D27/'Summary (banks)'!$D$84</f>
        <v>1.1172028888299699</v>
      </c>
      <c r="E29" s="264">
        <f>E27/'Summary (banks)'!$E$84</f>
        <v>0</v>
      </c>
      <c r="F29" s="264">
        <f>F27/'Summary (banks)'!$F$84</f>
        <v>0</v>
      </c>
      <c r="G29" s="264">
        <f>G27/'Summary (banks)'!$G$84</f>
        <v>0</v>
      </c>
      <c r="H29" s="264">
        <f>H27/'Summary (banks)'!$H$84</f>
        <v>0</v>
      </c>
      <c r="I29" s="264">
        <f>I27/'Summary (banks)'!$I$84</f>
        <v>0</v>
      </c>
      <c r="J29" s="264">
        <f>J27/'Summary (banks)'!$J$84</f>
        <v>-0.26318625017166158</v>
      </c>
      <c r="K29" s="264">
        <f>K27/'Summary (banks)'!$K$84</f>
        <v>1.6395129480363573</v>
      </c>
      <c r="L29" s="264">
        <f>L27/'Summary (banks)'!$L$84</f>
        <v>0.91365741268791212</v>
      </c>
      <c r="M29" s="264">
        <f>M27/'Summary (banks)'!$M$84</f>
        <v>0.65521331676795158</v>
      </c>
      <c r="N29" s="264">
        <f>N27/'Summary (banks)'!$N$84</f>
        <v>0</v>
      </c>
      <c r="O29" s="264">
        <f>O27/'Summary (banks)'!$O$84</f>
        <v>3.380691188507067</v>
      </c>
      <c r="P29" s="264">
        <f>P27/'Summary (banks)'!$P$84</f>
        <v>0</v>
      </c>
      <c r="Q29" s="264">
        <f>Q27/'Summary (banks)'!$Q$84</f>
        <v>0</v>
      </c>
      <c r="R29" s="264">
        <f>R27/'Summary (banks)'!$R$84</f>
        <v>2.1489997182304874</v>
      </c>
      <c r="S29" s="264">
        <f>S27/'Summary (banks)'!$S$84</f>
        <v>7.7470741222366719</v>
      </c>
      <c r="T29" s="264">
        <f>T27/'Summary (banks)'!$T$84</f>
        <v>1.5466336365765001</v>
      </c>
      <c r="U29" s="264">
        <f>U27/'Summary (banks)'!$U$84</f>
        <v>0.40991102245765565</v>
      </c>
      <c r="V29" s="264">
        <f>V27/'Summary (banks)'!$V$84</f>
        <v>1.6486772862717116</v>
      </c>
      <c r="W29" s="264">
        <f>W27/'Summary (banks)'!$W$84</f>
        <v>0</v>
      </c>
      <c r="X29" s="264">
        <f>X27/'Summary (banks)'!$X$84</f>
        <v>0</v>
      </c>
      <c r="Z29" s="397"/>
    </row>
    <row r="30" spans="1:26" s="358" customFormat="1" ht="15.75" thickBot="1" x14ac:dyDescent="0.3">
      <c r="A30" s="697"/>
      <c r="B30" s="697"/>
      <c r="C30" s="357" t="s">
        <v>448</v>
      </c>
      <c r="D30" s="371">
        <f>D27/'Summary (banks)'!$D$92</f>
        <v>1.5444735735062236</v>
      </c>
      <c r="E30" s="268">
        <f>E27/'Summary (banks)'!$E$90</f>
        <v>0</v>
      </c>
      <c r="F30" s="268">
        <f>F27/'Summary (banks)'!$F$90</f>
        <v>0</v>
      </c>
      <c r="G30" s="268">
        <f>G27/'Summary (banks)'!$G$90</f>
        <v>0</v>
      </c>
      <c r="H30" s="268">
        <f>H27/'Summary (banks)'!$H$90</f>
        <v>0</v>
      </c>
      <c r="I30" s="268">
        <f>I27/'Summary (banks)'!$I$90</f>
        <v>0</v>
      </c>
      <c r="J30" s="268">
        <f>J27/'Summary (banks)'!$J$90</f>
        <v>-0.38341658657810013</v>
      </c>
      <c r="K30" s="268">
        <f>K27/'Summary (banks)'!$K$90</f>
        <v>1.884574278589241</v>
      </c>
      <c r="L30" s="268">
        <f>L27/'Summary (banks)'!$L$90</f>
        <v>1.3494887532830322</v>
      </c>
      <c r="M30" s="268">
        <f>M27/'Summary (banks)'!$M$90</f>
        <v>1.5374420246400022</v>
      </c>
      <c r="N30" s="268">
        <f>N27/'Summary (banks)'!$N$90</f>
        <v>0</v>
      </c>
      <c r="O30" s="268">
        <f>O27/'Summary (banks)'!$O$90</f>
        <v>0.62518378561781907</v>
      </c>
      <c r="P30" s="268">
        <f>P27/'Summary (banks)'!$P$90</f>
        <v>0</v>
      </c>
      <c r="Q30" s="268">
        <f>Q27/'Summary (banks)'!$Q$90</f>
        <v>0</v>
      </c>
      <c r="R30" s="268">
        <f>R27/'Summary (banks)'!$R$90</f>
        <v>2.9320062022403155</v>
      </c>
      <c r="S30" s="268">
        <f>S27/'Summary (banks)'!$S$90</f>
        <v>8.4639308060360694</v>
      </c>
      <c r="T30" s="268">
        <f>T27/'Summary (banks)'!$T$90</f>
        <v>4.8802699905102536</v>
      </c>
      <c r="U30" s="268">
        <f>U27/'Summary (banks)'!$U$90</f>
        <v>0.36425898721472572</v>
      </c>
      <c r="V30" s="268">
        <f>V27/'Summary (banks)'!$V$90</f>
        <v>2.1967655204581265</v>
      </c>
      <c r="W30" s="268">
        <f>W27/'Summary (banks)'!$W$90</f>
        <v>0</v>
      </c>
      <c r="X30" s="268">
        <f>X27/'Summary (banks)'!$X$90</f>
        <v>0</v>
      </c>
      <c r="Z30" s="397"/>
    </row>
    <row r="31" spans="1:26" s="202" customFormat="1" ht="15.75" thickBot="1" x14ac:dyDescent="0.3">
      <c r="A31" s="683"/>
      <c r="B31" s="688"/>
      <c r="C31" s="201" t="s">
        <v>498</v>
      </c>
      <c r="D31" s="201">
        <f>D11/D7</f>
        <v>0.22890901615462728</v>
      </c>
      <c r="E31" s="201"/>
      <c r="F31" s="201"/>
      <c r="G31" s="201">
        <f>RBS!J7</f>
        <v>0</v>
      </c>
      <c r="H31" s="201"/>
      <c r="I31" s="201" t="e">
        <f>'Standard Chartered'!N7</f>
        <v>#DIV/0!</v>
      </c>
      <c r="J31" s="201">
        <f>'BNP Paribas'!M7</f>
        <v>-7.4999999999999997E-2</v>
      </c>
      <c r="K31" s="201">
        <f>'Crédit Agricole'!M7</f>
        <v>0.33333333333333331</v>
      </c>
      <c r="L31" s="201">
        <f>'Société Générale'!N7</f>
        <v>0.3</v>
      </c>
      <c r="M31" s="201">
        <f>'BPCE group'!J8</f>
        <v>0.38461538461538464</v>
      </c>
      <c r="N31" s="201"/>
      <c r="O31" s="201">
        <f>'Deutsche Bank'!J7</f>
        <v>-0.17241379310344829</v>
      </c>
      <c r="P31" s="201"/>
      <c r="Q31" s="201"/>
      <c r="R31" s="201">
        <f>ING!M6</f>
        <v>0.54838709677419351</v>
      </c>
      <c r="S31" s="201">
        <f>Rabobank!K7</f>
        <v>0.5</v>
      </c>
      <c r="T31" s="201">
        <f>Unicredit!K11</f>
        <v>0.21616283708786108</v>
      </c>
      <c r="U31" s="201">
        <f>'Intesa Sao'!K7</f>
        <v>0.14845758354755784</v>
      </c>
      <c r="V31" s="201">
        <f>Santander!J7</f>
        <v>0.33333333333333331</v>
      </c>
      <c r="W31" s="201"/>
      <c r="X31" s="201"/>
      <c r="Y31" s="201"/>
      <c r="Z31" s="400"/>
    </row>
    <row r="32" spans="1:26" s="230" customFormat="1" x14ac:dyDescent="0.25">
      <c r="A32" s="683"/>
      <c r="B32" s="688"/>
      <c r="C32" s="382" t="s">
        <v>445</v>
      </c>
      <c r="D32" s="230">
        <f>D31/'Summary (banks)'!$D$94</f>
        <v>1.1853509895208578</v>
      </c>
      <c r="E32" s="230">
        <f>E31/'Summary (banks)'!$E$94</f>
        <v>0</v>
      </c>
      <c r="F32" s="230">
        <f>F31/'Summary (banks)'!$F$94</f>
        <v>0</v>
      </c>
      <c r="G32" s="230">
        <f>G31/'Summary (banks)'!$G$94</f>
        <v>0</v>
      </c>
      <c r="H32" s="230">
        <f>H31/'Summary (banks)'!$H$94</f>
        <v>0</v>
      </c>
      <c r="I32" s="230" t="e">
        <f>I31/'Summary (banks)'!$I$94</f>
        <v>#DIV/0!</v>
      </c>
      <c r="J32" s="230">
        <f>J31/'Summary (banks)'!$J$94</f>
        <v>-0.32894279877425942</v>
      </c>
      <c r="K32" s="230">
        <f>K31/'Summary (banks)'!$K$94</f>
        <v>1.2224232828168589</v>
      </c>
      <c r="L32" s="230">
        <f>L31/'Summary (banks)'!$L$94</f>
        <v>1.2588610702012764</v>
      </c>
      <c r="M32" s="230">
        <f>M31/'Summary (banks)'!$M$94</f>
        <v>1.389833667241299</v>
      </c>
      <c r="N32" s="230">
        <f>N31/'Summary (banks)'!$N$94</f>
        <v>0</v>
      </c>
      <c r="O32" s="230">
        <f>O31/'Summary (banks)'!$O$94</f>
        <v>1.1962371155358698</v>
      </c>
      <c r="P32" s="230">
        <f>P31/'Summary (banks)'!$P$94</f>
        <v>0</v>
      </c>
      <c r="Q32" s="230">
        <f>Q31/'Summary (banks)'!$Q$94</f>
        <v>0</v>
      </c>
      <c r="R32" s="230">
        <f>R31/'Summary (banks)'!$R$94</f>
        <v>1.4594586438939012</v>
      </c>
      <c r="S32" s="230">
        <f>S31/'Summary (banks)'!$S$94</f>
        <v>2.2680376437783201</v>
      </c>
      <c r="T32" s="230">
        <f>T31/'Summary (banks)'!$T$94</f>
        <v>2.1647622159683046</v>
      </c>
      <c r="U32" s="230">
        <f>U31/'Summary (banks)'!$U$94</f>
        <v>0.4459401505513983</v>
      </c>
      <c r="V32" s="230">
        <f>V31/'Summary (banks)'!$V$94</f>
        <v>1.6024230997521036</v>
      </c>
      <c r="W32" s="230">
        <f>W31/'Summary (banks)'!$W$94</f>
        <v>0</v>
      </c>
      <c r="X32" s="230">
        <f>X31/'Summary (banks)'!$X$94</f>
        <v>0</v>
      </c>
      <c r="Z32" s="399"/>
    </row>
    <row r="33" spans="1:26" s="264" customFormat="1" x14ac:dyDescent="0.25">
      <c r="A33" s="683"/>
      <c r="B33" s="688"/>
      <c r="C33" s="383" t="s">
        <v>446</v>
      </c>
      <c r="D33" s="264">
        <f>D31/'Summary (banks)'!$D$97</f>
        <v>0.86699085883496374</v>
      </c>
      <c r="E33" s="264">
        <f>E31/'Summary (banks)'!$E$97</f>
        <v>0</v>
      </c>
      <c r="F33" s="264">
        <f>F31/'Summary (banks)'!$F$97</f>
        <v>0</v>
      </c>
      <c r="G33" s="264">
        <f>G31/'Summary (banks)'!$G$97</f>
        <v>0</v>
      </c>
      <c r="H33" s="264">
        <f>H31/'Summary (banks)'!$H$97</f>
        <v>0</v>
      </c>
      <c r="I33" s="264" t="e">
        <f>I31/'Summary (banks)'!$I$97</f>
        <v>#DIV/0!</v>
      </c>
      <c r="J33" s="264">
        <f>J31/'Summary (banks)'!$J$97</f>
        <v>-0.2737380497131931</v>
      </c>
      <c r="K33" s="264">
        <f>K31/'Summary (banks)'!$K$97</f>
        <v>1.1819394424436442</v>
      </c>
      <c r="L33" s="264">
        <f>L31/'Summary (banks)'!$L$97</f>
        <v>0.91157469717362039</v>
      </c>
      <c r="M33" s="264">
        <f>M31/'Summary (banks)'!$M$97</f>
        <v>1.0569685091978087</v>
      </c>
      <c r="N33" s="264">
        <f>N31/'Summary (banks)'!$N$97</f>
        <v>0</v>
      </c>
      <c r="O33" s="264">
        <f>O31/'Summary (banks)'!$O$97</f>
        <v>5.5482345378575699</v>
      </c>
      <c r="P33" s="264">
        <f>P31/'Summary (banks)'!$P$97</f>
        <v>0</v>
      </c>
      <c r="Q33" s="264">
        <f>Q31/'Summary (banks)'!$Q$97</f>
        <v>0</v>
      </c>
      <c r="R33" s="264">
        <f>R31/'Summary (banks)'!$R$97</f>
        <v>1.1940604198668714</v>
      </c>
      <c r="S33" s="264">
        <f>S31/'Summary (banks)'!$S$97</f>
        <v>2.6924577373211962</v>
      </c>
      <c r="T33" s="264">
        <f>T31/'Summary (banks)'!$T$97</f>
        <v>0.93070867069061369</v>
      </c>
      <c r="U33" s="264">
        <f>U31/'Summary (banks)'!$U$97</f>
        <v>0.3361150551339544</v>
      </c>
      <c r="V33" s="264">
        <f>V31/'Summary (banks)'!$V$97</f>
        <v>1.2762645914396886</v>
      </c>
      <c r="W33" s="264">
        <f>W31/'Summary (banks)'!$W$97</f>
        <v>0</v>
      </c>
      <c r="X33" s="264">
        <f>X31/'Summary (banks)'!$X$97</f>
        <v>0</v>
      </c>
      <c r="Z33" s="399"/>
    </row>
    <row r="34" spans="1:26" s="268" customFormat="1" x14ac:dyDescent="0.25">
      <c r="A34" s="697"/>
      <c r="B34" s="697"/>
      <c r="C34" s="387" t="s">
        <v>448</v>
      </c>
      <c r="D34" s="268">
        <f>D31/'Summary (banks)'!$D$105</f>
        <v>1.0551369797797601</v>
      </c>
      <c r="E34" s="268">
        <f>E31/'Summary (banks)'!$E$103</f>
        <v>0</v>
      </c>
      <c r="F34" s="268">
        <f>F31/'Summary (banks)'!$F$103</f>
        <v>0</v>
      </c>
      <c r="G34" s="268">
        <f>G31/'Summary (banks)'!$G$103</f>
        <v>0</v>
      </c>
      <c r="H34" s="268">
        <f>H31/'Summary (banks)'!$H$103</f>
        <v>0</v>
      </c>
      <c r="I34" s="268" t="e">
        <f>I31/'Summary (banks)'!$I$103</f>
        <v>#DIV/0!</v>
      </c>
      <c r="J34" s="268">
        <f>J31/'Summary (banks)'!$J$103</f>
        <v>-0.38717591196864637</v>
      </c>
      <c r="K34" s="268">
        <f>K31/'Summary (banks)'!$K$103</f>
        <v>1.2015595930807899</v>
      </c>
      <c r="L34" s="268">
        <f>L31/'Summary (banks)'!$L$103</f>
        <v>1.4496749842734327</v>
      </c>
      <c r="M34" s="268">
        <f>M31/'Summary (banks)'!$M$103</f>
        <v>1.4019967522704038</v>
      </c>
      <c r="N34" s="268">
        <f>N31/'Summary (banks)'!$N$103</f>
        <v>0</v>
      </c>
      <c r="O34" s="268">
        <f>O31/'Summary (banks)'!$O$103</f>
        <v>0.74616788777474941</v>
      </c>
      <c r="P34" s="268">
        <f>P31/'Summary (banks)'!$P$103</f>
        <v>0</v>
      </c>
      <c r="Q34" s="268">
        <f>Q31/'Summary (banks)'!$Q$103</f>
        <v>0</v>
      </c>
      <c r="R34" s="268">
        <f>R31/'Summary (banks)'!$R$103</f>
        <v>1.6050794132140556</v>
      </c>
      <c r="S34" s="268">
        <f>S31/'Summary (banks)'!$S$103</f>
        <v>2.2935222672064777</v>
      </c>
      <c r="T34" s="268">
        <f>T31/'Summary (banks)'!$T$103</f>
        <v>2.8615725227844511</v>
      </c>
      <c r="U34" s="268">
        <f>U31/'Summary (banks)'!$U$103</f>
        <v>0.47573928571639962</v>
      </c>
      <c r="V34" s="268">
        <f>V31/'Summary (banks)'!$V$103</f>
        <v>1.6158354646206308</v>
      </c>
      <c r="W34" s="268">
        <f>W31/'Summary (banks)'!$W$103</f>
        <v>0</v>
      </c>
      <c r="X34" s="268">
        <f>X31/'Summary (banks)'!$X$103</f>
        <v>0</v>
      </c>
      <c r="Z34" s="399"/>
    </row>
    <row r="35" spans="1:26" x14ac:dyDescent="0.25">
      <c r="B35" s="187"/>
    </row>
    <row r="36" spans="1:26" ht="15.75" thickBot="1" x14ac:dyDescent="0.3">
      <c r="B36" s="187"/>
    </row>
    <row r="37" spans="1:26" s="23" customFormat="1" ht="15.75" customHeight="1" thickBot="1" x14ac:dyDescent="0.3">
      <c r="A37" s="682" t="s">
        <v>229</v>
      </c>
      <c r="B37" s="684" t="s">
        <v>331</v>
      </c>
      <c r="C37" s="188" t="s">
        <v>2</v>
      </c>
      <c r="D37" s="203">
        <f>SUM(E37:X37)</f>
        <v>37</v>
      </c>
      <c r="E37" s="188"/>
      <c r="F37" s="188"/>
      <c r="G37" s="188"/>
      <c r="H37" s="188"/>
      <c r="I37" s="188"/>
      <c r="J37" s="188"/>
      <c r="K37" s="188"/>
      <c r="L37" s="188">
        <f>'Société Générale'!C9</f>
        <v>18</v>
      </c>
      <c r="M37" s="188"/>
      <c r="N37" s="188"/>
      <c r="O37" s="188"/>
      <c r="P37" s="188"/>
      <c r="Q37" s="188"/>
      <c r="R37" s="188"/>
      <c r="S37" s="188"/>
      <c r="T37" s="188"/>
      <c r="U37" s="188"/>
      <c r="V37" s="188">
        <f>Santander!C8</f>
        <v>19</v>
      </c>
      <c r="W37" s="188"/>
      <c r="X37" s="188"/>
      <c r="Y37" s="188"/>
      <c r="Z37" s="403"/>
    </row>
    <row r="38" spans="1:26" s="17" customFormat="1" x14ac:dyDescent="0.25">
      <c r="A38" s="683"/>
      <c r="B38" s="685"/>
      <c r="C38" s="189" t="s">
        <v>333</v>
      </c>
      <c r="D38" s="230">
        <f>D37/'Summary (banks)'!$D$3</f>
        <v>7.5756423250787375E-5</v>
      </c>
      <c r="E38" s="230">
        <f>E37/'Summary (banks)'!$E$3</f>
        <v>0</v>
      </c>
      <c r="F38" s="230">
        <f>F37/'Summary (banks)'!$F$3</f>
        <v>0</v>
      </c>
      <c r="G38" s="230">
        <f>G37/'Summary (banks)'!$G$3</f>
        <v>0</v>
      </c>
      <c r="H38" s="230">
        <f>H37/'Summary (banks)'!$H$3</f>
        <v>0</v>
      </c>
      <c r="I38" s="230">
        <f>I37/'Summary (banks)'!$I$3</f>
        <v>0</v>
      </c>
      <c r="J38" s="230">
        <f>J37/'Summary (banks)'!$J$3</f>
        <v>0</v>
      </c>
      <c r="K38" s="230">
        <f>K37/'Summary (banks)'!$K$3</f>
        <v>0</v>
      </c>
      <c r="L38" s="230">
        <f>L37/'Summary (banks)'!$L$3</f>
        <v>7.0194595016183749E-4</v>
      </c>
      <c r="M38" s="230">
        <f>M37/'Summary (banks)'!$M$3</f>
        <v>0</v>
      </c>
      <c r="N38" s="230">
        <f>N37/'Summary (banks)'!$N$3</f>
        <v>0</v>
      </c>
      <c r="O38" s="230">
        <f>O37/'Summary (banks)'!$O$3</f>
        <v>0</v>
      </c>
      <c r="P38" s="230">
        <f>P37/'Summary (banks)'!$P$3</f>
        <v>0</v>
      </c>
      <c r="Q38" s="230">
        <f>Q37/'Summary (banks)'!$Q$3</f>
        <v>0</v>
      </c>
      <c r="R38" s="230">
        <f>R37/'Summary (banks)'!$R$3</f>
        <v>0</v>
      </c>
      <c r="S38" s="230">
        <f>S37/'Summary (banks)'!$S$3</f>
        <v>0</v>
      </c>
      <c r="T38" s="230">
        <f>T37/'Summary (banks)'!$T$3</f>
        <v>0</v>
      </c>
      <c r="U38" s="230">
        <f>U37/'Summary (banks)'!$U$3</f>
        <v>0</v>
      </c>
      <c r="V38" s="230">
        <f>V37/'Summary (banks)'!$V$3</f>
        <v>4.1398845190107852E-4</v>
      </c>
      <c r="W38" s="230">
        <f>W37/'Summary (banks)'!$W$3</f>
        <v>0</v>
      </c>
      <c r="X38" s="230">
        <f>X37/'Summary (banks)'!$X$3</f>
        <v>0</v>
      </c>
      <c r="Z38" s="397"/>
    </row>
    <row r="39" spans="1:26" s="360" customFormat="1" x14ac:dyDescent="0.25">
      <c r="A39" s="683"/>
      <c r="B39" s="685"/>
      <c r="C39" s="359" t="s">
        <v>334</v>
      </c>
      <c r="D39" s="264">
        <f>D37/'Summary (banks)'!$D$7</f>
        <v>1.4432879314285816E-4</v>
      </c>
      <c r="E39" s="264">
        <f>E37/'Summary (banks)'!$E$7</f>
        <v>0</v>
      </c>
      <c r="F39" s="264">
        <f>F37/'Summary (banks)'!$F$7</f>
        <v>0</v>
      </c>
      <c r="G39" s="264">
        <f>G37/'Summary (banks)'!$G$7</f>
        <v>0</v>
      </c>
      <c r="H39" s="264">
        <f>H37/'Summary (banks)'!$H$7</f>
        <v>0</v>
      </c>
      <c r="I39" s="264">
        <f>I37/'Summary (banks)'!$I$7</f>
        <v>0</v>
      </c>
      <c r="J39" s="264">
        <f>J37/'Summary (banks)'!$J$7</f>
        <v>0</v>
      </c>
      <c r="K39" s="264">
        <f>K37/'Summary (banks)'!$K$7</f>
        <v>0</v>
      </c>
      <c r="L39" s="264">
        <f>L37/'Summary (banks)'!$L$7</f>
        <v>1.3288055514543038E-3</v>
      </c>
      <c r="M39" s="264">
        <f>M37/'Summary (banks)'!$M$7</f>
        <v>0</v>
      </c>
      <c r="N39" s="264">
        <f>N37/'Summary (banks)'!$N$7</f>
        <v>0</v>
      </c>
      <c r="O39" s="264">
        <f>O37/'Summary (banks)'!$O$7</f>
        <v>0</v>
      </c>
      <c r="P39" s="264">
        <f>P37/'Summary (banks)'!$P$7</f>
        <v>0</v>
      </c>
      <c r="Q39" s="264">
        <f>Q37/'Summary (banks)'!$Q$7</f>
        <v>0</v>
      </c>
      <c r="R39" s="264">
        <f>R37/'Summary (banks)'!$R$7</f>
        <v>0</v>
      </c>
      <c r="S39" s="264">
        <f>S37/'Summary (banks)'!$S$7</f>
        <v>0</v>
      </c>
      <c r="T39" s="264">
        <f>T37/'Summary (banks)'!$T$7</f>
        <v>0</v>
      </c>
      <c r="U39" s="264">
        <f>U37/'Summary (banks)'!$U$7</f>
        <v>0</v>
      </c>
      <c r="V39" s="264">
        <f>V37/'Summary (banks)'!$V$7</f>
        <v>4.7094983144953403E-4</v>
      </c>
      <c r="W39" s="264">
        <f>W37/'Summary (banks)'!$W$7</f>
        <v>0</v>
      </c>
      <c r="X39" s="264">
        <f>X37/'Summary (banks)'!$X$7</f>
        <v>0</v>
      </c>
      <c r="Z39" s="397"/>
    </row>
    <row r="40" spans="1:26" s="17" customFormat="1" ht="15.75" thickBot="1" x14ac:dyDescent="0.3">
      <c r="A40" s="683"/>
      <c r="B40" s="685"/>
      <c r="C40" s="372" t="s">
        <v>398</v>
      </c>
      <c r="D40" s="230">
        <f>D37/'Summary (banks)'!$D$9</f>
        <v>6.3199134524241727E-4</v>
      </c>
      <c r="E40" s="230">
        <f>E37/'Summary (banks)'!$E$9</f>
        <v>0</v>
      </c>
      <c r="F40" s="230">
        <f>F37/'Summary (banks)'!$F$9</f>
        <v>0</v>
      </c>
      <c r="G40" s="230">
        <f>G37/'Summary (banks)'!$G$9</f>
        <v>0</v>
      </c>
      <c r="H40" s="230">
        <f>H37/'Summary (banks)'!$H$9</f>
        <v>0</v>
      </c>
      <c r="I40" s="230">
        <f>I37/'Summary (banks)'!$I$9</f>
        <v>0</v>
      </c>
      <c r="J40" s="230">
        <f>J37/'Summary (banks)'!$J$9</f>
        <v>0</v>
      </c>
      <c r="K40" s="230">
        <f>K37/'Summary (banks)'!$K$9</f>
        <v>0</v>
      </c>
      <c r="L40" s="230">
        <f>L37/'Summary (banks)'!$L$9</f>
        <v>6.9284064665127024E-3</v>
      </c>
      <c r="M40" s="230">
        <f>M37/'Summary (banks)'!$M$9</f>
        <v>0</v>
      </c>
      <c r="N40" s="230">
        <f>N37/'Summary (banks)'!$N$9</f>
        <v>0</v>
      </c>
      <c r="O40" s="230">
        <f>O37/'Summary (banks)'!$O$9</f>
        <v>0</v>
      </c>
      <c r="P40" s="230">
        <f>P37/'Summary (banks)'!$P$9</f>
        <v>0</v>
      </c>
      <c r="Q40" s="230" t="e">
        <f>Q37/'Summary (banks)'!$Q$9</f>
        <v>#DIV/0!</v>
      </c>
      <c r="R40" s="230">
        <f>R37/'Summary (banks)'!$R$9</f>
        <v>0</v>
      </c>
      <c r="S40" s="230">
        <f>S37/'Summary (banks)'!$S$9</f>
        <v>0</v>
      </c>
      <c r="T40" s="230">
        <f>T37/'Summary (banks)'!$T$9</f>
        <v>0</v>
      </c>
      <c r="U40" s="230">
        <f>U37/'Summary (banks)'!$U$9</f>
        <v>0</v>
      </c>
      <c r="V40" s="230">
        <f>V37/'Summary (banks)'!$V$9</f>
        <v>4.6798029556650245E-2</v>
      </c>
      <c r="W40" s="230">
        <f>W37/'Summary (banks)'!$W$9</f>
        <v>0</v>
      </c>
      <c r="X40" s="230">
        <f>X37/'Summary (banks)'!$X$9</f>
        <v>0</v>
      </c>
      <c r="Z40" s="397"/>
    </row>
    <row r="41" spans="1:26" s="23" customFormat="1" ht="15.75" thickBot="1" x14ac:dyDescent="0.3">
      <c r="A41" s="683"/>
      <c r="B41" s="685"/>
      <c r="C41" s="236" t="s">
        <v>6</v>
      </c>
      <c r="D41" s="203">
        <f>SUM(E41:X41)</f>
        <v>19</v>
      </c>
      <c r="E41" s="188"/>
      <c r="F41" s="188"/>
      <c r="G41" s="188"/>
      <c r="H41" s="188"/>
      <c r="I41" s="188"/>
      <c r="J41" s="188"/>
      <c r="K41" s="188"/>
      <c r="L41" s="188">
        <f>'Société Générale'!E9</f>
        <v>4</v>
      </c>
      <c r="M41" s="188"/>
      <c r="N41" s="188"/>
      <c r="O41" s="188"/>
      <c r="P41" s="188"/>
      <c r="Q41" s="188"/>
      <c r="R41" s="188"/>
      <c r="S41" s="188"/>
      <c r="T41" s="188"/>
      <c r="U41" s="188"/>
      <c r="V41" s="188">
        <f>Santander!E8</f>
        <v>15</v>
      </c>
      <c r="W41" s="188"/>
      <c r="X41" s="188"/>
      <c r="Y41" s="188"/>
      <c r="Z41" s="404"/>
    </row>
    <row r="42" spans="1:26" s="17" customFormat="1" x14ac:dyDescent="0.25">
      <c r="A42" s="683"/>
      <c r="B42" s="685"/>
      <c r="C42" s="189" t="s">
        <v>335</v>
      </c>
      <c r="D42" s="230">
        <f>D41/'Summary (banks)'!$D$29</f>
        <v>2.0144449630664103E-4</v>
      </c>
      <c r="E42" s="230">
        <f>E41/'Summary (banks)'!$E$29</f>
        <v>0</v>
      </c>
      <c r="F42" s="230">
        <f>F41/'Summary (banks)'!$F$29</f>
        <v>0</v>
      </c>
      <c r="G42" s="230">
        <f>G41/'Summary (banks)'!$G$29</f>
        <v>0</v>
      </c>
      <c r="H42" s="230">
        <f>H41/'Summary (banks)'!$H$29</f>
        <v>0</v>
      </c>
      <c r="I42" s="230">
        <f>I41/'Summary (banks)'!$I$29</f>
        <v>0</v>
      </c>
      <c r="J42" s="230">
        <f>J41/'Summary (banks)'!$J$29</f>
        <v>0</v>
      </c>
      <c r="K42" s="230">
        <f>K41/'Summary (banks)'!$K$29</f>
        <v>0</v>
      </c>
      <c r="L42" s="230">
        <f>L41/'Summary (banks)'!$L$29</f>
        <v>6.5455735558828337E-4</v>
      </c>
      <c r="M42" s="230">
        <f>M41/'Summary (banks)'!$M$29</f>
        <v>0</v>
      </c>
      <c r="N42" s="230">
        <f>N41/'Summary (banks)'!$N$29</f>
        <v>0</v>
      </c>
      <c r="O42" s="230">
        <f>O41/'Summary (banks)'!$O$29</f>
        <v>0</v>
      </c>
      <c r="P42" s="230">
        <f>P41/'Summary (banks)'!$P$29</f>
        <v>0</v>
      </c>
      <c r="Q42" s="230">
        <f>Q41/'Summary (banks)'!$Q$29</f>
        <v>0</v>
      </c>
      <c r="R42" s="230">
        <f>R41/'Summary (banks)'!$R$29</f>
        <v>0</v>
      </c>
      <c r="S42" s="230">
        <f>S41/'Summary (banks)'!$S$29</f>
        <v>0</v>
      </c>
      <c r="T42" s="230">
        <f>T41/'Summary (banks)'!$T$29</f>
        <v>0</v>
      </c>
      <c r="U42" s="230">
        <f>U41/'Summary (banks)'!$U$29</f>
        <v>0</v>
      </c>
      <c r="V42" s="230">
        <f>V41/'Summary (banks)'!$V$29</f>
        <v>1.5711741908452917E-3</v>
      </c>
      <c r="W42" s="230">
        <f>W41/'Summary (banks)'!$W$29</f>
        <v>0</v>
      </c>
      <c r="X42" s="230">
        <f>X41/'Summary (banks)'!$X$29</f>
        <v>0</v>
      </c>
      <c r="Z42" s="397"/>
    </row>
    <row r="43" spans="1:26" s="360" customFormat="1" x14ac:dyDescent="0.25">
      <c r="A43" s="683"/>
      <c r="B43" s="685"/>
      <c r="C43" s="359" t="s">
        <v>336</v>
      </c>
      <c r="D43" s="264">
        <f>D41/'Summary (banks)'!$D$33</f>
        <v>2.8070909026677916E-4</v>
      </c>
      <c r="E43" s="264">
        <f>E41/'Summary (banks)'!$E$33</f>
        <v>0</v>
      </c>
      <c r="F43" s="264">
        <f>F41/'Summary (banks)'!$F$33</f>
        <v>0</v>
      </c>
      <c r="G43" s="264">
        <f>G41/'Summary (banks)'!$G$33</f>
        <v>0</v>
      </c>
      <c r="H43" s="264">
        <f>H41/'Summary (banks)'!$H$33</f>
        <v>0</v>
      </c>
      <c r="I43" s="264">
        <f>I41/'Summary (banks)'!$I$33</f>
        <v>0</v>
      </c>
      <c r="J43" s="264">
        <f>J41/'Summary (banks)'!$J$33</f>
        <v>0</v>
      </c>
      <c r="K43" s="264">
        <f>K41/'Summary (banks)'!$K$33</f>
        <v>0</v>
      </c>
      <c r="L43" s="264">
        <f>L41/'Summary (banks)'!$L$33</f>
        <v>8.9726334679228351E-4</v>
      </c>
      <c r="M43" s="264">
        <f>M41/'Summary (banks)'!$M$33</f>
        <v>0</v>
      </c>
      <c r="N43" s="264">
        <f>N41/'Summary (banks)'!$N$33</f>
        <v>0</v>
      </c>
      <c r="O43" s="264">
        <f>O41/'Summary (banks)'!$O$33</f>
        <v>0</v>
      </c>
      <c r="P43" s="264">
        <f>P41/'Summary (banks)'!$P$33</f>
        <v>0</v>
      </c>
      <c r="Q43" s="264">
        <f>Q41/'Summary (banks)'!$Q$33</f>
        <v>0</v>
      </c>
      <c r="R43" s="264">
        <f>R41/'Summary (banks)'!$R$33</f>
        <v>0</v>
      </c>
      <c r="S43" s="264">
        <f>S41/'Summary (banks)'!$S$33</f>
        <v>0</v>
      </c>
      <c r="T43" s="264">
        <f>T41/'Summary (banks)'!$T$33</f>
        <v>0</v>
      </c>
      <c r="U43" s="264">
        <f>U41/'Summary (banks)'!$U$33</f>
        <v>0</v>
      </c>
      <c r="V43" s="264">
        <f>V41/'Summary (banks)'!$V$33</f>
        <v>1.4235550915820442E-3</v>
      </c>
      <c r="W43" s="264">
        <f>W41/'Summary (banks)'!$W$33</f>
        <v>0</v>
      </c>
      <c r="X43" s="264">
        <f>X41/'Summary (banks)'!$X$33</f>
        <v>0</v>
      </c>
      <c r="Z43" s="397"/>
    </row>
    <row r="44" spans="1:26" s="17" customFormat="1" ht="15.75" thickBot="1" x14ac:dyDescent="0.3">
      <c r="A44" s="683"/>
      <c r="B44" s="685"/>
      <c r="C44" s="372" t="s">
        <v>399</v>
      </c>
      <c r="D44" s="230">
        <f>D41/'Summary (banks)'!$D$35</f>
        <v>7.6704027536289858E-4</v>
      </c>
      <c r="E44" s="230">
        <f>E41/'Summary (banks)'!$E$35</f>
        <v>0</v>
      </c>
      <c r="F44" s="230">
        <f>F41/'Summary (banks)'!$F$35</f>
        <v>0</v>
      </c>
      <c r="G44" s="230">
        <f>G41/'Summary (banks)'!$G$35</f>
        <v>0</v>
      </c>
      <c r="H44" s="230">
        <f>H41/'Summary (banks)'!$H$35</f>
        <v>0</v>
      </c>
      <c r="I44" s="230">
        <f>I41/'Summary (banks)'!$I$35</f>
        <v>0</v>
      </c>
      <c r="J44" s="230">
        <f>J41/'Summary (banks)'!$J$35</f>
        <v>0</v>
      </c>
      <c r="K44" s="230">
        <f>K41/'Summary (banks)'!$K$35</f>
        <v>0</v>
      </c>
      <c r="L44" s="230">
        <f>L41/'Summary (banks)'!$L$35</f>
        <v>2.9806259314456036E-3</v>
      </c>
      <c r="M44" s="230">
        <f>M41/'Summary (banks)'!$M$35</f>
        <v>0</v>
      </c>
      <c r="N44" s="230">
        <f>N41/'Summary (banks)'!$N$35</f>
        <v>0</v>
      </c>
      <c r="O44" s="230">
        <f>O41/'Summary (banks)'!$O$35</f>
        <v>0</v>
      </c>
      <c r="P44" s="230">
        <f>P41/'Summary (banks)'!$P$35</f>
        <v>0</v>
      </c>
      <c r="Q44" s="230" t="e">
        <f>Q41/'Summary (banks)'!$Q$35</f>
        <v>#DIV/0!</v>
      </c>
      <c r="R44" s="230">
        <f>R41/'Summary (banks)'!$R$35</f>
        <v>0</v>
      </c>
      <c r="S44" s="230">
        <f>S41/'Summary (banks)'!$S$35</f>
        <v>0</v>
      </c>
      <c r="T44" s="230">
        <f>T41/'Summary (banks)'!$T$35</f>
        <v>0</v>
      </c>
      <c r="U44" s="230">
        <f>U41/'Summary (banks)'!$U$35</f>
        <v>0</v>
      </c>
      <c r="V44" s="230">
        <f>V41/'Summary (banks)'!$V$35</f>
        <v>9.202453987730061E-2</v>
      </c>
      <c r="W44" s="230">
        <f>W41/'Summary (banks)'!$W$35</f>
        <v>0</v>
      </c>
      <c r="X44" s="230">
        <f>X41/'Summary (banks)'!$X$35</f>
        <v>0</v>
      </c>
      <c r="Z44" s="397"/>
    </row>
    <row r="45" spans="1:26" s="23" customFormat="1" ht="15.75" thickBot="1" x14ac:dyDescent="0.3">
      <c r="A45" s="683"/>
      <c r="B45" s="685"/>
      <c r="C45" s="188" t="s">
        <v>400</v>
      </c>
      <c r="D45" s="203">
        <f>SUM(E45:X45)</f>
        <v>0</v>
      </c>
      <c r="E45" s="188"/>
      <c r="F45" s="188"/>
      <c r="G45" s="188"/>
      <c r="H45" s="188"/>
      <c r="I45" s="188"/>
      <c r="J45" s="188"/>
      <c r="K45" s="188"/>
      <c r="L45" s="188">
        <f>'Société Générale'!H9</f>
        <v>0</v>
      </c>
      <c r="M45" s="188"/>
      <c r="N45" s="188"/>
      <c r="O45" s="188"/>
      <c r="P45" s="188"/>
      <c r="Q45" s="188"/>
      <c r="R45" s="188"/>
      <c r="S45" s="188"/>
      <c r="T45" s="188"/>
      <c r="U45" s="188"/>
      <c r="V45" s="188">
        <f>Santander!F8</f>
        <v>0</v>
      </c>
      <c r="W45" s="188"/>
      <c r="X45" s="188"/>
      <c r="Y45" s="188"/>
      <c r="Z45" s="404"/>
    </row>
    <row r="46" spans="1:26" s="17" customFormat="1" x14ac:dyDescent="0.25">
      <c r="A46" s="683"/>
      <c r="B46" s="685"/>
      <c r="C46" s="189" t="s">
        <v>401</v>
      </c>
      <c r="D46" s="230">
        <f>D45/'Summary (banks)'!$D$42</f>
        <v>0</v>
      </c>
      <c r="E46" s="230">
        <f>E45/'Summary (banks)'!$E$42</f>
        <v>0</v>
      </c>
      <c r="F46" s="230">
        <f>F45/'Summary (banks)'!$F$42</f>
        <v>0</v>
      </c>
      <c r="G46" s="230">
        <f>G45/'Summary (banks)'!$G$42</f>
        <v>0</v>
      </c>
      <c r="H46" s="230">
        <f>H45/'Summary (banks)'!$H$42</f>
        <v>0</v>
      </c>
      <c r="I46" s="230">
        <f>I45/'Summary (banks)'!$I$42</f>
        <v>0</v>
      </c>
      <c r="J46" s="230">
        <f>J45/'Summary (banks)'!$J$42</f>
        <v>0</v>
      </c>
      <c r="K46" s="230">
        <f>K45/'Summary (banks)'!$K$42</f>
        <v>0</v>
      </c>
      <c r="L46" s="230">
        <f>L45/'Summary (banks)'!$L$42</f>
        <v>0</v>
      </c>
      <c r="M46" s="230">
        <f>M45/'Summary (banks)'!$M$42</f>
        <v>0</v>
      </c>
      <c r="N46" s="230">
        <f>N45/'Summary (banks)'!$N$42</f>
        <v>0</v>
      </c>
      <c r="O46" s="230">
        <f>O45/'Summary (banks)'!$O$42</f>
        <v>0</v>
      </c>
      <c r="P46" s="230">
        <f>P45/'Summary (banks)'!$P$42</f>
        <v>0</v>
      </c>
      <c r="Q46" s="230">
        <f>Q45/'Summary (banks)'!$Q$42</f>
        <v>0</v>
      </c>
      <c r="R46" s="230">
        <f>R45/'Summary (banks)'!$R$42</f>
        <v>0</v>
      </c>
      <c r="S46" s="230">
        <f>S45/'Summary (banks)'!$S$42</f>
        <v>0</v>
      </c>
      <c r="T46" s="230">
        <f>T45/'Summary (banks)'!$T$42</f>
        <v>0</v>
      </c>
      <c r="U46" s="230">
        <f>U45/'Summary (banks)'!$U$42</f>
        <v>0</v>
      </c>
      <c r="V46" s="230">
        <f>V45/'Summary (banks)'!$V$42</f>
        <v>0</v>
      </c>
      <c r="W46" s="230">
        <f>W45/'Summary (banks)'!$W$42</f>
        <v>0</v>
      </c>
      <c r="X46" s="230">
        <f>X45/'Summary (banks)'!$X$42</f>
        <v>0</v>
      </c>
      <c r="Z46" s="397"/>
    </row>
    <row r="47" spans="1:26" s="360" customFormat="1" x14ac:dyDescent="0.25">
      <c r="A47" s="683"/>
      <c r="B47" s="685"/>
      <c r="C47" s="359" t="s">
        <v>402</v>
      </c>
      <c r="D47" s="264">
        <f>D45/'Summary (banks)'!$D$46</f>
        <v>0</v>
      </c>
      <c r="E47" s="264">
        <f>E45/'Summary (banks)'!$E$46</f>
        <v>0</v>
      </c>
      <c r="F47" s="264">
        <f>F45/'Summary (banks)'!$F$46</f>
        <v>0</v>
      </c>
      <c r="G47" s="264">
        <f>G45/'Summary (banks)'!$G$46</f>
        <v>0</v>
      </c>
      <c r="H47" s="264">
        <f>H45/'Summary (banks)'!$H$46</f>
        <v>0</v>
      </c>
      <c r="I47" s="264">
        <f>I45/'Summary (banks)'!$I$46</f>
        <v>0</v>
      </c>
      <c r="J47" s="264">
        <f>J45/'Summary (banks)'!$J$46</f>
        <v>0</v>
      </c>
      <c r="K47" s="264">
        <f>K45/'Summary (banks)'!$K$46</f>
        <v>0</v>
      </c>
      <c r="L47" s="264">
        <f>L45/'Summary (banks)'!$L$46</f>
        <v>0</v>
      </c>
      <c r="M47" s="264">
        <f>M45/'Summary (banks)'!$M$46</f>
        <v>0</v>
      </c>
      <c r="N47" s="264">
        <f>N45/'Summary (banks)'!$N$46</f>
        <v>0</v>
      </c>
      <c r="O47" s="264">
        <f>O45/'Summary (banks)'!$O$46</f>
        <v>0</v>
      </c>
      <c r="P47" s="264">
        <f>P45/'Summary (banks)'!$P$46</f>
        <v>0</v>
      </c>
      <c r="Q47" s="264">
        <f>Q45/'Summary (banks)'!$Q$46</f>
        <v>0</v>
      </c>
      <c r="R47" s="264">
        <f>R45/'Summary (banks)'!$R$46</f>
        <v>0</v>
      </c>
      <c r="S47" s="264">
        <f>S45/'Summary (banks)'!$S$46</f>
        <v>0</v>
      </c>
      <c r="T47" s="264">
        <f>T45/'Summary (banks)'!$T$46</f>
        <v>0</v>
      </c>
      <c r="U47" s="264">
        <f>U45/'Summary (banks)'!$U$46</f>
        <v>0</v>
      </c>
      <c r="V47" s="264">
        <f>V45/'Summary (banks)'!$V$46</f>
        <v>0</v>
      </c>
      <c r="W47" s="264">
        <f>W45/'Summary (banks)'!$W$46</f>
        <v>0</v>
      </c>
      <c r="X47" s="264">
        <f>X45/'Summary (banks)'!$X$46</f>
        <v>0</v>
      </c>
      <c r="Z47" s="397"/>
    </row>
    <row r="48" spans="1:26" s="17" customFormat="1" ht="15.75" thickBot="1" x14ac:dyDescent="0.3">
      <c r="A48" s="683"/>
      <c r="B48" s="685"/>
      <c r="C48" s="372" t="s">
        <v>403</v>
      </c>
      <c r="D48" s="230">
        <f>D45/'Summary (banks)'!$D$48</f>
        <v>0</v>
      </c>
      <c r="E48" s="230">
        <f>E45/'Summary (banks)'!$E$48</f>
        <v>0</v>
      </c>
      <c r="F48" s="230">
        <f>F45/'Summary (banks)'!$F$48</f>
        <v>0</v>
      </c>
      <c r="G48" s="230">
        <f>G45/'Summary (banks)'!$G$48</f>
        <v>0</v>
      </c>
      <c r="H48" s="230">
        <f>H45/'Summary (banks)'!$H$48</f>
        <v>0</v>
      </c>
      <c r="I48" s="230">
        <f>I45/'Summary (banks)'!$I$48</f>
        <v>0</v>
      </c>
      <c r="J48" s="230">
        <f>J45/'Summary (banks)'!$J$48</f>
        <v>0</v>
      </c>
      <c r="K48" s="230">
        <f>K45/'Summary (banks)'!$K$48</f>
        <v>0</v>
      </c>
      <c r="L48" s="230">
        <f>L45/'Summary (banks)'!$L$48</f>
        <v>0</v>
      </c>
      <c r="M48" s="230">
        <f>M45/'Summary (banks)'!$M$48</f>
        <v>0</v>
      </c>
      <c r="N48" s="230">
        <f>N45/'Summary (banks)'!$N$48</f>
        <v>0</v>
      </c>
      <c r="O48" s="230">
        <f>O45/'Summary (banks)'!$O$48</f>
        <v>0</v>
      </c>
      <c r="P48" s="230">
        <f>P45/'Summary (banks)'!$P$48</f>
        <v>0</v>
      </c>
      <c r="Q48" s="230" t="e">
        <f>Q45/'Summary (banks)'!$Q$48</f>
        <v>#DIV/0!</v>
      </c>
      <c r="R48" s="230">
        <f>R45/'Summary (banks)'!$R$48</f>
        <v>0</v>
      </c>
      <c r="S48" s="230">
        <f>S45/'Summary (banks)'!$S$48</f>
        <v>0</v>
      </c>
      <c r="T48" s="230">
        <f>T45/'Summary (banks)'!$T$48</f>
        <v>0</v>
      </c>
      <c r="U48" s="230">
        <f>U45/'Summary (banks)'!$U$48</f>
        <v>0</v>
      </c>
      <c r="V48" s="230">
        <f>V45/'Summary (banks)'!$V$48</f>
        <v>0</v>
      </c>
      <c r="W48" s="230">
        <f>W45/'Summary (banks)'!$W$48</f>
        <v>0</v>
      </c>
      <c r="X48" s="230">
        <f>X45/'Summary (banks)'!$X$48</f>
        <v>0</v>
      </c>
      <c r="Z48" s="397"/>
    </row>
    <row r="49" spans="1:26" s="23" customFormat="1" ht="15.75" thickBot="1" x14ac:dyDescent="0.3">
      <c r="A49" s="683"/>
      <c r="B49" s="685"/>
      <c r="C49" s="188" t="s">
        <v>3</v>
      </c>
      <c r="D49" s="203">
        <f>SUM(E49:X49)</f>
        <v>92</v>
      </c>
      <c r="E49" s="188"/>
      <c r="F49" s="188"/>
      <c r="G49" s="188"/>
      <c r="H49" s="188"/>
      <c r="I49" s="188"/>
      <c r="J49" s="188"/>
      <c r="K49" s="188"/>
      <c r="L49" s="188">
        <f>'Société Générale'!D9</f>
        <v>49</v>
      </c>
      <c r="M49" s="188"/>
      <c r="N49" s="188"/>
      <c r="O49" s="188"/>
      <c r="P49" s="188"/>
      <c r="Q49" s="188"/>
      <c r="R49" s="188"/>
      <c r="S49" s="188"/>
      <c r="T49" s="188"/>
      <c r="U49" s="188"/>
      <c r="V49" s="188">
        <f>Santander!D8</f>
        <v>43</v>
      </c>
      <c r="W49" s="188"/>
      <c r="X49" s="188"/>
      <c r="Y49" s="188"/>
      <c r="Z49" s="404"/>
    </row>
    <row r="50" spans="1:26" s="17" customFormat="1" x14ac:dyDescent="0.25">
      <c r="A50" s="683"/>
      <c r="B50" s="685"/>
      <c r="C50" s="189" t="s">
        <v>337</v>
      </c>
      <c r="D50" s="230">
        <f>D49/'Summary (banks)'!$D$16</f>
        <v>4.385935639254887E-5</v>
      </c>
      <c r="E50" s="230">
        <f>E49/'Summary (banks)'!$E$16</f>
        <v>0</v>
      </c>
      <c r="F50" s="230">
        <f>F49/'Summary (banks)'!$F$16</f>
        <v>0</v>
      </c>
      <c r="G50" s="230">
        <f>G49/'Summary (banks)'!$G$16</f>
        <v>0</v>
      </c>
      <c r="H50" s="230">
        <f>H49/'Summary (banks)'!$H$16</f>
        <v>0</v>
      </c>
      <c r="I50" s="230">
        <f>I49/'Summary (banks)'!$I$16</f>
        <v>0</v>
      </c>
      <c r="J50" s="230">
        <f>J49/'Summary (banks)'!$J$16</f>
        <v>0</v>
      </c>
      <c r="K50" s="230">
        <f>K49/'Summary (banks)'!$K$16</f>
        <v>0</v>
      </c>
      <c r="L50" s="230">
        <f>L49/'Summary (banks)'!$L$16</f>
        <v>3.7201251176774273E-4</v>
      </c>
      <c r="M50" s="230">
        <f>M49/'Summary (banks)'!$M$16</f>
        <v>0</v>
      </c>
      <c r="N50" s="230">
        <f>N49/'Summary (banks)'!$N$16</f>
        <v>0</v>
      </c>
      <c r="O50" s="230">
        <f>O49/'Summary (banks)'!$O$16</f>
        <v>0</v>
      </c>
      <c r="P50" s="230">
        <f>P49/'Summary (banks)'!$P$16</f>
        <v>0</v>
      </c>
      <c r="Q50" s="230">
        <f>Q49/'Summary (banks)'!$Q$16</f>
        <v>0</v>
      </c>
      <c r="R50" s="230">
        <f>R49/'Summary (banks)'!$R$16</f>
        <v>0</v>
      </c>
      <c r="S50" s="230">
        <f>S49/'Summary (banks)'!$S$16</f>
        <v>0</v>
      </c>
      <c r="T50" s="230">
        <f>T49/'Summary (banks)'!$T$16</f>
        <v>0</v>
      </c>
      <c r="U50" s="230">
        <f>U49/'Summary (banks)'!$U$16</f>
        <v>0</v>
      </c>
      <c r="V50" s="230">
        <f>V49/'Summary (banks)'!$V$16</f>
        <v>2.3348374030092252E-4</v>
      </c>
      <c r="W50" s="230">
        <f>W49/'Summary (banks)'!$W$16</f>
        <v>0</v>
      </c>
      <c r="X50" s="230">
        <f>X49/'Summary (banks)'!$X$16</f>
        <v>0</v>
      </c>
      <c r="Z50" s="397"/>
    </row>
    <row r="51" spans="1:26" s="360" customFormat="1" x14ac:dyDescent="0.25">
      <c r="A51" s="683"/>
      <c r="B51" s="685"/>
      <c r="C51" s="359" t="s">
        <v>338</v>
      </c>
      <c r="D51" s="264">
        <f>D49/'Summary (banks)'!$D$20</f>
        <v>7.8481619519402449E-5</v>
      </c>
      <c r="E51" s="264">
        <f>E49/'Summary (banks)'!$E$20</f>
        <v>0</v>
      </c>
      <c r="F51" s="264">
        <f>F49/'Summary (banks)'!$F$20</f>
        <v>0</v>
      </c>
      <c r="G51" s="264">
        <f>G49/'Summary (banks)'!$G$20</f>
        <v>0</v>
      </c>
      <c r="H51" s="264">
        <f>H49/'Summary (banks)'!$H$20</f>
        <v>0</v>
      </c>
      <c r="I51" s="264">
        <f>I49/'Summary (banks)'!$I$20</f>
        <v>0</v>
      </c>
      <c r="J51" s="264">
        <f>J49/'Summary (banks)'!$J$20</f>
        <v>0</v>
      </c>
      <c r="K51" s="264">
        <f>K49/'Summary (banks)'!$K$20</f>
        <v>0</v>
      </c>
      <c r="L51" s="264">
        <f>L49/'Summary (banks)'!$L$20</f>
        <v>6.1170478378108455E-4</v>
      </c>
      <c r="M51" s="264">
        <f>M49/'Summary (banks)'!$M$20</f>
        <v>0</v>
      </c>
      <c r="N51" s="264">
        <f>N49/'Summary (banks)'!$N$20</f>
        <v>0</v>
      </c>
      <c r="O51" s="264">
        <f>O49/'Summary (banks)'!$O$20</f>
        <v>0</v>
      </c>
      <c r="P51" s="264">
        <f>P49/'Summary (banks)'!$P$20</f>
        <v>0</v>
      </c>
      <c r="Q51" s="264">
        <f>Q49/'Summary (banks)'!$Q$20</f>
        <v>0</v>
      </c>
      <c r="R51" s="264">
        <f>R49/'Summary (banks)'!$R$20</f>
        <v>0</v>
      </c>
      <c r="S51" s="264">
        <f>S49/'Summary (banks)'!$S$20</f>
        <v>0</v>
      </c>
      <c r="T51" s="264">
        <f>T49/'Summary (banks)'!$T$20</f>
        <v>0</v>
      </c>
      <c r="U51" s="264">
        <f>U49/'Summary (banks)'!$U$20</f>
        <v>0</v>
      </c>
      <c r="V51" s="264">
        <f>V49/'Summary (banks)'!$V$20</f>
        <v>2.7862553376228704E-4</v>
      </c>
      <c r="W51" s="264">
        <f>W49/'Summary (banks)'!$W$20</f>
        <v>0</v>
      </c>
      <c r="X51" s="264">
        <f>X49/'Summary (banks)'!$X$20</f>
        <v>0</v>
      </c>
      <c r="Z51" s="397"/>
    </row>
    <row r="52" spans="1:26" s="17" customFormat="1" ht="15.75" thickBot="1" x14ac:dyDescent="0.3">
      <c r="A52" s="683"/>
      <c r="B52" s="685"/>
      <c r="C52" s="372" t="s">
        <v>404</v>
      </c>
      <c r="D52" s="230">
        <f>D49/'Summary (banks)'!$D$22</f>
        <v>6.3558736562854064E-4</v>
      </c>
      <c r="E52" s="230">
        <f>E49/'Summary (banks)'!$E$22</f>
        <v>0</v>
      </c>
      <c r="F52" s="230">
        <f>F49/'Summary (banks)'!$F$22</f>
        <v>0</v>
      </c>
      <c r="G52" s="230">
        <f>G49/'Summary (banks)'!$G$22</f>
        <v>0</v>
      </c>
      <c r="H52" s="230">
        <f>H49/'Summary (banks)'!$H$22</f>
        <v>0</v>
      </c>
      <c r="I52" s="230">
        <f>I49/'Summary (banks)'!$I$22</f>
        <v>0</v>
      </c>
      <c r="J52" s="230">
        <f>J49/'Summary (banks)'!$J$22</f>
        <v>0</v>
      </c>
      <c r="K52" s="230">
        <f>K49/'Summary (banks)'!$K$22</f>
        <v>0</v>
      </c>
      <c r="L52" s="230">
        <f>L49/'Summary (banks)'!$L$22</f>
        <v>9.5201088012434425E-3</v>
      </c>
      <c r="M52" s="230">
        <f>M49/'Summary (banks)'!$M$22</f>
        <v>0</v>
      </c>
      <c r="N52" s="230">
        <f>N49/'Summary (banks)'!$N$22</f>
        <v>0</v>
      </c>
      <c r="O52" s="230">
        <f>O49/'Summary (banks)'!$O$22</f>
        <v>0</v>
      </c>
      <c r="P52" s="230">
        <f>P49/'Summary (banks)'!$P$22</f>
        <v>0</v>
      </c>
      <c r="Q52" s="230" t="e">
        <f>Q49/'Summary (banks)'!$Q$22</f>
        <v>#DIV/0!</v>
      </c>
      <c r="R52" s="230">
        <f>R49/'Summary (banks)'!$R$22</f>
        <v>0</v>
      </c>
      <c r="S52" s="230">
        <f>S49/'Summary (banks)'!$S$22</f>
        <v>0</v>
      </c>
      <c r="T52" s="230">
        <f>T49/'Summary (banks)'!$T$22</f>
        <v>0</v>
      </c>
      <c r="U52" s="230">
        <f>U49/'Summary (banks)'!$U$22</f>
        <v>0</v>
      </c>
      <c r="V52" s="230">
        <f>V49/'Summary (banks)'!$V$22</f>
        <v>4.1586073500967116E-2</v>
      </c>
      <c r="W52" s="230">
        <f>W49/'Summary (banks)'!$W$22</f>
        <v>0</v>
      </c>
      <c r="X52" s="230">
        <f>X49/'Summary (banks)'!$X$22</f>
        <v>0</v>
      </c>
      <c r="Z52" s="397"/>
    </row>
    <row r="53" spans="1:26" s="23" customFormat="1" ht="15.75" thickBot="1" x14ac:dyDescent="0.3">
      <c r="A53" s="683"/>
      <c r="B53" s="685"/>
      <c r="C53" s="190" t="s">
        <v>405</v>
      </c>
      <c r="D53" s="203">
        <f>SUM(E53:X53)</f>
        <v>0</v>
      </c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88">
        <f>Santander!G8</f>
        <v>0</v>
      </c>
      <c r="W53" s="190"/>
      <c r="X53" s="190"/>
      <c r="Y53" s="190"/>
      <c r="Z53" s="405"/>
    </row>
    <row r="54" spans="1:26" s="192" customFormat="1" ht="15.75" thickBot="1" x14ac:dyDescent="0.3">
      <c r="A54" s="683"/>
      <c r="B54" s="686"/>
      <c r="C54" s="191" t="s">
        <v>406</v>
      </c>
      <c r="D54" s="231">
        <f>D53/'Summary (banks)'!$D$55</f>
        <v>0</v>
      </c>
      <c r="E54" s="231" t="e">
        <f>E53/'Summary (banks)'!$E$55</f>
        <v>#DIV/0!</v>
      </c>
      <c r="F54" s="231" t="e">
        <f>F53/'Summary (banks)'!$F$55</f>
        <v>#DIV/0!</v>
      </c>
      <c r="G54" s="231" t="e">
        <f>G53/'Summary (banks)'!$G$55</f>
        <v>#DIV/0!</v>
      </c>
      <c r="H54" s="231" t="e">
        <f>H53/'Summary (banks)'!$H$55</f>
        <v>#DIV/0!</v>
      </c>
      <c r="I54" s="231">
        <f>I53/'Summary (banks)'!$I$55</f>
        <v>0</v>
      </c>
      <c r="J54" s="231" t="e">
        <f>J53/'Summary (banks)'!$J$55</f>
        <v>#DIV/0!</v>
      </c>
      <c r="K54" s="231" t="e">
        <f>K53/'Summary (banks)'!$K$55</f>
        <v>#DIV/0!</v>
      </c>
      <c r="L54" s="231" t="e">
        <f>L53/'Summary (banks)'!$L$55</f>
        <v>#DIV/0!</v>
      </c>
      <c r="M54" s="231" t="e">
        <f>M53/'Summary (banks)'!$M$55</f>
        <v>#DIV/0!</v>
      </c>
      <c r="N54" s="231" t="e">
        <f>N53/'Summary (banks)'!$N$55</f>
        <v>#DIV/0!</v>
      </c>
      <c r="O54" s="231" t="e">
        <f>O53/'Summary (banks)'!$O$55</f>
        <v>#DIV/0!</v>
      </c>
      <c r="P54" s="231" t="e">
        <f>P53/'Summary (banks)'!$P$55</f>
        <v>#DIV/0!</v>
      </c>
      <c r="Q54" s="231" t="e">
        <f>Q53/'Summary (banks)'!$Q$55</f>
        <v>#DIV/0!</v>
      </c>
      <c r="R54" s="231">
        <f>R53/'Summary (banks)'!$R$55</f>
        <v>0</v>
      </c>
      <c r="S54" s="231" t="e">
        <f>S53/'Summary (banks)'!$S$55</f>
        <v>#DIV/0!</v>
      </c>
      <c r="T54" s="231">
        <f>T53/'Summary (banks)'!$T$55</f>
        <v>0</v>
      </c>
      <c r="U54" s="231" t="e">
        <f>U53/'Summary (banks)'!$U$55</f>
        <v>#DIV/0!</v>
      </c>
      <c r="V54" s="231" t="e">
        <f>V53/'Summary (banks)'!$V$55</f>
        <v>#DIV/0!</v>
      </c>
      <c r="W54" s="231" t="e">
        <f>W53/'Summary (banks)'!$W$55</f>
        <v>#DIV/0!</v>
      </c>
      <c r="X54" s="231" t="e">
        <f>X53/'Summary (banks)'!$X$55</f>
        <v>#DIV/0!</v>
      </c>
      <c r="Z54" s="398"/>
    </row>
    <row r="55" spans="1:26" s="230" customFormat="1" ht="15" customHeight="1" thickTop="1" thickBot="1" x14ac:dyDescent="0.3">
      <c r="A55" s="683"/>
      <c r="B55" s="687" t="s">
        <v>82</v>
      </c>
      <c r="C55" s="200" t="s">
        <v>91</v>
      </c>
      <c r="D55" s="200">
        <f>D45/D41</f>
        <v>0</v>
      </c>
      <c r="E55" s="200"/>
      <c r="F55" s="200"/>
      <c r="G55" s="200"/>
      <c r="H55" s="200"/>
      <c r="I55" s="200"/>
      <c r="J55" s="200"/>
      <c r="K55" s="200"/>
      <c r="L55" s="200">
        <f>'Société Générale'!K9</f>
        <v>0</v>
      </c>
      <c r="M55" s="200"/>
      <c r="N55" s="200"/>
      <c r="O55" s="200"/>
      <c r="P55" s="200"/>
      <c r="Q55" s="200"/>
      <c r="R55" s="200"/>
      <c r="S55" s="200"/>
      <c r="T55" s="200"/>
      <c r="U55" s="200"/>
      <c r="V55" s="201">
        <f>Santander!H8</f>
        <v>0</v>
      </c>
      <c r="W55" s="200"/>
      <c r="X55" s="200"/>
      <c r="Y55" s="200"/>
      <c r="Z55" s="406">
        <f>MEDIAN(E55:X55)</f>
        <v>0</v>
      </c>
    </row>
    <row r="56" spans="1:26" s="17" customFormat="1" ht="15.75" thickBot="1" x14ac:dyDescent="0.3">
      <c r="A56" s="683"/>
      <c r="B56" s="688"/>
      <c r="C56" s="193" t="s">
        <v>407</v>
      </c>
      <c r="D56" s="230">
        <v>0</v>
      </c>
      <c r="L56" s="204"/>
      <c r="V56" s="204"/>
      <c r="Z56" s="397"/>
    </row>
    <row r="57" spans="1:26" s="23" customFormat="1" ht="15.75" thickBot="1" x14ac:dyDescent="0.3">
      <c r="A57" s="683"/>
      <c r="B57" s="688"/>
      <c r="C57" s="188" t="s">
        <v>497</v>
      </c>
      <c r="D57" s="233">
        <f>D41/D49</f>
        <v>0.20652173913043478</v>
      </c>
      <c r="E57" s="188"/>
      <c r="F57" s="188"/>
      <c r="G57" s="188"/>
      <c r="H57" s="188"/>
      <c r="I57" s="188"/>
      <c r="J57" s="188"/>
      <c r="K57" s="188"/>
      <c r="L57" s="188">
        <f>'Société Générale'!M9</f>
        <v>8.1632653061224483E-2</v>
      </c>
      <c r="M57" s="188"/>
      <c r="N57" s="188"/>
      <c r="O57" s="188"/>
      <c r="P57" s="188"/>
      <c r="Q57" s="188"/>
      <c r="R57" s="188"/>
      <c r="S57" s="188"/>
      <c r="T57" s="188"/>
      <c r="U57" s="188"/>
      <c r="V57" s="392">
        <f>Santander!I8</f>
        <v>0.34883720930232559</v>
      </c>
      <c r="W57" s="188"/>
      <c r="X57" s="188"/>
      <c r="Y57" s="188"/>
      <c r="Z57" s="404"/>
    </row>
    <row r="58" spans="1:26" s="17" customFormat="1" x14ac:dyDescent="0.25">
      <c r="A58" s="683"/>
      <c r="B58" s="688"/>
      <c r="C58" s="189" t="s">
        <v>445</v>
      </c>
      <c r="D58" s="234">
        <f>D57/'Summary (banks)'!$D$81</f>
        <v>4.5929651703886805</v>
      </c>
      <c r="E58" s="230">
        <f>E57/'Summary (banks)'!$E$81</f>
        <v>0</v>
      </c>
      <c r="F58" s="230">
        <f>F57/'Summary (banks)'!$F$81</f>
        <v>0</v>
      </c>
      <c r="G58" s="230">
        <f>G57/'Summary (banks)'!$G$81</f>
        <v>0</v>
      </c>
      <c r="H58" s="230">
        <f>H57/'Summary (banks)'!$H$81</f>
        <v>0</v>
      </c>
      <c r="I58" s="230">
        <f>I57/'Summary (banks)'!$I$81</f>
        <v>0</v>
      </c>
      <c r="J58" s="230">
        <f>J57/'Summary (banks)'!$J$81</f>
        <v>0</v>
      </c>
      <c r="K58" s="230">
        <f>K57/'Summary (banks)'!$K$81</f>
        <v>0</v>
      </c>
      <c r="L58" s="230">
        <f>L57/'Summary (banks)'!$L$81</f>
        <v>1.7595036050748232</v>
      </c>
      <c r="M58" s="230">
        <f>M57/'Summary (banks)'!$M$81</f>
        <v>0</v>
      </c>
      <c r="N58" s="230">
        <f>N57/'Summary (banks)'!$N$81</f>
        <v>0</v>
      </c>
      <c r="O58" s="230">
        <f>O57/'Summary (banks)'!$O$81</f>
        <v>0</v>
      </c>
      <c r="P58" s="230">
        <f>P57/'Summary (banks)'!$P$81</f>
        <v>0</v>
      </c>
      <c r="Q58" s="230">
        <f>Q57/'Summary (banks)'!$Q$81</f>
        <v>0</v>
      </c>
      <c r="R58" s="230">
        <f>R57/'Summary (banks)'!$R$81</f>
        <v>0</v>
      </c>
      <c r="S58" s="230">
        <f>S57/'Summary (banks)'!$S$81</f>
        <v>0</v>
      </c>
      <c r="T58" s="230">
        <f>T57/'Summary (banks)'!$T$81</f>
        <v>0</v>
      </c>
      <c r="U58" s="230">
        <f>U57/'Summary (banks)'!$U$81</f>
        <v>0</v>
      </c>
      <c r="V58" s="230">
        <f>V57/'Summary (banks)'!$V$81</f>
        <v>6.7292659815210429</v>
      </c>
      <c r="W58" s="230">
        <f>W57/'Summary (banks)'!$W$81</f>
        <v>0</v>
      </c>
      <c r="X58" s="230">
        <f>X57/'Summary (banks)'!$X$81</f>
        <v>0</v>
      </c>
      <c r="Z58" s="397"/>
    </row>
    <row r="59" spans="1:26" s="360" customFormat="1" x14ac:dyDescent="0.25">
      <c r="A59" s="683"/>
      <c r="B59" s="688"/>
      <c r="C59" s="359" t="s">
        <v>446</v>
      </c>
      <c r="D59" s="363">
        <f>D57/'Summary (banks)'!$D$84</f>
        <v>3.5767494603928434</v>
      </c>
      <c r="E59" s="264">
        <f>E57/'Summary (banks)'!$E$84</f>
        <v>0</v>
      </c>
      <c r="F59" s="264">
        <f>F57/'Summary (banks)'!$F$84</f>
        <v>0</v>
      </c>
      <c r="G59" s="264">
        <f>G57/'Summary (banks)'!$G$84</f>
        <v>0</v>
      </c>
      <c r="H59" s="264">
        <f>H57/'Summary (banks)'!$H$84</f>
        <v>0</v>
      </c>
      <c r="I59" s="264">
        <f>I57/'Summary (banks)'!$I$84</f>
        <v>0</v>
      </c>
      <c r="J59" s="264">
        <f>J57/'Summary (banks)'!$J$84</f>
        <v>0</v>
      </c>
      <c r="K59" s="264">
        <f>K57/'Summary (banks)'!$K$84</f>
        <v>0</v>
      </c>
      <c r="L59" s="264">
        <f>L57/'Summary (banks)'!$L$84</f>
        <v>1.466824145539777</v>
      </c>
      <c r="M59" s="264">
        <f>M57/'Summary (banks)'!$M$84</f>
        <v>0</v>
      </c>
      <c r="N59" s="264">
        <f>N57/'Summary (banks)'!$N$84</f>
        <v>0</v>
      </c>
      <c r="O59" s="264">
        <f>O57/'Summary (banks)'!$O$84</f>
        <v>0</v>
      </c>
      <c r="P59" s="264">
        <f>P57/'Summary (banks)'!$P$84</f>
        <v>0</v>
      </c>
      <c r="Q59" s="264">
        <f>Q57/'Summary (banks)'!$Q$84</f>
        <v>0</v>
      </c>
      <c r="R59" s="264">
        <f>R57/'Summary (banks)'!$R$84</f>
        <v>0</v>
      </c>
      <c r="S59" s="264">
        <f>S57/'Summary (banks)'!$S$84</f>
        <v>0</v>
      </c>
      <c r="T59" s="264">
        <f>T57/'Summary (banks)'!$T$84</f>
        <v>0</v>
      </c>
      <c r="U59" s="264">
        <f>U57/'Summary (banks)'!$U$84</f>
        <v>0</v>
      </c>
      <c r="V59" s="264">
        <f>V57/'Summary (banks)'!$V$84</f>
        <v>5.1092054355526821</v>
      </c>
      <c r="W59" s="264">
        <f>W57/'Summary (banks)'!$W$84</f>
        <v>0</v>
      </c>
      <c r="X59" s="264">
        <f>X57/'Summary (banks)'!$X$84</f>
        <v>0</v>
      </c>
      <c r="Z59" s="397"/>
    </row>
    <row r="60" spans="1:26" s="17" customFormat="1" ht="15.75" thickBot="1" x14ac:dyDescent="0.3">
      <c r="A60" s="683"/>
      <c r="B60" s="688"/>
      <c r="C60" s="357" t="s">
        <v>448</v>
      </c>
      <c r="D60" s="234">
        <f>D57/'Summary (banks)'!$D$92</f>
        <v>4.9446658936004004</v>
      </c>
      <c r="E60" s="230">
        <f>E57/'Summary (banks)'!$E$90</f>
        <v>0</v>
      </c>
      <c r="F60" s="230">
        <f>F57/'Summary (banks)'!$F$90</f>
        <v>0</v>
      </c>
      <c r="G60" s="230">
        <f>G57/'Summary (banks)'!$G$90</f>
        <v>0</v>
      </c>
      <c r="H60" s="230">
        <f>H57/'Summary (banks)'!$H$90</f>
        <v>0</v>
      </c>
      <c r="I60" s="230">
        <f>I57/'Summary (banks)'!$I$90</f>
        <v>0</v>
      </c>
      <c r="J60" s="230">
        <f>J57/'Summary (banks)'!$J$90</f>
        <v>0</v>
      </c>
      <c r="K60" s="230">
        <f>K57/'Summary (banks)'!$K$90</f>
        <v>0</v>
      </c>
      <c r="L60" s="230">
        <f>L57/'Summary (banks)'!$L$90</f>
        <v>2.1665261617333029</v>
      </c>
      <c r="M60" s="230">
        <f>M57/'Summary (banks)'!$M$90</f>
        <v>0</v>
      </c>
      <c r="N60" s="230">
        <f>N57/'Summary (banks)'!$N$90</f>
        <v>0</v>
      </c>
      <c r="O60" s="230">
        <f>O57/'Summary (banks)'!$O$90</f>
        <v>0</v>
      </c>
      <c r="P60" s="230">
        <f>P57/'Summary (banks)'!$P$90</f>
        <v>0</v>
      </c>
      <c r="Q60" s="230">
        <f>Q57/'Summary (banks)'!$Q$90</f>
        <v>0</v>
      </c>
      <c r="R60" s="230">
        <f>R57/'Summary (banks)'!$R$90</f>
        <v>0</v>
      </c>
      <c r="S60" s="230">
        <f>S57/'Summary (banks)'!$S$90</f>
        <v>0</v>
      </c>
      <c r="T60" s="230">
        <f>T57/'Summary (banks)'!$T$90</f>
        <v>0</v>
      </c>
      <c r="U60" s="230">
        <f>U57/'Summary (banks)'!$U$90</f>
        <v>0</v>
      </c>
      <c r="V60" s="230">
        <f>V57/'Summary (banks)'!$V$90</f>
        <v>6.8077157556652592</v>
      </c>
      <c r="W60" s="230">
        <f>W57/'Summary (banks)'!$W$90</f>
        <v>0</v>
      </c>
      <c r="X60" s="230">
        <f>X57/'Summary (banks)'!$X$90</f>
        <v>0</v>
      </c>
      <c r="Z60" s="397"/>
    </row>
    <row r="61" spans="1:26" s="202" customFormat="1" ht="15.75" thickBot="1" x14ac:dyDescent="0.3">
      <c r="A61" s="683"/>
      <c r="B61" s="688"/>
      <c r="C61" s="201" t="s">
        <v>498</v>
      </c>
      <c r="D61" s="201">
        <f>D41/D37</f>
        <v>0.51351351351351349</v>
      </c>
      <c r="E61" s="201"/>
      <c r="F61" s="201"/>
      <c r="G61" s="201"/>
      <c r="H61" s="201"/>
      <c r="I61" s="201"/>
      <c r="J61" s="201"/>
      <c r="K61" s="201"/>
      <c r="L61" s="201">
        <f>'Société Générale'!N9</f>
        <v>0.22222222222222221</v>
      </c>
      <c r="M61" s="201"/>
      <c r="N61" s="201"/>
      <c r="O61" s="201"/>
      <c r="P61" s="201"/>
      <c r="Q61" s="201"/>
      <c r="R61" s="201"/>
      <c r="S61" s="201"/>
      <c r="T61" s="201"/>
      <c r="U61" s="201"/>
      <c r="V61" s="201">
        <f>Santander!J8</f>
        <v>0.78947368421052633</v>
      </c>
      <c r="W61" s="201"/>
      <c r="X61" s="201"/>
      <c r="Y61" s="201"/>
      <c r="Z61" s="407"/>
    </row>
    <row r="62" spans="1:26" s="230" customFormat="1" x14ac:dyDescent="0.25">
      <c r="A62" s="683"/>
      <c r="B62" s="688"/>
      <c r="C62" s="382" t="s">
        <v>445</v>
      </c>
      <c r="D62" s="230">
        <f>D61/'Summary (banks)'!$D$94</f>
        <v>2.6591078044929652</v>
      </c>
      <c r="E62" s="230">
        <f>E61/'Summary (banks)'!$E$94</f>
        <v>0</v>
      </c>
      <c r="F62" s="230">
        <f>F61/'Summary (banks)'!$F$94</f>
        <v>0</v>
      </c>
      <c r="G62" s="230">
        <f>G61/'Summary (banks)'!$G$94</f>
        <v>0</v>
      </c>
      <c r="H62" s="230">
        <f>H61/'Summary (banks)'!$H$94</f>
        <v>0</v>
      </c>
      <c r="I62" s="230">
        <f>I61/'Summary (banks)'!$I$94</f>
        <v>0</v>
      </c>
      <c r="J62" s="230">
        <f>J61/'Summary (banks)'!$J$94</f>
        <v>0</v>
      </c>
      <c r="K62" s="230">
        <f>K61/'Summary (banks)'!$K$94</f>
        <v>0</v>
      </c>
      <c r="L62" s="230">
        <f>L61/'Summary (banks)'!$L$94</f>
        <v>0.93248968163057511</v>
      </c>
      <c r="M62" s="230">
        <f>M61/'Summary (banks)'!$M$94</f>
        <v>0</v>
      </c>
      <c r="N62" s="230">
        <f>N61/'Summary (banks)'!$N$94</f>
        <v>0</v>
      </c>
      <c r="O62" s="230">
        <f>O61/'Summary (banks)'!$O$94</f>
        <v>0</v>
      </c>
      <c r="P62" s="230">
        <f>P61/'Summary (banks)'!$P$94</f>
        <v>0</v>
      </c>
      <c r="Q62" s="230">
        <f>Q61/'Summary (banks)'!$Q$94</f>
        <v>0</v>
      </c>
      <c r="R62" s="230">
        <f>R61/'Summary (banks)'!$R$94</f>
        <v>0</v>
      </c>
      <c r="S62" s="230">
        <f>S61/'Summary (banks)'!$S$94</f>
        <v>0</v>
      </c>
      <c r="T62" s="230">
        <f>T61/'Summary (banks)'!$T$94</f>
        <v>0</v>
      </c>
      <c r="U62" s="230">
        <f>U61/'Summary (banks)'!$U$94</f>
        <v>0</v>
      </c>
      <c r="V62" s="230">
        <f>V61/'Summary (banks)'!$V$94</f>
        <v>3.7952126046760353</v>
      </c>
      <c r="W62" s="230">
        <f>W61/'Summary (banks)'!$W$94</f>
        <v>0</v>
      </c>
      <c r="X62" s="230">
        <f>X61/'Summary (banks)'!$X$94</f>
        <v>0</v>
      </c>
      <c r="Z62" s="399"/>
    </row>
    <row r="63" spans="1:26" s="264" customFormat="1" x14ac:dyDescent="0.25">
      <c r="A63" s="683"/>
      <c r="B63" s="688"/>
      <c r="C63" s="383" t="s">
        <v>446</v>
      </c>
      <c r="D63" s="264">
        <f>D61/'Summary (banks)'!$D$97</f>
        <v>1.9449278564182981</v>
      </c>
      <c r="E63" s="264">
        <f>E61/'Summary (banks)'!$E$97</f>
        <v>0</v>
      </c>
      <c r="F63" s="264">
        <f>F61/'Summary (banks)'!$F$97</f>
        <v>0</v>
      </c>
      <c r="G63" s="264">
        <f>G61/'Summary (banks)'!$G$97</f>
        <v>0</v>
      </c>
      <c r="H63" s="264">
        <f>H61/'Summary (banks)'!$H$97</f>
        <v>0</v>
      </c>
      <c r="I63" s="264">
        <f>I61/'Summary (banks)'!$I$97</f>
        <v>0</v>
      </c>
      <c r="J63" s="264">
        <f>J61/'Summary (banks)'!$J$97</f>
        <v>0</v>
      </c>
      <c r="K63" s="264">
        <f>K61/'Summary (banks)'!$K$97</f>
        <v>0</v>
      </c>
      <c r="L63" s="264">
        <f>L61/'Summary (banks)'!$L$97</f>
        <v>0.67524051642490401</v>
      </c>
      <c r="M63" s="264">
        <f>M61/'Summary (banks)'!$M$97</f>
        <v>0</v>
      </c>
      <c r="N63" s="264">
        <f>N61/'Summary (banks)'!$N$97</f>
        <v>0</v>
      </c>
      <c r="O63" s="264">
        <f>O61/'Summary (banks)'!$O$97</f>
        <v>0</v>
      </c>
      <c r="P63" s="264">
        <f>P61/'Summary (banks)'!$P$97</f>
        <v>0</v>
      </c>
      <c r="Q63" s="264">
        <f>Q61/'Summary (banks)'!$Q$97</f>
        <v>0</v>
      </c>
      <c r="R63" s="264">
        <f>R61/'Summary (banks)'!$R$97</f>
        <v>0</v>
      </c>
      <c r="S63" s="264">
        <f>S61/'Summary (banks)'!$S$97</f>
        <v>0</v>
      </c>
      <c r="T63" s="264">
        <f>T61/'Summary (banks)'!$T$97</f>
        <v>0</v>
      </c>
      <c r="U63" s="264">
        <f>U61/'Summary (banks)'!$U$97</f>
        <v>0</v>
      </c>
      <c r="V63" s="264">
        <f>V61/'Summary (banks)'!$V$97</f>
        <v>3.0227319270939996</v>
      </c>
      <c r="W63" s="264">
        <f>W61/'Summary (banks)'!$W$97</f>
        <v>0</v>
      </c>
      <c r="X63" s="264">
        <f>X61/'Summary (banks)'!$X$97</f>
        <v>0</v>
      </c>
      <c r="Z63" s="399"/>
    </row>
    <row r="64" spans="1:26" s="230" customFormat="1" x14ac:dyDescent="0.25">
      <c r="A64" s="683"/>
      <c r="B64" s="688"/>
      <c r="C64" s="387" t="s">
        <v>448</v>
      </c>
      <c r="D64" s="230">
        <f>D61/'Summary (banks)'!$D$105</f>
        <v>2.3669976256362886</v>
      </c>
      <c r="E64" s="230">
        <f>E61/'Summary (banks)'!$E$103</f>
        <v>0</v>
      </c>
      <c r="F64" s="230">
        <f>F61/'Summary (banks)'!$F$103</f>
        <v>0</v>
      </c>
      <c r="G64" s="230">
        <f>G61/'Summary (banks)'!$G$103</f>
        <v>0</v>
      </c>
      <c r="H64" s="230">
        <f>H61/'Summary (banks)'!$H$103</f>
        <v>0</v>
      </c>
      <c r="I64" s="230">
        <f>I61/'Summary (banks)'!$I$103</f>
        <v>0</v>
      </c>
      <c r="J64" s="230">
        <f>J61/'Summary (banks)'!$J$103</f>
        <v>0</v>
      </c>
      <c r="K64" s="230">
        <f>K61/'Summary (banks)'!$K$103</f>
        <v>0</v>
      </c>
      <c r="L64" s="230">
        <f>L61/'Summary (banks)'!$L$103</f>
        <v>1.0738333216840241</v>
      </c>
      <c r="M64" s="230">
        <f>M61/'Summary (banks)'!$M$103</f>
        <v>0</v>
      </c>
      <c r="N64" s="230">
        <f>N61/'Summary (banks)'!$N$103</f>
        <v>0</v>
      </c>
      <c r="O64" s="230">
        <f>O61/'Summary (banks)'!$O$103</f>
        <v>0</v>
      </c>
      <c r="P64" s="230">
        <f>P61/'Summary (banks)'!$P$103</f>
        <v>0</v>
      </c>
      <c r="Q64" s="230">
        <f>Q61/'Summary (banks)'!$Q$103</f>
        <v>0</v>
      </c>
      <c r="R64" s="230">
        <f>R61/'Summary (banks)'!$R$103</f>
        <v>0</v>
      </c>
      <c r="S64" s="230">
        <f>S61/'Summary (banks)'!$S$103</f>
        <v>0</v>
      </c>
      <c r="T64" s="230">
        <f>T61/'Summary (banks)'!$T$103</f>
        <v>0</v>
      </c>
      <c r="U64" s="230">
        <f>U61/'Summary (banks)'!$U$103</f>
        <v>0</v>
      </c>
      <c r="V64" s="230">
        <f>V61/'Summary (banks)'!$V$103</f>
        <v>3.8269787319962312</v>
      </c>
      <c r="W64" s="230">
        <f>W61/'Summary (banks)'!$W$103</f>
        <v>0</v>
      </c>
      <c r="X64" s="230">
        <f>X61/'Summary (banks)'!$X$103</f>
        <v>0</v>
      </c>
      <c r="Z64" s="399"/>
    </row>
    <row r="65" spans="1:26" x14ac:dyDescent="0.25">
      <c r="C65" s="24"/>
    </row>
    <row r="66" spans="1:26" ht="15.75" thickBot="1" x14ac:dyDescent="0.3">
      <c r="C66" s="24"/>
    </row>
    <row r="67" spans="1:26" s="23" customFormat="1" ht="15.75" customHeight="1" thickBot="1" x14ac:dyDescent="0.3">
      <c r="A67" s="682" t="s">
        <v>177</v>
      </c>
      <c r="B67" s="684" t="s">
        <v>331</v>
      </c>
      <c r="C67" s="188" t="s">
        <v>2</v>
      </c>
      <c r="D67" s="203">
        <f>SUM(E67:X67)</f>
        <v>244.5008</v>
      </c>
      <c r="E67" s="188">
        <f>HSBC!C9</f>
        <v>79.340800000000002</v>
      </c>
      <c r="F67" s="188"/>
      <c r="G67" s="188"/>
      <c r="H67" s="188"/>
      <c r="I67" s="188">
        <f>'Standard Chartered'!C8</f>
        <v>90.16</v>
      </c>
      <c r="J67" s="188">
        <f>'BNP Paribas'!C11</f>
        <v>75</v>
      </c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404"/>
    </row>
    <row r="68" spans="1:26" s="17" customFormat="1" x14ac:dyDescent="0.25">
      <c r="A68" s="683"/>
      <c r="B68" s="685"/>
      <c r="C68" s="189" t="s">
        <v>333</v>
      </c>
      <c r="D68" s="230">
        <f>D67/'Summary (banks)'!$D$3</f>
        <v>5.0060827270151658E-4</v>
      </c>
      <c r="E68" s="230">
        <f>E67/'Summary (banks)'!$E$3</f>
        <v>1.4715719063545152E-3</v>
      </c>
      <c r="F68" s="230">
        <f>F67/'Summary (banks)'!$F$3</f>
        <v>0</v>
      </c>
      <c r="G68" s="230">
        <f>G67/'Summary (banks)'!$G$3</f>
        <v>0</v>
      </c>
      <c r="H68" s="230">
        <f>H67/'Summary (banks)'!$H$3</f>
        <v>0</v>
      </c>
      <c r="I68" s="230">
        <f>I67/'Summary (banks)'!$I$3</f>
        <v>6.540650140623978E-3</v>
      </c>
      <c r="J68" s="230">
        <f>J67/'Summary (banks)'!$J$3</f>
        <v>1.7467045507475896E-3</v>
      </c>
      <c r="K68" s="230">
        <f>K67/'Summary (banks)'!$K$3</f>
        <v>0</v>
      </c>
      <c r="L68" s="230">
        <f>L67/'Summary (banks)'!$L$3</f>
        <v>0</v>
      </c>
      <c r="M68" s="230">
        <f>M67/'Summary (banks)'!$M$3</f>
        <v>0</v>
      </c>
      <c r="N68" s="230">
        <f>N67/'Summary (banks)'!$N$3</f>
        <v>0</v>
      </c>
      <c r="O68" s="230">
        <f>O67/'Summary (banks)'!$O$3</f>
        <v>0</v>
      </c>
      <c r="P68" s="230">
        <f>P67/'Summary (banks)'!$P$3</f>
        <v>0</v>
      </c>
      <c r="Q68" s="230">
        <f>Q67/'Summary (banks)'!$Q$3</f>
        <v>0</v>
      </c>
      <c r="R68" s="230">
        <f>R67/'Summary (banks)'!$R$3</f>
        <v>0</v>
      </c>
      <c r="S68" s="230">
        <f>S67/'Summary (banks)'!$S$3</f>
        <v>0</v>
      </c>
      <c r="T68" s="230">
        <f>T67/'Summary (banks)'!$T$3</f>
        <v>0</v>
      </c>
      <c r="U68" s="230">
        <f>U67/'Summary (banks)'!$U$3</f>
        <v>0</v>
      </c>
      <c r="V68" s="230">
        <f>V67/'Summary (banks)'!$V$3</f>
        <v>0</v>
      </c>
      <c r="W68" s="230">
        <f>W67/'Summary (banks)'!$W$3</f>
        <v>0</v>
      </c>
      <c r="X68" s="230">
        <f>X67/'Summary (banks)'!$X$3</f>
        <v>0</v>
      </c>
      <c r="Z68" s="397"/>
    </row>
    <row r="69" spans="1:26" s="360" customFormat="1" x14ac:dyDescent="0.25">
      <c r="A69" s="683"/>
      <c r="B69" s="685"/>
      <c r="C69" s="359" t="s">
        <v>334</v>
      </c>
      <c r="D69" s="264">
        <f>D67/'Summary (banks)'!$D$7</f>
        <v>9.537433888233334E-4</v>
      </c>
      <c r="E69" s="264">
        <f>E67/'Summary (banks)'!$E$7</f>
        <v>1.9681077091673561E-3</v>
      </c>
      <c r="F69" s="264">
        <f>F67/'Summary (banks)'!$F$7</f>
        <v>0</v>
      </c>
      <c r="G69" s="264">
        <f>G67/'Summary (banks)'!$G$7</f>
        <v>0</v>
      </c>
      <c r="H69" s="264">
        <f>H67/'Summary (banks)'!$H$7</f>
        <v>0</v>
      </c>
      <c r="I69" s="264">
        <f>I67/'Summary (banks)'!$I$7</f>
        <v>8.1606006202056477E-3</v>
      </c>
      <c r="J69" s="264">
        <f>J67/'Summary (banks)'!$J$7</f>
        <v>2.6193552893514476E-3</v>
      </c>
      <c r="K69" s="264">
        <f>K67/'Summary (banks)'!$K$7</f>
        <v>0</v>
      </c>
      <c r="L69" s="264">
        <f>L67/'Summary (banks)'!$L$7</f>
        <v>0</v>
      </c>
      <c r="M69" s="264">
        <f>M67/'Summary (banks)'!$M$7</f>
        <v>0</v>
      </c>
      <c r="N69" s="264">
        <f>N67/'Summary (banks)'!$N$7</f>
        <v>0</v>
      </c>
      <c r="O69" s="264">
        <f>O67/'Summary (banks)'!$O$7</f>
        <v>0</v>
      </c>
      <c r="P69" s="264">
        <f>P67/'Summary (banks)'!$P$7</f>
        <v>0</v>
      </c>
      <c r="Q69" s="264">
        <f>Q67/'Summary (banks)'!$Q$7</f>
        <v>0</v>
      </c>
      <c r="R69" s="264">
        <f>R67/'Summary (banks)'!$R$7</f>
        <v>0</v>
      </c>
      <c r="S69" s="264">
        <f>S67/'Summary (banks)'!$S$7</f>
        <v>0</v>
      </c>
      <c r="T69" s="264">
        <f>T67/'Summary (banks)'!$T$7</f>
        <v>0</v>
      </c>
      <c r="U69" s="264">
        <f>U67/'Summary (banks)'!$U$7</f>
        <v>0</v>
      </c>
      <c r="V69" s="264">
        <f>V67/'Summary (banks)'!$V$7</f>
        <v>0</v>
      </c>
      <c r="W69" s="264">
        <f>W67/'Summary (banks)'!$W$7</f>
        <v>0</v>
      </c>
      <c r="X69" s="264">
        <f>X67/'Summary (banks)'!$X$7</f>
        <v>0</v>
      </c>
      <c r="Z69" s="397"/>
    </row>
    <row r="70" spans="1:26" s="17" customFormat="1" ht="15.75" thickBot="1" x14ac:dyDescent="0.3">
      <c r="A70" s="683"/>
      <c r="B70" s="685"/>
      <c r="C70" s="372" t="s">
        <v>398</v>
      </c>
      <c r="D70" s="230">
        <f>D67/'Summary (banks)'!$D$9</f>
        <v>4.1762807974283032E-3</v>
      </c>
      <c r="E70" s="230">
        <f>E67/'Summary (banks)'!$E$9</f>
        <v>4.599864094924468E-3</v>
      </c>
      <c r="F70" s="230">
        <f>F67/'Summary (banks)'!$F$9</f>
        <v>0</v>
      </c>
      <c r="G70" s="230">
        <f>G67/'Summary (banks)'!$G$9</f>
        <v>0</v>
      </c>
      <c r="H70" s="230">
        <f>H67/'Summary (banks)'!$H$9</f>
        <v>0</v>
      </c>
      <c r="I70" s="230">
        <f>I67/'Summary (banks)'!$I$9</f>
        <v>1.6917611233293859E-2</v>
      </c>
      <c r="J70" s="230">
        <f>J67/'Summary (banks)'!$J$9</f>
        <v>8.6296168450120808E-3</v>
      </c>
      <c r="K70" s="230">
        <f>K67/'Summary (banks)'!$K$9</f>
        <v>0</v>
      </c>
      <c r="L70" s="230">
        <f>L67/'Summary (banks)'!$L$9</f>
        <v>0</v>
      </c>
      <c r="M70" s="230">
        <f>M67/'Summary (banks)'!$M$9</f>
        <v>0</v>
      </c>
      <c r="N70" s="230">
        <f>N67/'Summary (banks)'!$N$9</f>
        <v>0</v>
      </c>
      <c r="O70" s="230">
        <f>O67/'Summary (banks)'!$O$9</f>
        <v>0</v>
      </c>
      <c r="P70" s="230">
        <f>P67/'Summary (banks)'!$P$9</f>
        <v>0</v>
      </c>
      <c r="Q70" s="230" t="e">
        <f>Q67/'Summary (banks)'!$Q$9</f>
        <v>#DIV/0!</v>
      </c>
      <c r="R70" s="230">
        <f>R67/'Summary (banks)'!$R$9</f>
        <v>0</v>
      </c>
      <c r="S70" s="230">
        <f>S67/'Summary (banks)'!$S$9</f>
        <v>0</v>
      </c>
      <c r="T70" s="230">
        <f>T67/'Summary (banks)'!$T$9</f>
        <v>0</v>
      </c>
      <c r="U70" s="230">
        <f>U67/'Summary (banks)'!$U$9</f>
        <v>0</v>
      </c>
      <c r="V70" s="230">
        <f>V67/'Summary (banks)'!$V$9</f>
        <v>0</v>
      </c>
      <c r="W70" s="230">
        <f>W67/'Summary (banks)'!$W$9</f>
        <v>0</v>
      </c>
      <c r="X70" s="230">
        <f>X67/'Summary (banks)'!$X$9</f>
        <v>0</v>
      </c>
      <c r="Z70" s="397"/>
    </row>
    <row r="71" spans="1:26" s="23" customFormat="1" ht="15.75" thickBot="1" x14ac:dyDescent="0.3">
      <c r="A71" s="683"/>
      <c r="B71" s="685"/>
      <c r="C71" s="236" t="s">
        <v>6</v>
      </c>
      <c r="D71" s="203">
        <f>SUM(E71:X71)</f>
        <v>52.507999999999996</v>
      </c>
      <c r="E71" s="188">
        <f>HSBC!E9</f>
        <v>40.571999999999996</v>
      </c>
      <c r="F71" s="188"/>
      <c r="G71" s="188"/>
      <c r="H71" s="188"/>
      <c r="I71" s="188">
        <f>'Standard Chartered'!E8</f>
        <v>-36.064</v>
      </c>
      <c r="J71" s="188">
        <f>'BNP Paribas'!E11</f>
        <v>48</v>
      </c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404"/>
    </row>
    <row r="72" spans="1:26" s="17" customFormat="1" x14ac:dyDescent="0.25">
      <c r="A72" s="683"/>
      <c r="B72" s="685"/>
      <c r="C72" s="189" t="s">
        <v>335</v>
      </c>
      <c r="D72" s="230">
        <f>D71/'Summary (banks)'!$D$29</f>
        <v>5.5670776905626879E-4</v>
      </c>
      <c r="E72" s="230">
        <f>E71/'Summary (banks)'!$E$29</f>
        <v>2.3851168707266653E-3</v>
      </c>
      <c r="F72" s="230">
        <f>F71/'Summary (banks)'!$F$29</f>
        <v>0</v>
      </c>
      <c r="G72" s="230">
        <f>G71/'Summary (banks)'!$G$29</f>
        <v>0</v>
      </c>
      <c r="H72" s="230">
        <f>H71/'Summary (banks)'!$H$29</f>
        <v>0</v>
      </c>
      <c r="I72" s="230">
        <f>I71/'Summary (banks)'!$I$29</f>
        <v>2.6263952724885086E-2</v>
      </c>
      <c r="J72" s="230">
        <f>J71/'Summary (banks)'!$J$29</f>
        <v>4.9029622063329927E-3</v>
      </c>
      <c r="K72" s="230">
        <f>K71/'Summary (banks)'!$K$29</f>
        <v>0</v>
      </c>
      <c r="L72" s="230">
        <f>L71/'Summary (banks)'!$L$29</f>
        <v>0</v>
      </c>
      <c r="M72" s="230">
        <f>M71/'Summary (banks)'!$M$29</f>
        <v>0</v>
      </c>
      <c r="N72" s="230">
        <f>N71/'Summary (banks)'!$N$29</f>
        <v>0</v>
      </c>
      <c r="O72" s="230">
        <f>O71/'Summary (banks)'!$O$29</f>
        <v>0</v>
      </c>
      <c r="P72" s="230">
        <f>P71/'Summary (banks)'!$P$29</f>
        <v>0</v>
      </c>
      <c r="Q72" s="230">
        <f>Q71/'Summary (banks)'!$Q$29</f>
        <v>0</v>
      </c>
      <c r="R72" s="230">
        <f>R71/'Summary (banks)'!$R$29</f>
        <v>0</v>
      </c>
      <c r="S72" s="230">
        <f>S71/'Summary (banks)'!$S$29</f>
        <v>0</v>
      </c>
      <c r="T72" s="230">
        <f>T71/'Summary (banks)'!$T$29</f>
        <v>0</v>
      </c>
      <c r="U72" s="230">
        <f>U71/'Summary (banks)'!$U$29</f>
        <v>0</v>
      </c>
      <c r="V72" s="230">
        <f>V71/'Summary (banks)'!$V$29</f>
        <v>0</v>
      </c>
      <c r="W72" s="230">
        <f>W71/'Summary (banks)'!$W$29</f>
        <v>0</v>
      </c>
      <c r="X72" s="230">
        <f>X71/'Summary (banks)'!$X$29</f>
        <v>0</v>
      </c>
      <c r="Z72" s="397"/>
    </row>
    <row r="73" spans="1:26" s="360" customFormat="1" x14ac:dyDescent="0.25">
      <c r="A73" s="683"/>
      <c r="B73" s="685"/>
      <c r="C73" s="359" t="s">
        <v>336</v>
      </c>
      <c r="D73" s="264">
        <f>D71/'Summary (banks)'!$D$33</f>
        <v>7.7576173219621254E-4</v>
      </c>
      <c r="E73" s="264">
        <f>E71/'Summary (banks)'!$E$33</f>
        <v>2.3195876288659789E-3</v>
      </c>
      <c r="F73" s="264">
        <f>F71/'Summary (banks)'!$F$33</f>
        <v>0</v>
      </c>
      <c r="G73" s="264">
        <f>G71/'Summary (banks)'!$G$33</f>
        <v>0</v>
      </c>
      <c r="H73" s="264">
        <f>H71/'Summary (banks)'!$H$33</f>
        <v>0</v>
      </c>
      <c r="I73" s="264">
        <f>I71/'Summary (banks)'!$I$33</f>
        <v>-0.13157894736842132</v>
      </c>
      <c r="J73" s="264">
        <f>J71/'Summary (banks)'!$J$33</f>
        <v>6.1185468451242829E-3</v>
      </c>
      <c r="K73" s="264">
        <f>K71/'Summary (banks)'!$K$33</f>
        <v>0</v>
      </c>
      <c r="L73" s="264">
        <f>L71/'Summary (banks)'!$L$33</f>
        <v>0</v>
      </c>
      <c r="M73" s="264">
        <f>M71/'Summary (banks)'!$M$33</f>
        <v>0</v>
      </c>
      <c r="N73" s="264">
        <f>N71/'Summary (banks)'!$N$33</f>
        <v>0</v>
      </c>
      <c r="O73" s="264">
        <f>O71/'Summary (banks)'!$O$33</f>
        <v>0</v>
      </c>
      <c r="P73" s="264">
        <f>P71/'Summary (banks)'!$P$33</f>
        <v>0</v>
      </c>
      <c r="Q73" s="264">
        <f>Q71/'Summary (banks)'!$Q$33</f>
        <v>0</v>
      </c>
      <c r="R73" s="264">
        <f>R71/'Summary (banks)'!$R$33</f>
        <v>0</v>
      </c>
      <c r="S73" s="264">
        <f>S71/'Summary (banks)'!$S$33</f>
        <v>0</v>
      </c>
      <c r="T73" s="264">
        <f>T71/'Summary (banks)'!$T$33</f>
        <v>0</v>
      </c>
      <c r="U73" s="264">
        <f>U71/'Summary (banks)'!$U$33</f>
        <v>0</v>
      </c>
      <c r="V73" s="264">
        <f>V71/'Summary (banks)'!$V$33</f>
        <v>0</v>
      </c>
      <c r="W73" s="264">
        <f>W71/'Summary (banks)'!$W$33</f>
        <v>0</v>
      </c>
      <c r="X73" s="264">
        <f>X71/'Summary (banks)'!$X$33</f>
        <v>0</v>
      </c>
      <c r="Z73" s="397"/>
    </row>
    <row r="74" spans="1:26" s="17" customFormat="1" ht="15.75" thickBot="1" x14ac:dyDescent="0.3">
      <c r="A74" s="683"/>
      <c r="B74" s="685"/>
      <c r="C74" s="372" t="s">
        <v>399</v>
      </c>
      <c r="D74" s="230">
        <f>D71/'Summary (banks)'!$D$35</f>
        <v>2.119776356776583E-3</v>
      </c>
      <c r="E74" s="230">
        <f>E71/'Summary (banks)'!$E$35</f>
        <v>4.1915052160953802E-3</v>
      </c>
      <c r="F74" s="230">
        <f>F71/'Summary (banks)'!$F$35</f>
        <v>0</v>
      </c>
      <c r="G74" s="230">
        <f>G71/'Summary (banks)'!$G$35</f>
        <v>0</v>
      </c>
      <c r="H74" s="230">
        <f>H71/'Summary (banks)'!$H$35</f>
        <v>0</v>
      </c>
      <c r="I74" s="230">
        <f>I71/'Summary (banks)'!$I$35</f>
        <v>-3.6563071297989032E-2</v>
      </c>
      <c r="J74" s="230">
        <f>J71/'Summary (banks)'!$J$35</f>
        <v>1.5209125475285171E-2</v>
      </c>
      <c r="K74" s="230">
        <f>K71/'Summary (banks)'!$K$35</f>
        <v>0</v>
      </c>
      <c r="L74" s="230">
        <f>L71/'Summary (banks)'!$L$35</f>
        <v>0</v>
      </c>
      <c r="M74" s="230">
        <f>M71/'Summary (banks)'!$M$35</f>
        <v>0</v>
      </c>
      <c r="N74" s="230">
        <f>N71/'Summary (banks)'!$N$35</f>
        <v>0</v>
      </c>
      <c r="O74" s="230">
        <f>O71/'Summary (banks)'!$O$35</f>
        <v>0</v>
      </c>
      <c r="P74" s="230">
        <f>P71/'Summary (banks)'!$P$35</f>
        <v>0</v>
      </c>
      <c r="Q74" s="230" t="e">
        <f>Q71/'Summary (banks)'!$Q$35</f>
        <v>#DIV/0!</v>
      </c>
      <c r="R74" s="230">
        <f>R71/'Summary (banks)'!$R$35</f>
        <v>0</v>
      </c>
      <c r="S74" s="230">
        <f>S71/'Summary (banks)'!$S$35</f>
        <v>0</v>
      </c>
      <c r="T74" s="230">
        <f>T71/'Summary (banks)'!$T$35</f>
        <v>0</v>
      </c>
      <c r="U74" s="230">
        <f>U71/'Summary (banks)'!$U$35</f>
        <v>0</v>
      </c>
      <c r="V74" s="230">
        <f>V71/'Summary (banks)'!$V$35</f>
        <v>0</v>
      </c>
      <c r="W74" s="230">
        <f>W71/'Summary (banks)'!$W$35</f>
        <v>0</v>
      </c>
      <c r="X74" s="230">
        <f>X71/'Summary (banks)'!$X$35</f>
        <v>0</v>
      </c>
      <c r="Z74" s="397"/>
    </row>
    <row r="75" spans="1:26" s="23" customFormat="1" ht="15.75" thickBot="1" x14ac:dyDescent="0.3">
      <c r="A75" s="683"/>
      <c r="B75" s="685"/>
      <c r="C75" s="188" t="s">
        <v>400</v>
      </c>
      <c r="D75" s="203">
        <f>SUM(E75:X75)</f>
        <v>0</v>
      </c>
      <c r="E75" s="188">
        <f>HSBC!F9</f>
        <v>0</v>
      </c>
      <c r="F75" s="188"/>
      <c r="G75" s="188"/>
      <c r="H75" s="188"/>
      <c r="I75" s="188">
        <f>'Standard Chartered'!F8</f>
        <v>0</v>
      </c>
      <c r="J75" s="188">
        <f>'BNP Paribas'!F11</f>
        <v>0</v>
      </c>
      <c r="K75" s="188"/>
      <c r="L75" s="188"/>
      <c r="M75" s="188"/>
      <c r="N75" s="188"/>
      <c r="O75" s="188"/>
      <c r="P75" s="188"/>
      <c r="Q75" s="188"/>
      <c r="R75" s="188"/>
      <c r="S75" s="188"/>
      <c r="T75" s="188"/>
      <c r="U75" s="188"/>
      <c r="V75" s="188"/>
      <c r="W75" s="188"/>
      <c r="X75" s="188"/>
      <c r="Y75" s="188"/>
      <c r="Z75" s="404"/>
    </row>
    <row r="76" spans="1:26" s="17" customFormat="1" x14ac:dyDescent="0.25">
      <c r="A76" s="683"/>
      <c r="B76" s="685"/>
      <c r="C76" s="189" t="s">
        <v>401</v>
      </c>
      <c r="D76" s="230">
        <f>D75/'Summary (banks)'!$D$42</f>
        <v>0</v>
      </c>
      <c r="E76" s="230">
        <f>E75/'Summary (banks)'!$E$42</f>
        <v>0</v>
      </c>
      <c r="F76" s="230">
        <f>F75/'Summary (banks)'!$F$42</f>
        <v>0</v>
      </c>
      <c r="G76" s="230">
        <f>G75/'Summary (banks)'!$G$42</f>
        <v>0</v>
      </c>
      <c r="H76" s="230">
        <f>H75/'Summary (banks)'!$H$42</f>
        <v>0</v>
      </c>
      <c r="I76" s="230">
        <f>I75/'Summary (banks)'!$I$42</f>
        <v>0</v>
      </c>
      <c r="J76" s="230">
        <f>J75/'Summary (banks)'!$J$42</f>
        <v>0</v>
      </c>
      <c r="K76" s="230">
        <f>K75/'Summary (banks)'!$K$42</f>
        <v>0</v>
      </c>
      <c r="L76" s="230">
        <f>L75/'Summary (banks)'!$L$42</f>
        <v>0</v>
      </c>
      <c r="M76" s="230">
        <f>M75/'Summary (banks)'!$M$42</f>
        <v>0</v>
      </c>
      <c r="N76" s="230">
        <f>N75/'Summary (banks)'!$N$42</f>
        <v>0</v>
      </c>
      <c r="O76" s="230">
        <f>O75/'Summary (banks)'!$O$42</f>
        <v>0</v>
      </c>
      <c r="P76" s="230">
        <f>P75/'Summary (banks)'!$P$42</f>
        <v>0</v>
      </c>
      <c r="Q76" s="230">
        <f>Q75/'Summary (banks)'!$Q$42</f>
        <v>0</v>
      </c>
      <c r="R76" s="230">
        <f>R75/'Summary (banks)'!$R$42</f>
        <v>0</v>
      </c>
      <c r="S76" s="230">
        <f>S75/'Summary (banks)'!$S$42</f>
        <v>0</v>
      </c>
      <c r="T76" s="230">
        <f>T75/'Summary (banks)'!$T$42</f>
        <v>0</v>
      </c>
      <c r="U76" s="230">
        <f>U75/'Summary (banks)'!$U$42</f>
        <v>0</v>
      </c>
      <c r="V76" s="230">
        <f>V75/'Summary (banks)'!$V$42</f>
        <v>0</v>
      </c>
      <c r="W76" s="230">
        <f>W75/'Summary (banks)'!$W$42</f>
        <v>0</v>
      </c>
      <c r="X76" s="230">
        <f>X75/'Summary (banks)'!$X$42</f>
        <v>0</v>
      </c>
      <c r="Z76" s="397"/>
    </row>
    <row r="77" spans="1:26" s="360" customFormat="1" x14ac:dyDescent="0.25">
      <c r="A77" s="683"/>
      <c r="B77" s="685"/>
      <c r="C77" s="359" t="s">
        <v>402</v>
      </c>
      <c r="D77" s="264">
        <f>D75/'Summary (banks)'!$D$46</f>
        <v>0</v>
      </c>
      <c r="E77" s="264">
        <f>E75/'Summary (banks)'!$E$46</f>
        <v>0</v>
      </c>
      <c r="F77" s="264">
        <f>F75/'Summary (banks)'!$F$46</f>
        <v>0</v>
      </c>
      <c r="G77" s="264">
        <f>G75/'Summary (banks)'!$G$46</f>
        <v>0</v>
      </c>
      <c r="H77" s="264">
        <f>H75/'Summary (banks)'!$H$46</f>
        <v>0</v>
      </c>
      <c r="I77" s="264">
        <f>I75/'Summary (banks)'!$I$46</f>
        <v>0</v>
      </c>
      <c r="J77" s="264">
        <f>J75/'Summary (banks)'!$J$46</f>
        <v>0</v>
      </c>
      <c r="K77" s="264">
        <f>K75/'Summary (banks)'!$K$46</f>
        <v>0</v>
      </c>
      <c r="L77" s="264">
        <f>L75/'Summary (banks)'!$L$46</f>
        <v>0</v>
      </c>
      <c r="M77" s="264">
        <f>M75/'Summary (banks)'!$M$46</f>
        <v>0</v>
      </c>
      <c r="N77" s="264">
        <f>N75/'Summary (banks)'!$N$46</f>
        <v>0</v>
      </c>
      <c r="O77" s="264">
        <f>O75/'Summary (banks)'!$O$46</f>
        <v>0</v>
      </c>
      <c r="P77" s="264">
        <f>P75/'Summary (banks)'!$P$46</f>
        <v>0</v>
      </c>
      <c r="Q77" s="264">
        <f>Q75/'Summary (banks)'!$Q$46</f>
        <v>0</v>
      </c>
      <c r="R77" s="264">
        <f>R75/'Summary (banks)'!$R$46</f>
        <v>0</v>
      </c>
      <c r="S77" s="264">
        <f>S75/'Summary (banks)'!$S$46</f>
        <v>0</v>
      </c>
      <c r="T77" s="264">
        <f>T75/'Summary (banks)'!$T$46</f>
        <v>0</v>
      </c>
      <c r="U77" s="264">
        <f>U75/'Summary (banks)'!$U$46</f>
        <v>0</v>
      </c>
      <c r="V77" s="264">
        <f>V75/'Summary (banks)'!$V$46</f>
        <v>0</v>
      </c>
      <c r="W77" s="264">
        <f>W75/'Summary (banks)'!$W$46</f>
        <v>0</v>
      </c>
      <c r="X77" s="264">
        <f>X75/'Summary (banks)'!$X$46</f>
        <v>0</v>
      </c>
      <c r="Z77" s="397"/>
    </row>
    <row r="78" spans="1:26" s="17" customFormat="1" ht="15.75" thickBot="1" x14ac:dyDescent="0.3">
      <c r="A78" s="683"/>
      <c r="B78" s="685"/>
      <c r="C78" s="372" t="s">
        <v>403</v>
      </c>
      <c r="D78" s="230">
        <f>D75/'Summary (banks)'!$D$48</f>
        <v>0</v>
      </c>
      <c r="E78" s="230">
        <f>E75/'Summary (banks)'!$E$48</f>
        <v>0</v>
      </c>
      <c r="F78" s="230">
        <f>F75/'Summary (banks)'!$F$48</f>
        <v>0</v>
      </c>
      <c r="G78" s="230">
        <f>G75/'Summary (banks)'!$G$48</f>
        <v>0</v>
      </c>
      <c r="H78" s="230">
        <f>H75/'Summary (banks)'!$H$48</f>
        <v>0</v>
      </c>
      <c r="I78" s="230">
        <f>I75/'Summary (banks)'!$I$48</f>
        <v>0</v>
      </c>
      <c r="J78" s="230">
        <f>J75/'Summary (banks)'!$J$48</f>
        <v>0</v>
      </c>
      <c r="K78" s="230">
        <f>K75/'Summary (banks)'!$K$48</f>
        <v>0</v>
      </c>
      <c r="L78" s="230">
        <f>L75/'Summary (banks)'!$L$48</f>
        <v>0</v>
      </c>
      <c r="M78" s="230">
        <f>M75/'Summary (banks)'!$M$48</f>
        <v>0</v>
      </c>
      <c r="N78" s="230">
        <f>N75/'Summary (banks)'!$N$48</f>
        <v>0</v>
      </c>
      <c r="O78" s="230">
        <f>O75/'Summary (banks)'!$O$48</f>
        <v>0</v>
      </c>
      <c r="P78" s="230">
        <f>P75/'Summary (banks)'!$P$48</f>
        <v>0</v>
      </c>
      <c r="Q78" s="230" t="e">
        <f>Q75/'Summary (banks)'!$Q$48</f>
        <v>#DIV/0!</v>
      </c>
      <c r="R78" s="230">
        <f>R75/'Summary (banks)'!$R$48</f>
        <v>0</v>
      </c>
      <c r="S78" s="230">
        <f>S75/'Summary (banks)'!$S$48</f>
        <v>0</v>
      </c>
      <c r="T78" s="230">
        <f>T75/'Summary (banks)'!$T$48</f>
        <v>0</v>
      </c>
      <c r="U78" s="230">
        <f>U75/'Summary (banks)'!$U$48</f>
        <v>0</v>
      </c>
      <c r="V78" s="230">
        <f>V75/'Summary (banks)'!$V$48</f>
        <v>0</v>
      </c>
      <c r="W78" s="230">
        <f>W75/'Summary (banks)'!$W$48</f>
        <v>0</v>
      </c>
      <c r="X78" s="230">
        <f>X75/'Summary (banks)'!$X$48</f>
        <v>0</v>
      </c>
      <c r="Z78" s="397"/>
    </row>
    <row r="79" spans="1:26" s="23" customFormat="1" ht="15.75" thickBot="1" x14ac:dyDescent="0.3">
      <c r="A79" s="683"/>
      <c r="B79" s="685"/>
      <c r="C79" s="188" t="s">
        <v>3</v>
      </c>
      <c r="D79" s="203">
        <f>SUM(E79:X79)</f>
        <v>1087</v>
      </c>
      <c r="E79" s="188">
        <f>HSBC!D9</f>
        <v>237</v>
      </c>
      <c r="F79" s="188"/>
      <c r="G79" s="188"/>
      <c r="H79" s="188"/>
      <c r="I79" s="188">
        <f>'Standard Chartered'!D8</f>
        <v>499</v>
      </c>
      <c r="J79" s="188">
        <f>'BNP Paribas'!D11</f>
        <v>351</v>
      </c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88"/>
      <c r="Y79" s="188"/>
      <c r="Z79" s="404"/>
    </row>
    <row r="80" spans="1:26" s="17" customFormat="1" x14ac:dyDescent="0.25">
      <c r="A80" s="683"/>
      <c r="B80" s="685"/>
      <c r="C80" s="189" t="s">
        <v>337</v>
      </c>
      <c r="D80" s="230">
        <f>D79/'Summary (banks)'!$D$16</f>
        <v>5.1820783042065891E-4</v>
      </c>
      <c r="E80" s="230">
        <f>E79/'Summary (banks)'!$E$16</f>
        <v>9.1522046386616933E-4</v>
      </c>
      <c r="F80" s="230">
        <f>F79/'Summary (banks)'!$F$16</f>
        <v>0</v>
      </c>
      <c r="G80" s="230">
        <f>G79/'Summary (banks)'!$G$16</f>
        <v>0</v>
      </c>
      <c r="H80" s="230">
        <f>H79/'Summary (banks)'!$H$16</f>
        <v>0</v>
      </c>
      <c r="I80" s="230">
        <f>I79/'Summary (banks)'!$I$16</f>
        <v>5.7147438099819049E-3</v>
      </c>
      <c r="J80" s="230">
        <f>J79/'Summary (banks)'!$J$16</f>
        <v>1.9333410446651354E-3</v>
      </c>
      <c r="K80" s="230">
        <f>K79/'Summary (banks)'!$K$16</f>
        <v>0</v>
      </c>
      <c r="L80" s="230">
        <f>L79/'Summary (banks)'!$L$16</f>
        <v>0</v>
      </c>
      <c r="M80" s="230">
        <f>M79/'Summary (banks)'!$M$16</f>
        <v>0</v>
      </c>
      <c r="N80" s="230">
        <f>N79/'Summary (banks)'!$N$16</f>
        <v>0</v>
      </c>
      <c r="O80" s="230">
        <f>O79/'Summary (banks)'!$O$16</f>
        <v>0</v>
      </c>
      <c r="P80" s="230">
        <f>P79/'Summary (banks)'!$P$16</f>
        <v>0</v>
      </c>
      <c r="Q80" s="230">
        <f>Q79/'Summary (banks)'!$Q$16</f>
        <v>0</v>
      </c>
      <c r="R80" s="230">
        <f>R79/'Summary (banks)'!$R$16</f>
        <v>0</v>
      </c>
      <c r="S80" s="230">
        <f>S79/'Summary (banks)'!$S$16</f>
        <v>0</v>
      </c>
      <c r="T80" s="230">
        <f>T79/'Summary (banks)'!$T$16</f>
        <v>0</v>
      </c>
      <c r="U80" s="230">
        <f>U79/'Summary (banks)'!$U$16</f>
        <v>0</v>
      </c>
      <c r="V80" s="230">
        <f>V79/'Summary (banks)'!$V$16</f>
        <v>0</v>
      </c>
      <c r="W80" s="230">
        <f>W79/'Summary (banks)'!$W$16</f>
        <v>0</v>
      </c>
      <c r="X80" s="230">
        <f>X79/'Summary (banks)'!$X$16</f>
        <v>0</v>
      </c>
      <c r="Z80" s="397"/>
    </row>
    <row r="81" spans="1:26" s="360" customFormat="1" x14ac:dyDescent="0.25">
      <c r="A81" s="683"/>
      <c r="B81" s="685"/>
      <c r="C81" s="359" t="s">
        <v>338</v>
      </c>
      <c r="D81" s="264">
        <f>D79/'Summary (banks)'!$D$20</f>
        <v>9.2727739584337458E-4</v>
      </c>
      <c r="E81" s="264">
        <f>E79/'Summary (banks)'!$E$20</f>
        <v>1.1054362275239628E-3</v>
      </c>
      <c r="F81" s="264">
        <f>F79/'Summary (banks)'!$F$20</f>
        <v>0</v>
      </c>
      <c r="G81" s="264">
        <f>G79/'Summary (banks)'!$G$20</f>
        <v>0</v>
      </c>
      <c r="H81" s="264">
        <f>H79/'Summary (banks)'!$H$20</f>
        <v>0</v>
      </c>
      <c r="I81" s="264">
        <f>I79/'Summary (banks)'!$I$20</f>
        <v>5.8386473995202717E-3</v>
      </c>
      <c r="J81" s="264">
        <f>J79/'Summary (banks)'!$J$20</f>
        <v>2.8176928634502689E-3</v>
      </c>
      <c r="K81" s="264">
        <f>K79/'Summary (banks)'!$K$20</f>
        <v>0</v>
      </c>
      <c r="L81" s="264">
        <f>L79/'Summary (banks)'!$L$20</f>
        <v>0</v>
      </c>
      <c r="M81" s="264">
        <f>M79/'Summary (banks)'!$M$20</f>
        <v>0</v>
      </c>
      <c r="N81" s="264">
        <f>N79/'Summary (banks)'!$N$20</f>
        <v>0</v>
      </c>
      <c r="O81" s="264">
        <f>O79/'Summary (banks)'!$O$20</f>
        <v>0</v>
      </c>
      <c r="P81" s="264">
        <f>P79/'Summary (banks)'!$P$20</f>
        <v>0</v>
      </c>
      <c r="Q81" s="264">
        <f>Q79/'Summary (banks)'!$Q$20</f>
        <v>0</v>
      </c>
      <c r="R81" s="264">
        <f>R79/'Summary (banks)'!$R$20</f>
        <v>0</v>
      </c>
      <c r="S81" s="264">
        <f>S79/'Summary (banks)'!$S$20</f>
        <v>0</v>
      </c>
      <c r="T81" s="264">
        <f>T79/'Summary (banks)'!$T$20</f>
        <v>0</v>
      </c>
      <c r="U81" s="264">
        <f>U79/'Summary (banks)'!$U$20</f>
        <v>0</v>
      </c>
      <c r="V81" s="264">
        <f>V79/'Summary (banks)'!$V$20</f>
        <v>0</v>
      </c>
      <c r="W81" s="264">
        <f>W79/'Summary (banks)'!$W$20</f>
        <v>0</v>
      </c>
      <c r="X81" s="264">
        <f>X79/'Summary (banks)'!$X$20</f>
        <v>0</v>
      </c>
      <c r="Z81" s="397"/>
    </row>
    <row r="82" spans="1:26" s="17" customFormat="1" ht="15.75" thickBot="1" x14ac:dyDescent="0.3">
      <c r="A82" s="683"/>
      <c r="B82" s="685"/>
      <c r="C82" s="372" t="s">
        <v>404</v>
      </c>
      <c r="D82" s="230">
        <f>D79/'Summary (banks)'!$D$22</f>
        <v>7.5096028960676487E-3</v>
      </c>
      <c r="E82" s="230">
        <f>E79/'Summary (banks)'!$E$22</f>
        <v>6.0077568506172524E-3</v>
      </c>
      <c r="F82" s="230">
        <f>F79/'Summary (banks)'!$F$22</f>
        <v>0</v>
      </c>
      <c r="G82" s="230">
        <f>G79/'Summary (banks)'!$G$22</f>
        <v>0</v>
      </c>
      <c r="H82" s="230">
        <f>H79/'Summary (banks)'!$H$22</f>
        <v>0</v>
      </c>
      <c r="I82" s="230">
        <f>I79/'Summary (banks)'!$I$22</f>
        <v>3.2672035618411574E-2</v>
      </c>
      <c r="J82" s="230">
        <f>J79/'Summary (banks)'!$J$22</f>
        <v>1.2496439760751923E-2</v>
      </c>
      <c r="K82" s="230">
        <f>K79/'Summary (banks)'!$K$22</f>
        <v>0</v>
      </c>
      <c r="L82" s="230">
        <f>L79/'Summary (banks)'!$L$22</f>
        <v>0</v>
      </c>
      <c r="M82" s="230">
        <f>M79/'Summary (banks)'!$M$22</f>
        <v>0</v>
      </c>
      <c r="N82" s="230">
        <f>N79/'Summary (banks)'!$N$22</f>
        <v>0</v>
      </c>
      <c r="O82" s="230">
        <f>O79/'Summary (banks)'!$O$22</f>
        <v>0</v>
      </c>
      <c r="P82" s="230">
        <f>P79/'Summary (banks)'!$P$22</f>
        <v>0</v>
      </c>
      <c r="Q82" s="230" t="e">
        <f>Q79/'Summary (banks)'!$Q$22</f>
        <v>#DIV/0!</v>
      </c>
      <c r="R82" s="230">
        <f>R79/'Summary (banks)'!$R$22</f>
        <v>0</v>
      </c>
      <c r="S82" s="230">
        <f>S79/'Summary (banks)'!$S$22</f>
        <v>0</v>
      </c>
      <c r="T82" s="230">
        <f>T79/'Summary (banks)'!$T$22</f>
        <v>0</v>
      </c>
      <c r="U82" s="230">
        <f>U79/'Summary (banks)'!$U$22</f>
        <v>0</v>
      </c>
      <c r="V82" s="230">
        <f>V79/'Summary (banks)'!$V$22</f>
        <v>0</v>
      </c>
      <c r="W82" s="230">
        <f>W79/'Summary (banks)'!$W$22</f>
        <v>0</v>
      </c>
      <c r="X82" s="230">
        <f>X79/'Summary (banks)'!$X$22</f>
        <v>0</v>
      </c>
      <c r="Z82" s="397"/>
    </row>
    <row r="83" spans="1:26" s="23" customFormat="1" ht="15.75" thickBot="1" x14ac:dyDescent="0.3">
      <c r="A83" s="683"/>
      <c r="B83" s="685"/>
      <c r="C83" s="190" t="s">
        <v>405</v>
      </c>
      <c r="D83" s="203">
        <f>SUM(E83:X83)</f>
        <v>0</v>
      </c>
      <c r="E83" s="190"/>
      <c r="F83" s="190"/>
      <c r="G83" s="190"/>
      <c r="H83" s="190"/>
      <c r="I83" s="188">
        <f>'Standard Chartered'!G8</f>
        <v>0</v>
      </c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405"/>
    </row>
    <row r="84" spans="1:26" s="192" customFormat="1" ht="15.75" thickBot="1" x14ac:dyDescent="0.3">
      <c r="A84" s="683"/>
      <c r="B84" s="686"/>
      <c r="C84" s="191" t="s">
        <v>406</v>
      </c>
      <c r="D84" s="231">
        <f>D83/'Summary (banks)'!$D$55</f>
        <v>0</v>
      </c>
      <c r="E84" s="231" t="e">
        <f>E83/'Summary (banks)'!$E$55</f>
        <v>#DIV/0!</v>
      </c>
      <c r="F84" s="231" t="e">
        <f>F83/'Summary (banks)'!$F$55</f>
        <v>#DIV/0!</v>
      </c>
      <c r="G84" s="231" t="e">
        <f>G83/'Summary (banks)'!$G$55</f>
        <v>#DIV/0!</v>
      </c>
      <c r="H84" s="231" t="e">
        <f>H83/'Summary (banks)'!$H$55</f>
        <v>#DIV/0!</v>
      </c>
      <c r="I84" s="231">
        <f>I83/'Summary (banks)'!$I$55</f>
        <v>0</v>
      </c>
      <c r="J84" s="231" t="e">
        <f>J83/'Summary (banks)'!$J$55</f>
        <v>#DIV/0!</v>
      </c>
      <c r="K84" s="231" t="e">
        <f>K83/'Summary (banks)'!$K$55</f>
        <v>#DIV/0!</v>
      </c>
      <c r="L84" s="231" t="e">
        <f>L83/'Summary (banks)'!$L$55</f>
        <v>#DIV/0!</v>
      </c>
      <c r="M84" s="231" t="e">
        <f>M83/'Summary (banks)'!$M$55</f>
        <v>#DIV/0!</v>
      </c>
      <c r="N84" s="231" t="e">
        <f>N83/'Summary (banks)'!$N$55</f>
        <v>#DIV/0!</v>
      </c>
      <c r="O84" s="231" t="e">
        <f>O83/'Summary (banks)'!$O$55</f>
        <v>#DIV/0!</v>
      </c>
      <c r="P84" s="231" t="e">
        <f>P83/'Summary (banks)'!$P$55</f>
        <v>#DIV/0!</v>
      </c>
      <c r="Q84" s="231" t="e">
        <f>Q83/'Summary (banks)'!$Q$55</f>
        <v>#DIV/0!</v>
      </c>
      <c r="R84" s="231">
        <f>R83/'Summary (banks)'!$R$55</f>
        <v>0</v>
      </c>
      <c r="S84" s="231" t="e">
        <f>S83/'Summary (banks)'!$S$55</f>
        <v>#DIV/0!</v>
      </c>
      <c r="T84" s="231">
        <f>T83/'Summary (banks)'!$T$55</f>
        <v>0</v>
      </c>
      <c r="U84" s="231" t="e">
        <f>U83/'Summary (banks)'!$U$55</f>
        <v>#DIV/0!</v>
      </c>
      <c r="V84" s="231" t="e">
        <f>V83/'Summary (banks)'!$V$55</f>
        <v>#DIV/0!</v>
      </c>
      <c r="W84" s="231" t="e">
        <f>W83/'Summary (banks)'!$W$55</f>
        <v>#DIV/0!</v>
      </c>
      <c r="X84" s="231" t="e">
        <f>X83/'Summary (banks)'!$X$55</f>
        <v>#DIV/0!</v>
      </c>
      <c r="Z84" s="398"/>
    </row>
    <row r="85" spans="1:26" s="230" customFormat="1" ht="15" customHeight="1" thickTop="1" thickBot="1" x14ac:dyDescent="0.3">
      <c r="A85" s="683"/>
      <c r="B85" s="687" t="s">
        <v>82</v>
      </c>
      <c r="C85" s="200" t="s">
        <v>91</v>
      </c>
      <c r="D85" s="200">
        <f>D75/D71</f>
        <v>0</v>
      </c>
      <c r="E85" s="200">
        <f>HSBC!H9</f>
        <v>0</v>
      </c>
      <c r="F85" s="200"/>
      <c r="G85" s="200"/>
      <c r="H85" s="200"/>
      <c r="I85" s="188">
        <f>'Standard Chartered'!L8</f>
        <v>0</v>
      </c>
      <c r="J85" s="200">
        <f>'BNP Paribas'!J11</f>
        <v>0</v>
      </c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406">
        <f>MEDIAN(E85:X85)</f>
        <v>0</v>
      </c>
    </row>
    <row r="86" spans="1:26" s="17" customFormat="1" ht="15.75" thickBot="1" x14ac:dyDescent="0.3">
      <c r="A86" s="683"/>
      <c r="B86" s="688"/>
      <c r="C86" s="193" t="s">
        <v>407</v>
      </c>
      <c r="D86" s="230">
        <v>0</v>
      </c>
      <c r="I86" s="204"/>
      <c r="J86" s="204"/>
      <c r="Z86" s="397"/>
    </row>
    <row r="87" spans="1:26" s="23" customFormat="1" ht="15.75" thickBot="1" x14ac:dyDescent="0.3">
      <c r="A87" s="683"/>
      <c r="B87" s="688"/>
      <c r="C87" s="188" t="s">
        <v>497</v>
      </c>
      <c r="D87" s="233">
        <f>D71/D79</f>
        <v>4.8305427782888682E-2</v>
      </c>
      <c r="E87" s="188">
        <f>HSBC!I9</f>
        <v>0.17118987341772149</v>
      </c>
      <c r="F87" s="188"/>
      <c r="G87" s="188"/>
      <c r="H87" s="188"/>
      <c r="I87" s="188">
        <f>'Standard Chartered'!M8</f>
        <v>-7.2272545090180357E-2</v>
      </c>
      <c r="J87" s="188">
        <f>'BNP Paribas'!L11</f>
        <v>0.13675213675213677</v>
      </c>
      <c r="K87" s="188"/>
      <c r="L87" s="188"/>
      <c r="M87" s="188"/>
      <c r="N87" s="188"/>
      <c r="O87" s="188"/>
      <c r="P87" s="188"/>
      <c r="Q87" s="188"/>
      <c r="R87" s="188"/>
      <c r="S87" s="188"/>
      <c r="T87" s="188"/>
      <c r="U87" s="188"/>
      <c r="V87" s="188"/>
      <c r="W87" s="188"/>
      <c r="X87" s="188"/>
      <c r="Y87" s="188"/>
      <c r="Z87" s="404"/>
    </row>
    <row r="88" spans="1:26" s="17" customFormat="1" x14ac:dyDescent="0.25">
      <c r="A88" s="683"/>
      <c r="B88" s="688"/>
      <c r="C88" s="189" t="s">
        <v>445</v>
      </c>
      <c r="D88" s="234">
        <f>D87/'Summary (banks)'!$D$81</f>
        <v>1.0742943976827932</v>
      </c>
      <c r="E88" s="230">
        <f>E87/'Summary (banks)'!$E$81</f>
        <v>2.6060571904732188</v>
      </c>
      <c r="F88" s="230">
        <f>F87/'Summary (banks)'!$F$81</f>
        <v>0</v>
      </c>
      <c r="G88" s="230">
        <f>G87/'Summary (banks)'!$G$81</f>
        <v>0</v>
      </c>
      <c r="H88" s="230">
        <f>H87/'Summary (banks)'!$H$81</f>
        <v>0</v>
      </c>
      <c r="I88" s="230">
        <f>I87/'Summary (banks)'!$I$81</f>
        <v>4.5958232946523365</v>
      </c>
      <c r="J88" s="230">
        <f>J87/'Summary (banks)'!$J$81</f>
        <v>2.5360048191508868</v>
      </c>
      <c r="K88" s="230">
        <f>K87/'Summary (banks)'!$K$81</f>
        <v>0</v>
      </c>
      <c r="L88" s="230">
        <f>L87/'Summary (banks)'!$L$81</f>
        <v>0</v>
      </c>
      <c r="M88" s="230">
        <f>M87/'Summary (banks)'!$M$81</f>
        <v>0</v>
      </c>
      <c r="N88" s="230">
        <f>N87/'Summary (banks)'!$N$81</f>
        <v>0</v>
      </c>
      <c r="O88" s="230">
        <f>O87/'Summary (banks)'!$O$81</f>
        <v>0</v>
      </c>
      <c r="P88" s="230">
        <f>P87/'Summary (banks)'!$P$81</f>
        <v>0</v>
      </c>
      <c r="Q88" s="230">
        <f>Q87/'Summary (banks)'!$Q$81</f>
        <v>0</v>
      </c>
      <c r="R88" s="230">
        <f>R87/'Summary (banks)'!$R$81</f>
        <v>0</v>
      </c>
      <c r="S88" s="230">
        <f>S87/'Summary (banks)'!$S$81</f>
        <v>0</v>
      </c>
      <c r="T88" s="230">
        <f>T87/'Summary (banks)'!$T$81</f>
        <v>0</v>
      </c>
      <c r="U88" s="230">
        <f>U87/'Summary (banks)'!$U$81</f>
        <v>0</v>
      </c>
      <c r="V88" s="230">
        <f>V87/'Summary (banks)'!$V$81</f>
        <v>0</v>
      </c>
      <c r="W88" s="230">
        <f>W87/'Summary (banks)'!$W$81</f>
        <v>0</v>
      </c>
      <c r="X88" s="230">
        <f>X87/'Summary (banks)'!$X$81</f>
        <v>0</v>
      </c>
      <c r="Z88" s="397"/>
    </row>
    <row r="89" spans="1:26" s="360" customFormat="1" x14ac:dyDescent="0.25">
      <c r="A89" s="683"/>
      <c r="B89" s="688"/>
      <c r="C89" s="359" t="s">
        <v>446</v>
      </c>
      <c r="D89" s="363">
        <f>D87/'Summary (banks)'!$D$84</f>
        <v>0.83660157755775344</v>
      </c>
      <c r="E89" s="264">
        <f>E87/'Summary (banks)'!$E$84</f>
        <v>2.0983459480621165</v>
      </c>
      <c r="F89" s="264">
        <f>F87/'Summary (banks)'!$F$84</f>
        <v>0</v>
      </c>
      <c r="G89" s="264">
        <f>G87/'Summary (banks)'!$G$84</f>
        <v>0</v>
      </c>
      <c r="H89" s="264">
        <f>H87/'Summary (banks)'!$H$84</f>
        <v>0</v>
      </c>
      <c r="I89" s="264">
        <f>I87/'Summary (banks)'!$I$84</f>
        <v>-22.535861196076407</v>
      </c>
      <c r="J89" s="264">
        <f>J87/'Summary (banks)'!$J$84</f>
        <v>2.1714740185103478</v>
      </c>
      <c r="K89" s="264">
        <f>K87/'Summary (banks)'!$K$84</f>
        <v>0</v>
      </c>
      <c r="L89" s="264">
        <f>L87/'Summary (banks)'!$L$84</f>
        <v>0</v>
      </c>
      <c r="M89" s="264">
        <f>M87/'Summary (banks)'!$M$84</f>
        <v>0</v>
      </c>
      <c r="N89" s="264">
        <f>N87/'Summary (banks)'!$N$84</f>
        <v>0</v>
      </c>
      <c r="O89" s="264">
        <f>O87/'Summary (banks)'!$O$84</f>
        <v>0</v>
      </c>
      <c r="P89" s="264">
        <f>P87/'Summary (banks)'!$P$84</f>
        <v>0</v>
      </c>
      <c r="Q89" s="264">
        <f>Q87/'Summary (banks)'!$Q$84</f>
        <v>0</v>
      </c>
      <c r="R89" s="264">
        <f>R87/'Summary (banks)'!$R$84</f>
        <v>0</v>
      </c>
      <c r="S89" s="264">
        <f>S87/'Summary (banks)'!$S$84</f>
        <v>0</v>
      </c>
      <c r="T89" s="264">
        <f>T87/'Summary (banks)'!$T$84</f>
        <v>0</v>
      </c>
      <c r="U89" s="264">
        <f>U87/'Summary (banks)'!$U$84</f>
        <v>0</v>
      </c>
      <c r="V89" s="264">
        <f>V87/'Summary (banks)'!$V$84</f>
        <v>0</v>
      </c>
      <c r="W89" s="264">
        <f>W87/'Summary (banks)'!$W$84</f>
        <v>0</v>
      </c>
      <c r="X89" s="264">
        <f>X87/'Summary (banks)'!$X$84</f>
        <v>0</v>
      </c>
      <c r="Z89" s="397"/>
    </row>
    <row r="90" spans="1:26" s="17" customFormat="1" ht="15.75" thickBot="1" x14ac:dyDescent="0.3">
      <c r="A90" s="683"/>
      <c r="B90" s="688"/>
      <c r="C90" s="357" t="s">
        <v>448</v>
      </c>
      <c r="D90" s="234">
        <f>D87/'Summary (banks)'!$D$92</f>
        <v>1.156557184921688</v>
      </c>
      <c r="E90" s="230">
        <f>E87/'Summary (banks)'!$E$90</f>
        <v>5.1258350211489399</v>
      </c>
      <c r="F90" s="230">
        <f>F87/'Summary (banks)'!$F$90</f>
        <v>0</v>
      </c>
      <c r="G90" s="230">
        <f>G87/'Summary (banks)'!$G$90</f>
        <v>0</v>
      </c>
      <c r="H90" s="230">
        <f>H87/'Summary (banks)'!$H$90</f>
        <v>0</v>
      </c>
      <c r="I90" s="230">
        <f>I87/'Summary (banks)'!$I$90</f>
        <v>2.2067826903329011</v>
      </c>
      <c r="J90" s="230">
        <f>J87/'Summary (banks)'!$J$90</f>
        <v>3.1634599280062052</v>
      </c>
      <c r="K90" s="230">
        <f>K87/'Summary (banks)'!$K$90</f>
        <v>0</v>
      </c>
      <c r="L90" s="230">
        <f>L87/'Summary (banks)'!$L$90</f>
        <v>0</v>
      </c>
      <c r="M90" s="230">
        <f>M87/'Summary (banks)'!$M$90</f>
        <v>0</v>
      </c>
      <c r="N90" s="230">
        <f>N87/'Summary (banks)'!$N$90</f>
        <v>0</v>
      </c>
      <c r="O90" s="230">
        <f>O87/'Summary (banks)'!$O$90</f>
        <v>0</v>
      </c>
      <c r="P90" s="230">
        <f>P87/'Summary (banks)'!$P$90</f>
        <v>0</v>
      </c>
      <c r="Q90" s="230">
        <f>Q87/'Summary (banks)'!$Q$90</f>
        <v>0</v>
      </c>
      <c r="R90" s="230">
        <f>R87/'Summary (banks)'!$R$90</f>
        <v>0</v>
      </c>
      <c r="S90" s="230">
        <f>S87/'Summary (banks)'!$S$90</f>
        <v>0</v>
      </c>
      <c r="T90" s="230">
        <f>T87/'Summary (banks)'!$T$90</f>
        <v>0</v>
      </c>
      <c r="U90" s="230">
        <f>U87/'Summary (banks)'!$U$90</f>
        <v>0</v>
      </c>
      <c r="V90" s="230">
        <f>V87/'Summary (banks)'!$V$90</f>
        <v>0</v>
      </c>
      <c r="W90" s="230">
        <f>W87/'Summary (banks)'!$W$90</f>
        <v>0</v>
      </c>
      <c r="X90" s="230">
        <f>X87/'Summary (banks)'!$X$90</f>
        <v>0</v>
      </c>
      <c r="Z90" s="397"/>
    </row>
    <row r="91" spans="1:26" s="202" customFormat="1" ht="15.75" thickBot="1" x14ac:dyDescent="0.3">
      <c r="A91" s="683"/>
      <c r="B91" s="688"/>
      <c r="C91" s="201" t="s">
        <v>498</v>
      </c>
      <c r="D91" s="201">
        <f>D71/D67</f>
        <v>0.21475594353883504</v>
      </c>
      <c r="E91" s="201">
        <f>HSBC!J9</f>
        <v>0.51136363636363635</v>
      </c>
      <c r="F91" s="201"/>
      <c r="G91" s="201"/>
      <c r="H91" s="201"/>
      <c r="I91" s="201">
        <f>'Standard Chartered'!N8</f>
        <v>-0.4</v>
      </c>
      <c r="J91" s="201">
        <f>'BNP Paribas'!M11</f>
        <v>0.64</v>
      </c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407"/>
    </row>
    <row r="92" spans="1:26" s="230" customFormat="1" x14ac:dyDescent="0.25">
      <c r="A92" s="683"/>
      <c r="B92" s="688"/>
      <c r="C92" s="382" t="s">
        <v>445</v>
      </c>
      <c r="D92" s="230">
        <f>D91/'Summary (banks)'!$D$94</f>
        <v>1.1120626633915038</v>
      </c>
      <c r="E92" s="230">
        <f>E91/'Summary (banks)'!$E$94</f>
        <v>1.6207953280619842</v>
      </c>
      <c r="F92" s="230">
        <f>F91/'Summary (banks)'!$F$94</f>
        <v>0</v>
      </c>
      <c r="G92" s="230">
        <f>G91/'Summary (banks)'!$G$94</f>
        <v>0</v>
      </c>
      <c r="H92" s="230">
        <f>H91/'Summary (banks)'!$H$94</f>
        <v>0</v>
      </c>
      <c r="I92" s="230">
        <f>I91/'Summary (banks)'!$I$94</f>
        <v>4.0154957321076807</v>
      </c>
      <c r="J92" s="230">
        <f>J91/'Summary (banks)'!$J$94</f>
        <v>2.8069785495403474</v>
      </c>
      <c r="K92" s="230">
        <f>K91/'Summary (banks)'!$K$94</f>
        <v>0</v>
      </c>
      <c r="L92" s="230">
        <f>L91/'Summary (banks)'!$L$94</f>
        <v>0</v>
      </c>
      <c r="M92" s="230">
        <f>M91/'Summary (banks)'!$M$94</f>
        <v>0</v>
      </c>
      <c r="N92" s="230">
        <f>N91/'Summary (banks)'!$N$94</f>
        <v>0</v>
      </c>
      <c r="O92" s="230">
        <f>O91/'Summary (banks)'!$O$94</f>
        <v>0</v>
      </c>
      <c r="P92" s="230">
        <f>P91/'Summary (banks)'!$P$94</f>
        <v>0</v>
      </c>
      <c r="Q92" s="230">
        <f>Q91/'Summary (banks)'!$Q$94</f>
        <v>0</v>
      </c>
      <c r="R92" s="230">
        <f>R91/'Summary (banks)'!$R$94</f>
        <v>0</v>
      </c>
      <c r="S92" s="230">
        <f>S91/'Summary (banks)'!$S$94</f>
        <v>0</v>
      </c>
      <c r="T92" s="230">
        <f>T91/'Summary (banks)'!$T$94</f>
        <v>0</v>
      </c>
      <c r="U92" s="230">
        <f>U91/'Summary (banks)'!$U$94</f>
        <v>0</v>
      </c>
      <c r="V92" s="230">
        <f>V91/'Summary (banks)'!$V$94</f>
        <v>0</v>
      </c>
      <c r="W92" s="230">
        <f>W91/'Summary (banks)'!$W$94</f>
        <v>0</v>
      </c>
      <c r="X92" s="230">
        <f>X91/'Summary (banks)'!$X$94</f>
        <v>0</v>
      </c>
      <c r="Z92" s="399"/>
    </row>
    <row r="93" spans="1:26" s="264" customFormat="1" x14ac:dyDescent="0.25">
      <c r="A93" s="683"/>
      <c r="B93" s="688"/>
      <c r="C93" s="383" t="s">
        <v>446</v>
      </c>
      <c r="D93" s="264">
        <f>D91/'Summary (banks)'!$D$97</f>
        <v>0.81338622242330494</v>
      </c>
      <c r="E93" s="264">
        <f>E91/'Summary (banks)'!$E$97</f>
        <v>1.1785877460168697</v>
      </c>
      <c r="F93" s="264">
        <f>F91/'Summary (banks)'!$F$97</f>
        <v>0</v>
      </c>
      <c r="G93" s="264">
        <f>G91/'Summary (banks)'!$G$97</f>
        <v>0</v>
      </c>
      <c r="H93" s="264">
        <f>H91/'Summary (banks)'!$H$97</f>
        <v>0</v>
      </c>
      <c r="I93" s="264">
        <f>I91/'Summary (banks)'!$I$97</f>
        <v>-16.123684210526346</v>
      </c>
      <c r="J93" s="264">
        <f>J91/'Summary (banks)'!$J$97</f>
        <v>2.3358980242192477</v>
      </c>
      <c r="K93" s="264">
        <f>K91/'Summary (banks)'!$K$97</f>
        <v>0</v>
      </c>
      <c r="L93" s="264">
        <f>L91/'Summary (banks)'!$L$97</f>
        <v>0</v>
      </c>
      <c r="M93" s="264">
        <f>M91/'Summary (banks)'!$M$97</f>
        <v>0</v>
      </c>
      <c r="N93" s="264">
        <f>N91/'Summary (banks)'!$N$97</f>
        <v>0</v>
      </c>
      <c r="O93" s="264">
        <f>O91/'Summary (banks)'!$O$97</f>
        <v>0</v>
      </c>
      <c r="P93" s="264">
        <f>P91/'Summary (banks)'!$P$97</f>
        <v>0</v>
      </c>
      <c r="Q93" s="264">
        <f>Q91/'Summary (banks)'!$Q$97</f>
        <v>0</v>
      </c>
      <c r="R93" s="264">
        <f>R91/'Summary (banks)'!$R$97</f>
        <v>0</v>
      </c>
      <c r="S93" s="264">
        <f>S91/'Summary (banks)'!$S$97</f>
        <v>0</v>
      </c>
      <c r="T93" s="264">
        <f>T91/'Summary (banks)'!$T$97</f>
        <v>0</v>
      </c>
      <c r="U93" s="264">
        <f>U91/'Summary (banks)'!$U$97</f>
        <v>0</v>
      </c>
      <c r="V93" s="264">
        <f>V91/'Summary (banks)'!$V$97</f>
        <v>0</v>
      </c>
      <c r="W93" s="264">
        <f>W91/'Summary (banks)'!$W$97</f>
        <v>0</v>
      </c>
      <c r="X93" s="264">
        <f>X91/'Summary (banks)'!$X$97</f>
        <v>0</v>
      </c>
      <c r="Z93" s="399"/>
    </row>
    <row r="94" spans="1:26" s="230" customFormat="1" x14ac:dyDescent="0.25">
      <c r="A94" s="683"/>
      <c r="B94" s="688"/>
      <c r="C94" s="387" t="s">
        <v>448</v>
      </c>
      <c r="D94" s="230">
        <f>D91/'Summary (banks)'!$D$105</f>
        <v>0.98989957434552778</v>
      </c>
      <c r="E94" s="230">
        <f>E91/'Summary (banks)'!$E$103</f>
        <v>2.5576986505070383</v>
      </c>
      <c r="F94" s="230">
        <f>F91/'Summary (banks)'!$F$103</f>
        <v>0</v>
      </c>
      <c r="G94" s="230">
        <f>G91/'Summary (banks)'!$G$103</f>
        <v>0</v>
      </c>
      <c r="H94" s="230">
        <f>H91/'Summary (banks)'!$H$103</f>
        <v>0</v>
      </c>
      <c r="I94" s="230">
        <f>I91/'Summary (banks)'!$I$103</f>
        <v>1.4333970194879631</v>
      </c>
      <c r="J94" s="230">
        <f>J91/'Summary (banks)'!$J$103</f>
        <v>3.3039011154657825</v>
      </c>
      <c r="K94" s="230">
        <f>K91/'Summary (banks)'!$K$103</f>
        <v>0</v>
      </c>
      <c r="L94" s="230">
        <f>L91/'Summary (banks)'!$L$103</f>
        <v>0</v>
      </c>
      <c r="M94" s="230">
        <f>M91/'Summary (banks)'!$M$103</f>
        <v>0</v>
      </c>
      <c r="N94" s="230">
        <f>N91/'Summary (banks)'!$N$103</f>
        <v>0</v>
      </c>
      <c r="O94" s="230">
        <f>O91/'Summary (banks)'!$O$103</f>
        <v>0</v>
      </c>
      <c r="P94" s="230">
        <f>P91/'Summary (banks)'!$P$103</f>
        <v>0</v>
      </c>
      <c r="Q94" s="230">
        <f>Q91/'Summary (banks)'!$Q$103</f>
        <v>0</v>
      </c>
      <c r="R94" s="230">
        <f>R91/'Summary (banks)'!$R$103</f>
        <v>0</v>
      </c>
      <c r="S94" s="230">
        <f>S91/'Summary (banks)'!$S$103</f>
        <v>0</v>
      </c>
      <c r="T94" s="230">
        <f>T91/'Summary (banks)'!$T$103</f>
        <v>0</v>
      </c>
      <c r="U94" s="230">
        <f>U91/'Summary (banks)'!$U$103</f>
        <v>0</v>
      </c>
      <c r="V94" s="230">
        <f>V91/'Summary (banks)'!$V$103</f>
        <v>0</v>
      </c>
      <c r="W94" s="230">
        <f>W91/'Summary (banks)'!$W$103</f>
        <v>0</v>
      </c>
      <c r="X94" s="230">
        <f>X91/'Summary (banks)'!$X$103</f>
        <v>0</v>
      </c>
      <c r="Z94" s="399"/>
    </row>
    <row r="96" spans="1:26" ht="15.75" thickBot="1" x14ac:dyDescent="0.3"/>
    <row r="97" spans="1:26" s="23" customFormat="1" ht="15.75" customHeight="1" thickBot="1" x14ac:dyDescent="0.3">
      <c r="A97" s="682" t="s">
        <v>27</v>
      </c>
      <c r="B97" s="684" t="s">
        <v>331</v>
      </c>
      <c r="C97" s="188" t="s">
        <v>2</v>
      </c>
      <c r="D97" s="203">
        <f>SUM(E97:X97)</f>
        <v>8930.4256939999996</v>
      </c>
      <c r="E97" s="188"/>
      <c r="F97" s="188"/>
      <c r="G97" s="375">
        <f>RBS!C8</f>
        <v>23.425694</v>
      </c>
      <c r="H97" s="188"/>
      <c r="I97" s="188"/>
      <c r="J97" s="188">
        <f>'BNP Paribas'!C9</f>
        <v>4742</v>
      </c>
      <c r="K97" s="188">
        <f>'Crédit Agricole'!C8</f>
        <v>48</v>
      </c>
      <c r="L97" s="188">
        <f>'Société Générale'!C10</f>
        <v>149</v>
      </c>
      <c r="M97" s="188">
        <f>'BPCE group'!C9</f>
        <v>22</v>
      </c>
      <c r="N97" s="188">
        <f>'Crédit Mutuel'!C5</f>
        <v>446</v>
      </c>
      <c r="O97" s="188">
        <f>'Deutsche Bank'!C8</f>
        <v>194</v>
      </c>
      <c r="P97" s="188"/>
      <c r="Q97" s="188"/>
      <c r="R97" s="188">
        <f>ING!E7</f>
        <v>3123</v>
      </c>
      <c r="S97" s="188">
        <f>Rabobank!D8</f>
        <v>97</v>
      </c>
      <c r="T97" s="188"/>
      <c r="U97" s="188"/>
      <c r="V97" s="188">
        <f>Santander!C9</f>
        <v>83</v>
      </c>
      <c r="W97" s="188">
        <f>'BBVA '!E6</f>
        <v>3</v>
      </c>
      <c r="X97" s="188"/>
      <c r="Y97" s="188"/>
      <c r="Z97" s="404"/>
    </row>
    <row r="98" spans="1:26" s="17" customFormat="1" x14ac:dyDescent="0.25">
      <c r="A98" s="683"/>
      <c r="B98" s="685"/>
      <c r="C98" s="189" t="s">
        <v>333</v>
      </c>
      <c r="D98" s="230">
        <f>D97/'Summary (banks)'!$D$3</f>
        <v>1.8284786721199205E-2</v>
      </c>
      <c r="E98" s="230">
        <f>E97/'Summary (banks)'!$E$3</f>
        <v>0</v>
      </c>
      <c r="F98" s="230">
        <f>F97/'Summary (banks)'!$F$3</f>
        <v>0</v>
      </c>
      <c r="G98" s="230">
        <f>G97/'Summary (banks)'!$G$3</f>
        <v>1.3154840207382187E-3</v>
      </c>
      <c r="H98" s="230">
        <f>H97/'Summary (banks)'!$H$3</f>
        <v>0</v>
      </c>
      <c r="I98" s="230">
        <f>I97/'Summary (banks)'!$I$3</f>
        <v>0</v>
      </c>
      <c r="J98" s="230">
        <f>J97/'Summary (banks)'!$J$3</f>
        <v>0.1104383063952676</v>
      </c>
      <c r="K98" s="230">
        <f>K97/'Summary (banks)'!$K$3</f>
        <v>1.4802935915623266E-3</v>
      </c>
      <c r="L98" s="230">
        <f>L97/'Summary (banks)'!$L$3</f>
        <v>5.8105525874507661E-3</v>
      </c>
      <c r="M98" s="230">
        <f>M97/'Summary (banks)'!$M$3</f>
        <v>9.2189071404626219E-4</v>
      </c>
      <c r="N98" s="230">
        <f>N97/'Summary (banks)'!$N$3</f>
        <v>2.7331780855496996E-2</v>
      </c>
      <c r="O98" s="230">
        <f>O97/'Summary (banks)'!$O$3</f>
        <v>5.5944862589035957E-3</v>
      </c>
      <c r="P98" s="230">
        <f>P97/'Summary (banks)'!$P$3</f>
        <v>0</v>
      </c>
      <c r="Q98" s="230">
        <f>Q97/'Summary (banks)'!$Q$3</f>
        <v>0</v>
      </c>
      <c r="R98" s="230">
        <f>R97/'Summary (banks)'!$R$3</f>
        <v>0.18295254833040422</v>
      </c>
      <c r="S98" s="230">
        <f>S97/'Summary (banks)'!$S$3</f>
        <v>7.4535116028891964E-3</v>
      </c>
      <c r="T98" s="230">
        <f>T97/'Summary (banks)'!$T$3</f>
        <v>0</v>
      </c>
      <c r="U98" s="230">
        <f>U97/'Summary (banks)'!$U$3</f>
        <v>0</v>
      </c>
      <c r="V98" s="230">
        <f>V97/'Summary (banks)'!$V$3</f>
        <v>1.8084758688310274E-3</v>
      </c>
      <c r="W98" s="230">
        <f>W97/'Summary (banks)'!$W$3</f>
        <v>1.2841366321376593E-4</v>
      </c>
      <c r="X98" s="230">
        <f>X97/'Summary (banks)'!$X$3</f>
        <v>0</v>
      </c>
      <c r="Z98" s="397"/>
    </row>
    <row r="99" spans="1:26" s="360" customFormat="1" x14ac:dyDescent="0.25">
      <c r="A99" s="683"/>
      <c r="B99" s="685"/>
      <c r="C99" s="359" t="s">
        <v>334</v>
      </c>
      <c r="D99" s="264">
        <f>D97/'Summary (banks)'!$D$7</f>
        <v>3.483560980181058E-2</v>
      </c>
      <c r="E99" s="264">
        <f>E97/'Summary (banks)'!$E$7</f>
        <v>0</v>
      </c>
      <c r="F99" s="264">
        <f>F97/'Summary (banks)'!$F$7</f>
        <v>0</v>
      </c>
      <c r="G99" s="264">
        <f>G97/'Summary (banks)'!$G$7</f>
        <v>8.8541666666666664E-3</v>
      </c>
      <c r="H99" s="264">
        <f>H97/'Summary (banks)'!$H$7</f>
        <v>0</v>
      </c>
      <c r="I99" s="264">
        <f>I97/'Summary (banks)'!$I$7</f>
        <v>0</v>
      </c>
      <c r="J99" s="264">
        <f>J97/'Summary (banks)'!$J$7</f>
        <v>0.16561310376139421</v>
      </c>
      <c r="K99" s="264">
        <f>K97/'Summary (banks)'!$K$7</f>
        <v>5.4169958243990516E-3</v>
      </c>
      <c r="L99" s="264">
        <f>L97/'Summary (banks)'!$L$7</f>
        <v>1.0999557064816182E-2</v>
      </c>
      <c r="M99" s="264">
        <f>M97/'Summary (banks)'!$M$7</f>
        <v>4.6354825115887061E-3</v>
      </c>
      <c r="N99" s="264">
        <f>N97/'Summary (banks)'!$N$7</f>
        <v>0.16025871361839741</v>
      </c>
      <c r="O99" s="264">
        <f>O97/'Summary (banks)'!$O$7</f>
        <v>8.0274754830967857E-3</v>
      </c>
      <c r="P99" s="264">
        <f>P97/'Summary (banks)'!$P$7</f>
        <v>0</v>
      </c>
      <c r="Q99" s="264">
        <f>Q97/'Summary (banks)'!$Q$7</f>
        <v>0</v>
      </c>
      <c r="R99" s="264">
        <f>R97/'Summary (banks)'!$R$7</f>
        <v>0.26783876500857634</v>
      </c>
      <c r="S99" s="264">
        <f>S97/'Summary (banks)'!$S$7</f>
        <v>2.3424293648877083E-2</v>
      </c>
      <c r="T99" s="264">
        <f>T97/'Summary (banks)'!$T$7</f>
        <v>0</v>
      </c>
      <c r="U99" s="264">
        <f>U97/'Summary (banks)'!$U$7</f>
        <v>0</v>
      </c>
      <c r="V99" s="264">
        <f>V97/'Summary (banks)'!$V$7</f>
        <v>2.0573071584374381E-3</v>
      </c>
      <c r="W99" s="264">
        <f>W97/'Summary (banks)'!$W$7</f>
        <v>1.8097363817337275E-4</v>
      </c>
      <c r="X99" s="264">
        <f>X97/'Summary (banks)'!$X$7</f>
        <v>0</v>
      </c>
      <c r="Z99" s="397"/>
    </row>
    <row r="100" spans="1:26" s="17" customFormat="1" ht="15.75" thickBot="1" x14ac:dyDescent="0.3">
      <c r="A100" s="683"/>
      <c r="B100" s="685"/>
      <c r="C100" s="372" t="s">
        <v>398</v>
      </c>
      <c r="D100" s="230">
        <f>D97/'Summary (banks)'!$D$9</f>
        <v>0.15253923643077047</v>
      </c>
      <c r="E100" s="230">
        <f>E97/'Summary (banks)'!$E$9</f>
        <v>0</v>
      </c>
      <c r="F100" s="230">
        <f>F97/'Summary (banks)'!$F$9</f>
        <v>0</v>
      </c>
      <c r="G100" s="230">
        <f>G97/'Summary (banks)'!$G$9</f>
        <v>1.6113744075829387E-2</v>
      </c>
      <c r="H100" s="230">
        <f>H97/'Summary (banks)'!$H$9</f>
        <v>0</v>
      </c>
      <c r="I100" s="230">
        <f>I97/'Summary (banks)'!$I$9</f>
        <v>0</v>
      </c>
      <c r="J100" s="230">
        <f>J97/'Summary (banks)'!$J$9</f>
        <v>0.54562190772063057</v>
      </c>
      <c r="K100" s="230">
        <f>K97/'Summary (banks)'!$K$9</f>
        <v>2.3177209077740221E-2</v>
      </c>
      <c r="L100" s="230">
        <f>L97/'Summary (banks)'!$L$9</f>
        <v>5.7351809083910701E-2</v>
      </c>
      <c r="M100" s="230">
        <f>M97/'Summary (banks)'!$M$9</f>
        <v>3.9783001808318265E-2</v>
      </c>
      <c r="N100" s="230">
        <f>N97/'Summary (banks)'!$N$9</f>
        <v>0.46996838777660693</v>
      </c>
      <c r="O100" s="230">
        <f>O97/'Summary (banks)'!$O$9</f>
        <v>4.0107504651643582E-2</v>
      </c>
      <c r="P100" s="230">
        <f>P97/'Summary (banks)'!$P$9</f>
        <v>0</v>
      </c>
      <c r="Q100" s="230" t="e">
        <f>Q97/'Summary (banks)'!$Q$9</f>
        <v>#DIV/0!</v>
      </c>
      <c r="R100" s="230">
        <f>R97/'Summary (banks)'!$R$9</f>
        <v>0.67655979202772965</v>
      </c>
      <c r="S100" s="230">
        <f>S97/'Summary (banks)'!$S$9</f>
        <v>0.17604355716878403</v>
      </c>
      <c r="T100" s="230">
        <f>T97/'Summary (banks)'!$T$9</f>
        <v>0</v>
      </c>
      <c r="U100" s="230">
        <f>U97/'Summary (banks)'!$U$9</f>
        <v>0</v>
      </c>
      <c r="V100" s="230">
        <f>V97/'Summary (banks)'!$V$9</f>
        <v>0.20443349753694581</v>
      </c>
      <c r="W100" s="230">
        <f>W97/'Summary (banks)'!$W$9</f>
        <v>2.2058823529411766E-2</v>
      </c>
      <c r="X100" s="230">
        <f>X97/'Summary (banks)'!$X$9</f>
        <v>0</v>
      </c>
      <c r="Z100" s="397"/>
    </row>
    <row r="101" spans="1:26" s="23" customFormat="1" ht="15.75" thickBot="1" x14ac:dyDescent="0.3">
      <c r="A101" s="683"/>
      <c r="B101" s="685"/>
      <c r="C101" s="236" t="s">
        <v>6</v>
      </c>
      <c r="D101" s="203">
        <f>SUM(E101:X101)</f>
        <v>3157.3302699999999</v>
      </c>
      <c r="E101" s="188"/>
      <c r="F101" s="188"/>
      <c r="G101" s="375">
        <f>RBS!E8</f>
        <v>-20.669730000000001</v>
      </c>
      <c r="H101" s="188"/>
      <c r="I101" s="188"/>
      <c r="J101" s="188">
        <f>'BNP Paribas'!E9</f>
        <v>1710</v>
      </c>
      <c r="K101" s="188">
        <f>'Crédit Agricole'!E8</f>
        <v>22</v>
      </c>
      <c r="L101" s="188">
        <f>'Société Générale'!E10</f>
        <v>67</v>
      </c>
      <c r="M101" s="188">
        <f>'BPCE group'!E9</f>
        <v>8</v>
      </c>
      <c r="N101" s="188">
        <f>'Crédit Mutuel'!E5</f>
        <v>136</v>
      </c>
      <c r="O101" s="188">
        <f>'Deutsche Bank'!E8</f>
        <v>10</v>
      </c>
      <c r="P101" s="188"/>
      <c r="Q101" s="188"/>
      <c r="R101" s="188">
        <f>ING!G7</f>
        <v>1142</v>
      </c>
      <c r="S101" s="188">
        <f>Rabobank!F8</f>
        <v>29</v>
      </c>
      <c r="T101" s="188"/>
      <c r="U101" s="188"/>
      <c r="V101" s="188">
        <f>Santander!E9</f>
        <v>60</v>
      </c>
      <c r="W101" s="188">
        <f>'BBVA '!G6</f>
        <v>-6</v>
      </c>
      <c r="X101" s="188"/>
      <c r="Y101" s="188"/>
      <c r="Z101" s="404"/>
    </row>
    <row r="102" spans="1:26" s="17" customFormat="1" x14ac:dyDescent="0.25">
      <c r="A102" s="683"/>
      <c r="B102" s="685"/>
      <c r="C102" s="189" t="s">
        <v>335</v>
      </c>
      <c r="D102" s="230">
        <f>D101/'Summary (banks)'!$D$29</f>
        <v>3.3475095048097946E-2</v>
      </c>
      <c r="E102" s="230">
        <f>E101/'Summary (banks)'!$E$29</f>
        <v>0</v>
      </c>
      <c r="F102" s="230">
        <f>F101/'Summary (banks)'!$F$29</f>
        <v>0</v>
      </c>
      <c r="G102" s="230">
        <f>G101/'Summary (banks)'!$G$29</f>
        <v>5.5493895671476137E-3</v>
      </c>
      <c r="H102" s="230">
        <f>H101/'Summary (banks)'!$H$29</f>
        <v>0</v>
      </c>
      <c r="I102" s="230">
        <f>I101/'Summary (banks)'!$I$29</f>
        <v>0</v>
      </c>
      <c r="J102" s="230">
        <f>J101/'Summary (banks)'!$J$29</f>
        <v>0.17466802860061287</v>
      </c>
      <c r="K102" s="230">
        <f>K101/'Summary (banks)'!$K$29</f>
        <v>2.4881248586292692E-3</v>
      </c>
      <c r="L102" s="230">
        <f>L101/'Summary (banks)'!$L$29</f>
        <v>1.0963835706103747E-2</v>
      </c>
      <c r="M102" s="230">
        <f>M101/'Summary (banks)'!$M$29</f>
        <v>1.2113870381586917E-3</v>
      </c>
      <c r="N102" s="230">
        <f>N101/'Summary (banks)'!$N$29</f>
        <v>1.8460703135604724E-2</v>
      </c>
      <c r="O102" s="230">
        <f>O101/'Summary (banks)'!$O$29</f>
        <v>-2.0008003201280513E-3</v>
      </c>
      <c r="P102" s="230">
        <f>P101/'Summary (banks)'!$P$29</f>
        <v>0</v>
      </c>
      <c r="Q102" s="230">
        <f>Q101/'Summary (banks)'!$Q$29</f>
        <v>0</v>
      </c>
      <c r="R102" s="230">
        <f>R101/'Summary (banks)'!$R$29</f>
        <v>0.1780480199563455</v>
      </c>
      <c r="S102" s="230">
        <f>S101/'Summary (banks)'!$S$29</f>
        <v>1.0108051585918439E-2</v>
      </c>
      <c r="T102" s="230">
        <f>T101/'Summary (banks)'!$T$29</f>
        <v>0</v>
      </c>
      <c r="U102" s="230">
        <f>U101/'Summary (banks)'!$U$29</f>
        <v>0</v>
      </c>
      <c r="V102" s="230">
        <f>V101/'Summary (banks)'!$V$29</f>
        <v>6.2846967633811666E-3</v>
      </c>
      <c r="W102" s="230">
        <f>W101/'Summary (banks)'!$W$29</f>
        <v>-1.303497718878992E-3</v>
      </c>
      <c r="X102" s="230">
        <f>X101/'Summary (banks)'!$X$29</f>
        <v>0</v>
      </c>
      <c r="Z102" s="397"/>
    </row>
    <row r="103" spans="1:26" s="360" customFormat="1" x14ac:dyDescent="0.25">
      <c r="A103" s="683"/>
      <c r="B103" s="685"/>
      <c r="C103" s="359" t="s">
        <v>336</v>
      </c>
      <c r="D103" s="264">
        <f>D101/'Summary (banks)'!$D$33</f>
        <v>4.6646910934919163E-2</v>
      </c>
      <c r="E103" s="264">
        <f>E101/'Summary (banks)'!$E$33</f>
        <v>0</v>
      </c>
      <c r="F103" s="264">
        <f>F101/'Summary (banks)'!$F$33</f>
        <v>0</v>
      </c>
      <c r="G103" s="264">
        <f>G101/'Summary (banks)'!$G$33</f>
        <v>6.2893081761006293E-3</v>
      </c>
      <c r="H103" s="264">
        <f>H101/'Summary (banks)'!$H$33</f>
        <v>0</v>
      </c>
      <c r="I103" s="264">
        <f>I101/'Summary (banks)'!$I$33</f>
        <v>0</v>
      </c>
      <c r="J103" s="264">
        <f>J101/'Summary (banks)'!$J$33</f>
        <v>0.21797323135755259</v>
      </c>
      <c r="K103" s="264">
        <f>K101/'Summary (banks)'!$K$33</f>
        <v>8.8035214085634261E-3</v>
      </c>
      <c r="L103" s="264">
        <f>L101/'Summary (banks)'!$L$33</f>
        <v>1.502916105877075E-2</v>
      </c>
      <c r="M103" s="264">
        <f>M101/'Summary (banks)'!$M$33</f>
        <v>4.6323103647944409E-3</v>
      </c>
      <c r="N103" s="264">
        <f>N101/'Summary (banks)'!$N$33</f>
        <v>0.13920163766632548</v>
      </c>
      <c r="O103" s="264">
        <f>O101/'Summary (banks)'!$O$33</f>
        <v>-1.3315579227696404E-2</v>
      </c>
      <c r="P103" s="264">
        <f>P101/'Summary (banks)'!$P$33</f>
        <v>0</v>
      </c>
      <c r="Q103" s="264">
        <f>Q101/'Summary (banks)'!$Q$33</f>
        <v>0</v>
      </c>
      <c r="R103" s="264">
        <f>R101/'Summary (banks)'!$R$33</f>
        <v>0.21325863678804854</v>
      </c>
      <c r="S103" s="264">
        <f>S101/'Summary (banks)'!$S$33</f>
        <v>3.7711313394018203E-2</v>
      </c>
      <c r="T103" s="264">
        <f>T101/'Summary (banks)'!$T$33</f>
        <v>0</v>
      </c>
      <c r="U103" s="264">
        <f>U101/'Summary (banks)'!$U$33</f>
        <v>0</v>
      </c>
      <c r="V103" s="264">
        <f>V101/'Summary (banks)'!$V$33</f>
        <v>5.6942203663281768E-3</v>
      </c>
      <c r="W103" s="264">
        <f>W101/'Summary (banks)'!$W$33</f>
        <v>-9.7103091115067163E-4</v>
      </c>
      <c r="X103" s="264">
        <f>X101/'Summary (banks)'!$X$33</f>
        <v>0</v>
      </c>
      <c r="Z103" s="397"/>
    </row>
    <row r="104" spans="1:26" s="17" customFormat="1" ht="15.75" thickBot="1" x14ac:dyDescent="0.3">
      <c r="A104" s="683"/>
      <c r="B104" s="685"/>
      <c r="C104" s="372" t="s">
        <v>399</v>
      </c>
      <c r="D104" s="230">
        <f>D101/'Summary (banks)'!$D$35</f>
        <v>0.12746313051117972</v>
      </c>
      <c r="E104" s="230">
        <f>E101/'Summary (banks)'!$E$35</f>
        <v>0</v>
      </c>
      <c r="F104" s="230">
        <f>F101/'Summary (banks)'!$F$35</f>
        <v>0</v>
      </c>
      <c r="G104" s="230">
        <f>G101/'Summary (banks)'!$G$35</f>
        <v>-4.2857142857142851E-2</v>
      </c>
      <c r="H104" s="230">
        <f>H101/'Summary (banks)'!$H$35</f>
        <v>0</v>
      </c>
      <c r="I104" s="230">
        <f>I101/'Summary (banks)'!$I$35</f>
        <v>0</v>
      </c>
      <c r="J104" s="230">
        <f>J101/'Summary (banks)'!$J$35</f>
        <v>0.54182509505703425</v>
      </c>
      <c r="K104" s="230">
        <f>K101/'Summary (banks)'!$K$35</f>
        <v>5.2256532066508314E-2</v>
      </c>
      <c r="L104" s="230">
        <f>L101/'Summary (banks)'!$L$35</f>
        <v>4.9925484351713859E-2</v>
      </c>
      <c r="M104" s="230">
        <f>M101/'Summary (banks)'!$M$35</f>
        <v>3.8277511961722487E-2</v>
      </c>
      <c r="N104" s="230">
        <f>N101/'Summary (banks)'!$N$35</f>
        <v>0.42105263157894735</v>
      </c>
      <c r="O104" s="230">
        <f>O101/'Summary (banks)'!$O$35</f>
        <v>5.2714812862414339E-3</v>
      </c>
      <c r="P104" s="230">
        <f>P101/'Summary (banks)'!$P$35</f>
        <v>0</v>
      </c>
      <c r="Q104" s="230" t="e">
        <f>Q101/'Summary (banks)'!$Q$35</f>
        <v>#DIV/0!</v>
      </c>
      <c r="R104" s="230">
        <f>R101/'Summary (banks)'!$R$35</f>
        <v>0.52894858730893934</v>
      </c>
      <c r="S104" s="230">
        <f>S101/'Summary (banks)'!$S$35</f>
        <v>0.19078947368421054</v>
      </c>
      <c r="T104" s="230">
        <f>T101/'Summary (banks)'!$T$35</f>
        <v>0</v>
      </c>
      <c r="U104" s="230">
        <f>U101/'Summary (banks)'!$U$35</f>
        <v>0</v>
      </c>
      <c r="V104" s="230">
        <f>V101/'Summary (banks)'!$V$35</f>
        <v>0.36809815950920244</v>
      </c>
      <c r="W104" s="230">
        <f>W101/'Summary (banks)'!$W$35</f>
        <v>-0.33333333333333331</v>
      </c>
      <c r="X104" s="230">
        <f>X101/'Summary (banks)'!$X$35</f>
        <v>0</v>
      </c>
      <c r="Z104" s="397"/>
    </row>
    <row r="105" spans="1:26" s="23" customFormat="1" ht="15.75" thickBot="1" x14ac:dyDescent="0.3">
      <c r="A105" s="683"/>
      <c r="B105" s="685"/>
      <c r="C105" s="188" t="s">
        <v>400</v>
      </c>
      <c r="D105" s="203">
        <f>SUM(E105:X105)</f>
        <v>476.37798199999997</v>
      </c>
      <c r="E105" s="188"/>
      <c r="F105" s="188"/>
      <c r="G105" s="233">
        <f>RBS!F8</f>
        <v>1.377982</v>
      </c>
      <c r="H105" s="188"/>
      <c r="I105" s="188"/>
      <c r="J105" s="188">
        <f>'BNP Paribas'!H9</f>
        <v>86</v>
      </c>
      <c r="K105" s="188">
        <f>'Crédit Agricole'!H8</f>
        <v>6</v>
      </c>
      <c r="L105" s="188">
        <f>'Société Générale'!H10</f>
        <v>8</v>
      </c>
      <c r="M105" s="188">
        <f>'BPCE group'!F9</f>
        <v>3</v>
      </c>
      <c r="N105" s="188">
        <f>'Crédit Mutuel'!H5</f>
        <v>13</v>
      </c>
      <c r="O105" s="188">
        <f>'Deutsche Bank'!F8</f>
        <v>2</v>
      </c>
      <c r="P105" s="188"/>
      <c r="Q105" s="188"/>
      <c r="R105" s="188">
        <f>ING!H7</f>
        <v>341</v>
      </c>
      <c r="S105" s="188">
        <f>Rabobank!G8</f>
        <v>7</v>
      </c>
      <c r="T105" s="188"/>
      <c r="U105" s="188"/>
      <c r="V105" s="188">
        <f>Santander!F9</f>
        <v>9</v>
      </c>
      <c r="W105" s="188">
        <f>'BBVA '!H6</f>
        <v>0</v>
      </c>
      <c r="X105" s="188"/>
      <c r="Y105" s="188"/>
      <c r="Z105" s="404"/>
    </row>
    <row r="106" spans="1:26" s="17" customFormat="1" x14ac:dyDescent="0.25">
      <c r="A106" s="683"/>
      <c r="B106" s="685"/>
      <c r="C106" s="189" t="s">
        <v>401</v>
      </c>
      <c r="D106" s="230">
        <f>D105/'Summary (banks)'!$D$42</f>
        <v>1.7076080855274078E-2</v>
      </c>
      <c r="E106" s="230">
        <f>E105/'Summary (banks)'!$E$42</f>
        <v>0</v>
      </c>
      <c r="F106" s="230">
        <f>F105/'Summary (banks)'!$F$42</f>
        <v>0</v>
      </c>
      <c r="G106" s="230">
        <f>G105/'Summary (banks)'!$G$42</f>
        <v>1.785714285714286E-2</v>
      </c>
      <c r="H106" s="230">
        <f>H105/'Summary (banks)'!$H$42</f>
        <v>0</v>
      </c>
      <c r="I106" s="230">
        <f>I105/'Summary (banks)'!$I$42</f>
        <v>0</v>
      </c>
      <c r="J106" s="230">
        <f>J105/'Summary (banks)'!$J$42</f>
        <v>2.5787106446776613E-2</v>
      </c>
      <c r="K106" s="230">
        <f>K105/'Summary (banks)'!$K$42</f>
        <v>2.0066889632107021E-3</v>
      </c>
      <c r="L106" s="230">
        <f>L105/'Summary (banks)'!$L$42</f>
        <v>4.6728971962616819E-3</v>
      </c>
      <c r="M106" s="230">
        <f>M105/'Summary (banks)'!$M$42</f>
        <v>1.2919896640826874E-3</v>
      </c>
      <c r="N106" s="230">
        <f>N105/'Summary (banks)'!$N$42</f>
        <v>7.0613796849538293E-3</v>
      </c>
      <c r="O106" s="230">
        <f>O105/'Summary (banks)'!$O$42</f>
        <v>2.3724792408066431E-3</v>
      </c>
      <c r="P106" s="230">
        <f>P105/'Summary (banks)'!$P$42</f>
        <v>0</v>
      </c>
      <c r="Q106" s="230">
        <f>Q105/'Summary (banks)'!$Q$42</f>
        <v>0</v>
      </c>
      <c r="R106" s="230">
        <f>R105/'Summary (banks)'!$R$42</f>
        <v>0.20261437908496732</v>
      </c>
      <c r="S106" s="230">
        <f>S105/'Summary (banks)'!$S$42</f>
        <v>1.0687022900763359E-2</v>
      </c>
      <c r="T106" s="230">
        <f>T105/'Summary (banks)'!$T$42</f>
        <v>0</v>
      </c>
      <c r="U106" s="230">
        <f>U105/'Summary (banks)'!$U$42</f>
        <v>0</v>
      </c>
      <c r="V106" s="230">
        <f>V105/'Summary (banks)'!$V$42</f>
        <v>4.0816326530612249E-3</v>
      </c>
      <c r="W106" s="230">
        <f>W105/'Summary (banks)'!$W$42</f>
        <v>0</v>
      </c>
      <c r="X106" s="230">
        <f>X105/'Summary (banks)'!$X$42</f>
        <v>0</v>
      </c>
      <c r="Z106" s="397"/>
    </row>
    <row r="107" spans="1:26" s="360" customFormat="1" x14ac:dyDescent="0.25">
      <c r="A107" s="683"/>
      <c r="B107" s="685"/>
      <c r="C107" s="359" t="s">
        <v>402</v>
      </c>
      <c r="D107" s="264">
        <f>D105/'Summary (banks)'!$D$46</f>
        <v>2.5562057697319646E-2</v>
      </c>
      <c r="E107" s="264">
        <f>E105/'Summary (banks)'!$E$46</f>
        <v>0</v>
      </c>
      <c r="F107" s="264">
        <f>F105/'Summary (banks)'!$F$46</f>
        <v>0</v>
      </c>
      <c r="G107" s="264">
        <f>G105/'Summary (banks)'!$G$46</f>
        <v>-8.771929824561403E-3</v>
      </c>
      <c r="H107" s="264">
        <f>H105/'Summary (banks)'!$H$46</f>
        <v>0</v>
      </c>
      <c r="I107" s="264">
        <f>I105/'Summary (banks)'!$I$46</f>
        <v>0</v>
      </c>
      <c r="J107" s="264">
        <f>J105/'Summary (banks)'!$J$46</f>
        <v>3.9870190078813164E-2</v>
      </c>
      <c r="K107" s="264">
        <f>K105/'Summary (banks)'!$K$46</f>
        <v>8.4865629420084864E-3</v>
      </c>
      <c r="L107" s="264">
        <f>L105/'Summary (banks)'!$L$46</f>
        <v>7.0671378091872791E-3</v>
      </c>
      <c r="M107" s="264">
        <f>M105/'Summary (banks)'!$M$46</f>
        <v>5.3380782918149468E-3</v>
      </c>
      <c r="N107" s="264">
        <f>N105/'Summary (banks)'!$N$46</f>
        <v>5.7777777777777775E-2</v>
      </c>
      <c r="O107" s="264">
        <f>O105/'Summary (banks)'!$O$46</f>
        <v>1.5987210231814548E-3</v>
      </c>
      <c r="P107" s="264">
        <f>P105/'Summary (banks)'!$P$46</f>
        <v>0</v>
      </c>
      <c r="Q107" s="264">
        <f>Q105/'Summary (banks)'!$Q$46</f>
        <v>0</v>
      </c>
      <c r="R107" s="264">
        <f>R105/'Summary (banks)'!$R$46</f>
        <v>0.26850393700787401</v>
      </c>
      <c r="S107" s="264">
        <f>S105/'Summary (banks)'!$S$46</f>
        <v>1.6241299303944315E-2</v>
      </c>
      <c r="T107" s="264">
        <f>T105/'Summary (banks)'!$T$46</f>
        <v>0</v>
      </c>
      <c r="U107" s="264">
        <f>U105/'Summary (banks)'!$U$46</f>
        <v>0</v>
      </c>
      <c r="V107" s="264">
        <f>V105/'Summary (banks)'!$V$46</f>
        <v>4.2134831460674156E-3</v>
      </c>
      <c r="W107" s="264">
        <f>W105/'Summary (banks)'!$W$46</f>
        <v>0</v>
      </c>
      <c r="X107" s="264">
        <f>X105/'Summary (banks)'!$X$46</f>
        <v>0</v>
      </c>
      <c r="Z107" s="397"/>
    </row>
    <row r="108" spans="1:26" s="17" customFormat="1" ht="15.75" thickBot="1" x14ac:dyDescent="0.3">
      <c r="A108" s="683"/>
      <c r="B108" s="685"/>
      <c r="C108" s="372" t="s">
        <v>403</v>
      </c>
      <c r="D108" s="230">
        <f>D105/'Summary (banks)'!$D$48</f>
        <v>0.12430187111409242</v>
      </c>
      <c r="E108" s="230">
        <f>E105/'Summary (banks)'!$E$48</f>
        <v>0</v>
      </c>
      <c r="F108" s="230">
        <f>F105/'Summary (banks)'!$F$48</f>
        <v>0</v>
      </c>
      <c r="G108" s="230">
        <f>G105/'Summary (banks)'!$G$48</f>
        <v>2.2727272727272728E-2</v>
      </c>
      <c r="H108" s="230">
        <f>H105/'Summary (banks)'!$H$48</f>
        <v>0</v>
      </c>
      <c r="I108" s="230">
        <f>I105/'Summary (banks)'!$I$48</f>
        <v>0</v>
      </c>
      <c r="J108" s="230">
        <f>J105/'Summary (banks)'!$J$48</f>
        <v>0.112565445026178</v>
      </c>
      <c r="K108" s="230">
        <f>K105/'Summary (banks)'!$K$48</f>
        <v>3.5502958579881658E-2</v>
      </c>
      <c r="L108" s="230">
        <f>L105/'Summary (banks)'!$L$48</f>
        <v>3.7037037037037035E-2</v>
      </c>
      <c r="M108" s="230">
        <f>M105/'Summary (banks)'!$M$48</f>
        <v>7.8947368421052627E-2</v>
      </c>
      <c r="N108" s="230">
        <f>N105/'Summary (banks)'!$N$48</f>
        <v>0.25</v>
      </c>
      <c r="O108" s="230">
        <f>O105/'Summary (banks)'!$O$48</f>
        <v>6.4724919093851136E-3</v>
      </c>
      <c r="P108" s="230">
        <f>P105/'Summary (banks)'!$P$48</f>
        <v>0</v>
      </c>
      <c r="Q108" s="230" t="e">
        <f>Q105/'Summary (banks)'!$Q$48</f>
        <v>#DIV/0!</v>
      </c>
      <c r="R108" s="230">
        <f>R105/'Summary (banks)'!$R$48</f>
        <v>0.75609756097560976</v>
      </c>
      <c r="S108" s="230">
        <f>S105/'Summary (banks)'!$S$48</f>
        <v>0.4375</v>
      </c>
      <c r="T108" s="230">
        <f>T105/'Summary (banks)'!$T$48</f>
        <v>0</v>
      </c>
      <c r="U108" s="230">
        <f>U105/'Summary (banks)'!$U$48</f>
        <v>0</v>
      </c>
      <c r="V108" s="230">
        <f>V105/'Summary (banks)'!$V$48</f>
        <v>0.15254237288135594</v>
      </c>
      <c r="W108" s="230">
        <f>W105/'Summary (banks)'!$W$48</f>
        <v>0</v>
      </c>
      <c r="X108" s="230">
        <f>X105/'Summary (banks)'!$X$48</f>
        <v>0</v>
      </c>
      <c r="Z108" s="397"/>
    </row>
    <row r="109" spans="1:26" s="23" customFormat="1" ht="15.75" thickBot="1" x14ac:dyDescent="0.3">
      <c r="A109" s="683"/>
      <c r="B109" s="685"/>
      <c r="C109" s="188" t="s">
        <v>3</v>
      </c>
      <c r="D109" s="203">
        <f>SUM(E109:X109)</f>
        <v>29430</v>
      </c>
      <c r="E109" s="188"/>
      <c r="F109" s="188"/>
      <c r="G109" s="188">
        <f>RBS!D8</f>
        <v>53</v>
      </c>
      <c r="H109" s="188"/>
      <c r="I109" s="188"/>
      <c r="J109" s="188">
        <f>'BNP Paribas'!D9</f>
        <v>16283</v>
      </c>
      <c r="K109" s="188">
        <f>'Crédit Agricole'!D8</f>
        <v>106</v>
      </c>
      <c r="L109" s="188">
        <f>'Société Générale'!D10</f>
        <v>483</v>
      </c>
      <c r="M109" s="188">
        <f>'BPCE group'!D9</f>
        <v>61</v>
      </c>
      <c r="N109" s="188">
        <f>'Crédit Mutuel'!D5</f>
        <v>1713</v>
      </c>
      <c r="O109" s="188">
        <f>'Deutsche Bank'!D8</f>
        <v>641</v>
      </c>
      <c r="P109" s="188"/>
      <c r="Q109" s="188"/>
      <c r="R109" s="188">
        <f>ING!F7</f>
        <v>9645</v>
      </c>
      <c r="S109" s="188">
        <f>Rabobank!E8</f>
        <v>295</v>
      </c>
      <c r="T109" s="188"/>
      <c r="U109" s="188"/>
      <c r="V109" s="188">
        <f>Santander!D9</f>
        <v>118</v>
      </c>
      <c r="W109" s="188">
        <f>'BBVA '!F6</f>
        <v>32</v>
      </c>
      <c r="X109" s="188"/>
      <c r="Y109" s="188"/>
      <c r="Z109" s="404"/>
    </row>
    <row r="110" spans="1:26" s="17" customFormat="1" x14ac:dyDescent="0.25">
      <c r="A110" s="683"/>
      <c r="B110" s="685"/>
      <c r="C110" s="189" t="s">
        <v>337</v>
      </c>
      <c r="D110" s="230">
        <f>D109/'Summary (banks)'!$D$16</f>
        <v>1.4030226724268621E-2</v>
      </c>
      <c r="E110" s="230">
        <f>E109/'Summary (banks)'!$E$16</f>
        <v>0</v>
      </c>
      <c r="F110" s="230">
        <f>F109/'Summary (banks)'!$F$16</f>
        <v>0</v>
      </c>
      <c r="G110" s="230">
        <f>G109/'Summary (banks)'!$G$16</f>
        <v>5.7709687605483504E-4</v>
      </c>
      <c r="H110" s="230">
        <f>H109/'Summary (banks)'!$H$16</f>
        <v>0</v>
      </c>
      <c r="I110" s="230">
        <f>I109/'Summary (banks)'!$I$16</f>
        <v>0</v>
      </c>
      <c r="J110" s="230">
        <f>J109/'Summary (banks)'!$J$16</f>
        <v>8.9688296952371516E-2</v>
      </c>
      <c r="K110" s="230">
        <f>K109/'Summary (banks)'!$K$16</f>
        <v>7.6698214234030852E-4</v>
      </c>
      <c r="L110" s="230">
        <f>L109/'Summary (banks)'!$L$16</f>
        <v>3.6669804731391782E-3</v>
      </c>
      <c r="M110" s="230">
        <f>M109/'Summary (banks)'!$M$16</f>
        <v>5.9288345466385452E-4</v>
      </c>
      <c r="N110" s="230">
        <f>N109/'Summary (banks)'!$N$16</f>
        <v>2.1738578680203045E-2</v>
      </c>
      <c r="O110" s="230">
        <f>O109/'Summary (banks)'!$O$16</f>
        <v>6.3399436229662235E-3</v>
      </c>
      <c r="P110" s="230">
        <f>P109/'Summary (banks)'!$P$16</f>
        <v>0</v>
      </c>
      <c r="Q110" s="230">
        <f>Q109/'Summary (banks)'!$Q$16</f>
        <v>0</v>
      </c>
      <c r="R110" s="230">
        <f>R109/'Summary (banks)'!$R$16</f>
        <v>0.18294764795144158</v>
      </c>
      <c r="S110" s="230">
        <f>S109/'Summary (banks)'!$S$16</f>
        <v>6.2824772127097707E-3</v>
      </c>
      <c r="T110" s="230">
        <f>T109/'Summary (banks)'!$T$16</f>
        <v>0</v>
      </c>
      <c r="U110" s="230">
        <f>U109/'Summary (banks)'!$U$16</f>
        <v>0</v>
      </c>
      <c r="V110" s="230">
        <f>V109/'Summary (banks)'!$V$16</f>
        <v>6.4072282222113626E-4</v>
      </c>
      <c r="W110" s="230">
        <f>W109/'Summary (banks)'!$W$16</f>
        <v>2.3193784065870347E-4</v>
      </c>
      <c r="X110" s="230">
        <f>X109/'Summary (banks)'!$X$16</f>
        <v>0</v>
      </c>
      <c r="Z110" s="397"/>
    </row>
    <row r="111" spans="1:26" s="360" customFormat="1" x14ac:dyDescent="0.25">
      <c r="A111" s="683"/>
      <c r="B111" s="685"/>
      <c r="C111" s="359" t="s">
        <v>338</v>
      </c>
      <c r="D111" s="264">
        <f>D109/'Summary (banks)'!$D$20</f>
        <v>2.5105587635391457E-2</v>
      </c>
      <c r="E111" s="264">
        <f>E109/'Summary (banks)'!$E$20</f>
        <v>0</v>
      </c>
      <c r="F111" s="264">
        <f>F109/'Summary (banks)'!$F$20</f>
        <v>0</v>
      </c>
      <c r="G111" s="264">
        <f>G109/'Summary (banks)'!$G$20</f>
        <v>1.9433851569375183E-3</v>
      </c>
      <c r="H111" s="264">
        <f>H109/'Summary (banks)'!$H$20</f>
        <v>0</v>
      </c>
      <c r="I111" s="264">
        <f>I109/'Summary (banks)'!$I$20</f>
        <v>0</v>
      </c>
      <c r="J111" s="264">
        <f>J109/'Summary (banks)'!$J$20</f>
        <v>0.1307136549731075</v>
      </c>
      <c r="K111" s="264">
        <f>K109/'Summary (banks)'!$K$20</f>
        <v>3.0799628079962809E-3</v>
      </c>
      <c r="L111" s="264">
        <f>L109/'Summary (banks)'!$L$20</f>
        <v>6.0296614401278339E-3</v>
      </c>
      <c r="M111" s="264">
        <f>M109/'Summary (banks)'!$M$20</f>
        <v>5.2338052338052341E-3</v>
      </c>
      <c r="N111" s="264">
        <f>N109/'Summary (banks)'!$N$20</f>
        <v>0.13205365402405181</v>
      </c>
      <c r="O111" s="264">
        <f>O109/'Summary (banks)'!$O$20</f>
        <v>1.1581267615812676E-2</v>
      </c>
      <c r="P111" s="264">
        <f>P109/'Summary (banks)'!$P$20</f>
        <v>0</v>
      </c>
      <c r="Q111" s="264">
        <f>Q109/'Summary (banks)'!$Q$20</f>
        <v>0</v>
      </c>
      <c r="R111" s="264">
        <f>R109/'Summary (banks)'!$R$20</f>
        <v>0.25292389993181935</v>
      </c>
      <c r="S111" s="264">
        <f>S109/'Summary (banks)'!$S$20</f>
        <v>2.4758707511540076E-2</v>
      </c>
      <c r="T111" s="264">
        <f>T109/'Summary (banks)'!$T$20</f>
        <v>0</v>
      </c>
      <c r="U111" s="264">
        <f>U109/'Summary (banks)'!$U$20</f>
        <v>0</v>
      </c>
      <c r="V111" s="264">
        <f>V109/'Summary (banks)'!$V$20</f>
        <v>7.6460030195232267E-4</v>
      </c>
      <c r="W111" s="264">
        <f>W109/'Summary (banks)'!$W$20</f>
        <v>3.0457335934897444E-4</v>
      </c>
      <c r="X111" s="264">
        <f>X109/'Summary (banks)'!$X$20</f>
        <v>0</v>
      </c>
      <c r="Z111" s="397"/>
    </row>
    <row r="112" spans="1:26" s="17" customFormat="1" ht="15.75" thickBot="1" x14ac:dyDescent="0.3">
      <c r="A112" s="683"/>
      <c r="B112" s="685"/>
      <c r="C112" s="372" t="s">
        <v>404</v>
      </c>
      <c r="D112" s="230">
        <f>D109/'Summary (banks)'!$D$22</f>
        <v>0.20331887141791252</v>
      </c>
      <c r="E112" s="230">
        <f>E109/'Summary (banks)'!$E$22</f>
        <v>0</v>
      </c>
      <c r="F112" s="230">
        <f>F109/'Summary (banks)'!$F$22</f>
        <v>0</v>
      </c>
      <c r="G112" s="230">
        <f>G109/'Summary (banks)'!$G$22</f>
        <v>6.962690488702049E-3</v>
      </c>
      <c r="H112" s="230">
        <f>H109/'Summary (banks)'!$H$22</f>
        <v>0</v>
      </c>
      <c r="I112" s="230">
        <f>I109/'Summary (banks)'!$I$22</f>
        <v>0</v>
      </c>
      <c r="J112" s="230">
        <f>J109/'Summary (banks)'!$J$22</f>
        <v>0.57971375676445458</v>
      </c>
      <c r="K112" s="230">
        <f>K109/'Summary (banks)'!$K$22</f>
        <v>2.165032679738562E-2</v>
      </c>
      <c r="L112" s="230">
        <f>L109/'Summary (banks)'!$L$22</f>
        <v>9.3841072469399656E-2</v>
      </c>
      <c r="M112" s="230">
        <f>M109/'Summary (banks)'!$M$22</f>
        <v>3.7700865265760199E-2</v>
      </c>
      <c r="N112" s="230">
        <f>N109/'Summary (banks)'!$N$22</f>
        <v>0.54658583280153161</v>
      </c>
      <c r="O112" s="230">
        <f>O109/'Summary (banks)'!$O$22</f>
        <v>8.9864012337025095E-2</v>
      </c>
      <c r="P112" s="230">
        <f>P109/'Summary (banks)'!$P$22</f>
        <v>0</v>
      </c>
      <c r="Q112" s="230" t="e">
        <f>Q109/'Summary (banks)'!$Q$22</f>
        <v>#DIV/0!</v>
      </c>
      <c r="R112" s="230">
        <f>R109/'Summary (banks)'!$R$22</f>
        <v>0.84761402583706824</v>
      </c>
      <c r="S112" s="230">
        <f>S109/'Summary (banks)'!$S$22</f>
        <v>0.3063343717549325</v>
      </c>
      <c r="T112" s="230">
        <f>T109/'Summary (banks)'!$T$22</f>
        <v>0</v>
      </c>
      <c r="U112" s="230">
        <f>U109/'Summary (banks)'!$U$22</f>
        <v>0</v>
      </c>
      <c r="V112" s="230">
        <f>V109/'Summary (banks)'!$V$22</f>
        <v>0.11411992263056092</v>
      </c>
      <c r="W112" s="230">
        <f>W109/'Summary (banks)'!$W$22</f>
        <v>1.6859852476290831E-2</v>
      </c>
      <c r="X112" s="230">
        <f>X109/'Summary (banks)'!$X$22</f>
        <v>0</v>
      </c>
      <c r="Z112" s="397"/>
    </row>
    <row r="113" spans="1:26" s="23" customFormat="1" ht="15.75" thickBot="1" x14ac:dyDescent="0.3">
      <c r="A113" s="683"/>
      <c r="B113" s="685"/>
      <c r="C113" s="190" t="s">
        <v>405</v>
      </c>
      <c r="D113" s="203">
        <f>SUM(E113:X113)</f>
        <v>0</v>
      </c>
      <c r="E113" s="190"/>
      <c r="F113" s="190"/>
      <c r="G113" s="190">
        <v>0</v>
      </c>
      <c r="H113" s="190"/>
      <c r="I113" s="190"/>
      <c r="J113" s="190"/>
      <c r="K113" s="190"/>
      <c r="L113" s="190"/>
      <c r="M113" s="190"/>
      <c r="N113" s="190"/>
      <c r="O113" s="190"/>
      <c r="P113" s="190"/>
      <c r="Q113" s="190"/>
      <c r="R113" s="190"/>
      <c r="S113" s="190"/>
      <c r="T113" s="190"/>
      <c r="U113" s="190"/>
      <c r="V113" s="188">
        <f>Santander!G9</f>
        <v>0</v>
      </c>
      <c r="W113" s="188">
        <f>'BBVA '!I6</f>
        <v>0</v>
      </c>
      <c r="X113" s="190"/>
      <c r="Y113" s="190"/>
      <c r="Z113" s="405"/>
    </row>
    <row r="114" spans="1:26" s="192" customFormat="1" ht="15.75" thickBot="1" x14ac:dyDescent="0.3">
      <c r="A114" s="683"/>
      <c r="B114" s="686"/>
      <c r="C114" s="191" t="s">
        <v>406</v>
      </c>
      <c r="D114" s="231">
        <f>D113/'Summary (banks)'!$D$55</f>
        <v>0</v>
      </c>
      <c r="E114" s="231" t="e">
        <f>E113/'Summary (banks)'!$E$55</f>
        <v>#DIV/0!</v>
      </c>
      <c r="F114" s="231" t="e">
        <f>F113/'Summary (banks)'!$F$55</f>
        <v>#DIV/0!</v>
      </c>
      <c r="G114" s="231" t="e">
        <f>G113/'Summary (banks)'!$G$55</f>
        <v>#DIV/0!</v>
      </c>
      <c r="H114" s="231" t="e">
        <f>H113/'Summary (banks)'!$H$55</f>
        <v>#DIV/0!</v>
      </c>
      <c r="I114" s="231">
        <f>I113/'Summary (banks)'!$I$55</f>
        <v>0</v>
      </c>
      <c r="J114" s="231" t="e">
        <f>J113/'Summary (banks)'!$J$55</f>
        <v>#DIV/0!</v>
      </c>
      <c r="K114" s="231" t="e">
        <f>K113/'Summary (banks)'!$K$55</f>
        <v>#DIV/0!</v>
      </c>
      <c r="L114" s="231" t="e">
        <f>L113/'Summary (banks)'!$L$55</f>
        <v>#DIV/0!</v>
      </c>
      <c r="M114" s="231" t="e">
        <f>M113/'Summary (banks)'!$M$55</f>
        <v>#DIV/0!</v>
      </c>
      <c r="N114" s="231" t="e">
        <f>N113/'Summary (banks)'!$N$55</f>
        <v>#DIV/0!</v>
      </c>
      <c r="O114" s="231" t="e">
        <f>O113/'Summary (banks)'!$O$55</f>
        <v>#DIV/0!</v>
      </c>
      <c r="P114" s="231" t="e">
        <f>P113/'Summary (banks)'!$P$55</f>
        <v>#DIV/0!</v>
      </c>
      <c r="Q114" s="231" t="e">
        <f>Q113/'Summary (banks)'!$Q$55</f>
        <v>#DIV/0!</v>
      </c>
      <c r="R114" s="231">
        <f>R113/'Summary (banks)'!$R$55</f>
        <v>0</v>
      </c>
      <c r="S114" s="231" t="e">
        <f>S113/'Summary (banks)'!$S$55</f>
        <v>#DIV/0!</v>
      </c>
      <c r="T114" s="231">
        <f>T113/'Summary (banks)'!$T$55</f>
        <v>0</v>
      </c>
      <c r="U114" s="231" t="e">
        <f>U113/'Summary (banks)'!$U$55</f>
        <v>#DIV/0!</v>
      </c>
      <c r="V114" s="231" t="e">
        <f>V113/'Summary (banks)'!$V$55</f>
        <v>#DIV/0!</v>
      </c>
      <c r="W114" s="231" t="e">
        <f>W113/'Summary (banks)'!$W$55</f>
        <v>#DIV/0!</v>
      </c>
      <c r="X114" s="231" t="e">
        <f>X113/'Summary (banks)'!$X$55</f>
        <v>#DIV/0!</v>
      </c>
      <c r="Z114" s="398"/>
    </row>
    <row r="115" spans="1:26" s="230" customFormat="1" ht="15" customHeight="1" thickTop="1" thickBot="1" x14ac:dyDescent="0.3">
      <c r="A115" s="683"/>
      <c r="B115" s="687" t="s">
        <v>82</v>
      </c>
      <c r="C115" s="200" t="s">
        <v>91</v>
      </c>
      <c r="D115" s="200">
        <f>D105/D101</f>
        <v>0.15087999710590935</v>
      </c>
      <c r="E115" s="200"/>
      <c r="F115" s="200"/>
      <c r="G115" s="200">
        <f>RBS!H8</f>
        <v>-6.6666666666666666E-2</v>
      </c>
      <c r="H115" s="200"/>
      <c r="I115" s="200"/>
      <c r="J115" s="200">
        <f>'BNP Paribas'!J9</f>
        <v>5.0292397660818715E-2</v>
      </c>
      <c r="K115" s="200">
        <f>'Crédit Agricole'!K8</f>
        <v>0.31818181818181818</v>
      </c>
      <c r="L115" s="200">
        <f>'Société Générale'!K10</f>
        <v>0.11940298507462686</v>
      </c>
      <c r="M115" s="200">
        <f>'BPCE group'!H9</f>
        <v>0.375</v>
      </c>
      <c r="N115" s="200">
        <f>'Crédit Mutuel'!K5</f>
        <v>9.5588235294117641E-2</v>
      </c>
      <c r="O115" s="200">
        <f>'Deutsche Bank'!H8</f>
        <v>0.2</v>
      </c>
      <c r="P115" s="200"/>
      <c r="Q115" s="200"/>
      <c r="R115" s="200">
        <f>ING!K7</f>
        <v>0.29859894921190894</v>
      </c>
      <c r="S115" s="200">
        <f>Rabobank!I8</f>
        <v>0.2413793103448276</v>
      </c>
      <c r="T115" s="200"/>
      <c r="U115" s="200"/>
      <c r="V115" s="201">
        <f>Santander!H9</f>
        <v>0.15</v>
      </c>
      <c r="W115" s="201">
        <f>'BBVA '!K6</f>
        <v>0</v>
      </c>
      <c r="X115" s="200"/>
      <c r="Y115" s="200"/>
      <c r="Z115" s="406">
        <f>MEDIAN(E115:X115)</f>
        <v>0.15</v>
      </c>
    </row>
    <row r="116" spans="1:26" s="17" customFormat="1" ht="15.75" thickBot="1" x14ac:dyDescent="0.3">
      <c r="A116" s="683"/>
      <c r="B116" s="688"/>
      <c r="C116" s="193" t="s">
        <v>407</v>
      </c>
      <c r="D116" s="237">
        <v>0.33989999999999998</v>
      </c>
      <c r="G116" s="204"/>
      <c r="J116" s="204"/>
      <c r="K116" s="204"/>
      <c r="L116" s="204"/>
      <c r="M116" s="204"/>
      <c r="O116" s="204"/>
      <c r="R116" s="204"/>
      <c r="S116" s="204"/>
      <c r="V116" s="204"/>
      <c r="Z116" s="397"/>
    </row>
    <row r="117" spans="1:26" s="23" customFormat="1" ht="15.75" thickBot="1" x14ac:dyDescent="0.3">
      <c r="A117" s="683"/>
      <c r="B117" s="688"/>
      <c r="C117" s="188" t="s">
        <v>497</v>
      </c>
      <c r="D117" s="392">
        <f>D101/D109</f>
        <v>0.10728271389738361</v>
      </c>
      <c r="E117" s="392"/>
      <c r="F117" s="392"/>
      <c r="G117" s="392">
        <f>RBS!I8</f>
        <v>-0.38999490566037737</v>
      </c>
      <c r="H117" s="392"/>
      <c r="I117" s="392"/>
      <c r="J117" s="392">
        <f>'BNP Paribas'!L9</f>
        <v>0.10501750291715285</v>
      </c>
      <c r="K117" s="392">
        <f>'Crédit Agricole'!L8</f>
        <v>0.20754716981132076</v>
      </c>
      <c r="L117" s="392">
        <f>'Société Générale'!M10</f>
        <v>0.13871635610766045</v>
      </c>
      <c r="M117" s="392">
        <f>'BPCE group'!I9</f>
        <v>0.13114754098360656</v>
      </c>
      <c r="N117" s="392">
        <f>'Crédit Mutuel'!M5</f>
        <v>7.9392877991827204E-2</v>
      </c>
      <c r="O117" s="392">
        <f>'Deutsche Bank'!I8</f>
        <v>1.5600624024960999E-2</v>
      </c>
      <c r="P117" s="392"/>
      <c r="Q117" s="392"/>
      <c r="R117" s="392">
        <f>ING!L7</f>
        <v>0.11840331778123379</v>
      </c>
      <c r="S117" s="392">
        <f>Rabobank!J8</f>
        <v>9.8305084745762716E-2</v>
      </c>
      <c r="T117" s="392"/>
      <c r="U117" s="392"/>
      <c r="V117" s="392">
        <f>Santander!I9</f>
        <v>0.50847457627118642</v>
      </c>
      <c r="W117" s="392">
        <f>'BBVA '!L6</f>
        <v>-0.1875</v>
      </c>
      <c r="X117" s="188"/>
      <c r="Y117" s="188"/>
      <c r="Z117" s="404"/>
    </row>
    <row r="118" spans="1:26" s="17" customFormat="1" x14ac:dyDescent="0.25">
      <c r="A118" s="683"/>
      <c r="B118" s="688"/>
      <c r="C118" s="189" t="s">
        <v>445</v>
      </c>
      <c r="D118" s="234">
        <f>D117/'Summary (banks)'!$D$81</f>
        <v>2.3859268781590526</v>
      </c>
      <c r="E118" s="230">
        <f>E117/'Summary (banks)'!$E$81</f>
        <v>0</v>
      </c>
      <c r="F118" s="230">
        <f>F117/'Summary (banks)'!$F$81</f>
        <v>0</v>
      </c>
      <c r="G118" s="230">
        <f>G117/'Summary (banks)'!$G$81</f>
        <v>9.6160450652315035</v>
      </c>
      <c r="H118" s="230">
        <f>H117/'Summary (banks)'!$H$81</f>
        <v>0</v>
      </c>
      <c r="I118" s="230">
        <f>I117/'Summary (banks)'!$I$81</f>
        <v>0</v>
      </c>
      <c r="J118" s="230">
        <f>J117/'Summary (banks)'!$J$81</f>
        <v>1.9475007836682348</v>
      </c>
      <c r="K118" s="230">
        <f>K117/'Summary (banks)'!$K$81</f>
        <v>3.2440453581320714</v>
      </c>
      <c r="L118" s="230">
        <f>L117/'Summary (banks)'!$L$81</f>
        <v>2.9898811260148261</v>
      </c>
      <c r="M118" s="230">
        <f>M117/'Summary (banks)'!$M$81</f>
        <v>2.0432127572956285</v>
      </c>
      <c r="N118" s="230">
        <f>N117/'Summary (banks)'!$N$81</f>
        <v>0.84921389789004798</v>
      </c>
      <c r="O118" s="230">
        <f>O117/'Summary (banks)'!$O$81</f>
        <v>-0.31558645298993232</v>
      </c>
      <c r="P118" s="230">
        <f>P117/'Summary (banks)'!$P$81</f>
        <v>0</v>
      </c>
      <c r="Q118" s="230">
        <f>Q117/'Summary (banks)'!$Q$81</f>
        <v>0</v>
      </c>
      <c r="R118" s="230">
        <f>R117/'Summary (banks)'!$R$81</f>
        <v>0.97321841494023165</v>
      </c>
      <c r="S118" s="230">
        <f>S117/'Summary (banks)'!$S$81</f>
        <v>1.608927695825038</v>
      </c>
      <c r="T118" s="230">
        <f>T117/'Summary (banks)'!$T$81</f>
        <v>0</v>
      </c>
      <c r="U118" s="230">
        <f>U117/'Summary (banks)'!$U$81</f>
        <v>0</v>
      </c>
      <c r="V118" s="230">
        <f>V117/'Summary (banks)'!$V$81</f>
        <v>9.8087605832340614</v>
      </c>
      <c r="W118" s="230">
        <f>W117/'Summary (banks)'!$W$81</f>
        <v>-5.6200304149467746</v>
      </c>
      <c r="X118" s="230">
        <f>X117/'Summary (banks)'!$X$81</f>
        <v>0</v>
      </c>
      <c r="Z118" s="397"/>
    </row>
    <row r="119" spans="1:26" s="360" customFormat="1" x14ac:dyDescent="0.25">
      <c r="A119" s="683"/>
      <c r="B119" s="688"/>
      <c r="C119" s="359" t="s">
        <v>446</v>
      </c>
      <c r="D119" s="363">
        <f>D117/'Summary (banks)'!$D$84</f>
        <v>1.8580290416767942</v>
      </c>
      <c r="E119" s="264">
        <f>E117/'Summary (banks)'!$E$84</f>
        <v>0</v>
      </c>
      <c r="F119" s="264">
        <f>F117/'Summary (banks)'!$F$84</f>
        <v>0</v>
      </c>
      <c r="G119" s="264">
        <f>G117/'Summary (banks)'!$G$84</f>
        <v>3.2362643882757802</v>
      </c>
      <c r="H119" s="264">
        <f>H117/'Summary (banks)'!$H$84</f>
        <v>0</v>
      </c>
      <c r="I119" s="264">
        <f>I117/'Summary (banks)'!$I$84</f>
        <v>0</v>
      </c>
      <c r="J119" s="264">
        <f>J117/'Summary (banks)'!$J$84</f>
        <v>1.6675628219744718</v>
      </c>
      <c r="K119" s="264">
        <f>K117/'Summary (banks)'!$K$84</f>
        <v>2.8583206867652722</v>
      </c>
      <c r="L119" s="264">
        <f>L117/'Summary (banks)'!$L$84</f>
        <v>2.4925381313701287</v>
      </c>
      <c r="M119" s="264">
        <f>M117/'Summary (banks)'!$M$84</f>
        <v>0.88507503773244622</v>
      </c>
      <c r="N119" s="264">
        <f>N117/'Summary (banks)'!$N$84</f>
        <v>1.0541293892630321</v>
      </c>
      <c r="O119" s="264">
        <f>O117/'Summary (banks)'!$O$84</f>
        <v>-1.1497514494454613</v>
      </c>
      <c r="P119" s="264">
        <f>P117/'Summary (banks)'!$P$84</f>
        <v>0</v>
      </c>
      <c r="Q119" s="264">
        <f>Q117/'Summary (banks)'!$Q$84</f>
        <v>0</v>
      </c>
      <c r="R119" s="264">
        <f>R117/'Summary (banks)'!$R$84</f>
        <v>0.8431731317030009</v>
      </c>
      <c r="S119" s="264">
        <f>S117/'Summary (banks)'!$S$84</f>
        <v>1.5231535562363627</v>
      </c>
      <c r="T119" s="264">
        <f>T117/'Summary (banks)'!$T$84</f>
        <v>0</v>
      </c>
      <c r="U119" s="264">
        <f>U117/'Summary (banks)'!$U$84</f>
        <v>0</v>
      </c>
      <c r="V119" s="264">
        <f>V117/'Summary (banks)'!$V$84</f>
        <v>7.447316397585265</v>
      </c>
      <c r="W119" s="264">
        <f>W117/'Summary (banks)'!$W$84</f>
        <v>-3.1881675837514161</v>
      </c>
      <c r="X119" s="264">
        <f>X117/'Summary (banks)'!$X$84</f>
        <v>0</v>
      </c>
      <c r="Z119" s="397"/>
    </row>
    <row r="120" spans="1:26" s="17" customFormat="1" ht="15.75" thickBot="1" x14ac:dyDescent="0.3">
      <c r="A120" s="683"/>
      <c r="B120" s="688"/>
      <c r="C120" s="357" t="s">
        <v>448</v>
      </c>
      <c r="D120" s="234">
        <f>D117/'Summary (banks)'!$D$92</f>
        <v>2.5686263277409465</v>
      </c>
      <c r="E120" s="230">
        <f>E117/'Summary (banks)'!$E$90</f>
        <v>0</v>
      </c>
      <c r="F120" s="230">
        <f>F117/'Summary (banks)'!$F$90</f>
        <v>0</v>
      </c>
      <c r="G120" s="230">
        <f>G117/'Summary (banks)'!$G$90</f>
        <v>7.8080020270813115</v>
      </c>
      <c r="H120" s="230">
        <f>H117/'Summary (banks)'!$H$90</f>
        <v>0</v>
      </c>
      <c r="I120" s="230">
        <f>I117/'Summary (banks)'!$I$90</f>
        <v>0</v>
      </c>
      <c r="J120" s="230">
        <f>J117/'Summary (banks)'!$J$90</f>
        <v>2.4293489674668418</v>
      </c>
      <c r="K120" s="230">
        <f>K117/'Summary (banks)'!$K$90</f>
        <v>3.2855596856914318</v>
      </c>
      <c r="L120" s="230">
        <f>L117/'Summary (banks)'!$L$90</f>
        <v>3.6815245284526057</v>
      </c>
      <c r="M120" s="230">
        <f>M117/'Summary (banks)'!$M$90</f>
        <v>2.0768069316448559</v>
      </c>
      <c r="N120" s="230">
        <f>N117/'Summary (banks)'!$N$90</f>
        <v>0.85283099178444022</v>
      </c>
      <c r="O120" s="230">
        <f>O117/'Summary (banks)'!$O$90</f>
        <v>-0.21262100665317402</v>
      </c>
      <c r="P120" s="230">
        <f>P117/'Summary (banks)'!$P$90</f>
        <v>0</v>
      </c>
      <c r="Q120" s="230">
        <f>Q117/'Summary (banks)'!$Q$90</f>
        <v>0</v>
      </c>
      <c r="R120" s="230">
        <f>R117/'Summary (banks)'!$R$90</f>
        <v>1.1503904959797853</v>
      </c>
      <c r="S120" s="230">
        <f>S117/'Summary (banks)'!$S$90</f>
        <v>1.664094870339295</v>
      </c>
      <c r="T120" s="230">
        <f>T117/'Summary (banks)'!$T$90</f>
        <v>0</v>
      </c>
      <c r="U120" s="230">
        <f>U117/'Summary (banks)'!$U$90</f>
        <v>0</v>
      </c>
      <c r="V120" s="230">
        <f>V117/'Summary (banks)'!$V$90</f>
        <v>9.9231111014781739</v>
      </c>
      <c r="W120" s="230">
        <f>W117/'Summary (banks)'!$W$90</f>
        <v>-5.5644765539803709</v>
      </c>
      <c r="X120" s="230">
        <f>X117/'Summary (banks)'!$X$90</f>
        <v>0</v>
      </c>
      <c r="Z120" s="397"/>
    </row>
    <row r="121" spans="1:26" s="202" customFormat="1" ht="15.75" thickBot="1" x14ac:dyDescent="0.3">
      <c r="A121" s="683"/>
      <c r="B121" s="688"/>
      <c r="C121" s="201" t="s">
        <v>498</v>
      </c>
      <c r="D121" s="201">
        <f>D101/D97</f>
        <v>0.35354756628469408</v>
      </c>
      <c r="E121" s="201"/>
      <c r="F121" s="201"/>
      <c r="G121" s="201">
        <f>RBS!J8</f>
        <v>-0.88235294117647067</v>
      </c>
      <c r="H121" s="201"/>
      <c r="I121" s="201"/>
      <c r="J121" s="201">
        <f>'BNP Paribas'!M9</f>
        <v>0.3606073386756643</v>
      </c>
      <c r="K121" s="201">
        <f>'Crédit Agricole'!M8</f>
        <v>0.45833333333333331</v>
      </c>
      <c r="L121" s="201">
        <f>'Société Générale'!N10</f>
        <v>0.44966442953020136</v>
      </c>
      <c r="M121" s="201">
        <f>'BPCE group'!J9</f>
        <v>0.36363636363636365</v>
      </c>
      <c r="N121" s="201">
        <f>'Crédit Mutuel'!N5</f>
        <v>0.30493273542600896</v>
      </c>
      <c r="O121" s="201">
        <f>'Deutsche Bank'!J8</f>
        <v>5.1546391752577317E-2</v>
      </c>
      <c r="P121" s="201"/>
      <c r="Q121" s="201"/>
      <c r="R121" s="201">
        <f>ING!M7</f>
        <v>0.36567403138008325</v>
      </c>
      <c r="S121" s="201">
        <f>Rabobank!K8</f>
        <v>0.29896907216494845</v>
      </c>
      <c r="T121" s="201"/>
      <c r="U121" s="201"/>
      <c r="V121" s="201">
        <f>Santander!J9</f>
        <v>0.72289156626506024</v>
      </c>
      <c r="W121" s="201">
        <f>'BBVA '!M6</f>
        <v>-2</v>
      </c>
      <c r="X121" s="201"/>
      <c r="Y121" s="201"/>
      <c r="Z121" s="407"/>
    </row>
    <row r="122" spans="1:26" s="230" customFormat="1" x14ac:dyDescent="0.25">
      <c r="A122" s="683"/>
      <c r="B122" s="688"/>
      <c r="C122" s="382" t="s">
        <v>445</v>
      </c>
      <c r="D122" s="230">
        <f>D121/'Summary (banks)'!$D$94</f>
        <v>1.8307621280201889</v>
      </c>
      <c r="E122" s="230">
        <f>E121/'Summary (banks)'!$E$94</f>
        <v>0</v>
      </c>
      <c r="F122" s="230">
        <f>F121/'Summary (banks)'!$F$94</f>
        <v>0</v>
      </c>
      <c r="G122" s="230">
        <f>G121/'Summary (banks)'!$G$94</f>
        <v>4.2185153750734479</v>
      </c>
      <c r="H122" s="230">
        <f>H121/'Summary (banks)'!$H$94</f>
        <v>0</v>
      </c>
      <c r="I122" s="230">
        <f>I121/'Summary (banks)'!$I$94</f>
        <v>0</v>
      </c>
      <c r="J122" s="230">
        <f>J121/'Summary (banks)'!$J$94</f>
        <v>1.5815891632334702</v>
      </c>
      <c r="K122" s="230">
        <f>K121/'Summary (banks)'!$K$94</f>
        <v>1.6808320138731809</v>
      </c>
      <c r="L122" s="230">
        <f>L121/'Summary (banks)'!$L$94</f>
        <v>1.8868834832994523</v>
      </c>
      <c r="M122" s="230">
        <f>M121/'Summary (banks)'!$M$94</f>
        <v>1.3140245581190462</v>
      </c>
      <c r="N122" s="230">
        <f>N121/'Summary (banks)'!$N$94</f>
        <v>0.67542994118116106</v>
      </c>
      <c r="O122" s="230">
        <f>O121/'Summary (banks)'!$O$94</f>
        <v>-0.35763790052103317</v>
      </c>
      <c r="P122" s="230">
        <f>P121/'Summary (banks)'!$P$94</f>
        <v>0</v>
      </c>
      <c r="Q122" s="230">
        <f>Q121/'Summary (banks)'!$Q$94</f>
        <v>0</v>
      </c>
      <c r="R122" s="230">
        <f>R121/'Summary (banks)'!$R$94</f>
        <v>0.97319234731182114</v>
      </c>
      <c r="S122" s="230">
        <f>S121/'Summary (banks)'!$S$94</f>
        <v>1.3561462199911603</v>
      </c>
      <c r="T122" s="230">
        <f>T121/'Summary (banks)'!$T$94</f>
        <v>0</v>
      </c>
      <c r="U122" s="230">
        <f>U121/'Summary (banks)'!$U$94</f>
        <v>0</v>
      </c>
      <c r="V122" s="230">
        <f>V121/'Summary (banks)'!$V$94</f>
        <v>3.4751344331973333</v>
      </c>
      <c r="W122" s="230">
        <f>W121/'Summary (banks)'!$W$94</f>
        <v>-10.150771236150337</v>
      </c>
      <c r="X122" s="230">
        <f>X121/'Summary (banks)'!$X$94</f>
        <v>0</v>
      </c>
      <c r="Z122" s="399"/>
    </row>
    <row r="123" spans="1:26" s="264" customFormat="1" x14ac:dyDescent="0.25">
      <c r="A123" s="683"/>
      <c r="B123" s="688"/>
      <c r="C123" s="383" t="s">
        <v>446</v>
      </c>
      <c r="D123" s="264">
        <f>D121/'Summary (banks)'!$D$97</f>
        <v>1.3390582567753613</v>
      </c>
      <c r="E123" s="264">
        <f>E121/'Summary (banks)'!$E$97</f>
        <v>0</v>
      </c>
      <c r="F123" s="264">
        <f>F121/'Summary (banks)'!$F$97</f>
        <v>0</v>
      </c>
      <c r="G123" s="264">
        <f>G121/'Summary (banks)'!$G$97</f>
        <v>0.71032186459489466</v>
      </c>
      <c r="H123" s="264">
        <f>H121/'Summary (banks)'!$H$97</f>
        <v>0</v>
      </c>
      <c r="I123" s="264">
        <f>I121/'Summary (banks)'!$I$97</f>
        <v>0</v>
      </c>
      <c r="J123" s="264">
        <f>J121/'Summary (banks)'!$J$97</f>
        <v>1.3161593280178834</v>
      </c>
      <c r="K123" s="264">
        <f>K121/'Summary (banks)'!$K$97</f>
        <v>1.6251667333600106</v>
      </c>
      <c r="L123" s="264">
        <f>L121/'Summary (banks)'!$L$97</f>
        <v>1.3663423872624736</v>
      </c>
      <c r="M123" s="264">
        <f>M121/'Summary (banks)'!$M$97</f>
        <v>0.99931568142338278</v>
      </c>
      <c r="N123" s="264">
        <f>N121/'Summary (banks)'!$N$97</f>
        <v>0.86860573458606238</v>
      </c>
      <c r="O123" s="264">
        <f>O121/'Summary (banks)'!$O$97</f>
        <v>-1.658750531936799</v>
      </c>
      <c r="P123" s="264">
        <f>P121/'Summary (banks)'!$P$97</f>
        <v>0</v>
      </c>
      <c r="Q123" s="264">
        <f>Q121/'Summary (banks)'!$Q$97</f>
        <v>0</v>
      </c>
      <c r="R123" s="264">
        <f>R121/'Summary (banks)'!$R$97</f>
        <v>0.79622020651573688</v>
      </c>
      <c r="S123" s="264">
        <f>S121/'Summary (banks)'!$S$97</f>
        <v>1.6099231831405092</v>
      </c>
      <c r="T123" s="264">
        <f>T121/'Summary (banks)'!$T$97</f>
        <v>0</v>
      </c>
      <c r="U123" s="264">
        <f>U121/'Summary (banks)'!$U$97</f>
        <v>0</v>
      </c>
      <c r="V123" s="264">
        <f>V121/'Summary (banks)'!$V$97</f>
        <v>2.7678027284234212</v>
      </c>
      <c r="W123" s="264">
        <f>W121/'Summary (banks)'!$W$97</f>
        <v>-5.3655931380482285</v>
      </c>
      <c r="X123" s="264">
        <f>X121/'Summary (banks)'!$X$97</f>
        <v>0</v>
      </c>
      <c r="Z123" s="399"/>
    </row>
    <row r="124" spans="1:26" s="230" customFormat="1" x14ac:dyDescent="0.25">
      <c r="A124" s="683"/>
      <c r="B124" s="688"/>
      <c r="C124" s="387" t="s">
        <v>448</v>
      </c>
      <c r="D124" s="230">
        <f>D121/'Summary (banks)'!$D$105</f>
        <v>1.6296479604199103</v>
      </c>
      <c r="E124" s="230">
        <f>E121/'Summary (banks)'!$E$103</f>
        <v>0</v>
      </c>
      <c r="F124" s="230">
        <f>F121/'Summary (banks)'!$F$103</f>
        <v>0</v>
      </c>
      <c r="G124" s="230">
        <f>G121/'Summary (banks)'!$G$103</f>
        <v>3.4299917149958574</v>
      </c>
      <c r="H124" s="230">
        <f>H121/'Summary (banks)'!$H$103</f>
        <v>0</v>
      </c>
      <c r="I124" s="230">
        <f>I121/'Summary (banks)'!$I$103</f>
        <v>0</v>
      </c>
      <c r="J124" s="230">
        <f>J121/'Summary (banks)'!$J$103</f>
        <v>1.8615796695244913</v>
      </c>
      <c r="K124" s="230">
        <f>K121/'Summary (banks)'!$K$103</f>
        <v>1.6521444404860861</v>
      </c>
      <c r="L124" s="230">
        <f>L121/'Summary (banks)'!$L$103</f>
        <v>2.1728909160250556</v>
      </c>
      <c r="M124" s="230">
        <f>M121/'Summary (banks)'!$M$103</f>
        <v>1.3255242021465636</v>
      </c>
      <c r="N124" s="230">
        <f>N121/'Summary (banks)'!$N$103</f>
        <v>0.6653195926692691</v>
      </c>
      <c r="O124" s="230">
        <f>O121/'Summary (banks)'!$O$103</f>
        <v>-0.22308112108729616</v>
      </c>
      <c r="P124" s="230">
        <f>P121/'Summary (banks)'!$P$103</f>
        <v>0</v>
      </c>
      <c r="Q124" s="230">
        <f>Q121/'Summary (banks)'!$Q$103</f>
        <v>0</v>
      </c>
      <c r="R124" s="230">
        <f>R121/'Summary (banks)'!$R$103</f>
        <v>1.0702948030100017</v>
      </c>
      <c r="S124" s="230">
        <f>S121/'Summary (banks)'!$S$103</f>
        <v>1.3713844484327393</v>
      </c>
      <c r="T124" s="230">
        <f>T121/'Summary (banks)'!$T$103</f>
        <v>0</v>
      </c>
      <c r="U124" s="230">
        <f>U121/'Summary (banks)'!$U$103</f>
        <v>0</v>
      </c>
      <c r="V124" s="230">
        <f>V121/'Summary (banks)'!$V$103</f>
        <v>3.5042214895387174</v>
      </c>
      <c r="W124" s="230">
        <f>W121/'Summary (banks)'!$W$103</f>
        <v>-10.131297709923665</v>
      </c>
      <c r="X124" s="230">
        <f>X121/'Summary (banks)'!$X$103</f>
        <v>0</v>
      </c>
      <c r="Z124" s="399"/>
    </row>
    <row r="126" spans="1:26" ht="15.75" thickBot="1" x14ac:dyDescent="0.3"/>
    <row r="127" spans="1:26" s="23" customFormat="1" ht="15.75" customHeight="1" thickBot="1" x14ac:dyDescent="0.3">
      <c r="A127" s="682" t="s">
        <v>181</v>
      </c>
      <c r="B127" s="684" t="s">
        <v>331</v>
      </c>
      <c r="C127" s="188" t="s">
        <v>2</v>
      </c>
      <c r="D127" s="203">
        <f>SUM(E127:X127)</f>
        <v>284.17080000000004</v>
      </c>
      <c r="E127" s="203">
        <f>HSBC!C11</f>
        <v>268.67680000000001</v>
      </c>
      <c r="F127" s="188"/>
      <c r="G127" s="188"/>
      <c r="H127" s="188"/>
      <c r="I127" s="188"/>
      <c r="J127" s="188"/>
      <c r="K127" s="188">
        <f>'Crédit Agricole'!C9</f>
        <v>-1</v>
      </c>
      <c r="L127" s="188">
        <f>'Société Générale'!C12</f>
        <v>17</v>
      </c>
      <c r="M127" s="188"/>
      <c r="N127" s="188"/>
      <c r="O127" s="188"/>
      <c r="P127" s="188"/>
      <c r="Q127" s="188"/>
      <c r="R127" s="188"/>
      <c r="S127" s="188"/>
      <c r="T127" s="188">
        <f>Unicredit!D17</f>
        <v>-0.50600000000000001</v>
      </c>
      <c r="U127" s="188"/>
      <c r="V127" s="188"/>
      <c r="W127" s="188"/>
      <c r="X127" s="188"/>
      <c r="Y127" s="188"/>
      <c r="Z127" s="404"/>
    </row>
    <row r="128" spans="1:26" s="17" customFormat="1" x14ac:dyDescent="0.25">
      <c r="A128" s="683"/>
      <c r="B128" s="685"/>
      <c r="C128" s="189" t="s">
        <v>333</v>
      </c>
      <c r="D128" s="230">
        <f>D127/'Summary (banks)'!$D$3</f>
        <v>5.8183144325175279E-4</v>
      </c>
      <c r="E128" s="230">
        <f>E127/'Summary (banks)'!$E$3</f>
        <v>4.9832775919732442E-3</v>
      </c>
      <c r="F128" s="230">
        <f>F127/'Summary (banks)'!$F$3</f>
        <v>0</v>
      </c>
      <c r="G128" s="230">
        <f>G127/'Summary (banks)'!$G$3</f>
        <v>0</v>
      </c>
      <c r="H128" s="230">
        <f>H127/'Summary (banks)'!$H$3</f>
        <v>0</v>
      </c>
      <c r="I128" s="230">
        <f>I127/'Summary (banks)'!$I$3</f>
        <v>0</v>
      </c>
      <c r="J128" s="230">
        <f>J127/'Summary (banks)'!$J$3</f>
        <v>0</v>
      </c>
      <c r="K128" s="230">
        <f>K127/'Summary (banks)'!$K$3</f>
        <v>-3.0839449824215136E-5</v>
      </c>
      <c r="L128" s="230">
        <f>L127/'Summary (banks)'!$L$3</f>
        <v>6.6294895293062439E-4</v>
      </c>
      <c r="M128" s="230">
        <f>M127/'Summary (banks)'!$M$3</f>
        <v>0</v>
      </c>
      <c r="N128" s="230">
        <f>N127/'Summary (banks)'!$N$3</f>
        <v>0</v>
      </c>
      <c r="O128" s="230">
        <f>O127/'Summary (banks)'!$O$3</f>
        <v>0</v>
      </c>
      <c r="P128" s="230">
        <f>P127/'Summary (banks)'!$P$3</f>
        <v>0</v>
      </c>
      <c r="Q128" s="230">
        <f>Q127/'Summary (banks)'!$Q$3</f>
        <v>0</v>
      </c>
      <c r="R128" s="230">
        <f>R127/'Summary (banks)'!$R$3</f>
        <v>0</v>
      </c>
      <c r="S128" s="230">
        <f>S127/'Summary (banks)'!$S$3</f>
        <v>0</v>
      </c>
      <c r="T128" s="230">
        <f>T127/'Summary (banks)'!$T$3</f>
        <v>-2.3726022767416431E-5</v>
      </c>
      <c r="U128" s="230">
        <f>U127/'Summary (banks)'!$U$3</f>
        <v>0</v>
      </c>
      <c r="V128" s="230">
        <f>V127/'Summary (banks)'!$V$3</f>
        <v>0</v>
      </c>
      <c r="W128" s="230">
        <f>W127/'Summary (banks)'!$W$3</f>
        <v>0</v>
      </c>
      <c r="X128" s="230">
        <f>X127/'Summary (banks)'!$X$3</f>
        <v>0</v>
      </c>
      <c r="Z128" s="397"/>
    </row>
    <row r="129" spans="1:26" s="360" customFormat="1" x14ac:dyDescent="0.25">
      <c r="A129" s="683"/>
      <c r="B129" s="685"/>
      <c r="C129" s="359" t="s">
        <v>334</v>
      </c>
      <c r="D129" s="264">
        <f>D127/'Summary (banks)'!$D$7</f>
        <v>1.1084872597416358E-3</v>
      </c>
      <c r="E129" s="264">
        <f>E127/'Summary (banks)'!$E$7</f>
        <v>6.6647283787712747E-3</v>
      </c>
      <c r="F129" s="264">
        <f>F127/'Summary (banks)'!$F$7</f>
        <v>0</v>
      </c>
      <c r="G129" s="264">
        <f>G127/'Summary (banks)'!$G$7</f>
        <v>0</v>
      </c>
      <c r="H129" s="264">
        <f>H127/'Summary (banks)'!$H$7</f>
        <v>0</v>
      </c>
      <c r="I129" s="264">
        <f>I127/'Summary (banks)'!$I$7</f>
        <v>0</v>
      </c>
      <c r="J129" s="264">
        <f>J127/'Summary (banks)'!$J$7</f>
        <v>0</v>
      </c>
      <c r="K129" s="264">
        <f>K127/'Summary (banks)'!$K$7</f>
        <v>-1.1285407967498025E-4</v>
      </c>
      <c r="L129" s="264">
        <f>L127/'Summary (banks)'!$L$7</f>
        <v>1.2549830208179536E-3</v>
      </c>
      <c r="M129" s="264">
        <f>M127/'Summary (banks)'!$M$7</f>
        <v>0</v>
      </c>
      <c r="N129" s="264">
        <f>N127/'Summary (banks)'!$N$7</f>
        <v>0</v>
      </c>
      <c r="O129" s="264">
        <f>O127/'Summary (banks)'!$O$7</f>
        <v>0</v>
      </c>
      <c r="P129" s="264">
        <f>P127/'Summary (banks)'!$P$7</f>
        <v>0</v>
      </c>
      <c r="Q129" s="264">
        <f>Q127/'Summary (banks)'!$Q$7</f>
        <v>0</v>
      </c>
      <c r="R129" s="264">
        <f>R127/'Summary (banks)'!$R$7</f>
        <v>0</v>
      </c>
      <c r="S129" s="264">
        <f>S127/'Summary (banks)'!$S$7</f>
        <v>0</v>
      </c>
      <c r="T129" s="264">
        <f>T127/'Summary (banks)'!$T$7</f>
        <v>-4.1905528871377288E-5</v>
      </c>
      <c r="U129" s="264">
        <f>U127/'Summary (banks)'!$U$7</f>
        <v>0</v>
      </c>
      <c r="V129" s="264">
        <f>V127/'Summary (banks)'!$V$7</f>
        <v>0</v>
      </c>
      <c r="W129" s="264">
        <f>W127/'Summary (banks)'!$W$7</f>
        <v>0</v>
      </c>
      <c r="X129" s="264">
        <f>X127/'Summary (banks)'!$X$7</f>
        <v>0</v>
      </c>
      <c r="Z129" s="397"/>
    </row>
    <row r="130" spans="1:26" s="17" customFormat="1" ht="15.75" thickBot="1" x14ac:dyDescent="0.3">
      <c r="A130" s="683"/>
      <c r="B130" s="685"/>
      <c r="C130" s="372" t="s">
        <v>398</v>
      </c>
      <c r="D130" s="230">
        <f>D127/'Summary (banks)'!$D$9</f>
        <v>4.8538780046111871E-3</v>
      </c>
      <c r="E130" s="230">
        <f>E127/'Summary (banks)'!$E$9</f>
        <v>1.5576812503266948E-2</v>
      </c>
      <c r="F130" s="230">
        <f>F127/'Summary (banks)'!$F$9</f>
        <v>0</v>
      </c>
      <c r="G130" s="230">
        <f>G127/'Summary (banks)'!$G$9</f>
        <v>0</v>
      </c>
      <c r="H130" s="230">
        <f>H127/'Summary (banks)'!$H$9</f>
        <v>0</v>
      </c>
      <c r="I130" s="230">
        <f>I127/'Summary (banks)'!$I$9</f>
        <v>0</v>
      </c>
      <c r="J130" s="230">
        <f>J127/'Summary (banks)'!$J$9</f>
        <v>0</v>
      </c>
      <c r="K130" s="230">
        <f>K127/'Summary (banks)'!$K$9</f>
        <v>-4.8285852245292128E-4</v>
      </c>
      <c r="L130" s="230">
        <f>L127/'Summary (banks)'!$L$9</f>
        <v>6.5434949961508853E-3</v>
      </c>
      <c r="M130" s="230">
        <f>M127/'Summary (banks)'!$M$9</f>
        <v>0</v>
      </c>
      <c r="N130" s="230">
        <f>N127/'Summary (banks)'!$N$9</f>
        <v>0</v>
      </c>
      <c r="O130" s="230">
        <f>O127/'Summary (banks)'!$O$9</f>
        <v>0</v>
      </c>
      <c r="P130" s="230">
        <f>P127/'Summary (banks)'!$P$9</f>
        <v>0</v>
      </c>
      <c r="Q130" s="230" t="e">
        <f>Q127/'Summary (banks)'!$Q$9</f>
        <v>#DIV/0!</v>
      </c>
      <c r="R130" s="230">
        <f>R127/'Summary (banks)'!$R$9</f>
        <v>0</v>
      </c>
      <c r="S130" s="230">
        <f>S127/'Summary (banks)'!$S$9</f>
        <v>0</v>
      </c>
      <c r="T130" s="230">
        <f>T127/'Summary (banks)'!$T$9</f>
        <v>-1.6010418795851973E-4</v>
      </c>
      <c r="U130" s="230">
        <f>U127/'Summary (banks)'!$U$9</f>
        <v>0</v>
      </c>
      <c r="V130" s="230">
        <f>V127/'Summary (banks)'!$V$9</f>
        <v>0</v>
      </c>
      <c r="W130" s="230">
        <f>W127/'Summary (banks)'!$W$9</f>
        <v>0</v>
      </c>
      <c r="X130" s="230">
        <f>X127/'Summary (banks)'!$X$9</f>
        <v>0</v>
      </c>
      <c r="Z130" s="397"/>
    </row>
    <row r="131" spans="1:26" s="23" customFormat="1" ht="15.75" thickBot="1" x14ac:dyDescent="0.3">
      <c r="A131" s="683"/>
      <c r="B131" s="685"/>
      <c r="C131" s="236" t="s">
        <v>6</v>
      </c>
      <c r="D131" s="203">
        <f>SUM(E131:X131)</f>
        <v>96.147800000000004</v>
      </c>
      <c r="E131" s="203">
        <f>HSBC!E11</f>
        <v>79.340800000000002</v>
      </c>
      <c r="F131" s="188"/>
      <c r="G131" s="188"/>
      <c r="H131" s="188"/>
      <c r="I131" s="188"/>
      <c r="J131" s="188"/>
      <c r="K131" s="188">
        <f>'Crédit Agricole'!E9</f>
        <v>0</v>
      </c>
      <c r="L131" s="188">
        <f>'Société Générale'!E12</f>
        <v>17</v>
      </c>
      <c r="M131" s="188"/>
      <c r="N131" s="188"/>
      <c r="O131" s="188"/>
      <c r="P131" s="188"/>
      <c r="Q131" s="188"/>
      <c r="R131" s="188"/>
      <c r="S131" s="188"/>
      <c r="T131" s="188">
        <f>Unicredit!F17</f>
        <v>-0.193</v>
      </c>
      <c r="U131" s="188"/>
      <c r="V131" s="188"/>
      <c r="W131" s="188"/>
      <c r="X131" s="188"/>
      <c r="Y131" s="188"/>
      <c r="Z131" s="404"/>
    </row>
    <row r="132" spans="1:26" s="17" customFormat="1" x14ac:dyDescent="0.25">
      <c r="A132" s="683"/>
      <c r="B132" s="685"/>
      <c r="C132" s="189" t="s">
        <v>335</v>
      </c>
      <c r="D132" s="230">
        <f>D131/'Summary (banks)'!$D$29</f>
        <v>1.0193918495785086E-3</v>
      </c>
      <c r="E132" s="230">
        <f>E131/'Summary (banks)'!$E$29</f>
        <v>4.6642285471988126E-3</v>
      </c>
      <c r="F132" s="230">
        <f>F131/'Summary (banks)'!$F$29</f>
        <v>0</v>
      </c>
      <c r="G132" s="230">
        <f>G131/'Summary (banks)'!$G$29</f>
        <v>0</v>
      </c>
      <c r="H132" s="230">
        <f>H131/'Summary (banks)'!$H$29</f>
        <v>0</v>
      </c>
      <c r="I132" s="230">
        <f>I131/'Summary (banks)'!$I$29</f>
        <v>0</v>
      </c>
      <c r="J132" s="230">
        <f>J131/'Summary (banks)'!$J$29</f>
        <v>0</v>
      </c>
      <c r="K132" s="230">
        <f>K131/'Summary (banks)'!$K$29</f>
        <v>0</v>
      </c>
      <c r="L132" s="230">
        <f>L131/'Summary (banks)'!$L$29</f>
        <v>2.7818687612502046E-3</v>
      </c>
      <c r="M132" s="230">
        <f>M131/'Summary (banks)'!$M$29</f>
        <v>0</v>
      </c>
      <c r="N132" s="230">
        <f>N131/'Summary (banks)'!$N$29</f>
        <v>0</v>
      </c>
      <c r="O132" s="230">
        <f>O131/'Summary (banks)'!$O$29</f>
        <v>0</v>
      </c>
      <c r="P132" s="230">
        <f>P131/'Summary (banks)'!$P$29</f>
        <v>0</v>
      </c>
      <c r="Q132" s="230">
        <f>Q131/'Summary (banks)'!$Q$29</f>
        <v>0</v>
      </c>
      <c r="R132" s="230">
        <f>R131/'Summary (banks)'!$R$29</f>
        <v>0</v>
      </c>
      <c r="S132" s="230">
        <f>S131/'Summary (banks)'!$S$29</f>
        <v>0</v>
      </c>
      <c r="T132" s="230">
        <f>T131/'Summary (banks)'!$T$29</f>
        <v>-9.0627688308370842E-5</v>
      </c>
      <c r="U132" s="230">
        <f>U131/'Summary (banks)'!$U$29</f>
        <v>0</v>
      </c>
      <c r="V132" s="230">
        <f>V131/'Summary (banks)'!$V$29</f>
        <v>0</v>
      </c>
      <c r="W132" s="230">
        <f>W131/'Summary (banks)'!$W$29</f>
        <v>0</v>
      </c>
      <c r="X132" s="230">
        <f>X131/'Summary (banks)'!$X$29</f>
        <v>0</v>
      </c>
      <c r="Z132" s="397"/>
    </row>
    <row r="133" spans="1:26" s="360" customFormat="1" x14ac:dyDescent="0.25">
      <c r="A133" s="683"/>
      <c r="B133" s="685"/>
      <c r="C133" s="359" t="s">
        <v>336</v>
      </c>
      <c r="D133" s="264">
        <f>D131/'Summary (banks)'!$D$33</f>
        <v>1.4205032352185383E-3</v>
      </c>
      <c r="E133" s="264">
        <f>E131/'Summary (banks)'!$E$33</f>
        <v>4.536082474226804E-3</v>
      </c>
      <c r="F133" s="264">
        <f>F131/'Summary (banks)'!$F$33</f>
        <v>0</v>
      </c>
      <c r="G133" s="264">
        <f>G131/'Summary (banks)'!$G$33</f>
        <v>0</v>
      </c>
      <c r="H133" s="264">
        <f>H131/'Summary (banks)'!$H$33</f>
        <v>0</v>
      </c>
      <c r="I133" s="264">
        <f>I131/'Summary (banks)'!$I$33</f>
        <v>0</v>
      </c>
      <c r="J133" s="264">
        <f>J131/'Summary (banks)'!$J$33</f>
        <v>0</v>
      </c>
      <c r="K133" s="264">
        <f>K131/'Summary (banks)'!$K$33</f>
        <v>0</v>
      </c>
      <c r="L133" s="264">
        <f>L131/'Summary (banks)'!$L$33</f>
        <v>3.8133692238672052E-3</v>
      </c>
      <c r="M133" s="264">
        <f>M131/'Summary (banks)'!$M$33</f>
        <v>0</v>
      </c>
      <c r="N133" s="264">
        <f>N131/'Summary (banks)'!$N$33</f>
        <v>0</v>
      </c>
      <c r="O133" s="264">
        <f>O131/'Summary (banks)'!$O$33</f>
        <v>0</v>
      </c>
      <c r="P133" s="264">
        <f>P131/'Summary (banks)'!$P$33</f>
        <v>0</v>
      </c>
      <c r="Q133" s="264">
        <f>Q131/'Summary (banks)'!$Q$33</f>
        <v>0</v>
      </c>
      <c r="R133" s="264">
        <f>R131/'Summary (banks)'!$R$33</f>
        <v>0</v>
      </c>
      <c r="S133" s="264">
        <f>S131/'Summary (banks)'!$S$33</f>
        <v>0</v>
      </c>
      <c r="T133" s="264">
        <f>T131/'Summary (banks)'!$T$33</f>
        <v>-6.8819394375066437E-5</v>
      </c>
      <c r="U133" s="264">
        <f>U131/'Summary (banks)'!$U$33</f>
        <v>0</v>
      </c>
      <c r="V133" s="264">
        <f>V131/'Summary (banks)'!$V$33</f>
        <v>0</v>
      </c>
      <c r="W133" s="264">
        <f>W131/'Summary (banks)'!$W$33</f>
        <v>0</v>
      </c>
      <c r="X133" s="264">
        <f>X131/'Summary (banks)'!$X$33</f>
        <v>0</v>
      </c>
      <c r="Z133" s="397"/>
    </row>
    <row r="134" spans="1:26" s="17" customFormat="1" ht="15.75" thickBot="1" x14ac:dyDescent="0.3">
      <c r="A134" s="683"/>
      <c r="B134" s="685"/>
      <c r="C134" s="372" t="s">
        <v>399</v>
      </c>
      <c r="D134" s="230">
        <f>D131/'Summary (banks)'!$D$35</f>
        <v>3.881538683554574E-3</v>
      </c>
      <c r="E134" s="230">
        <f>E131/'Summary (banks)'!$E$35</f>
        <v>8.1967213114754103E-3</v>
      </c>
      <c r="F134" s="230">
        <f>F131/'Summary (banks)'!$F$35</f>
        <v>0</v>
      </c>
      <c r="G134" s="230">
        <f>G131/'Summary (banks)'!$G$35</f>
        <v>0</v>
      </c>
      <c r="H134" s="230">
        <f>H131/'Summary (banks)'!$H$35</f>
        <v>0</v>
      </c>
      <c r="I134" s="230">
        <f>I131/'Summary (banks)'!$I$35</f>
        <v>0</v>
      </c>
      <c r="J134" s="230">
        <f>J131/'Summary (banks)'!$J$35</f>
        <v>0</v>
      </c>
      <c r="K134" s="230">
        <f>K131/'Summary (banks)'!$K$35</f>
        <v>0</v>
      </c>
      <c r="L134" s="230">
        <f>L131/'Summary (banks)'!$L$35</f>
        <v>1.2667660208643815E-2</v>
      </c>
      <c r="M134" s="230">
        <f>M131/'Summary (banks)'!$M$35</f>
        <v>0</v>
      </c>
      <c r="N134" s="230">
        <f>N131/'Summary (banks)'!$N$35</f>
        <v>0</v>
      </c>
      <c r="O134" s="230">
        <f>O131/'Summary (banks)'!$O$35</f>
        <v>0</v>
      </c>
      <c r="P134" s="230">
        <f>P131/'Summary (banks)'!$P$35</f>
        <v>0</v>
      </c>
      <c r="Q134" s="230" t="e">
        <f>Q131/'Summary (banks)'!$Q$35</f>
        <v>#DIV/0!</v>
      </c>
      <c r="R134" s="230">
        <f>R131/'Summary (banks)'!$R$35</f>
        <v>0</v>
      </c>
      <c r="S134" s="230">
        <f>S131/'Summary (banks)'!$S$35</f>
        <v>0</v>
      </c>
      <c r="T134" s="230">
        <f>T131/'Summary (banks)'!$T$35</f>
        <v>-2.5485007421022888E-4</v>
      </c>
      <c r="U134" s="230">
        <f>U131/'Summary (banks)'!$U$35</f>
        <v>0</v>
      </c>
      <c r="V134" s="230">
        <f>V131/'Summary (banks)'!$V$35</f>
        <v>0</v>
      </c>
      <c r="W134" s="230">
        <f>W131/'Summary (banks)'!$W$35</f>
        <v>0</v>
      </c>
      <c r="X134" s="230">
        <f>X131/'Summary (banks)'!$X$35</f>
        <v>0</v>
      </c>
      <c r="Z134" s="397"/>
    </row>
    <row r="135" spans="1:26" s="23" customFormat="1" ht="15.75" thickBot="1" x14ac:dyDescent="0.3">
      <c r="A135" s="683"/>
      <c r="B135" s="685"/>
      <c r="C135" s="188" t="s">
        <v>400</v>
      </c>
      <c r="D135" s="203">
        <f>SUM(E135:X135)</f>
        <v>0</v>
      </c>
      <c r="E135" s="188">
        <f>HSBC!F11</f>
        <v>0</v>
      </c>
      <c r="F135" s="188"/>
      <c r="G135" s="188"/>
      <c r="H135" s="188"/>
      <c r="I135" s="188"/>
      <c r="J135" s="188"/>
      <c r="K135" s="188">
        <f>'Crédit Agricole'!H9</f>
        <v>0</v>
      </c>
      <c r="L135" s="188">
        <f>'Société Générale'!H12</f>
        <v>0</v>
      </c>
      <c r="M135" s="188"/>
      <c r="N135" s="188"/>
      <c r="O135" s="188"/>
      <c r="P135" s="188"/>
      <c r="Q135" s="188"/>
      <c r="R135" s="188"/>
      <c r="S135" s="188"/>
      <c r="T135" s="188">
        <f>Unicredit!G17</f>
        <v>0</v>
      </c>
      <c r="U135" s="188"/>
      <c r="V135" s="188"/>
      <c r="W135" s="188"/>
      <c r="X135" s="188"/>
      <c r="Y135" s="188"/>
      <c r="Z135" s="404"/>
    </row>
    <row r="136" spans="1:26" s="17" customFormat="1" x14ac:dyDescent="0.25">
      <c r="A136" s="683"/>
      <c r="B136" s="685"/>
      <c r="C136" s="189" t="s">
        <v>401</v>
      </c>
      <c r="D136" s="230">
        <f>D135/'Summary (banks)'!$D$42</f>
        <v>0</v>
      </c>
      <c r="E136" s="230">
        <f>E135/'Summary (banks)'!$E$42</f>
        <v>0</v>
      </c>
      <c r="F136" s="230">
        <f>F135/'Summary (banks)'!$F$42</f>
        <v>0</v>
      </c>
      <c r="G136" s="230">
        <f>G135/'Summary (banks)'!$G$42</f>
        <v>0</v>
      </c>
      <c r="H136" s="230">
        <f>H135/'Summary (banks)'!$H$42</f>
        <v>0</v>
      </c>
      <c r="I136" s="230">
        <f>I135/'Summary (banks)'!$I$42</f>
        <v>0</v>
      </c>
      <c r="J136" s="230">
        <f>J135/'Summary (banks)'!$J$42</f>
        <v>0</v>
      </c>
      <c r="K136" s="230">
        <f>K135/'Summary (banks)'!$K$42</f>
        <v>0</v>
      </c>
      <c r="L136" s="230">
        <f>L135/'Summary (banks)'!$L$42</f>
        <v>0</v>
      </c>
      <c r="M136" s="230">
        <f>M135/'Summary (banks)'!$M$42</f>
        <v>0</v>
      </c>
      <c r="N136" s="230">
        <f>N135/'Summary (banks)'!$N$42</f>
        <v>0</v>
      </c>
      <c r="O136" s="230">
        <f>O135/'Summary (banks)'!$O$42</f>
        <v>0</v>
      </c>
      <c r="P136" s="230">
        <f>P135/'Summary (banks)'!$P$42</f>
        <v>0</v>
      </c>
      <c r="Q136" s="230">
        <f>Q135/'Summary (banks)'!$Q$42</f>
        <v>0</v>
      </c>
      <c r="R136" s="230">
        <f>R135/'Summary (banks)'!$R$42</f>
        <v>0</v>
      </c>
      <c r="S136" s="230">
        <f>S135/'Summary (banks)'!$S$42</f>
        <v>0</v>
      </c>
      <c r="T136" s="230">
        <f>T135/'Summary (banks)'!$T$42</f>
        <v>0</v>
      </c>
      <c r="U136" s="230">
        <f>U135/'Summary (banks)'!$U$42</f>
        <v>0</v>
      </c>
      <c r="V136" s="230">
        <f>V135/'Summary (banks)'!$V$42</f>
        <v>0</v>
      </c>
      <c r="W136" s="230">
        <f>W135/'Summary (banks)'!$W$42</f>
        <v>0</v>
      </c>
      <c r="X136" s="230">
        <f>X135/'Summary (banks)'!$X$42</f>
        <v>0</v>
      </c>
      <c r="Z136" s="397"/>
    </row>
    <row r="137" spans="1:26" s="360" customFormat="1" x14ac:dyDescent="0.25">
      <c r="A137" s="683"/>
      <c r="B137" s="685"/>
      <c r="C137" s="359" t="s">
        <v>402</v>
      </c>
      <c r="D137" s="264">
        <f>D135/'Summary (banks)'!$D$46</f>
        <v>0</v>
      </c>
      <c r="E137" s="264">
        <f>E135/'Summary (banks)'!$E$46</f>
        <v>0</v>
      </c>
      <c r="F137" s="264">
        <f>F135/'Summary (banks)'!$F$46</f>
        <v>0</v>
      </c>
      <c r="G137" s="264">
        <f>G135/'Summary (banks)'!$G$46</f>
        <v>0</v>
      </c>
      <c r="H137" s="264">
        <f>H135/'Summary (banks)'!$H$46</f>
        <v>0</v>
      </c>
      <c r="I137" s="264">
        <f>I135/'Summary (banks)'!$I$46</f>
        <v>0</v>
      </c>
      <c r="J137" s="264">
        <f>J135/'Summary (banks)'!$J$46</f>
        <v>0</v>
      </c>
      <c r="K137" s="264">
        <f>K135/'Summary (banks)'!$K$46</f>
        <v>0</v>
      </c>
      <c r="L137" s="264">
        <f>L135/'Summary (banks)'!$L$46</f>
        <v>0</v>
      </c>
      <c r="M137" s="264">
        <f>M135/'Summary (banks)'!$M$46</f>
        <v>0</v>
      </c>
      <c r="N137" s="264">
        <f>N135/'Summary (banks)'!$N$46</f>
        <v>0</v>
      </c>
      <c r="O137" s="264">
        <f>O135/'Summary (banks)'!$O$46</f>
        <v>0</v>
      </c>
      <c r="P137" s="264">
        <f>P135/'Summary (banks)'!$P$46</f>
        <v>0</v>
      </c>
      <c r="Q137" s="264">
        <f>Q135/'Summary (banks)'!$Q$46</f>
        <v>0</v>
      </c>
      <c r="R137" s="264">
        <f>R135/'Summary (banks)'!$R$46</f>
        <v>0</v>
      </c>
      <c r="S137" s="264">
        <f>S135/'Summary (banks)'!$S$46</f>
        <v>0</v>
      </c>
      <c r="T137" s="264">
        <f>T135/'Summary (banks)'!$T$46</f>
        <v>0</v>
      </c>
      <c r="U137" s="264">
        <f>U135/'Summary (banks)'!$U$46</f>
        <v>0</v>
      </c>
      <c r="V137" s="264">
        <f>V135/'Summary (banks)'!$V$46</f>
        <v>0</v>
      </c>
      <c r="W137" s="264">
        <f>W135/'Summary (banks)'!$W$46</f>
        <v>0</v>
      </c>
      <c r="X137" s="264">
        <f>X135/'Summary (banks)'!$X$46</f>
        <v>0</v>
      </c>
      <c r="Z137" s="397"/>
    </row>
    <row r="138" spans="1:26" s="17" customFormat="1" ht="15.75" thickBot="1" x14ac:dyDescent="0.3">
      <c r="A138" s="683"/>
      <c r="B138" s="685"/>
      <c r="C138" s="372" t="s">
        <v>403</v>
      </c>
      <c r="D138" s="230">
        <f>D135/'Summary (banks)'!$D$48</f>
        <v>0</v>
      </c>
      <c r="E138" s="230">
        <f>E135/'Summary (banks)'!$E$48</f>
        <v>0</v>
      </c>
      <c r="F138" s="230">
        <f>F135/'Summary (banks)'!$F$48</f>
        <v>0</v>
      </c>
      <c r="G138" s="230">
        <f>G135/'Summary (banks)'!$G$48</f>
        <v>0</v>
      </c>
      <c r="H138" s="230">
        <f>H135/'Summary (banks)'!$H$48</f>
        <v>0</v>
      </c>
      <c r="I138" s="230">
        <f>I135/'Summary (banks)'!$I$48</f>
        <v>0</v>
      </c>
      <c r="J138" s="230">
        <f>J135/'Summary (banks)'!$J$48</f>
        <v>0</v>
      </c>
      <c r="K138" s="230">
        <f>K135/'Summary (banks)'!$K$48</f>
        <v>0</v>
      </c>
      <c r="L138" s="230">
        <f>L135/'Summary (banks)'!$L$48</f>
        <v>0</v>
      </c>
      <c r="M138" s="230">
        <f>M135/'Summary (banks)'!$M$48</f>
        <v>0</v>
      </c>
      <c r="N138" s="230">
        <f>N135/'Summary (banks)'!$N$48</f>
        <v>0</v>
      </c>
      <c r="O138" s="230">
        <f>O135/'Summary (banks)'!$O$48</f>
        <v>0</v>
      </c>
      <c r="P138" s="230">
        <f>P135/'Summary (banks)'!$P$48</f>
        <v>0</v>
      </c>
      <c r="Q138" s="230" t="e">
        <f>Q135/'Summary (banks)'!$Q$48</f>
        <v>#DIV/0!</v>
      </c>
      <c r="R138" s="230">
        <f>R135/'Summary (banks)'!$R$48</f>
        <v>0</v>
      </c>
      <c r="S138" s="230">
        <f>S135/'Summary (banks)'!$S$48</f>
        <v>0</v>
      </c>
      <c r="T138" s="230">
        <f>T135/'Summary (banks)'!$T$48</f>
        <v>0</v>
      </c>
      <c r="U138" s="230">
        <f>U135/'Summary (banks)'!$U$48</f>
        <v>0</v>
      </c>
      <c r="V138" s="230">
        <f>V135/'Summary (banks)'!$V$48</f>
        <v>0</v>
      </c>
      <c r="W138" s="230">
        <f>W135/'Summary (banks)'!$W$48</f>
        <v>0</v>
      </c>
      <c r="X138" s="230">
        <f>X135/'Summary (banks)'!$X$48</f>
        <v>0</v>
      </c>
      <c r="Z138" s="397"/>
    </row>
    <row r="139" spans="1:26" s="23" customFormat="1" ht="15.75" thickBot="1" x14ac:dyDescent="0.3">
      <c r="A139" s="683"/>
      <c r="B139" s="685"/>
      <c r="C139" s="188" t="s">
        <v>3</v>
      </c>
      <c r="D139" s="203">
        <f>SUM(E139:X139)</f>
        <v>618</v>
      </c>
      <c r="E139" s="188">
        <f>HSBC!D11</f>
        <v>618</v>
      </c>
      <c r="F139" s="188"/>
      <c r="G139" s="188"/>
      <c r="H139" s="188"/>
      <c r="I139" s="188"/>
      <c r="J139" s="188"/>
      <c r="K139" s="188">
        <f>'Crédit Agricole'!D9</f>
        <v>0</v>
      </c>
      <c r="L139" s="188">
        <f>'Société Générale'!D12</f>
        <v>0</v>
      </c>
      <c r="M139" s="188"/>
      <c r="N139" s="188"/>
      <c r="O139" s="188"/>
      <c r="P139" s="188"/>
      <c r="Q139" s="188"/>
      <c r="R139" s="188"/>
      <c r="S139" s="188"/>
      <c r="T139" s="188">
        <f>Unicredit!E17</f>
        <v>0</v>
      </c>
      <c r="U139" s="188"/>
      <c r="V139" s="188"/>
      <c r="W139" s="188"/>
      <c r="X139" s="188"/>
      <c r="Y139" s="188"/>
      <c r="Z139" s="404"/>
    </row>
    <row r="140" spans="1:26" s="17" customFormat="1" x14ac:dyDescent="0.25">
      <c r="A140" s="683"/>
      <c r="B140" s="685"/>
      <c r="C140" s="189" t="s">
        <v>337</v>
      </c>
      <c r="D140" s="230">
        <f>D139/'Summary (banks)'!$D$16</f>
        <v>2.9462045924559999E-4</v>
      </c>
      <c r="E140" s="230">
        <f>E139/'Summary (banks)'!$E$16</f>
        <v>2.3865242475497577E-3</v>
      </c>
      <c r="F140" s="230">
        <f>F139/'Summary (banks)'!$F$16</f>
        <v>0</v>
      </c>
      <c r="G140" s="230">
        <f>G139/'Summary (banks)'!$G$16</f>
        <v>0</v>
      </c>
      <c r="H140" s="230">
        <f>H139/'Summary (banks)'!$H$16</f>
        <v>0</v>
      </c>
      <c r="I140" s="230">
        <f>I139/'Summary (banks)'!$I$16</f>
        <v>0</v>
      </c>
      <c r="J140" s="230">
        <f>J139/'Summary (banks)'!$J$16</f>
        <v>0</v>
      </c>
      <c r="K140" s="230">
        <f>K139/'Summary (banks)'!$K$16</f>
        <v>0</v>
      </c>
      <c r="L140" s="230">
        <f>L139/'Summary (banks)'!$L$16</f>
        <v>0</v>
      </c>
      <c r="M140" s="230">
        <f>M139/'Summary (banks)'!$M$16</f>
        <v>0</v>
      </c>
      <c r="N140" s="230">
        <f>N139/'Summary (banks)'!$N$16</f>
        <v>0</v>
      </c>
      <c r="O140" s="230">
        <f>O139/'Summary (banks)'!$O$16</f>
        <v>0</v>
      </c>
      <c r="P140" s="230">
        <f>P139/'Summary (banks)'!$P$16</f>
        <v>0</v>
      </c>
      <c r="Q140" s="230">
        <f>Q139/'Summary (banks)'!$Q$16</f>
        <v>0</v>
      </c>
      <c r="R140" s="230">
        <f>R139/'Summary (banks)'!$R$16</f>
        <v>0</v>
      </c>
      <c r="S140" s="230">
        <f>S139/'Summary (banks)'!$S$16</f>
        <v>0</v>
      </c>
      <c r="T140" s="230">
        <f>T139/'Summary (banks)'!$T$16</f>
        <v>0</v>
      </c>
      <c r="U140" s="230">
        <f>U139/'Summary (banks)'!$U$16</f>
        <v>0</v>
      </c>
      <c r="V140" s="230">
        <f>V139/'Summary (banks)'!$V$16</f>
        <v>0</v>
      </c>
      <c r="W140" s="230">
        <f>W139/'Summary (banks)'!$W$16</f>
        <v>0</v>
      </c>
      <c r="X140" s="230">
        <f>X139/'Summary (banks)'!$X$16</f>
        <v>0</v>
      </c>
      <c r="Z140" s="397"/>
    </row>
    <row r="141" spans="1:26" s="360" customFormat="1" x14ac:dyDescent="0.25">
      <c r="A141" s="683"/>
      <c r="B141" s="685"/>
      <c r="C141" s="359" t="s">
        <v>338</v>
      </c>
      <c r="D141" s="264">
        <f>D139/'Summary (banks)'!$D$20</f>
        <v>5.2719174851076865E-4</v>
      </c>
      <c r="E141" s="264">
        <f>E139/'Summary (banks)'!$E$20</f>
        <v>2.8825299097460294E-3</v>
      </c>
      <c r="F141" s="264">
        <f>F139/'Summary (banks)'!$F$20</f>
        <v>0</v>
      </c>
      <c r="G141" s="264">
        <f>G139/'Summary (banks)'!$G$20</f>
        <v>0</v>
      </c>
      <c r="H141" s="264">
        <f>H139/'Summary (banks)'!$H$20</f>
        <v>0</v>
      </c>
      <c r="I141" s="264">
        <f>I139/'Summary (banks)'!$I$20</f>
        <v>0</v>
      </c>
      <c r="J141" s="264">
        <f>J139/'Summary (banks)'!$J$20</f>
        <v>0</v>
      </c>
      <c r="K141" s="264">
        <f>K139/'Summary (banks)'!$K$20</f>
        <v>0</v>
      </c>
      <c r="L141" s="264">
        <f>L139/'Summary (banks)'!$L$20</f>
        <v>0</v>
      </c>
      <c r="M141" s="264">
        <f>M139/'Summary (banks)'!$M$20</f>
        <v>0</v>
      </c>
      <c r="N141" s="264">
        <f>N139/'Summary (banks)'!$N$20</f>
        <v>0</v>
      </c>
      <c r="O141" s="264">
        <f>O139/'Summary (banks)'!$O$20</f>
        <v>0</v>
      </c>
      <c r="P141" s="264">
        <f>P139/'Summary (banks)'!$P$20</f>
        <v>0</v>
      </c>
      <c r="Q141" s="264">
        <f>Q139/'Summary (banks)'!$Q$20</f>
        <v>0</v>
      </c>
      <c r="R141" s="264">
        <f>R139/'Summary (banks)'!$R$20</f>
        <v>0</v>
      </c>
      <c r="S141" s="264">
        <f>S139/'Summary (banks)'!$S$20</f>
        <v>0</v>
      </c>
      <c r="T141" s="264">
        <f>T139/'Summary (banks)'!$T$20</f>
        <v>0</v>
      </c>
      <c r="U141" s="264">
        <f>U139/'Summary (banks)'!$U$20</f>
        <v>0</v>
      </c>
      <c r="V141" s="264">
        <f>V139/'Summary (banks)'!$V$20</f>
        <v>0</v>
      </c>
      <c r="W141" s="264">
        <f>W139/'Summary (banks)'!$W$20</f>
        <v>0</v>
      </c>
      <c r="X141" s="264">
        <f>X139/'Summary (banks)'!$X$20</f>
        <v>0</v>
      </c>
      <c r="Z141" s="397"/>
    </row>
    <row r="142" spans="1:26" s="17" customFormat="1" ht="15.75" thickBot="1" x14ac:dyDescent="0.3">
      <c r="A142" s="683"/>
      <c r="B142" s="685"/>
      <c r="C142" s="372" t="s">
        <v>404</v>
      </c>
      <c r="D142" s="230">
        <f>D139/'Summary (banks)'!$D$22</f>
        <v>4.2694890430265012E-3</v>
      </c>
      <c r="E142" s="230">
        <f>E139/'Summary (banks)'!$E$22</f>
        <v>1.5665796344647518E-2</v>
      </c>
      <c r="F142" s="230">
        <f>F139/'Summary (banks)'!$F$22</f>
        <v>0</v>
      </c>
      <c r="G142" s="230">
        <f>G139/'Summary (banks)'!$G$22</f>
        <v>0</v>
      </c>
      <c r="H142" s="230">
        <f>H139/'Summary (banks)'!$H$22</f>
        <v>0</v>
      </c>
      <c r="I142" s="230">
        <f>I139/'Summary (banks)'!$I$22</f>
        <v>0</v>
      </c>
      <c r="J142" s="230">
        <f>J139/'Summary (banks)'!$J$22</f>
        <v>0</v>
      </c>
      <c r="K142" s="230">
        <f>K139/'Summary (banks)'!$K$22</f>
        <v>0</v>
      </c>
      <c r="L142" s="230">
        <f>L139/'Summary (banks)'!$L$22</f>
        <v>0</v>
      </c>
      <c r="M142" s="230">
        <f>M139/'Summary (banks)'!$M$22</f>
        <v>0</v>
      </c>
      <c r="N142" s="230">
        <f>N139/'Summary (banks)'!$N$22</f>
        <v>0</v>
      </c>
      <c r="O142" s="230">
        <f>O139/'Summary (banks)'!$O$22</f>
        <v>0</v>
      </c>
      <c r="P142" s="230">
        <f>P139/'Summary (banks)'!$P$22</f>
        <v>0</v>
      </c>
      <c r="Q142" s="230" t="e">
        <f>Q139/'Summary (banks)'!$Q$22</f>
        <v>#DIV/0!</v>
      </c>
      <c r="R142" s="230">
        <f>R139/'Summary (banks)'!$R$22</f>
        <v>0</v>
      </c>
      <c r="S142" s="230">
        <f>S139/'Summary (banks)'!$S$22</f>
        <v>0</v>
      </c>
      <c r="T142" s="230">
        <f>T139/'Summary (banks)'!$T$22</f>
        <v>0</v>
      </c>
      <c r="U142" s="230">
        <f>U139/'Summary (banks)'!$U$22</f>
        <v>0</v>
      </c>
      <c r="V142" s="230">
        <f>V139/'Summary (banks)'!$V$22</f>
        <v>0</v>
      </c>
      <c r="W142" s="230">
        <f>W139/'Summary (banks)'!$W$22</f>
        <v>0</v>
      </c>
      <c r="X142" s="230">
        <f>X139/'Summary (banks)'!$X$22</f>
        <v>0</v>
      </c>
      <c r="Z142" s="397"/>
    </row>
    <row r="143" spans="1:26" s="23" customFormat="1" ht="15.75" thickBot="1" x14ac:dyDescent="0.3">
      <c r="A143" s="683"/>
      <c r="B143" s="685"/>
      <c r="C143" s="190" t="s">
        <v>405</v>
      </c>
      <c r="D143" s="203">
        <f>SUM(E143:X143)</f>
        <v>0</v>
      </c>
      <c r="E143" s="190"/>
      <c r="F143" s="190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405"/>
    </row>
    <row r="144" spans="1:26" s="192" customFormat="1" ht="15.75" thickBot="1" x14ac:dyDescent="0.3">
      <c r="A144" s="683"/>
      <c r="B144" s="686"/>
      <c r="C144" s="191" t="s">
        <v>406</v>
      </c>
      <c r="D144" s="231">
        <f>D143/'Summary (banks)'!$D$55</f>
        <v>0</v>
      </c>
      <c r="E144" s="231" t="e">
        <f>E143/'Summary (banks)'!$E$55</f>
        <v>#DIV/0!</v>
      </c>
      <c r="F144" s="231" t="e">
        <f>F143/'Summary (banks)'!$F$55</f>
        <v>#DIV/0!</v>
      </c>
      <c r="G144" s="231" t="e">
        <f>G143/'Summary (banks)'!$G$55</f>
        <v>#DIV/0!</v>
      </c>
      <c r="H144" s="231" t="e">
        <f>H143/'Summary (banks)'!$H$55</f>
        <v>#DIV/0!</v>
      </c>
      <c r="I144" s="231">
        <f>I143/'Summary (banks)'!$I$55</f>
        <v>0</v>
      </c>
      <c r="J144" s="231" t="e">
        <f>J143/'Summary (banks)'!$J$55</f>
        <v>#DIV/0!</v>
      </c>
      <c r="K144" s="231" t="e">
        <f>K143/'Summary (banks)'!$K$55</f>
        <v>#DIV/0!</v>
      </c>
      <c r="L144" s="231" t="e">
        <f>L143/'Summary (banks)'!$L$55</f>
        <v>#DIV/0!</v>
      </c>
      <c r="M144" s="231" t="e">
        <f>M143/'Summary (banks)'!$M$55</f>
        <v>#DIV/0!</v>
      </c>
      <c r="N144" s="231" t="e">
        <f>N143/'Summary (banks)'!$N$55</f>
        <v>#DIV/0!</v>
      </c>
      <c r="O144" s="231" t="e">
        <f>O143/'Summary (banks)'!$O$55</f>
        <v>#DIV/0!</v>
      </c>
      <c r="P144" s="231" t="e">
        <f>P143/'Summary (banks)'!$P$55</f>
        <v>#DIV/0!</v>
      </c>
      <c r="Q144" s="231" t="e">
        <f>Q143/'Summary (banks)'!$Q$55</f>
        <v>#DIV/0!</v>
      </c>
      <c r="R144" s="231">
        <f>R143/'Summary (banks)'!$R$55</f>
        <v>0</v>
      </c>
      <c r="S144" s="231" t="e">
        <f>S143/'Summary (banks)'!$S$55</f>
        <v>#DIV/0!</v>
      </c>
      <c r="T144" s="231">
        <f>T143/'Summary (banks)'!$T$55</f>
        <v>0</v>
      </c>
      <c r="U144" s="231" t="e">
        <f>U143/'Summary (banks)'!$U$55</f>
        <v>#DIV/0!</v>
      </c>
      <c r="V144" s="231" t="e">
        <f>V143/'Summary (banks)'!$V$55</f>
        <v>#DIV/0!</v>
      </c>
      <c r="W144" s="231" t="e">
        <f>W143/'Summary (banks)'!$W$55</f>
        <v>#DIV/0!</v>
      </c>
      <c r="X144" s="231" t="e">
        <f>X143/'Summary (banks)'!$X$55</f>
        <v>#DIV/0!</v>
      </c>
      <c r="Z144" s="398"/>
    </row>
    <row r="145" spans="1:26" s="230" customFormat="1" ht="15" customHeight="1" thickTop="1" thickBot="1" x14ac:dyDescent="0.3">
      <c r="A145" s="683"/>
      <c r="B145" s="687" t="s">
        <v>82</v>
      </c>
      <c r="C145" s="200" t="s">
        <v>91</v>
      </c>
      <c r="D145" s="200">
        <f>D135/D131</f>
        <v>0</v>
      </c>
      <c r="E145" s="200">
        <f>HSBC!H11</f>
        <v>0</v>
      </c>
      <c r="F145" s="200"/>
      <c r="G145" s="200"/>
      <c r="H145" s="200"/>
      <c r="I145" s="200"/>
      <c r="J145" s="200"/>
      <c r="K145" s="200" t="e">
        <f>'Crédit Agricole'!K9</f>
        <v>#DIV/0!</v>
      </c>
      <c r="L145" s="200">
        <f>'Société Générale'!K12</f>
        <v>0</v>
      </c>
      <c r="M145" s="200"/>
      <c r="N145" s="200"/>
      <c r="O145" s="200"/>
      <c r="P145" s="200"/>
      <c r="Q145" s="200"/>
      <c r="R145" s="200"/>
      <c r="S145" s="200"/>
      <c r="T145" s="200">
        <f>Unicredit!I17</f>
        <v>0</v>
      </c>
      <c r="U145" s="200"/>
      <c r="V145" s="200"/>
      <c r="W145" s="200"/>
      <c r="X145" s="200"/>
      <c r="Y145" s="200"/>
      <c r="Z145" s="406">
        <f>MEDIAN(L145:X145,E145:J145)</f>
        <v>0</v>
      </c>
    </row>
    <row r="146" spans="1:26" s="17" customFormat="1" ht="15.75" thickBot="1" x14ac:dyDescent="0.3">
      <c r="A146" s="683"/>
      <c r="B146" s="688"/>
      <c r="C146" s="193" t="s">
        <v>407</v>
      </c>
      <c r="D146" s="230">
        <v>0</v>
      </c>
      <c r="E146" s="204"/>
      <c r="K146" s="204"/>
      <c r="L146" s="204"/>
      <c r="T146" s="204"/>
      <c r="Z146" s="397"/>
    </row>
    <row r="147" spans="1:26" s="23" customFormat="1" ht="15.75" thickBot="1" x14ac:dyDescent="0.3">
      <c r="A147" s="683"/>
      <c r="B147" s="688"/>
      <c r="C147" s="188" t="s">
        <v>497</v>
      </c>
      <c r="D147" s="233">
        <f>D131/D139</f>
        <v>0.15557896440129451</v>
      </c>
      <c r="E147" s="188">
        <f>HSBC!I11</f>
        <v>0.12838317152103559</v>
      </c>
      <c r="F147" s="188"/>
      <c r="G147" s="188"/>
      <c r="H147" s="188"/>
      <c r="I147" s="188"/>
      <c r="J147" s="188"/>
      <c r="K147" s="188" t="e">
        <f>'Crédit Agricole'!L9</f>
        <v>#DIV/0!</v>
      </c>
      <c r="L147" s="188" t="e">
        <f>'Société Générale'!M12</f>
        <v>#DIV/0!</v>
      </c>
      <c r="M147" s="188"/>
      <c r="N147" s="188"/>
      <c r="O147" s="188"/>
      <c r="P147" s="188"/>
      <c r="Q147" s="188"/>
      <c r="R147" s="188"/>
      <c r="S147" s="188"/>
      <c r="T147" s="188" t="e">
        <f>Unicredit!J17</f>
        <v>#DIV/0!</v>
      </c>
      <c r="U147" s="188"/>
      <c r="V147" s="188"/>
      <c r="W147" s="188"/>
      <c r="X147" s="188"/>
      <c r="Y147" s="188"/>
      <c r="Z147" s="404"/>
    </row>
    <row r="148" spans="1:26" s="17" customFormat="1" x14ac:dyDescent="0.25">
      <c r="A148" s="683"/>
      <c r="B148" s="688"/>
      <c r="C148" s="189" t="s">
        <v>445</v>
      </c>
      <c r="D148" s="234">
        <f>D147/'Summary (banks)'!$D$81</f>
        <v>3.4600171766371743</v>
      </c>
      <c r="E148" s="230">
        <f>E147/'Summary (banks)'!$E$81</f>
        <v>1.9544023288209083</v>
      </c>
      <c r="F148" s="230">
        <f>F147/'Summary (banks)'!$F$81</f>
        <v>0</v>
      </c>
      <c r="G148" s="230">
        <f>G147/'Summary (banks)'!$G$81</f>
        <v>0</v>
      </c>
      <c r="H148" s="230">
        <f>H147/'Summary (banks)'!$H$81</f>
        <v>0</v>
      </c>
      <c r="I148" s="230">
        <f>I147/'Summary (banks)'!$I$81</f>
        <v>0</v>
      </c>
      <c r="J148" s="230">
        <f>J147/'Summary (banks)'!$J$81</f>
        <v>0</v>
      </c>
      <c r="K148" s="230" t="e">
        <f>K147/'Summary (banks)'!$K$81</f>
        <v>#DIV/0!</v>
      </c>
      <c r="L148" s="230" t="e">
        <f>L147/'Summary (banks)'!$L$81</f>
        <v>#DIV/0!</v>
      </c>
      <c r="M148" s="230">
        <f>M147/'Summary (banks)'!$M$81</f>
        <v>0</v>
      </c>
      <c r="N148" s="230">
        <f>N147/'Summary (banks)'!$N$81</f>
        <v>0</v>
      </c>
      <c r="O148" s="230">
        <f>O147/'Summary (banks)'!$O$81</f>
        <v>0</v>
      </c>
      <c r="P148" s="230">
        <f>P147/'Summary (banks)'!$P$81</f>
        <v>0</v>
      </c>
      <c r="Q148" s="230">
        <f>Q147/'Summary (banks)'!$Q$81</f>
        <v>0</v>
      </c>
      <c r="R148" s="230">
        <f>R147/'Summary (banks)'!$R$81</f>
        <v>0</v>
      </c>
      <c r="S148" s="230">
        <f>S147/'Summary (banks)'!$S$81</f>
        <v>0</v>
      </c>
      <c r="T148" s="230" t="e">
        <f>T147/'Summary (banks)'!$T$81</f>
        <v>#DIV/0!</v>
      </c>
      <c r="U148" s="230">
        <f>U147/'Summary (banks)'!$U$81</f>
        <v>0</v>
      </c>
      <c r="V148" s="230">
        <f>V147/'Summary (banks)'!$V$81</f>
        <v>0</v>
      </c>
      <c r="W148" s="230">
        <f>W147/'Summary (banks)'!$W$81</f>
        <v>0</v>
      </c>
      <c r="X148" s="230">
        <f>X147/'Summary (banks)'!$X$81</f>
        <v>0</v>
      </c>
      <c r="Z148" s="397"/>
    </row>
    <row r="149" spans="1:26" s="360" customFormat="1" x14ac:dyDescent="0.25">
      <c r="A149" s="683"/>
      <c r="B149" s="688"/>
      <c r="C149" s="359" t="s">
        <v>446</v>
      </c>
      <c r="D149" s="363">
        <f>D147/'Summary (banks)'!$D$84</f>
        <v>2.69447167796391</v>
      </c>
      <c r="E149" s="264">
        <f>E147/'Summary (banks)'!$E$84</f>
        <v>1.5736462816534882</v>
      </c>
      <c r="F149" s="264">
        <f>F147/'Summary (banks)'!$F$84</f>
        <v>0</v>
      </c>
      <c r="G149" s="264">
        <f>G147/'Summary (banks)'!$G$84</f>
        <v>0</v>
      </c>
      <c r="H149" s="264">
        <f>H147/'Summary (banks)'!$H$84</f>
        <v>0</v>
      </c>
      <c r="I149" s="264">
        <f>I147/'Summary (banks)'!$I$84</f>
        <v>0</v>
      </c>
      <c r="J149" s="264">
        <f>J147/'Summary (banks)'!$J$84</f>
        <v>0</v>
      </c>
      <c r="K149" s="264" t="e">
        <f>K147/'Summary (banks)'!$K$84</f>
        <v>#DIV/0!</v>
      </c>
      <c r="L149" s="264" t="e">
        <f>L147/'Summary (banks)'!$L$84</f>
        <v>#DIV/0!</v>
      </c>
      <c r="M149" s="264">
        <f>M147/'Summary (banks)'!$M$84</f>
        <v>0</v>
      </c>
      <c r="N149" s="264">
        <f>N147/'Summary (banks)'!$N$84</f>
        <v>0</v>
      </c>
      <c r="O149" s="264">
        <f>O147/'Summary (banks)'!$O$84</f>
        <v>0</v>
      </c>
      <c r="P149" s="264">
        <f>P147/'Summary (banks)'!$P$84</f>
        <v>0</v>
      </c>
      <c r="Q149" s="264">
        <f>Q147/'Summary (banks)'!$Q$84</f>
        <v>0</v>
      </c>
      <c r="R149" s="264">
        <f>R147/'Summary (banks)'!$R$84</f>
        <v>0</v>
      </c>
      <c r="S149" s="264">
        <f>S147/'Summary (banks)'!$S$84</f>
        <v>0</v>
      </c>
      <c r="T149" s="264" t="e">
        <f>T147/'Summary (banks)'!$T$84</f>
        <v>#DIV/0!</v>
      </c>
      <c r="U149" s="264">
        <f>U147/'Summary (banks)'!$U$84</f>
        <v>0</v>
      </c>
      <c r="V149" s="264">
        <f>V147/'Summary (banks)'!$V$84</f>
        <v>0</v>
      </c>
      <c r="W149" s="264">
        <f>W147/'Summary (banks)'!$W$84</f>
        <v>0</v>
      </c>
      <c r="X149" s="264">
        <f>X147/'Summary (banks)'!$X$84</f>
        <v>0</v>
      </c>
      <c r="Z149" s="397"/>
    </row>
    <row r="150" spans="1:26" s="17" customFormat="1" ht="15.75" thickBot="1" x14ac:dyDescent="0.3">
      <c r="A150" s="683"/>
      <c r="B150" s="688"/>
      <c r="C150" s="357" t="s">
        <v>448</v>
      </c>
      <c r="D150" s="234">
        <f>D147/'Summary (banks)'!$D$92</f>
        <v>3.7249637848095349</v>
      </c>
      <c r="E150" s="230">
        <f>E147/'Summary (banks)'!$E$90</f>
        <v>3.8440997914808452</v>
      </c>
      <c r="F150" s="230">
        <f>F147/'Summary (banks)'!$F$90</f>
        <v>0</v>
      </c>
      <c r="G150" s="230">
        <f>G147/'Summary (banks)'!$G$90</f>
        <v>0</v>
      </c>
      <c r="H150" s="230">
        <f>H147/'Summary (banks)'!$H$90</f>
        <v>0</v>
      </c>
      <c r="I150" s="230">
        <f>I147/'Summary (banks)'!$I$90</f>
        <v>0</v>
      </c>
      <c r="J150" s="230">
        <f>J147/'Summary (banks)'!$J$90</f>
        <v>0</v>
      </c>
      <c r="K150" s="230" t="e">
        <f>K147/'Summary (banks)'!$K$90</f>
        <v>#DIV/0!</v>
      </c>
      <c r="L150" s="230" t="e">
        <f>L147/'Summary (banks)'!$L$90</f>
        <v>#DIV/0!</v>
      </c>
      <c r="M150" s="230">
        <f>M147/'Summary (banks)'!$M$90</f>
        <v>0</v>
      </c>
      <c r="N150" s="230">
        <f>N147/'Summary (banks)'!$N$90</f>
        <v>0</v>
      </c>
      <c r="O150" s="230">
        <f>O147/'Summary (banks)'!$O$90</f>
        <v>0</v>
      </c>
      <c r="P150" s="230">
        <f>P147/'Summary (banks)'!$P$90</f>
        <v>0</v>
      </c>
      <c r="Q150" s="230">
        <f>Q147/'Summary (banks)'!$Q$90</f>
        <v>0</v>
      </c>
      <c r="R150" s="230">
        <f>R147/'Summary (banks)'!$R$90</f>
        <v>0</v>
      </c>
      <c r="S150" s="230">
        <f>S147/'Summary (banks)'!$S$90</f>
        <v>0</v>
      </c>
      <c r="T150" s="230" t="e">
        <f>T147/'Summary (banks)'!$T$90</f>
        <v>#DIV/0!</v>
      </c>
      <c r="U150" s="230">
        <f>U147/'Summary (banks)'!$U$90</f>
        <v>0</v>
      </c>
      <c r="V150" s="230">
        <f>V147/'Summary (banks)'!$V$90</f>
        <v>0</v>
      </c>
      <c r="W150" s="230">
        <f>W147/'Summary (banks)'!$W$90</f>
        <v>0</v>
      </c>
      <c r="X150" s="230">
        <f>X147/'Summary (banks)'!$X$90</f>
        <v>0</v>
      </c>
      <c r="Z150" s="397"/>
    </row>
    <row r="151" spans="1:26" s="202" customFormat="1" ht="15.75" thickBot="1" x14ac:dyDescent="0.3">
      <c r="A151" s="683"/>
      <c r="B151" s="688"/>
      <c r="C151" s="201" t="s">
        <v>498</v>
      </c>
      <c r="D151" s="201">
        <f>D131/D127</f>
        <v>0.33834510794212491</v>
      </c>
      <c r="E151" s="201">
        <f>HSBC!J11</f>
        <v>0.29530201342281875</v>
      </c>
      <c r="F151" s="201"/>
      <c r="G151" s="201"/>
      <c r="H151" s="201"/>
      <c r="I151" s="201"/>
      <c r="J151" s="201"/>
      <c r="K151" s="201">
        <f>'Crédit Agricole'!M9</f>
        <v>0</v>
      </c>
      <c r="L151" s="201">
        <f>'Société Générale'!N12</f>
        <v>1</v>
      </c>
      <c r="M151" s="201"/>
      <c r="N151" s="201"/>
      <c r="O151" s="201"/>
      <c r="P151" s="201"/>
      <c r="Q151" s="201"/>
      <c r="R151" s="201"/>
      <c r="S151" s="201"/>
      <c r="T151" s="201">
        <f>Unicredit!K17</f>
        <v>0.38142292490118579</v>
      </c>
      <c r="U151" s="201"/>
      <c r="V151" s="201"/>
      <c r="W151" s="201"/>
      <c r="X151" s="201"/>
      <c r="Y151" s="201"/>
      <c r="Z151" s="407"/>
    </row>
    <row r="152" spans="1:26" s="230" customFormat="1" x14ac:dyDescent="0.25">
      <c r="A152" s="683"/>
      <c r="B152" s="688"/>
      <c r="C152" s="382" t="s">
        <v>445</v>
      </c>
      <c r="D152" s="230">
        <f>D151/'Summary (banks)'!$D$94</f>
        <v>1.7520398070638952</v>
      </c>
      <c r="E152" s="230">
        <f>E151/'Summary (banks)'!$E$94</f>
        <v>0.93597606416942614</v>
      </c>
      <c r="F152" s="230">
        <f>F151/'Summary (banks)'!$F$94</f>
        <v>0</v>
      </c>
      <c r="G152" s="230">
        <f>G151/'Summary (banks)'!$G$94</f>
        <v>0</v>
      </c>
      <c r="H152" s="230">
        <f>H151/'Summary (banks)'!$H$94</f>
        <v>0</v>
      </c>
      <c r="I152" s="230">
        <f>I151/'Summary (banks)'!$I$94</f>
        <v>0</v>
      </c>
      <c r="J152" s="230">
        <f>J151/'Summary (banks)'!$J$94</f>
        <v>0</v>
      </c>
      <c r="K152" s="230">
        <f>K151/'Summary (banks)'!$K$94</f>
        <v>0</v>
      </c>
      <c r="L152" s="230">
        <f>L151/'Summary (banks)'!$L$94</f>
        <v>4.1962035673375881</v>
      </c>
      <c r="M152" s="230">
        <f>M151/'Summary (banks)'!$M$94</f>
        <v>0</v>
      </c>
      <c r="N152" s="230">
        <f>N151/'Summary (banks)'!$N$94</f>
        <v>0</v>
      </c>
      <c r="O152" s="230">
        <f>O151/'Summary (banks)'!$O$94</f>
        <v>0</v>
      </c>
      <c r="P152" s="230">
        <f>P151/'Summary (banks)'!$P$94</f>
        <v>0</v>
      </c>
      <c r="Q152" s="230">
        <f>Q151/'Summary (banks)'!$Q$94</f>
        <v>0</v>
      </c>
      <c r="R152" s="230">
        <f>R151/'Summary (banks)'!$R$94</f>
        <v>0</v>
      </c>
      <c r="S152" s="230">
        <f>S151/'Summary (banks)'!$S$94</f>
        <v>0</v>
      </c>
      <c r="T152" s="230">
        <f>T151/'Summary (banks)'!$T$94</f>
        <v>3.8197589708474959</v>
      </c>
      <c r="U152" s="230">
        <f>U151/'Summary (banks)'!$U$94</f>
        <v>0</v>
      </c>
      <c r="V152" s="230">
        <f>V151/'Summary (banks)'!$V$94</f>
        <v>0</v>
      </c>
      <c r="W152" s="230">
        <f>W151/'Summary (banks)'!$W$94</f>
        <v>0</v>
      </c>
      <c r="X152" s="230">
        <f>X151/'Summary (banks)'!$X$94</f>
        <v>0</v>
      </c>
      <c r="Z152" s="399"/>
    </row>
    <row r="153" spans="1:26" s="264" customFormat="1" x14ac:dyDescent="0.25">
      <c r="A153" s="683"/>
      <c r="B153" s="688"/>
      <c r="C153" s="383" t="s">
        <v>446</v>
      </c>
      <c r="D153" s="264">
        <f>D151/'Summary (banks)'!$D$97</f>
        <v>1.2814790812748056</v>
      </c>
      <c r="E153" s="264">
        <f>E151/'Summary (banks)'!$E$97</f>
        <v>0.6806102539265203</v>
      </c>
      <c r="F153" s="264">
        <f>F151/'Summary (banks)'!$F$97</f>
        <v>0</v>
      </c>
      <c r="G153" s="264">
        <f>G151/'Summary (banks)'!$G$97</f>
        <v>0</v>
      </c>
      <c r="H153" s="264">
        <f>H151/'Summary (banks)'!$H$97</f>
        <v>0</v>
      </c>
      <c r="I153" s="264">
        <f>I151/'Summary (banks)'!$I$97</f>
        <v>0</v>
      </c>
      <c r="J153" s="264">
        <f>J151/'Summary (banks)'!$J$97</f>
        <v>0</v>
      </c>
      <c r="K153" s="264">
        <f>K151/'Summary (banks)'!$K$97</f>
        <v>0</v>
      </c>
      <c r="L153" s="264">
        <f>L151/'Summary (banks)'!$L$97</f>
        <v>3.0385823239120682</v>
      </c>
      <c r="M153" s="264">
        <f>M151/'Summary (banks)'!$M$97</f>
        <v>0</v>
      </c>
      <c r="N153" s="264">
        <f>N151/'Summary (banks)'!$N$97</f>
        <v>0</v>
      </c>
      <c r="O153" s="264">
        <f>O151/'Summary (banks)'!$O$97</f>
        <v>0</v>
      </c>
      <c r="P153" s="264">
        <f>P151/'Summary (banks)'!$P$97</f>
        <v>0</v>
      </c>
      <c r="Q153" s="264">
        <f>Q151/'Summary (banks)'!$Q$97</f>
        <v>0</v>
      </c>
      <c r="R153" s="264">
        <f>R151/'Summary (banks)'!$R$97</f>
        <v>0</v>
      </c>
      <c r="S153" s="264">
        <f>S151/'Summary (banks)'!$S$97</f>
        <v>0</v>
      </c>
      <c r="T153" s="264">
        <f>T151/'Summary (banks)'!$T$97</f>
        <v>1.6422509446497431</v>
      </c>
      <c r="U153" s="264">
        <f>U151/'Summary (banks)'!$U$97</f>
        <v>0</v>
      </c>
      <c r="V153" s="264">
        <f>V151/'Summary (banks)'!$V$97</f>
        <v>0</v>
      </c>
      <c r="W153" s="264">
        <f>W151/'Summary (banks)'!$W$97</f>
        <v>0</v>
      </c>
      <c r="X153" s="264">
        <f>X151/'Summary (banks)'!$X$97</f>
        <v>0</v>
      </c>
      <c r="Z153" s="399"/>
    </row>
    <row r="154" spans="1:26" s="230" customFormat="1" x14ac:dyDescent="0.25">
      <c r="A154" s="683"/>
      <c r="B154" s="688"/>
      <c r="C154" s="387" t="s">
        <v>448</v>
      </c>
      <c r="D154" s="230">
        <f>D151/'Summary (banks)'!$D$105</f>
        <v>1.5595734991764501</v>
      </c>
      <c r="E154" s="230">
        <f>E151/'Summary (banks)'!$E$103</f>
        <v>1.4770185197260628</v>
      </c>
      <c r="F154" s="230">
        <f>F151/'Summary (banks)'!$F$103</f>
        <v>0</v>
      </c>
      <c r="G154" s="230">
        <f>G151/'Summary (banks)'!$G$103</f>
        <v>0</v>
      </c>
      <c r="H154" s="230">
        <f>H151/'Summary (banks)'!$H$103</f>
        <v>0</v>
      </c>
      <c r="I154" s="230">
        <f>I151/'Summary (banks)'!$I$103</f>
        <v>0</v>
      </c>
      <c r="J154" s="230">
        <f>J151/'Summary (banks)'!$J$103</f>
        <v>0</v>
      </c>
      <c r="K154" s="230">
        <f>K151/'Summary (banks)'!$K$103</f>
        <v>0</v>
      </c>
      <c r="L154" s="230">
        <f>L151/'Summary (banks)'!$L$103</f>
        <v>4.8322499475781093</v>
      </c>
      <c r="M154" s="230">
        <f>M151/'Summary (banks)'!$M$103</f>
        <v>0</v>
      </c>
      <c r="N154" s="230">
        <f>N151/'Summary (banks)'!$N$103</f>
        <v>0</v>
      </c>
      <c r="O154" s="230">
        <f>O151/'Summary (banks)'!$O$103</f>
        <v>0</v>
      </c>
      <c r="P154" s="230">
        <f>P151/'Summary (banks)'!$P$103</f>
        <v>0</v>
      </c>
      <c r="Q154" s="230">
        <f>Q151/'Summary (banks)'!$Q$103</f>
        <v>0</v>
      </c>
      <c r="R154" s="230">
        <f>R151/'Summary (banks)'!$R$103</f>
        <v>0</v>
      </c>
      <c r="S154" s="230">
        <f>S151/'Summary (banks)'!$S$103</f>
        <v>0</v>
      </c>
      <c r="T154" s="230">
        <f>T151/'Summary (banks)'!$T$103</f>
        <v>5.0492923583052081</v>
      </c>
      <c r="U154" s="230">
        <f>U151/'Summary (banks)'!$U$103</f>
        <v>0</v>
      </c>
      <c r="V154" s="230">
        <f>V151/'Summary (banks)'!$V$103</f>
        <v>0</v>
      </c>
      <c r="W154" s="230">
        <f>W151/'Summary (banks)'!$W$103</f>
        <v>0</v>
      </c>
      <c r="X154" s="230">
        <f>X151/'Summary (banks)'!$X$103</f>
        <v>0</v>
      </c>
      <c r="Z154" s="399"/>
    </row>
    <row r="156" spans="1:26" ht="15.75" thickBot="1" x14ac:dyDescent="0.3"/>
    <row r="157" spans="1:26" s="23" customFormat="1" ht="15.75" customHeight="1" thickBot="1" x14ac:dyDescent="0.3">
      <c r="A157" s="682" t="s">
        <v>126</v>
      </c>
      <c r="B157" s="684" t="s">
        <v>331</v>
      </c>
      <c r="C157" s="188" t="s">
        <v>2</v>
      </c>
      <c r="D157" s="203">
        <f>SUM(E157:X157)</f>
        <v>113.295982</v>
      </c>
      <c r="E157" s="188"/>
      <c r="F157" s="188"/>
      <c r="G157" s="375">
        <f>RBS!C11</f>
        <v>1.377982</v>
      </c>
      <c r="H157" s="188"/>
      <c r="I157" s="203">
        <f>'Standard Chartered'!C16</f>
        <v>-9.016</v>
      </c>
      <c r="J157" s="229">
        <f>'BNP Paribas'!C14</f>
        <v>39</v>
      </c>
      <c r="K157" s="188">
        <f>'Crédit Agricole'!C12</f>
        <v>38</v>
      </c>
      <c r="L157" s="188">
        <f>'Société Générale'!C18</f>
        <v>0</v>
      </c>
      <c r="M157" s="188">
        <f>'BPCE group'!C14</f>
        <v>2</v>
      </c>
      <c r="N157" s="188"/>
      <c r="O157" s="188">
        <f>'Deutsche Bank'!C11</f>
        <v>35</v>
      </c>
      <c r="P157" s="188"/>
      <c r="Q157" s="188"/>
      <c r="R157" s="188"/>
      <c r="S157" s="188">
        <f>Rabobank!D11</f>
        <v>0</v>
      </c>
      <c r="T157" s="188">
        <f>Unicredit!D41</f>
        <v>-1.0660000000000001</v>
      </c>
      <c r="U157" s="188"/>
      <c r="V157" s="188">
        <f>Santander!C12</f>
        <v>8</v>
      </c>
      <c r="W157" s="188"/>
      <c r="X157" s="188"/>
      <c r="Y157" s="188"/>
      <c r="Z157" s="404"/>
    </row>
    <row r="158" spans="1:26" s="17" customFormat="1" x14ac:dyDescent="0.25">
      <c r="A158" s="683"/>
      <c r="B158" s="685"/>
      <c r="C158" s="189" t="s">
        <v>333</v>
      </c>
      <c r="D158" s="230">
        <f>D157/'Summary (banks)'!$D$3</f>
        <v>2.3197022608123209E-4</v>
      </c>
      <c r="E158" s="230">
        <f>E157/'Summary (banks)'!$E$3</f>
        <v>0</v>
      </c>
      <c r="F158" s="230">
        <f>F157/'Summary (banks)'!$F$3</f>
        <v>0</v>
      </c>
      <c r="G158" s="230">
        <f>G157/'Summary (banks)'!$G$3</f>
        <v>7.7381412984601103E-5</v>
      </c>
      <c r="H158" s="230">
        <f>H157/'Summary (banks)'!$H$3</f>
        <v>0</v>
      </c>
      <c r="I158" s="230">
        <f>I157/'Summary (banks)'!$I$3</f>
        <v>-6.5406501406239785E-4</v>
      </c>
      <c r="J158" s="230">
        <f>J157/'Summary (banks)'!$J$3</f>
        <v>9.0828636638874661E-4</v>
      </c>
      <c r="K158" s="230">
        <f>K157/'Summary (banks)'!$K$3</f>
        <v>1.1718990933201753E-3</v>
      </c>
      <c r="L158" s="230">
        <f>L157/'Summary (banks)'!$L$3</f>
        <v>0</v>
      </c>
      <c r="M158" s="230">
        <f>M157/'Summary (banks)'!$M$3</f>
        <v>8.3808246731478382E-5</v>
      </c>
      <c r="N158" s="230">
        <f>N157/'Summary (banks)'!$N$3</f>
        <v>0</v>
      </c>
      <c r="O158" s="230">
        <f>O157/'Summary (banks)'!$O$3</f>
        <v>1.0093145312454941E-3</v>
      </c>
      <c r="P158" s="230">
        <f>P157/'Summary (banks)'!$P$3</f>
        <v>0</v>
      </c>
      <c r="Q158" s="230">
        <f>Q157/'Summary (banks)'!$Q$3</f>
        <v>0</v>
      </c>
      <c r="R158" s="230">
        <f>R157/'Summary (banks)'!$R$3</f>
        <v>0</v>
      </c>
      <c r="S158" s="230">
        <f>S157/'Summary (banks)'!$S$3</f>
        <v>0</v>
      </c>
      <c r="T158" s="230">
        <f>T157/'Summary (banks)'!$T$3</f>
        <v>-4.9984071679972167E-5</v>
      </c>
      <c r="U158" s="230">
        <f>U157/'Summary (banks)'!$U$3</f>
        <v>0</v>
      </c>
      <c r="V158" s="230">
        <f>V157/'Summary (banks)'!$V$3</f>
        <v>1.7431092711624359E-4</v>
      </c>
      <c r="W158" s="230">
        <f>W157/'Summary (banks)'!$W$3</f>
        <v>0</v>
      </c>
      <c r="X158" s="230">
        <f>X157/'Summary (banks)'!$X$3</f>
        <v>0</v>
      </c>
      <c r="Z158" s="397"/>
    </row>
    <row r="159" spans="1:26" s="360" customFormat="1" x14ac:dyDescent="0.25">
      <c r="A159" s="683"/>
      <c r="B159" s="685"/>
      <c r="C159" s="359" t="s">
        <v>334</v>
      </c>
      <c r="D159" s="264">
        <f>D157/'Summary (banks)'!$D$7</f>
        <v>4.4194249594581032E-4</v>
      </c>
      <c r="E159" s="264">
        <f>E157/'Summary (banks)'!$E$7</f>
        <v>0</v>
      </c>
      <c r="F159" s="264">
        <f>F157/'Summary (banks)'!$F$7</f>
        <v>0</v>
      </c>
      <c r="G159" s="264">
        <f>G157/'Summary (banks)'!$G$7</f>
        <v>5.2083333333333333E-4</v>
      </c>
      <c r="H159" s="264">
        <f>H157/'Summary (banks)'!$H$7</f>
        <v>0</v>
      </c>
      <c r="I159" s="264">
        <f>I157/'Summary (banks)'!$I$7</f>
        <v>-8.1606006202056475E-4</v>
      </c>
      <c r="J159" s="264">
        <f>J157/'Summary (banks)'!$J$7</f>
        <v>1.3620647504627528E-3</v>
      </c>
      <c r="K159" s="264">
        <f>K157/'Summary (banks)'!$K$7</f>
        <v>4.2884550276492493E-3</v>
      </c>
      <c r="L159" s="264">
        <f>L157/'Summary (banks)'!$L$7</f>
        <v>0</v>
      </c>
      <c r="M159" s="264">
        <f>M157/'Summary (banks)'!$M$7</f>
        <v>4.2140750105351877E-4</v>
      </c>
      <c r="N159" s="264">
        <f>N157/'Summary (banks)'!$N$7</f>
        <v>0</v>
      </c>
      <c r="O159" s="264">
        <f>O157/'Summary (banks)'!$O$7</f>
        <v>1.4482558861257087E-3</v>
      </c>
      <c r="P159" s="264">
        <f>P157/'Summary (banks)'!$P$7</f>
        <v>0</v>
      </c>
      <c r="Q159" s="264">
        <f>Q157/'Summary (banks)'!$Q$7</f>
        <v>0</v>
      </c>
      <c r="R159" s="264">
        <f>R157/'Summary (banks)'!$R$7</f>
        <v>0</v>
      </c>
      <c r="S159" s="264">
        <f>S157/'Summary (banks)'!$S$7</f>
        <v>0</v>
      </c>
      <c r="T159" s="264">
        <f>T157/'Summary (banks)'!$T$7</f>
        <v>-8.8283189282387732E-5</v>
      </c>
      <c r="U159" s="264">
        <f>U157/'Summary (banks)'!$U$7</f>
        <v>0</v>
      </c>
      <c r="V159" s="264">
        <f>V157/'Summary (banks)'!$V$7</f>
        <v>1.98294665873488E-4</v>
      </c>
      <c r="W159" s="264">
        <f>W157/'Summary (banks)'!$W$7</f>
        <v>0</v>
      </c>
      <c r="X159" s="264">
        <f>X157/'Summary (banks)'!$X$7</f>
        <v>0</v>
      </c>
      <c r="Z159" s="397"/>
    </row>
    <row r="160" spans="1:26" s="17" customFormat="1" ht="15.75" thickBot="1" x14ac:dyDescent="0.3">
      <c r="A160" s="683"/>
      <c r="B160" s="685"/>
      <c r="C160" s="372" t="s">
        <v>398</v>
      </c>
      <c r="D160" s="230">
        <f>D157/'Summary (banks)'!$D$9</f>
        <v>1.9351913533713701E-3</v>
      </c>
      <c r="E160" s="230">
        <f>E157/'Summary (banks)'!$E$9</f>
        <v>0</v>
      </c>
      <c r="F160" s="230">
        <f>F157/'Summary (banks)'!$F$9</f>
        <v>0</v>
      </c>
      <c r="G160" s="230">
        <f>G157/'Summary (banks)'!$G$9</f>
        <v>9.478672985781993E-4</v>
      </c>
      <c r="H160" s="230">
        <f>H157/'Summary (banks)'!$H$9</f>
        <v>0</v>
      </c>
      <c r="I160" s="230">
        <f>I157/'Summary (banks)'!$I$9</f>
        <v>-1.6917611233293862E-3</v>
      </c>
      <c r="J160" s="230">
        <f>J157/'Summary (banks)'!$J$9</f>
        <v>4.4874007594062825E-3</v>
      </c>
      <c r="K160" s="230">
        <f>K157/'Summary (banks)'!$K$9</f>
        <v>1.834862385321101E-2</v>
      </c>
      <c r="L160" s="230">
        <f>L157/'Summary (banks)'!$L$9</f>
        <v>0</v>
      </c>
      <c r="M160" s="230">
        <f>M157/'Summary (banks)'!$M$9</f>
        <v>3.616636528028933E-3</v>
      </c>
      <c r="N160" s="230">
        <f>N157/'Summary (banks)'!$N$9</f>
        <v>0</v>
      </c>
      <c r="O160" s="230">
        <f>O157/'Summary (banks)'!$O$9</f>
        <v>7.2358900144717797E-3</v>
      </c>
      <c r="P160" s="230">
        <f>P157/'Summary (banks)'!$P$9</f>
        <v>0</v>
      </c>
      <c r="Q160" s="230" t="e">
        <f>Q157/'Summary (banks)'!$Q$9</f>
        <v>#DIV/0!</v>
      </c>
      <c r="R160" s="230">
        <f>R157/'Summary (banks)'!$R$9</f>
        <v>0</v>
      </c>
      <c r="S160" s="230">
        <f>S157/'Summary (banks)'!$S$9</f>
        <v>0</v>
      </c>
      <c r="T160" s="230">
        <f>T157/'Summary (banks)'!$T$9</f>
        <v>-3.3729459360431232E-4</v>
      </c>
      <c r="U160" s="230">
        <f>U157/'Summary (banks)'!$U$9</f>
        <v>0</v>
      </c>
      <c r="V160" s="230">
        <f>V157/'Summary (banks)'!$V$9</f>
        <v>1.9704433497536946E-2</v>
      </c>
      <c r="W160" s="230">
        <f>W157/'Summary (banks)'!$W$9</f>
        <v>0</v>
      </c>
      <c r="X160" s="230">
        <f>X157/'Summary (banks)'!$X$9</f>
        <v>0</v>
      </c>
      <c r="Z160" s="397"/>
    </row>
    <row r="161" spans="1:26" s="23" customFormat="1" ht="15.75" thickBot="1" x14ac:dyDescent="0.3">
      <c r="A161" s="683"/>
      <c r="B161" s="685"/>
      <c r="C161" s="236" t="s">
        <v>6</v>
      </c>
      <c r="D161" s="203">
        <f>SUM(E161:X161)</f>
        <v>188.94299999999998</v>
      </c>
      <c r="E161" s="188"/>
      <c r="F161" s="188"/>
      <c r="G161" s="188">
        <f>RBS!E11</f>
        <v>0</v>
      </c>
      <c r="H161" s="188"/>
      <c r="I161" s="203">
        <f>'Standard Chartered'!E16</f>
        <v>-9.016</v>
      </c>
      <c r="J161" s="188">
        <f>'BNP Paribas'!E14</f>
        <v>134</v>
      </c>
      <c r="K161" s="188">
        <f>'Crédit Agricole'!E12</f>
        <v>38</v>
      </c>
      <c r="L161" s="188">
        <f>'Société Générale'!E18</f>
        <v>0</v>
      </c>
      <c r="M161" s="188">
        <f>'BPCE group'!E14</f>
        <v>2</v>
      </c>
      <c r="N161" s="188"/>
      <c r="O161" s="188">
        <f>'Deutsche Bank'!E11</f>
        <v>18</v>
      </c>
      <c r="P161" s="188"/>
      <c r="Q161" s="188"/>
      <c r="R161" s="188"/>
      <c r="S161" s="188">
        <f>Rabobank!F11</f>
        <v>0</v>
      </c>
      <c r="T161" s="188">
        <f>Unicredit!F41</f>
        <v>-2.0409999999999999</v>
      </c>
      <c r="U161" s="188"/>
      <c r="V161" s="188">
        <f>Santander!E12</f>
        <v>8</v>
      </c>
      <c r="W161" s="188"/>
      <c r="X161" s="188"/>
      <c r="Y161" s="188"/>
      <c r="Z161" s="404"/>
    </row>
    <row r="162" spans="1:26" s="17" customFormat="1" x14ac:dyDescent="0.25">
      <c r="A162" s="683"/>
      <c r="B162" s="685"/>
      <c r="C162" s="189" t="s">
        <v>335</v>
      </c>
      <c r="D162" s="230">
        <f>D161/'Summary (banks)'!$D$29</f>
        <v>2.0032382876666146E-3</v>
      </c>
      <c r="E162" s="230">
        <f>E161/'Summary (banks)'!$E$29</f>
        <v>0</v>
      </c>
      <c r="F162" s="230">
        <f>F161/'Summary (banks)'!$F$29</f>
        <v>0</v>
      </c>
      <c r="G162" s="230">
        <f>G161/'Summary (banks)'!$G$29</f>
        <v>0</v>
      </c>
      <c r="H162" s="230">
        <f>H161/'Summary (banks)'!$H$29</f>
        <v>0</v>
      </c>
      <c r="I162" s="230">
        <f>I161/'Summary (banks)'!$I$29</f>
        <v>6.5659881812212715E-3</v>
      </c>
      <c r="J162" s="230">
        <f>J161/'Summary (banks)'!$J$29</f>
        <v>1.3687436159346271E-2</v>
      </c>
      <c r="K162" s="230">
        <f>K161/'Summary (banks)'!$K$29</f>
        <v>4.2976702103596472E-3</v>
      </c>
      <c r="L162" s="230">
        <f>L161/'Summary (banks)'!$L$29</f>
        <v>0</v>
      </c>
      <c r="M162" s="230">
        <f>M161/'Summary (banks)'!$M$29</f>
        <v>3.0284675953967292E-4</v>
      </c>
      <c r="N162" s="230">
        <f>N161/'Summary (banks)'!$N$29</f>
        <v>0</v>
      </c>
      <c r="O162" s="230">
        <f>O161/'Summary (banks)'!$O$29</f>
        <v>-3.6014405762304922E-3</v>
      </c>
      <c r="P162" s="230">
        <f>P161/'Summary (banks)'!$P$29</f>
        <v>0</v>
      </c>
      <c r="Q162" s="230">
        <f>Q161/'Summary (banks)'!$Q$29</f>
        <v>0</v>
      </c>
      <c r="R162" s="230">
        <f>R161/'Summary (banks)'!$R$29</f>
        <v>0</v>
      </c>
      <c r="S162" s="230">
        <f>S161/'Summary (banks)'!$S$29</f>
        <v>0</v>
      </c>
      <c r="T162" s="230">
        <f>T161/'Summary (banks)'!$T$29</f>
        <v>-9.5839954319888536E-4</v>
      </c>
      <c r="U162" s="230">
        <f>U161/'Summary (banks)'!$U$29</f>
        <v>0</v>
      </c>
      <c r="V162" s="230">
        <f>V161/'Summary (banks)'!$V$29</f>
        <v>8.3795956845082221E-4</v>
      </c>
      <c r="W162" s="230">
        <f>W161/'Summary (banks)'!$W$29</f>
        <v>0</v>
      </c>
      <c r="X162" s="230">
        <f>X161/'Summary (banks)'!$X$29</f>
        <v>0</v>
      </c>
      <c r="Z162" s="397"/>
    </row>
    <row r="163" spans="1:26" s="360" customFormat="1" x14ac:dyDescent="0.25">
      <c r="A163" s="683"/>
      <c r="B163" s="685"/>
      <c r="C163" s="359" t="s">
        <v>336</v>
      </c>
      <c r="D163" s="264">
        <f>D161/'Summary (banks)'!$D$33</f>
        <v>2.7914746127513709E-3</v>
      </c>
      <c r="E163" s="264">
        <f>E161/'Summary (banks)'!$E$33</f>
        <v>0</v>
      </c>
      <c r="F163" s="264">
        <f>F161/'Summary (banks)'!$F$33</f>
        <v>0</v>
      </c>
      <c r="G163" s="264">
        <f>G161/'Summary (banks)'!$G$33</f>
        <v>0</v>
      </c>
      <c r="H163" s="264">
        <f>H161/'Summary (banks)'!$H$33</f>
        <v>0</v>
      </c>
      <c r="I163" s="264">
        <f>I161/'Summary (banks)'!$I$33</f>
        <v>-3.2894736842105331E-2</v>
      </c>
      <c r="J163" s="264">
        <f>J161/'Summary (banks)'!$J$33</f>
        <v>1.7080943275971958E-2</v>
      </c>
      <c r="K163" s="264">
        <f>K161/'Summary (banks)'!$K$33</f>
        <v>1.520608243297319E-2</v>
      </c>
      <c r="L163" s="264">
        <f>L161/'Summary (banks)'!$L$33</f>
        <v>0</v>
      </c>
      <c r="M163" s="264">
        <f>M161/'Summary (banks)'!$M$33</f>
        <v>1.1580775911986102E-3</v>
      </c>
      <c r="N163" s="264">
        <f>N161/'Summary (banks)'!$N$33</f>
        <v>0</v>
      </c>
      <c r="O163" s="264">
        <f>O161/'Summary (banks)'!$O$33</f>
        <v>-2.3968042609853527E-2</v>
      </c>
      <c r="P163" s="264">
        <f>P161/'Summary (banks)'!$P$33</f>
        <v>0</v>
      </c>
      <c r="Q163" s="264">
        <f>Q161/'Summary (banks)'!$Q$33</f>
        <v>0</v>
      </c>
      <c r="R163" s="264">
        <f>R161/'Summary (banks)'!$R$33</f>
        <v>0</v>
      </c>
      <c r="S163" s="264">
        <f>S161/'Summary (banks)'!$S$33</f>
        <v>0</v>
      </c>
      <c r="T163" s="264">
        <f>T161/'Summary (banks)'!$T$33</f>
        <v>-7.2777400994565068E-4</v>
      </c>
      <c r="U163" s="264">
        <f>U161/'Summary (banks)'!$U$33</f>
        <v>0</v>
      </c>
      <c r="V163" s="264">
        <f>V161/'Summary (banks)'!$V$33</f>
        <v>7.5922938217709026E-4</v>
      </c>
      <c r="W163" s="264">
        <f>W161/'Summary (banks)'!$W$33</f>
        <v>0</v>
      </c>
      <c r="X163" s="264">
        <f>X161/'Summary (banks)'!$X$33</f>
        <v>0</v>
      </c>
      <c r="Z163" s="397"/>
    </row>
    <row r="164" spans="1:26" s="17" customFormat="1" ht="15.75" thickBot="1" x14ac:dyDescent="0.3">
      <c r="A164" s="683"/>
      <c r="B164" s="685"/>
      <c r="C164" s="372" t="s">
        <v>399</v>
      </c>
      <c r="D164" s="230">
        <f>D161/'Summary (banks)'!$D$35</f>
        <v>7.6277310919943232E-3</v>
      </c>
      <c r="E164" s="230">
        <f>E161/'Summary (banks)'!$E$35</f>
        <v>0</v>
      </c>
      <c r="F164" s="230">
        <f>F161/'Summary (banks)'!$F$35</f>
        <v>0</v>
      </c>
      <c r="G164" s="230">
        <f>G161/'Summary (banks)'!$G$35</f>
        <v>0</v>
      </c>
      <c r="H164" s="230">
        <f>H161/'Summary (banks)'!$H$35</f>
        <v>0</v>
      </c>
      <c r="I164" s="230">
        <f>I161/'Summary (banks)'!$I$35</f>
        <v>-9.140767824497258E-3</v>
      </c>
      <c r="J164" s="230">
        <f>J161/'Summary (banks)'!$J$35</f>
        <v>4.2458808618504436E-2</v>
      </c>
      <c r="K164" s="230">
        <f>K161/'Summary (banks)'!$K$35</f>
        <v>9.0261282660332537E-2</v>
      </c>
      <c r="L164" s="230">
        <f>L161/'Summary (banks)'!$L$35</f>
        <v>0</v>
      </c>
      <c r="M164" s="230">
        <f>M161/'Summary (banks)'!$M$35</f>
        <v>9.5693779904306216E-3</v>
      </c>
      <c r="N164" s="230">
        <f>N161/'Summary (banks)'!$N$35</f>
        <v>0</v>
      </c>
      <c r="O164" s="230">
        <f>O161/'Summary (banks)'!$O$35</f>
        <v>9.4886663152345813E-3</v>
      </c>
      <c r="P164" s="230">
        <f>P161/'Summary (banks)'!$P$35</f>
        <v>0</v>
      </c>
      <c r="Q164" s="230" t="e">
        <f>Q161/'Summary (banks)'!$Q$35</f>
        <v>#DIV/0!</v>
      </c>
      <c r="R164" s="230">
        <f>R161/'Summary (banks)'!$R$35</f>
        <v>0</v>
      </c>
      <c r="S164" s="230">
        <f>S161/'Summary (banks)'!$S$35</f>
        <v>0</v>
      </c>
      <c r="T164" s="230">
        <f>T161/'Summary (banks)'!$T$35</f>
        <v>-2.6950725464408138E-3</v>
      </c>
      <c r="U164" s="230">
        <f>U161/'Summary (banks)'!$U$35</f>
        <v>0</v>
      </c>
      <c r="V164" s="230">
        <f>V161/'Summary (banks)'!$V$35</f>
        <v>4.9079754601226995E-2</v>
      </c>
      <c r="W164" s="230">
        <f>W161/'Summary (banks)'!$W$35</f>
        <v>0</v>
      </c>
      <c r="X164" s="230">
        <f>X161/'Summary (banks)'!$X$35</f>
        <v>0</v>
      </c>
      <c r="Z164" s="397"/>
    </row>
    <row r="165" spans="1:26" s="23" customFormat="1" ht="15.75" thickBot="1" x14ac:dyDescent="0.3">
      <c r="A165" s="683"/>
      <c r="B165" s="685"/>
      <c r="C165" s="188" t="s">
        <v>400</v>
      </c>
      <c r="D165" s="203">
        <f>SUM(E165:X165)</f>
        <v>-0.63100000000000001</v>
      </c>
      <c r="E165" s="188"/>
      <c r="F165" s="188"/>
      <c r="G165" s="188">
        <f>RBS!F11</f>
        <v>0</v>
      </c>
      <c r="H165" s="188"/>
      <c r="I165" s="188">
        <f>'Standard Chartered'!F16</f>
        <v>0</v>
      </c>
      <c r="J165" s="188">
        <f>'BNP Paribas'!H14</f>
        <v>0</v>
      </c>
      <c r="K165" s="188">
        <f>'Crédit Agricole'!H12</f>
        <v>0</v>
      </c>
      <c r="L165" s="188">
        <f>'Société Générale'!H18</f>
        <v>0</v>
      </c>
      <c r="M165" s="188">
        <f>'BPCE group'!F14</f>
        <v>0</v>
      </c>
      <c r="N165" s="188"/>
      <c r="O165" s="188">
        <f>'Deutsche Bank'!F11</f>
        <v>0</v>
      </c>
      <c r="P165" s="188"/>
      <c r="Q165" s="188"/>
      <c r="R165" s="188"/>
      <c r="S165" s="188">
        <f>Rabobank!G11</f>
        <v>0</v>
      </c>
      <c r="T165" s="188">
        <f>Unicredit!G41</f>
        <v>-0.63100000000000001</v>
      </c>
      <c r="U165" s="188"/>
      <c r="V165" s="188">
        <f>Santander!F12</f>
        <v>0</v>
      </c>
      <c r="W165" s="188"/>
      <c r="X165" s="188"/>
      <c r="Y165" s="188"/>
      <c r="Z165" s="404"/>
    </row>
    <row r="166" spans="1:26" s="17" customFormat="1" x14ac:dyDescent="0.25">
      <c r="A166" s="683"/>
      <c r="B166" s="685"/>
      <c r="C166" s="189" t="s">
        <v>401</v>
      </c>
      <c r="D166" s="230">
        <f>D165/'Summary (banks)'!$D$42</f>
        <v>-2.2618608388323758E-5</v>
      </c>
      <c r="E166" s="230">
        <f>E165/'Summary (banks)'!$E$42</f>
        <v>0</v>
      </c>
      <c r="F166" s="230">
        <f>F165/'Summary (banks)'!$F$42</f>
        <v>0</v>
      </c>
      <c r="G166" s="230">
        <f>G165/'Summary (banks)'!$G$42</f>
        <v>0</v>
      </c>
      <c r="H166" s="230">
        <f>H165/'Summary (banks)'!$H$42</f>
        <v>0</v>
      </c>
      <c r="I166" s="230">
        <f>I165/'Summary (banks)'!$I$42</f>
        <v>0</v>
      </c>
      <c r="J166" s="230">
        <f>J165/'Summary (banks)'!$J$42</f>
        <v>0</v>
      </c>
      <c r="K166" s="230">
        <f>K165/'Summary (banks)'!$K$42</f>
        <v>0</v>
      </c>
      <c r="L166" s="230">
        <f>L165/'Summary (banks)'!$L$42</f>
        <v>0</v>
      </c>
      <c r="M166" s="230">
        <f>M165/'Summary (banks)'!$M$42</f>
        <v>0</v>
      </c>
      <c r="N166" s="230">
        <f>N165/'Summary (banks)'!$N$42</f>
        <v>0</v>
      </c>
      <c r="O166" s="230">
        <f>O165/'Summary (banks)'!$O$42</f>
        <v>0</v>
      </c>
      <c r="P166" s="230">
        <f>P165/'Summary (banks)'!$P$42</f>
        <v>0</v>
      </c>
      <c r="Q166" s="230">
        <f>Q165/'Summary (banks)'!$Q$42</f>
        <v>0</v>
      </c>
      <c r="R166" s="230">
        <f>R165/'Summary (banks)'!$R$42</f>
        <v>0</v>
      </c>
      <c r="S166" s="230">
        <f>S165/'Summary (banks)'!$S$42</f>
        <v>0</v>
      </c>
      <c r="T166" s="230">
        <f>T165/'Summary (banks)'!$T$42</f>
        <v>-7.5646773922842664E-3</v>
      </c>
      <c r="U166" s="230">
        <f>U165/'Summary (banks)'!$U$42</f>
        <v>0</v>
      </c>
      <c r="V166" s="230">
        <f>V165/'Summary (banks)'!$V$42</f>
        <v>0</v>
      </c>
      <c r="W166" s="230">
        <f>W165/'Summary (banks)'!$W$42</f>
        <v>0</v>
      </c>
      <c r="X166" s="230">
        <f>X165/'Summary (banks)'!$X$42</f>
        <v>0</v>
      </c>
      <c r="Z166" s="397"/>
    </row>
    <row r="167" spans="1:26" s="360" customFormat="1" x14ac:dyDescent="0.25">
      <c r="A167" s="683"/>
      <c r="B167" s="685"/>
      <c r="C167" s="359" t="s">
        <v>402</v>
      </c>
      <c r="D167" s="264">
        <f>D165/'Summary (banks)'!$D$46</f>
        <v>-3.3858950279966336E-5</v>
      </c>
      <c r="E167" s="264">
        <f>E165/'Summary (banks)'!$E$46</f>
        <v>0</v>
      </c>
      <c r="F167" s="264">
        <f>F165/'Summary (banks)'!$F$46</f>
        <v>0</v>
      </c>
      <c r="G167" s="264">
        <f>G165/'Summary (banks)'!$G$46</f>
        <v>0</v>
      </c>
      <c r="H167" s="264">
        <f>H165/'Summary (banks)'!$H$46</f>
        <v>0</v>
      </c>
      <c r="I167" s="264">
        <f>I165/'Summary (banks)'!$I$46</f>
        <v>0</v>
      </c>
      <c r="J167" s="264">
        <f>J165/'Summary (banks)'!$J$46</f>
        <v>0</v>
      </c>
      <c r="K167" s="264">
        <f>K165/'Summary (banks)'!$K$46</f>
        <v>0</v>
      </c>
      <c r="L167" s="264">
        <f>L165/'Summary (banks)'!$L$46</f>
        <v>0</v>
      </c>
      <c r="M167" s="264">
        <f>M165/'Summary (banks)'!$M$46</f>
        <v>0</v>
      </c>
      <c r="N167" s="264">
        <f>N165/'Summary (banks)'!$N$46</f>
        <v>0</v>
      </c>
      <c r="O167" s="264">
        <f>O165/'Summary (banks)'!$O$46</f>
        <v>0</v>
      </c>
      <c r="P167" s="264">
        <f>P165/'Summary (banks)'!$P$46</f>
        <v>0</v>
      </c>
      <c r="Q167" s="264">
        <f>Q165/'Summary (banks)'!$Q$46</f>
        <v>0</v>
      </c>
      <c r="R167" s="264">
        <f>R165/'Summary (banks)'!$R$46</f>
        <v>0</v>
      </c>
      <c r="S167" s="264">
        <f>S165/'Summary (banks)'!$S$46</f>
        <v>0</v>
      </c>
      <c r="T167" s="264">
        <f>T165/'Summary (banks)'!$T$46</f>
        <v>-2.8100896022231329E-3</v>
      </c>
      <c r="U167" s="264">
        <f>U165/'Summary (banks)'!$U$46</f>
        <v>0</v>
      </c>
      <c r="V167" s="264">
        <f>V165/'Summary (banks)'!$V$46</f>
        <v>0</v>
      </c>
      <c r="W167" s="264">
        <f>W165/'Summary (banks)'!$W$46</f>
        <v>0</v>
      </c>
      <c r="X167" s="264">
        <f>X165/'Summary (banks)'!$X$46</f>
        <v>0</v>
      </c>
      <c r="Z167" s="397"/>
    </row>
    <row r="168" spans="1:26" s="17" customFormat="1" ht="15.75" thickBot="1" x14ac:dyDescent="0.3">
      <c r="A168" s="683"/>
      <c r="B168" s="685"/>
      <c r="C168" s="372" t="s">
        <v>403</v>
      </c>
      <c r="D168" s="230">
        <f>D165/'Summary (banks)'!$D$48</f>
        <v>-1.6464757742097393E-4</v>
      </c>
      <c r="E168" s="230">
        <f>E165/'Summary (banks)'!$E$48</f>
        <v>0</v>
      </c>
      <c r="F168" s="230">
        <f>F165/'Summary (banks)'!$F$48</f>
        <v>0</v>
      </c>
      <c r="G168" s="230">
        <f>G165/'Summary (banks)'!$G$48</f>
        <v>0</v>
      </c>
      <c r="H168" s="230">
        <f>H165/'Summary (banks)'!$H$48</f>
        <v>0</v>
      </c>
      <c r="I168" s="230">
        <f>I165/'Summary (banks)'!$I$48</f>
        <v>0</v>
      </c>
      <c r="J168" s="230">
        <f>J165/'Summary (banks)'!$J$48</f>
        <v>0</v>
      </c>
      <c r="K168" s="230">
        <f>K165/'Summary (banks)'!$K$48</f>
        <v>0</v>
      </c>
      <c r="L168" s="230">
        <f>L165/'Summary (banks)'!$L$48</f>
        <v>0</v>
      </c>
      <c r="M168" s="230">
        <f>M165/'Summary (banks)'!$M$48</f>
        <v>0</v>
      </c>
      <c r="N168" s="230">
        <f>N165/'Summary (banks)'!$N$48</f>
        <v>0</v>
      </c>
      <c r="O168" s="230">
        <f>O165/'Summary (banks)'!$O$48</f>
        <v>0</v>
      </c>
      <c r="P168" s="230">
        <f>P165/'Summary (banks)'!$P$48</f>
        <v>0</v>
      </c>
      <c r="Q168" s="230" t="e">
        <f>Q165/'Summary (banks)'!$Q$48</f>
        <v>#DIV/0!</v>
      </c>
      <c r="R168" s="230">
        <f>R165/'Summary (banks)'!$R$48</f>
        <v>0</v>
      </c>
      <c r="S168" s="230">
        <f>S165/'Summary (banks)'!$S$48</f>
        <v>0</v>
      </c>
      <c r="T168" s="230">
        <f>T165/'Summary (banks)'!$T$48</f>
        <v>-8.4983164983165091E-2</v>
      </c>
      <c r="U168" s="230">
        <f>U165/'Summary (banks)'!$U$48</f>
        <v>0</v>
      </c>
      <c r="V168" s="230">
        <f>V165/'Summary (banks)'!$V$48</f>
        <v>0</v>
      </c>
      <c r="W168" s="230">
        <f>W165/'Summary (banks)'!$W$48</f>
        <v>0</v>
      </c>
      <c r="X168" s="230">
        <f>X165/'Summary (banks)'!$X$48</f>
        <v>0</v>
      </c>
      <c r="Z168" s="397"/>
    </row>
    <row r="169" spans="1:26" s="23" customFormat="1" ht="15.75" thickBot="1" x14ac:dyDescent="0.3">
      <c r="A169" s="683"/>
      <c r="B169" s="685"/>
      <c r="C169" s="188" t="s">
        <v>3</v>
      </c>
      <c r="D169" s="203">
        <f>SUM(E169:X169)</f>
        <v>30</v>
      </c>
      <c r="E169" s="188"/>
      <c r="F169" s="188"/>
      <c r="G169" s="188">
        <f>RBS!D11</f>
        <v>0</v>
      </c>
      <c r="H169" s="188"/>
      <c r="I169" s="188">
        <f>'Standard Chartered'!D16</f>
        <v>0</v>
      </c>
      <c r="J169" s="188">
        <f>'BNP Paribas'!D14</f>
        <v>0</v>
      </c>
      <c r="K169" s="188">
        <f>'Crédit Agricole'!D12</f>
        <v>0</v>
      </c>
      <c r="L169" s="188">
        <f>'Société Générale'!D18</f>
        <v>0</v>
      </c>
      <c r="M169" s="188">
        <f>'BPCE group'!D14</f>
        <v>0</v>
      </c>
      <c r="N169" s="188"/>
      <c r="O169" s="188">
        <f>'Deutsche Bank'!D11</f>
        <v>30</v>
      </c>
      <c r="P169" s="188"/>
      <c r="Q169" s="188"/>
      <c r="R169" s="188"/>
      <c r="S169" s="188">
        <f>Rabobank!E11</f>
        <v>0</v>
      </c>
      <c r="T169" s="188">
        <f>Unicredit!E41</f>
        <v>0</v>
      </c>
      <c r="U169" s="188"/>
      <c r="V169" s="188">
        <f>Santander!D12</f>
        <v>0</v>
      </c>
      <c r="W169" s="188"/>
      <c r="X169" s="188"/>
      <c r="Y169" s="188"/>
      <c r="Z169" s="404"/>
    </row>
    <row r="170" spans="1:26" s="17" customFormat="1" x14ac:dyDescent="0.25">
      <c r="A170" s="683"/>
      <c r="B170" s="685"/>
      <c r="C170" s="189" t="s">
        <v>337</v>
      </c>
      <c r="D170" s="230">
        <f>D169/'Summary (banks)'!$D$16</f>
        <v>1.4301964041048544E-5</v>
      </c>
      <c r="E170" s="230">
        <f>E169/'Summary (banks)'!$E$16</f>
        <v>0</v>
      </c>
      <c r="F170" s="230">
        <f>F169/'Summary (banks)'!$F$16</f>
        <v>0</v>
      </c>
      <c r="G170" s="230">
        <f>G169/'Summary (banks)'!$G$16</f>
        <v>0</v>
      </c>
      <c r="H170" s="230">
        <f>H169/'Summary (banks)'!$H$16</f>
        <v>0</v>
      </c>
      <c r="I170" s="230">
        <f>I169/'Summary (banks)'!$I$16</f>
        <v>0</v>
      </c>
      <c r="J170" s="230">
        <f>J169/'Summary (banks)'!$J$16</f>
        <v>0</v>
      </c>
      <c r="K170" s="230">
        <f>K169/'Summary (banks)'!$K$16</f>
        <v>0</v>
      </c>
      <c r="L170" s="230">
        <f>L169/'Summary (banks)'!$L$16</f>
        <v>0</v>
      </c>
      <c r="M170" s="230">
        <f>M169/'Summary (banks)'!$M$16</f>
        <v>0</v>
      </c>
      <c r="N170" s="230">
        <f>N169/'Summary (banks)'!$N$16</f>
        <v>0</v>
      </c>
      <c r="O170" s="230">
        <f>O169/'Summary (banks)'!$O$16</f>
        <v>2.9672123040403543E-4</v>
      </c>
      <c r="P170" s="230">
        <f>P169/'Summary (banks)'!$P$16</f>
        <v>0</v>
      </c>
      <c r="Q170" s="230">
        <f>Q169/'Summary (banks)'!$Q$16</f>
        <v>0</v>
      </c>
      <c r="R170" s="230">
        <f>R169/'Summary (banks)'!$R$16</f>
        <v>0</v>
      </c>
      <c r="S170" s="230">
        <f>S169/'Summary (banks)'!$S$16</f>
        <v>0</v>
      </c>
      <c r="T170" s="230">
        <f>T169/'Summary (banks)'!$T$16</f>
        <v>0</v>
      </c>
      <c r="U170" s="230">
        <f>U169/'Summary (banks)'!$U$16</f>
        <v>0</v>
      </c>
      <c r="V170" s="230">
        <f>V169/'Summary (banks)'!$V$16</f>
        <v>0</v>
      </c>
      <c r="W170" s="230">
        <f>W169/'Summary (banks)'!$W$16</f>
        <v>0</v>
      </c>
      <c r="X170" s="230">
        <f>X169/'Summary (banks)'!$X$16</f>
        <v>0</v>
      </c>
      <c r="Z170" s="397"/>
    </row>
    <row r="171" spans="1:26" s="360" customFormat="1" x14ac:dyDescent="0.25">
      <c r="A171" s="683"/>
      <c r="B171" s="685"/>
      <c r="C171" s="359" t="s">
        <v>338</v>
      </c>
      <c r="D171" s="264">
        <f>D169/'Summary (banks)'!$D$20</f>
        <v>2.559183245197906E-5</v>
      </c>
      <c r="E171" s="264">
        <f>E169/'Summary (banks)'!$E$20</f>
        <v>0</v>
      </c>
      <c r="F171" s="264">
        <f>F169/'Summary (banks)'!$F$20</f>
        <v>0</v>
      </c>
      <c r="G171" s="264">
        <f>G169/'Summary (banks)'!$G$20</f>
        <v>0</v>
      </c>
      <c r="H171" s="264">
        <f>H169/'Summary (banks)'!$H$20</f>
        <v>0</v>
      </c>
      <c r="I171" s="264">
        <f>I169/'Summary (banks)'!$I$20</f>
        <v>0</v>
      </c>
      <c r="J171" s="264">
        <f>J169/'Summary (banks)'!$J$20</f>
        <v>0</v>
      </c>
      <c r="K171" s="264">
        <f>K169/'Summary (banks)'!$K$20</f>
        <v>0</v>
      </c>
      <c r="L171" s="264">
        <f>L169/'Summary (banks)'!$L$20</f>
        <v>0</v>
      </c>
      <c r="M171" s="264">
        <f>M169/'Summary (banks)'!$M$20</f>
        <v>0</v>
      </c>
      <c r="N171" s="264">
        <f>N169/'Summary (banks)'!$N$20</f>
        <v>0</v>
      </c>
      <c r="O171" s="264">
        <f>O169/'Summary (banks)'!$O$20</f>
        <v>5.4202500542025009E-4</v>
      </c>
      <c r="P171" s="264">
        <f>P169/'Summary (banks)'!$P$20</f>
        <v>0</v>
      </c>
      <c r="Q171" s="264">
        <f>Q169/'Summary (banks)'!$Q$20</f>
        <v>0</v>
      </c>
      <c r="R171" s="264">
        <f>R169/'Summary (banks)'!$R$20</f>
        <v>0</v>
      </c>
      <c r="S171" s="264">
        <f>S169/'Summary (banks)'!$S$20</f>
        <v>0</v>
      </c>
      <c r="T171" s="264">
        <f>T169/'Summary (banks)'!$T$20</f>
        <v>0</v>
      </c>
      <c r="U171" s="264">
        <f>U169/'Summary (banks)'!$U$20</f>
        <v>0</v>
      </c>
      <c r="V171" s="264">
        <f>V169/'Summary (banks)'!$V$20</f>
        <v>0</v>
      </c>
      <c r="W171" s="264">
        <f>W169/'Summary (banks)'!$W$20</f>
        <v>0</v>
      </c>
      <c r="X171" s="264">
        <f>X169/'Summary (banks)'!$X$20</f>
        <v>0</v>
      </c>
      <c r="Z171" s="397"/>
    </row>
    <row r="172" spans="1:26" s="17" customFormat="1" ht="15.75" thickBot="1" x14ac:dyDescent="0.3">
      <c r="A172" s="683"/>
      <c r="B172" s="685"/>
      <c r="C172" s="372" t="s">
        <v>404</v>
      </c>
      <c r="D172" s="230">
        <f>D169/'Summary (banks)'!$D$22</f>
        <v>2.0725674966148063E-4</v>
      </c>
      <c r="E172" s="230">
        <f>E169/'Summary (banks)'!$E$22</f>
        <v>0</v>
      </c>
      <c r="F172" s="230">
        <f>F169/'Summary (banks)'!$F$22</f>
        <v>0</v>
      </c>
      <c r="G172" s="230">
        <f>G169/'Summary (banks)'!$G$22</f>
        <v>0</v>
      </c>
      <c r="H172" s="230">
        <f>H169/'Summary (banks)'!$H$22</f>
        <v>0</v>
      </c>
      <c r="I172" s="230">
        <f>I169/'Summary (banks)'!$I$22</f>
        <v>0</v>
      </c>
      <c r="J172" s="230">
        <f>J169/'Summary (banks)'!$J$22</f>
        <v>0</v>
      </c>
      <c r="K172" s="230">
        <f>K169/'Summary (banks)'!$K$22</f>
        <v>0</v>
      </c>
      <c r="L172" s="230">
        <f>L169/'Summary (banks)'!$L$22</f>
        <v>0</v>
      </c>
      <c r="M172" s="230">
        <f>M169/'Summary (banks)'!$M$22</f>
        <v>0</v>
      </c>
      <c r="N172" s="230">
        <f>N169/'Summary (banks)'!$N$22</f>
        <v>0</v>
      </c>
      <c r="O172" s="230">
        <f>O169/'Summary (banks)'!$O$22</f>
        <v>4.205804009533156E-3</v>
      </c>
      <c r="P172" s="230">
        <f>P169/'Summary (banks)'!$P$22</f>
        <v>0</v>
      </c>
      <c r="Q172" s="230" t="e">
        <f>Q169/'Summary (banks)'!$Q$22</f>
        <v>#DIV/0!</v>
      </c>
      <c r="R172" s="230">
        <f>R169/'Summary (banks)'!$R$22</f>
        <v>0</v>
      </c>
      <c r="S172" s="230">
        <f>S169/'Summary (banks)'!$S$22</f>
        <v>0</v>
      </c>
      <c r="T172" s="230">
        <f>T169/'Summary (banks)'!$T$22</f>
        <v>0</v>
      </c>
      <c r="U172" s="230">
        <f>U169/'Summary (banks)'!$U$22</f>
        <v>0</v>
      </c>
      <c r="V172" s="230">
        <f>V169/'Summary (banks)'!$V$22</f>
        <v>0</v>
      </c>
      <c r="W172" s="230">
        <f>W169/'Summary (banks)'!$W$22</f>
        <v>0</v>
      </c>
      <c r="X172" s="230">
        <f>X169/'Summary (banks)'!$X$22</f>
        <v>0</v>
      </c>
      <c r="Z172" s="397"/>
    </row>
    <row r="173" spans="1:26" s="23" customFormat="1" ht="15.75" thickBot="1" x14ac:dyDescent="0.3">
      <c r="A173" s="683"/>
      <c r="B173" s="685"/>
      <c r="C173" s="190" t="s">
        <v>405</v>
      </c>
      <c r="D173" s="203">
        <f>SUM(E173:X173)</f>
        <v>0</v>
      </c>
      <c r="E173" s="190"/>
      <c r="F173" s="190"/>
      <c r="G173" s="190">
        <v>0</v>
      </c>
      <c r="H173" s="190"/>
      <c r="I173" s="188">
        <f>'Standard Chartered'!G16</f>
        <v>0</v>
      </c>
      <c r="J173" s="190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88">
        <f>Santander!G12</f>
        <v>0</v>
      </c>
      <c r="W173" s="190"/>
      <c r="X173" s="190"/>
      <c r="Y173" s="190"/>
      <c r="Z173" s="405"/>
    </row>
    <row r="174" spans="1:26" s="192" customFormat="1" ht="15.75" thickBot="1" x14ac:dyDescent="0.3">
      <c r="A174" s="683"/>
      <c r="B174" s="686"/>
      <c r="C174" s="191" t="s">
        <v>406</v>
      </c>
      <c r="D174" s="231">
        <f>D173/'Summary (banks)'!$D$55</f>
        <v>0</v>
      </c>
      <c r="E174" s="231" t="e">
        <f>E173/'Summary (banks)'!$E$55</f>
        <v>#DIV/0!</v>
      </c>
      <c r="F174" s="231" t="e">
        <f>F173/'Summary (banks)'!$F$55</f>
        <v>#DIV/0!</v>
      </c>
      <c r="G174" s="231" t="e">
        <f>G173/'Summary (banks)'!$G$55</f>
        <v>#DIV/0!</v>
      </c>
      <c r="H174" s="231" t="e">
        <f>H173/'Summary (banks)'!$H$55</f>
        <v>#DIV/0!</v>
      </c>
      <c r="I174" s="231">
        <f>I173/'Summary (banks)'!$I$55</f>
        <v>0</v>
      </c>
      <c r="J174" s="231" t="e">
        <f>J173/'Summary (banks)'!$J$55</f>
        <v>#DIV/0!</v>
      </c>
      <c r="K174" s="231" t="e">
        <f>K173/'Summary (banks)'!$K$55</f>
        <v>#DIV/0!</v>
      </c>
      <c r="L174" s="231" t="e">
        <f>L173/'Summary (banks)'!$L$55</f>
        <v>#DIV/0!</v>
      </c>
      <c r="M174" s="231" t="e">
        <f>M173/'Summary (banks)'!$M$55</f>
        <v>#DIV/0!</v>
      </c>
      <c r="N174" s="231" t="e">
        <f>N173/'Summary (banks)'!$N$55</f>
        <v>#DIV/0!</v>
      </c>
      <c r="O174" s="231" t="e">
        <f>O173/'Summary (banks)'!$O$55</f>
        <v>#DIV/0!</v>
      </c>
      <c r="P174" s="231" t="e">
        <f>P173/'Summary (banks)'!$P$55</f>
        <v>#DIV/0!</v>
      </c>
      <c r="Q174" s="231" t="e">
        <f>Q173/'Summary (banks)'!$Q$55</f>
        <v>#DIV/0!</v>
      </c>
      <c r="R174" s="231">
        <f>R173/'Summary (banks)'!$R$55</f>
        <v>0</v>
      </c>
      <c r="S174" s="231" t="e">
        <f>S173/'Summary (banks)'!$S$55</f>
        <v>#DIV/0!</v>
      </c>
      <c r="T174" s="231">
        <f>T173/'Summary (banks)'!$T$55</f>
        <v>0</v>
      </c>
      <c r="U174" s="231" t="e">
        <f>U173/'Summary (banks)'!$U$55</f>
        <v>#DIV/0!</v>
      </c>
      <c r="V174" s="231" t="e">
        <f>V173/'Summary (banks)'!$V$55</f>
        <v>#DIV/0!</v>
      </c>
      <c r="W174" s="231" t="e">
        <f>W173/'Summary (banks)'!$W$55</f>
        <v>#DIV/0!</v>
      </c>
      <c r="X174" s="231" t="e">
        <f>X173/'Summary (banks)'!$X$55</f>
        <v>#DIV/0!</v>
      </c>
      <c r="Z174" s="398"/>
    </row>
    <row r="175" spans="1:26" s="230" customFormat="1" ht="15" customHeight="1" thickTop="1" thickBot="1" x14ac:dyDescent="0.3">
      <c r="A175" s="683"/>
      <c r="B175" s="687" t="s">
        <v>82</v>
      </c>
      <c r="C175" s="200" t="s">
        <v>91</v>
      </c>
      <c r="D175" s="200">
        <f>D165/D161</f>
        <v>-3.3396315290854916E-3</v>
      </c>
      <c r="E175" s="200"/>
      <c r="F175" s="200"/>
      <c r="G175" s="200" t="e">
        <f>RBS!H11</f>
        <v>#DIV/0!</v>
      </c>
      <c r="H175" s="200"/>
      <c r="I175" s="188">
        <f>'Standard Chartered'!L16</f>
        <v>0</v>
      </c>
      <c r="J175" s="200">
        <f>'BNP Paribas'!J14</f>
        <v>0</v>
      </c>
      <c r="K175" s="200">
        <f>'Crédit Agricole'!K12</f>
        <v>0</v>
      </c>
      <c r="L175" s="200" t="e">
        <f>'Société Générale'!K18</f>
        <v>#DIV/0!</v>
      </c>
      <c r="M175" s="200">
        <f>'BPCE group'!H226</f>
        <v>0</v>
      </c>
      <c r="N175" s="200"/>
      <c r="O175" s="200">
        <f>'Deutsche Bank'!H11</f>
        <v>0</v>
      </c>
      <c r="P175" s="200"/>
      <c r="Q175" s="200"/>
      <c r="R175" s="200"/>
      <c r="S175" s="200" t="e">
        <f>Rabobank!I11</f>
        <v>#DIV/0!</v>
      </c>
      <c r="T175" s="200">
        <f>Unicredit!I41</f>
        <v>0.30916217540421365</v>
      </c>
      <c r="U175" s="200"/>
      <c r="V175" s="201">
        <f>Santander!H12</f>
        <v>0</v>
      </c>
      <c r="W175" s="200"/>
      <c r="X175" s="200"/>
      <c r="Y175" s="200"/>
      <c r="Z175" s="406">
        <f>MEDIAN(T175:V175,M175:R175,H175:K176,F175,E175)</f>
        <v>0</v>
      </c>
    </row>
    <row r="176" spans="1:26" s="17" customFormat="1" ht="15.75" thickBot="1" x14ac:dyDescent="0.3">
      <c r="A176" s="683"/>
      <c r="B176" s="688"/>
      <c r="C176" s="193" t="s">
        <v>407</v>
      </c>
      <c r="D176" s="230">
        <v>0</v>
      </c>
      <c r="G176" s="204"/>
      <c r="I176" s="204"/>
      <c r="J176" s="204"/>
      <c r="K176" s="204"/>
      <c r="L176" s="204"/>
      <c r="M176" s="204"/>
      <c r="O176" s="204"/>
      <c r="S176" s="204"/>
      <c r="T176" s="204"/>
      <c r="V176" s="204"/>
      <c r="Z176" s="397"/>
    </row>
    <row r="177" spans="1:26" s="23" customFormat="1" ht="15.75" thickBot="1" x14ac:dyDescent="0.3">
      <c r="A177" s="683"/>
      <c r="B177" s="688"/>
      <c r="C177" s="188" t="s">
        <v>497</v>
      </c>
      <c r="D177" s="392">
        <f>D161/D169</f>
        <v>6.2980999999999998</v>
      </c>
      <c r="E177" s="188"/>
      <c r="F177" s="188"/>
      <c r="G177" s="188" t="e">
        <f>RBS!I11</f>
        <v>#DIV/0!</v>
      </c>
      <c r="H177" s="188"/>
      <c r="I177" s="188" t="e">
        <f>'Standard Chartered'!M16</f>
        <v>#DIV/0!</v>
      </c>
      <c r="J177" s="188" t="e">
        <f>'BNP Paribas'!L14</f>
        <v>#DIV/0!</v>
      </c>
      <c r="K177" s="188" t="e">
        <f>'Crédit Agricole'!L12</f>
        <v>#DIV/0!</v>
      </c>
      <c r="L177" s="188" t="e">
        <f>'Société Générale'!M18</f>
        <v>#DIV/0!</v>
      </c>
      <c r="M177" s="188">
        <f>'BPCE group'!I226</f>
        <v>0</v>
      </c>
      <c r="N177" s="188"/>
      <c r="O177" s="188">
        <f>'Deutsche Bank'!I11</f>
        <v>0.6</v>
      </c>
      <c r="P177" s="188"/>
      <c r="Q177" s="188"/>
      <c r="R177" s="188"/>
      <c r="S177" s="188" t="e">
        <f>Rabobank!J11</f>
        <v>#DIV/0!</v>
      </c>
      <c r="T177" s="188" t="e">
        <f>Unicredit!J41</f>
        <v>#DIV/0!</v>
      </c>
      <c r="U177" s="188"/>
      <c r="V177" s="188" t="e">
        <f>Santander!I12</f>
        <v>#DIV/0!</v>
      </c>
      <c r="W177" s="188"/>
      <c r="X177" s="188"/>
      <c r="Y177" s="188"/>
      <c r="Z177" s="404"/>
    </row>
    <row r="178" spans="1:26" s="17" customFormat="1" x14ac:dyDescent="0.25">
      <c r="A178" s="683"/>
      <c r="B178" s="688"/>
      <c r="C178" s="189" t="s">
        <v>445</v>
      </c>
      <c r="D178" s="230">
        <f>D177/'Summary (banks)'!$D$81</f>
        <v>140.06735591818395</v>
      </c>
      <c r="E178" s="230">
        <f>E177/'Summary (banks)'!$E$81</f>
        <v>0</v>
      </c>
      <c r="F178" s="230">
        <f>F177/'Summary (banks)'!$F$81</f>
        <v>0</v>
      </c>
      <c r="G178" s="230" t="e">
        <f>G177/'Summary (banks)'!$G$81</f>
        <v>#DIV/0!</v>
      </c>
      <c r="H178" s="230">
        <f>H177/'Summary (banks)'!$H$81</f>
        <v>0</v>
      </c>
      <c r="I178" s="230" t="e">
        <f>I177/'Summary (banks)'!$I$81</f>
        <v>#DIV/0!</v>
      </c>
      <c r="J178" s="230" t="e">
        <f>J177/'Summary (banks)'!$J$81</f>
        <v>#DIV/0!</v>
      </c>
      <c r="K178" s="230" t="e">
        <f>K177/'Summary (banks)'!$K$81</f>
        <v>#DIV/0!</v>
      </c>
      <c r="L178" s="230" t="e">
        <f>L177/'Summary (banks)'!$L$81</f>
        <v>#DIV/0!</v>
      </c>
      <c r="M178" s="230">
        <f>M177/'Summary (banks)'!$M$81</f>
        <v>0</v>
      </c>
      <c r="N178" s="230">
        <f>N177/'Summary (banks)'!$N$81</f>
        <v>0</v>
      </c>
      <c r="O178" s="230">
        <f>O177/'Summary (banks)'!$O$81</f>
        <v>-12.137454981992796</v>
      </c>
      <c r="P178" s="230">
        <f>P177/'Summary (banks)'!$P$81</f>
        <v>0</v>
      </c>
      <c r="Q178" s="230">
        <f>Q177/'Summary (banks)'!$Q$81</f>
        <v>0</v>
      </c>
      <c r="R178" s="230">
        <f>R177/'Summary (banks)'!$R$81</f>
        <v>0</v>
      </c>
      <c r="S178" s="230" t="e">
        <f>S177/'Summary (banks)'!$S$81</f>
        <v>#DIV/0!</v>
      </c>
      <c r="T178" s="230" t="e">
        <f>T177/'Summary (banks)'!$T$81</f>
        <v>#DIV/0!</v>
      </c>
      <c r="U178" s="230">
        <f>U177/'Summary (banks)'!$U$81</f>
        <v>0</v>
      </c>
      <c r="V178" s="230" t="e">
        <f>V177/'Summary (banks)'!$V$81</f>
        <v>#DIV/0!</v>
      </c>
      <c r="W178" s="230">
        <f>W177/'Summary (banks)'!$W$81</f>
        <v>0</v>
      </c>
      <c r="X178" s="230">
        <f>X177/'Summary (banks)'!$X$81</f>
        <v>0</v>
      </c>
      <c r="Z178" s="397"/>
    </row>
    <row r="179" spans="1:26" s="360" customFormat="1" x14ac:dyDescent="0.25">
      <c r="A179" s="683"/>
      <c r="B179" s="688"/>
      <c r="C179" s="359" t="s">
        <v>446</v>
      </c>
      <c r="D179" s="264">
        <f>D177/'Summary (banks)'!$D$84</f>
        <v>109.07677744410607</v>
      </c>
      <c r="E179" s="264">
        <f>E177/'Summary (banks)'!$E$84</f>
        <v>0</v>
      </c>
      <c r="F179" s="264">
        <f>F177/'Summary (banks)'!$F$84</f>
        <v>0</v>
      </c>
      <c r="G179" s="264" t="e">
        <f>G177/'Summary (banks)'!$G$84</f>
        <v>#DIV/0!</v>
      </c>
      <c r="H179" s="264">
        <f>H177/'Summary (banks)'!$H$84</f>
        <v>0</v>
      </c>
      <c r="I179" s="264" t="e">
        <f>I177/'Summary (banks)'!$I$84</f>
        <v>#DIV/0!</v>
      </c>
      <c r="J179" s="264" t="e">
        <f>J177/'Summary (banks)'!$J$84</f>
        <v>#DIV/0!</v>
      </c>
      <c r="K179" s="264" t="e">
        <f>K177/'Summary (banks)'!$K$84</f>
        <v>#DIV/0!</v>
      </c>
      <c r="L179" s="264" t="e">
        <f>L177/'Summary (banks)'!$L$84</f>
        <v>#DIV/0!</v>
      </c>
      <c r="M179" s="264">
        <f>M177/'Summary (banks)'!$M$84</f>
        <v>0</v>
      </c>
      <c r="N179" s="264">
        <f>N177/'Summary (banks)'!$N$84</f>
        <v>0</v>
      </c>
      <c r="O179" s="264">
        <f>O177/'Summary (banks)'!$O$84</f>
        <v>-44.219440745672436</v>
      </c>
      <c r="P179" s="264">
        <f>P177/'Summary (banks)'!$P$84</f>
        <v>0</v>
      </c>
      <c r="Q179" s="264">
        <f>Q177/'Summary (banks)'!$Q$84</f>
        <v>0</v>
      </c>
      <c r="R179" s="264">
        <f>R177/'Summary (banks)'!$R$84</f>
        <v>0</v>
      </c>
      <c r="S179" s="264" t="e">
        <f>S177/'Summary (banks)'!$S$84</f>
        <v>#DIV/0!</v>
      </c>
      <c r="T179" s="264" t="e">
        <f>T177/'Summary (banks)'!$T$84</f>
        <v>#DIV/0!</v>
      </c>
      <c r="U179" s="264">
        <f>U177/'Summary (banks)'!$U$84</f>
        <v>0</v>
      </c>
      <c r="V179" s="264" t="e">
        <f>V177/'Summary (banks)'!$V$84</f>
        <v>#DIV/0!</v>
      </c>
      <c r="W179" s="264">
        <f>W177/'Summary (banks)'!$W$84</f>
        <v>0</v>
      </c>
      <c r="X179" s="264">
        <f>X177/'Summary (banks)'!$X$84</f>
        <v>0</v>
      </c>
      <c r="Z179" s="397"/>
    </row>
    <row r="180" spans="1:26" s="17" customFormat="1" ht="15.75" thickBot="1" x14ac:dyDescent="0.3">
      <c r="A180" s="683"/>
      <c r="B180" s="688"/>
      <c r="C180" s="357" t="s">
        <v>448</v>
      </c>
      <c r="D180" s="230">
        <f>D177/'Summary (banks)'!$D$92</f>
        <v>150.79284338592583</v>
      </c>
      <c r="E180" s="230">
        <f>E177/'Summary (banks)'!$E$90</f>
        <v>0</v>
      </c>
      <c r="F180" s="230">
        <f>F177/'Summary (banks)'!$F$90</f>
        <v>0</v>
      </c>
      <c r="G180" s="230" t="e">
        <f>G177/'Summary (banks)'!$G$90</f>
        <v>#DIV/0!</v>
      </c>
      <c r="H180" s="230">
        <f>H177/'Summary (banks)'!$H$90</f>
        <v>0</v>
      </c>
      <c r="I180" s="230" t="e">
        <f>I177/'Summary (banks)'!$I$90</f>
        <v>#DIV/0!</v>
      </c>
      <c r="J180" s="230" t="e">
        <f>J177/'Summary (banks)'!$J$90</f>
        <v>#DIV/0!</v>
      </c>
      <c r="K180" s="230" t="e">
        <f>K177/'Summary (banks)'!$K$90</f>
        <v>#DIV/0!</v>
      </c>
      <c r="L180" s="230" t="e">
        <f>L177/'Summary (banks)'!$L$90</f>
        <v>#DIV/0!</v>
      </c>
      <c r="M180" s="230">
        <f>M177/'Summary (banks)'!$M$90</f>
        <v>0</v>
      </c>
      <c r="N180" s="230">
        <f>N177/'Summary (banks)'!$N$90</f>
        <v>0</v>
      </c>
      <c r="O180" s="230">
        <f>O177/'Summary (banks)'!$O$90</f>
        <v>-8.1774039158810723</v>
      </c>
      <c r="P180" s="230">
        <f>P177/'Summary (banks)'!$P$90</f>
        <v>0</v>
      </c>
      <c r="Q180" s="230">
        <f>Q177/'Summary (banks)'!$Q$90</f>
        <v>0</v>
      </c>
      <c r="R180" s="230">
        <f>R177/'Summary (banks)'!$R$90</f>
        <v>0</v>
      </c>
      <c r="S180" s="230" t="e">
        <f>S177/'Summary (banks)'!$S$90</f>
        <v>#DIV/0!</v>
      </c>
      <c r="T180" s="230" t="e">
        <f>T177/'Summary (banks)'!$T$90</f>
        <v>#DIV/0!</v>
      </c>
      <c r="U180" s="230">
        <f>U177/'Summary (banks)'!$U$90</f>
        <v>0</v>
      </c>
      <c r="V180" s="230" t="e">
        <f>V177/'Summary (banks)'!$V$90</f>
        <v>#DIV/0!</v>
      </c>
      <c r="W180" s="230">
        <f>W177/'Summary (banks)'!$W$90</f>
        <v>0</v>
      </c>
      <c r="X180" s="230">
        <f>X177/'Summary (banks)'!$X$90</f>
        <v>0</v>
      </c>
      <c r="Z180" s="397"/>
    </row>
    <row r="181" spans="1:26" s="202" customFormat="1" ht="15.75" thickBot="1" x14ac:dyDescent="0.3">
      <c r="A181" s="683"/>
      <c r="B181" s="688"/>
      <c r="C181" s="201" t="s">
        <v>498</v>
      </c>
      <c r="D181" s="201">
        <f>D161/D157</f>
        <v>1.6676937404540966</v>
      </c>
      <c r="E181" s="201"/>
      <c r="F181" s="201"/>
      <c r="G181" s="201">
        <f>RBS!J11</f>
        <v>0</v>
      </c>
      <c r="H181" s="201"/>
      <c r="I181" s="201">
        <f>'Standard Chartered'!N16</f>
        <v>1</v>
      </c>
      <c r="J181" s="201">
        <f>'BNP Paribas'!M14</f>
        <v>3.4358974358974357</v>
      </c>
      <c r="K181" s="201">
        <f>'Crédit Agricole'!M1</f>
        <v>0</v>
      </c>
      <c r="L181" s="201" t="e">
        <f>'Société Générale'!N18</f>
        <v>#DIV/0!</v>
      </c>
      <c r="M181" s="201">
        <f>'BPCE group'!J226</f>
        <v>0</v>
      </c>
      <c r="N181" s="201"/>
      <c r="O181" s="201">
        <f>'Deutsche Bank'!J11</f>
        <v>0.51428571428571423</v>
      </c>
      <c r="P181" s="201"/>
      <c r="Q181" s="201"/>
      <c r="R181" s="201"/>
      <c r="S181" s="201" t="e">
        <f>Rabobank!K11</f>
        <v>#DIV/0!</v>
      </c>
      <c r="T181" s="201">
        <f>Unicredit!K41</f>
        <v>1.9146341463414633</v>
      </c>
      <c r="U181" s="201"/>
      <c r="V181" s="201">
        <f>Santander!J12</f>
        <v>1</v>
      </c>
      <c r="W181" s="201"/>
      <c r="X181" s="201"/>
      <c r="Y181" s="201"/>
      <c r="Z181" s="407"/>
    </row>
    <row r="182" spans="1:26" s="230" customFormat="1" x14ac:dyDescent="0.25">
      <c r="A182" s="683"/>
      <c r="B182" s="688"/>
      <c r="C182" s="382" t="s">
        <v>445</v>
      </c>
      <c r="D182" s="230">
        <f>D181/'Summary (banks)'!$D$94</f>
        <v>8.6357560688202888</v>
      </c>
      <c r="E182" s="230">
        <f>E181/'Summary (banks)'!$E$94</f>
        <v>0</v>
      </c>
      <c r="F182" s="230">
        <f>F181/'Summary (banks)'!$F$94</f>
        <v>0</v>
      </c>
      <c r="G182" s="230">
        <f>G181/'Summary (banks)'!$G$94</f>
        <v>0</v>
      </c>
      <c r="H182" s="230">
        <f>H181/'Summary (banks)'!$H$94</f>
        <v>0</v>
      </c>
      <c r="I182" s="230">
        <f>I181/'Summary (banks)'!$I$94</f>
        <v>-10.038739330269202</v>
      </c>
      <c r="J182" s="230">
        <f>J181/'Summary (banks)'!$J$94</f>
        <v>15.069516251538722</v>
      </c>
      <c r="K182" s="230">
        <f>K181/'Summary (banks)'!$K$94</f>
        <v>0</v>
      </c>
      <c r="L182" s="230" t="e">
        <f>L181/'Summary (banks)'!$L$94</f>
        <v>#DIV/0!</v>
      </c>
      <c r="M182" s="230">
        <f>M181/'Summary (banks)'!$M$94</f>
        <v>0</v>
      </c>
      <c r="N182" s="230">
        <f>N181/'Summary (banks)'!$N$94</f>
        <v>0</v>
      </c>
      <c r="O182" s="230">
        <f>O181/'Summary (banks)'!$O$94</f>
        <v>-3.5682044246269937</v>
      </c>
      <c r="P182" s="230">
        <f>P181/'Summary (banks)'!$P$94</f>
        <v>0</v>
      </c>
      <c r="Q182" s="230">
        <f>Q181/'Summary (banks)'!$Q$94</f>
        <v>0</v>
      </c>
      <c r="R182" s="230">
        <f>R181/'Summary (banks)'!$R$94</f>
        <v>0</v>
      </c>
      <c r="S182" s="230" t="e">
        <f>S181/'Summary (banks)'!$S$94</f>
        <v>#DIV/0!</v>
      </c>
      <c r="T182" s="230">
        <f>T181/'Summary (banks)'!$T$94</f>
        <v>19.174099087707997</v>
      </c>
      <c r="U182" s="230">
        <f>U181/'Summary (banks)'!$U$94</f>
        <v>0</v>
      </c>
      <c r="V182" s="230">
        <f>V181/'Summary (banks)'!$V$94</f>
        <v>4.8072692992563111</v>
      </c>
      <c r="W182" s="230">
        <f>W181/'Summary (banks)'!$W$94</f>
        <v>0</v>
      </c>
      <c r="X182" s="230">
        <f>X181/'Summary (banks)'!$X$94</f>
        <v>0</v>
      </c>
      <c r="Z182" s="399"/>
    </row>
    <row r="183" spans="1:26" s="264" customFormat="1" x14ac:dyDescent="0.25">
      <c r="A183" s="683"/>
      <c r="B183" s="688"/>
      <c r="C183" s="383" t="s">
        <v>446</v>
      </c>
      <c r="D183" s="264">
        <f>D181/'Summary (banks)'!$D$97</f>
        <v>6.3163751808417476</v>
      </c>
      <c r="E183" s="264">
        <f>E181/'Summary (banks)'!$E$97</f>
        <v>0</v>
      </c>
      <c r="F183" s="264">
        <f>F181/'Summary (banks)'!$F$97</f>
        <v>0</v>
      </c>
      <c r="G183" s="264">
        <f>G181/'Summary (banks)'!$G$97</f>
        <v>0</v>
      </c>
      <c r="H183" s="264">
        <f>H181/'Summary (banks)'!$H$97</f>
        <v>0</v>
      </c>
      <c r="I183" s="264">
        <f>I181/'Summary (banks)'!$I$97</f>
        <v>40.309210526315866</v>
      </c>
      <c r="J183" s="264">
        <f>J181/'Summary (banks)'!$J$97</f>
        <v>12.540478174895</v>
      </c>
      <c r="K183" s="264">
        <f>K181/'Summary (banks)'!$K$97</f>
        <v>0</v>
      </c>
      <c r="L183" s="264" t="e">
        <f>L181/'Summary (banks)'!$L$97</f>
        <v>#DIV/0!</v>
      </c>
      <c r="M183" s="264">
        <f>M181/'Summary (banks)'!$M$97</f>
        <v>0</v>
      </c>
      <c r="N183" s="264">
        <f>N181/'Summary (banks)'!$N$97</f>
        <v>0</v>
      </c>
      <c r="O183" s="264">
        <f>O181/'Summary (banks)'!$O$97</f>
        <v>-16.549591021495146</v>
      </c>
      <c r="P183" s="264">
        <f>P181/'Summary (banks)'!$P$97</f>
        <v>0</v>
      </c>
      <c r="Q183" s="264">
        <f>Q181/'Summary (banks)'!$Q$97</f>
        <v>0</v>
      </c>
      <c r="R183" s="264">
        <f>R181/'Summary (banks)'!$R$97</f>
        <v>0</v>
      </c>
      <c r="S183" s="264" t="e">
        <f>S181/'Summary (banks)'!$S$97</f>
        <v>#DIV/0!</v>
      </c>
      <c r="T183" s="264">
        <f>T181/'Summary (banks)'!$T$97</f>
        <v>8.2436307054761073</v>
      </c>
      <c r="U183" s="264">
        <f>U181/'Summary (banks)'!$U$97</f>
        <v>0</v>
      </c>
      <c r="V183" s="264">
        <f>V181/'Summary (banks)'!$V$97</f>
        <v>3.8287937743190663</v>
      </c>
      <c r="W183" s="264">
        <f>W181/'Summary (banks)'!$W$97</f>
        <v>0</v>
      </c>
      <c r="X183" s="264">
        <f>X181/'Summary (banks)'!$X$97</f>
        <v>0</v>
      </c>
      <c r="Z183" s="399"/>
    </row>
    <row r="184" spans="1:26" s="230" customFormat="1" x14ac:dyDescent="0.25">
      <c r="A184" s="683"/>
      <c r="B184" s="688"/>
      <c r="C184" s="387" t="s">
        <v>448</v>
      </c>
      <c r="D184" s="230">
        <f>D181/'Summary (banks)'!$D$105</f>
        <v>7.6870949255738878</v>
      </c>
      <c r="E184" s="230">
        <f>E181/'Summary (banks)'!$E$103</f>
        <v>0</v>
      </c>
      <c r="F184" s="230">
        <f>F181/'Summary (banks)'!$F$103</f>
        <v>0</v>
      </c>
      <c r="G184" s="230">
        <f>G181/'Summary (banks)'!$G$103</f>
        <v>0</v>
      </c>
      <c r="H184" s="230">
        <f>H181/'Summary (banks)'!$H$103</f>
        <v>0</v>
      </c>
      <c r="I184" s="230">
        <f>I181/'Summary (banks)'!$I$103</f>
        <v>-3.5834925487199079</v>
      </c>
      <c r="J184" s="230">
        <f>J181/'Summary (banks)'!$J$103</f>
        <v>17.737289642324313</v>
      </c>
      <c r="K184" s="230">
        <f>K181/'Summary (banks)'!$K$103</f>
        <v>0</v>
      </c>
      <c r="L184" s="230" t="e">
        <f>L181/'Summary (banks)'!$L$103</f>
        <v>#DIV/0!</v>
      </c>
      <c r="M184" s="230">
        <f>M181/'Summary (banks)'!$M$103</f>
        <v>0</v>
      </c>
      <c r="N184" s="230">
        <f>N181/'Summary (banks)'!$N$103</f>
        <v>0</v>
      </c>
      <c r="O184" s="230">
        <f>O181/'Summary (banks)'!$O$103</f>
        <v>-2.2257122138195378</v>
      </c>
      <c r="P184" s="230">
        <f>P181/'Summary (banks)'!$P$103</f>
        <v>0</v>
      </c>
      <c r="Q184" s="230">
        <f>Q181/'Summary (banks)'!$Q$103</f>
        <v>0</v>
      </c>
      <c r="R184" s="230">
        <f>R181/'Summary (banks)'!$R$103</f>
        <v>0</v>
      </c>
      <c r="S184" s="230" t="e">
        <f>S181/'Summary (banks)'!$S$103</f>
        <v>#DIV/0!</v>
      </c>
      <c r="T184" s="230">
        <f>T181/'Summary (banks)'!$T$103</f>
        <v>25.346005530676248</v>
      </c>
      <c r="U184" s="230">
        <f>U181/'Summary (banks)'!$U$103</f>
        <v>0</v>
      </c>
      <c r="V184" s="230">
        <f>V181/'Summary (banks)'!$V$103</f>
        <v>4.8475063938618925</v>
      </c>
      <c r="W184" s="230">
        <f>W181/'Summary (banks)'!$W$103</f>
        <v>0</v>
      </c>
      <c r="X184" s="230">
        <f>X181/'Summary (banks)'!$X$103</f>
        <v>0</v>
      </c>
      <c r="Z184" s="399"/>
    </row>
    <row r="185" spans="1:26" ht="17.100000000000001" customHeight="1" x14ac:dyDescent="0.25"/>
    <row r="187" spans="1:26" s="23" customFormat="1" ht="15.75" hidden="1" customHeight="1" thickBot="1" x14ac:dyDescent="0.3">
      <c r="A187" s="682" t="s">
        <v>418</v>
      </c>
      <c r="B187" s="684" t="s">
        <v>331</v>
      </c>
      <c r="C187" s="188" t="s">
        <v>2</v>
      </c>
      <c r="D187" s="203">
        <f>SUM(E187:X187)</f>
        <v>984.18962800000008</v>
      </c>
      <c r="E187" s="203">
        <f>HSBC!C15</f>
        <v>365.14799999999997</v>
      </c>
      <c r="F187" s="188"/>
      <c r="G187" s="203">
        <f>RBS!C12</f>
        <v>410.63863600000002</v>
      </c>
      <c r="H187" s="203">
        <f>Lloyds!E5</f>
        <v>208.40299199999998</v>
      </c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88"/>
      <c r="Y187" s="188"/>
      <c r="Z187" s="404"/>
    </row>
    <row r="188" spans="1:26" s="204" customFormat="1" hidden="1" x14ac:dyDescent="0.25">
      <c r="A188" s="683"/>
      <c r="B188" s="685"/>
      <c r="C188" s="189" t="s">
        <v>333</v>
      </c>
      <c r="D188" s="230">
        <f>D187/'Summary (banks)'!$D$3</f>
        <v>2.0150996221027836E-3</v>
      </c>
      <c r="E188" s="230">
        <f>E187/'Summary (banks)'!$E$3</f>
        <v>6.7725752508361195E-3</v>
      </c>
      <c r="F188" s="230">
        <f>F187/'Summary (banks)'!$F$3</f>
        <v>0</v>
      </c>
      <c r="G188" s="230">
        <f>G187/'Summary (banks)'!$G$3</f>
        <v>2.3059661069411128E-2</v>
      </c>
      <c r="H188" s="230">
        <f>H187/'Summary (banks)'!$H$3</f>
        <v>1.0244527105311298E-2</v>
      </c>
      <c r="I188" s="230">
        <f>I187/'Summary (banks)'!$I$3</f>
        <v>0</v>
      </c>
      <c r="J188" s="230">
        <f>J187/'Summary (banks)'!$J$3</f>
        <v>0</v>
      </c>
      <c r="K188" s="230">
        <f>K187/'Summary (banks)'!$K$3</f>
        <v>0</v>
      </c>
      <c r="L188" s="230">
        <f>L187/'Summary (banks)'!$L$3</f>
        <v>0</v>
      </c>
      <c r="M188" s="230">
        <f>M187/'Summary (banks)'!$M$3</f>
        <v>0</v>
      </c>
      <c r="N188" s="230">
        <f>N187/'Summary (banks)'!$N$3</f>
        <v>0</v>
      </c>
      <c r="O188" s="230">
        <f>O187/'Summary (banks)'!$O$3</f>
        <v>0</v>
      </c>
      <c r="P188" s="230">
        <f>P187/'Summary (banks)'!$P$3</f>
        <v>0</v>
      </c>
      <c r="Q188" s="230">
        <f>Q187/'Summary (banks)'!$Q$3</f>
        <v>0</v>
      </c>
      <c r="R188" s="230">
        <f>R187/'Summary (banks)'!$R$3</f>
        <v>0</v>
      </c>
      <c r="S188" s="230">
        <f>S187/'Summary (banks)'!$S$3</f>
        <v>0</v>
      </c>
      <c r="T188" s="230">
        <f>T187/'Summary (banks)'!$T$3</f>
        <v>0</v>
      </c>
      <c r="U188" s="230">
        <f>U187/'Summary (banks)'!$U$3</f>
        <v>0</v>
      </c>
      <c r="V188" s="230">
        <f>V187/'Summary (banks)'!$V$3</f>
        <v>0</v>
      </c>
      <c r="W188" s="230">
        <f>W187/'Summary (banks)'!$W$3</f>
        <v>0</v>
      </c>
      <c r="X188" s="230">
        <f>X187/'Summary (banks)'!$X$3</f>
        <v>0</v>
      </c>
      <c r="Z188" s="397"/>
    </row>
    <row r="189" spans="1:26" s="360" customFormat="1" hidden="1" x14ac:dyDescent="0.25">
      <c r="A189" s="683"/>
      <c r="B189" s="685"/>
      <c r="C189" s="359" t="s">
        <v>334</v>
      </c>
      <c r="D189" s="264">
        <f>D187/'Summary (banks)'!$D$7</f>
        <v>3.8391054387286092E-3</v>
      </c>
      <c r="E189" s="264">
        <f>E187/'Summary (banks)'!$E$7</f>
        <v>9.057768434236127E-3</v>
      </c>
      <c r="F189" s="264">
        <f>F187/'Summary (banks)'!$F$7</f>
        <v>0</v>
      </c>
      <c r="G189" s="264">
        <f>G187/'Summary (banks)'!$G$7</f>
        <v>0.15520833333333334</v>
      </c>
      <c r="H189" s="264">
        <f>H187/'Summary (banks)'!$H$7</f>
        <v>0.28330522765598659</v>
      </c>
      <c r="I189" s="264">
        <f>I187/'Summary (banks)'!$I$7</f>
        <v>0</v>
      </c>
      <c r="J189" s="264">
        <f>J187/'Summary (banks)'!$J$7</f>
        <v>0</v>
      </c>
      <c r="K189" s="264">
        <f>K187/'Summary (banks)'!$K$7</f>
        <v>0</v>
      </c>
      <c r="L189" s="264">
        <f>L187/'Summary (banks)'!$L$7</f>
        <v>0</v>
      </c>
      <c r="M189" s="264">
        <f>M187/'Summary (banks)'!$M$7</f>
        <v>0</v>
      </c>
      <c r="N189" s="264">
        <f>N187/'Summary (banks)'!$N$7</f>
        <v>0</v>
      </c>
      <c r="O189" s="264">
        <f>O187/'Summary (banks)'!$O$7</f>
        <v>0</v>
      </c>
      <c r="P189" s="264">
        <f>P187/'Summary (banks)'!$P$7</f>
        <v>0</v>
      </c>
      <c r="Q189" s="264">
        <f>Q187/'Summary (banks)'!$Q$7</f>
        <v>0</v>
      </c>
      <c r="R189" s="264">
        <f>R187/'Summary (banks)'!$R$7</f>
        <v>0</v>
      </c>
      <c r="S189" s="264">
        <f>S187/'Summary (banks)'!$S$7</f>
        <v>0</v>
      </c>
      <c r="T189" s="264">
        <f>T187/'Summary (banks)'!$T$7</f>
        <v>0</v>
      </c>
      <c r="U189" s="264">
        <f>U187/'Summary (banks)'!$U$7</f>
        <v>0</v>
      </c>
      <c r="V189" s="264">
        <f>V187/'Summary (banks)'!$V$7</f>
        <v>0</v>
      </c>
      <c r="W189" s="264">
        <f>W187/'Summary (banks)'!$W$7</f>
        <v>0</v>
      </c>
      <c r="X189" s="264">
        <f>X187/'Summary (banks)'!$X$7</f>
        <v>0</v>
      </c>
      <c r="Z189" s="397"/>
    </row>
    <row r="190" spans="1:26" s="204" customFormat="1" ht="15.75" hidden="1" thickBot="1" x14ac:dyDescent="0.3">
      <c r="A190" s="683"/>
      <c r="B190" s="685"/>
      <c r="C190" s="372" t="s">
        <v>398</v>
      </c>
      <c r="D190" s="230">
        <f>D187/'Summary (banks)'!$D$9</f>
        <v>1.6810792620901467E-2</v>
      </c>
      <c r="E190" s="230">
        <f>E187/'Summary (banks)'!$E$9</f>
        <v>2.1169829073231925E-2</v>
      </c>
      <c r="F190" s="230">
        <f>F187/'Summary (banks)'!$F$9</f>
        <v>0</v>
      </c>
      <c r="G190" s="230">
        <f>G187/'Summary (banks)'!$G$9</f>
        <v>0.2824644549763034</v>
      </c>
      <c r="H190" s="230">
        <f>H187/'Summary (banks)'!$H$9</f>
        <v>0.58741258741258739</v>
      </c>
      <c r="I190" s="230">
        <f>I187/'Summary (banks)'!$I$9</f>
        <v>0</v>
      </c>
      <c r="J190" s="230">
        <f>J187/'Summary (banks)'!$J$9</f>
        <v>0</v>
      </c>
      <c r="K190" s="230">
        <f>K187/'Summary (banks)'!$K$9</f>
        <v>0</v>
      </c>
      <c r="L190" s="230">
        <f>L187/'Summary (banks)'!$L$9</f>
        <v>0</v>
      </c>
      <c r="M190" s="230">
        <f>M187/'Summary (banks)'!$M$9</f>
        <v>0</v>
      </c>
      <c r="N190" s="230">
        <f>N187/'Summary (banks)'!$N$9</f>
        <v>0</v>
      </c>
      <c r="O190" s="230">
        <f>O187/'Summary (banks)'!$O$9</f>
        <v>0</v>
      </c>
      <c r="P190" s="230">
        <f>P187/'Summary (banks)'!$P$9</f>
        <v>0</v>
      </c>
      <c r="Q190" s="230" t="e">
        <f>Q187/'Summary (banks)'!$Q$9</f>
        <v>#DIV/0!</v>
      </c>
      <c r="R190" s="230">
        <f>R187/'Summary (banks)'!$R$9</f>
        <v>0</v>
      </c>
      <c r="S190" s="230">
        <f>S187/'Summary (banks)'!$S$9</f>
        <v>0</v>
      </c>
      <c r="T190" s="230">
        <f>T187/'Summary (banks)'!$T$9</f>
        <v>0</v>
      </c>
      <c r="U190" s="230">
        <f>U187/'Summary (banks)'!$U$9</f>
        <v>0</v>
      </c>
      <c r="V190" s="230">
        <f>V187/'Summary (banks)'!$V$9</f>
        <v>0</v>
      </c>
      <c r="W190" s="230">
        <f>W187/'Summary (banks)'!$W$9</f>
        <v>0</v>
      </c>
      <c r="X190" s="230">
        <f>X187/'Summary (banks)'!$X$9</f>
        <v>0</v>
      </c>
      <c r="Z190" s="397"/>
    </row>
    <row r="191" spans="1:26" s="23" customFormat="1" ht="15.75" hidden="1" thickBot="1" x14ac:dyDescent="0.3">
      <c r="A191" s="683"/>
      <c r="B191" s="685"/>
      <c r="C191" s="236" t="s">
        <v>6</v>
      </c>
      <c r="D191" s="203">
        <f>SUM(E191:X191)</f>
        <v>566.44190000000003</v>
      </c>
      <c r="E191" s="203">
        <f>HSBC!E15</f>
        <v>210.0728</v>
      </c>
      <c r="F191" s="188"/>
      <c r="G191" s="203">
        <f>RBS!E12</f>
        <v>264.57254399999999</v>
      </c>
      <c r="H191" s="203">
        <f>Lloyds!G5</f>
        <v>91.796555999999995</v>
      </c>
      <c r="I191" s="188"/>
      <c r="J191" s="188"/>
      <c r="K191" s="188"/>
      <c r="L191" s="188"/>
      <c r="M191" s="188"/>
      <c r="N191" s="188"/>
      <c r="O191" s="188"/>
      <c r="P191" s="188"/>
      <c r="Q191" s="188"/>
      <c r="R191" s="188"/>
      <c r="S191" s="188"/>
      <c r="T191" s="188"/>
      <c r="U191" s="188"/>
      <c r="V191" s="188"/>
      <c r="W191" s="188"/>
      <c r="X191" s="188"/>
      <c r="Y191" s="188"/>
      <c r="Z191" s="404"/>
    </row>
    <row r="192" spans="1:26" s="204" customFormat="1" hidden="1" x14ac:dyDescent="0.25">
      <c r="A192" s="683"/>
      <c r="B192" s="685"/>
      <c r="C192" s="189" t="s">
        <v>335</v>
      </c>
      <c r="D192" s="230">
        <f>D191/'Summary (banks)'!$D$29</f>
        <v>6.0056106964461444E-3</v>
      </c>
      <c r="E192" s="230">
        <f>E191/'Summary (banks)'!$E$29</f>
        <v>1.2349605130651403E-2</v>
      </c>
      <c r="F192" s="230">
        <f>F191/'Summary (banks)'!$F$29</f>
        <v>0</v>
      </c>
      <c r="G192" s="230">
        <f>G191/'Summary (banks)'!$G$29</f>
        <v>-7.1032186459489444E-2</v>
      </c>
      <c r="H192" s="230">
        <f>H191/'Summary (banks)'!$H$29</f>
        <v>4.1997729852440401E-2</v>
      </c>
      <c r="I192" s="230">
        <f>I191/'Summary (banks)'!$I$29</f>
        <v>0</v>
      </c>
      <c r="J192" s="230">
        <f>J191/'Summary (banks)'!$J$29</f>
        <v>0</v>
      </c>
      <c r="K192" s="230">
        <f>K191/'Summary (banks)'!$K$29</f>
        <v>0</v>
      </c>
      <c r="L192" s="230">
        <f>L191/'Summary (banks)'!$L$29</f>
        <v>0</v>
      </c>
      <c r="M192" s="230">
        <f>M191/'Summary (banks)'!$M$29</f>
        <v>0</v>
      </c>
      <c r="N192" s="230">
        <f>N191/'Summary (banks)'!$N$29</f>
        <v>0</v>
      </c>
      <c r="O192" s="230">
        <f>O191/'Summary (banks)'!$O$29</f>
        <v>0</v>
      </c>
      <c r="P192" s="230">
        <f>P191/'Summary (banks)'!$P$29</f>
        <v>0</v>
      </c>
      <c r="Q192" s="230">
        <f>Q191/'Summary (banks)'!$Q$29</f>
        <v>0</v>
      </c>
      <c r="R192" s="230">
        <f>R191/'Summary (banks)'!$R$29</f>
        <v>0</v>
      </c>
      <c r="S192" s="230">
        <f>S191/'Summary (banks)'!$S$29</f>
        <v>0</v>
      </c>
      <c r="T192" s="230">
        <f>T191/'Summary (banks)'!$T$29</f>
        <v>0</v>
      </c>
      <c r="U192" s="230">
        <f>U191/'Summary (banks)'!$U$29</f>
        <v>0</v>
      </c>
      <c r="V192" s="230">
        <f>V191/'Summary (banks)'!$V$29</f>
        <v>0</v>
      </c>
      <c r="W192" s="230">
        <f>W191/'Summary (banks)'!$W$29</f>
        <v>0</v>
      </c>
      <c r="X192" s="230">
        <f>X191/'Summary (banks)'!$X$29</f>
        <v>0</v>
      </c>
      <c r="Z192" s="397"/>
    </row>
    <row r="193" spans="1:26" s="360" customFormat="1" hidden="1" x14ac:dyDescent="0.25">
      <c r="A193" s="683"/>
      <c r="B193" s="685"/>
      <c r="C193" s="359" t="s">
        <v>336</v>
      </c>
      <c r="D193" s="264">
        <f>D191/'Summary (banks)'!$D$33</f>
        <v>8.3687047598939943E-3</v>
      </c>
      <c r="E193" s="264">
        <f>E191/'Summary (banks)'!$E$33</f>
        <v>1.2010309278350515E-2</v>
      </c>
      <c r="F193" s="264">
        <f>F191/'Summary (banks)'!$F$33</f>
        <v>0</v>
      </c>
      <c r="G193" s="264">
        <f>G191/'Summary (banks)'!$G$33</f>
        <v>-8.0503144654088046E-2</v>
      </c>
      <c r="H193" s="264">
        <f>H191/'Summary (banks)'!$H$33</f>
        <v>0.24262295081967195</v>
      </c>
      <c r="I193" s="264">
        <f>I191/'Summary (banks)'!$I$33</f>
        <v>0</v>
      </c>
      <c r="J193" s="264">
        <f>J191/'Summary (banks)'!$J$33</f>
        <v>0</v>
      </c>
      <c r="K193" s="264">
        <f>K191/'Summary (banks)'!$K$33</f>
        <v>0</v>
      </c>
      <c r="L193" s="264">
        <f>L191/'Summary (banks)'!$L$33</f>
        <v>0</v>
      </c>
      <c r="M193" s="264">
        <f>M191/'Summary (banks)'!$M$33</f>
        <v>0</v>
      </c>
      <c r="N193" s="264">
        <f>N191/'Summary (banks)'!$N$33</f>
        <v>0</v>
      </c>
      <c r="O193" s="264">
        <f>O191/'Summary (banks)'!$O$33</f>
        <v>0</v>
      </c>
      <c r="P193" s="264">
        <f>P191/'Summary (banks)'!$P$33</f>
        <v>0</v>
      </c>
      <c r="Q193" s="264">
        <f>Q191/'Summary (banks)'!$Q$33</f>
        <v>0</v>
      </c>
      <c r="R193" s="264">
        <f>R191/'Summary (banks)'!$R$33</f>
        <v>0</v>
      </c>
      <c r="S193" s="264">
        <f>S191/'Summary (banks)'!$S$33</f>
        <v>0</v>
      </c>
      <c r="T193" s="264">
        <f>T191/'Summary (banks)'!$T$33</f>
        <v>0</v>
      </c>
      <c r="U193" s="264">
        <f>U191/'Summary (banks)'!$U$33</f>
        <v>0</v>
      </c>
      <c r="V193" s="264">
        <f>V191/'Summary (banks)'!$V$33</f>
        <v>0</v>
      </c>
      <c r="W193" s="264">
        <f>W191/'Summary (banks)'!$W$33</f>
        <v>0</v>
      </c>
      <c r="X193" s="264">
        <f>X191/'Summary (banks)'!$X$33</f>
        <v>0</v>
      </c>
      <c r="Z193" s="397"/>
    </row>
    <row r="194" spans="1:26" s="204" customFormat="1" ht="15.75" hidden="1" thickBot="1" x14ac:dyDescent="0.3">
      <c r="A194" s="683"/>
      <c r="B194" s="685"/>
      <c r="C194" s="372" t="s">
        <v>399</v>
      </c>
      <c r="D194" s="230">
        <f>D191/'Summary (banks)'!$D$35</f>
        <v>2.2867565839635975E-2</v>
      </c>
      <c r="E194" s="230">
        <f>E191/'Summary (banks)'!$E$35</f>
        <v>2.1702682563338304E-2</v>
      </c>
      <c r="F194" s="230">
        <f>F191/'Summary (banks)'!$F$35</f>
        <v>0</v>
      </c>
      <c r="G194" s="230">
        <f>G191/'Summary (banks)'!$G$35</f>
        <v>0.54857142857142838</v>
      </c>
      <c r="H194" s="230">
        <f>H191/'Summary (banks)'!$H$35</f>
        <v>0.39153439153439151</v>
      </c>
      <c r="I194" s="230">
        <f>I191/'Summary (banks)'!$I$35</f>
        <v>0</v>
      </c>
      <c r="J194" s="230">
        <f>J191/'Summary (banks)'!$J$35</f>
        <v>0</v>
      </c>
      <c r="K194" s="230">
        <f>K191/'Summary (banks)'!$K$35</f>
        <v>0</v>
      </c>
      <c r="L194" s="230">
        <f>L191/'Summary (banks)'!$L$35</f>
        <v>0</v>
      </c>
      <c r="M194" s="230">
        <f>M191/'Summary (banks)'!$M$35</f>
        <v>0</v>
      </c>
      <c r="N194" s="230">
        <f>N191/'Summary (banks)'!$N$35</f>
        <v>0</v>
      </c>
      <c r="O194" s="230">
        <f>O191/'Summary (banks)'!$O$35</f>
        <v>0</v>
      </c>
      <c r="P194" s="230">
        <f>P191/'Summary (banks)'!$P$35</f>
        <v>0</v>
      </c>
      <c r="Q194" s="230" t="e">
        <f>Q191/'Summary (banks)'!$Q$35</f>
        <v>#DIV/0!</v>
      </c>
      <c r="R194" s="230">
        <f>R191/'Summary (banks)'!$R$35</f>
        <v>0</v>
      </c>
      <c r="S194" s="230">
        <f>S191/'Summary (banks)'!$S$35</f>
        <v>0</v>
      </c>
      <c r="T194" s="230">
        <f>T191/'Summary (banks)'!$T$35</f>
        <v>0</v>
      </c>
      <c r="U194" s="230">
        <f>U191/'Summary (banks)'!$U$35</f>
        <v>0</v>
      </c>
      <c r="V194" s="230">
        <f>V191/'Summary (banks)'!$V$35</f>
        <v>0</v>
      </c>
      <c r="W194" s="230">
        <f>W191/'Summary (banks)'!$W$35</f>
        <v>0</v>
      </c>
      <c r="X194" s="230">
        <f>X191/'Summary (banks)'!$X$35</f>
        <v>0</v>
      </c>
      <c r="Z194" s="397"/>
    </row>
    <row r="195" spans="1:26" s="23" customFormat="1" ht="15.75" hidden="1" thickBot="1" x14ac:dyDescent="0.3">
      <c r="A195" s="683"/>
      <c r="B195" s="685"/>
      <c r="C195" s="188" t="s">
        <v>400</v>
      </c>
      <c r="D195" s="203">
        <f>SUM(E195:X195)</f>
        <v>44.603715999999999</v>
      </c>
      <c r="E195" s="203">
        <f>HSBC!F15</f>
        <v>14.425599999999999</v>
      </c>
      <c r="F195" s="188"/>
      <c r="G195" s="203">
        <f>RBS!F12</f>
        <v>28.937622000000001</v>
      </c>
      <c r="H195" s="203">
        <f>Lloyds!H5</f>
        <v>1.240494</v>
      </c>
      <c r="I195" s="188"/>
      <c r="J195" s="188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404"/>
    </row>
    <row r="196" spans="1:26" s="204" customFormat="1" hidden="1" x14ac:dyDescent="0.25">
      <c r="A196" s="683"/>
      <c r="B196" s="685"/>
      <c r="C196" s="189" t="s">
        <v>401</v>
      </c>
      <c r="D196" s="230">
        <f>D195/'Summary (banks)'!$D$42</f>
        <v>1.5988494213439153E-3</v>
      </c>
      <c r="E196" s="230">
        <f>E195/'Summary (banks)'!$E$42</f>
        <v>4.7548291233283808E-3</v>
      </c>
      <c r="F196" s="230">
        <f>F195/'Summary (banks)'!$F$42</f>
        <v>0</v>
      </c>
      <c r="G196" s="230">
        <f>G195/'Summary (banks)'!$G$42</f>
        <v>0.37500000000000006</v>
      </c>
      <c r="H196" s="230">
        <f>H195/'Summary (banks)'!$H$42</f>
        <v>3.0303030303030304E-2</v>
      </c>
      <c r="I196" s="230">
        <f>I195/'Summary (banks)'!$I$42</f>
        <v>0</v>
      </c>
      <c r="J196" s="230">
        <f>J195/'Summary (banks)'!$J$42</f>
        <v>0</v>
      </c>
      <c r="K196" s="230">
        <f>K195/'Summary (banks)'!$K$42</f>
        <v>0</v>
      </c>
      <c r="L196" s="230">
        <f>L195/'Summary (banks)'!$L$42</f>
        <v>0</v>
      </c>
      <c r="M196" s="230">
        <f>M195/'Summary (banks)'!$M$42</f>
        <v>0</v>
      </c>
      <c r="N196" s="230">
        <f>N195/'Summary (banks)'!$N$42</f>
        <v>0</v>
      </c>
      <c r="O196" s="230">
        <f>O195/'Summary (banks)'!$O$42</f>
        <v>0</v>
      </c>
      <c r="P196" s="230">
        <f>P195/'Summary (banks)'!$P$42</f>
        <v>0</v>
      </c>
      <c r="Q196" s="230">
        <f>Q195/'Summary (banks)'!$Q$42</f>
        <v>0</v>
      </c>
      <c r="R196" s="230">
        <f>R195/'Summary (banks)'!$R$42</f>
        <v>0</v>
      </c>
      <c r="S196" s="230">
        <f>S195/'Summary (banks)'!$S$42</f>
        <v>0</v>
      </c>
      <c r="T196" s="230">
        <f>T195/'Summary (banks)'!$T$42</f>
        <v>0</v>
      </c>
      <c r="U196" s="230">
        <f>U195/'Summary (banks)'!$U$42</f>
        <v>0</v>
      </c>
      <c r="V196" s="230">
        <f>V195/'Summary (banks)'!$V$42</f>
        <v>0</v>
      </c>
      <c r="W196" s="230">
        <f>W195/'Summary (banks)'!$W$42</f>
        <v>0</v>
      </c>
      <c r="X196" s="230">
        <f>X195/'Summary (banks)'!$X$42</f>
        <v>0</v>
      </c>
      <c r="Z196" s="397"/>
    </row>
    <row r="197" spans="1:26" s="360" customFormat="1" hidden="1" x14ac:dyDescent="0.25">
      <c r="A197" s="683"/>
      <c r="B197" s="685"/>
      <c r="C197" s="359" t="s">
        <v>402</v>
      </c>
      <c r="D197" s="264">
        <f>D195/'Summary (banks)'!$D$46</f>
        <v>2.3933993698030723E-3</v>
      </c>
      <c r="E197" s="264">
        <f>E195/'Summary (banks)'!$E$46</f>
        <v>4.9367479173094732E-3</v>
      </c>
      <c r="F197" s="264">
        <f>F195/'Summary (banks)'!$F$46</f>
        <v>0</v>
      </c>
      <c r="G197" s="264">
        <f>G195/'Summary (banks)'!$G$46</f>
        <v>-0.18421052631578946</v>
      </c>
      <c r="H197" s="264">
        <f>H195/'Summary (banks)'!$H$46</f>
        <v>0.05</v>
      </c>
      <c r="I197" s="264">
        <f>I195/'Summary (banks)'!$I$46</f>
        <v>0</v>
      </c>
      <c r="J197" s="264">
        <f>J195/'Summary (banks)'!$J$46</f>
        <v>0</v>
      </c>
      <c r="K197" s="264">
        <f>K195/'Summary (banks)'!$K$46</f>
        <v>0</v>
      </c>
      <c r="L197" s="264">
        <f>L195/'Summary (banks)'!$L$46</f>
        <v>0</v>
      </c>
      <c r="M197" s="264">
        <f>M195/'Summary (banks)'!$M$46</f>
        <v>0</v>
      </c>
      <c r="N197" s="264">
        <f>N195/'Summary (banks)'!$N$46</f>
        <v>0</v>
      </c>
      <c r="O197" s="264">
        <f>O195/'Summary (banks)'!$O$46</f>
        <v>0</v>
      </c>
      <c r="P197" s="264">
        <f>P195/'Summary (banks)'!$P$46</f>
        <v>0</v>
      </c>
      <c r="Q197" s="264">
        <f>Q195/'Summary (banks)'!$Q$46</f>
        <v>0</v>
      </c>
      <c r="R197" s="264">
        <f>R195/'Summary (banks)'!$R$46</f>
        <v>0</v>
      </c>
      <c r="S197" s="264">
        <f>S195/'Summary (banks)'!$S$46</f>
        <v>0</v>
      </c>
      <c r="T197" s="264">
        <f>T195/'Summary (banks)'!$T$46</f>
        <v>0</v>
      </c>
      <c r="U197" s="264">
        <f>U195/'Summary (banks)'!$U$46</f>
        <v>0</v>
      </c>
      <c r="V197" s="264">
        <f>V195/'Summary (banks)'!$V$46</f>
        <v>0</v>
      </c>
      <c r="W197" s="264">
        <f>W195/'Summary (banks)'!$W$46</f>
        <v>0</v>
      </c>
      <c r="X197" s="264">
        <f>X195/'Summary (banks)'!$X$46</f>
        <v>0</v>
      </c>
      <c r="Z197" s="397"/>
    </row>
    <row r="198" spans="1:26" s="204" customFormat="1" ht="15.75" hidden="1" thickBot="1" x14ac:dyDescent="0.3">
      <c r="A198" s="683"/>
      <c r="B198" s="685"/>
      <c r="C198" s="372" t="s">
        <v>403</v>
      </c>
      <c r="D198" s="230">
        <f>D195/'Summary (banks)'!$D$48</f>
        <v>1.1638500449085791E-2</v>
      </c>
      <c r="E198" s="230">
        <f>E195/'Summary (banks)'!$E$48</f>
        <v>1.2648221343873518E-2</v>
      </c>
      <c r="F198" s="230">
        <f>F195/'Summary (banks)'!$F$48</f>
        <v>0</v>
      </c>
      <c r="G198" s="230">
        <f>G195/'Summary (banks)'!$G$48</f>
        <v>0.47727272727272729</v>
      </c>
      <c r="H198" s="230">
        <f>H195/'Summary (banks)'!$H$48</f>
        <v>0.2</v>
      </c>
      <c r="I198" s="230">
        <f>I195/'Summary (banks)'!$I$48</f>
        <v>0</v>
      </c>
      <c r="J198" s="230">
        <f>J195/'Summary (banks)'!$J$48</f>
        <v>0</v>
      </c>
      <c r="K198" s="230">
        <f>K195/'Summary (banks)'!$K$48</f>
        <v>0</v>
      </c>
      <c r="L198" s="230">
        <f>L195/'Summary (banks)'!$L$48</f>
        <v>0</v>
      </c>
      <c r="M198" s="230">
        <f>M195/'Summary (banks)'!$M$48</f>
        <v>0</v>
      </c>
      <c r="N198" s="230">
        <f>N195/'Summary (banks)'!$N$48</f>
        <v>0</v>
      </c>
      <c r="O198" s="230">
        <f>O195/'Summary (banks)'!$O$48</f>
        <v>0</v>
      </c>
      <c r="P198" s="230">
        <f>P195/'Summary (banks)'!$P$48</f>
        <v>0</v>
      </c>
      <c r="Q198" s="230" t="e">
        <f>Q195/'Summary (banks)'!$Q$48</f>
        <v>#DIV/0!</v>
      </c>
      <c r="R198" s="230">
        <f>R195/'Summary (banks)'!$R$48</f>
        <v>0</v>
      </c>
      <c r="S198" s="230">
        <f>S195/'Summary (banks)'!$S$48</f>
        <v>0</v>
      </c>
      <c r="T198" s="230">
        <f>T195/'Summary (banks)'!$T$48</f>
        <v>0</v>
      </c>
      <c r="U198" s="230">
        <f>U195/'Summary (banks)'!$U$48</f>
        <v>0</v>
      </c>
      <c r="V198" s="230">
        <f>V195/'Summary (banks)'!$V$48</f>
        <v>0</v>
      </c>
      <c r="W198" s="230">
        <f>W195/'Summary (banks)'!$W$48</f>
        <v>0</v>
      </c>
      <c r="X198" s="230">
        <f>X195/'Summary (banks)'!$X$48</f>
        <v>0</v>
      </c>
      <c r="Z198" s="397"/>
    </row>
    <row r="199" spans="1:26" s="23" customFormat="1" ht="15.75" hidden="1" thickBot="1" x14ac:dyDescent="0.3">
      <c r="A199" s="683"/>
      <c r="B199" s="685"/>
      <c r="C199" s="188" t="s">
        <v>3</v>
      </c>
      <c r="D199" s="203">
        <f>SUM(E199:X199)</f>
        <v>2446</v>
      </c>
      <c r="E199" s="188">
        <f>HSBC!D15</f>
        <v>1150</v>
      </c>
      <c r="F199" s="188"/>
      <c r="G199" s="188">
        <f>RBS!D12</f>
        <v>898</v>
      </c>
      <c r="H199" s="188">
        <f>Lloyds!F5</f>
        <v>398</v>
      </c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88"/>
      <c r="Y199" s="188"/>
      <c r="Z199" s="404"/>
    </row>
    <row r="200" spans="1:26" s="204" customFormat="1" hidden="1" x14ac:dyDescent="0.25">
      <c r="A200" s="683"/>
      <c r="B200" s="685"/>
      <c r="C200" s="189" t="s">
        <v>337</v>
      </c>
      <c r="D200" s="230">
        <f>D199/'Summary (banks)'!$D$16</f>
        <v>1.1660868014801578E-3</v>
      </c>
      <c r="E200" s="230">
        <f>E199/'Summary (banks)'!$E$16</f>
        <v>4.4409431790974462E-3</v>
      </c>
      <c r="F200" s="230">
        <f>F199/'Summary (banks)'!$F$16</f>
        <v>0</v>
      </c>
      <c r="G200" s="230">
        <f>G199/'Summary (banks)'!$G$16</f>
        <v>9.7779810320234323E-3</v>
      </c>
      <c r="H200" s="230">
        <f>H199/'Summary (banks)'!$H$16</f>
        <v>4.4681949839459325E-3</v>
      </c>
      <c r="I200" s="230">
        <f>I199/'Summary (banks)'!$I$16</f>
        <v>0</v>
      </c>
      <c r="J200" s="230">
        <f>J199/'Summary (banks)'!$J$16</f>
        <v>0</v>
      </c>
      <c r="K200" s="230">
        <f>K199/'Summary (banks)'!$K$16</f>
        <v>0</v>
      </c>
      <c r="L200" s="230">
        <f>L199/'Summary (banks)'!$L$16</f>
        <v>0</v>
      </c>
      <c r="M200" s="230">
        <f>M199/'Summary (banks)'!$M$16</f>
        <v>0</v>
      </c>
      <c r="N200" s="230">
        <f>N199/'Summary (banks)'!$N$16</f>
        <v>0</v>
      </c>
      <c r="O200" s="230">
        <f>O199/'Summary (banks)'!$O$16</f>
        <v>0</v>
      </c>
      <c r="P200" s="230">
        <f>P199/'Summary (banks)'!$P$16</f>
        <v>0</v>
      </c>
      <c r="Q200" s="230">
        <f>Q199/'Summary (banks)'!$Q$16</f>
        <v>0</v>
      </c>
      <c r="R200" s="230">
        <f>R199/'Summary (banks)'!$R$16</f>
        <v>0</v>
      </c>
      <c r="S200" s="230">
        <f>S199/'Summary (banks)'!$S$16</f>
        <v>0</v>
      </c>
      <c r="T200" s="230">
        <f>T199/'Summary (banks)'!$T$16</f>
        <v>0</v>
      </c>
      <c r="U200" s="230">
        <f>U199/'Summary (banks)'!$U$16</f>
        <v>0</v>
      </c>
      <c r="V200" s="230">
        <f>V199/'Summary (banks)'!$V$16</f>
        <v>0</v>
      </c>
      <c r="W200" s="230">
        <f>W199/'Summary (banks)'!$W$16</f>
        <v>0</v>
      </c>
      <c r="X200" s="230">
        <f>X199/'Summary (banks)'!$X$16</f>
        <v>0</v>
      </c>
      <c r="Z200" s="397"/>
    </row>
    <row r="201" spans="1:26" s="360" customFormat="1" hidden="1" x14ac:dyDescent="0.25">
      <c r="A201" s="683"/>
      <c r="B201" s="685"/>
      <c r="C201" s="359" t="s">
        <v>338</v>
      </c>
      <c r="D201" s="264">
        <f>D199/'Summary (banks)'!$D$20</f>
        <v>2.0865874059180257E-3</v>
      </c>
      <c r="E201" s="264">
        <f>E199/'Summary (banks)'!$E$20</f>
        <v>5.3639310618251359E-3</v>
      </c>
      <c r="F201" s="264">
        <f>F199/'Summary (banks)'!$F$20</f>
        <v>0</v>
      </c>
      <c r="G201" s="264">
        <f>G199/'Summary (banks)'!$G$20</f>
        <v>3.2927544734526255E-2</v>
      </c>
      <c r="H201" s="264">
        <f>H199/'Summary (banks)'!$H$20</f>
        <v>0.27988748241912798</v>
      </c>
      <c r="I201" s="264">
        <f>I199/'Summary (banks)'!$I$20</f>
        <v>0</v>
      </c>
      <c r="J201" s="264">
        <f>J199/'Summary (banks)'!$J$20</f>
        <v>0</v>
      </c>
      <c r="K201" s="264">
        <f>K199/'Summary (banks)'!$K$20</f>
        <v>0</v>
      </c>
      <c r="L201" s="264">
        <f>L199/'Summary (banks)'!$L$20</f>
        <v>0</v>
      </c>
      <c r="M201" s="264">
        <f>M199/'Summary (banks)'!$M$20</f>
        <v>0</v>
      </c>
      <c r="N201" s="264">
        <f>N199/'Summary (banks)'!$N$20</f>
        <v>0</v>
      </c>
      <c r="O201" s="264">
        <f>O199/'Summary (banks)'!$O$20</f>
        <v>0</v>
      </c>
      <c r="P201" s="264">
        <f>P199/'Summary (banks)'!$P$20</f>
        <v>0</v>
      </c>
      <c r="Q201" s="264">
        <f>Q199/'Summary (banks)'!$Q$20</f>
        <v>0</v>
      </c>
      <c r="R201" s="264">
        <f>R199/'Summary (banks)'!$R$20</f>
        <v>0</v>
      </c>
      <c r="S201" s="264">
        <f>S199/'Summary (banks)'!$S$20</f>
        <v>0</v>
      </c>
      <c r="T201" s="264">
        <f>T199/'Summary (banks)'!$T$20</f>
        <v>0</v>
      </c>
      <c r="U201" s="264">
        <f>U199/'Summary (banks)'!$U$20</f>
        <v>0</v>
      </c>
      <c r="V201" s="264">
        <f>V199/'Summary (banks)'!$V$20</f>
        <v>0</v>
      </c>
      <c r="W201" s="264">
        <f>W199/'Summary (banks)'!$W$20</f>
        <v>0</v>
      </c>
      <c r="X201" s="264">
        <f>X199/'Summary (banks)'!$X$20</f>
        <v>0</v>
      </c>
      <c r="Z201" s="397"/>
    </row>
    <row r="202" spans="1:26" s="204" customFormat="1" ht="15.75" hidden="1" thickBot="1" x14ac:dyDescent="0.3">
      <c r="A202" s="683"/>
      <c r="B202" s="685"/>
      <c r="C202" s="372" t="s">
        <v>404</v>
      </c>
      <c r="D202" s="230">
        <f>D199/'Summary (banks)'!$D$22</f>
        <v>1.6898333655732723E-2</v>
      </c>
      <c r="E202" s="230">
        <f>E199/'Summary (banks)'!$E$22</f>
        <v>2.9151562777256713E-2</v>
      </c>
      <c r="F202" s="230">
        <f>F199/'Summary (banks)'!$F$22</f>
        <v>0</v>
      </c>
      <c r="G202" s="230">
        <f>G199/'Summary (banks)'!$G$22</f>
        <v>0.11797162375197057</v>
      </c>
      <c r="H202" s="230">
        <f>H199/'Summary (banks)'!$H$22</f>
        <v>0.73567467652495377</v>
      </c>
      <c r="I202" s="230">
        <f>I199/'Summary (banks)'!$I$22</f>
        <v>0</v>
      </c>
      <c r="J202" s="230">
        <f>J199/'Summary (banks)'!$J$22</f>
        <v>0</v>
      </c>
      <c r="K202" s="230">
        <f>K199/'Summary (banks)'!$K$22</f>
        <v>0</v>
      </c>
      <c r="L202" s="230">
        <f>L199/'Summary (banks)'!$L$22</f>
        <v>0</v>
      </c>
      <c r="M202" s="230">
        <f>M199/'Summary (banks)'!$M$22</f>
        <v>0</v>
      </c>
      <c r="N202" s="230">
        <f>N199/'Summary (banks)'!$N$22</f>
        <v>0</v>
      </c>
      <c r="O202" s="230">
        <f>O199/'Summary (banks)'!$O$22</f>
        <v>0</v>
      </c>
      <c r="P202" s="230">
        <f>P199/'Summary (banks)'!$P$22</f>
        <v>0</v>
      </c>
      <c r="Q202" s="230" t="e">
        <f>Q199/'Summary (banks)'!$Q$22</f>
        <v>#DIV/0!</v>
      </c>
      <c r="R202" s="230">
        <f>R199/'Summary (banks)'!$R$22</f>
        <v>0</v>
      </c>
      <c r="S202" s="230">
        <f>S199/'Summary (banks)'!$S$22</f>
        <v>0</v>
      </c>
      <c r="T202" s="230">
        <f>T199/'Summary (banks)'!$T$22</f>
        <v>0</v>
      </c>
      <c r="U202" s="230">
        <f>U199/'Summary (banks)'!$U$22</f>
        <v>0</v>
      </c>
      <c r="V202" s="230">
        <f>V199/'Summary (banks)'!$V$22</f>
        <v>0</v>
      </c>
      <c r="W202" s="230">
        <f>W199/'Summary (banks)'!$W$22</f>
        <v>0</v>
      </c>
      <c r="X202" s="230">
        <f>X199/'Summary (banks)'!$X$22</f>
        <v>0</v>
      </c>
      <c r="Z202" s="397"/>
    </row>
    <row r="203" spans="1:26" s="23" customFormat="1" ht="15.75" hidden="1" thickBot="1" x14ac:dyDescent="0.3">
      <c r="A203" s="683"/>
      <c r="B203" s="685"/>
      <c r="C203" s="190" t="s">
        <v>405</v>
      </c>
      <c r="D203" s="203">
        <f>SUM(E203:X203)</f>
        <v>0</v>
      </c>
      <c r="E203" s="190"/>
      <c r="F203" s="190"/>
      <c r="G203" s="190">
        <v>0</v>
      </c>
      <c r="H203" s="188">
        <f>Lloyds!I5</f>
        <v>0</v>
      </c>
      <c r="I203" s="190"/>
      <c r="J203" s="190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405"/>
    </row>
    <row r="204" spans="1:26" s="192" customFormat="1" ht="15.75" hidden="1" thickBot="1" x14ac:dyDescent="0.3">
      <c r="A204" s="683"/>
      <c r="B204" s="686"/>
      <c r="C204" s="191" t="s">
        <v>406</v>
      </c>
      <c r="D204" s="231">
        <f>D203/'Summary (banks)'!$D$55</f>
        <v>0</v>
      </c>
      <c r="E204" s="231" t="e">
        <f>E203/'Summary (banks)'!$E$55</f>
        <v>#DIV/0!</v>
      </c>
      <c r="F204" s="231" t="e">
        <f>F203/'Summary (banks)'!$F$55</f>
        <v>#DIV/0!</v>
      </c>
      <c r="G204" s="231" t="e">
        <f>G203/'Summary (banks)'!$G$55</f>
        <v>#DIV/0!</v>
      </c>
      <c r="H204" s="231" t="e">
        <f>H203/'Summary (banks)'!$H$55</f>
        <v>#DIV/0!</v>
      </c>
      <c r="I204" s="231">
        <f>I203/'Summary (banks)'!$I$55</f>
        <v>0</v>
      </c>
      <c r="J204" s="231" t="e">
        <f>J203/'Summary (banks)'!$J$55</f>
        <v>#DIV/0!</v>
      </c>
      <c r="K204" s="231" t="e">
        <f>K203/'Summary (banks)'!$K$55</f>
        <v>#DIV/0!</v>
      </c>
      <c r="L204" s="231" t="e">
        <f>L203/'Summary (banks)'!$L$55</f>
        <v>#DIV/0!</v>
      </c>
      <c r="M204" s="231" t="e">
        <f>M203/'Summary (banks)'!$M$55</f>
        <v>#DIV/0!</v>
      </c>
      <c r="N204" s="231" t="e">
        <f>N203/'Summary (banks)'!$N$55</f>
        <v>#DIV/0!</v>
      </c>
      <c r="O204" s="231" t="e">
        <f>O203/'Summary (banks)'!$O$55</f>
        <v>#DIV/0!</v>
      </c>
      <c r="P204" s="231" t="e">
        <f>P203/'Summary (banks)'!$P$55</f>
        <v>#DIV/0!</v>
      </c>
      <c r="Q204" s="231" t="e">
        <f>Q203/'Summary (banks)'!$Q$55</f>
        <v>#DIV/0!</v>
      </c>
      <c r="R204" s="231">
        <f>R203/'Summary (banks)'!$R$55</f>
        <v>0</v>
      </c>
      <c r="S204" s="231" t="e">
        <f>S203/'Summary (banks)'!$S$55</f>
        <v>#DIV/0!</v>
      </c>
      <c r="T204" s="231">
        <f>T203/'Summary (banks)'!$T$55</f>
        <v>0</v>
      </c>
      <c r="U204" s="231" t="e">
        <f>U203/'Summary (banks)'!$U$55</f>
        <v>#DIV/0!</v>
      </c>
      <c r="V204" s="231" t="e">
        <f>V203/'Summary (banks)'!$V$55</f>
        <v>#DIV/0!</v>
      </c>
      <c r="W204" s="231" t="e">
        <f>W203/'Summary (banks)'!$W$55</f>
        <v>#DIV/0!</v>
      </c>
      <c r="X204" s="231" t="e">
        <f>X203/'Summary (banks)'!$X$55</f>
        <v>#DIV/0!</v>
      </c>
      <c r="Z204" s="398"/>
    </row>
    <row r="205" spans="1:26" s="230" customFormat="1" ht="15" hidden="1" customHeight="1" thickTop="1" thickBot="1" x14ac:dyDescent="0.3">
      <c r="A205" s="683"/>
      <c r="B205" s="687" t="s">
        <v>82</v>
      </c>
      <c r="C205" s="200" t="s">
        <v>91</v>
      </c>
      <c r="D205" s="200">
        <f>D195/D191</f>
        <v>7.8743673446473497E-2</v>
      </c>
      <c r="E205" s="200">
        <f>HSBC!H15</f>
        <v>6.8669527896995708E-2</v>
      </c>
      <c r="F205" s="200"/>
      <c r="G205" s="200">
        <f>RBS!H12</f>
        <v>0.109375</v>
      </c>
      <c r="H205" s="201">
        <f>Lloyds!J5</f>
        <v>1.3513513513513514E-2</v>
      </c>
      <c r="I205" s="200"/>
      <c r="J205" s="200"/>
      <c r="K205" s="200"/>
      <c r="L205" s="200"/>
      <c r="M205" s="200"/>
      <c r="N205" s="200"/>
      <c r="O205" s="200"/>
      <c r="P205" s="200"/>
      <c r="Q205" s="200"/>
      <c r="R205" s="200"/>
      <c r="S205" s="200"/>
      <c r="T205" s="200"/>
      <c r="U205" s="200"/>
      <c r="V205" s="200"/>
      <c r="W205" s="200"/>
      <c r="X205" s="200"/>
      <c r="Y205" s="200"/>
      <c r="Z205" s="406">
        <f>MEDIAN(E205:X205)</f>
        <v>6.8669527896995708E-2</v>
      </c>
    </row>
    <row r="206" spans="1:26" s="204" customFormat="1" ht="15.75" hidden="1" thickBot="1" x14ac:dyDescent="0.3">
      <c r="A206" s="683"/>
      <c r="B206" s="688"/>
      <c r="C206" s="193" t="s">
        <v>407</v>
      </c>
      <c r="D206" s="230"/>
      <c r="Z206" s="397"/>
    </row>
    <row r="207" spans="1:26" s="23" customFormat="1" ht="15.75" hidden="1" thickBot="1" x14ac:dyDescent="0.3">
      <c r="A207" s="683"/>
      <c r="B207" s="688"/>
      <c r="C207" s="188" t="s">
        <v>135</v>
      </c>
      <c r="D207" s="233">
        <f>D187/D199</f>
        <v>0.40236697792313986</v>
      </c>
      <c r="E207" s="233" t="e">
        <f>HSBC!#REF!</f>
        <v>#REF!</v>
      </c>
      <c r="F207" s="233"/>
      <c r="G207" s="233" t="e">
        <f>RBS!#REF!</f>
        <v>#REF!</v>
      </c>
      <c r="H207" s="233" t="e">
        <f>Lloyds!#REF!</f>
        <v>#REF!</v>
      </c>
      <c r="I207" s="188"/>
      <c r="J207" s="188"/>
      <c r="K207" s="188"/>
      <c r="L207" s="188"/>
      <c r="M207" s="188"/>
      <c r="N207" s="188"/>
      <c r="O207" s="188"/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404"/>
    </row>
    <row r="208" spans="1:26" s="204" customFormat="1" hidden="1" x14ac:dyDescent="0.25">
      <c r="A208" s="683"/>
      <c r="B208" s="688"/>
      <c r="C208" s="189" t="s">
        <v>445</v>
      </c>
      <c r="D208" s="234" t="e">
        <f>D207/'Summary (banks)'!#REF!</f>
        <v>#REF!</v>
      </c>
      <c r="E208" s="230" t="e">
        <f>E207/'Summary (banks)'!#REF!</f>
        <v>#REF!</v>
      </c>
      <c r="F208" s="230" t="e">
        <f>F207/'Summary (banks)'!#REF!</f>
        <v>#REF!</v>
      </c>
      <c r="G208" s="230" t="e">
        <f>G207/'Summary (banks)'!#REF!</f>
        <v>#REF!</v>
      </c>
      <c r="H208" s="230" t="e">
        <f>H207/'Summary (banks)'!#REF!</f>
        <v>#REF!</v>
      </c>
      <c r="I208" s="230" t="e">
        <f>I207/'Summary (banks)'!#REF!</f>
        <v>#REF!</v>
      </c>
      <c r="J208" s="230" t="e">
        <f>J207/'Summary (banks)'!#REF!</f>
        <v>#REF!</v>
      </c>
      <c r="K208" s="230" t="e">
        <f>K207/'Summary (banks)'!#REF!</f>
        <v>#REF!</v>
      </c>
      <c r="L208" s="230" t="e">
        <f>L207/'Summary (banks)'!#REF!</f>
        <v>#REF!</v>
      </c>
      <c r="M208" s="230" t="e">
        <f>M207/'Summary (banks)'!#REF!</f>
        <v>#REF!</v>
      </c>
      <c r="N208" s="230" t="e">
        <f>N207/'Summary (banks)'!#REF!</f>
        <v>#REF!</v>
      </c>
      <c r="O208" s="230" t="e">
        <f>O207/'Summary (banks)'!#REF!</f>
        <v>#REF!</v>
      </c>
      <c r="P208" s="230" t="e">
        <f>P207/'Summary (banks)'!#REF!</f>
        <v>#REF!</v>
      </c>
      <c r="Q208" s="230" t="e">
        <f>Q207/'Summary (banks)'!#REF!</f>
        <v>#REF!</v>
      </c>
      <c r="R208" s="230" t="e">
        <f>R207/'Summary (banks)'!#REF!</f>
        <v>#REF!</v>
      </c>
      <c r="S208" s="230" t="e">
        <f>S207/'Summary (banks)'!#REF!</f>
        <v>#REF!</v>
      </c>
      <c r="T208" s="230" t="e">
        <f>T207/'Summary (banks)'!#REF!</f>
        <v>#REF!</v>
      </c>
      <c r="U208" s="230" t="e">
        <f>U207/'Summary (banks)'!#REF!</f>
        <v>#REF!</v>
      </c>
      <c r="V208" s="230" t="e">
        <f>V207/'Summary (banks)'!#REF!</f>
        <v>#REF!</v>
      </c>
      <c r="W208" s="230" t="e">
        <f>W207/'Summary (banks)'!#REF!</f>
        <v>#REF!</v>
      </c>
      <c r="X208" s="230" t="e">
        <f>X207/'Summary (banks)'!#REF!</f>
        <v>#REF!</v>
      </c>
      <c r="Z208" s="397"/>
    </row>
    <row r="209" spans="1:26" s="360" customFormat="1" hidden="1" x14ac:dyDescent="0.25">
      <c r="A209" s="683"/>
      <c r="B209" s="688"/>
      <c r="C209" s="359" t="s">
        <v>446</v>
      </c>
      <c r="D209" s="363" t="e">
        <f>D207/'Summary (banks)'!#REF!</f>
        <v>#REF!</v>
      </c>
      <c r="E209" s="264" t="e">
        <f>E207/'Summary (banks)'!#REF!</f>
        <v>#REF!</v>
      </c>
      <c r="F209" s="264" t="e">
        <f>F207/'Summary (banks)'!#REF!</f>
        <v>#REF!</v>
      </c>
      <c r="G209" s="264" t="e">
        <f>G207/'Summary (banks)'!#REF!</f>
        <v>#REF!</v>
      </c>
      <c r="H209" s="264" t="e">
        <f>H207/'Summary (banks)'!#REF!</f>
        <v>#REF!</v>
      </c>
      <c r="I209" s="264" t="e">
        <f>I207/'Summary (banks)'!#REF!</f>
        <v>#REF!</v>
      </c>
      <c r="J209" s="264" t="e">
        <f>J207/'Summary (banks)'!#REF!</f>
        <v>#REF!</v>
      </c>
      <c r="K209" s="264" t="e">
        <f>K207/'Summary (banks)'!#REF!</f>
        <v>#REF!</v>
      </c>
      <c r="L209" s="264" t="e">
        <f>L207/'Summary (banks)'!#REF!</f>
        <v>#REF!</v>
      </c>
      <c r="M209" s="264" t="e">
        <f>M207/'Summary (banks)'!#REF!</f>
        <v>#REF!</v>
      </c>
      <c r="N209" s="264" t="e">
        <f>N207/'Summary (banks)'!#REF!</f>
        <v>#REF!</v>
      </c>
      <c r="O209" s="264" t="e">
        <f>O207/'Summary (banks)'!#REF!</f>
        <v>#REF!</v>
      </c>
      <c r="P209" s="264" t="e">
        <f>P207/'Summary (banks)'!#REF!</f>
        <v>#REF!</v>
      </c>
      <c r="Q209" s="264" t="e">
        <f>Q207/'Summary (banks)'!#REF!</f>
        <v>#REF!</v>
      </c>
      <c r="R209" s="264" t="e">
        <f>R207/'Summary (banks)'!#REF!</f>
        <v>#REF!</v>
      </c>
      <c r="S209" s="264" t="e">
        <f>S207/'Summary (banks)'!#REF!</f>
        <v>#REF!</v>
      </c>
      <c r="T209" s="264" t="e">
        <f>T207/'Summary (banks)'!#REF!</f>
        <v>#REF!</v>
      </c>
      <c r="U209" s="264" t="e">
        <f>U207/'Summary (banks)'!#REF!</f>
        <v>#REF!</v>
      </c>
      <c r="V209" s="264" t="e">
        <f>V207/'Summary (banks)'!#REF!</f>
        <v>#REF!</v>
      </c>
      <c r="W209" s="264" t="e">
        <f>W207/'Summary (banks)'!#REF!</f>
        <v>#REF!</v>
      </c>
      <c r="X209" s="264" t="e">
        <f>X207/'Summary (banks)'!#REF!</f>
        <v>#REF!</v>
      </c>
      <c r="Z209" s="397"/>
    </row>
    <row r="210" spans="1:26" s="204" customFormat="1" ht="15.75" hidden="1" thickBot="1" x14ac:dyDescent="0.3">
      <c r="A210" s="683"/>
      <c r="B210" s="688"/>
      <c r="C210" s="357" t="s">
        <v>448</v>
      </c>
      <c r="D210" s="234" t="e">
        <f>D207/'Summary (banks)'!#REF!</f>
        <v>#REF!</v>
      </c>
      <c r="E210" s="230" t="e">
        <f>E207/'Summary (banks)'!#REF!</f>
        <v>#REF!</v>
      </c>
      <c r="F210" s="230" t="e">
        <f>F207/'Summary (banks)'!#REF!</f>
        <v>#REF!</v>
      </c>
      <c r="G210" s="230" t="e">
        <f>G207/'Summary (banks)'!#REF!</f>
        <v>#REF!</v>
      </c>
      <c r="H210" s="230" t="e">
        <f>H207/'Summary (banks)'!#REF!</f>
        <v>#REF!</v>
      </c>
      <c r="I210" s="230" t="e">
        <f>I207/'Summary (banks)'!#REF!</f>
        <v>#REF!</v>
      </c>
      <c r="J210" s="230" t="e">
        <f>J207/'Summary (banks)'!#REF!</f>
        <v>#REF!</v>
      </c>
      <c r="K210" s="230" t="e">
        <f>K207/'Summary (banks)'!#REF!</f>
        <v>#REF!</v>
      </c>
      <c r="L210" s="230" t="e">
        <f>L207/'Summary (banks)'!#REF!</f>
        <v>#REF!</v>
      </c>
      <c r="M210" s="230" t="e">
        <f>M207/'Summary (banks)'!#REF!</f>
        <v>#REF!</v>
      </c>
      <c r="N210" s="230" t="e">
        <f>N207/'Summary (banks)'!#REF!</f>
        <v>#REF!</v>
      </c>
      <c r="O210" s="230" t="e">
        <f>O207/'Summary (banks)'!#REF!</f>
        <v>#REF!</v>
      </c>
      <c r="P210" s="230" t="e">
        <f>P207/'Summary (banks)'!#REF!</f>
        <v>#REF!</v>
      </c>
      <c r="Q210" s="230" t="e">
        <f>Q207/'Summary (banks)'!#REF!</f>
        <v>#REF!</v>
      </c>
      <c r="R210" s="230" t="e">
        <f>R207/'Summary (banks)'!#REF!</f>
        <v>#REF!</v>
      </c>
      <c r="S210" s="230" t="e">
        <f>S207/'Summary (banks)'!#REF!</f>
        <v>#REF!</v>
      </c>
      <c r="T210" s="230" t="e">
        <f>T207/'Summary (banks)'!#REF!</f>
        <v>#REF!</v>
      </c>
      <c r="U210" s="230" t="e">
        <f>U207/'Summary (banks)'!#REF!</f>
        <v>#REF!</v>
      </c>
      <c r="V210" s="230" t="e">
        <f>V207/'Summary (banks)'!#REF!</f>
        <v>#REF!</v>
      </c>
      <c r="W210" s="230" t="e">
        <f>W207/'Summary (banks)'!#REF!</f>
        <v>#REF!</v>
      </c>
      <c r="X210" s="230" t="e">
        <f>X207/'Summary (banks)'!#REF!</f>
        <v>#REF!</v>
      </c>
      <c r="Z210" s="397"/>
    </row>
    <row r="211" spans="1:26" s="23" customFormat="1" ht="15.75" hidden="1" thickBot="1" x14ac:dyDescent="0.3">
      <c r="A211" s="683"/>
      <c r="B211" s="688"/>
      <c r="C211" s="188" t="s">
        <v>497</v>
      </c>
      <c r="D211" s="233">
        <f>D191/D199</f>
        <v>0.2315788634505315</v>
      </c>
      <c r="E211" s="375">
        <f>HSBC!I15</f>
        <v>0.182672</v>
      </c>
      <c r="F211" s="375"/>
      <c r="G211" s="375">
        <f>RBS!I12</f>
        <v>0.29462421380846326</v>
      </c>
      <c r="H211" s="375">
        <f>Lloyds!K5</f>
        <v>0.23064461306532663</v>
      </c>
      <c r="I211" s="188"/>
      <c r="J211" s="188"/>
      <c r="K211" s="188"/>
      <c r="L211" s="188"/>
      <c r="M211" s="188"/>
      <c r="N211" s="188"/>
      <c r="O211" s="188"/>
      <c r="P211" s="188"/>
      <c r="Q211" s="188"/>
      <c r="R211" s="188"/>
      <c r="S211" s="188"/>
      <c r="T211" s="188"/>
      <c r="U211" s="188"/>
      <c r="V211" s="188"/>
      <c r="W211" s="188"/>
      <c r="X211" s="188"/>
      <c r="Y211" s="188"/>
      <c r="Z211" s="404"/>
    </row>
    <row r="212" spans="1:26" s="204" customFormat="1" hidden="1" x14ac:dyDescent="0.25">
      <c r="A212" s="683"/>
      <c r="B212" s="688"/>
      <c r="C212" s="189" t="s">
        <v>445</v>
      </c>
      <c r="D212" s="234">
        <f>D211/'Summary (banks)'!$D$81</f>
        <v>5.1502261142335177</v>
      </c>
      <c r="E212" s="230">
        <f>E211/'Summary (banks)'!$E$81</f>
        <v>2.7808518669588724</v>
      </c>
      <c r="F212" s="230">
        <f>F211/'Summary (banks)'!$F$81</f>
        <v>0</v>
      </c>
      <c r="G212" s="230">
        <f>G211/'Summary (banks)'!$G$81</f>
        <v>-7.2645044234443796</v>
      </c>
      <c r="H212" s="230">
        <f>H211/'Summary (banks)'!$H$81</f>
        <v>9.3992607760710474</v>
      </c>
      <c r="I212" s="230">
        <f>I211/'Summary (banks)'!$I$81</f>
        <v>0</v>
      </c>
      <c r="J212" s="230">
        <f>J211/'Summary (banks)'!$J$81</f>
        <v>0</v>
      </c>
      <c r="K212" s="230">
        <f>K211/'Summary (banks)'!$K$81</f>
        <v>0</v>
      </c>
      <c r="L212" s="230">
        <f>L211/'Summary (banks)'!$L$81</f>
        <v>0</v>
      </c>
      <c r="M212" s="230">
        <f>M211/'Summary (banks)'!$M$81</f>
        <v>0</v>
      </c>
      <c r="N212" s="230">
        <f>N211/'Summary (banks)'!$N$81</f>
        <v>0</v>
      </c>
      <c r="O212" s="230">
        <f>O211/'Summary (banks)'!$O$81</f>
        <v>0</v>
      </c>
      <c r="P212" s="230">
        <f>P211/'Summary (banks)'!$P$81</f>
        <v>0</v>
      </c>
      <c r="Q212" s="230">
        <f>Q211/'Summary (banks)'!$Q$81</f>
        <v>0</v>
      </c>
      <c r="R212" s="230">
        <f>R211/'Summary (banks)'!$R$81</f>
        <v>0</v>
      </c>
      <c r="S212" s="230">
        <f>S211/'Summary (banks)'!$S$81</f>
        <v>0</v>
      </c>
      <c r="T212" s="230">
        <f>T211/'Summary (banks)'!$T$81</f>
        <v>0</v>
      </c>
      <c r="U212" s="230">
        <f>U211/'Summary (banks)'!$U$81</f>
        <v>0</v>
      </c>
      <c r="V212" s="230">
        <f>V211/'Summary (banks)'!$V$81</f>
        <v>0</v>
      </c>
      <c r="W212" s="230">
        <f>W211/'Summary (banks)'!$W$81</f>
        <v>0</v>
      </c>
      <c r="X212" s="230">
        <f>X211/'Summary (banks)'!$X$81</f>
        <v>0</v>
      </c>
      <c r="Z212" s="397"/>
    </row>
    <row r="213" spans="1:26" s="360" customFormat="1" hidden="1" x14ac:dyDescent="0.25">
      <c r="A213" s="683"/>
      <c r="B213" s="688"/>
      <c r="C213" s="359" t="s">
        <v>446</v>
      </c>
      <c r="D213" s="363">
        <f>D211/'Summary (banks)'!$D$84</f>
        <v>4.0107137310224754</v>
      </c>
      <c r="E213" s="264">
        <f>E211/'Summary (banks)'!$E$84</f>
        <v>2.2390871806364858</v>
      </c>
      <c r="F213" s="264">
        <f>F211/'Summary (banks)'!$F$84</f>
        <v>0</v>
      </c>
      <c r="G213" s="264">
        <f>G211/'Summary (banks)'!$G$84</f>
        <v>-2.4448571948845093</v>
      </c>
      <c r="H213" s="264">
        <f>H211/'Summary (banks)'!$H$84</f>
        <v>0.86685888458686822</v>
      </c>
      <c r="I213" s="264">
        <f>I211/'Summary (banks)'!$I$84</f>
        <v>0</v>
      </c>
      <c r="J213" s="264">
        <f>J211/'Summary (banks)'!$J$84</f>
        <v>0</v>
      </c>
      <c r="K213" s="264">
        <f>K211/'Summary (banks)'!$K$84</f>
        <v>0</v>
      </c>
      <c r="L213" s="264">
        <f>L211/'Summary (banks)'!$L$84</f>
        <v>0</v>
      </c>
      <c r="M213" s="264">
        <f>M211/'Summary (banks)'!$M$84</f>
        <v>0</v>
      </c>
      <c r="N213" s="264">
        <f>N211/'Summary (banks)'!$N$84</f>
        <v>0</v>
      </c>
      <c r="O213" s="264">
        <f>O211/'Summary (banks)'!$O$84</f>
        <v>0</v>
      </c>
      <c r="P213" s="264">
        <f>P211/'Summary (banks)'!$P$84</f>
        <v>0</v>
      </c>
      <c r="Q213" s="264">
        <f>Q211/'Summary (banks)'!$Q$84</f>
        <v>0</v>
      </c>
      <c r="R213" s="264">
        <f>R211/'Summary (banks)'!$R$84</f>
        <v>0</v>
      </c>
      <c r="S213" s="264">
        <f>S211/'Summary (banks)'!$S$84</f>
        <v>0</v>
      </c>
      <c r="T213" s="264">
        <f>T211/'Summary (banks)'!$T$84</f>
        <v>0</v>
      </c>
      <c r="U213" s="264">
        <f>U211/'Summary (banks)'!$U$84</f>
        <v>0</v>
      </c>
      <c r="V213" s="264">
        <f>V211/'Summary (banks)'!$V$84</f>
        <v>0</v>
      </c>
      <c r="W213" s="264">
        <f>W211/'Summary (banks)'!$W$84</f>
        <v>0</v>
      </c>
      <c r="X213" s="264">
        <f>X211/'Summary (banks)'!$X$84</f>
        <v>0</v>
      </c>
      <c r="Z213" s="397"/>
    </row>
    <row r="214" spans="1:26" s="204" customFormat="1" ht="15.75" hidden="1" thickBot="1" x14ac:dyDescent="0.3">
      <c r="A214" s="683"/>
      <c r="B214" s="688"/>
      <c r="C214" s="357" t="s">
        <v>448</v>
      </c>
      <c r="D214" s="234">
        <f>D211/'Summary (banks)'!$D$92</f>
        <v>5.5445984166314757</v>
      </c>
      <c r="E214" s="230">
        <f>E211/'Summary (banks)'!$E$90</f>
        <v>5.469637404886293</v>
      </c>
      <c r="F214" s="230">
        <f>F211/'Summary (banks)'!$F$90</f>
        <v>0</v>
      </c>
      <c r="G214" s="230">
        <f>G211/'Summary (banks)'!$G$90</f>
        <v>-5.8986064311491777</v>
      </c>
      <c r="H214" s="230">
        <f>H211/'Summary (banks)'!$H$90</f>
        <v>10.46465959805384</v>
      </c>
      <c r="I214" s="230">
        <f>I211/'Summary (banks)'!$I$90</f>
        <v>0</v>
      </c>
      <c r="J214" s="230">
        <f>J211/'Summary (banks)'!$J$90</f>
        <v>0</v>
      </c>
      <c r="K214" s="230">
        <f>K211/'Summary (banks)'!$K$90</f>
        <v>0</v>
      </c>
      <c r="L214" s="230">
        <f>L211/'Summary (banks)'!$L$90</f>
        <v>0</v>
      </c>
      <c r="M214" s="230">
        <f>M211/'Summary (banks)'!$M$90</f>
        <v>0</v>
      </c>
      <c r="N214" s="230">
        <f>N211/'Summary (banks)'!$N$90</f>
        <v>0</v>
      </c>
      <c r="O214" s="230">
        <f>O211/'Summary (banks)'!$O$90</f>
        <v>0</v>
      </c>
      <c r="P214" s="230">
        <f>P211/'Summary (banks)'!$P$90</f>
        <v>0</v>
      </c>
      <c r="Q214" s="230">
        <f>Q211/'Summary (banks)'!$Q$90</f>
        <v>0</v>
      </c>
      <c r="R214" s="230">
        <f>R211/'Summary (banks)'!$R$90</f>
        <v>0</v>
      </c>
      <c r="S214" s="230">
        <f>S211/'Summary (banks)'!$S$90</f>
        <v>0</v>
      </c>
      <c r="T214" s="230">
        <f>T211/'Summary (banks)'!$T$90</f>
        <v>0</v>
      </c>
      <c r="U214" s="230">
        <f>U211/'Summary (banks)'!$U$90</f>
        <v>0</v>
      </c>
      <c r="V214" s="230">
        <f>V211/'Summary (banks)'!$V$90</f>
        <v>0</v>
      </c>
      <c r="W214" s="230">
        <f>W211/'Summary (banks)'!$W$90</f>
        <v>0</v>
      </c>
      <c r="X214" s="230">
        <f>X211/'Summary (banks)'!$X$90</f>
        <v>0</v>
      </c>
      <c r="Z214" s="397"/>
    </row>
    <row r="215" spans="1:26" s="202" customFormat="1" ht="15.75" hidden="1" thickBot="1" x14ac:dyDescent="0.3">
      <c r="A215" s="683"/>
      <c r="B215" s="688"/>
      <c r="C215" s="201" t="s">
        <v>498</v>
      </c>
      <c r="D215" s="201">
        <f>D191/D187</f>
        <v>0.57554142401508823</v>
      </c>
      <c r="E215" s="388">
        <f>HSBC!J15</f>
        <v>0.57530864197530873</v>
      </c>
      <c r="F215" s="201"/>
      <c r="G215" s="201">
        <f>RBS!J12</f>
        <v>0.64429530201342278</v>
      </c>
      <c r="H215" s="201">
        <f>Lloyds!L5</f>
        <v>0.44047619047619047</v>
      </c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407"/>
    </row>
    <row r="216" spans="1:26" s="230" customFormat="1" hidden="1" x14ac:dyDescent="0.25">
      <c r="A216" s="683"/>
      <c r="B216" s="688"/>
      <c r="C216" s="382" t="s">
        <v>445</v>
      </c>
      <c r="D216" s="230">
        <f>D215/'Summary (banks)'!$D$94</f>
        <v>2.9803046115304261</v>
      </c>
      <c r="E216" s="230">
        <f>E215/'Summary (banks)'!$E$94</f>
        <v>1.8234725600319852</v>
      </c>
      <c r="F216" s="230">
        <f>F215/'Summary (banks)'!$F$94</f>
        <v>0</v>
      </c>
      <c r="G216" s="230">
        <f>G215/'Summary (banks)'!$G$94</f>
        <v>-3.0803655893153761</v>
      </c>
      <c r="H216" s="230">
        <f>H215/'Summary (banks)'!$H$94</f>
        <v>4.0995284038700603</v>
      </c>
      <c r="I216" s="230">
        <f>I215/'Summary (banks)'!$I$94</f>
        <v>0</v>
      </c>
      <c r="J216" s="230">
        <f>J215/'Summary (banks)'!$J$94</f>
        <v>0</v>
      </c>
      <c r="K216" s="230">
        <f>K215/'Summary (banks)'!$K$94</f>
        <v>0</v>
      </c>
      <c r="L216" s="230">
        <f>L215/'Summary (banks)'!$L$94</f>
        <v>0</v>
      </c>
      <c r="M216" s="230">
        <f>M215/'Summary (banks)'!$M$94</f>
        <v>0</v>
      </c>
      <c r="N216" s="230">
        <f>N215/'Summary (banks)'!$N$94</f>
        <v>0</v>
      </c>
      <c r="O216" s="230">
        <f>O215/'Summary (banks)'!$O$94</f>
        <v>0</v>
      </c>
      <c r="P216" s="230">
        <f>P215/'Summary (banks)'!$P$94</f>
        <v>0</v>
      </c>
      <c r="Q216" s="230">
        <f>Q215/'Summary (banks)'!$Q$94</f>
        <v>0</v>
      </c>
      <c r="R216" s="230">
        <f>R215/'Summary (banks)'!$R$94</f>
        <v>0</v>
      </c>
      <c r="S216" s="230">
        <f>S215/'Summary (banks)'!$S$94</f>
        <v>0</v>
      </c>
      <c r="T216" s="230">
        <f>T215/'Summary (banks)'!$T$94</f>
        <v>0</v>
      </c>
      <c r="U216" s="230">
        <f>U215/'Summary (banks)'!$U$94</f>
        <v>0</v>
      </c>
      <c r="V216" s="230">
        <f>V215/'Summary (banks)'!$V$94</f>
        <v>0</v>
      </c>
      <c r="W216" s="230">
        <f>W215/'Summary (banks)'!$W$94</f>
        <v>0</v>
      </c>
      <c r="X216" s="230">
        <f>X215/'Summary (banks)'!$X$94</f>
        <v>0</v>
      </c>
      <c r="Z216" s="399"/>
    </row>
    <row r="217" spans="1:26" s="264" customFormat="1" hidden="1" x14ac:dyDescent="0.25">
      <c r="A217" s="683"/>
      <c r="B217" s="688"/>
      <c r="C217" s="383" t="s">
        <v>446</v>
      </c>
      <c r="D217" s="264">
        <f>D215/'Summary (banks)'!$D$97</f>
        <v>2.1798580147008009</v>
      </c>
      <c r="E217" s="264">
        <f>E215/'Summary (banks)'!$E$97</f>
        <v>1.3259677994145349</v>
      </c>
      <c r="F217" s="264">
        <f>F215/'Summary (banks)'!$F$97</f>
        <v>0</v>
      </c>
      <c r="G217" s="264">
        <f>G215/'Summary (banks)'!$G$97</f>
        <v>-0.51867797897935919</v>
      </c>
      <c r="H217" s="264">
        <f>H215/'Summary (banks)'!$H$97</f>
        <v>0.8564012490241989</v>
      </c>
      <c r="I217" s="264">
        <f>I215/'Summary (banks)'!$I$97</f>
        <v>0</v>
      </c>
      <c r="J217" s="264">
        <f>J215/'Summary (banks)'!$J$97</f>
        <v>0</v>
      </c>
      <c r="K217" s="264">
        <f>K215/'Summary (banks)'!$K$97</f>
        <v>0</v>
      </c>
      <c r="L217" s="264">
        <f>L215/'Summary (banks)'!$L$97</f>
        <v>0</v>
      </c>
      <c r="M217" s="264">
        <f>M215/'Summary (banks)'!$M$97</f>
        <v>0</v>
      </c>
      <c r="N217" s="264">
        <f>N215/'Summary (banks)'!$N$97</f>
        <v>0</v>
      </c>
      <c r="O217" s="264">
        <f>O215/'Summary (banks)'!$O$97</f>
        <v>0</v>
      </c>
      <c r="P217" s="264">
        <f>P215/'Summary (banks)'!$P$97</f>
        <v>0</v>
      </c>
      <c r="Q217" s="264">
        <f>Q215/'Summary (banks)'!$Q$97</f>
        <v>0</v>
      </c>
      <c r="R217" s="264">
        <f>R215/'Summary (banks)'!$R$97</f>
        <v>0</v>
      </c>
      <c r="S217" s="264">
        <f>S215/'Summary (banks)'!$S$97</f>
        <v>0</v>
      </c>
      <c r="T217" s="264">
        <f>T215/'Summary (banks)'!$T$97</f>
        <v>0</v>
      </c>
      <c r="U217" s="264">
        <f>U215/'Summary (banks)'!$U$97</f>
        <v>0</v>
      </c>
      <c r="V217" s="264">
        <f>V215/'Summary (banks)'!$V$97</f>
        <v>0</v>
      </c>
      <c r="W217" s="264">
        <f>W215/'Summary (banks)'!$W$97</f>
        <v>0</v>
      </c>
      <c r="X217" s="264">
        <f>X215/'Summary (banks)'!$X$97</f>
        <v>0</v>
      </c>
      <c r="Z217" s="399"/>
    </row>
    <row r="218" spans="1:26" s="230" customFormat="1" ht="15.75" hidden="1" thickBot="1" x14ac:dyDescent="0.3">
      <c r="A218" s="683"/>
      <c r="B218" s="688"/>
      <c r="C218" s="387" t="s">
        <v>448</v>
      </c>
      <c r="D218" s="230">
        <f>D215/'Summary (banks)'!$D$105</f>
        <v>2.6529100953507667</v>
      </c>
      <c r="E218" s="230">
        <f>E215/'Summary (banks)'!$E$103</f>
        <v>2.8775337794236666</v>
      </c>
      <c r="F218" s="230">
        <f>F215/'Summary (banks)'!$F$103</f>
        <v>0</v>
      </c>
      <c r="G218" s="230">
        <f>G215/'Summary (banks)'!$G$103</f>
        <v>-2.5045845543056995</v>
      </c>
      <c r="H218" s="230">
        <f>H215/'Summary (banks)'!$H$103</f>
        <v>4.5120107165561709</v>
      </c>
      <c r="I218" s="230">
        <f>I215/'Summary (banks)'!$I$103</f>
        <v>0</v>
      </c>
      <c r="J218" s="230">
        <f>J215/'Summary (banks)'!$J$103</f>
        <v>0</v>
      </c>
      <c r="K218" s="230">
        <f>K215/'Summary (banks)'!$K$103</f>
        <v>0</v>
      </c>
      <c r="L218" s="230">
        <f>L215/'Summary (banks)'!$L$103</f>
        <v>0</v>
      </c>
      <c r="M218" s="230">
        <f>M215/'Summary (banks)'!$M$103</f>
        <v>0</v>
      </c>
      <c r="N218" s="230">
        <f>N215/'Summary (banks)'!$N$103</f>
        <v>0</v>
      </c>
      <c r="O218" s="230">
        <f>O215/'Summary (banks)'!$O$103</f>
        <v>0</v>
      </c>
      <c r="P218" s="230">
        <f>P215/'Summary (banks)'!$P$103</f>
        <v>0</v>
      </c>
      <c r="Q218" s="230">
        <f>Q215/'Summary (banks)'!$Q$103</f>
        <v>0</v>
      </c>
      <c r="R218" s="230">
        <f>R215/'Summary (banks)'!$R$103</f>
        <v>0</v>
      </c>
      <c r="S218" s="230">
        <f>S215/'Summary (banks)'!$S$103</f>
        <v>0</v>
      </c>
      <c r="T218" s="230">
        <f>T215/'Summary (banks)'!$T$103</f>
        <v>0</v>
      </c>
      <c r="U218" s="230">
        <f>U215/'Summary (banks)'!$U$103</f>
        <v>0</v>
      </c>
      <c r="V218" s="230">
        <f>V215/'Summary (banks)'!$V$103</f>
        <v>0</v>
      </c>
      <c r="W218" s="230">
        <f>W215/'Summary (banks)'!$W$103</f>
        <v>0</v>
      </c>
      <c r="X218" s="230">
        <f>X215/'Summary (banks)'!$X$103</f>
        <v>0</v>
      </c>
      <c r="Z218" s="399"/>
    </row>
    <row r="219" spans="1:26" s="23" customFormat="1" ht="15.75" hidden="1" thickBot="1" x14ac:dyDescent="0.3">
      <c r="A219" s="683"/>
      <c r="B219" s="688"/>
      <c r="C219" s="236" t="s">
        <v>408</v>
      </c>
      <c r="D219" s="203" t="e">
        <f>SUM(E219:X219)</f>
        <v>#REF!</v>
      </c>
      <c r="E219" s="203" t="e">
        <f>HSBC!#REF!</f>
        <v>#REF!</v>
      </c>
      <c r="F219" s="188"/>
      <c r="G219" s="203" t="e">
        <f>RBS!#REF!</f>
        <v>#REF!</v>
      </c>
      <c r="H219" s="203" t="e">
        <f>Lloyds!#REF!</f>
        <v>#REF!</v>
      </c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88"/>
      <c r="Y219" s="188"/>
      <c r="Z219" s="404"/>
    </row>
    <row r="220" spans="1:26" s="204" customFormat="1" hidden="1" x14ac:dyDescent="0.25">
      <c r="A220" s="683"/>
      <c r="B220" s="688"/>
      <c r="C220" s="189" t="s">
        <v>333</v>
      </c>
      <c r="D220" s="230" t="e">
        <f>D219/'Summary (banks)'!$D$3</f>
        <v>#REF!</v>
      </c>
      <c r="E220" s="230" t="e">
        <f>E219/'Summary (banks)'!$E$3</f>
        <v>#REF!</v>
      </c>
      <c r="F220" s="230">
        <f>F219/'Summary (banks)'!$F$3</f>
        <v>0</v>
      </c>
      <c r="G220" s="230" t="e">
        <f>G219/'Summary (banks)'!$G$3</f>
        <v>#REF!</v>
      </c>
      <c r="H220" s="230" t="e">
        <f>H219/'Summary (banks)'!$H$3</f>
        <v>#REF!</v>
      </c>
      <c r="I220" s="230">
        <f>I219/'Summary (banks)'!$I$3</f>
        <v>0</v>
      </c>
      <c r="J220" s="230">
        <f>J219/'Summary (banks)'!$J$3</f>
        <v>0</v>
      </c>
      <c r="K220" s="230">
        <f>K219/'Summary (banks)'!$K$3</f>
        <v>0</v>
      </c>
      <c r="L220" s="230">
        <f>L219/'Summary (banks)'!$L$3</f>
        <v>0</v>
      </c>
      <c r="M220" s="230">
        <f>M219/'Summary (banks)'!$M$3</f>
        <v>0</v>
      </c>
      <c r="N220" s="230">
        <f>N219/'Summary (banks)'!$N$3</f>
        <v>0</v>
      </c>
      <c r="O220" s="230">
        <f>O219/'Summary (banks)'!$O$3</f>
        <v>0</v>
      </c>
      <c r="P220" s="230">
        <f>P219/'Summary (banks)'!$P$3</f>
        <v>0</v>
      </c>
      <c r="Q220" s="230">
        <f>Q219/'Summary (banks)'!$Q$3</f>
        <v>0</v>
      </c>
      <c r="R220" s="230">
        <f>R219/'Summary (banks)'!$R$3</f>
        <v>0</v>
      </c>
      <c r="S220" s="230">
        <f>S219/'Summary (banks)'!$S$3</f>
        <v>0</v>
      </c>
      <c r="T220" s="230">
        <f>T219/'Summary (banks)'!$T$3</f>
        <v>0</v>
      </c>
      <c r="U220" s="230">
        <f>U219/'Summary (banks)'!$U$3</f>
        <v>0</v>
      </c>
      <c r="V220" s="230">
        <f>V219/'Summary (banks)'!$V$3</f>
        <v>0</v>
      </c>
      <c r="W220" s="230">
        <f>W219/'Summary (banks)'!$W$3</f>
        <v>0</v>
      </c>
      <c r="X220" s="230">
        <f>X219/'Summary (banks)'!$X$3</f>
        <v>0</v>
      </c>
      <c r="Z220" s="397"/>
    </row>
    <row r="221" spans="1:26" s="204" customFormat="1" ht="15.75" hidden="1" thickBot="1" x14ac:dyDescent="0.3">
      <c r="A221" s="683"/>
      <c r="B221" s="688"/>
      <c r="C221" s="368" t="s">
        <v>420</v>
      </c>
      <c r="D221" s="234" t="e">
        <f>D219/'Summary (banks)'!$D$12</f>
        <v>#REF!</v>
      </c>
      <c r="E221" s="230" t="e">
        <f>E219/'Summary (banks)'!$E$12</f>
        <v>#REF!</v>
      </c>
      <c r="F221" s="230">
        <f>F219/'Summary (banks)'!$F$12</f>
        <v>0</v>
      </c>
      <c r="G221" s="230" t="e">
        <f>G219/'Summary (banks)'!$G$12</f>
        <v>#REF!</v>
      </c>
      <c r="H221" s="230" t="e">
        <f>H219/'Summary (banks)'!$H$12</f>
        <v>#REF!</v>
      </c>
      <c r="I221" s="230">
        <f>I219/'Summary (banks)'!$I$12</f>
        <v>0</v>
      </c>
      <c r="J221" s="230">
        <f>J219/'Summary (banks)'!$J$12</f>
        <v>0</v>
      </c>
      <c r="K221" s="230">
        <f>K219/'Summary (banks)'!$K$12</f>
        <v>0</v>
      </c>
      <c r="L221" s="230">
        <f>L219/'Summary (banks)'!$L$12</f>
        <v>0</v>
      </c>
      <c r="M221" s="230">
        <f>M219/'Summary (banks)'!$M$12</f>
        <v>0</v>
      </c>
      <c r="N221" s="230">
        <f>N219/'Summary (banks)'!$N$12</f>
        <v>0</v>
      </c>
      <c r="O221" s="230">
        <f>O219/'Summary (banks)'!$O$12</f>
        <v>0</v>
      </c>
      <c r="P221" s="230">
        <f>P219/'Summary (banks)'!$P$12</f>
        <v>0</v>
      </c>
      <c r="Q221" s="230">
        <f>Q219/'Summary (banks)'!$Q$12</f>
        <v>0</v>
      </c>
      <c r="R221" s="230">
        <f>R219/'Summary (banks)'!$R$12</f>
        <v>0</v>
      </c>
      <c r="S221" s="230">
        <f>S219/'Summary (banks)'!$S$12</f>
        <v>0</v>
      </c>
      <c r="T221" s="230">
        <f>T219/'Summary (banks)'!$T$12</f>
        <v>0</v>
      </c>
      <c r="U221" s="230">
        <f>U219/'Summary (banks)'!$U$12</f>
        <v>0</v>
      </c>
      <c r="V221" s="230">
        <f>V219/'Summary (banks)'!$V$12</f>
        <v>0</v>
      </c>
      <c r="W221" s="230">
        <f>W219/'Summary (banks)'!$W$12</f>
        <v>0</v>
      </c>
      <c r="X221" s="230">
        <f>X219/'Summary (banks)'!$X$12</f>
        <v>0</v>
      </c>
      <c r="Z221" s="397"/>
    </row>
    <row r="222" spans="1:26" s="23" customFormat="1" ht="15.75" hidden="1" thickBot="1" x14ac:dyDescent="0.3">
      <c r="A222" s="683"/>
      <c r="B222" s="688"/>
      <c r="C222" s="188" t="s">
        <v>511</v>
      </c>
      <c r="D222" s="203" t="e">
        <f>SUM(E222:X222)</f>
        <v>#REF!</v>
      </c>
      <c r="E222" s="203" t="e">
        <f>HSBC!#REF!</f>
        <v>#REF!</v>
      </c>
      <c r="F222" s="188"/>
      <c r="G222" s="203" t="e">
        <f>RBS!#REF!</f>
        <v>#REF!</v>
      </c>
      <c r="H222" s="203" t="e">
        <f>Lloyds!#REF!</f>
        <v>#REF!</v>
      </c>
      <c r="I222" s="188"/>
      <c r="J222" s="188"/>
      <c r="K222" s="188"/>
      <c r="L222" s="188"/>
      <c r="M222" s="188"/>
      <c r="N222" s="188"/>
      <c r="O222" s="188"/>
      <c r="P222" s="188"/>
      <c r="Q222" s="188"/>
      <c r="R222" s="188"/>
      <c r="S222" s="188"/>
      <c r="T222" s="188"/>
      <c r="U222" s="188"/>
      <c r="V222" s="188"/>
      <c r="W222" s="188"/>
      <c r="X222" s="188"/>
      <c r="Y222" s="188"/>
      <c r="Z222" s="404"/>
    </row>
    <row r="223" spans="1:26" s="204" customFormat="1" hidden="1" x14ac:dyDescent="0.25">
      <c r="A223" s="683"/>
      <c r="B223" s="688"/>
      <c r="C223" s="189" t="s">
        <v>335</v>
      </c>
      <c r="D223" s="234" t="e">
        <f>D222/'Summary (banks)'!$D$29</f>
        <v>#REF!</v>
      </c>
      <c r="E223" s="230" t="e">
        <f>E222/'Summary (banks)'!$E$29</f>
        <v>#REF!</v>
      </c>
      <c r="F223" s="230">
        <f>F222/'Summary (banks)'!$F$29</f>
        <v>0</v>
      </c>
      <c r="G223" s="230" t="e">
        <f>G222/'Summary (banks)'!$G$29</f>
        <v>#REF!</v>
      </c>
      <c r="H223" s="230" t="e">
        <f>H222/'Summary (banks)'!$H$29</f>
        <v>#REF!</v>
      </c>
      <c r="I223" s="230">
        <f>I222/'Summary (banks)'!$I$29</f>
        <v>0</v>
      </c>
      <c r="J223" s="230">
        <f>J222/'Summary (banks)'!$J$29</f>
        <v>0</v>
      </c>
      <c r="K223" s="230">
        <f>K222/'Summary (banks)'!$K$29</f>
        <v>0</v>
      </c>
      <c r="L223" s="230">
        <f>L222/'Summary (banks)'!$L$29</f>
        <v>0</v>
      </c>
      <c r="M223" s="230">
        <f>M222/'Summary (banks)'!$M$29</f>
        <v>0</v>
      </c>
      <c r="N223" s="230">
        <f>N222/'Summary (banks)'!$N$29</f>
        <v>0</v>
      </c>
      <c r="O223" s="230">
        <f>O222/'Summary (banks)'!$O$29</f>
        <v>0</v>
      </c>
      <c r="P223" s="230">
        <f>P222/'Summary (banks)'!$P$29</f>
        <v>0</v>
      </c>
      <c r="Q223" s="230">
        <f>Q222/'Summary (banks)'!$Q$29</f>
        <v>0</v>
      </c>
      <c r="R223" s="230">
        <f>R222/'Summary (banks)'!$R$29</f>
        <v>0</v>
      </c>
      <c r="S223" s="230">
        <f>S222/'Summary (banks)'!$S$29</f>
        <v>0</v>
      </c>
      <c r="T223" s="230">
        <f>T222/'Summary (banks)'!$T$29</f>
        <v>0</v>
      </c>
      <c r="U223" s="230">
        <f>U222/'Summary (banks)'!$U$29</f>
        <v>0</v>
      </c>
      <c r="V223" s="230">
        <f>V222/'Summary (banks)'!$V$29</f>
        <v>0</v>
      </c>
      <c r="W223" s="230">
        <f>W222/'Summary (banks)'!$W$29</f>
        <v>0</v>
      </c>
      <c r="X223" s="230">
        <f>X222/'Summary (banks)'!$X$29</f>
        <v>0</v>
      </c>
      <c r="Z223" s="397"/>
    </row>
    <row r="224" spans="1:26" s="204" customFormat="1" hidden="1" x14ac:dyDescent="0.25">
      <c r="A224" s="683"/>
      <c r="B224" s="688"/>
      <c r="C224" s="368" t="s">
        <v>420</v>
      </c>
      <c r="D224" s="234" t="e">
        <f>D222/'Summary (banks)'!$D$51</f>
        <v>#REF!</v>
      </c>
      <c r="E224" s="230" t="e">
        <f>E222/'Summary (banks)'!$E$38</f>
        <v>#REF!</v>
      </c>
      <c r="F224" s="230">
        <f>F222/'Summary (banks)'!$F$38</f>
        <v>0</v>
      </c>
      <c r="G224" s="230" t="e">
        <f>G222/'Summary (banks)'!$G$38</f>
        <v>#REF!</v>
      </c>
      <c r="H224" s="230" t="e">
        <f>H222/'Summary (banks)'!$H$38</f>
        <v>#REF!</v>
      </c>
      <c r="I224" s="230">
        <f>I222/'Summary (banks)'!$I$38</f>
        <v>0</v>
      </c>
      <c r="J224" s="230">
        <f>J222/'Summary (banks)'!$J$38</f>
        <v>0</v>
      </c>
      <c r="K224" s="230">
        <f>K222/'Summary (banks)'!$K$38</f>
        <v>0</v>
      </c>
      <c r="L224" s="230">
        <f>L222/'Summary (banks)'!$L$38</f>
        <v>0</v>
      </c>
      <c r="M224" s="230">
        <f>M222/'Summary (banks)'!$M$38</f>
        <v>0</v>
      </c>
      <c r="N224" s="230">
        <f>N222/'Summary (banks)'!$N$38</f>
        <v>0</v>
      </c>
      <c r="O224" s="230">
        <f>O222/'Summary (banks)'!$O$38</f>
        <v>0</v>
      </c>
      <c r="P224" s="230">
        <f>P222/'Summary (banks)'!$P$38</f>
        <v>0</v>
      </c>
      <c r="Q224" s="230">
        <f>Q222/'Summary (banks)'!$Q$38</f>
        <v>0</v>
      </c>
      <c r="R224" s="230">
        <f>R222/'Summary (banks)'!$R$38</f>
        <v>0</v>
      </c>
      <c r="S224" s="230">
        <f>S222/'Summary (banks)'!$S$38</f>
        <v>0</v>
      </c>
      <c r="T224" s="230">
        <f>T222/'Summary (banks)'!$T$38</f>
        <v>0</v>
      </c>
      <c r="U224" s="230">
        <f>U222/'Summary (banks)'!$U$38</f>
        <v>0</v>
      </c>
      <c r="V224" s="230">
        <f>V222/'Summary (banks)'!$V$38</f>
        <v>0</v>
      </c>
      <c r="W224" s="230">
        <f>W222/'Summary (banks)'!$W$38</f>
        <v>0</v>
      </c>
      <c r="X224" s="230">
        <f>X222/'Summary (banks)'!$X$38</f>
        <v>0</v>
      </c>
      <c r="Z224" s="397"/>
    </row>
    <row r="225" spans="1:26" s="267" customFormat="1" ht="15.75" hidden="1" thickBot="1" x14ac:dyDescent="0.3">
      <c r="A225" s="683"/>
      <c r="B225" s="688"/>
      <c r="C225" s="368" t="s">
        <v>471</v>
      </c>
      <c r="D225" s="263" t="e">
        <f>D222/D191</f>
        <v>#REF!</v>
      </c>
      <c r="E225" s="263" t="e">
        <f t="shared" ref="E225:Y225" si="0">E222/E191</f>
        <v>#REF!</v>
      </c>
      <c r="F225" s="263" t="e">
        <f t="shared" si="0"/>
        <v>#DIV/0!</v>
      </c>
      <c r="G225" s="263" t="e">
        <f t="shared" si="0"/>
        <v>#REF!</v>
      </c>
      <c r="H225" s="263" t="e">
        <f t="shared" si="0"/>
        <v>#REF!</v>
      </c>
      <c r="I225" s="263" t="e">
        <f t="shared" si="0"/>
        <v>#DIV/0!</v>
      </c>
      <c r="J225" s="263" t="e">
        <f t="shared" si="0"/>
        <v>#DIV/0!</v>
      </c>
      <c r="K225" s="263" t="e">
        <f t="shared" si="0"/>
        <v>#DIV/0!</v>
      </c>
      <c r="L225" s="263" t="e">
        <f t="shared" si="0"/>
        <v>#DIV/0!</v>
      </c>
      <c r="M225" s="263" t="e">
        <f t="shared" si="0"/>
        <v>#DIV/0!</v>
      </c>
      <c r="N225" s="263" t="e">
        <f t="shared" si="0"/>
        <v>#DIV/0!</v>
      </c>
      <c r="O225" s="263" t="e">
        <f t="shared" si="0"/>
        <v>#DIV/0!</v>
      </c>
      <c r="P225" s="263" t="e">
        <f t="shared" si="0"/>
        <v>#DIV/0!</v>
      </c>
      <c r="Q225" s="263" t="e">
        <f t="shared" si="0"/>
        <v>#DIV/0!</v>
      </c>
      <c r="R225" s="263" t="e">
        <f t="shared" si="0"/>
        <v>#DIV/0!</v>
      </c>
      <c r="S225" s="263" t="e">
        <f t="shared" si="0"/>
        <v>#DIV/0!</v>
      </c>
      <c r="T225" s="263" t="e">
        <f t="shared" si="0"/>
        <v>#DIV/0!</v>
      </c>
      <c r="U225" s="263" t="e">
        <f t="shared" si="0"/>
        <v>#DIV/0!</v>
      </c>
      <c r="V225" s="263" t="e">
        <f t="shared" si="0"/>
        <v>#DIV/0!</v>
      </c>
      <c r="W225" s="263" t="e">
        <f t="shared" si="0"/>
        <v>#DIV/0!</v>
      </c>
      <c r="X225" s="263" t="e">
        <f t="shared" si="0"/>
        <v>#DIV/0!</v>
      </c>
      <c r="Y225" s="263" t="e">
        <f t="shared" si="0"/>
        <v>#DIV/0!</v>
      </c>
      <c r="Z225" s="397"/>
    </row>
    <row r="226" spans="1:26" s="23" customFormat="1" ht="15.75" hidden="1" thickBot="1" x14ac:dyDescent="0.3">
      <c r="A226" s="683"/>
      <c r="B226" s="688"/>
      <c r="C226" s="188" t="s">
        <v>512</v>
      </c>
      <c r="D226" s="203" t="e">
        <f>SUM(E226:X226)</f>
        <v>#REF!</v>
      </c>
      <c r="E226" s="203" t="e">
        <f>HSBC!#REF!</f>
        <v>#REF!</v>
      </c>
      <c r="F226" s="188"/>
      <c r="G226" s="203" t="e">
        <f>RBS!#REF!</f>
        <v>#REF!</v>
      </c>
      <c r="H226" s="203" t="e">
        <f>Lloyds!#REF!</f>
        <v>#REF!</v>
      </c>
      <c r="I226" s="188"/>
      <c r="J226" s="188"/>
      <c r="K226" s="188"/>
      <c r="L226" s="188"/>
      <c r="M226" s="188"/>
      <c r="N226" s="188"/>
      <c r="O226" s="188"/>
      <c r="P226" s="188"/>
      <c r="Q226" s="188"/>
      <c r="R226" s="188"/>
      <c r="S226" s="188"/>
      <c r="T226" s="188"/>
      <c r="U226" s="188"/>
      <c r="V226" s="188"/>
      <c r="W226" s="188"/>
      <c r="X226" s="188"/>
      <c r="Y226" s="188"/>
      <c r="Z226" s="404"/>
    </row>
    <row r="227" spans="1:26" s="204" customFormat="1" hidden="1" x14ac:dyDescent="0.25">
      <c r="A227" s="683"/>
      <c r="B227" s="688"/>
      <c r="C227" s="189" t="s">
        <v>335</v>
      </c>
      <c r="D227" s="234" t="e">
        <f>D226/'Summary (banks)'!$D$29</f>
        <v>#REF!</v>
      </c>
      <c r="E227" s="230" t="e">
        <f>E226/'Summary (banks)'!$E$29</f>
        <v>#REF!</v>
      </c>
      <c r="F227" s="230">
        <f>F226/'Summary (banks)'!$F$29</f>
        <v>0</v>
      </c>
      <c r="G227" s="230" t="e">
        <f>G226/'Summary (banks)'!$G$29</f>
        <v>#REF!</v>
      </c>
      <c r="H227" s="230" t="e">
        <f>H226/'Summary (banks)'!$H$29</f>
        <v>#REF!</v>
      </c>
      <c r="I227" s="230">
        <f>I226/'Summary (banks)'!$I$29</f>
        <v>0</v>
      </c>
      <c r="J227" s="230">
        <f>J226/'Summary (banks)'!$J$29</f>
        <v>0</v>
      </c>
      <c r="K227" s="230">
        <f>K226/'Summary (banks)'!$K$29</f>
        <v>0</v>
      </c>
      <c r="L227" s="230">
        <f>L226/'Summary (banks)'!$L$29</f>
        <v>0</v>
      </c>
      <c r="M227" s="230">
        <f>M226/'Summary (banks)'!$M$29</f>
        <v>0</v>
      </c>
      <c r="N227" s="230">
        <f>N226/'Summary (banks)'!$N$29</f>
        <v>0</v>
      </c>
      <c r="O227" s="230">
        <f>O226/'Summary (banks)'!$O$29</f>
        <v>0</v>
      </c>
      <c r="P227" s="230">
        <f>P226/'Summary (banks)'!$P$29</f>
        <v>0</v>
      </c>
      <c r="Q227" s="230">
        <f>Q226/'Summary (banks)'!$Q$29</f>
        <v>0</v>
      </c>
      <c r="R227" s="230">
        <f>R226/'Summary (banks)'!$R$29</f>
        <v>0</v>
      </c>
      <c r="S227" s="230">
        <f>S226/'Summary (banks)'!$S$29</f>
        <v>0</v>
      </c>
      <c r="T227" s="230">
        <f>T226/'Summary (banks)'!$T$29</f>
        <v>0</v>
      </c>
      <c r="U227" s="230">
        <f>U226/'Summary (banks)'!$U$29</f>
        <v>0</v>
      </c>
      <c r="V227" s="230">
        <f>V226/'Summary (banks)'!$V$29</f>
        <v>0</v>
      </c>
      <c r="W227" s="230">
        <f>W226/'Summary (banks)'!$W$29</f>
        <v>0</v>
      </c>
      <c r="X227" s="230">
        <f>X226/'Summary (banks)'!$X$29</f>
        <v>0</v>
      </c>
      <c r="Y227" s="189"/>
      <c r="Z227" s="401"/>
    </row>
    <row r="228" spans="1:26" s="204" customFormat="1" hidden="1" x14ac:dyDescent="0.25">
      <c r="A228" s="683"/>
      <c r="B228" s="688"/>
      <c r="C228" s="189" t="s">
        <v>472</v>
      </c>
      <c r="D228" s="230" t="e">
        <f>D226/D191</f>
        <v>#REF!</v>
      </c>
      <c r="E228" s="230" t="e">
        <f t="shared" ref="E228:X228" si="1">E226/E191</f>
        <v>#REF!</v>
      </c>
      <c r="F228" s="230" t="e">
        <f t="shared" si="1"/>
        <v>#DIV/0!</v>
      </c>
      <c r="G228" s="230" t="e">
        <f t="shared" si="1"/>
        <v>#REF!</v>
      </c>
      <c r="H228" s="230" t="e">
        <f t="shared" si="1"/>
        <v>#REF!</v>
      </c>
      <c r="I228" s="230" t="e">
        <f t="shared" si="1"/>
        <v>#DIV/0!</v>
      </c>
      <c r="J228" s="230" t="e">
        <f t="shared" si="1"/>
        <v>#DIV/0!</v>
      </c>
      <c r="K228" s="230" t="e">
        <f t="shared" si="1"/>
        <v>#DIV/0!</v>
      </c>
      <c r="L228" s="230" t="e">
        <f t="shared" si="1"/>
        <v>#DIV/0!</v>
      </c>
      <c r="M228" s="230" t="e">
        <f t="shared" si="1"/>
        <v>#DIV/0!</v>
      </c>
      <c r="N228" s="230" t="e">
        <f t="shared" si="1"/>
        <v>#DIV/0!</v>
      </c>
      <c r="O228" s="230" t="e">
        <f t="shared" si="1"/>
        <v>#DIV/0!</v>
      </c>
      <c r="P228" s="230" t="e">
        <f t="shared" si="1"/>
        <v>#DIV/0!</v>
      </c>
      <c r="Q228" s="230" t="e">
        <f t="shared" si="1"/>
        <v>#DIV/0!</v>
      </c>
      <c r="R228" s="230" t="e">
        <f t="shared" si="1"/>
        <v>#DIV/0!</v>
      </c>
      <c r="S228" s="230" t="e">
        <f t="shared" si="1"/>
        <v>#DIV/0!</v>
      </c>
      <c r="T228" s="230" t="e">
        <f t="shared" si="1"/>
        <v>#DIV/0!</v>
      </c>
      <c r="U228" s="230" t="e">
        <f t="shared" si="1"/>
        <v>#DIV/0!</v>
      </c>
      <c r="V228" s="230" t="e">
        <f t="shared" si="1"/>
        <v>#DIV/0!</v>
      </c>
      <c r="W228" s="230" t="e">
        <f t="shared" si="1"/>
        <v>#DIV/0!</v>
      </c>
      <c r="X228" s="230" t="e">
        <f t="shared" si="1"/>
        <v>#DIV/0!</v>
      </c>
      <c r="Y228" s="189"/>
      <c r="Z228" s="401"/>
    </row>
    <row r="229" spans="1:26" s="194" customFormat="1" ht="15.75" hidden="1" thickBot="1" x14ac:dyDescent="0.3">
      <c r="A229" s="698"/>
      <c r="B229" s="692"/>
      <c r="C229" s="370" t="s">
        <v>420</v>
      </c>
      <c r="D229" s="235" t="e">
        <f>D226/'Summary (banks)'!$D$38</f>
        <v>#REF!</v>
      </c>
      <c r="E229" s="230" t="e">
        <f>E226/'Summary (banks)'!$E$38</f>
        <v>#REF!</v>
      </c>
      <c r="F229" s="230">
        <f>F226/'Summary (banks)'!$F$38</f>
        <v>0</v>
      </c>
      <c r="G229" s="230" t="e">
        <f>G226/'Summary (banks)'!$G$38</f>
        <v>#REF!</v>
      </c>
      <c r="H229" s="230" t="e">
        <f>H226/'Summary (banks)'!$H$38</f>
        <v>#REF!</v>
      </c>
      <c r="I229" s="230">
        <f>I226/'Summary (banks)'!$I$38</f>
        <v>0</v>
      </c>
      <c r="J229" s="230">
        <f>J226/'Summary (banks)'!$J$38</f>
        <v>0</v>
      </c>
      <c r="K229" s="230">
        <f>K226/'Summary (banks)'!$K$38</f>
        <v>0</v>
      </c>
      <c r="L229" s="230">
        <f>L226/'Summary (banks)'!$L$38</f>
        <v>0</v>
      </c>
      <c r="M229" s="230">
        <f>M226/'Summary (banks)'!$M$38</f>
        <v>0</v>
      </c>
      <c r="N229" s="230">
        <f>N226/'Summary (banks)'!$N$38</f>
        <v>0</v>
      </c>
      <c r="O229" s="230">
        <f>O226/'Summary (banks)'!$O$38</f>
        <v>0</v>
      </c>
      <c r="P229" s="230">
        <f>P226/'Summary (banks)'!$P$38</f>
        <v>0</v>
      </c>
      <c r="Q229" s="230">
        <f>Q226/'Summary (banks)'!$Q$38</f>
        <v>0</v>
      </c>
      <c r="R229" s="230">
        <f>R226/'Summary (banks)'!$R$38</f>
        <v>0</v>
      </c>
      <c r="S229" s="230">
        <f>S226/'Summary (banks)'!$S$38</f>
        <v>0</v>
      </c>
      <c r="T229" s="230">
        <f>T226/'Summary (banks)'!$T$38</f>
        <v>0</v>
      </c>
      <c r="U229" s="230">
        <f>U226/'Summary (banks)'!$U$38</f>
        <v>0</v>
      </c>
      <c r="V229" s="230">
        <f>V226/'Summary (banks)'!$V$38</f>
        <v>0</v>
      </c>
      <c r="W229" s="230">
        <f>W226/'Summary (banks)'!$W$38</f>
        <v>0</v>
      </c>
      <c r="X229" s="230">
        <f>X226/'Summary (banks)'!$X$38</f>
        <v>0</v>
      </c>
      <c r="Z229" s="402"/>
    </row>
    <row r="230" spans="1:26" ht="15.75" hidden="1" thickTop="1" x14ac:dyDescent="0.25"/>
    <row r="231" spans="1:26" ht="15.75" thickBot="1" x14ac:dyDescent="0.3"/>
    <row r="232" spans="1:26" s="23" customFormat="1" ht="15.75" customHeight="1" thickBot="1" x14ac:dyDescent="0.3">
      <c r="A232" s="682" t="s">
        <v>127</v>
      </c>
      <c r="B232" s="684" t="s">
        <v>331</v>
      </c>
      <c r="C232" s="188" t="s">
        <v>2</v>
      </c>
      <c r="D232" s="203">
        <f>SUM(E232:X232)</f>
        <v>109</v>
      </c>
      <c r="E232" s="188"/>
      <c r="F232" s="188"/>
      <c r="G232" s="188"/>
      <c r="H232" s="188"/>
      <c r="I232" s="188"/>
      <c r="J232" s="188"/>
      <c r="K232" s="188"/>
      <c r="L232" s="188">
        <f>'Société Générale'!C22</f>
        <v>1</v>
      </c>
      <c r="M232" s="188"/>
      <c r="N232" s="188"/>
      <c r="O232" s="188"/>
      <c r="P232" s="188"/>
      <c r="Q232" s="188"/>
      <c r="R232" s="188"/>
      <c r="S232" s="188">
        <f>Rabobank!D14</f>
        <v>108</v>
      </c>
      <c r="T232" s="188"/>
      <c r="U232" s="188"/>
      <c r="V232" s="188"/>
      <c r="W232" s="188"/>
      <c r="X232" s="188"/>
      <c r="Y232" s="188"/>
      <c r="Z232" s="404"/>
    </row>
    <row r="233" spans="1:26" s="204" customFormat="1" x14ac:dyDescent="0.25">
      <c r="A233" s="683"/>
      <c r="B233" s="685"/>
      <c r="C233" s="189" t="s">
        <v>333</v>
      </c>
      <c r="D233" s="230">
        <f>D232/'Summary (banks)'!$D$3</f>
        <v>2.2317432795502227E-4</v>
      </c>
      <c r="E233" s="230">
        <f>E232/'Summary (banks)'!$E$3</f>
        <v>0</v>
      </c>
      <c r="F233" s="230">
        <f>F232/'Summary (banks)'!$F$3</f>
        <v>0</v>
      </c>
      <c r="G233" s="230">
        <f>G232/'Summary (banks)'!$G$3</f>
        <v>0</v>
      </c>
      <c r="H233" s="230">
        <f>H232/'Summary (banks)'!$H$3</f>
        <v>0</v>
      </c>
      <c r="I233" s="230">
        <f>I232/'Summary (banks)'!$I$3</f>
        <v>0</v>
      </c>
      <c r="J233" s="230">
        <f>J232/'Summary (banks)'!$J$3</f>
        <v>0</v>
      </c>
      <c r="K233" s="230">
        <f>K232/'Summary (banks)'!$K$3</f>
        <v>0</v>
      </c>
      <c r="L233" s="230">
        <f>L232/'Summary (banks)'!$L$3</f>
        <v>3.8996997231213199E-5</v>
      </c>
      <c r="M233" s="230">
        <f>M232/'Summary (banks)'!$M$3</f>
        <v>0</v>
      </c>
      <c r="N233" s="230">
        <f>N232/'Summary (banks)'!$N$3</f>
        <v>0</v>
      </c>
      <c r="O233" s="230">
        <f>O232/'Summary (banks)'!$O$3</f>
        <v>0</v>
      </c>
      <c r="P233" s="230">
        <f>P232/'Summary (banks)'!$P$3</f>
        <v>0</v>
      </c>
      <c r="Q233" s="230">
        <f>Q232/'Summary (banks)'!$Q$3</f>
        <v>0</v>
      </c>
      <c r="R233" s="230">
        <f>R232/'Summary (banks)'!$R$3</f>
        <v>0</v>
      </c>
      <c r="S233" s="230">
        <f>S232/'Summary (banks)'!$S$3</f>
        <v>8.2987551867219917E-3</v>
      </c>
      <c r="T233" s="230">
        <f>T232/'Summary (banks)'!$T$3</f>
        <v>0</v>
      </c>
      <c r="U233" s="230">
        <f>U232/'Summary (banks)'!$U$3</f>
        <v>0</v>
      </c>
      <c r="V233" s="230">
        <f>V232/'Summary (banks)'!$V$3</f>
        <v>0</v>
      </c>
      <c r="W233" s="230">
        <f>W232/'Summary (banks)'!$W$3</f>
        <v>0</v>
      </c>
      <c r="X233" s="230">
        <f>X232/'Summary (banks)'!$X$3</f>
        <v>0</v>
      </c>
      <c r="Z233" s="397"/>
    </row>
    <row r="234" spans="1:26" s="360" customFormat="1" x14ac:dyDescent="0.25">
      <c r="A234" s="683"/>
      <c r="B234" s="685"/>
      <c r="C234" s="359" t="s">
        <v>334</v>
      </c>
      <c r="D234" s="264">
        <f>D232/'Summary (banks)'!$D$7</f>
        <v>4.2518482304247407E-4</v>
      </c>
      <c r="E234" s="264">
        <f>E232/'Summary (banks)'!$E$7</f>
        <v>0</v>
      </c>
      <c r="F234" s="264">
        <f>F232/'Summary (banks)'!$F$7</f>
        <v>0</v>
      </c>
      <c r="G234" s="264">
        <f>G232/'Summary (banks)'!$G$7</f>
        <v>0</v>
      </c>
      <c r="H234" s="264">
        <f>H232/'Summary (banks)'!$H$7</f>
        <v>0</v>
      </c>
      <c r="I234" s="264">
        <f>I232/'Summary (banks)'!$I$7</f>
        <v>0</v>
      </c>
      <c r="J234" s="264">
        <f>J232/'Summary (banks)'!$J$7</f>
        <v>0</v>
      </c>
      <c r="K234" s="264">
        <f>K232/'Summary (banks)'!$K$7</f>
        <v>0</v>
      </c>
      <c r="L234" s="264">
        <f>L232/'Summary (banks)'!$L$7</f>
        <v>7.3822530636350221E-5</v>
      </c>
      <c r="M234" s="264">
        <f>M232/'Summary (banks)'!$M$7</f>
        <v>0</v>
      </c>
      <c r="N234" s="264">
        <f>N232/'Summary (banks)'!$N$7</f>
        <v>0</v>
      </c>
      <c r="O234" s="264">
        <f>O232/'Summary (banks)'!$O$7</f>
        <v>0</v>
      </c>
      <c r="P234" s="264">
        <f>P232/'Summary (banks)'!$P$7</f>
        <v>0</v>
      </c>
      <c r="Q234" s="264">
        <f>Q232/'Summary (banks)'!$Q$7</f>
        <v>0</v>
      </c>
      <c r="R234" s="264">
        <f>R232/'Summary (banks)'!$R$7</f>
        <v>0</v>
      </c>
      <c r="S234" s="264">
        <f>S232/'Summary (banks)'!$S$7</f>
        <v>2.6080656846172421E-2</v>
      </c>
      <c r="T234" s="264">
        <f>T232/'Summary (banks)'!$T$7</f>
        <v>0</v>
      </c>
      <c r="U234" s="264">
        <f>U232/'Summary (banks)'!$U$7</f>
        <v>0</v>
      </c>
      <c r="V234" s="264">
        <f>V232/'Summary (banks)'!$V$7</f>
        <v>0</v>
      </c>
      <c r="W234" s="264">
        <f>W232/'Summary (banks)'!$W$7</f>
        <v>0</v>
      </c>
      <c r="X234" s="264">
        <f>X232/'Summary (banks)'!$X$7</f>
        <v>0</v>
      </c>
      <c r="Z234" s="397"/>
    </row>
    <row r="235" spans="1:26" s="204" customFormat="1" ht="15.75" thickBot="1" x14ac:dyDescent="0.3">
      <c r="A235" s="683"/>
      <c r="B235" s="685"/>
      <c r="C235" s="372" t="s">
        <v>398</v>
      </c>
      <c r="D235" s="230">
        <f>D232/'Summary (banks)'!$D$9</f>
        <v>1.8618123413898238E-3</v>
      </c>
      <c r="E235" s="230">
        <f>E232/'Summary (banks)'!$E$9</f>
        <v>0</v>
      </c>
      <c r="F235" s="230">
        <f>F232/'Summary (banks)'!$F$9</f>
        <v>0</v>
      </c>
      <c r="G235" s="230">
        <f>G232/'Summary (banks)'!$G$9</f>
        <v>0</v>
      </c>
      <c r="H235" s="230">
        <f>H232/'Summary (banks)'!$H$9</f>
        <v>0</v>
      </c>
      <c r="I235" s="230">
        <f>I232/'Summary (banks)'!$I$9</f>
        <v>0</v>
      </c>
      <c r="J235" s="230">
        <f>J232/'Summary (banks)'!$J$9</f>
        <v>0</v>
      </c>
      <c r="K235" s="230">
        <f>K232/'Summary (banks)'!$K$9</f>
        <v>0</v>
      </c>
      <c r="L235" s="230">
        <f>L232/'Summary (banks)'!$L$9</f>
        <v>3.8491147036181676E-4</v>
      </c>
      <c r="M235" s="230">
        <f>M232/'Summary (banks)'!$M$9</f>
        <v>0</v>
      </c>
      <c r="N235" s="230">
        <f>N232/'Summary (banks)'!$N$9</f>
        <v>0</v>
      </c>
      <c r="O235" s="230">
        <f>O232/'Summary (banks)'!$O$9</f>
        <v>0</v>
      </c>
      <c r="P235" s="230">
        <f>P232/'Summary (banks)'!$P$9</f>
        <v>0</v>
      </c>
      <c r="Q235" s="230" t="e">
        <f>Q232/'Summary (banks)'!$Q$9</f>
        <v>#DIV/0!</v>
      </c>
      <c r="R235" s="230">
        <f>R232/'Summary (banks)'!$R$9</f>
        <v>0</v>
      </c>
      <c r="S235" s="230">
        <f>S232/'Summary (banks)'!$S$9</f>
        <v>0.19600725952813067</v>
      </c>
      <c r="T235" s="230">
        <f>T232/'Summary (banks)'!$T$9</f>
        <v>0</v>
      </c>
      <c r="U235" s="230">
        <f>U232/'Summary (banks)'!$U$9</f>
        <v>0</v>
      </c>
      <c r="V235" s="230">
        <f>V232/'Summary (banks)'!$V$9</f>
        <v>0</v>
      </c>
      <c r="W235" s="230">
        <f>W232/'Summary (banks)'!$W$9</f>
        <v>0</v>
      </c>
      <c r="X235" s="230">
        <f>X232/'Summary (banks)'!$X$9</f>
        <v>0</v>
      </c>
      <c r="Z235" s="397"/>
    </row>
    <row r="236" spans="1:26" s="23" customFormat="1" ht="15.75" thickBot="1" x14ac:dyDescent="0.3">
      <c r="A236" s="683"/>
      <c r="B236" s="685"/>
      <c r="C236" s="236" t="s">
        <v>6</v>
      </c>
      <c r="D236" s="203">
        <f>SUM(E236:X236)</f>
        <v>54</v>
      </c>
      <c r="E236" s="188"/>
      <c r="F236" s="188"/>
      <c r="G236" s="188"/>
      <c r="H236" s="188"/>
      <c r="I236" s="188"/>
      <c r="J236" s="188"/>
      <c r="K236" s="188"/>
      <c r="L236" s="188">
        <f>'Société Générale'!E22</f>
        <v>1</v>
      </c>
      <c r="M236" s="188"/>
      <c r="N236" s="188"/>
      <c r="O236" s="188"/>
      <c r="P236" s="188"/>
      <c r="Q236" s="188"/>
      <c r="R236" s="188"/>
      <c r="S236" s="188">
        <f>Rabobank!F14</f>
        <v>53</v>
      </c>
      <c r="T236" s="188"/>
      <c r="U236" s="188"/>
      <c r="V236" s="188"/>
      <c r="W236" s="188"/>
      <c r="X236" s="188"/>
      <c r="Y236" s="188"/>
      <c r="Z236" s="404"/>
    </row>
    <row r="237" spans="1:26" s="204" customFormat="1" x14ac:dyDescent="0.25">
      <c r="A237" s="683"/>
      <c r="B237" s="685"/>
      <c r="C237" s="189" t="s">
        <v>335</v>
      </c>
      <c r="D237" s="230">
        <f>D236/'Summary (banks)'!$D$29</f>
        <v>5.7252646318729555E-4</v>
      </c>
      <c r="E237" s="230">
        <f>E236/'Summary (banks)'!$E$29</f>
        <v>0</v>
      </c>
      <c r="F237" s="230">
        <f>F236/'Summary (banks)'!$F$29</f>
        <v>0</v>
      </c>
      <c r="G237" s="230">
        <f>G236/'Summary (banks)'!$G$29</f>
        <v>0</v>
      </c>
      <c r="H237" s="230">
        <f>H236/'Summary (banks)'!$H$29</f>
        <v>0</v>
      </c>
      <c r="I237" s="230">
        <f>I236/'Summary (banks)'!$I$29</f>
        <v>0</v>
      </c>
      <c r="J237" s="230">
        <f>J236/'Summary (banks)'!$J$29</f>
        <v>0</v>
      </c>
      <c r="K237" s="230">
        <f>K236/'Summary (banks)'!$K$29</f>
        <v>0</v>
      </c>
      <c r="L237" s="230">
        <f>L236/'Summary (banks)'!$L$29</f>
        <v>1.6363933889707084E-4</v>
      </c>
      <c r="M237" s="230">
        <f>M236/'Summary (banks)'!$M$29</f>
        <v>0</v>
      </c>
      <c r="N237" s="230">
        <f>N236/'Summary (banks)'!$N$29</f>
        <v>0</v>
      </c>
      <c r="O237" s="230">
        <f>O236/'Summary (banks)'!$O$29</f>
        <v>0</v>
      </c>
      <c r="P237" s="230">
        <f>P236/'Summary (banks)'!$P$29</f>
        <v>0</v>
      </c>
      <c r="Q237" s="230">
        <f>Q236/'Summary (banks)'!$Q$29</f>
        <v>0</v>
      </c>
      <c r="R237" s="230">
        <f>R236/'Summary (banks)'!$R$29</f>
        <v>0</v>
      </c>
      <c r="S237" s="230">
        <f>S236/'Summary (banks)'!$S$29</f>
        <v>1.8473335657023353E-2</v>
      </c>
      <c r="T237" s="230">
        <f>T236/'Summary (banks)'!$T$29</f>
        <v>0</v>
      </c>
      <c r="U237" s="230">
        <f>U236/'Summary (banks)'!$U$29</f>
        <v>0</v>
      </c>
      <c r="V237" s="230">
        <f>V236/'Summary (banks)'!$V$29</f>
        <v>0</v>
      </c>
      <c r="W237" s="230">
        <f>W236/'Summary (banks)'!$W$29</f>
        <v>0</v>
      </c>
      <c r="X237" s="230">
        <f>X236/'Summary (banks)'!$X$29</f>
        <v>0</v>
      </c>
      <c r="Z237" s="397"/>
    </row>
    <row r="238" spans="1:26" s="360" customFormat="1" x14ac:dyDescent="0.25">
      <c r="A238" s="683"/>
      <c r="B238" s="685"/>
      <c r="C238" s="359" t="s">
        <v>336</v>
      </c>
      <c r="D238" s="264">
        <f>D236/'Summary (banks)'!$D$33</f>
        <v>7.9780478286347754E-4</v>
      </c>
      <c r="E238" s="264">
        <f>E236/'Summary (banks)'!$E$33</f>
        <v>0</v>
      </c>
      <c r="F238" s="264">
        <f>F236/'Summary (banks)'!$F$33</f>
        <v>0</v>
      </c>
      <c r="G238" s="264">
        <f>G236/'Summary (banks)'!$G$33</f>
        <v>0</v>
      </c>
      <c r="H238" s="264">
        <f>H236/'Summary (banks)'!$H$33</f>
        <v>0</v>
      </c>
      <c r="I238" s="264">
        <f>I236/'Summary (banks)'!$I$33</f>
        <v>0</v>
      </c>
      <c r="J238" s="264">
        <f>J236/'Summary (banks)'!$J$33</f>
        <v>0</v>
      </c>
      <c r="K238" s="264">
        <f>K236/'Summary (banks)'!$K$33</f>
        <v>0</v>
      </c>
      <c r="L238" s="264">
        <f>L236/'Summary (banks)'!$L$33</f>
        <v>2.2431583669807088E-4</v>
      </c>
      <c r="M238" s="264">
        <f>M236/'Summary (banks)'!$M$33</f>
        <v>0</v>
      </c>
      <c r="N238" s="264">
        <f>N236/'Summary (banks)'!$N$33</f>
        <v>0</v>
      </c>
      <c r="O238" s="264">
        <f>O236/'Summary (banks)'!$O$33</f>
        <v>0</v>
      </c>
      <c r="P238" s="264">
        <f>P236/'Summary (banks)'!$P$33</f>
        <v>0</v>
      </c>
      <c r="Q238" s="264">
        <f>Q236/'Summary (banks)'!$Q$33</f>
        <v>0</v>
      </c>
      <c r="R238" s="264">
        <f>R236/'Summary (banks)'!$R$33</f>
        <v>0</v>
      </c>
      <c r="S238" s="264">
        <f>S236/'Summary (banks)'!$S$33</f>
        <v>6.8920676202860853E-2</v>
      </c>
      <c r="T238" s="264">
        <f>T236/'Summary (banks)'!$T$33</f>
        <v>0</v>
      </c>
      <c r="U238" s="264">
        <f>U236/'Summary (banks)'!$U$33</f>
        <v>0</v>
      </c>
      <c r="V238" s="264">
        <f>V236/'Summary (banks)'!$V$33</f>
        <v>0</v>
      </c>
      <c r="W238" s="264">
        <f>W236/'Summary (banks)'!$W$33</f>
        <v>0</v>
      </c>
      <c r="X238" s="264">
        <f>X236/'Summary (banks)'!$X$33</f>
        <v>0</v>
      </c>
      <c r="Z238" s="397"/>
    </row>
    <row r="239" spans="1:26" s="204" customFormat="1" ht="15.75" thickBot="1" x14ac:dyDescent="0.3">
      <c r="A239" s="683"/>
      <c r="B239" s="685"/>
      <c r="C239" s="372" t="s">
        <v>399</v>
      </c>
      <c r="D239" s="230">
        <f>D236/'Summary (banks)'!$D$35</f>
        <v>2.1800092036629751E-3</v>
      </c>
      <c r="E239" s="230">
        <f>E236/'Summary (banks)'!$E$35</f>
        <v>0</v>
      </c>
      <c r="F239" s="230">
        <f>F236/'Summary (banks)'!$F$35</f>
        <v>0</v>
      </c>
      <c r="G239" s="230">
        <f>G236/'Summary (banks)'!$G$35</f>
        <v>0</v>
      </c>
      <c r="H239" s="230">
        <f>H236/'Summary (banks)'!$H$35</f>
        <v>0</v>
      </c>
      <c r="I239" s="230">
        <f>I236/'Summary (banks)'!$I$35</f>
        <v>0</v>
      </c>
      <c r="J239" s="230">
        <f>J236/'Summary (banks)'!$J$35</f>
        <v>0</v>
      </c>
      <c r="K239" s="230">
        <f>K236/'Summary (banks)'!$K$35</f>
        <v>0</v>
      </c>
      <c r="L239" s="230">
        <f>L236/'Summary (banks)'!$L$35</f>
        <v>7.4515648286140089E-4</v>
      </c>
      <c r="M239" s="230">
        <f>M236/'Summary (banks)'!$M$35</f>
        <v>0</v>
      </c>
      <c r="N239" s="230">
        <f>N236/'Summary (banks)'!$N$35</f>
        <v>0</v>
      </c>
      <c r="O239" s="230">
        <f>O236/'Summary (banks)'!$O$35</f>
        <v>0</v>
      </c>
      <c r="P239" s="230">
        <f>P236/'Summary (banks)'!$P$35</f>
        <v>0</v>
      </c>
      <c r="Q239" s="230" t="e">
        <f>Q236/'Summary (banks)'!$Q$35</f>
        <v>#DIV/0!</v>
      </c>
      <c r="R239" s="230">
        <f>R236/'Summary (banks)'!$R$35</f>
        <v>0</v>
      </c>
      <c r="S239" s="230">
        <f>S236/'Summary (banks)'!$S$35</f>
        <v>0.34868421052631576</v>
      </c>
      <c r="T239" s="230">
        <f>T236/'Summary (banks)'!$T$35</f>
        <v>0</v>
      </c>
      <c r="U239" s="230">
        <f>U236/'Summary (banks)'!$U$35</f>
        <v>0</v>
      </c>
      <c r="V239" s="230">
        <f>V236/'Summary (banks)'!$V$35</f>
        <v>0</v>
      </c>
      <c r="W239" s="230">
        <f>W236/'Summary (banks)'!$W$35</f>
        <v>0</v>
      </c>
      <c r="X239" s="230">
        <f>X236/'Summary (banks)'!$X$35</f>
        <v>0</v>
      </c>
      <c r="Z239" s="397"/>
    </row>
    <row r="240" spans="1:26" s="23" customFormat="1" ht="15.75" thickBot="1" x14ac:dyDescent="0.3">
      <c r="A240" s="683"/>
      <c r="B240" s="685"/>
      <c r="C240" s="188" t="s">
        <v>400</v>
      </c>
      <c r="D240" s="203">
        <f>SUM(E240:X240)</f>
        <v>2</v>
      </c>
      <c r="E240" s="188"/>
      <c r="F240" s="188"/>
      <c r="G240" s="188"/>
      <c r="H240" s="188"/>
      <c r="I240" s="188"/>
      <c r="J240" s="188"/>
      <c r="K240" s="188"/>
      <c r="L240" s="188">
        <f>'Société Générale'!H22</f>
        <v>0</v>
      </c>
      <c r="M240" s="188"/>
      <c r="N240" s="188"/>
      <c r="O240" s="188"/>
      <c r="P240" s="188"/>
      <c r="Q240" s="188"/>
      <c r="R240" s="188"/>
      <c r="S240" s="188">
        <f>Rabobank!G14</f>
        <v>2</v>
      </c>
      <c r="T240" s="188"/>
      <c r="U240" s="188"/>
      <c r="V240" s="188"/>
      <c r="W240" s="188"/>
      <c r="X240" s="188"/>
      <c r="Y240" s="188"/>
      <c r="Z240" s="404"/>
    </row>
    <row r="241" spans="1:26" s="204" customFormat="1" x14ac:dyDescent="0.25">
      <c r="A241" s="683"/>
      <c r="B241" s="685"/>
      <c r="C241" s="189" t="s">
        <v>401</v>
      </c>
      <c r="D241" s="230">
        <f>D240/'Summary (banks)'!$D$42</f>
        <v>7.1691310264100655E-5</v>
      </c>
      <c r="E241" s="230">
        <f>E240/'Summary (banks)'!$E$42</f>
        <v>0</v>
      </c>
      <c r="F241" s="230">
        <f>F240/'Summary (banks)'!$F$42</f>
        <v>0</v>
      </c>
      <c r="G241" s="230">
        <f>G240/'Summary (banks)'!$G$42</f>
        <v>0</v>
      </c>
      <c r="H241" s="230">
        <f>H240/'Summary (banks)'!$H$42</f>
        <v>0</v>
      </c>
      <c r="I241" s="230">
        <f>I240/'Summary (banks)'!$I$42</f>
        <v>0</v>
      </c>
      <c r="J241" s="230">
        <f>J240/'Summary (banks)'!$J$42</f>
        <v>0</v>
      </c>
      <c r="K241" s="230">
        <f>K240/'Summary (banks)'!$K$42</f>
        <v>0</v>
      </c>
      <c r="L241" s="230">
        <f>L240/'Summary (banks)'!$L$42</f>
        <v>0</v>
      </c>
      <c r="M241" s="230">
        <f>M240/'Summary (banks)'!$M$42</f>
        <v>0</v>
      </c>
      <c r="N241" s="230">
        <f>N240/'Summary (banks)'!$N$42</f>
        <v>0</v>
      </c>
      <c r="O241" s="230">
        <f>O240/'Summary (banks)'!$O$42</f>
        <v>0</v>
      </c>
      <c r="P241" s="230">
        <f>P240/'Summary (banks)'!$P$42</f>
        <v>0</v>
      </c>
      <c r="Q241" s="230">
        <f>Q240/'Summary (banks)'!$Q$42</f>
        <v>0</v>
      </c>
      <c r="R241" s="230">
        <f>R240/'Summary (banks)'!$R$42</f>
        <v>0</v>
      </c>
      <c r="S241" s="230">
        <f>S240/'Summary (banks)'!$S$42</f>
        <v>3.0534351145038168E-3</v>
      </c>
      <c r="T241" s="230">
        <f>T240/'Summary (banks)'!$T$42</f>
        <v>0</v>
      </c>
      <c r="U241" s="230">
        <f>U240/'Summary (banks)'!$U$42</f>
        <v>0</v>
      </c>
      <c r="V241" s="230">
        <f>V240/'Summary (banks)'!$V$42</f>
        <v>0</v>
      </c>
      <c r="W241" s="230">
        <f>W240/'Summary (banks)'!$W$42</f>
        <v>0</v>
      </c>
      <c r="X241" s="230">
        <f>X240/'Summary (banks)'!$X$42</f>
        <v>0</v>
      </c>
      <c r="Z241" s="397"/>
    </row>
    <row r="242" spans="1:26" s="360" customFormat="1" x14ac:dyDescent="0.25">
      <c r="A242" s="683"/>
      <c r="B242" s="685"/>
      <c r="C242" s="359" t="s">
        <v>402</v>
      </c>
      <c r="D242" s="264">
        <f>D240/'Summary (banks)'!$D$46</f>
        <v>1.0731838440559852E-4</v>
      </c>
      <c r="E242" s="264">
        <f>E240/'Summary (banks)'!$E$46</f>
        <v>0</v>
      </c>
      <c r="F242" s="264">
        <f>F240/'Summary (banks)'!$F$46</f>
        <v>0</v>
      </c>
      <c r="G242" s="264">
        <f>G240/'Summary (banks)'!$G$46</f>
        <v>0</v>
      </c>
      <c r="H242" s="264">
        <f>H240/'Summary (banks)'!$H$46</f>
        <v>0</v>
      </c>
      <c r="I242" s="264">
        <f>I240/'Summary (banks)'!$I$46</f>
        <v>0</v>
      </c>
      <c r="J242" s="264">
        <f>J240/'Summary (banks)'!$J$46</f>
        <v>0</v>
      </c>
      <c r="K242" s="264">
        <f>K240/'Summary (banks)'!$K$46</f>
        <v>0</v>
      </c>
      <c r="L242" s="264">
        <f>L240/'Summary (banks)'!$L$46</f>
        <v>0</v>
      </c>
      <c r="M242" s="264">
        <f>M240/'Summary (banks)'!$M$46</f>
        <v>0</v>
      </c>
      <c r="N242" s="264">
        <f>N240/'Summary (banks)'!$N$46</f>
        <v>0</v>
      </c>
      <c r="O242" s="264">
        <f>O240/'Summary (banks)'!$O$46</f>
        <v>0</v>
      </c>
      <c r="P242" s="264">
        <f>P240/'Summary (banks)'!$P$46</f>
        <v>0</v>
      </c>
      <c r="Q242" s="264">
        <f>Q240/'Summary (banks)'!$Q$46</f>
        <v>0</v>
      </c>
      <c r="R242" s="264">
        <f>R240/'Summary (banks)'!$R$46</f>
        <v>0</v>
      </c>
      <c r="S242" s="264">
        <f>S240/'Summary (banks)'!$S$46</f>
        <v>4.6403712296983757E-3</v>
      </c>
      <c r="T242" s="264">
        <f>T240/'Summary (banks)'!$T$46</f>
        <v>0</v>
      </c>
      <c r="U242" s="264">
        <f>U240/'Summary (banks)'!$U$46</f>
        <v>0</v>
      </c>
      <c r="V242" s="264">
        <f>V240/'Summary (banks)'!$V$46</f>
        <v>0</v>
      </c>
      <c r="W242" s="264">
        <f>W240/'Summary (banks)'!$W$46</f>
        <v>0</v>
      </c>
      <c r="X242" s="264">
        <f>X240/'Summary (banks)'!$X$46</f>
        <v>0</v>
      </c>
      <c r="Z242" s="397"/>
    </row>
    <row r="243" spans="1:26" s="204" customFormat="1" ht="15.75" thickBot="1" x14ac:dyDescent="0.3">
      <c r="A243" s="683"/>
      <c r="B243" s="685"/>
      <c r="C243" s="372" t="s">
        <v>403</v>
      </c>
      <c r="D243" s="230">
        <f>D240/'Summary (banks)'!$D$48</f>
        <v>5.2186236900467176E-4</v>
      </c>
      <c r="E243" s="230">
        <f>E240/'Summary (banks)'!$E$48</f>
        <v>0</v>
      </c>
      <c r="F243" s="230">
        <f>F240/'Summary (banks)'!$F$48</f>
        <v>0</v>
      </c>
      <c r="G243" s="230">
        <f>G240/'Summary (banks)'!$G$48</f>
        <v>0</v>
      </c>
      <c r="H243" s="230">
        <f>H240/'Summary (banks)'!$H$48</f>
        <v>0</v>
      </c>
      <c r="I243" s="230">
        <f>I240/'Summary (banks)'!$I$48</f>
        <v>0</v>
      </c>
      <c r="J243" s="230">
        <f>J240/'Summary (banks)'!$J$48</f>
        <v>0</v>
      </c>
      <c r="K243" s="230">
        <f>K240/'Summary (banks)'!$K$48</f>
        <v>0</v>
      </c>
      <c r="L243" s="230">
        <f>L240/'Summary (banks)'!$L$48</f>
        <v>0</v>
      </c>
      <c r="M243" s="230">
        <f>M240/'Summary (banks)'!$M$48</f>
        <v>0</v>
      </c>
      <c r="N243" s="230">
        <f>N240/'Summary (banks)'!$N$48</f>
        <v>0</v>
      </c>
      <c r="O243" s="230">
        <f>O240/'Summary (banks)'!$O$48</f>
        <v>0</v>
      </c>
      <c r="P243" s="230">
        <f>P240/'Summary (banks)'!$P$48</f>
        <v>0</v>
      </c>
      <c r="Q243" s="230" t="e">
        <f>Q240/'Summary (banks)'!$Q$48</f>
        <v>#DIV/0!</v>
      </c>
      <c r="R243" s="230">
        <f>R240/'Summary (banks)'!$R$48</f>
        <v>0</v>
      </c>
      <c r="S243" s="230">
        <f>S240/'Summary (banks)'!$S$48</f>
        <v>0.125</v>
      </c>
      <c r="T243" s="230">
        <f>T240/'Summary (banks)'!$T$48</f>
        <v>0</v>
      </c>
      <c r="U243" s="230">
        <f>U240/'Summary (banks)'!$U$48</f>
        <v>0</v>
      </c>
      <c r="V243" s="230">
        <f>V240/'Summary (banks)'!$V$48</f>
        <v>0</v>
      </c>
      <c r="W243" s="230">
        <f>W240/'Summary (banks)'!$W$48</f>
        <v>0</v>
      </c>
      <c r="X243" s="230">
        <f>X240/'Summary (banks)'!$X$48</f>
        <v>0</v>
      </c>
      <c r="Z243" s="397"/>
    </row>
    <row r="244" spans="1:26" s="23" customFormat="1" ht="15.75" thickBot="1" x14ac:dyDescent="0.3">
      <c r="A244" s="683"/>
      <c r="B244" s="685"/>
      <c r="C244" s="188" t="s">
        <v>3</v>
      </c>
      <c r="D244" s="203">
        <f>SUM(E244:X244)</f>
        <v>13</v>
      </c>
      <c r="E244" s="188"/>
      <c r="F244" s="188"/>
      <c r="G244" s="188"/>
      <c r="H244" s="188"/>
      <c r="I244" s="188"/>
      <c r="J244" s="188"/>
      <c r="K244" s="188"/>
      <c r="L244" s="188">
        <f>'Société Générale'!D22</f>
        <v>0</v>
      </c>
      <c r="M244" s="188"/>
      <c r="N244" s="188"/>
      <c r="O244" s="188"/>
      <c r="P244" s="188"/>
      <c r="Q244" s="188"/>
      <c r="R244" s="188"/>
      <c r="S244" s="188">
        <f>Rabobank!E14</f>
        <v>13</v>
      </c>
      <c r="T244" s="188"/>
      <c r="U244" s="188"/>
      <c r="V244" s="188"/>
      <c r="W244" s="188"/>
      <c r="X244" s="188"/>
      <c r="Y244" s="188"/>
      <c r="Z244" s="404"/>
    </row>
    <row r="245" spans="1:26" s="204" customFormat="1" x14ac:dyDescent="0.25">
      <c r="A245" s="683"/>
      <c r="B245" s="685"/>
      <c r="C245" s="189" t="s">
        <v>337</v>
      </c>
      <c r="D245" s="230">
        <f>D244/'Summary (banks)'!$D$16</f>
        <v>6.197517751121036E-6</v>
      </c>
      <c r="E245" s="230">
        <f>E244/'Summary (banks)'!$E$16</f>
        <v>0</v>
      </c>
      <c r="F245" s="230">
        <f>F244/'Summary (banks)'!$F$16</f>
        <v>0</v>
      </c>
      <c r="G245" s="230">
        <f>G244/'Summary (banks)'!$G$16</f>
        <v>0</v>
      </c>
      <c r="H245" s="230">
        <f>H244/'Summary (banks)'!$H$16</f>
        <v>0</v>
      </c>
      <c r="I245" s="230">
        <f>I244/'Summary (banks)'!$I$16</f>
        <v>0</v>
      </c>
      <c r="J245" s="230">
        <f>J244/'Summary (banks)'!$J$16</f>
        <v>0</v>
      </c>
      <c r="K245" s="230">
        <f>K244/'Summary (banks)'!$K$16</f>
        <v>0</v>
      </c>
      <c r="L245" s="230">
        <f>L244/'Summary (banks)'!$L$16</f>
        <v>0</v>
      </c>
      <c r="M245" s="230">
        <f>M244/'Summary (banks)'!$M$16</f>
        <v>0</v>
      </c>
      <c r="N245" s="230">
        <f>N244/'Summary (banks)'!$N$16</f>
        <v>0</v>
      </c>
      <c r="O245" s="230">
        <f>O244/'Summary (banks)'!$O$16</f>
        <v>0</v>
      </c>
      <c r="P245" s="230">
        <f>P244/'Summary (banks)'!$P$16</f>
        <v>0</v>
      </c>
      <c r="Q245" s="230">
        <f>Q244/'Summary (banks)'!$Q$16</f>
        <v>0</v>
      </c>
      <c r="R245" s="230">
        <f>R244/'Summary (banks)'!$R$16</f>
        <v>0</v>
      </c>
      <c r="S245" s="230">
        <f>S244/'Summary (banks)'!$S$16</f>
        <v>2.768549280177187E-4</v>
      </c>
      <c r="T245" s="230">
        <f>T244/'Summary (banks)'!$T$16</f>
        <v>0</v>
      </c>
      <c r="U245" s="230">
        <f>U244/'Summary (banks)'!$U$16</f>
        <v>0</v>
      </c>
      <c r="V245" s="230">
        <f>V244/'Summary (banks)'!$V$16</f>
        <v>0</v>
      </c>
      <c r="W245" s="230">
        <f>W244/'Summary (banks)'!$W$16</f>
        <v>0</v>
      </c>
      <c r="X245" s="230">
        <f>X244/'Summary (banks)'!$X$16</f>
        <v>0</v>
      </c>
      <c r="Z245" s="397"/>
    </row>
    <row r="246" spans="1:26" s="360" customFormat="1" x14ac:dyDescent="0.25">
      <c r="A246" s="683"/>
      <c r="B246" s="685"/>
      <c r="C246" s="359" t="s">
        <v>338</v>
      </c>
      <c r="D246" s="264">
        <f>D244/'Summary (banks)'!$D$20</f>
        <v>1.1089794062524259E-5</v>
      </c>
      <c r="E246" s="264">
        <f>E244/'Summary (banks)'!$E$20</f>
        <v>0</v>
      </c>
      <c r="F246" s="264">
        <f>F244/'Summary (banks)'!$F$20</f>
        <v>0</v>
      </c>
      <c r="G246" s="264">
        <f>G244/'Summary (banks)'!$G$20</f>
        <v>0</v>
      </c>
      <c r="H246" s="264">
        <f>H244/'Summary (banks)'!$H$20</f>
        <v>0</v>
      </c>
      <c r="I246" s="264">
        <f>I244/'Summary (banks)'!$I$20</f>
        <v>0</v>
      </c>
      <c r="J246" s="264">
        <f>J244/'Summary (banks)'!$J$20</f>
        <v>0</v>
      </c>
      <c r="K246" s="264">
        <f>K244/'Summary (banks)'!$K$20</f>
        <v>0</v>
      </c>
      <c r="L246" s="264">
        <f>L244/'Summary (banks)'!$L$20</f>
        <v>0</v>
      </c>
      <c r="M246" s="264">
        <f>M244/'Summary (banks)'!$M$20</f>
        <v>0</v>
      </c>
      <c r="N246" s="264">
        <f>N244/'Summary (banks)'!$N$20</f>
        <v>0</v>
      </c>
      <c r="O246" s="264">
        <f>O244/'Summary (banks)'!$O$20</f>
        <v>0</v>
      </c>
      <c r="P246" s="264">
        <f>P244/'Summary (banks)'!$P$20</f>
        <v>0</v>
      </c>
      <c r="Q246" s="264">
        <f>Q244/'Summary (banks)'!$Q$20</f>
        <v>0</v>
      </c>
      <c r="R246" s="264">
        <f>R244/'Summary (banks)'!$R$20</f>
        <v>0</v>
      </c>
      <c r="S246" s="264">
        <f>S244/'Summary (banks)'!$S$20</f>
        <v>1.0910616869492236E-3</v>
      </c>
      <c r="T246" s="264">
        <f>T244/'Summary (banks)'!$T$20</f>
        <v>0</v>
      </c>
      <c r="U246" s="264">
        <f>U244/'Summary (banks)'!$U$20</f>
        <v>0</v>
      </c>
      <c r="V246" s="264">
        <f>V244/'Summary (banks)'!$V$20</f>
        <v>0</v>
      </c>
      <c r="W246" s="264">
        <f>W244/'Summary (banks)'!$W$20</f>
        <v>0</v>
      </c>
      <c r="X246" s="264">
        <f>X244/'Summary (banks)'!$X$20</f>
        <v>0</v>
      </c>
      <c r="Z246" s="397"/>
    </row>
    <row r="247" spans="1:26" s="204" customFormat="1" ht="15.75" thickBot="1" x14ac:dyDescent="0.3">
      <c r="A247" s="683"/>
      <c r="B247" s="685"/>
      <c r="C247" s="372" t="s">
        <v>404</v>
      </c>
      <c r="D247" s="230">
        <f>D244/'Summary (banks)'!$D$22</f>
        <v>8.9811258186641606E-5</v>
      </c>
      <c r="E247" s="230">
        <f>E244/'Summary (banks)'!$E$22</f>
        <v>0</v>
      </c>
      <c r="F247" s="230">
        <f>F244/'Summary (banks)'!$F$22</f>
        <v>0</v>
      </c>
      <c r="G247" s="230">
        <f>G244/'Summary (banks)'!$G$22</f>
        <v>0</v>
      </c>
      <c r="H247" s="230">
        <f>H244/'Summary (banks)'!$H$22</f>
        <v>0</v>
      </c>
      <c r="I247" s="230">
        <f>I244/'Summary (banks)'!$I$22</f>
        <v>0</v>
      </c>
      <c r="J247" s="230">
        <f>J244/'Summary (banks)'!$J$22</f>
        <v>0</v>
      </c>
      <c r="K247" s="230">
        <f>K244/'Summary (banks)'!$K$22</f>
        <v>0</v>
      </c>
      <c r="L247" s="230">
        <f>L244/'Summary (banks)'!$L$22</f>
        <v>0</v>
      </c>
      <c r="M247" s="230">
        <f>M244/'Summary (banks)'!$M$22</f>
        <v>0</v>
      </c>
      <c r="N247" s="230">
        <f>N244/'Summary (banks)'!$N$22</f>
        <v>0</v>
      </c>
      <c r="O247" s="230">
        <f>O244/'Summary (banks)'!$O$22</f>
        <v>0</v>
      </c>
      <c r="P247" s="230">
        <f>P244/'Summary (banks)'!$P$22</f>
        <v>0</v>
      </c>
      <c r="Q247" s="230" t="e">
        <f>Q244/'Summary (banks)'!$Q$22</f>
        <v>#DIV/0!</v>
      </c>
      <c r="R247" s="230">
        <f>R244/'Summary (banks)'!$R$22</f>
        <v>0</v>
      </c>
      <c r="S247" s="230">
        <f>S244/'Summary (banks)'!$S$22</f>
        <v>1.3499480789200415E-2</v>
      </c>
      <c r="T247" s="230">
        <f>T244/'Summary (banks)'!$T$22</f>
        <v>0</v>
      </c>
      <c r="U247" s="230">
        <f>U244/'Summary (banks)'!$U$22</f>
        <v>0</v>
      </c>
      <c r="V247" s="230">
        <f>V244/'Summary (banks)'!$V$22</f>
        <v>0</v>
      </c>
      <c r="W247" s="230">
        <f>W244/'Summary (banks)'!$W$22</f>
        <v>0</v>
      </c>
      <c r="X247" s="230">
        <f>X244/'Summary (banks)'!$X$22</f>
        <v>0</v>
      </c>
      <c r="Z247" s="397"/>
    </row>
    <row r="248" spans="1:26" s="23" customFormat="1" ht="15.75" thickBot="1" x14ac:dyDescent="0.3">
      <c r="A248" s="683"/>
      <c r="B248" s="685"/>
      <c r="C248" s="190" t="s">
        <v>405</v>
      </c>
      <c r="D248" s="203">
        <f>SUM(E248:X248)</f>
        <v>0</v>
      </c>
      <c r="E248" s="190"/>
      <c r="F248" s="190"/>
      <c r="G248" s="190"/>
      <c r="H248" s="190"/>
      <c r="I248" s="190"/>
      <c r="J248" s="190"/>
      <c r="K248" s="190"/>
      <c r="L248" s="190"/>
      <c r="M248" s="190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405"/>
    </row>
    <row r="249" spans="1:26" s="192" customFormat="1" ht="15.75" thickBot="1" x14ac:dyDescent="0.3">
      <c r="A249" s="683"/>
      <c r="B249" s="686"/>
      <c r="C249" s="191" t="s">
        <v>406</v>
      </c>
      <c r="D249" s="231">
        <f>D248/'Summary (banks)'!$D$55</f>
        <v>0</v>
      </c>
      <c r="E249" s="231" t="e">
        <f>E248/'Summary (banks)'!$E$55</f>
        <v>#DIV/0!</v>
      </c>
      <c r="F249" s="231" t="e">
        <f>F248/'Summary (banks)'!$F$55</f>
        <v>#DIV/0!</v>
      </c>
      <c r="G249" s="231" t="e">
        <f>G248/'Summary (banks)'!$G$55</f>
        <v>#DIV/0!</v>
      </c>
      <c r="H249" s="231" t="e">
        <f>H248/'Summary (banks)'!$H$55</f>
        <v>#DIV/0!</v>
      </c>
      <c r="I249" s="231">
        <f>I248/'Summary (banks)'!$I$55</f>
        <v>0</v>
      </c>
      <c r="J249" s="231" t="e">
        <f>J248/'Summary (banks)'!$J$55</f>
        <v>#DIV/0!</v>
      </c>
      <c r="K249" s="231" t="e">
        <f>K248/'Summary (banks)'!$K$55</f>
        <v>#DIV/0!</v>
      </c>
      <c r="L249" s="231" t="e">
        <f>L248/'Summary (banks)'!$L$55</f>
        <v>#DIV/0!</v>
      </c>
      <c r="M249" s="231" t="e">
        <f>M248/'Summary (banks)'!$M$55</f>
        <v>#DIV/0!</v>
      </c>
      <c r="N249" s="231" t="e">
        <f>N248/'Summary (banks)'!$N$55</f>
        <v>#DIV/0!</v>
      </c>
      <c r="O249" s="231" t="e">
        <f>O248/'Summary (banks)'!$O$55</f>
        <v>#DIV/0!</v>
      </c>
      <c r="P249" s="231" t="e">
        <f>P248/'Summary (banks)'!$P$55</f>
        <v>#DIV/0!</v>
      </c>
      <c r="Q249" s="231" t="e">
        <f>Q248/'Summary (banks)'!$Q$55</f>
        <v>#DIV/0!</v>
      </c>
      <c r="R249" s="231">
        <f>R248/'Summary (banks)'!$R$55</f>
        <v>0</v>
      </c>
      <c r="S249" s="231" t="e">
        <f>S248/'Summary (banks)'!$S$55</f>
        <v>#DIV/0!</v>
      </c>
      <c r="T249" s="231">
        <f>T248/'Summary (banks)'!$T$55</f>
        <v>0</v>
      </c>
      <c r="U249" s="231" t="e">
        <f>U248/'Summary (banks)'!$U$55</f>
        <v>#DIV/0!</v>
      </c>
      <c r="V249" s="231" t="e">
        <f>V248/'Summary (banks)'!$V$55</f>
        <v>#DIV/0!</v>
      </c>
      <c r="W249" s="231" t="e">
        <f>W248/'Summary (banks)'!$W$55</f>
        <v>#DIV/0!</v>
      </c>
      <c r="X249" s="231" t="e">
        <f>X248/'Summary (banks)'!$X$55</f>
        <v>#DIV/0!</v>
      </c>
      <c r="Z249" s="398"/>
    </row>
    <row r="250" spans="1:26" s="230" customFormat="1" ht="15" customHeight="1" thickTop="1" thickBot="1" x14ac:dyDescent="0.3">
      <c r="A250" s="683"/>
      <c r="B250" s="687" t="s">
        <v>82</v>
      </c>
      <c r="C250" s="200" t="s">
        <v>91</v>
      </c>
      <c r="D250" s="200">
        <f>D240/D236</f>
        <v>3.7037037037037035E-2</v>
      </c>
      <c r="E250" s="200"/>
      <c r="F250" s="200"/>
      <c r="G250" s="200"/>
      <c r="H250" s="200"/>
      <c r="I250" s="200"/>
      <c r="J250" s="200"/>
      <c r="K250" s="200"/>
      <c r="L250" s="200">
        <f>'Société Générale'!K22</f>
        <v>0</v>
      </c>
      <c r="M250" s="200"/>
      <c r="N250" s="200"/>
      <c r="O250" s="200"/>
      <c r="P250" s="200"/>
      <c r="Q250" s="200"/>
      <c r="R250" s="200"/>
      <c r="S250" s="200">
        <f>Rabobank!I14</f>
        <v>3.7735849056603772E-2</v>
      </c>
      <c r="T250" s="200"/>
      <c r="U250" s="200"/>
      <c r="V250" s="200"/>
      <c r="W250" s="200"/>
      <c r="X250" s="200"/>
      <c r="Y250" s="200"/>
      <c r="Z250" s="406">
        <f>MEDIAN(E250:X250)</f>
        <v>1.8867924528301886E-2</v>
      </c>
    </row>
    <row r="251" spans="1:26" s="204" customFormat="1" ht="15.75" thickBot="1" x14ac:dyDescent="0.3">
      <c r="A251" s="683"/>
      <c r="B251" s="688"/>
      <c r="C251" s="193" t="s">
        <v>407</v>
      </c>
      <c r="D251" s="230">
        <v>0.22</v>
      </c>
      <c r="Z251" s="397"/>
    </row>
    <row r="252" spans="1:26" s="23" customFormat="1" ht="15.75" thickBot="1" x14ac:dyDescent="0.3">
      <c r="A252" s="683"/>
      <c r="B252" s="688"/>
      <c r="C252" s="188" t="s">
        <v>497</v>
      </c>
      <c r="D252" s="392">
        <f>D236/D244</f>
        <v>4.1538461538461542</v>
      </c>
      <c r="E252" s="188"/>
      <c r="F252" s="188"/>
      <c r="G252" s="188"/>
      <c r="H252" s="188"/>
      <c r="I252" s="188"/>
      <c r="J252" s="188"/>
      <c r="K252" s="188"/>
      <c r="L252" s="188" t="e">
        <f>'Société Générale'!M22</f>
        <v>#DIV/0!</v>
      </c>
      <c r="M252" s="188"/>
      <c r="N252" s="188"/>
      <c r="O252" s="188"/>
      <c r="P252" s="188"/>
      <c r="Q252" s="188"/>
      <c r="R252" s="188"/>
      <c r="S252" s="188">
        <f>Rabobank!J14</f>
        <v>4.0769230769230766</v>
      </c>
      <c r="T252" s="188"/>
      <c r="U252" s="188"/>
      <c r="V252" s="188"/>
      <c r="W252" s="188"/>
      <c r="X252" s="188"/>
      <c r="Y252" s="188"/>
      <c r="Z252" s="404"/>
    </row>
    <row r="253" spans="1:26" s="204" customFormat="1" x14ac:dyDescent="0.25">
      <c r="A253" s="683"/>
      <c r="B253" s="688"/>
      <c r="C253" s="189" t="s">
        <v>445</v>
      </c>
      <c r="D253" s="234">
        <f>D252/'Summary (banks)'!$D$81</f>
        <v>92.379963427088924</v>
      </c>
      <c r="E253" s="230">
        <f>E252/'Summary (banks)'!$E$81</f>
        <v>0</v>
      </c>
      <c r="F253" s="230">
        <f>F252/'Summary (banks)'!$F$81</f>
        <v>0</v>
      </c>
      <c r="G253" s="230">
        <f>G252/'Summary (banks)'!$G$81</f>
        <v>0</v>
      </c>
      <c r="H253" s="230">
        <f>H252/'Summary (banks)'!$H$81</f>
        <v>0</v>
      </c>
      <c r="I253" s="230">
        <f>I252/'Summary (banks)'!$I$81</f>
        <v>0</v>
      </c>
      <c r="J253" s="230">
        <f>J252/'Summary (banks)'!$J$81</f>
        <v>0</v>
      </c>
      <c r="K253" s="230">
        <f>K252/'Summary (banks)'!$K$81</f>
        <v>0</v>
      </c>
      <c r="L253" s="230" t="e">
        <f>L252/'Summary (banks)'!$L$81</f>
        <v>#DIV/0!</v>
      </c>
      <c r="M253" s="230">
        <f>M252/'Summary (banks)'!$M$81</f>
        <v>0</v>
      </c>
      <c r="N253" s="230">
        <f>N252/'Summary (banks)'!$N$81</f>
        <v>0</v>
      </c>
      <c r="O253" s="230">
        <f>O252/'Summary (banks)'!$O$81</f>
        <v>0</v>
      </c>
      <c r="P253" s="230">
        <f>P252/'Summary (banks)'!$P$81</f>
        <v>0</v>
      </c>
      <c r="Q253" s="230">
        <f>Q252/'Summary (banks)'!$Q$81</f>
        <v>0</v>
      </c>
      <c r="R253" s="230">
        <f>R252/'Summary (banks)'!$R$81</f>
        <v>0</v>
      </c>
      <c r="S253" s="230">
        <f>S252/'Summary (banks)'!$S$81</f>
        <v>66.72568839316834</v>
      </c>
      <c r="T253" s="230">
        <f>T252/'Summary (banks)'!$T$81</f>
        <v>0</v>
      </c>
      <c r="U253" s="230">
        <f>U252/'Summary (banks)'!$U$81</f>
        <v>0</v>
      </c>
      <c r="V253" s="230">
        <f>V252/'Summary (banks)'!$V$81</f>
        <v>0</v>
      </c>
      <c r="W253" s="230">
        <f>W252/'Summary (banks)'!$W$81</f>
        <v>0</v>
      </c>
      <c r="X253" s="230">
        <f>X252/'Summary (banks)'!$X$81</f>
        <v>0</v>
      </c>
      <c r="Z253" s="397"/>
    </row>
    <row r="254" spans="1:26" s="360" customFormat="1" x14ac:dyDescent="0.25">
      <c r="A254" s="683"/>
      <c r="B254" s="688"/>
      <c r="C254" s="359" t="s">
        <v>446</v>
      </c>
      <c r="D254" s="363">
        <f>D252/'Summary (banks)'!$D$84</f>
        <v>71.940450685148363</v>
      </c>
      <c r="E254" s="264">
        <f>E252/'Summary (banks)'!$E$84</f>
        <v>0</v>
      </c>
      <c r="F254" s="264">
        <f>F252/'Summary (banks)'!$F$84</f>
        <v>0</v>
      </c>
      <c r="G254" s="264">
        <f>G252/'Summary (banks)'!$G$84</f>
        <v>0</v>
      </c>
      <c r="H254" s="264">
        <f>H252/'Summary (banks)'!$H$84</f>
        <v>0</v>
      </c>
      <c r="I254" s="264">
        <f>I252/'Summary (banks)'!$I$84</f>
        <v>0</v>
      </c>
      <c r="J254" s="264">
        <f>J252/'Summary (banks)'!$J$84</f>
        <v>0</v>
      </c>
      <c r="K254" s="264">
        <f>K252/'Summary (banks)'!$K$84</f>
        <v>0</v>
      </c>
      <c r="L254" s="264" t="e">
        <f>L252/'Summary (banks)'!$L$84</f>
        <v>#DIV/0!</v>
      </c>
      <c r="M254" s="264">
        <f>M252/'Summary (banks)'!$M$84</f>
        <v>0</v>
      </c>
      <c r="N254" s="264">
        <f>N252/'Summary (banks)'!$N$84</f>
        <v>0</v>
      </c>
      <c r="O254" s="264">
        <f>O252/'Summary (banks)'!$O$84</f>
        <v>0</v>
      </c>
      <c r="P254" s="264">
        <f>P252/'Summary (banks)'!$P$84</f>
        <v>0</v>
      </c>
      <c r="Q254" s="264">
        <f>Q252/'Summary (banks)'!$Q$84</f>
        <v>0</v>
      </c>
      <c r="R254" s="264">
        <f>R252/'Summary (banks)'!$R$84</f>
        <v>0</v>
      </c>
      <c r="S254" s="264">
        <f>S252/'Summary (banks)'!$S$84</f>
        <v>63.168450535160552</v>
      </c>
      <c r="T254" s="264">
        <f>T252/'Summary (banks)'!$T$84</f>
        <v>0</v>
      </c>
      <c r="U254" s="264">
        <f>U252/'Summary (banks)'!$U$84</f>
        <v>0</v>
      </c>
      <c r="V254" s="264">
        <f>V252/'Summary (banks)'!$V$84</f>
        <v>0</v>
      </c>
      <c r="W254" s="264">
        <f>W252/'Summary (banks)'!$W$84</f>
        <v>0</v>
      </c>
      <c r="X254" s="264">
        <f>X252/'Summary (banks)'!$X$84</f>
        <v>0</v>
      </c>
      <c r="Z254" s="397"/>
    </row>
    <row r="255" spans="1:26" s="204" customFormat="1" ht="15.75" thickBot="1" x14ac:dyDescent="0.3">
      <c r="A255" s="683"/>
      <c r="B255" s="688"/>
      <c r="C255" s="357" t="s">
        <v>448</v>
      </c>
      <c r="D255" s="234">
        <f>D252/'Summary (banks)'!$D$92</f>
        <v>99.453846799217771</v>
      </c>
      <c r="E255" s="230">
        <f>E252/'Summary (banks)'!$E$90</f>
        <v>0</v>
      </c>
      <c r="F255" s="230">
        <f>F252/'Summary (banks)'!$F$90</f>
        <v>0</v>
      </c>
      <c r="G255" s="230">
        <f>G252/'Summary (banks)'!$G$90</f>
        <v>0</v>
      </c>
      <c r="H255" s="230">
        <f>H252/'Summary (banks)'!$H$90</f>
        <v>0</v>
      </c>
      <c r="I255" s="230">
        <f>I252/'Summary (banks)'!$I$90</f>
        <v>0</v>
      </c>
      <c r="J255" s="230">
        <f>J252/'Summary (banks)'!$J$90</f>
        <v>0</v>
      </c>
      <c r="K255" s="230">
        <f>K252/'Summary (banks)'!$K$90</f>
        <v>0</v>
      </c>
      <c r="L255" s="230" t="e">
        <f>L252/'Summary (banks)'!$L$90</f>
        <v>#DIV/0!</v>
      </c>
      <c r="M255" s="230">
        <f>M252/'Summary (banks)'!$M$90</f>
        <v>0</v>
      </c>
      <c r="N255" s="230">
        <f>N252/'Summary (banks)'!$N$90</f>
        <v>0</v>
      </c>
      <c r="O255" s="230">
        <f>O252/'Summary (banks)'!$O$90</f>
        <v>0</v>
      </c>
      <c r="P255" s="230">
        <f>P252/'Summary (banks)'!$P$90</f>
        <v>0</v>
      </c>
      <c r="Q255" s="230">
        <f>Q252/'Summary (banks)'!$Q$90</f>
        <v>0</v>
      </c>
      <c r="R255" s="230">
        <f>R252/'Summary (banks)'!$R$90</f>
        <v>0</v>
      </c>
      <c r="S255" s="230">
        <f>S252/'Summary (banks)'!$S$90</f>
        <v>69.013589649217181</v>
      </c>
      <c r="T255" s="230">
        <f>T252/'Summary (banks)'!$T$90</f>
        <v>0</v>
      </c>
      <c r="U255" s="230">
        <f>U252/'Summary (banks)'!$U$90</f>
        <v>0</v>
      </c>
      <c r="V255" s="230">
        <f>V252/'Summary (banks)'!$V$90</f>
        <v>0</v>
      </c>
      <c r="W255" s="230">
        <f>W252/'Summary (banks)'!$W$90</f>
        <v>0</v>
      </c>
      <c r="X255" s="230">
        <f>X252/'Summary (banks)'!$X$90</f>
        <v>0</v>
      </c>
      <c r="Z255" s="397"/>
    </row>
    <row r="256" spans="1:26" s="202" customFormat="1" ht="15.75" thickBot="1" x14ac:dyDescent="0.3">
      <c r="A256" s="683"/>
      <c r="B256" s="688"/>
      <c r="C256" s="201" t="s">
        <v>498</v>
      </c>
      <c r="D256" s="201">
        <f>D236/D232</f>
        <v>0.49541284403669728</v>
      </c>
      <c r="E256" s="201"/>
      <c r="F256" s="201"/>
      <c r="G256" s="201"/>
      <c r="H256" s="201"/>
      <c r="I256" s="201"/>
      <c r="J256" s="201"/>
      <c r="K256" s="201"/>
      <c r="L256" s="201">
        <f>'Société Générale'!N22</f>
        <v>1</v>
      </c>
      <c r="M256" s="201"/>
      <c r="N256" s="201"/>
      <c r="O256" s="201"/>
      <c r="P256" s="201"/>
      <c r="Q256" s="201"/>
      <c r="R256" s="201"/>
      <c r="S256" s="201">
        <f>Rabobank!K14</f>
        <v>0.49074074074074076</v>
      </c>
      <c r="T256" s="201"/>
      <c r="U256" s="201"/>
      <c r="V256" s="201"/>
      <c r="W256" s="201"/>
      <c r="X256" s="201"/>
      <c r="Y256" s="201"/>
      <c r="Z256" s="407"/>
    </row>
    <row r="257" spans="1:26" s="230" customFormat="1" x14ac:dyDescent="0.25">
      <c r="A257" s="683"/>
      <c r="B257" s="688"/>
      <c r="C257" s="382" t="s">
        <v>445</v>
      </c>
      <c r="D257" s="230">
        <f>D256/'Summary (banks)'!$D$94</f>
        <v>2.5653777853099684</v>
      </c>
      <c r="E257" s="230">
        <f>E256/'Summary (banks)'!$E$94</f>
        <v>0</v>
      </c>
      <c r="F257" s="230">
        <f>F256/'Summary (banks)'!$F$94</f>
        <v>0</v>
      </c>
      <c r="G257" s="230">
        <f>G256/'Summary (banks)'!$G$94</f>
        <v>0</v>
      </c>
      <c r="H257" s="230">
        <f>H256/'Summary (banks)'!$H$94</f>
        <v>0</v>
      </c>
      <c r="I257" s="230">
        <f>I256/'Summary (banks)'!$I$94</f>
        <v>0</v>
      </c>
      <c r="J257" s="230">
        <f>J256/'Summary (banks)'!$J$94</f>
        <v>0</v>
      </c>
      <c r="K257" s="230">
        <f>K256/'Summary (banks)'!$K$94</f>
        <v>0</v>
      </c>
      <c r="L257" s="230">
        <f>L256/'Summary (banks)'!$L$94</f>
        <v>4.1962035673375881</v>
      </c>
      <c r="M257" s="230">
        <f>M256/'Summary (banks)'!$M$94</f>
        <v>0</v>
      </c>
      <c r="N257" s="230">
        <f>N256/'Summary (banks)'!$N$94</f>
        <v>0</v>
      </c>
      <c r="O257" s="230">
        <f>O256/'Summary (banks)'!$O$94</f>
        <v>0</v>
      </c>
      <c r="P257" s="230">
        <f>P256/'Summary (banks)'!$P$94</f>
        <v>0</v>
      </c>
      <c r="Q257" s="230">
        <f>Q256/'Summary (banks)'!$Q$94</f>
        <v>0</v>
      </c>
      <c r="R257" s="230">
        <f>R256/'Summary (banks)'!$R$94</f>
        <v>0</v>
      </c>
      <c r="S257" s="230">
        <f>S256/'Summary (banks)'!$S$94</f>
        <v>2.2260369466713139</v>
      </c>
      <c r="T257" s="230">
        <f>T256/'Summary (banks)'!$T$94</f>
        <v>0</v>
      </c>
      <c r="U257" s="230">
        <f>U256/'Summary (banks)'!$U$94</f>
        <v>0</v>
      </c>
      <c r="V257" s="230">
        <f>V256/'Summary (banks)'!$V$94</f>
        <v>0</v>
      </c>
      <c r="W257" s="230">
        <f>W256/'Summary (banks)'!$W$94</f>
        <v>0</v>
      </c>
      <c r="X257" s="230">
        <f>X256/'Summary (banks)'!$X$94</f>
        <v>0</v>
      </c>
      <c r="Z257" s="399"/>
    </row>
    <row r="258" spans="1:26" s="264" customFormat="1" x14ac:dyDescent="0.25">
      <c r="A258" s="683"/>
      <c r="B258" s="688"/>
      <c r="C258" s="383" t="s">
        <v>446</v>
      </c>
      <c r="D258" s="264">
        <f>D256/'Summary (banks)'!$D$97</f>
        <v>1.8763717320732787</v>
      </c>
      <c r="E258" s="264">
        <f>E256/'Summary (banks)'!$E$97</f>
        <v>0</v>
      </c>
      <c r="F258" s="264">
        <f>F256/'Summary (banks)'!$F$97</f>
        <v>0</v>
      </c>
      <c r="G258" s="264">
        <f>G256/'Summary (banks)'!$G$97</f>
        <v>0</v>
      </c>
      <c r="H258" s="264">
        <f>H256/'Summary (banks)'!$H$97</f>
        <v>0</v>
      </c>
      <c r="I258" s="264">
        <f>I256/'Summary (banks)'!$I$97</f>
        <v>0</v>
      </c>
      <c r="J258" s="264">
        <f>J256/'Summary (banks)'!$J$97</f>
        <v>0</v>
      </c>
      <c r="K258" s="264">
        <f>K256/'Summary (banks)'!$K$97</f>
        <v>0</v>
      </c>
      <c r="L258" s="264">
        <f>L256/'Summary (banks)'!$L$97</f>
        <v>3.0385823239120682</v>
      </c>
      <c r="M258" s="264">
        <f>M256/'Summary (banks)'!$M$97</f>
        <v>0</v>
      </c>
      <c r="N258" s="264">
        <f>N256/'Summary (banks)'!$N$97</f>
        <v>0</v>
      </c>
      <c r="O258" s="264">
        <f>O256/'Summary (banks)'!$O$97</f>
        <v>0</v>
      </c>
      <c r="P258" s="264">
        <f>P256/'Summary (banks)'!$P$97</f>
        <v>0</v>
      </c>
      <c r="Q258" s="264">
        <f>Q256/'Summary (banks)'!$Q$97</f>
        <v>0</v>
      </c>
      <c r="R258" s="264">
        <f>R256/'Summary (banks)'!$R$97</f>
        <v>0</v>
      </c>
      <c r="S258" s="264">
        <f>S256/'Summary (banks)'!$S$97</f>
        <v>2.6425974088522852</v>
      </c>
      <c r="T258" s="264">
        <f>T256/'Summary (banks)'!$T$97</f>
        <v>0</v>
      </c>
      <c r="U258" s="264">
        <f>U256/'Summary (banks)'!$U$97</f>
        <v>0</v>
      </c>
      <c r="V258" s="264">
        <f>V256/'Summary (banks)'!$V$97</f>
        <v>0</v>
      </c>
      <c r="W258" s="264">
        <f>W256/'Summary (banks)'!$W$97</f>
        <v>0</v>
      </c>
      <c r="X258" s="264">
        <f>X256/'Summary (banks)'!$X$97</f>
        <v>0</v>
      </c>
      <c r="Z258" s="399"/>
    </row>
    <row r="259" spans="1:26" s="230" customFormat="1" x14ac:dyDescent="0.25">
      <c r="A259" s="683"/>
      <c r="B259" s="688"/>
      <c r="C259" s="387" t="s">
        <v>448</v>
      </c>
      <c r="D259" s="230">
        <f>D256/'Summary (banks)'!$D$105</f>
        <v>2.2835641023762943</v>
      </c>
      <c r="E259" s="230">
        <f>E256/'Summary (banks)'!$E$103</f>
        <v>0</v>
      </c>
      <c r="F259" s="230">
        <f>F256/'Summary (banks)'!$F$103</f>
        <v>0</v>
      </c>
      <c r="G259" s="230">
        <f>G256/'Summary (banks)'!$G$103</f>
        <v>0</v>
      </c>
      <c r="H259" s="230">
        <f>H256/'Summary (banks)'!$H$103</f>
        <v>0</v>
      </c>
      <c r="I259" s="230">
        <f>I256/'Summary (banks)'!$I$103</f>
        <v>0</v>
      </c>
      <c r="J259" s="230">
        <f>J256/'Summary (banks)'!$J$103</f>
        <v>0</v>
      </c>
      <c r="K259" s="230">
        <f>K256/'Summary (banks)'!$K$103</f>
        <v>0</v>
      </c>
      <c r="L259" s="230">
        <f>L256/'Summary (banks)'!$L$103</f>
        <v>4.8322499475781093</v>
      </c>
      <c r="M259" s="230">
        <f>M256/'Summary (banks)'!$M$103</f>
        <v>0</v>
      </c>
      <c r="N259" s="230">
        <f>N256/'Summary (banks)'!$N$103</f>
        <v>0</v>
      </c>
      <c r="O259" s="230">
        <f>O256/'Summary (banks)'!$O$103</f>
        <v>0</v>
      </c>
      <c r="P259" s="230">
        <f>P256/'Summary (banks)'!$P$103</f>
        <v>0</v>
      </c>
      <c r="Q259" s="230">
        <f>Q256/'Summary (banks)'!$Q$103</f>
        <v>0</v>
      </c>
      <c r="R259" s="230">
        <f>R256/'Summary (banks)'!$R$103</f>
        <v>0</v>
      </c>
      <c r="S259" s="230">
        <f>S256/'Summary (banks)'!$S$103</f>
        <v>2.2510496326285803</v>
      </c>
      <c r="T259" s="230">
        <f>T256/'Summary (banks)'!$T$103</f>
        <v>0</v>
      </c>
      <c r="U259" s="230">
        <f>U256/'Summary (banks)'!$U$103</f>
        <v>0</v>
      </c>
      <c r="V259" s="230">
        <f>V256/'Summary (banks)'!$V$103</f>
        <v>0</v>
      </c>
      <c r="W259" s="230">
        <f>W256/'Summary (banks)'!$W$103</f>
        <v>0</v>
      </c>
      <c r="X259" s="230">
        <f>X256/'Summary (banks)'!$X$103</f>
        <v>0</v>
      </c>
      <c r="Z259" s="399"/>
    </row>
    <row r="261" spans="1:26" ht="15.75" thickBot="1" x14ac:dyDescent="0.3"/>
    <row r="262" spans="1:26" s="23" customFormat="1" ht="15.75" customHeight="1" thickBot="1" x14ac:dyDescent="0.3">
      <c r="A262" s="682" t="s">
        <v>383</v>
      </c>
      <c r="B262" s="684" t="s">
        <v>331</v>
      </c>
      <c r="C262" s="188" t="s">
        <v>2</v>
      </c>
      <c r="D262" s="203">
        <f>SUM(E262:X262)</f>
        <v>1</v>
      </c>
      <c r="E262" s="188"/>
      <c r="F262" s="188"/>
      <c r="G262" s="188"/>
      <c r="H262" s="188"/>
      <c r="I262" s="188"/>
      <c r="J262" s="188"/>
      <c r="K262" s="188"/>
      <c r="L262" s="188">
        <f>'Société Générale'!C23</f>
        <v>1</v>
      </c>
      <c r="M262" s="188"/>
      <c r="N262" s="188"/>
      <c r="O262" s="188"/>
      <c r="P262" s="188"/>
      <c r="Q262" s="188"/>
      <c r="R262" s="188"/>
      <c r="S262" s="188"/>
      <c r="T262" s="188"/>
      <c r="U262" s="188"/>
      <c r="V262" s="188"/>
      <c r="W262" s="188"/>
      <c r="X262" s="188"/>
      <c r="Y262" s="188"/>
      <c r="Z262" s="404"/>
    </row>
    <row r="263" spans="1:26" s="17" customFormat="1" x14ac:dyDescent="0.25">
      <c r="A263" s="683"/>
      <c r="B263" s="685"/>
      <c r="C263" s="189" t="s">
        <v>333</v>
      </c>
      <c r="D263" s="230">
        <f>D262/'Summary (banks)'!$D$3</f>
        <v>2.0474708986699289E-6</v>
      </c>
      <c r="E263" s="230">
        <f>E262/'Summary (banks)'!$E$3</f>
        <v>0</v>
      </c>
      <c r="F263" s="230">
        <f>F262/'Summary (banks)'!$F$3</f>
        <v>0</v>
      </c>
      <c r="G263" s="230">
        <f>G262/'Summary (banks)'!$G$3</f>
        <v>0</v>
      </c>
      <c r="H263" s="230">
        <f>H262/'Summary (banks)'!$H$3</f>
        <v>0</v>
      </c>
      <c r="I263" s="230">
        <f>I262/'Summary (banks)'!$I$3</f>
        <v>0</v>
      </c>
      <c r="J263" s="230">
        <f>J262/'Summary (banks)'!$J$3</f>
        <v>0</v>
      </c>
      <c r="K263" s="230">
        <f>K262/'Summary (banks)'!$K$3</f>
        <v>0</v>
      </c>
      <c r="L263" s="230">
        <f>L262/'Summary (banks)'!$L$3</f>
        <v>3.8996997231213199E-5</v>
      </c>
      <c r="M263" s="230">
        <f>M262/'Summary (banks)'!$M$3</f>
        <v>0</v>
      </c>
      <c r="N263" s="230">
        <f>N262/'Summary (banks)'!$N$3</f>
        <v>0</v>
      </c>
      <c r="O263" s="230">
        <f>O262/'Summary (banks)'!$O$3</f>
        <v>0</v>
      </c>
      <c r="P263" s="230">
        <f>P262/'Summary (banks)'!$P$3</f>
        <v>0</v>
      </c>
      <c r="Q263" s="230">
        <f>Q262/'Summary (banks)'!$Q$3</f>
        <v>0</v>
      </c>
      <c r="R263" s="230">
        <f>R262/'Summary (banks)'!$R$3</f>
        <v>0</v>
      </c>
      <c r="S263" s="230">
        <f>S262/'Summary (banks)'!$S$3</f>
        <v>0</v>
      </c>
      <c r="T263" s="230">
        <f>T262/'Summary (banks)'!$T$3</f>
        <v>0</v>
      </c>
      <c r="U263" s="230">
        <f>U262/'Summary (banks)'!$U$3</f>
        <v>0</v>
      </c>
      <c r="V263" s="230">
        <f>V262/'Summary (banks)'!$V$3</f>
        <v>0</v>
      </c>
      <c r="W263" s="230">
        <f>W262/'Summary (banks)'!$W$3</f>
        <v>0</v>
      </c>
      <c r="X263" s="230">
        <f>X262/'Summary (banks)'!$X$3</f>
        <v>0</v>
      </c>
      <c r="Z263" s="397"/>
    </row>
    <row r="264" spans="1:26" s="360" customFormat="1" x14ac:dyDescent="0.25">
      <c r="A264" s="683"/>
      <c r="B264" s="685"/>
      <c r="C264" s="359" t="s">
        <v>334</v>
      </c>
      <c r="D264" s="264">
        <f>D262/'Summary (banks)'!$D$7</f>
        <v>3.9007781930502206E-6</v>
      </c>
      <c r="E264" s="264">
        <f>E262/'Summary (banks)'!$E$7</f>
        <v>0</v>
      </c>
      <c r="F264" s="264">
        <f>F262/'Summary (banks)'!$F$7</f>
        <v>0</v>
      </c>
      <c r="G264" s="264">
        <f>G262/'Summary (banks)'!$G$7</f>
        <v>0</v>
      </c>
      <c r="H264" s="264">
        <f>H262/'Summary (banks)'!$H$7</f>
        <v>0</v>
      </c>
      <c r="I264" s="264">
        <f>I262/'Summary (banks)'!$I$7</f>
        <v>0</v>
      </c>
      <c r="J264" s="264">
        <f>J262/'Summary (banks)'!$J$7</f>
        <v>0</v>
      </c>
      <c r="K264" s="264">
        <f>K262/'Summary (banks)'!$K$7</f>
        <v>0</v>
      </c>
      <c r="L264" s="264">
        <f>L262/'Summary (banks)'!$L$7</f>
        <v>7.3822530636350221E-5</v>
      </c>
      <c r="M264" s="264">
        <f>M262/'Summary (banks)'!$M$7</f>
        <v>0</v>
      </c>
      <c r="N264" s="264">
        <f>N262/'Summary (banks)'!$N$7</f>
        <v>0</v>
      </c>
      <c r="O264" s="264">
        <f>O262/'Summary (banks)'!$O$7</f>
        <v>0</v>
      </c>
      <c r="P264" s="264">
        <f>P262/'Summary (banks)'!$P$7</f>
        <v>0</v>
      </c>
      <c r="Q264" s="264">
        <f>Q262/'Summary (banks)'!$Q$7</f>
        <v>0</v>
      </c>
      <c r="R264" s="264">
        <f>R262/'Summary (banks)'!$R$7</f>
        <v>0</v>
      </c>
      <c r="S264" s="264">
        <f>S262/'Summary (banks)'!$S$7</f>
        <v>0</v>
      </c>
      <c r="T264" s="264">
        <f>T262/'Summary (banks)'!$T$7</f>
        <v>0</v>
      </c>
      <c r="U264" s="264">
        <f>U262/'Summary (banks)'!$U$7</f>
        <v>0</v>
      </c>
      <c r="V264" s="264">
        <f>V262/'Summary (banks)'!$V$7</f>
        <v>0</v>
      </c>
      <c r="W264" s="264">
        <f>W262/'Summary (banks)'!$W$7</f>
        <v>0</v>
      </c>
      <c r="X264" s="264">
        <f>X262/'Summary (banks)'!$X$7</f>
        <v>0</v>
      </c>
      <c r="Z264" s="397"/>
    </row>
    <row r="265" spans="1:26" s="17" customFormat="1" ht="15.75" thickBot="1" x14ac:dyDescent="0.3">
      <c r="A265" s="683"/>
      <c r="B265" s="685"/>
      <c r="C265" s="372" t="s">
        <v>398</v>
      </c>
      <c r="D265" s="230">
        <f>D262/'Summary (banks)'!$D$9</f>
        <v>1.708084716871398E-5</v>
      </c>
      <c r="E265" s="230">
        <f>E262/'Summary (banks)'!$E$9</f>
        <v>0</v>
      </c>
      <c r="F265" s="230">
        <f>F262/'Summary (banks)'!$F$9</f>
        <v>0</v>
      </c>
      <c r="G265" s="230">
        <f>G262/'Summary (banks)'!$G$9</f>
        <v>0</v>
      </c>
      <c r="H265" s="230">
        <f>H262/'Summary (banks)'!$H$9</f>
        <v>0</v>
      </c>
      <c r="I265" s="230">
        <f>I262/'Summary (banks)'!$I$9</f>
        <v>0</v>
      </c>
      <c r="J265" s="230">
        <f>J262/'Summary (banks)'!$J$9</f>
        <v>0</v>
      </c>
      <c r="K265" s="230">
        <f>K262/'Summary (banks)'!$K$9</f>
        <v>0</v>
      </c>
      <c r="L265" s="230">
        <f>L262/'Summary (banks)'!$L$9</f>
        <v>3.8491147036181676E-4</v>
      </c>
      <c r="M265" s="230">
        <f>M262/'Summary (banks)'!$M$9</f>
        <v>0</v>
      </c>
      <c r="N265" s="230">
        <f>N262/'Summary (banks)'!$N$9</f>
        <v>0</v>
      </c>
      <c r="O265" s="230">
        <f>O262/'Summary (banks)'!$O$9</f>
        <v>0</v>
      </c>
      <c r="P265" s="230">
        <f>P262/'Summary (banks)'!$P$9</f>
        <v>0</v>
      </c>
      <c r="Q265" s="230" t="e">
        <f>Q262/'Summary (banks)'!$Q$9</f>
        <v>#DIV/0!</v>
      </c>
      <c r="R265" s="230">
        <f>R262/'Summary (banks)'!$R$9</f>
        <v>0</v>
      </c>
      <c r="S265" s="230">
        <f>S262/'Summary (banks)'!$S$9</f>
        <v>0</v>
      </c>
      <c r="T265" s="230">
        <f>T262/'Summary (banks)'!$T$9</f>
        <v>0</v>
      </c>
      <c r="U265" s="230">
        <f>U262/'Summary (banks)'!$U$9</f>
        <v>0</v>
      </c>
      <c r="V265" s="230">
        <f>V262/'Summary (banks)'!$V$9</f>
        <v>0</v>
      </c>
      <c r="W265" s="230">
        <f>W262/'Summary (banks)'!$W$9</f>
        <v>0</v>
      </c>
      <c r="X265" s="230">
        <f>X262/'Summary (banks)'!$X$9</f>
        <v>0</v>
      </c>
      <c r="Z265" s="397"/>
    </row>
    <row r="266" spans="1:26" s="23" customFormat="1" ht="15.75" thickBot="1" x14ac:dyDescent="0.3">
      <c r="A266" s="683"/>
      <c r="B266" s="685"/>
      <c r="C266" s="236" t="s">
        <v>6</v>
      </c>
      <c r="D266" s="203">
        <f>SUM(E266:X266)</f>
        <v>1</v>
      </c>
      <c r="E266" s="188"/>
      <c r="F266" s="188"/>
      <c r="G266" s="188"/>
      <c r="H266" s="188"/>
      <c r="I266" s="188"/>
      <c r="J266" s="188"/>
      <c r="K266" s="188"/>
      <c r="L266" s="188">
        <f>'Société Générale'!E23</f>
        <v>1</v>
      </c>
      <c r="M266" s="188"/>
      <c r="N266" s="188"/>
      <c r="O266" s="188"/>
      <c r="P266" s="188"/>
      <c r="Q266" s="188"/>
      <c r="R266" s="188"/>
      <c r="S266" s="188"/>
      <c r="T266" s="188"/>
      <c r="U266" s="188"/>
      <c r="V266" s="188"/>
      <c r="W266" s="188"/>
      <c r="X266" s="188"/>
      <c r="Y266" s="188"/>
      <c r="Z266" s="404"/>
    </row>
    <row r="267" spans="1:26" s="17" customFormat="1" x14ac:dyDescent="0.25">
      <c r="A267" s="683"/>
      <c r="B267" s="685"/>
      <c r="C267" s="189" t="s">
        <v>335</v>
      </c>
      <c r="D267" s="230">
        <f>D266/'Summary (banks)'!$D$29</f>
        <v>1.0602341910875844E-5</v>
      </c>
      <c r="E267" s="230">
        <f>E266/'Summary (banks)'!$E$29</f>
        <v>0</v>
      </c>
      <c r="F267" s="230">
        <f>F266/'Summary (banks)'!$F$29</f>
        <v>0</v>
      </c>
      <c r="G267" s="230">
        <f>G266/'Summary (banks)'!$G$29</f>
        <v>0</v>
      </c>
      <c r="H267" s="230">
        <f>H266/'Summary (banks)'!$H$29</f>
        <v>0</v>
      </c>
      <c r="I267" s="230">
        <f>I266/'Summary (banks)'!$I$29</f>
        <v>0</v>
      </c>
      <c r="J267" s="230">
        <f>J266/'Summary (banks)'!$J$29</f>
        <v>0</v>
      </c>
      <c r="K267" s="230">
        <f>K266/'Summary (banks)'!$K$29</f>
        <v>0</v>
      </c>
      <c r="L267" s="230">
        <f>L266/'Summary (banks)'!$L$29</f>
        <v>1.6363933889707084E-4</v>
      </c>
      <c r="M267" s="230">
        <f>M266/'Summary (banks)'!$M$29</f>
        <v>0</v>
      </c>
      <c r="N267" s="230">
        <f>N266/'Summary (banks)'!$N$29</f>
        <v>0</v>
      </c>
      <c r="O267" s="230">
        <f>O266/'Summary (banks)'!$O$29</f>
        <v>0</v>
      </c>
      <c r="P267" s="230">
        <f>P266/'Summary (banks)'!$P$29</f>
        <v>0</v>
      </c>
      <c r="Q267" s="230">
        <f>Q266/'Summary (banks)'!$Q$29</f>
        <v>0</v>
      </c>
      <c r="R267" s="230">
        <f>R266/'Summary (banks)'!$R$29</f>
        <v>0</v>
      </c>
      <c r="S267" s="230">
        <f>S266/'Summary (banks)'!$S$29</f>
        <v>0</v>
      </c>
      <c r="T267" s="230">
        <f>T266/'Summary (banks)'!$T$29</f>
        <v>0</v>
      </c>
      <c r="U267" s="230">
        <f>U266/'Summary (banks)'!$U$29</f>
        <v>0</v>
      </c>
      <c r="V267" s="230">
        <f>V266/'Summary (banks)'!$V$29</f>
        <v>0</v>
      </c>
      <c r="W267" s="230">
        <f>W266/'Summary (banks)'!$W$29</f>
        <v>0</v>
      </c>
      <c r="X267" s="230">
        <f>X266/'Summary (banks)'!$X$29</f>
        <v>0</v>
      </c>
      <c r="Z267" s="397"/>
    </row>
    <row r="268" spans="1:26" s="360" customFormat="1" x14ac:dyDescent="0.25">
      <c r="A268" s="683"/>
      <c r="B268" s="685"/>
      <c r="C268" s="359" t="s">
        <v>336</v>
      </c>
      <c r="D268" s="264">
        <f>D266/'Summary (banks)'!$D$33</f>
        <v>1.4774162645619955E-5</v>
      </c>
      <c r="E268" s="264">
        <f>E266/'Summary (banks)'!$E$33</f>
        <v>0</v>
      </c>
      <c r="F268" s="264">
        <f>F266/'Summary (banks)'!$F$33</f>
        <v>0</v>
      </c>
      <c r="G268" s="264">
        <f>G266/'Summary (banks)'!$G$33</f>
        <v>0</v>
      </c>
      <c r="H268" s="264">
        <f>H266/'Summary (banks)'!$H$33</f>
        <v>0</v>
      </c>
      <c r="I268" s="264">
        <f>I266/'Summary (banks)'!$I$33</f>
        <v>0</v>
      </c>
      <c r="J268" s="264">
        <f>J266/'Summary (banks)'!$J$33</f>
        <v>0</v>
      </c>
      <c r="K268" s="264">
        <f>K266/'Summary (banks)'!$K$33</f>
        <v>0</v>
      </c>
      <c r="L268" s="264">
        <f>L266/'Summary (banks)'!$L$33</f>
        <v>2.2431583669807088E-4</v>
      </c>
      <c r="M268" s="264">
        <f>M266/'Summary (banks)'!$M$33</f>
        <v>0</v>
      </c>
      <c r="N268" s="264">
        <f>N266/'Summary (banks)'!$N$33</f>
        <v>0</v>
      </c>
      <c r="O268" s="264">
        <f>O266/'Summary (banks)'!$O$33</f>
        <v>0</v>
      </c>
      <c r="P268" s="264">
        <f>P266/'Summary (banks)'!$P$33</f>
        <v>0</v>
      </c>
      <c r="Q268" s="264">
        <f>Q266/'Summary (banks)'!$Q$33</f>
        <v>0</v>
      </c>
      <c r="R268" s="264">
        <f>R266/'Summary (banks)'!$R$33</f>
        <v>0</v>
      </c>
      <c r="S268" s="264">
        <f>S266/'Summary (banks)'!$S$33</f>
        <v>0</v>
      </c>
      <c r="T268" s="264">
        <f>T266/'Summary (banks)'!$T$33</f>
        <v>0</v>
      </c>
      <c r="U268" s="264">
        <f>U266/'Summary (banks)'!$U$33</f>
        <v>0</v>
      </c>
      <c r="V268" s="264">
        <f>V266/'Summary (banks)'!$V$33</f>
        <v>0</v>
      </c>
      <c r="W268" s="264">
        <f>W266/'Summary (banks)'!$W$33</f>
        <v>0</v>
      </c>
      <c r="X268" s="264">
        <f>X266/'Summary (banks)'!$X$33</f>
        <v>0</v>
      </c>
      <c r="Z268" s="397"/>
    </row>
    <row r="269" spans="1:26" s="17" customFormat="1" ht="15.75" thickBot="1" x14ac:dyDescent="0.3">
      <c r="A269" s="683"/>
      <c r="B269" s="685"/>
      <c r="C269" s="372" t="s">
        <v>399</v>
      </c>
      <c r="D269" s="230">
        <f>D266/'Summary (banks)'!$D$35</f>
        <v>4.0370540808573611E-5</v>
      </c>
      <c r="E269" s="230">
        <f>E266/'Summary (banks)'!$E$35</f>
        <v>0</v>
      </c>
      <c r="F269" s="230">
        <f>F266/'Summary (banks)'!$F$35</f>
        <v>0</v>
      </c>
      <c r="G269" s="230">
        <f>G266/'Summary (banks)'!$G$35</f>
        <v>0</v>
      </c>
      <c r="H269" s="230">
        <f>H266/'Summary (banks)'!$H$35</f>
        <v>0</v>
      </c>
      <c r="I269" s="230">
        <f>I266/'Summary (banks)'!$I$35</f>
        <v>0</v>
      </c>
      <c r="J269" s="230">
        <f>J266/'Summary (banks)'!$J$35</f>
        <v>0</v>
      </c>
      <c r="K269" s="230">
        <f>K266/'Summary (banks)'!$K$35</f>
        <v>0</v>
      </c>
      <c r="L269" s="230">
        <f>L266/'Summary (banks)'!$L$35</f>
        <v>7.4515648286140089E-4</v>
      </c>
      <c r="M269" s="230">
        <f>M266/'Summary (banks)'!$M$35</f>
        <v>0</v>
      </c>
      <c r="N269" s="230">
        <f>N266/'Summary (banks)'!$N$35</f>
        <v>0</v>
      </c>
      <c r="O269" s="230">
        <f>O266/'Summary (banks)'!$O$35</f>
        <v>0</v>
      </c>
      <c r="P269" s="230">
        <f>P266/'Summary (banks)'!$P$35</f>
        <v>0</v>
      </c>
      <c r="Q269" s="230" t="e">
        <f>Q266/'Summary (banks)'!$Q$35</f>
        <v>#DIV/0!</v>
      </c>
      <c r="R269" s="230">
        <f>R266/'Summary (banks)'!$R$35</f>
        <v>0</v>
      </c>
      <c r="S269" s="230">
        <f>S266/'Summary (banks)'!$S$35</f>
        <v>0</v>
      </c>
      <c r="T269" s="230">
        <f>T266/'Summary (banks)'!$T$35</f>
        <v>0</v>
      </c>
      <c r="U269" s="230">
        <f>U266/'Summary (banks)'!$U$35</f>
        <v>0</v>
      </c>
      <c r="V269" s="230">
        <f>V266/'Summary (banks)'!$V$35</f>
        <v>0</v>
      </c>
      <c r="W269" s="230">
        <f>W266/'Summary (banks)'!$W$35</f>
        <v>0</v>
      </c>
      <c r="X269" s="230">
        <f>X266/'Summary (banks)'!$X$35</f>
        <v>0</v>
      </c>
      <c r="Z269" s="397"/>
    </row>
    <row r="270" spans="1:26" s="23" customFormat="1" ht="15.75" thickBot="1" x14ac:dyDescent="0.3">
      <c r="A270" s="683"/>
      <c r="B270" s="685"/>
      <c r="C270" s="188" t="s">
        <v>400</v>
      </c>
      <c r="D270" s="203">
        <f>SUM(E270:X270)</f>
        <v>0</v>
      </c>
      <c r="E270" s="188"/>
      <c r="F270" s="188"/>
      <c r="G270" s="188"/>
      <c r="H270" s="188"/>
      <c r="I270" s="188"/>
      <c r="J270" s="188"/>
      <c r="K270" s="188"/>
      <c r="L270" s="188">
        <f>'Société Générale'!H23</f>
        <v>0</v>
      </c>
      <c r="M270" s="188"/>
      <c r="N270" s="188"/>
      <c r="O270" s="188"/>
      <c r="P270" s="188"/>
      <c r="Q270" s="188"/>
      <c r="R270" s="188"/>
      <c r="S270" s="188"/>
      <c r="T270" s="188"/>
      <c r="U270" s="188"/>
      <c r="V270" s="188"/>
      <c r="W270" s="188"/>
      <c r="X270" s="188"/>
      <c r="Y270" s="188"/>
      <c r="Z270" s="404"/>
    </row>
    <row r="271" spans="1:26" s="17" customFormat="1" x14ac:dyDescent="0.25">
      <c r="A271" s="683"/>
      <c r="B271" s="685"/>
      <c r="C271" s="189" t="s">
        <v>401</v>
      </c>
      <c r="D271" s="230">
        <f>D270/'Summary (banks)'!$D$42</f>
        <v>0</v>
      </c>
      <c r="E271" s="230">
        <f>E270/'Summary (banks)'!$E$42</f>
        <v>0</v>
      </c>
      <c r="F271" s="230">
        <f>F270/'Summary (banks)'!$F$42</f>
        <v>0</v>
      </c>
      <c r="G271" s="230">
        <f>G270/'Summary (banks)'!$G$42</f>
        <v>0</v>
      </c>
      <c r="H271" s="230">
        <f>H270/'Summary (banks)'!$H$42</f>
        <v>0</v>
      </c>
      <c r="I271" s="230">
        <f>I270/'Summary (banks)'!$I$42</f>
        <v>0</v>
      </c>
      <c r="J271" s="230">
        <f>J270/'Summary (banks)'!$J$42</f>
        <v>0</v>
      </c>
      <c r="K271" s="230">
        <f>K270/'Summary (banks)'!$K$42</f>
        <v>0</v>
      </c>
      <c r="L271" s="230">
        <f>L270/'Summary (banks)'!$L$42</f>
        <v>0</v>
      </c>
      <c r="M271" s="230">
        <f>M270/'Summary (banks)'!$M$42</f>
        <v>0</v>
      </c>
      <c r="N271" s="230">
        <f>N270/'Summary (banks)'!$N$42</f>
        <v>0</v>
      </c>
      <c r="O271" s="230">
        <f>O270/'Summary (banks)'!$O$42</f>
        <v>0</v>
      </c>
      <c r="P271" s="230">
        <f>P270/'Summary (banks)'!$P$42</f>
        <v>0</v>
      </c>
      <c r="Q271" s="230">
        <f>Q270/'Summary (banks)'!$Q$42</f>
        <v>0</v>
      </c>
      <c r="R271" s="230">
        <f>R270/'Summary (banks)'!$R$42</f>
        <v>0</v>
      </c>
      <c r="S271" s="230">
        <f>S270/'Summary (banks)'!$S$42</f>
        <v>0</v>
      </c>
      <c r="T271" s="230">
        <f>T270/'Summary (banks)'!$T$42</f>
        <v>0</v>
      </c>
      <c r="U271" s="230">
        <f>U270/'Summary (banks)'!$U$42</f>
        <v>0</v>
      </c>
      <c r="V271" s="230">
        <f>V270/'Summary (banks)'!$V$42</f>
        <v>0</v>
      </c>
      <c r="W271" s="230">
        <f>W270/'Summary (banks)'!$W$42</f>
        <v>0</v>
      </c>
      <c r="X271" s="230">
        <f>X270/'Summary (banks)'!$X$42</f>
        <v>0</v>
      </c>
      <c r="Z271" s="397"/>
    </row>
    <row r="272" spans="1:26" s="360" customFormat="1" x14ac:dyDescent="0.25">
      <c r="A272" s="683"/>
      <c r="B272" s="685"/>
      <c r="C272" s="359" t="s">
        <v>402</v>
      </c>
      <c r="D272" s="264">
        <f>D270/'Summary (banks)'!$D$46</f>
        <v>0</v>
      </c>
      <c r="E272" s="264">
        <f>E270/'Summary (banks)'!$E$46</f>
        <v>0</v>
      </c>
      <c r="F272" s="264">
        <f>F270/'Summary (banks)'!$F$46</f>
        <v>0</v>
      </c>
      <c r="G272" s="264">
        <f>G270/'Summary (banks)'!$G$46</f>
        <v>0</v>
      </c>
      <c r="H272" s="264">
        <f>H270/'Summary (banks)'!$H$46</f>
        <v>0</v>
      </c>
      <c r="I272" s="264">
        <f>I270/'Summary (banks)'!$I$46</f>
        <v>0</v>
      </c>
      <c r="J272" s="264">
        <f>J270/'Summary (banks)'!$J$46</f>
        <v>0</v>
      </c>
      <c r="K272" s="264">
        <f>K270/'Summary (banks)'!$K$46</f>
        <v>0</v>
      </c>
      <c r="L272" s="264">
        <f>L270/'Summary (banks)'!$L$46</f>
        <v>0</v>
      </c>
      <c r="M272" s="264">
        <f>M270/'Summary (banks)'!$M$46</f>
        <v>0</v>
      </c>
      <c r="N272" s="264">
        <f>N270/'Summary (banks)'!$N$46</f>
        <v>0</v>
      </c>
      <c r="O272" s="264">
        <f>O270/'Summary (banks)'!$O$46</f>
        <v>0</v>
      </c>
      <c r="P272" s="264">
        <f>P270/'Summary (banks)'!$P$46</f>
        <v>0</v>
      </c>
      <c r="Q272" s="264">
        <f>Q270/'Summary (banks)'!$Q$46</f>
        <v>0</v>
      </c>
      <c r="R272" s="264">
        <f>R270/'Summary (banks)'!$R$46</f>
        <v>0</v>
      </c>
      <c r="S272" s="264">
        <f>S270/'Summary (banks)'!$S$46</f>
        <v>0</v>
      </c>
      <c r="T272" s="264">
        <f>T270/'Summary (banks)'!$T$46</f>
        <v>0</v>
      </c>
      <c r="U272" s="264">
        <f>U270/'Summary (banks)'!$U$46</f>
        <v>0</v>
      </c>
      <c r="V272" s="264">
        <f>V270/'Summary (banks)'!$V$46</f>
        <v>0</v>
      </c>
      <c r="W272" s="264">
        <f>W270/'Summary (banks)'!$W$46</f>
        <v>0</v>
      </c>
      <c r="X272" s="264">
        <f>X270/'Summary (banks)'!$X$46</f>
        <v>0</v>
      </c>
      <c r="Z272" s="397"/>
    </row>
    <row r="273" spans="1:26" s="17" customFormat="1" ht="15.75" thickBot="1" x14ac:dyDescent="0.3">
      <c r="A273" s="683"/>
      <c r="B273" s="685"/>
      <c r="C273" s="372" t="s">
        <v>403</v>
      </c>
      <c r="D273" s="230">
        <f>D270/'Summary (banks)'!$D$48</f>
        <v>0</v>
      </c>
      <c r="E273" s="230">
        <f>E270/'Summary (banks)'!$E$48</f>
        <v>0</v>
      </c>
      <c r="F273" s="230">
        <f>F270/'Summary (banks)'!$F$48</f>
        <v>0</v>
      </c>
      <c r="G273" s="230">
        <f>G270/'Summary (banks)'!$G$48</f>
        <v>0</v>
      </c>
      <c r="H273" s="230">
        <f>H270/'Summary (banks)'!$H$48</f>
        <v>0</v>
      </c>
      <c r="I273" s="230">
        <f>I270/'Summary (banks)'!$I$48</f>
        <v>0</v>
      </c>
      <c r="J273" s="230">
        <f>J270/'Summary (banks)'!$J$48</f>
        <v>0</v>
      </c>
      <c r="K273" s="230">
        <f>K270/'Summary (banks)'!$K$48</f>
        <v>0</v>
      </c>
      <c r="L273" s="230">
        <f>L270/'Summary (banks)'!$L$48</f>
        <v>0</v>
      </c>
      <c r="M273" s="230">
        <f>M270/'Summary (banks)'!$M$48</f>
        <v>0</v>
      </c>
      <c r="N273" s="230">
        <f>N270/'Summary (banks)'!$N$48</f>
        <v>0</v>
      </c>
      <c r="O273" s="230">
        <f>O270/'Summary (banks)'!$O$48</f>
        <v>0</v>
      </c>
      <c r="P273" s="230">
        <f>P270/'Summary (banks)'!$P$48</f>
        <v>0</v>
      </c>
      <c r="Q273" s="230" t="e">
        <f>Q270/'Summary (banks)'!$Q$48</f>
        <v>#DIV/0!</v>
      </c>
      <c r="R273" s="230">
        <f>R270/'Summary (banks)'!$R$48</f>
        <v>0</v>
      </c>
      <c r="S273" s="230">
        <f>S270/'Summary (banks)'!$S$48</f>
        <v>0</v>
      </c>
      <c r="T273" s="230">
        <f>T270/'Summary (banks)'!$T$48</f>
        <v>0</v>
      </c>
      <c r="U273" s="230">
        <f>U270/'Summary (banks)'!$U$48</f>
        <v>0</v>
      </c>
      <c r="V273" s="230">
        <f>V270/'Summary (banks)'!$V$48</f>
        <v>0</v>
      </c>
      <c r="W273" s="230">
        <f>W270/'Summary (banks)'!$W$48</f>
        <v>0</v>
      </c>
      <c r="X273" s="230">
        <f>X270/'Summary (banks)'!$X$48</f>
        <v>0</v>
      </c>
      <c r="Z273" s="397"/>
    </row>
    <row r="274" spans="1:26" s="23" customFormat="1" ht="15.75" thickBot="1" x14ac:dyDescent="0.3">
      <c r="A274" s="683"/>
      <c r="B274" s="685"/>
      <c r="C274" s="188" t="s">
        <v>3</v>
      </c>
      <c r="D274" s="203">
        <f>SUM(E274:X274)</f>
        <v>0</v>
      </c>
      <c r="E274" s="188"/>
      <c r="F274" s="188"/>
      <c r="G274" s="188"/>
      <c r="H274" s="188"/>
      <c r="I274" s="188"/>
      <c r="J274" s="188"/>
      <c r="K274" s="188"/>
      <c r="L274" s="188">
        <f>'Société Générale'!D23</f>
        <v>0</v>
      </c>
      <c r="M274" s="188"/>
      <c r="N274" s="188"/>
      <c r="O274" s="188"/>
      <c r="P274" s="188"/>
      <c r="Q274" s="188"/>
      <c r="R274" s="188"/>
      <c r="S274" s="188"/>
      <c r="T274" s="188"/>
      <c r="U274" s="188"/>
      <c r="V274" s="188"/>
      <c r="W274" s="188"/>
      <c r="X274" s="188"/>
      <c r="Y274" s="188"/>
      <c r="Z274" s="404"/>
    </row>
    <row r="275" spans="1:26" s="17" customFormat="1" x14ac:dyDescent="0.25">
      <c r="A275" s="683"/>
      <c r="B275" s="685"/>
      <c r="C275" s="189" t="s">
        <v>337</v>
      </c>
      <c r="D275" s="230">
        <f>D274/'Summary (banks)'!$D$16</f>
        <v>0</v>
      </c>
      <c r="E275" s="230">
        <f>E274/'Summary (banks)'!$E$16</f>
        <v>0</v>
      </c>
      <c r="F275" s="230">
        <f>F274/'Summary (banks)'!$F$16</f>
        <v>0</v>
      </c>
      <c r="G275" s="230">
        <f>G274/'Summary (banks)'!$G$16</f>
        <v>0</v>
      </c>
      <c r="H275" s="230">
        <f>H274/'Summary (banks)'!$H$16</f>
        <v>0</v>
      </c>
      <c r="I275" s="230">
        <f>I274/'Summary (banks)'!$I$16</f>
        <v>0</v>
      </c>
      <c r="J275" s="230">
        <f>J274/'Summary (banks)'!$J$16</f>
        <v>0</v>
      </c>
      <c r="K275" s="230">
        <f>K274/'Summary (banks)'!$K$16</f>
        <v>0</v>
      </c>
      <c r="L275" s="230">
        <f>L274/'Summary (banks)'!$L$16</f>
        <v>0</v>
      </c>
      <c r="M275" s="230">
        <f>M274/'Summary (banks)'!$M$16</f>
        <v>0</v>
      </c>
      <c r="N275" s="230">
        <f>N274/'Summary (banks)'!$N$16</f>
        <v>0</v>
      </c>
      <c r="O275" s="230">
        <f>O274/'Summary (banks)'!$O$16</f>
        <v>0</v>
      </c>
      <c r="P275" s="230">
        <f>P274/'Summary (banks)'!$P$16</f>
        <v>0</v>
      </c>
      <c r="Q275" s="230">
        <f>Q274/'Summary (banks)'!$Q$16</f>
        <v>0</v>
      </c>
      <c r="R275" s="230">
        <f>R274/'Summary (banks)'!$R$16</f>
        <v>0</v>
      </c>
      <c r="S275" s="230">
        <f>S274/'Summary (banks)'!$S$16</f>
        <v>0</v>
      </c>
      <c r="T275" s="230">
        <f>T274/'Summary (banks)'!$T$16</f>
        <v>0</v>
      </c>
      <c r="U275" s="230">
        <f>U274/'Summary (banks)'!$U$16</f>
        <v>0</v>
      </c>
      <c r="V275" s="230">
        <f>V274/'Summary (banks)'!$V$16</f>
        <v>0</v>
      </c>
      <c r="W275" s="230">
        <f>W274/'Summary (banks)'!$W$16</f>
        <v>0</v>
      </c>
      <c r="X275" s="230">
        <f>X274/'Summary (banks)'!$X$16</f>
        <v>0</v>
      </c>
      <c r="Z275" s="397"/>
    </row>
    <row r="276" spans="1:26" s="360" customFormat="1" x14ac:dyDescent="0.25">
      <c r="A276" s="683"/>
      <c r="B276" s="685"/>
      <c r="C276" s="359" t="s">
        <v>338</v>
      </c>
      <c r="D276" s="264">
        <f>D274/'Summary (banks)'!$D$20</f>
        <v>0</v>
      </c>
      <c r="E276" s="264">
        <f>E274/'Summary (banks)'!$E$20</f>
        <v>0</v>
      </c>
      <c r="F276" s="264">
        <f>F274/'Summary (banks)'!$F$20</f>
        <v>0</v>
      </c>
      <c r="G276" s="264">
        <f>G274/'Summary (banks)'!$G$20</f>
        <v>0</v>
      </c>
      <c r="H276" s="264">
        <f>H274/'Summary (banks)'!$H$20</f>
        <v>0</v>
      </c>
      <c r="I276" s="264">
        <f>I274/'Summary (banks)'!$I$20</f>
        <v>0</v>
      </c>
      <c r="J276" s="264">
        <f>J274/'Summary (banks)'!$J$20</f>
        <v>0</v>
      </c>
      <c r="K276" s="264">
        <f>K274/'Summary (banks)'!$K$20</f>
        <v>0</v>
      </c>
      <c r="L276" s="264">
        <f>L274/'Summary (banks)'!$L$20</f>
        <v>0</v>
      </c>
      <c r="M276" s="264">
        <f>M274/'Summary (banks)'!$M$20</f>
        <v>0</v>
      </c>
      <c r="N276" s="264">
        <f>N274/'Summary (banks)'!$N$20</f>
        <v>0</v>
      </c>
      <c r="O276" s="264">
        <f>O274/'Summary (banks)'!$O$20</f>
        <v>0</v>
      </c>
      <c r="P276" s="264">
        <f>P274/'Summary (banks)'!$P$20</f>
        <v>0</v>
      </c>
      <c r="Q276" s="264">
        <f>Q274/'Summary (banks)'!$Q$20</f>
        <v>0</v>
      </c>
      <c r="R276" s="264">
        <f>R274/'Summary (banks)'!$R$20</f>
        <v>0</v>
      </c>
      <c r="S276" s="264">
        <f>S274/'Summary (banks)'!$S$20</f>
        <v>0</v>
      </c>
      <c r="T276" s="264">
        <f>T274/'Summary (banks)'!$T$20</f>
        <v>0</v>
      </c>
      <c r="U276" s="264">
        <f>U274/'Summary (banks)'!$U$20</f>
        <v>0</v>
      </c>
      <c r="V276" s="264">
        <f>V274/'Summary (banks)'!$V$20</f>
        <v>0</v>
      </c>
      <c r="W276" s="264">
        <f>W274/'Summary (banks)'!$W$20</f>
        <v>0</v>
      </c>
      <c r="X276" s="264">
        <f>X274/'Summary (banks)'!$X$20</f>
        <v>0</v>
      </c>
      <c r="Z276" s="397"/>
    </row>
    <row r="277" spans="1:26" s="17" customFormat="1" ht="15.75" thickBot="1" x14ac:dyDescent="0.3">
      <c r="A277" s="683"/>
      <c r="B277" s="685"/>
      <c r="C277" s="372" t="s">
        <v>404</v>
      </c>
      <c r="D277" s="230">
        <f>D274/'Summary (banks)'!$D$22</f>
        <v>0</v>
      </c>
      <c r="E277" s="230">
        <f>E274/'Summary (banks)'!$E$22</f>
        <v>0</v>
      </c>
      <c r="F277" s="230">
        <f>F274/'Summary (banks)'!$F$22</f>
        <v>0</v>
      </c>
      <c r="G277" s="230">
        <f>G274/'Summary (banks)'!$G$22</f>
        <v>0</v>
      </c>
      <c r="H277" s="230">
        <f>H274/'Summary (banks)'!$H$22</f>
        <v>0</v>
      </c>
      <c r="I277" s="230">
        <f>I274/'Summary (banks)'!$I$22</f>
        <v>0</v>
      </c>
      <c r="J277" s="230">
        <f>J274/'Summary (banks)'!$J$22</f>
        <v>0</v>
      </c>
      <c r="K277" s="230">
        <f>K274/'Summary (banks)'!$K$22</f>
        <v>0</v>
      </c>
      <c r="L277" s="230">
        <f>L274/'Summary (banks)'!$L$22</f>
        <v>0</v>
      </c>
      <c r="M277" s="230">
        <f>M274/'Summary (banks)'!$M$22</f>
        <v>0</v>
      </c>
      <c r="N277" s="230">
        <f>N274/'Summary (banks)'!$N$22</f>
        <v>0</v>
      </c>
      <c r="O277" s="230">
        <f>O274/'Summary (banks)'!$O$22</f>
        <v>0</v>
      </c>
      <c r="P277" s="230">
        <f>P274/'Summary (banks)'!$P$22</f>
        <v>0</v>
      </c>
      <c r="Q277" s="230" t="e">
        <f>Q274/'Summary (banks)'!$Q$22</f>
        <v>#DIV/0!</v>
      </c>
      <c r="R277" s="230">
        <f>R274/'Summary (banks)'!$R$22</f>
        <v>0</v>
      </c>
      <c r="S277" s="230">
        <f>S274/'Summary (banks)'!$S$22</f>
        <v>0</v>
      </c>
      <c r="T277" s="230">
        <f>T274/'Summary (banks)'!$T$22</f>
        <v>0</v>
      </c>
      <c r="U277" s="230">
        <f>U274/'Summary (banks)'!$U$22</f>
        <v>0</v>
      </c>
      <c r="V277" s="230">
        <f>V274/'Summary (banks)'!$V$22</f>
        <v>0</v>
      </c>
      <c r="W277" s="230">
        <f>W274/'Summary (banks)'!$W$22</f>
        <v>0</v>
      </c>
      <c r="X277" s="230">
        <f>X274/'Summary (banks)'!$X$22</f>
        <v>0</v>
      </c>
      <c r="Z277" s="397"/>
    </row>
    <row r="278" spans="1:26" s="23" customFormat="1" ht="15.75" thickBot="1" x14ac:dyDescent="0.3">
      <c r="A278" s="683"/>
      <c r="B278" s="685"/>
      <c r="C278" s="190" t="s">
        <v>405</v>
      </c>
      <c r="D278" s="203">
        <f>SUM(E278:X278)</f>
        <v>0</v>
      </c>
      <c r="E278" s="190"/>
      <c r="F278" s="190"/>
      <c r="G278" s="190"/>
      <c r="H278" s="190"/>
      <c r="I278" s="190"/>
      <c r="J278" s="190"/>
      <c r="K278" s="190"/>
      <c r="L278" s="190"/>
      <c r="M278" s="190"/>
      <c r="N278" s="190"/>
      <c r="O278" s="190"/>
      <c r="P278" s="190"/>
      <c r="Q278" s="190"/>
      <c r="R278" s="190"/>
      <c r="S278" s="190"/>
      <c r="T278" s="190"/>
      <c r="U278" s="190"/>
      <c r="V278" s="190"/>
      <c r="W278" s="190"/>
      <c r="X278" s="190"/>
      <c r="Y278" s="190"/>
      <c r="Z278" s="405"/>
    </row>
    <row r="279" spans="1:26" s="192" customFormat="1" ht="15.75" thickBot="1" x14ac:dyDescent="0.3">
      <c r="A279" s="683"/>
      <c r="B279" s="686"/>
      <c r="C279" s="191" t="s">
        <v>406</v>
      </c>
      <c r="D279" s="231">
        <f>D278/'Summary (banks)'!$D$55</f>
        <v>0</v>
      </c>
      <c r="E279" s="231" t="e">
        <f>E278/'Summary (banks)'!$E$55</f>
        <v>#DIV/0!</v>
      </c>
      <c r="F279" s="231" t="e">
        <f>F278/'Summary (banks)'!$F$55</f>
        <v>#DIV/0!</v>
      </c>
      <c r="G279" s="231" t="e">
        <f>G278/'Summary (banks)'!$G$55</f>
        <v>#DIV/0!</v>
      </c>
      <c r="H279" s="231" t="e">
        <f>H278/'Summary (banks)'!$H$55</f>
        <v>#DIV/0!</v>
      </c>
      <c r="I279" s="231">
        <f>I278/'Summary (banks)'!$I$55</f>
        <v>0</v>
      </c>
      <c r="J279" s="231" t="e">
        <f>J278/'Summary (banks)'!$J$55</f>
        <v>#DIV/0!</v>
      </c>
      <c r="K279" s="231" t="e">
        <f>K278/'Summary (banks)'!$K$55</f>
        <v>#DIV/0!</v>
      </c>
      <c r="L279" s="231" t="e">
        <f>L278/'Summary (banks)'!$L$55</f>
        <v>#DIV/0!</v>
      </c>
      <c r="M279" s="231" t="e">
        <f>M278/'Summary (banks)'!$M$55</f>
        <v>#DIV/0!</v>
      </c>
      <c r="N279" s="231" t="e">
        <f>N278/'Summary (banks)'!$N$55</f>
        <v>#DIV/0!</v>
      </c>
      <c r="O279" s="231" t="e">
        <f>O278/'Summary (banks)'!$O$55</f>
        <v>#DIV/0!</v>
      </c>
      <c r="P279" s="231" t="e">
        <f>P278/'Summary (banks)'!$P$55</f>
        <v>#DIV/0!</v>
      </c>
      <c r="Q279" s="231" t="e">
        <f>Q278/'Summary (banks)'!$Q$55</f>
        <v>#DIV/0!</v>
      </c>
      <c r="R279" s="231">
        <f>R278/'Summary (banks)'!$R$55</f>
        <v>0</v>
      </c>
      <c r="S279" s="231" t="e">
        <f>S278/'Summary (banks)'!$S$55</f>
        <v>#DIV/0!</v>
      </c>
      <c r="T279" s="231">
        <f>T278/'Summary (banks)'!$T$55</f>
        <v>0</v>
      </c>
      <c r="U279" s="231" t="e">
        <f>U278/'Summary (banks)'!$U$55</f>
        <v>#DIV/0!</v>
      </c>
      <c r="V279" s="231" t="e">
        <f>V278/'Summary (banks)'!$V$55</f>
        <v>#DIV/0!</v>
      </c>
      <c r="W279" s="231" t="e">
        <f>W278/'Summary (banks)'!$W$55</f>
        <v>#DIV/0!</v>
      </c>
      <c r="X279" s="231" t="e">
        <f>X278/'Summary (banks)'!$X$55</f>
        <v>#DIV/0!</v>
      </c>
      <c r="Z279" s="398"/>
    </row>
    <row r="280" spans="1:26" s="230" customFormat="1" ht="15" customHeight="1" thickTop="1" thickBot="1" x14ac:dyDescent="0.3">
      <c r="A280" s="683"/>
      <c r="B280" s="687" t="s">
        <v>82</v>
      </c>
      <c r="C280" s="200" t="s">
        <v>91</v>
      </c>
      <c r="D280" s="200">
        <f>D270/D266</f>
        <v>0</v>
      </c>
      <c r="E280" s="200"/>
      <c r="F280" s="200"/>
      <c r="G280" s="200"/>
      <c r="H280" s="200"/>
      <c r="I280" s="200"/>
      <c r="J280" s="200"/>
      <c r="K280" s="200"/>
      <c r="L280" s="200">
        <f>'Société Générale'!K23</f>
        <v>0</v>
      </c>
      <c r="M280" s="200"/>
      <c r="N280" s="200"/>
      <c r="O280" s="200"/>
      <c r="P280" s="200"/>
      <c r="Q280" s="200"/>
      <c r="R280" s="200"/>
      <c r="S280" s="200"/>
      <c r="T280" s="200"/>
      <c r="U280" s="200"/>
      <c r="V280" s="200"/>
      <c r="W280" s="200"/>
      <c r="X280" s="200"/>
      <c r="Y280" s="200"/>
      <c r="Z280" s="406">
        <f>MEDIAN(E280:X280)</f>
        <v>0</v>
      </c>
    </row>
    <row r="281" spans="1:26" s="17" customFormat="1" ht="15.75" thickBot="1" x14ac:dyDescent="0.3">
      <c r="A281" s="683"/>
      <c r="B281" s="688"/>
      <c r="C281" s="193" t="s">
        <v>407</v>
      </c>
      <c r="D281" s="26">
        <v>0.125</v>
      </c>
      <c r="L281" s="204"/>
      <c r="Z281" s="397"/>
    </row>
    <row r="282" spans="1:26" s="23" customFormat="1" ht="15.75" thickBot="1" x14ac:dyDescent="0.3">
      <c r="A282" s="683"/>
      <c r="B282" s="688"/>
      <c r="C282" s="188" t="s">
        <v>497</v>
      </c>
      <c r="D282" s="233" t="e">
        <f>D266/D274</f>
        <v>#DIV/0!</v>
      </c>
      <c r="E282" s="188"/>
      <c r="F282" s="188"/>
      <c r="G282" s="188"/>
      <c r="H282" s="188"/>
      <c r="I282" s="188"/>
      <c r="J282" s="188"/>
      <c r="K282" s="188"/>
      <c r="L282" s="188" t="e">
        <f>'Société Générale'!M23</f>
        <v>#DIV/0!</v>
      </c>
      <c r="M282" s="188"/>
      <c r="N282" s="188"/>
      <c r="O282" s="188"/>
      <c r="P282" s="188"/>
      <c r="Q282" s="188"/>
      <c r="R282" s="188"/>
      <c r="S282" s="188"/>
      <c r="T282" s="188"/>
      <c r="U282" s="188"/>
      <c r="V282" s="188"/>
      <c r="W282" s="188"/>
      <c r="X282" s="188"/>
      <c r="Y282" s="188"/>
      <c r="Z282" s="404"/>
    </row>
    <row r="283" spans="1:26" s="17" customFormat="1" x14ac:dyDescent="0.25">
      <c r="A283" s="683"/>
      <c r="B283" s="688"/>
      <c r="C283" s="189" t="s">
        <v>445</v>
      </c>
      <c r="D283" s="234" t="e">
        <f>D282/'Summary (banks)'!$D$81</f>
        <v>#DIV/0!</v>
      </c>
      <c r="E283" s="230">
        <f>E282/'Summary (banks)'!$E$81</f>
        <v>0</v>
      </c>
      <c r="F283" s="230">
        <f>F282/'Summary (banks)'!$F$81</f>
        <v>0</v>
      </c>
      <c r="G283" s="230">
        <f>G282/'Summary (banks)'!$G$81</f>
        <v>0</v>
      </c>
      <c r="H283" s="230">
        <f>H282/'Summary (banks)'!$H$81</f>
        <v>0</v>
      </c>
      <c r="I283" s="230">
        <f>I282/'Summary (banks)'!$I$81</f>
        <v>0</v>
      </c>
      <c r="J283" s="230">
        <f>J282/'Summary (banks)'!$J$81</f>
        <v>0</v>
      </c>
      <c r="K283" s="230">
        <f>K282/'Summary (banks)'!$K$81</f>
        <v>0</v>
      </c>
      <c r="L283" s="230" t="e">
        <f>L282/'Summary (banks)'!$L$81</f>
        <v>#DIV/0!</v>
      </c>
      <c r="M283" s="230">
        <f>M282/'Summary (banks)'!$M$81</f>
        <v>0</v>
      </c>
      <c r="N283" s="230">
        <f>N282/'Summary (banks)'!$N$81</f>
        <v>0</v>
      </c>
      <c r="O283" s="230">
        <f>O282/'Summary (banks)'!$O$81</f>
        <v>0</v>
      </c>
      <c r="P283" s="230">
        <f>P282/'Summary (banks)'!$P$81</f>
        <v>0</v>
      </c>
      <c r="Q283" s="230">
        <f>Q282/'Summary (banks)'!$Q$81</f>
        <v>0</v>
      </c>
      <c r="R283" s="230">
        <f>R282/'Summary (banks)'!$R$81</f>
        <v>0</v>
      </c>
      <c r="S283" s="230">
        <f>S282/'Summary (banks)'!$S$81</f>
        <v>0</v>
      </c>
      <c r="T283" s="230">
        <f>T282/'Summary (banks)'!$T$81</f>
        <v>0</v>
      </c>
      <c r="U283" s="230">
        <f>U282/'Summary (banks)'!$U$81</f>
        <v>0</v>
      </c>
      <c r="V283" s="230">
        <f>V282/'Summary (banks)'!$V$81</f>
        <v>0</v>
      </c>
      <c r="W283" s="230">
        <f>W282/'Summary (banks)'!$W$81</f>
        <v>0</v>
      </c>
      <c r="X283" s="230">
        <f>X282/'Summary (banks)'!$X$81</f>
        <v>0</v>
      </c>
      <c r="Z283" s="397"/>
    </row>
    <row r="284" spans="1:26" s="360" customFormat="1" x14ac:dyDescent="0.25">
      <c r="A284" s="683"/>
      <c r="B284" s="688"/>
      <c r="C284" s="359" t="s">
        <v>446</v>
      </c>
      <c r="D284" s="363" t="e">
        <f>D282/'Summary (banks)'!$D$84</f>
        <v>#DIV/0!</v>
      </c>
      <c r="E284" s="264">
        <f>E282/'Summary (banks)'!$E$84</f>
        <v>0</v>
      </c>
      <c r="F284" s="264">
        <f>F282/'Summary (banks)'!$F$84</f>
        <v>0</v>
      </c>
      <c r="G284" s="264">
        <f>G282/'Summary (banks)'!$G$84</f>
        <v>0</v>
      </c>
      <c r="H284" s="264">
        <f>H282/'Summary (banks)'!$H$84</f>
        <v>0</v>
      </c>
      <c r="I284" s="264">
        <f>I282/'Summary (banks)'!$I$84</f>
        <v>0</v>
      </c>
      <c r="J284" s="264">
        <f>J282/'Summary (banks)'!$J$84</f>
        <v>0</v>
      </c>
      <c r="K284" s="264">
        <f>K282/'Summary (banks)'!$K$84</f>
        <v>0</v>
      </c>
      <c r="L284" s="264" t="e">
        <f>L282/'Summary (banks)'!$L$84</f>
        <v>#DIV/0!</v>
      </c>
      <c r="M284" s="264">
        <f>M282/'Summary (banks)'!$M$84</f>
        <v>0</v>
      </c>
      <c r="N284" s="264">
        <f>N282/'Summary (banks)'!$N$84</f>
        <v>0</v>
      </c>
      <c r="O284" s="264">
        <f>O282/'Summary (banks)'!$O$84</f>
        <v>0</v>
      </c>
      <c r="P284" s="264">
        <f>P282/'Summary (banks)'!$P$84</f>
        <v>0</v>
      </c>
      <c r="Q284" s="264">
        <f>Q282/'Summary (banks)'!$Q$84</f>
        <v>0</v>
      </c>
      <c r="R284" s="264">
        <f>R282/'Summary (banks)'!$R$84</f>
        <v>0</v>
      </c>
      <c r="S284" s="264">
        <f>S282/'Summary (banks)'!$S$84</f>
        <v>0</v>
      </c>
      <c r="T284" s="264">
        <f>T282/'Summary (banks)'!$T$84</f>
        <v>0</v>
      </c>
      <c r="U284" s="264">
        <f>U282/'Summary (banks)'!$U$84</f>
        <v>0</v>
      </c>
      <c r="V284" s="264">
        <f>V282/'Summary (banks)'!$V$84</f>
        <v>0</v>
      </c>
      <c r="W284" s="264">
        <f>W282/'Summary (banks)'!$W$84</f>
        <v>0</v>
      </c>
      <c r="X284" s="264">
        <f>X282/'Summary (banks)'!$X$84</f>
        <v>0</v>
      </c>
      <c r="Z284" s="397"/>
    </row>
    <row r="285" spans="1:26" s="17" customFormat="1" ht="15.75" thickBot="1" x14ac:dyDescent="0.3">
      <c r="A285" s="683"/>
      <c r="B285" s="688"/>
      <c r="C285" s="357" t="s">
        <v>448</v>
      </c>
      <c r="D285" s="234" t="e">
        <f>D282/'Summary (banks)'!$D$92</f>
        <v>#DIV/0!</v>
      </c>
      <c r="E285" s="230">
        <f>E282/'Summary (banks)'!$E$90</f>
        <v>0</v>
      </c>
      <c r="F285" s="230">
        <f>F282/'Summary (banks)'!$F$90</f>
        <v>0</v>
      </c>
      <c r="G285" s="230">
        <f>G282/'Summary (banks)'!$G$90</f>
        <v>0</v>
      </c>
      <c r="H285" s="230">
        <f>H282/'Summary (banks)'!$H$90</f>
        <v>0</v>
      </c>
      <c r="I285" s="230">
        <f>I282/'Summary (banks)'!$I$90</f>
        <v>0</v>
      </c>
      <c r="J285" s="230">
        <f>J282/'Summary (banks)'!$J$90</f>
        <v>0</v>
      </c>
      <c r="K285" s="230">
        <f>K282/'Summary (banks)'!$K$90</f>
        <v>0</v>
      </c>
      <c r="L285" s="230" t="e">
        <f>L282/'Summary (banks)'!$L$90</f>
        <v>#DIV/0!</v>
      </c>
      <c r="M285" s="230">
        <f>M282/'Summary (banks)'!$M$90</f>
        <v>0</v>
      </c>
      <c r="N285" s="230">
        <f>N282/'Summary (banks)'!$N$90</f>
        <v>0</v>
      </c>
      <c r="O285" s="230">
        <f>O282/'Summary (banks)'!$O$90</f>
        <v>0</v>
      </c>
      <c r="P285" s="230">
        <f>P282/'Summary (banks)'!$P$90</f>
        <v>0</v>
      </c>
      <c r="Q285" s="230">
        <f>Q282/'Summary (banks)'!$Q$90</f>
        <v>0</v>
      </c>
      <c r="R285" s="230">
        <f>R282/'Summary (banks)'!$R$90</f>
        <v>0</v>
      </c>
      <c r="S285" s="230">
        <f>S282/'Summary (banks)'!$S$90</f>
        <v>0</v>
      </c>
      <c r="T285" s="230">
        <f>T282/'Summary (banks)'!$T$90</f>
        <v>0</v>
      </c>
      <c r="U285" s="230">
        <f>U282/'Summary (banks)'!$U$90</f>
        <v>0</v>
      </c>
      <c r="V285" s="230">
        <f>V282/'Summary (banks)'!$V$90</f>
        <v>0</v>
      </c>
      <c r="W285" s="230">
        <f>W282/'Summary (banks)'!$W$90</f>
        <v>0</v>
      </c>
      <c r="X285" s="230">
        <f>X282/'Summary (banks)'!$X$90</f>
        <v>0</v>
      </c>
      <c r="Z285" s="397"/>
    </row>
    <row r="286" spans="1:26" s="202" customFormat="1" ht="15.75" thickBot="1" x14ac:dyDescent="0.3">
      <c r="A286" s="683"/>
      <c r="B286" s="688"/>
      <c r="C286" s="201" t="s">
        <v>498</v>
      </c>
      <c r="D286" s="201">
        <f>D266/D262</f>
        <v>1</v>
      </c>
      <c r="E286" s="201"/>
      <c r="F286" s="201"/>
      <c r="G286" s="201"/>
      <c r="H286" s="201"/>
      <c r="I286" s="201"/>
      <c r="J286" s="201"/>
      <c r="K286" s="201"/>
      <c r="L286" s="201">
        <f>'Société Générale'!N23</f>
        <v>1</v>
      </c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407"/>
    </row>
    <row r="287" spans="1:26" s="230" customFormat="1" x14ac:dyDescent="0.25">
      <c r="A287" s="683"/>
      <c r="B287" s="688"/>
      <c r="C287" s="382" t="s">
        <v>445</v>
      </c>
      <c r="D287" s="230">
        <f>D286/'Summary (banks)'!$D$94</f>
        <v>5.1782625666441957</v>
      </c>
      <c r="E287" s="230">
        <f>E286/'Summary (banks)'!$E$94</f>
        <v>0</v>
      </c>
      <c r="F287" s="230">
        <f>F286/'Summary (banks)'!$F$94</f>
        <v>0</v>
      </c>
      <c r="G287" s="230">
        <f>G286/'Summary (banks)'!$G$94</f>
        <v>0</v>
      </c>
      <c r="H287" s="230">
        <f>H286/'Summary (banks)'!$H$94</f>
        <v>0</v>
      </c>
      <c r="I287" s="230">
        <f>I286/'Summary (banks)'!$I$94</f>
        <v>0</v>
      </c>
      <c r="J287" s="230">
        <f>J286/'Summary (banks)'!$J$94</f>
        <v>0</v>
      </c>
      <c r="K287" s="230">
        <f>K286/'Summary (banks)'!$K$94</f>
        <v>0</v>
      </c>
      <c r="L287" s="230">
        <f>L286/'Summary (banks)'!$L$94</f>
        <v>4.1962035673375881</v>
      </c>
      <c r="M287" s="230">
        <f>M286/'Summary (banks)'!$M$94</f>
        <v>0</v>
      </c>
      <c r="N287" s="230">
        <f>N286/'Summary (banks)'!$N$94</f>
        <v>0</v>
      </c>
      <c r="O287" s="230">
        <f>O286/'Summary (banks)'!$O$94</f>
        <v>0</v>
      </c>
      <c r="P287" s="230">
        <f>P286/'Summary (banks)'!$P$94</f>
        <v>0</v>
      </c>
      <c r="Q287" s="230">
        <f>Q286/'Summary (banks)'!$Q$94</f>
        <v>0</v>
      </c>
      <c r="R287" s="230">
        <f>R286/'Summary (banks)'!$R$94</f>
        <v>0</v>
      </c>
      <c r="S287" s="230">
        <f>S286/'Summary (banks)'!$S$94</f>
        <v>0</v>
      </c>
      <c r="T287" s="230">
        <f>T286/'Summary (banks)'!$T$94</f>
        <v>0</v>
      </c>
      <c r="U287" s="230">
        <f>U286/'Summary (banks)'!$U$94</f>
        <v>0</v>
      </c>
      <c r="V287" s="230">
        <f>V286/'Summary (banks)'!$V$94</f>
        <v>0</v>
      </c>
      <c r="W287" s="230">
        <f>W286/'Summary (banks)'!$W$94</f>
        <v>0</v>
      </c>
      <c r="X287" s="230">
        <f>X286/'Summary (banks)'!$X$94</f>
        <v>0</v>
      </c>
      <c r="Z287" s="399"/>
    </row>
    <row r="288" spans="1:26" s="264" customFormat="1" x14ac:dyDescent="0.25">
      <c r="A288" s="683"/>
      <c r="B288" s="688"/>
      <c r="C288" s="383" t="s">
        <v>446</v>
      </c>
      <c r="D288" s="264">
        <f>D286/'Summary (banks)'!$D$97</f>
        <v>3.7874910888145807</v>
      </c>
      <c r="E288" s="264">
        <f>E286/'Summary (banks)'!$E$97</f>
        <v>0</v>
      </c>
      <c r="F288" s="264">
        <f>F286/'Summary (banks)'!$F$97</f>
        <v>0</v>
      </c>
      <c r="G288" s="264">
        <f>G286/'Summary (banks)'!$G$97</f>
        <v>0</v>
      </c>
      <c r="H288" s="264">
        <f>H286/'Summary (banks)'!$H$97</f>
        <v>0</v>
      </c>
      <c r="I288" s="264">
        <f>I286/'Summary (banks)'!$I$97</f>
        <v>0</v>
      </c>
      <c r="J288" s="264">
        <f>J286/'Summary (banks)'!$J$97</f>
        <v>0</v>
      </c>
      <c r="K288" s="264">
        <f>K286/'Summary (banks)'!$K$97</f>
        <v>0</v>
      </c>
      <c r="L288" s="264">
        <f>L286/'Summary (banks)'!$L$97</f>
        <v>3.0385823239120682</v>
      </c>
      <c r="M288" s="264">
        <f>M286/'Summary (banks)'!$M$97</f>
        <v>0</v>
      </c>
      <c r="N288" s="264">
        <f>N286/'Summary (banks)'!$N$97</f>
        <v>0</v>
      </c>
      <c r="O288" s="264">
        <f>O286/'Summary (banks)'!$O$97</f>
        <v>0</v>
      </c>
      <c r="P288" s="264">
        <f>P286/'Summary (banks)'!$P$97</f>
        <v>0</v>
      </c>
      <c r="Q288" s="264">
        <f>Q286/'Summary (banks)'!$Q$97</f>
        <v>0</v>
      </c>
      <c r="R288" s="264">
        <f>R286/'Summary (banks)'!$R$97</f>
        <v>0</v>
      </c>
      <c r="S288" s="264">
        <f>S286/'Summary (banks)'!$S$97</f>
        <v>0</v>
      </c>
      <c r="T288" s="264">
        <f>T286/'Summary (banks)'!$T$97</f>
        <v>0</v>
      </c>
      <c r="U288" s="264">
        <f>U286/'Summary (banks)'!$U$97</f>
        <v>0</v>
      </c>
      <c r="V288" s="264">
        <f>V286/'Summary (banks)'!$V$97</f>
        <v>0</v>
      </c>
      <c r="W288" s="264">
        <f>W286/'Summary (banks)'!$W$97</f>
        <v>0</v>
      </c>
      <c r="X288" s="264">
        <f>X286/'Summary (banks)'!$X$97</f>
        <v>0</v>
      </c>
      <c r="Z288" s="399"/>
    </row>
    <row r="289" spans="1:26" s="230" customFormat="1" x14ac:dyDescent="0.25">
      <c r="A289" s="683"/>
      <c r="B289" s="688"/>
      <c r="C289" s="387" t="s">
        <v>448</v>
      </c>
      <c r="D289" s="230">
        <f>D286/'Summary (banks)'!$D$105</f>
        <v>4.6094164288706674</v>
      </c>
      <c r="E289" s="230">
        <f>E286/'Summary (banks)'!$E$103</f>
        <v>0</v>
      </c>
      <c r="F289" s="230">
        <f>F286/'Summary (banks)'!$F$103</f>
        <v>0</v>
      </c>
      <c r="G289" s="230">
        <f>G286/'Summary (banks)'!$G$103</f>
        <v>0</v>
      </c>
      <c r="H289" s="230">
        <f>H286/'Summary (banks)'!$H$103</f>
        <v>0</v>
      </c>
      <c r="I289" s="230">
        <f>I286/'Summary (banks)'!$I$103</f>
        <v>0</v>
      </c>
      <c r="J289" s="230">
        <f>J286/'Summary (banks)'!$J$103</f>
        <v>0</v>
      </c>
      <c r="K289" s="230">
        <f>K286/'Summary (banks)'!$K$103</f>
        <v>0</v>
      </c>
      <c r="L289" s="230">
        <f>L286/'Summary (banks)'!$L$103</f>
        <v>4.8322499475781093</v>
      </c>
      <c r="M289" s="230">
        <f>M286/'Summary (banks)'!$M$103</f>
        <v>0</v>
      </c>
      <c r="N289" s="230">
        <f>N286/'Summary (banks)'!$N$103</f>
        <v>0</v>
      </c>
      <c r="O289" s="230">
        <f>O286/'Summary (banks)'!$O$103</f>
        <v>0</v>
      </c>
      <c r="P289" s="230">
        <f>P286/'Summary (banks)'!$P$103</f>
        <v>0</v>
      </c>
      <c r="Q289" s="230">
        <f>Q286/'Summary (banks)'!$Q$103</f>
        <v>0</v>
      </c>
      <c r="R289" s="230">
        <f>R286/'Summary (banks)'!$R$103</f>
        <v>0</v>
      </c>
      <c r="S289" s="230">
        <f>S286/'Summary (banks)'!$S$103</f>
        <v>0</v>
      </c>
      <c r="T289" s="230">
        <f>T286/'Summary (banks)'!$T$103</f>
        <v>0</v>
      </c>
      <c r="U289" s="230">
        <f>U286/'Summary (banks)'!$U$103</f>
        <v>0</v>
      </c>
      <c r="V289" s="230">
        <f>V286/'Summary (banks)'!$V$103</f>
        <v>0</v>
      </c>
      <c r="W289" s="230">
        <f>W286/'Summary (banks)'!$W$103</f>
        <v>0</v>
      </c>
      <c r="X289" s="230">
        <f>X286/'Summary (banks)'!$X$103</f>
        <v>0</v>
      </c>
      <c r="Z289" s="399"/>
    </row>
    <row r="291" spans="1:26" ht="15.75" thickBot="1" x14ac:dyDescent="0.3"/>
    <row r="292" spans="1:26" s="23" customFormat="1" ht="15.75" customHeight="1" thickBot="1" x14ac:dyDescent="0.3">
      <c r="A292" s="682" t="s">
        <v>362</v>
      </c>
      <c r="B292" s="684" t="s">
        <v>331</v>
      </c>
      <c r="C292" s="188" t="s">
        <v>2</v>
      </c>
      <c r="D292" s="203">
        <f>SUM(E292:X292)</f>
        <v>4</v>
      </c>
      <c r="E292" s="188"/>
      <c r="F292" s="188"/>
      <c r="G292" s="188"/>
      <c r="H292" s="188"/>
      <c r="I292" s="188"/>
      <c r="J292" s="188"/>
      <c r="K292" s="188"/>
      <c r="L292" s="188"/>
      <c r="M292" s="188">
        <f>'BPCE group'!C22</f>
        <v>4</v>
      </c>
      <c r="N292" s="188"/>
      <c r="O292" s="188"/>
      <c r="P292" s="188"/>
      <c r="Q292" s="188"/>
      <c r="R292" s="188"/>
      <c r="S292" s="188"/>
      <c r="T292" s="188"/>
      <c r="U292" s="188"/>
      <c r="V292" s="188"/>
      <c r="W292" s="188"/>
      <c r="X292" s="188"/>
      <c r="Y292" s="188"/>
      <c r="Z292" s="404"/>
    </row>
    <row r="293" spans="1:26" s="17" customFormat="1" x14ac:dyDescent="0.25">
      <c r="A293" s="683"/>
      <c r="B293" s="685"/>
      <c r="C293" s="189" t="s">
        <v>333</v>
      </c>
      <c r="D293" s="230">
        <f>D292/'Summary (banks)'!$D$3</f>
        <v>8.1898835946797157E-6</v>
      </c>
      <c r="E293" s="230">
        <f>E292/'Summary (banks)'!$E$3</f>
        <v>0</v>
      </c>
      <c r="F293" s="230">
        <f>F292/'Summary (banks)'!$F$3</f>
        <v>0</v>
      </c>
      <c r="G293" s="230">
        <f>G292/'Summary (banks)'!$G$3</f>
        <v>0</v>
      </c>
      <c r="H293" s="230">
        <f>H292/'Summary (banks)'!$H$3</f>
        <v>0</v>
      </c>
      <c r="I293" s="230">
        <f>I292/'Summary (banks)'!$I$3</f>
        <v>0</v>
      </c>
      <c r="J293" s="230">
        <f>J292/'Summary (banks)'!$J$3</f>
        <v>0</v>
      </c>
      <c r="K293" s="230">
        <f>K292/'Summary (banks)'!$K$3</f>
        <v>0</v>
      </c>
      <c r="L293" s="230">
        <f>L292/'Summary (banks)'!$L$3</f>
        <v>0</v>
      </c>
      <c r="M293" s="230">
        <f>M292/'Summary (banks)'!$M$3</f>
        <v>1.6761649346295676E-4</v>
      </c>
      <c r="N293" s="230">
        <f>N292/'Summary (banks)'!$N$3</f>
        <v>0</v>
      </c>
      <c r="O293" s="230">
        <f>O292/'Summary (banks)'!$O$3</f>
        <v>0</v>
      </c>
      <c r="P293" s="230">
        <f>P292/'Summary (banks)'!$P$3</f>
        <v>0</v>
      </c>
      <c r="Q293" s="230">
        <f>Q292/'Summary (banks)'!$Q$3</f>
        <v>0</v>
      </c>
      <c r="R293" s="230">
        <f>R292/'Summary (banks)'!$R$3</f>
        <v>0</v>
      </c>
      <c r="S293" s="230">
        <f>S292/'Summary (banks)'!$S$3</f>
        <v>0</v>
      </c>
      <c r="T293" s="230">
        <f>T292/'Summary (banks)'!$T$3</f>
        <v>0</v>
      </c>
      <c r="U293" s="230">
        <f>U292/'Summary (banks)'!$U$3</f>
        <v>0</v>
      </c>
      <c r="V293" s="230">
        <f>V292/'Summary (banks)'!$V$3</f>
        <v>0</v>
      </c>
      <c r="W293" s="230">
        <f>W292/'Summary (banks)'!$W$3</f>
        <v>0</v>
      </c>
      <c r="X293" s="230">
        <f>X292/'Summary (banks)'!$X$3</f>
        <v>0</v>
      </c>
      <c r="Z293" s="397"/>
    </row>
    <row r="294" spans="1:26" s="360" customFormat="1" x14ac:dyDescent="0.25">
      <c r="A294" s="683"/>
      <c r="B294" s="685"/>
      <c r="C294" s="359" t="s">
        <v>334</v>
      </c>
      <c r="D294" s="264">
        <f>D292/'Summary (banks)'!$D$7</f>
        <v>1.5603112772200882E-5</v>
      </c>
      <c r="E294" s="264">
        <f>E292/'Summary (banks)'!$E$7</f>
        <v>0</v>
      </c>
      <c r="F294" s="264">
        <f>F292/'Summary (banks)'!$F$7</f>
        <v>0</v>
      </c>
      <c r="G294" s="264">
        <f>G292/'Summary (banks)'!$G$7</f>
        <v>0</v>
      </c>
      <c r="H294" s="264">
        <f>H292/'Summary (banks)'!$H$7</f>
        <v>0</v>
      </c>
      <c r="I294" s="264">
        <f>I292/'Summary (banks)'!$I$7</f>
        <v>0</v>
      </c>
      <c r="J294" s="264">
        <f>J292/'Summary (banks)'!$J$7</f>
        <v>0</v>
      </c>
      <c r="K294" s="264">
        <f>K292/'Summary (banks)'!$K$7</f>
        <v>0</v>
      </c>
      <c r="L294" s="264">
        <f>L292/'Summary (banks)'!$L$7</f>
        <v>0</v>
      </c>
      <c r="M294" s="264">
        <f>M292/'Summary (banks)'!$M$7</f>
        <v>8.4281500210703754E-4</v>
      </c>
      <c r="N294" s="264">
        <f>N292/'Summary (banks)'!$N$7</f>
        <v>0</v>
      </c>
      <c r="O294" s="264">
        <f>O292/'Summary (banks)'!$O$7</f>
        <v>0</v>
      </c>
      <c r="P294" s="264">
        <f>P292/'Summary (banks)'!$P$7</f>
        <v>0</v>
      </c>
      <c r="Q294" s="264">
        <f>Q292/'Summary (banks)'!$Q$7</f>
        <v>0</v>
      </c>
      <c r="R294" s="264">
        <f>R292/'Summary (banks)'!$R$7</f>
        <v>0</v>
      </c>
      <c r="S294" s="264">
        <f>S292/'Summary (banks)'!$S$7</f>
        <v>0</v>
      </c>
      <c r="T294" s="264">
        <f>T292/'Summary (banks)'!$T$7</f>
        <v>0</v>
      </c>
      <c r="U294" s="264">
        <f>U292/'Summary (banks)'!$U$7</f>
        <v>0</v>
      </c>
      <c r="V294" s="264">
        <f>V292/'Summary (banks)'!$V$7</f>
        <v>0</v>
      </c>
      <c r="W294" s="264">
        <f>W292/'Summary (banks)'!$W$7</f>
        <v>0</v>
      </c>
      <c r="X294" s="264">
        <f>X292/'Summary (banks)'!$X$7</f>
        <v>0</v>
      </c>
      <c r="Z294" s="397"/>
    </row>
    <row r="295" spans="1:26" s="17" customFormat="1" ht="15.75" thickBot="1" x14ac:dyDescent="0.3">
      <c r="A295" s="683"/>
      <c r="B295" s="685"/>
      <c r="C295" s="372" t="s">
        <v>398</v>
      </c>
      <c r="D295" s="230">
        <f>D292/'Summary (banks)'!$D$9</f>
        <v>6.8323388674855921E-5</v>
      </c>
      <c r="E295" s="230">
        <f>E292/'Summary (banks)'!$E$9</f>
        <v>0</v>
      </c>
      <c r="F295" s="230">
        <f>F292/'Summary (banks)'!$F$9</f>
        <v>0</v>
      </c>
      <c r="G295" s="230">
        <f>G292/'Summary (banks)'!$G$9</f>
        <v>0</v>
      </c>
      <c r="H295" s="230">
        <f>H292/'Summary (banks)'!$H$9</f>
        <v>0</v>
      </c>
      <c r="I295" s="230">
        <f>I292/'Summary (banks)'!$I$9</f>
        <v>0</v>
      </c>
      <c r="J295" s="230">
        <f>J292/'Summary (banks)'!$J$9</f>
        <v>0</v>
      </c>
      <c r="K295" s="230">
        <f>K292/'Summary (banks)'!$K$9</f>
        <v>0</v>
      </c>
      <c r="L295" s="230">
        <f>L292/'Summary (banks)'!$L$9</f>
        <v>0</v>
      </c>
      <c r="M295" s="230">
        <f>M292/'Summary (banks)'!$M$9</f>
        <v>7.2332730560578659E-3</v>
      </c>
      <c r="N295" s="230">
        <f>N292/'Summary (banks)'!$N$9</f>
        <v>0</v>
      </c>
      <c r="O295" s="230">
        <f>O292/'Summary (banks)'!$O$9</f>
        <v>0</v>
      </c>
      <c r="P295" s="230">
        <f>P292/'Summary (banks)'!$P$9</f>
        <v>0</v>
      </c>
      <c r="Q295" s="230" t="e">
        <f>Q292/'Summary (banks)'!$Q$9</f>
        <v>#DIV/0!</v>
      </c>
      <c r="R295" s="230">
        <f>R292/'Summary (banks)'!$R$9</f>
        <v>0</v>
      </c>
      <c r="S295" s="230">
        <f>S292/'Summary (banks)'!$S$9</f>
        <v>0</v>
      </c>
      <c r="T295" s="230">
        <f>T292/'Summary (banks)'!$T$9</f>
        <v>0</v>
      </c>
      <c r="U295" s="230">
        <f>U292/'Summary (banks)'!$U$9</f>
        <v>0</v>
      </c>
      <c r="V295" s="230">
        <f>V292/'Summary (banks)'!$V$9</f>
        <v>0</v>
      </c>
      <c r="W295" s="230">
        <f>W292/'Summary (banks)'!$W$9</f>
        <v>0</v>
      </c>
      <c r="X295" s="230">
        <f>X292/'Summary (banks)'!$X$9</f>
        <v>0</v>
      </c>
      <c r="Z295" s="397"/>
    </row>
    <row r="296" spans="1:26" s="23" customFormat="1" ht="15.75" thickBot="1" x14ac:dyDescent="0.3">
      <c r="A296" s="683"/>
      <c r="B296" s="685"/>
      <c r="C296" s="236" t="s">
        <v>6</v>
      </c>
      <c r="D296" s="203">
        <f>SUM(E296:X296)</f>
        <v>-2</v>
      </c>
      <c r="E296" s="188"/>
      <c r="F296" s="188"/>
      <c r="G296" s="188"/>
      <c r="H296" s="188"/>
      <c r="I296" s="188"/>
      <c r="J296" s="188"/>
      <c r="K296" s="188"/>
      <c r="L296" s="188"/>
      <c r="M296" s="188">
        <f>'BPCE group'!E22</f>
        <v>-2</v>
      </c>
      <c r="N296" s="188"/>
      <c r="O296" s="188"/>
      <c r="P296" s="188"/>
      <c r="Q296" s="188"/>
      <c r="R296" s="188"/>
      <c r="S296" s="188"/>
      <c r="T296" s="188"/>
      <c r="U296" s="188"/>
      <c r="V296" s="188"/>
      <c r="W296" s="188"/>
      <c r="X296" s="188"/>
      <c r="Y296" s="188"/>
      <c r="Z296" s="404"/>
    </row>
    <row r="297" spans="1:26" s="17" customFormat="1" x14ac:dyDescent="0.25">
      <c r="A297" s="683"/>
      <c r="B297" s="685"/>
      <c r="C297" s="189" t="s">
        <v>335</v>
      </c>
      <c r="D297" s="230">
        <f>D296/'Summary (banks)'!$D$29</f>
        <v>-2.1204683821751688E-5</v>
      </c>
      <c r="E297" s="230">
        <f>E296/'Summary (banks)'!$E$29</f>
        <v>0</v>
      </c>
      <c r="F297" s="230">
        <f>F296/'Summary (banks)'!$F$29</f>
        <v>0</v>
      </c>
      <c r="G297" s="230">
        <f>G296/'Summary (banks)'!$G$29</f>
        <v>0</v>
      </c>
      <c r="H297" s="230">
        <f>H296/'Summary (banks)'!$H$29</f>
        <v>0</v>
      </c>
      <c r="I297" s="230">
        <f>I296/'Summary (banks)'!$I$29</f>
        <v>0</v>
      </c>
      <c r="J297" s="230">
        <f>J296/'Summary (banks)'!$J$29</f>
        <v>0</v>
      </c>
      <c r="K297" s="230">
        <f>K296/'Summary (banks)'!$K$29</f>
        <v>0</v>
      </c>
      <c r="L297" s="230">
        <f>L296/'Summary (banks)'!$L$29</f>
        <v>0</v>
      </c>
      <c r="M297" s="230">
        <f>M296/'Summary (banks)'!$M$29</f>
        <v>-3.0284675953967292E-4</v>
      </c>
      <c r="N297" s="230">
        <f>N296/'Summary (banks)'!$N$29</f>
        <v>0</v>
      </c>
      <c r="O297" s="230">
        <f>O296/'Summary (banks)'!$O$29</f>
        <v>0</v>
      </c>
      <c r="P297" s="230">
        <f>P296/'Summary (banks)'!$P$29</f>
        <v>0</v>
      </c>
      <c r="Q297" s="230">
        <f>Q296/'Summary (banks)'!$Q$29</f>
        <v>0</v>
      </c>
      <c r="R297" s="230">
        <f>R296/'Summary (banks)'!$R$29</f>
        <v>0</v>
      </c>
      <c r="S297" s="230">
        <f>S296/'Summary (banks)'!$S$29</f>
        <v>0</v>
      </c>
      <c r="T297" s="230">
        <f>T296/'Summary (banks)'!$T$29</f>
        <v>0</v>
      </c>
      <c r="U297" s="230">
        <f>U296/'Summary (banks)'!$U$29</f>
        <v>0</v>
      </c>
      <c r="V297" s="230">
        <f>V296/'Summary (banks)'!$V$29</f>
        <v>0</v>
      </c>
      <c r="W297" s="230">
        <f>W296/'Summary (banks)'!$W$29</f>
        <v>0</v>
      </c>
      <c r="X297" s="230">
        <f>X296/'Summary (banks)'!$X$29</f>
        <v>0</v>
      </c>
      <c r="Z297" s="397"/>
    </row>
    <row r="298" spans="1:26" s="360" customFormat="1" x14ac:dyDescent="0.25">
      <c r="A298" s="683"/>
      <c r="B298" s="685"/>
      <c r="C298" s="359" t="s">
        <v>336</v>
      </c>
      <c r="D298" s="264">
        <f>D296/'Summary (banks)'!$D$33</f>
        <v>-2.954832529123991E-5</v>
      </c>
      <c r="E298" s="264">
        <f>E296/'Summary (banks)'!$E$33</f>
        <v>0</v>
      </c>
      <c r="F298" s="264">
        <f>F296/'Summary (banks)'!$F$33</f>
        <v>0</v>
      </c>
      <c r="G298" s="264">
        <f>G296/'Summary (banks)'!$G$33</f>
        <v>0</v>
      </c>
      <c r="H298" s="264">
        <f>H296/'Summary (banks)'!$H$33</f>
        <v>0</v>
      </c>
      <c r="I298" s="264">
        <f>I296/'Summary (banks)'!$I$33</f>
        <v>0</v>
      </c>
      <c r="J298" s="264">
        <f>J296/'Summary (banks)'!$J$33</f>
        <v>0</v>
      </c>
      <c r="K298" s="264">
        <f>K296/'Summary (banks)'!$K$33</f>
        <v>0</v>
      </c>
      <c r="L298" s="264">
        <f>L296/'Summary (banks)'!$L$33</f>
        <v>0</v>
      </c>
      <c r="M298" s="264">
        <f>M296/'Summary (banks)'!$M$33</f>
        <v>-1.1580775911986102E-3</v>
      </c>
      <c r="N298" s="264">
        <f>N296/'Summary (banks)'!$N$33</f>
        <v>0</v>
      </c>
      <c r="O298" s="264">
        <f>O296/'Summary (banks)'!$O$33</f>
        <v>0</v>
      </c>
      <c r="P298" s="264">
        <f>P296/'Summary (banks)'!$P$33</f>
        <v>0</v>
      </c>
      <c r="Q298" s="264">
        <f>Q296/'Summary (banks)'!$Q$33</f>
        <v>0</v>
      </c>
      <c r="R298" s="264">
        <f>R296/'Summary (banks)'!$R$33</f>
        <v>0</v>
      </c>
      <c r="S298" s="264">
        <f>S296/'Summary (banks)'!$S$33</f>
        <v>0</v>
      </c>
      <c r="T298" s="264">
        <f>T296/'Summary (banks)'!$T$33</f>
        <v>0</v>
      </c>
      <c r="U298" s="264">
        <f>U296/'Summary (banks)'!$U$33</f>
        <v>0</v>
      </c>
      <c r="V298" s="264">
        <f>V296/'Summary (banks)'!$V$33</f>
        <v>0</v>
      </c>
      <c r="W298" s="264">
        <f>W296/'Summary (banks)'!$W$33</f>
        <v>0</v>
      </c>
      <c r="X298" s="264">
        <f>X296/'Summary (banks)'!$X$33</f>
        <v>0</v>
      </c>
      <c r="Z298" s="397"/>
    </row>
    <row r="299" spans="1:26" s="17" customFormat="1" ht="15.75" thickBot="1" x14ac:dyDescent="0.3">
      <c r="A299" s="683"/>
      <c r="B299" s="685"/>
      <c r="C299" s="372" t="s">
        <v>399</v>
      </c>
      <c r="D299" s="230">
        <f>D296/'Summary (banks)'!$D$35</f>
        <v>-8.0741081617147223E-5</v>
      </c>
      <c r="E299" s="230">
        <f>E296/'Summary (banks)'!$E$35</f>
        <v>0</v>
      </c>
      <c r="F299" s="230">
        <f>F296/'Summary (banks)'!$F$35</f>
        <v>0</v>
      </c>
      <c r="G299" s="230">
        <f>G296/'Summary (banks)'!$G$35</f>
        <v>0</v>
      </c>
      <c r="H299" s="230">
        <f>H296/'Summary (banks)'!$H$35</f>
        <v>0</v>
      </c>
      <c r="I299" s="230">
        <f>I296/'Summary (banks)'!$I$35</f>
        <v>0</v>
      </c>
      <c r="J299" s="230">
        <f>J296/'Summary (banks)'!$J$35</f>
        <v>0</v>
      </c>
      <c r="K299" s="230">
        <f>K296/'Summary (banks)'!$K$35</f>
        <v>0</v>
      </c>
      <c r="L299" s="230">
        <f>L296/'Summary (banks)'!$L$35</f>
        <v>0</v>
      </c>
      <c r="M299" s="230">
        <f>M296/'Summary (banks)'!$M$35</f>
        <v>-9.5693779904306216E-3</v>
      </c>
      <c r="N299" s="230">
        <f>N296/'Summary (banks)'!$N$35</f>
        <v>0</v>
      </c>
      <c r="O299" s="230">
        <f>O296/'Summary (banks)'!$O$35</f>
        <v>0</v>
      </c>
      <c r="P299" s="230">
        <f>P296/'Summary (banks)'!$P$35</f>
        <v>0</v>
      </c>
      <c r="Q299" s="230" t="e">
        <f>Q296/'Summary (banks)'!$Q$35</f>
        <v>#DIV/0!</v>
      </c>
      <c r="R299" s="230">
        <f>R296/'Summary (banks)'!$R$35</f>
        <v>0</v>
      </c>
      <c r="S299" s="230">
        <f>S296/'Summary (banks)'!$S$35</f>
        <v>0</v>
      </c>
      <c r="T299" s="230">
        <f>T296/'Summary (banks)'!$T$35</f>
        <v>0</v>
      </c>
      <c r="U299" s="230">
        <f>U296/'Summary (banks)'!$U$35</f>
        <v>0</v>
      </c>
      <c r="V299" s="230">
        <f>V296/'Summary (banks)'!$V$35</f>
        <v>0</v>
      </c>
      <c r="W299" s="230">
        <f>W296/'Summary (banks)'!$W$35</f>
        <v>0</v>
      </c>
      <c r="X299" s="230">
        <f>X296/'Summary (banks)'!$X$35</f>
        <v>0</v>
      </c>
      <c r="Z299" s="397"/>
    </row>
    <row r="300" spans="1:26" s="23" customFormat="1" ht="15.75" thickBot="1" x14ac:dyDescent="0.3">
      <c r="A300" s="683"/>
      <c r="B300" s="685"/>
      <c r="C300" s="188" t="s">
        <v>400</v>
      </c>
      <c r="D300" s="203">
        <f>SUM(E300:X300)</f>
        <v>0</v>
      </c>
      <c r="E300" s="188"/>
      <c r="F300" s="188"/>
      <c r="G300" s="188"/>
      <c r="H300" s="188"/>
      <c r="I300" s="188"/>
      <c r="J300" s="188"/>
      <c r="K300" s="188"/>
      <c r="L300" s="188"/>
      <c r="M300" s="188">
        <f>'BPCE group'!F22</f>
        <v>0</v>
      </c>
      <c r="N300" s="188"/>
      <c r="O300" s="188"/>
      <c r="P300" s="188"/>
      <c r="Q300" s="188"/>
      <c r="R300" s="188"/>
      <c r="S300" s="188"/>
      <c r="T300" s="188"/>
      <c r="U300" s="188"/>
      <c r="V300" s="188"/>
      <c r="W300" s="188"/>
      <c r="X300" s="188"/>
      <c r="Y300" s="188"/>
      <c r="Z300" s="404"/>
    </row>
    <row r="301" spans="1:26" s="17" customFormat="1" x14ac:dyDescent="0.25">
      <c r="A301" s="683"/>
      <c r="B301" s="685"/>
      <c r="C301" s="189" t="s">
        <v>401</v>
      </c>
      <c r="D301" s="230">
        <f>D300/'Summary (banks)'!$D$42</f>
        <v>0</v>
      </c>
      <c r="E301" s="230">
        <f>E300/'Summary (banks)'!$E$42</f>
        <v>0</v>
      </c>
      <c r="F301" s="230">
        <f>F300/'Summary (banks)'!$F$42</f>
        <v>0</v>
      </c>
      <c r="G301" s="230">
        <f>G300/'Summary (banks)'!$G$42</f>
        <v>0</v>
      </c>
      <c r="H301" s="230">
        <f>H300/'Summary (banks)'!$H$42</f>
        <v>0</v>
      </c>
      <c r="I301" s="230">
        <f>I300/'Summary (banks)'!$I$42</f>
        <v>0</v>
      </c>
      <c r="J301" s="230">
        <f>J300/'Summary (banks)'!$J$42</f>
        <v>0</v>
      </c>
      <c r="K301" s="230">
        <f>K300/'Summary (banks)'!$K$42</f>
        <v>0</v>
      </c>
      <c r="L301" s="230">
        <f>L300/'Summary (banks)'!$L$42</f>
        <v>0</v>
      </c>
      <c r="M301" s="230">
        <f>M300/'Summary (banks)'!$M$42</f>
        <v>0</v>
      </c>
      <c r="N301" s="230">
        <f>N300/'Summary (banks)'!$N$42</f>
        <v>0</v>
      </c>
      <c r="O301" s="230">
        <f>O300/'Summary (banks)'!$O$42</f>
        <v>0</v>
      </c>
      <c r="P301" s="230">
        <f>P300/'Summary (banks)'!$P$42</f>
        <v>0</v>
      </c>
      <c r="Q301" s="230">
        <f>Q300/'Summary (banks)'!$Q$42</f>
        <v>0</v>
      </c>
      <c r="R301" s="230">
        <f>R300/'Summary (banks)'!$R$42</f>
        <v>0</v>
      </c>
      <c r="S301" s="230">
        <f>S300/'Summary (banks)'!$S$42</f>
        <v>0</v>
      </c>
      <c r="T301" s="230">
        <f>T300/'Summary (banks)'!$T$42</f>
        <v>0</v>
      </c>
      <c r="U301" s="230">
        <f>U300/'Summary (banks)'!$U$42</f>
        <v>0</v>
      </c>
      <c r="V301" s="230">
        <f>V300/'Summary (banks)'!$V$42</f>
        <v>0</v>
      </c>
      <c r="W301" s="230">
        <f>W300/'Summary (banks)'!$W$42</f>
        <v>0</v>
      </c>
      <c r="X301" s="230">
        <f>X300/'Summary (banks)'!$X$42</f>
        <v>0</v>
      </c>
      <c r="Z301" s="397"/>
    </row>
    <row r="302" spans="1:26" s="360" customFormat="1" x14ac:dyDescent="0.25">
      <c r="A302" s="683"/>
      <c r="B302" s="685"/>
      <c r="C302" s="359" t="s">
        <v>402</v>
      </c>
      <c r="D302" s="264">
        <f>D300/'Summary (banks)'!$D$46</f>
        <v>0</v>
      </c>
      <c r="E302" s="264">
        <f>E300/'Summary (banks)'!$E$46</f>
        <v>0</v>
      </c>
      <c r="F302" s="264">
        <f>F300/'Summary (banks)'!$F$46</f>
        <v>0</v>
      </c>
      <c r="G302" s="264">
        <f>G300/'Summary (banks)'!$G$46</f>
        <v>0</v>
      </c>
      <c r="H302" s="264">
        <f>H300/'Summary (banks)'!$H$46</f>
        <v>0</v>
      </c>
      <c r="I302" s="264">
        <f>I300/'Summary (banks)'!$I$46</f>
        <v>0</v>
      </c>
      <c r="J302" s="264">
        <f>J300/'Summary (banks)'!$J$46</f>
        <v>0</v>
      </c>
      <c r="K302" s="264">
        <f>K300/'Summary (banks)'!$K$46</f>
        <v>0</v>
      </c>
      <c r="L302" s="264">
        <f>L300/'Summary (banks)'!$L$46</f>
        <v>0</v>
      </c>
      <c r="M302" s="264">
        <f>M300/'Summary (banks)'!$M$46</f>
        <v>0</v>
      </c>
      <c r="N302" s="264">
        <f>N300/'Summary (banks)'!$N$46</f>
        <v>0</v>
      </c>
      <c r="O302" s="264">
        <f>O300/'Summary (banks)'!$O$46</f>
        <v>0</v>
      </c>
      <c r="P302" s="264">
        <f>P300/'Summary (banks)'!$P$46</f>
        <v>0</v>
      </c>
      <c r="Q302" s="264">
        <f>Q300/'Summary (banks)'!$Q$46</f>
        <v>0</v>
      </c>
      <c r="R302" s="264">
        <f>R300/'Summary (banks)'!$R$46</f>
        <v>0</v>
      </c>
      <c r="S302" s="264">
        <f>S300/'Summary (banks)'!$S$46</f>
        <v>0</v>
      </c>
      <c r="T302" s="264">
        <f>T300/'Summary (banks)'!$T$46</f>
        <v>0</v>
      </c>
      <c r="U302" s="264">
        <f>U300/'Summary (banks)'!$U$46</f>
        <v>0</v>
      </c>
      <c r="V302" s="264">
        <f>V300/'Summary (banks)'!$V$46</f>
        <v>0</v>
      </c>
      <c r="W302" s="264">
        <f>W300/'Summary (banks)'!$W$46</f>
        <v>0</v>
      </c>
      <c r="X302" s="264">
        <f>X300/'Summary (banks)'!$X$46</f>
        <v>0</v>
      </c>
      <c r="Z302" s="397"/>
    </row>
    <row r="303" spans="1:26" s="17" customFormat="1" ht="15.75" thickBot="1" x14ac:dyDescent="0.3">
      <c r="A303" s="683"/>
      <c r="B303" s="685"/>
      <c r="C303" s="372" t="s">
        <v>403</v>
      </c>
      <c r="D303" s="230">
        <f>D300/'Summary (banks)'!$D$48</f>
        <v>0</v>
      </c>
      <c r="E303" s="230">
        <f>E300/'Summary (banks)'!$E$48</f>
        <v>0</v>
      </c>
      <c r="F303" s="230">
        <f>F300/'Summary (banks)'!$F$48</f>
        <v>0</v>
      </c>
      <c r="G303" s="230">
        <f>G300/'Summary (banks)'!$G$48</f>
        <v>0</v>
      </c>
      <c r="H303" s="230">
        <f>H300/'Summary (banks)'!$H$48</f>
        <v>0</v>
      </c>
      <c r="I303" s="230">
        <f>I300/'Summary (banks)'!$I$48</f>
        <v>0</v>
      </c>
      <c r="J303" s="230">
        <f>J300/'Summary (banks)'!$J$48</f>
        <v>0</v>
      </c>
      <c r="K303" s="230">
        <f>K300/'Summary (banks)'!$K$48</f>
        <v>0</v>
      </c>
      <c r="L303" s="230">
        <f>L300/'Summary (banks)'!$L$48</f>
        <v>0</v>
      </c>
      <c r="M303" s="230">
        <f>M300/'Summary (banks)'!$M$48</f>
        <v>0</v>
      </c>
      <c r="N303" s="230">
        <f>N300/'Summary (banks)'!$N$48</f>
        <v>0</v>
      </c>
      <c r="O303" s="230">
        <f>O300/'Summary (banks)'!$O$48</f>
        <v>0</v>
      </c>
      <c r="P303" s="230">
        <f>P300/'Summary (banks)'!$P$48</f>
        <v>0</v>
      </c>
      <c r="Q303" s="230" t="e">
        <f>Q300/'Summary (banks)'!$Q$48</f>
        <v>#DIV/0!</v>
      </c>
      <c r="R303" s="230">
        <f>R300/'Summary (banks)'!$R$48</f>
        <v>0</v>
      </c>
      <c r="S303" s="230">
        <f>S300/'Summary (banks)'!$S$48</f>
        <v>0</v>
      </c>
      <c r="T303" s="230">
        <f>T300/'Summary (banks)'!$T$48</f>
        <v>0</v>
      </c>
      <c r="U303" s="230">
        <f>U300/'Summary (banks)'!$U$48</f>
        <v>0</v>
      </c>
      <c r="V303" s="230">
        <f>V300/'Summary (banks)'!$V$48</f>
        <v>0</v>
      </c>
      <c r="W303" s="230">
        <f>W300/'Summary (banks)'!$W$48</f>
        <v>0</v>
      </c>
      <c r="X303" s="230">
        <f>X300/'Summary (banks)'!$X$48</f>
        <v>0</v>
      </c>
      <c r="Z303" s="397"/>
    </row>
    <row r="304" spans="1:26" s="23" customFormat="1" ht="15.75" thickBot="1" x14ac:dyDescent="0.3">
      <c r="A304" s="683"/>
      <c r="B304" s="685"/>
      <c r="C304" s="188" t="s">
        <v>3</v>
      </c>
      <c r="D304" s="203">
        <f>SUM(E304:X304)</f>
        <v>95</v>
      </c>
      <c r="E304" s="188"/>
      <c r="F304" s="188"/>
      <c r="G304" s="188"/>
      <c r="H304" s="188"/>
      <c r="I304" s="188"/>
      <c r="J304" s="188"/>
      <c r="K304" s="188"/>
      <c r="L304" s="188"/>
      <c r="M304" s="188">
        <f>'BPCE group'!D22</f>
        <v>95</v>
      </c>
      <c r="N304" s="188"/>
      <c r="O304" s="188"/>
      <c r="P304" s="188"/>
      <c r="Q304" s="188"/>
      <c r="R304" s="188"/>
      <c r="S304" s="188"/>
      <c r="T304" s="188"/>
      <c r="U304" s="188"/>
      <c r="V304" s="188"/>
      <c r="W304" s="188"/>
      <c r="X304" s="188"/>
      <c r="Y304" s="188"/>
      <c r="Z304" s="404"/>
    </row>
    <row r="305" spans="1:26" s="17" customFormat="1" x14ac:dyDescent="0.25">
      <c r="A305" s="683"/>
      <c r="B305" s="685"/>
      <c r="C305" s="189" t="s">
        <v>337</v>
      </c>
      <c r="D305" s="230">
        <f>D304/'Summary (banks)'!$D$16</f>
        <v>4.5289552796653721E-5</v>
      </c>
      <c r="E305" s="230">
        <f>E304/'Summary (banks)'!$E$16</f>
        <v>0</v>
      </c>
      <c r="F305" s="230">
        <f>F304/'Summary (banks)'!$F$16</f>
        <v>0</v>
      </c>
      <c r="G305" s="230">
        <f>G304/'Summary (banks)'!$G$16</f>
        <v>0</v>
      </c>
      <c r="H305" s="230">
        <f>H304/'Summary (banks)'!$H$16</f>
        <v>0</v>
      </c>
      <c r="I305" s="230">
        <f>I304/'Summary (banks)'!$I$16</f>
        <v>0</v>
      </c>
      <c r="J305" s="230">
        <f>J304/'Summary (banks)'!$J$16</f>
        <v>0</v>
      </c>
      <c r="K305" s="230">
        <f>K304/'Summary (banks)'!$K$16</f>
        <v>0</v>
      </c>
      <c r="L305" s="230">
        <f>L304/'Summary (banks)'!$L$16</f>
        <v>0</v>
      </c>
      <c r="M305" s="230">
        <f>M304/'Summary (banks)'!$M$16</f>
        <v>9.233430851322324E-4</v>
      </c>
      <c r="N305" s="230">
        <f>N304/'Summary (banks)'!$N$16</f>
        <v>0</v>
      </c>
      <c r="O305" s="230">
        <f>O304/'Summary (banks)'!$O$16</f>
        <v>0</v>
      </c>
      <c r="P305" s="230">
        <f>P304/'Summary (banks)'!$P$16</f>
        <v>0</v>
      </c>
      <c r="Q305" s="230">
        <f>Q304/'Summary (banks)'!$Q$16</f>
        <v>0</v>
      </c>
      <c r="R305" s="230">
        <f>R304/'Summary (banks)'!$R$16</f>
        <v>0</v>
      </c>
      <c r="S305" s="230">
        <f>S304/'Summary (banks)'!$S$16</f>
        <v>0</v>
      </c>
      <c r="T305" s="230">
        <f>T304/'Summary (banks)'!$T$16</f>
        <v>0</v>
      </c>
      <c r="U305" s="230">
        <f>U304/'Summary (banks)'!$U$16</f>
        <v>0</v>
      </c>
      <c r="V305" s="230">
        <f>V304/'Summary (banks)'!$V$16</f>
        <v>0</v>
      </c>
      <c r="W305" s="230">
        <f>W304/'Summary (banks)'!$W$16</f>
        <v>0</v>
      </c>
      <c r="X305" s="230">
        <f>X304/'Summary (banks)'!$X$16</f>
        <v>0</v>
      </c>
      <c r="Z305" s="397"/>
    </row>
    <row r="306" spans="1:26" s="360" customFormat="1" x14ac:dyDescent="0.25">
      <c r="A306" s="683"/>
      <c r="B306" s="685"/>
      <c r="C306" s="359" t="s">
        <v>338</v>
      </c>
      <c r="D306" s="264">
        <f>D304/'Summary (banks)'!$D$20</f>
        <v>8.1040802764600355E-5</v>
      </c>
      <c r="E306" s="264">
        <f>E304/'Summary (banks)'!$E$20</f>
        <v>0</v>
      </c>
      <c r="F306" s="264">
        <f>F304/'Summary (banks)'!$F$20</f>
        <v>0</v>
      </c>
      <c r="G306" s="264">
        <f>G304/'Summary (banks)'!$G$20</f>
        <v>0</v>
      </c>
      <c r="H306" s="264">
        <f>H304/'Summary (banks)'!$H$20</f>
        <v>0</v>
      </c>
      <c r="I306" s="264">
        <f>I304/'Summary (banks)'!$I$20</f>
        <v>0</v>
      </c>
      <c r="J306" s="264">
        <f>J304/'Summary (banks)'!$J$20</f>
        <v>0</v>
      </c>
      <c r="K306" s="264">
        <f>K304/'Summary (banks)'!$K$20</f>
        <v>0</v>
      </c>
      <c r="L306" s="264">
        <f>L304/'Summary (banks)'!$L$20</f>
        <v>0</v>
      </c>
      <c r="M306" s="264">
        <f>M304/'Summary (banks)'!$M$20</f>
        <v>8.1510081510081517E-3</v>
      </c>
      <c r="N306" s="264">
        <f>N304/'Summary (banks)'!$N$20</f>
        <v>0</v>
      </c>
      <c r="O306" s="264">
        <f>O304/'Summary (banks)'!$O$20</f>
        <v>0</v>
      </c>
      <c r="P306" s="264">
        <f>P304/'Summary (banks)'!$P$20</f>
        <v>0</v>
      </c>
      <c r="Q306" s="264">
        <f>Q304/'Summary (banks)'!$Q$20</f>
        <v>0</v>
      </c>
      <c r="R306" s="264">
        <f>R304/'Summary (banks)'!$R$20</f>
        <v>0</v>
      </c>
      <c r="S306" s="264">
        <f>S304/'Summary (banks)'!$S$20</f>
        <v>0</v>
      </c>
      <c r="T306" s="264">
        <f>T304/'Summary (banks)'!$T$20</f>
        <v>0</v>
      </c>
      <c r="U306" s="264">
        <f>U304/'Summary (banks)'!$U$20</f>
        <v>0</v>
      </c>
      <c r="V306" s="264">
        <f>V304/'Summary (banks)'!$V$20</f>
        <v>0</v>
      </c>
      <c r="W306" s="264">
        <f>W304/'Summary (banks)'!$W$20</f>
        <v>0</v>
      </c>
      <c r="X306" s="264">
        <f>X304/'Summary (banks)'!$X$20</f>
        <v>0</v>
      </c>
      <c r="Z306" s="397"/>
    </row>
    <row r="307" spans="1:26" s="17" customFormat="1" ht="15.75" thickBot="1" x14ac:dyDescent="0.3">
      <c r="A307" s="683"/>
      <c r="B307" s="685"/>
      <c r="C307" s="372" t="s">
        <v>404</v>
      </c>
      <c r="D307" s="230">
        <f>D304/'Summary (banks)'!$D$22</f>
        <v>6.5631304059468869E-4</v>
      </c>
      <c r="E307" s="230">
        <f>E304/'Summary (banks)'!$E$22</f>
        <v>0</v>
      </c>
      <c r="F307" s="230">
        <f>F304/'Summary (banks)'!$F$22</f>
        <v>0</v>
      </c>
      <c r="G307" s="230">
        <f>G304/'Summary (banks)'!$G$22</f>
        <v>0</v>
      </c>
      <c r="H307" s="230">
        <f>H304/'Summary (banks)'!$H$22</f>
        <v>0</v>
      </c>
      <c r="I307" s="230">
        <f>I304/'Summary (banks)'!$I$22</f>
        <v>0</v>
      </c>
      <c r="J307" s="230">
        <f>J304/'Summary (banks)'!$J$22</f>
        <v>0</v>
      </c>
      <c r="K307" s="230">
        <f>K304/'Summary (banks)'!$K$22</f>
        <v>0</v>
      </c>
      <c r="L307" s="230">
        <f>L304/'Summary (banks)'!$L$22</f>
        <v>0</v>
      </c>
      <c r="M307" s="230">
        <f>M304/'Summary (banks)'!$M$22</f>
        <v>5.8714462299134733E-2</v>
      </c>
      <c r="N307" s="230">
        <f>N304/'Summary (banks)'!$N$22</f>
        <v>0</v>
      </c>
      <c r="O307" s="230">
        <f>O304/'Summary (banks)'!$O$22</f>
        <v>0</v>
      </c>
      <c r="P307" s="230">
        <f>P304/'Summary (banks)'!$P$22</f>
        <v>0</v>
      </c>
      <c r="Q307" s="230" t="e">
        <f>Q304/'Summary (banks)'!$Q$22</f>
        <v>#DIV/0!</v>
      </c>
      <c r="R307" s="230">
        <f>R304/'Summary (banks)'!$R$22</f>
        <v>0</v>
      </c>
      <c r="S307" s="230">
        <f>S304/'Summary (banks)'!$S$22</f>
        <v>0</v>
      </c>
      <c r="T307" s="230">
        <f>T304/'Summary (banks)'!$T$22</f>
        <v>0</v>
      </c>
      <c r="U307" s="230">
        <f>U304/'Summary (banks)'!$U$22</f>
        <v>0</v>
      </c>
      <c r="V307" s="230">
        <f>V304/'Summary (banks)'!$V$22</f>
        <v>0</v>
      </c>
      <c r="W307" s="230">
        <f>W304/'Summary (banks)'!$W$22</f>
        <v>0</v>
      </c>
      <c r="X307" s="230">
        <f>X304/'Summary (banks)'!$X$22</f>
        <v>0</v>
      </c>
      <c r="Z307" s="397"/>
    </row>
    <row r="308" spans="1:26" s="23" customFormat="1" ht="15.75" thickBot="1" x14ac:dyDescent="0.3">
      <c r="A308" s="683"/>
      <c r="B308" s="685"/>
      <c r="C308" s="190" t="s">
        <v>405</v>
      </c>
      <c r="D308" s="203">
        <f>SUM(E308:X308)</f>
        <v>0</v>
      </c>
      <c r="E308" s="190"/>
      <c r="F308" s="190"/>
      <c r="G308" s="190"/>
      <c r="H308" s="190"/>
      <c r="I308" s="190"/>
      <c r="J308" s="190"/>
      <c r="K308" s="190"/>
      <c r="L308" s="190"/>
      <c r="M308" s="190"/>
      <c r="N308" s="190"/>
      <c r="O308" s="190"/>
      <c r="P308" s="190"/>
      <c r="Q308" s="190"/>
      <c r="R308" s="190"/>
      <c r="S308" s="190"/>
      <c r="T308" s="190"/>
      <c r="U308" s="190"/>
      <c r="V308" s="190"/>
      <c r="W308" s="190"/>
      <c r="X308" s="190"/>
      <c r="Y308" s="190"/>
      <c r="Z308" s="405"/>
    </row>
    <row r="309" spans="1:26" s="192" customFormat="1" ht="15.75" thickBot="1" x14ac:dyDescent="0.3">
      <c r="A309" s="683"/>
      <c r="B309" s="686"/>
      <c r="C309" s="191" t="s">
        <v>406</v>
      </c>
      <c r="D309" s="231">
        <f>D308/'Summary (banks)'!$D$55</f>
        <v>0</v>
      </c>
      <c r="E309" s="231" t="e">
        <f>E308/'Summary (banks)'!$E$55</f>
        <v>#DIV/0!</v>
      </c>
      <c r="F309" s="231" t="e">
        <f>F308/'Summary (banks)'!$F$55</f>
        <v>#DIV/0!</v>
      </c>
      <c r="G309" s="231" t="e">
        <f>G308/'Summary (banks)'!$G$55</f>
        <v>#DIV/0!</v>
      </c>
      <c r="H309" s="231" t="e">
        <f>H308/'Summary (banks)'!$H$55</f>
        <v>#DIV/0!</v>
      </c>
      <c r="I309" s="231">
        <f>I308/'Summary (banks)'!$I$55</f>
        <v>0</v>
      </c>
      <c r="J309" s="231" t="e">
        <f>J308/'Summary (banks)'!$J$55</f>
        <v>#DIV/0!</v>
      </c>
      <c r="K309" s="231" t="e">
        <f>K308/'Summary (banks)'!$K$55</f>
        <v>#DIV/0!</v>
      </c>
      <c r="L309" s="231" t="e">
        <f>L308/'Summary (banks)'!$L$55</f>
        <v>#DIV/0!</v>
      </c>
      <c r="M309" s="231" t="e">
        <f>M308/'Summary (banks)'!$M$55</f>
        <v>#DIV/0!</v>
      </c>
      <c r="N309" s="231" t="e">
        <f>N308/'Summary (banks)'!$N$55</f>
        <v>#DIV/0!</v>
      </c>
      <c r="O309" s="231" t="e">
        <f>O308/'Summary (banks)'!$O$55</f>
        <v>#DIV/0!</v>
      </c>
      <c r="P309" s="231" t="e">
        <f>P308/'Summary (banks)'!$P$55</f>
        <v>#DIV/0!</v>
      </c>
      <c r="Q309" s="231" t="e">
        <f>Q308/'Summary (banks)'!$Q$55</f>
        <v>#DIV/0!</v>
      </c>
      <c r="R309" s="231">
        <f>R308/'Summary (banks)'!$R$55</f>
        <v>0</v>
      </c>
      <c r="S309" s="231" t="e">
        <f>S308/'Summary (banks)'!$S$55</f>
        <v>#DIV/0!</v>
      </c>
      <c r="T309" s="231">
        <f>T308/'Summary (banks)'!$T$55</f>
        <v>0</v>
      </c>
      <c r="U309" s="231" t="e">
        <f>U308/'Summary (banks)'!$U$55</f>
        <v>#DIV/0!</v>
      </c>
      <c r="V309" s="231" t="e">
        <f>V308/'Summary (banks)'!$V$55</f>
        <v>#DIV/0!</v>
      </c>
      <c r="W309" s="231" t="e">
        <f>W308/'Summary (banks)'!$W$55</f>
        <v>#DIV/0!</v>
      </c>
      <c r="X309" s="231" t="e">
        <f>X308/'Summary (banks)'!$X$55</f>
        <v>#DIV/0!</v>
      </c>
      <c r="Z309" s="398"/>
    </row>
    <row r="310" spans="1:26" s="230" customFormat="1" ht="15" customHeight="1" thickTop="1" thickBot="1" x14ac:dyDescent="0.3">
      <c r="A310" s="683"/>
      <c r="B310" s="687" t="s">
        <v>82</v>
      </c>
      <c r="C310" s="200" t="s">
        <v>91</v>
      </c>
      <c r="D310" s="200">
        <f>D300/D296</f>
        <v>0</v>
      </c>
      <c r="E310" s="200"/>
      <c r="F310" s="200"/>
      <c r="G310" s="200"/>
      <c r="H310" s="200"/>
      <c r="I310" s="200"/>
      <c r="J310" s="200"/>
      <c r="K310" s="200"/>
      <c r="L310" s="200"/>
      <c r="M310" s="200">
        <f>'BPCE group'!H22</f>
        <v>0</v>
      </c>
      <c r="N310" s="200"/>
      <c r="O310" s="200"/>
      <c r="P310" s="200"/>
      <c r="Q310" s="200"/>
      <c r="R310" s="200"/>
      <c r="S310" s="200"/>
      <c r="T310" s="200"/>
      <c r="U310" s="200"/>
      <c r="V310" s="200"/>
      <c r="W310" s="200"/>
      <c r="X310" s="200"/>
      <c r="Y310" s="200"/>
      <c r="Z310" s="406">
        <f>MEDIAN(E310:X310)</f>
        <v>0</v>
      </c>
    </row>
    <row r="311" spans="1:26" s="17" customFormat="1" ht="15.75" thickBot="1" x14ac:dyDescent="0.3">
      <c r="A311" s="683"/>
      <c r="B311" s="688"/>
      <c r="C311" s="193" t="s">
        <v>407</v>
      </c>
      <c r="D311" s="230">
        <v>0.2</v>
      </c>
      <c r="M311" s="204"/>
      <c r="Z311" s="397"/>
    </row>
    <row r="312" spans="1:26" s="23" customFormat="1" ht="15.75" thickBot="1" x14ac:dyDescent="0.3">
      <c r="A312" s="683"/>
      <c r="B312" s="688"/>
      <c r="C312" s="188" t="s">
        <v>497</v>
      </c>
      <c r="D312" s="233">
        <f>D296/D304</f>
        <v>-2.1052631578947368E-2</v>
      </c>
      <c r="E312" s="188"/>
      <c r="F312" s="188"/>
      <c r="G312" s="188"/>
      <c r="H312" s="188"/>
      <c r="I312" s="188"/>
      <c r="J312" s="188"/>
      <c r="K312" s="188"/>
      <c r="L312" s="188"/>
      <c r="M312" s="188">
        <f>'BPCE group'!I22</f>
        <v>-2.1052631578947368E-2</v>
      </c>
      <c r="N312" s="188"/>
      <c r="O312" s="188"/>
      <c r="P312" s="188"/>
      <c r="Q312" s="188"/>
      <c r="R312" s="188"/>
      <c r="S312" s="188"/>
      <c r="T312" s="188"/>
      <c r="U312" s="188"/>
      <c r="V312" s="188"/>
      <c r="W312" s="188"/>
      <c r="X312" s="188"/>
      <c r="Y312" s="188"/>
      <c r="Z312" s="404"/>
    </row>
    <row r="313" spans="1:26" s="17" customFormat="1" x14ac:dyDescent="0.25">
      <c r="A313" s="683"/>
      <c r="B313" s="688"/>
      <c r="C313" s="189" t="s">
        <v>445</v>
      </c>
      <c r="D313" s="234">
        <f>D312/'Summary (banks)'!$D$81</f>
        <v>-0.46820254368505104</v>
      </c>
      <c r="E313" s="230">
        <f>E312/'Summary (banks)'!$E$81</f>
        <v>0</v>
      </c>
      <c r="F313" s="230">
        <f>F312/'Summary (banks)'!$F$81</f>
        <v>0</v>
      </c>
      <c r="G313" s="230">
        <f>G312/'Summary (banks)'!$G$81</f>
        <v>0</v>
      </c>
      <c r="H313" s="230">
        <f>H312/'Summary (banks)'!$H$81</f>
        <v>0</v>
      </c>
      <c r="I313" s="230">
        <f>I312/'Summary (banks)'!$I$81</f>
        <v>0</v>
      </c>
      <c r="J313" s="230">
        <f>J312/'Summary (banks)'!$J$81</f>
        <v>0</v>
      </c>
      <c r="K313" s="230">
        <f>K312/'Summary (banks)'!$K$81</f>
        <v>0</v>
      </c>
      <c r="L313" s="230">
        <f>L312/'Summary (banks)'!$L$81</f>
        <v>0</v>
      </c>
      <c r="M313" s="230">
        <f>M312/'Summary (banks)'!$M$81</f>
        <v>-0.32798941630271927</v>
      </c>
      <c r="N313" s="230">
        <f>N312/'Summary (banks)'!$N$81</f>
        <v>0</v>
      </c>
      <c r="O313" s="230">
        <f>O312/'Summary (banks)'!$O$81</f>
        <v>0</v>
      </c>
      <c r="P313" s="230">
        <f>P312/'Summary (banks)'!$P$81</f>
        <v>0</v>
      </c>
      <c r="Q313" s="230">
        <f>Q312/'Summary (banks)'!$Q$81</f>
        <v>0</v>
      </c>
      <c r="R313" s="230">
        <f>R312/'Summary (banks)'!$R$81</f>
        <v>0</v>
      </c>
      <c r="S313" s="230">
        <f>S312/'Summary (banks)'!$S$81</f>
        <v>0</v>
      </c>
      <c r="T313" s="230">
        <f>T312/'Summary (banks)'!$T$81</f>
        <v>0</v>
      </c>
      <c r="U313" s="230">
        <f>U312/'Summary (banks)'!$U$81</f>
        <v>0</v>
      </c>
      <c r="V313" s="230">
        <f>V312/'Summary (banks)'!$V$81</f>
        <v>0</v>
      </c>
      <c r="W313" s="230">
        <f>W312/'Summary (banks)'!$W$81</f>
        <v>0</v>
      </c>
      <c r="X313" s="230">
        <f>X312/'Summary (banks)'!$X$81</f>
        <v>0</v>
      </c>
      <c r="Z313" s="397"/>
    </row>
    <row r="314" spans="1:26" s="360" customFormat="1" x14ac:dyDescent="0.25">
      <c r="A314" s="683"/>
      <c r="B314" s="688"/>
      <c r="C314" s="359" t="s">
        <v>446</v>
      </c>
      <c r="D314" s="363">
        <f>D312/'Summary (banks)'!$D$84</f>
        <v>-0.36461047130874413</v>
      </c>
      <c r="E314" s="264">
        <f>E312/'Summary (banks)'!$E$84</f>
        <v>0</v>
      </c>
      <c r="F314" s="264">
        <f>F312/'Summary (banks)'!$F$84</f>
        <v>0</v>
      </c>
      <c r="G314" s="264">
        <f>G312/'Summary (banks)'!$G$84</f>
        <v>0</v>
      </c>
      <c r="H314" s="264">
        <f>H312/'Summary (banks)'!$H$84</f>
        <v>0</v>
      </c>
      <c r="I314" s="264">
        <f>I312/'Summary (banks)'!$I$84</f>
        <v>0</v>
      </c>
      <c r="J314" s="264">
        <f>J312/'Summary (banks)'!$J$84</f>
        <v>0</v>
      </c>
      <c r="K314" s="264">
        <f>K312/'Summary (banks)'!$K$84</f>
        <v>0</v>
      </c>
      <c r="L314" s="264">
        <f>L312/'Summary (banks)'!$L$84</f>
        <v>0</v>
      </c>
      <c r="M314" s="264">
        <f>M312/'Summary (banks)'!$M$84</f>
        <v>-0.14207783500441898</v>
      </c>
      <c r="N314" s="264">
        <f>N312/'Summary (banks)'!$N$84</f>
        <v>0</v>
      </c>
      <c r="O314" s="264">
        <f>O312/'Summary (banks)'!$O$84</f>
        <v>0</v>
      </c>
      <c r="P314" s="264">
        <f>P312/'Summary (banks)'!$P$84</f>
        <v>0</v>
      </c>
      <c r="Q314" s="264">
        <f>Q312/'Summary (banks)'!$Q$84</f>
        <v>0</v>
      </c>
      <c r="R314" s="264">
        <f>R312/'Summary (banks)'!$R$84</f>
        <v>0</v>
      </c>
      <c r="S314" s="264">
        <f>S312/'Summary (banks)'!$S$84</f>
        <v>0</v>
      </c>
      <c r="T314" s="264">
        <f>T312/'Summary (banks)'!$T$84</f>
        <v>0</v>
      </c>
      <c r="U314" s="264">
        <f>U312/'Summary (banks)'!$U$84</f>
        <v>0</v>
      </c>
      <c r="V314" s="264">
        <f>V312/'Summary (banks)'!$V$84</f>
        <v>0</v>
      </c>
      <c r="W314" s="264">
        <f>W312/'Summary (banks)'!$W$84</f>
        <v>0</v>
      </c>
      <c r="X314" s="264">
        <f>X312/'Summary (banks)'!$X$84</f>
        <v>0</v>
      </c>
      <c r="Z314" s="397"/>
    </row>
    <row r="315" spans="1:26" s="17" customFormat="1" ht="15.75" thickBot="1" x14ac:dyDescent="0.3">
      <c r="A315" s="683"/>
      <c r="B315" s="688"/>
      <c r="C315" s="357" t="s">
        <v>448</v>
      </c>
      <c r="D315" s="234">
        <f>D312/'Summary (banks)'!$D$92</f>
        <v>-0.50405458416757543</v>
      </c>
      <c r="E315" s="230">
        <f>E312/'Summary (banks)'!$E$90</f>
        <v>0</v>
      </c>
      <c r="F315" s="230">
        <f>F312/'Summary (banks)'!$F$90</f>
        <v>0</v>
      </c>
      <c r="G315" s="230">
        <f>G312/'Summary (banks)'!$G$90</f>
        <v>0</v>
      </c>
      <c r="H315" s="230">
        <f>H312/'Summary (banks)'!$H$90</f>
        <v>0</v>
      </c>
      <c r="I315" s="230">
        <f>I312/'Summary (banks)'!$I$90</f>
        <v>0</v>
      </c>
      <c r="J315" s="230">
        <f>J312/'Summary (banks)'!$J$90</f>
        <v>0</v>
      </c>
      <c r="K315" s="230">
        <f>K312/'Summary (banks)'!$K$90</f>
        <v>0</v>
      </c>
      <c r="L315" s="230">
        <f>L312/'Summary (banks)'!$L$90</f>
        <v>0</v>
      </c>
      <c r="M315" s="230">
        <f>M312/'Summary (banks)'!$M$90</f>
        <v>-0.33338216534298998</v>
      </c>
      <c r="N315" s="230">
        <f>N312/'Summary (banks)'!$N$90</f>
        <v>0</v>
      </c>
      <c r="O315" s="230">
        <f>O312/'Summary (banks)'!$O$90</f>
        <v>0</v>
      </c>
      <c r="P315" s="230">
        <f>P312/'Summary (banks)'!$P$90</f>
        <v>0</v>
      </c>
      <c r="Q315" s="230">
        <f>Q312/'Summary (banks)'!$Q$90</f>
        <v>0</v>
      </c>
      <c r="R315" s="230">
        <f>R312/'Summary (banks)'!$R$90</f>
        <v>0</v>
      </c>
      <c r="S315" s="230">
        <f>S312/'Summary (banks)'!$S$90</f>
        <v>0</v>
      </c>
      <c r="T315" s="230">
        <f>T312/'Summary (banks)'!$T$90</f>
        <v>0</v>
      </c>
      <c r="U315" s="230">
        <f>U312/'Summary (banks)'!$U$90</f>
        <v>0</v>
      </c>
      <c r="V315" s="230">
        <f>V312/'Summary (banks)'!$V$90</f>
        <v>0</v>
      </c>
      <c r="W315" s="230">
        <f>W312/'Summary (banks)'!$W$90</f>
        <v>0</v>
      </c>
      <c r="X315" s="230">
        <f>X312/'Summary (banks)'!$X$90</f>
        <v>0</v>
      </c>
      <c r="Z315" s="397"/>
    </row>
    <row r="316" spans="1:26" s="202" customFormat="1" ht="15.75" thickBot="1" x14ac:dyDescent="0.3">
      <c r="A316" s="683"/>
      <c r="B316" s="688"/>
      <c r="C316" s="201" t="s">
        <v>498</v>
      </c>
      <c r="D316" s="201">
        <f>D296/D292</f>
        <v>-0.5</v>
      </c>
      <c r="E316" s="201"/>
      <c r="F316" s="201"/>
      <c r="G316" s="201"/>
      <c r="H316" s="201"/>
      <c r="I316" s="201"/>
      <c r="J316" s="201"/>
      <c r="K316" s="201"/>
      <c r="L316" s="201"/>
      <c r="M316" s="201">
        <f>'BPCE group'!J22</f>
        <v>-0.5</v>
      </c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407"/>
    </row>
    <row r="317" spans="1:26" s="230" customFormat="1" x14ac:dyDescent="0.25">
      <c r="A317" s="683"/>
      <c r="B317" s="688"/>
      <c r="C317" s="382" t="s">
        <v>445</v>
      </c>
      <c r="D317" s="230">
        <f>D316/'Summary (banks)'!$D$94</f>
        <v>-2.5891312833220979</v>
      </c>
      <c r="E317" s="230">
        <f>E316/'Summary (banks)'!$E$94</f>
        <v>0</v>
      </c>
      <c r="F317" s="230">
        <f>F316/'Summary (banks)'!$F$94</f>
        <v>0</v>
      </c>
      <c r="G317" s="230">
        <f>G316/'Summary (banks)'!$G$94</f>
        <v>0</v>
      </c>
      <c r="H317" s="230">
        <f>H316/'Summary (banks)'!$H$94</f>
        <v>0</v>
      </c>
      <c r="I317" s="230">
        <f>I316/'Summary (banks)'!$I$94</f>
        <v>0</v>
      </c>
      <c r="J317" s="230">
        <f>J316/'Summary (banks)'!$J$94</f>
        <v>0</v>
      </c>
      <c r="K317" s="230">
        <f>K316/'Summary (banks)'!$K$94</f>
        <v>0</v>
      </c>
      <c r="L317" s="230">
        <f>L316/'Summary (banks)'!$L$94</f>
        <v>0</v>
      </c>
      <c r="M317" s="230">
        <f>M316/'Summary (banks)'!$M$94</f>
        <v>-1.8067837674136886</v>
      </c>
      <c r="N317" s="230">
        <f>N316/'Summary (banks)'!$N$94</f>
        <v>0</v>
      </c>
      <c r="O317" s="230">
        <f>O316/'Summary (banks)'!$O$94</f>
        <v>0</v>
      </c>
      <c r="P317" s="230">
        <f>P316/'Summary (banks)'!$P$94</f>
        <v>0</v>
      </c>
      <c r="Q317" s="230">
        <f>Q316/'Summary (banks)'!$Q$94</f>
        <v>0</v>
      </c>
      <c r="R317" s="230">
        <f>R316/'Summary (banks)'!$R$94</f>
        <v>0</v>
      </c>
      <c r="S317" s="230">
        <f>S316/'Summary (banks)'!$S$94</f>
        <v>0</v>
      </c>
      <c r="T317" s="230">
        <f>T316/'Summary (banks)'!$T$94</f>
        <v>0</v>
      </c>
      <c r="U317" s="230">
        <f>U316/'Summary (banks)'!$U$94</f>
        <v>0</v>
      </c>
      <c r="V317" s="230">
        <f>V316/'Summary (banks)'!$V$94</f>
        <v>0</v>
      </c>
      <c r="W317" s="230">
        <f>W316/'Summary (banks)'!$W$94</f>
        <v>0</v>
      </c>
      <c r="X317" s="230">
        <f>X316/'Summary (banks)'!$X$94</f>
        <v>0</v>
      </c>
      <c r="Z317" s="399"/>
    </row>
    <row r="318" spans="1:26" s="264" customFormat="1" x14ac:dyDescent="0.25">
      <c r="A318" s="683"/>
      <c r="B318" s="688"/>
      <c r="C318" s="383" t="s">
        <v>446</v>
      </c>
      <c r="D318" s="264">
        <f>D316/'Summary (banks)'!$D$97</f>
        <v>-1.8937455444072904</v>
      </c>
      <c r="E318" s="264">
        <f>E316/'Summary (banks)'!$E$97</f>
        <v>0</v>
      </c>
      <c r="F318" s="264">
        <f>F316/'Summary (banks)'!$F$97</f>
        <v>0</v>
      </c>
      <c r="G318" s="264">
        <f>G316/'Summary (banks)'!$G$97</f>
        <v>0</v>
      </c>
      <c r="H318" s="264">
        <f>H316/'Summary (banks)'!$H$97</f>
        <v>0</v>
      </c>
      <c r="I318" s="264">
        <f>I316/'Summary (banks)'!$I$97</f>
        <v>0</v>
      </c>
      <c r="J318" s="264">
        <f>J316/'Summary (banks)'!$J$97</f>
        <v>0</v>
      </c>
      <c r="K318" s="264">
        <f>K316/'Summary (banks)'!$K$97</f>
        <v>0</v>
      </c>
      <c r="L318" s="264">
        <f>L316/'Summary (banks)'!$L$97</f>
        <v>0</v>
      </c>
      <c r="M318" s="264">
        <f>M316/'Summary (banks)'!$M$97</f>
        <v>-1.3740590619571513</v>
      </c>
      <c r="N318" s="264">
        <f>N316/'Summary (banks)'!$N$97</f>
        <v>0</v>
      </c>
      <c r="O318" s="264">
        <f>O316/'Summary (banks)'!$O$97</f>
        <v>0</v>
      </c>
      <c r="P318" s="264">
        <f>P316/'Summary (banks)'!$P$97</f>
        <v>0</v>
      </c>
      <c r="Q318" s="264">
        <f>Q316/'Summary (banks)'!$Q$97</f>
        <v>0</v>
      </c>
      <c r="R318" s="264">
        <f>R316/'Summary (banks)'!$R$97</f>
        <v>0</v>
      </c>
      <c r="S318" s="264">
        <f>S316/'Summary (banks)'!$S$97</f>
        <v>0</v>
      </c>
      <c r="T318" s="264">
        <f>T316/'Summary (banks)'!$T$97</f>
        <v>0</v>
      </c>
      <c r="U318" s="264">
        <f>U316/'Summary (banks)'!$U$97</f>
        <v>0</v>
      </c>
      <c r="V318" s="264">
        <f>V316/'Summary (banks)'!$V$97</f>
        <v>0</v>
      </c>
      <c r="W318" s="264">
        <f>W316/'Summary (banks)'!$W$97</f>
        <v>0</v>
      </c>
      <c r="X318" s="264">
        <f>X316/'Summary (banks)'!$X$97</f>
        <v>0</v>
      </c>
      <c r="Z318" s="399"/>
    </row>
    <row r="319" spans="1:26" s="230" customFormat="1" x14ac:dyDescent="0.25">
      <c r="A319" s="683"/>
      <c r="B319" s="688"/>
      <c r="C319" s="387" t="s">
        <v>448</v>
      </c>
      <c r="D319" s="230">
        <f>D316/'Summary (banks)'!$D$105</f>
        <v>-2.3047082144353337</v>
      </c>
      <c r="E319" s="230">
        <f>E316/'Summary (banks)'!$E$103</f>
        <v>0</v>
      </c>
      <c r="F319" s="230">
        <f>F316/'Summary (banks)'!$F$103</f>
        <v>0</v>
      </c>
      <c r="G319" s="230">
        <f>G316/'Summary (banks)'!$G$103</f>
        <v>0</v>
      </c>
      <c r="H319" s="230">
        <f>H316/'Summary (banks)'!$H$103</f>
        <v>0</v>
      </c>
      <c r="I319" s="230">
        <f>I316/'Summary (banks)'!$I$103</f>
        <v>0</v>
      </c>
      <c r="J319" s="230">
        <f>J316/'Summary (banks)'!$J$103</f>
        <v>0</v>
      </c>
      <c r="K319" s="230">
        <f>K316/'Summary (banks)'!$K$103</f>
        <v>0</v>
      </c>
      <c r="L319" s="230">
        <f>L316/'Summary (banks)'!$L$103</f>
        <v>0</v>
      </c>
      <c r="M319" s="230">
        <f>M316/'Summary (banks)'!$M$103</f>
        <v>-1.8225957779515247</v>
      </c>
      <c r="N319" s="230">
        <f>N316/'Summary (banks)'!$N$103</f>
        <v>0</v>
      </c>
      <c r="O319" s="230">
        <f>O316/'Summary (banks)'!$O$103</f>
        <v>0</v>
      </c>
      <c r="P319" s="230">
        <f>P316/'Summary (banks)'!$P$103</f>
        <v>0</v>
      </c>
      <c r="Q319" s="230">
        <f>Q316/'Summary (banks)'!$Q$103</f>
        <v>0</v>
      </c>
      <c r="R319" s="230">
        <f>R316/'Summary (banks)'!$R$103</f>
        <v>0</v>
      </c>
      <c r="S319" s="230">
        <f>S316/'Summary (banks)'!$S$103</f>
        <v>0</v>
      </c>
      <c r="T319" s="230">
        <f>T316/'Summary (banks)'!$T$103</f>
        <v>0</v>
      </c>
      <c r="U319" s="230">
        <f>U316/'Summary (banks)'!$U$103</f>
        <v>0</v>
      </c>
      <c r="V319" s="230">
        <f>V316/'Summary (banks)'!$V$103</f>
        <v>0</v>
      </c>
      <c r="W319" s="230">
        <f>W316/'Summary (banks)'!$W$103</f>
        <v>0</v>
      </c>
      <c r="X319" s="230">
        <f>X316/'Summary (banks)'!$X$103</f>
        <v>0</v>
      </c>
      <c r="Z319" s="399"/>
    </row>
    <row r="321" spans="1:26" ht="15.75" thickBot="1" x14ac:dyDescent="0.3"/>
    <row r="322" spans="1:26" s="23" customFormat="1" ht="15.75" customHeight="1" thickBot="1" x14ac:dyDescent="0.3">
      <c r="A322" s="682" t="s">
        <v>277</v>
      </c>
      <c r="B322" s="684" t="s">
        <v>331</v>
      </c>
      <c r="C322" s="188" t="s">
        <v>2</v>
      </c>
      <c r="D322" s="203">
        <f>SUM(E322:X322)</f>
        <v>67.229370000000003</v>
      </c>
      <c r="E322" s="188"/>
      <c r="F322" s="188"/>
      <c r="G322" s="203">
        <f>RBS!C19</f>
        <v>48.229370000000003</v>
      </c>
      <c r="H322" s="188"/>
      <c r="I322" s="188"/>
      <c r="J322" s="188"/>
      <c r="K322" s="188"/>
      <c r="L322" s="188">
        <f>'Société Générale'!C34</f>
        <v>19</v>
      </c>
      <c r="M322" s="188"/>
      <c r="N322" s="188"/>
      <c r="O322" s="188"/>
      <c r="P322" s="188"/>
      <c r="Q322" s="188"/>
      <c r="R322" s="188"/>
      <c r="S322" s="188"/>
      <c r="T322" s="188"/>
      <c r="U322" s="188"/>
      <c r="V322" s="188"/>
      <c r="W322" s="188"/>
      <c r="X322" s="188"/>
      <c r="Y322" s="188"/>
      <c r="Z322" s="404"/>
    </row>
    <row r="323" spans="1:26" s="17" customFormat="1" x14ac:dyDescent="0.25">
      <c r="A323" s="683"/>
      <c r="B323" s="685"/>
      <c r="C323" s="189" t="s">
        <v>333</v>
      </c>
      <c r="D323" s="230">
        <f>D322/'Summary (banks)'!$D$3</f>
        <v>1.3765017861091318E-4</v>
      </c>
      <c r="E323" s="230">
        <f>E322/'Summary (banks)'!$E$3</f>
        <v>0</v>
      </c>
      <c r="F323" s="230">
        <f>F322/'Summary (banks)'!$F$3</f>
        <v>0</v>
      </c>
      <c r="G323" s="230">
        <f>G322/'Summary (banks)'!$G$3</f>
        <v>2.7083494544610388E-3</v>
      </c>
      <c r="H323" s="230">
        <f>H322/'Summary (banks)'!$H$3</f>
        <v>0</v>
      </c>
      <c r="I323" s="230">
        <f>I322/'Summary (banks)'!$I$3</f>
        <v>0</v>
      </c>
      <c r="J323" s="230">
        <f>J322/'Summary (banks)'!$J$3</f>
        <v>0</v>
      </c>
      <c r="K323" s="230">
        <f>K322/'Summary (banks)'!$K$3</f>
        <v>0</v>
      </c>
      <c r="L323" s="230">
        <f>L322/'Summary (banks)'!$L$3</f>
        <v>7.409429473930507E-4</v>
      </c>
      <c r="M323" s="230">
        <f>M322/'Summary (banks)'!$M$3</f>
        <v>0</v>
      </c>
      <c r="N323" s="230">
        <f>N322/'Summary (banks)'!$N$3</f>
        <v>0</v>
      </c>
      <c r="O323" s="230">
        <f>O322/'Summary (banks)'!$O$3</f>
        <v>0</v>
      </c>
      <c r="P323" s="230">
        <f>P322/'Summary (banks)'!$P$3</f>
        <v>0</v>
      </c>
      <c r="Q323" s="230">
        <f>Q322/'Summary (banks)'!$Q$3</f>
        <v>0</v>
      </c>
      <c r="R323" s="230">
        <f>R322/'Summary (banks)'!$R$3</f>
        <v>0</v>
      </c>
      <c r="S323" s="230">
        <f>S322/'Summary (banks)'!$S$3</f>
        <v>0</v>
      </c>
      <c r="T323" s="230">
        <f>T322/'Summary (banks)'!$T$3</f>
        <v>0</v>
      </c>
      <c r="U323" s="230">
        <f>U322/'Summary (banks)'!$U$3</f>
        <v>0</v>
      </c>
      <c r="V323" s="230">
        <f>V322/'Summary (banks)'!$V$3</f>
        <v>0</v>
      </c>
      <c r="W323" s="230">
        <f>W322/'Summary (banks)'!$W$3</f>
        <v>0</v>
      </c>
      <c r="X323" s="230">
        <f>X322/'Summary (banks)'!$X$3</f>
        <v>0</v>
      </c>
      <c r="Z323" s="397"/>
    </row>
    <row r="324" spans="1:26" s="360" customFormat="1" x14ac:dyDescent="0.25">
      <c r="A324" s="683"/>
      <c r="B324" s="685"/>
      <c r="C324" s="359" t="s">
        <v>334</v>
      </c>
      <c r="D324" s="264">
        <f>D322/'Summary (banks)'!$D$7</f>
        <v>2.6224686042850475E-4</v>
      </c>
      <c r="E324" s="264">
        <f>E322/'Summary (banks)'!$E$7</f>
        <v>0</v>
      </c>
      <c r="F324" s="264">
        <f>F322/'Summary (banks)'!$F$7</f>
        <v>0</v>
      </c>
      <c r="G324" s="264">
        <f>G322/'Summary (banks)'!$G$7</f>
        <v>1.8229166666666668E-2</v>
      </c>
      <c r="H324" s="264">
        <f>H322/'Summary (banks)'!$H$7</f>
        <v>0</v>
      </c>
      <c r="I324" s="264">
        <f>I322/'Summary (banks)'!$I$7</f>
        <v>0</v>
      </c>
      <c r="J324" s="264">
        <f>J322/'Summary (banks)'!$J$7</f>
        <v>0</v>
      </c>
      <c r="K324" s="264">
        <f>K322/'Summary (banks)'!$K$7</f>
        <v>0</v>
      </c>
      <c r="L324" s="264">
        <f>L322/'Summary (banks)'!$L$7</f>
        <v>1.4026280820906541E-3</v>
      </c>
      <c r="M324" s="264">
        <f>M322/'Summary (banks)'!$M$7</f>
        <v>0</v>
      </c>
      <c r="N324" s="264">
        <f>N322/'Summary (banks)'!$N$7</f>
        <v>0</v>
      </c>
      <c r="O324" s="264">
        <f>O322/'Summary (banks)'!$O$7</f>
        <v>0</v>
      </c>
      <c r="P324" s="264">
        <f>P322/'Summary (banks)'!$P$7</f>
        <v>0</v>
      </c>
      <c r="Q324" s="264">
        <f>Q322/'Summary (banks)'!$Q$7</f>
        <v>0</v>
      </c>
      <c r="R324" s="264">
        <f>R322/'Summary (banks)'!$R$7</f>
        <v>0</v>
      </c>
      <c r="S324" s="264">
        <f>S322/'Summary (banks)'!$S$7</f>
        <v>0</v>
      </c>
      <c r="T324" s="264">
        <f>T322/'Summary (banks)'!$T$7</f>
        <v>0</v>
      </c>
      <c r="U324" s="264">
        <f>U322/'Summary (banks)'!$U$7</f>
        <v>0</v>
      </c>
      <c r="V324" s="264">
        <f>V322/'Summary (banks)'!$V$7</f>
        <v>0</v>
      </c>
      <c r="W324" s="264">
        <f>W322/'Summary (banks)'!$W$7</f>
        <v>0</v>
      </c>
      <c r="X324" s="264">
        <f>X322/'Summary (banks)'!$X$7</f>
        <v>0</v>
      </c>
      <c r="Z324" s="397"/>
    </row>
    <row r="325" spans="1:26" s="17" customFormat="1" ht="15.75" thickBot="1" x14ac:dyDescent="0.3">
      <c r="A325" s="683"/>
      <c r="B325" s="685"/>
      <c r="C325" s="372" t="s">
        <v>398</v>
      </c>
      <c r="D325" s="230">
        <f>D322/'Summary (banks)'!$D$9</f>
        <v>1.1483345942189247E-3</v>
      </c>
      <c r="E325" s="230">
        <f>E322/'Summary (banks)'!$E$9</f>
        <v>0</v>
      </c>
      <c r="F325" s="230">
        <f>F322/'Summary (banks)'!$F$9</f>
        <v>0</v>
      </c>
      <c r="G325" s="230">
        <f>G322/'Summary (banks)'!$G$9</f>
        <v>3.3175355450236976E-2</v>
      </c>
      <c r="H325" s="230">
        <f>H322/'Summary (banks)'!$H$9</f>
        <v>0</v>
      </c>
      <c r="I325" s="230">
        <f>I322/'Summary (banks)'!$I$9</f>
        <v>0</v>
      </c>
      <c r="J325" s="230">
        <f>J322/'Summary (banks)'!$J$9</f>
        <v>0</v>
      </c>
      <c r="K325" s="230">
        <f>K322/'Summary (banks)'!$K$9</f>
        <v>0</v>
      </c>
      <c r="L325" s="230">
        <f>L322/'Summary (banks)'!$L$9</f>
        <v>7.3133179368745187E-3</v>
      </c>
      <c r="M325" s="230">
        <f>M322/'Summary (banks)'!$M$9</f>
        <v>0</v>
      </c>
      <c r="N325" s="230">
        <f>N322/'Summary (banks)'!$N$9</f>
        <v>0</v>
      </c>
      <c r="O325" s="230">
        <f>O322/'Summary (banks)'!$O$9</f>
        <v>0</v>
      </c>
      <c r="P325" s="230">
        <f>P322/'Summary (banks)'!$P$9</f>
        <v>0</v>
      </c>
      <c r="Q325" s="230" t="e">
        <f>Q322/'Summary (banks)'!$Q$9</f>
        <v>#DIV/0!</v>
      </c>
      <c r="R325" s="230">
        <f>R322/'Summary (banks)'!$R$9</f>
        <v>0</v>
      </c>
      <c r="S325" s="230">
        <f>S322/'Summary (banks)'!$S$9</f>
        <v>0</v>
      </c>
      <c r="T325" s="230">
        <f>T322/'Summary (banks)'!$T$9</f>
        <v>0</v>
      </c>
      <c r="U325" s="230">
        <f>U322/'Summary (banks)'!$U$9</f>
        <v>0</v>
      </c>
      <c r="V325" s="230">
        <f>V322/'Summary (banks)'!$V$9</f>
        <v>0</v>
      </c>
      <c r="W325" s="230">
        <f>W322/'Summary (banks)'!$W$9</f>
        <v>0</v>
      </c>
      <c r="X325" s="230">
        <f>X322/'Summary (banks)'!$X$9</f>
        <v>0</v>
      </c>
      <c r="Z325" s="397"/>
    </row>
    <row r="326" spans="1:26" s="23" customFormat="1" ht="15.75" thickBot="1" x14ac:dyDescent="0.3">
      <c r="A326" s="683"/>
      <c r="B326" s="685"/>
      <c r="C326" s="236" t="s">
        <v>6</v>
      </c>
      <c r="D326" s="203">
        <f>SUM(E326:X326)</f>
        <v>36.071567999999999</v>
      </c>
      <c r="E326" s="188"/>
      <c r="F326" s="188"/>
      <c r="G326" s="203">
        <f>RBS!E19</f>
        <v>33.071567999999999</v>
      </c>
      <c r="H326" s="188"/>
      <c r="I326" s="188"/>
      <c r="J326" s="188"/>
      <c r="K326" s="188"/>
      <c r="L326" s="188">
        <f>'Société Générale'!E34</f>
        <v>3</v>
      </c>
      <c r="M326" s="188"/>
      <c r="N326" s="188"/>
      <c r="O326" s="188"/>
      <c r="P326" s="188"/>
      <c r="Q326" s="188"/>
      <c r="R326" s="188"/>
      <c r="S326" s="188"/>
      <c r="T326" s="188"/>
      <c r="U326" s="188"/>
      <c r="V326" s="188"/>
      <c r="W326" s="188"/>
      <c r="X326" s="188"/>
      <c r="Y326" s="188"/>
      <c r="Z326" s="404"/>
    </row>
    <row r="327" spans="1:26" s="17" customFormat="1" x14ac:dyDescent="0.25">
      <c r="A327" s="683"/>
      <c r="B327" s="685"/>
      <c r="C327" s="189" t="s">
        <v>335</v>
      </c>
      <c r="D327" s="230">
        <f>D326/'Summary (banks)'!$D$29</f>
        <v>3.8244309719740794E-4</v>
      </c>
      <c r="E327" s="230">
        <f>E326/'Summary (banks)'!$E$29</f>
        <v>0</v>
      </c>
      <c r="F327" s="230">
        <f>F326/'Summary (banks)'!$F$29</f>
        <v>0</v>
      </c>
      <c r="G327" s="230">
        <f>G326/'Summary (banks)'!$G$29</f>
        <v>-8.8790233074361805E-3</v>
      </c>
      <c r="H327" s="230">
        <f>H326/'Summary (banks)'!$H$29</f>
        <v>0</v>
      </c>
      <c r="I327" s="230">
        <f>I326/'Summary (banks)'!$I$29</f>
        <v>0</v>
      </c>
      <c r="J327" s="230">
        <f>J326/'Summary (banks)'!$J$29</f>
        <v>0</v>
      </c>
      <c r="K327" s="230">
        <f>K326/'Summary (banks)'!$K$29</f>
        <v>0</v>
      </c>
      <c r="L327" s="230">
        <f>L326/'Summary (banks)'!$L$29</f>
        <v>4.9091801669121256E-4</v>
      </c>
      <c r="M327" s="230">
        <f>M326/'Summary (banks)'!$M$29</f>
        <v>0</v>
      </c>
      <c r="N327" s="230">
        <f>N326/'Summary (banks)'!$N$29</f>
        <v>0</v>
      </c>
      <c r="O327" s="230">
        <f>O326/'Summary (banks)'!$O$29</f>
        <v>0</v>
      </c>
      <c r="P327" s="230">
        <f>P326/'Summary (banks)'!$P$29</f>
        <v>0</v>
      </c>
      <c r="Q327" s="230">
        <f>Q326/'Summary (banks)'!$Q$29</f>
        <v>0</v>
      </c>
      <c r="R327" s="230">
        <f>R326/'Summary (banks)'!$R$29</f>
        <v>0</v>
      </c>
      <c r="S327" s="230">
        <f>S326/'Summary (banks)'!$S$29</f>
        <v>0</v>
      </c>
      <c r="T327" s="230">
        <f>T326/'Summary (banks)'!$T$29</f>
        <v>0</v>
      </c>
      <c r="U327" s="230">
        <f>U326/'Summary (banks)'!$U$29</f>
        <v>0</v>
      </c>
      <c r="V327" s="230">
        <f>V326/'Summary (banks)'!$V$29</f>
        <v>0</v>
      </c>
      <c r="W327" s="230">
        <f>W326/'Summary (banks)'!$W$29</f>
        <v>0</v>
      </c>
      <c r="X327" s="230">
        <f>X326/'Summary (banks)'!$X$29</f>
        <v>0</v>
      </c>
      <c r="Z327" s="397"/>
    </row>
    <row r="328" spans="1:26" s="360" customFormat="1" x14ac:dyDescent="0.25">
      <c r="A328" s="683"/>
      <c r="B328" s="685"/>
      <c r="C328" s="359" t="s">
        <v>336</v>
      </c>
      <c r="D328" s="264">
        <f>D326/'Summary (banks)'!$D$33</f>
        <v>5.3292721251454003E-4</v>
      </c>
      <c r="E328" s="264">
        <f>E326/'Summary (banks)'!$E$33</f>
        <v>0</v>
      </c>
      <c r="F328" s="264">
        <f>F326/'Summary (banks)'!$F$33</f>
        <v>0</v>
      </c>
      <c r="G328" s="264">
        <f>G326/'Summary (banks)'!$G$33</f>
        <v>-1.0062893081761006E-2</v>
      </c>
      <c r="H328" s="264">
        <f>H326/'Summary (banks)'!$H$33</f>
        <v>0</v>
      </c>
      <c r="I328" s="264">
        <f>I326/'Summary (banks)'!$I$33</f>
        <v>0</v>
      </c>
      <c r="J328" s="264">
        <f>J326/'Summary (banks)'!$J$33</f>
        <v>0</v>
      </c>
      <c r="K328" s="264">
        <f>K326/'Summary (banks)'!$K$33</f>
        <v>0</v>
      </c>
      <c r="L328" s="264">
        <f>L326/'Summary (banks)'!$L$33</f>
        <v>6.7294751009421266E-4</v>
      </c>
      <c r="M328" s="264">
        <f>M326/'Summary (banks)'!$M$33</f>
        <v>0</v>
      </c>
      <c r="N328" s="264">
        <f>N326/'Summary (banks)'!$N$33</f>
        <v>0</v>
      </c>
      <c r="O328" s="264">
        <f>O326/'Summary (banks)'!$O$33</f>
        <v>0</v>
      </c>
      <c r="P328" s="264">
        <f>P326/'Summary (banks)'!$P$33</f>
        <v>0</v>
      </c>
      <c r="Q328" s="264">
        <f>Q326/'Summary (banks)'!$Q$33</f>
        <v>0</v>
      </c>
      <c r="R328" s="264">
        <f>R326/'Summary (banks)'!$R$33</f>
        <v>0</v>
      </c>
      <c r="S328" s="264">
        <f>S326/'Summary (banks)'!$S$33</f>
        <v>0</v>
      </c>
      <c r="T328" s="264">
        <f>T326/'Summary (banks)'!$T$33</f>
        <v>0</v>
      </c>
      <c r="U328" s="264">
        <f>U326/'Summary (banks)'!$U$33</f>
        <v>0</v>
      </c>
      <c r="V328" s="264">
        <f>V326/'Summary (banks)'!$V$33</f>
        <v>0</v>
      </c>
      <c r="W328" s="264">
        <f>W326/'Summary (banks)'!$W$33</f>
        <v>0</v>
      </c>
      <c r="X328" s="264">
        <f>X326/'Summary (banks)'!$X$33</f>
        <v>0</v>
      </c>
      <c r="Z328" s="397"/>
    </row>
    <row r="329" spans="1:26" s="17" customFormat="1" ht="15.75" thickBot="1" x14ac:dyDescent="0.3">
      <c r="A329" s="683"/>
      <c r="B329" s="685"/>
      <c r="C329" s="372" t="s">
        <v>399</v>
      </c>
      <c r="D329" s="230">
        <f>D326/'Summary (banks)'!$D$35</f>
        <v>1.4562287079732379E-3</v>
      </c>
      <c r="E329" s="230">
        <f>E326/'Summary (banks)'!$E$35</f>
        <v>0</v>
      </c>
      <c r="F329" s="230">
        <f>F326/'Summary (banks)'!$F$35</f>
        <v>0</v>
      </c>
      <c r="G329" s="230">
        <f>G326/'Summary (banks)'!$G$35</f>
        <v>6.8571428571428547E-2</v>
      </c>
      <c r="H329" s="230">
        <f>H326/'Summary (banks)'!$H$35</f>
        <v>0</v>
      </c>
      <c r="I329" s="230">
        <f>I326/'Summary (banks)'!$I$35</f>
        <v>0</v>
      </c>
      <c r="J329" s="230">
        <f>J326/'Summary (banks)'!$J$35</f>
        <v>0</v>
      </c>
      <c r="K329" s="230">
        <f>K326/'Summary (banks)'!$K$35</f>
        <v>0</v>
      </c>
      <c r="L329" s="230">
        <f>L326/'Summary (banks)'!$L$35</f>
        <v>2.2354694485842027E-3</v>
      </c>
      <c r="M329" s="230">
        <f>M326/'Summary (banks)'!$M$35</f>
        <v>0</v>
      </c>
      <c r="N329" s="230">
        <f>N326/'Summary (banks)'!$N$35</f>
        <v>0</v>
      </c>
      <c r="O329" s="230">
        <f>O326/'Summary (banks)'!$O$35</f>
        <v>0</v>
      </c>
      <c r="P329" s="230">
        <f>P326/'Summary (banks)'!$P$35</f>
        <v>0</v>
      </c>
      <c r="Q329" s="230" t="e">
        <f>Q326/'Summary (banks)'!$Q$35</f>
        <v>#DIV/0!</v>
      </c>
      <c r="R329" s="230">
        <f>R326/'Summary (banks)'!$R$35</f>
        <v>0</v>
      </c>
      <c r="S329" s="230">
        <f>S326/'Summary (banks)'!$S$35</f>
        <v>0</v>
      </c>
      <c r="T329" s="230">
        <f>T326/'Summary (banks)'!$T$35</f>
        <v>0</v>
      </c>
      <c r="U329" s="230">
        <f>U326/'Summary (banks)'!$U$35</f>
        <v>0</v>
      </c>
      <c r="V329" s="230">
        <f>V326/'Summary (banks)'!$V$35</f>
        <v>0</v>
      </c>
      <c r="W329" s="230">
        <f>W326/'Summary (banks)'!$W$35</f>
        <v>0</v>
      </c>
      <c r="X329" s="230">
        <f>X326/'Summary (banks)'!$X$35</f>
        <v>0</v>
      </c>
      <c r="Z329" s="397"/>
    </row>
    <row r="330" spans="1:26" s="23" customFormat="1" ht="15.75" thickBot="1" x14ac:dyDescent="0.3">
      <c r="A330" s="683"/>
      <c r="B330" s="685"/>
      <c r="C330" s="188" t="s">
        <v>400</v>
      </c>
      <c r="D330" s="203">
        <f>SUM(E330:X330)</f>
        <v>4.1339459999999999</v>
      </c>
      <c r="E330" s="188"/>
      <c r="F330" s="188"/>
      <c r="G330" s="203">
        <f>RBS!F19</f>
        <v>4.1339459999999999</v>
      </c>
      <c r="H330" s="188"/>
      <c r="I330" s="188"/>
      <c r="J330" s="188"/>
      <c r="K330" s="188"/>
      <c r="L330" s="188">
        <f>'Société Générale'!H34</f>
        <v>0</v>
      </c>
      <c r="M330" s="188"/>
      <c r="N330" s="188"/>
      <c r="O330" s="188"/>
      <c r="P330" s="188"/>
      <c r="Q330" s="188"/>
      <c r="R330" s="188"/>
      <c r="S330" s="188"/>
      <c r="T330" s="188"/>
      <c r="U330" s="188"/>
      <c r="V330" s="188"/>
      <c r="W330" s="188"/>
      <c r="X330" s="188"/>
      <c r="Y330" s="188"/>
      <c r="Z330" s="404"/>
    </row>
    <row r="331" spans="1:26" s="17" customFormat="1" x14ac:dyDescent="0.25">
      <c r="A331" s="683"/>
      <c r="B331" s="685"/>
      <c r="C331" s="189" t="s">
        <v>401</v>
      </c>
      <c r="D331" s="230">
        <f>D330/'Summary (banks)'!$D$42</f>
        <v>1.4818400265051893E-4</v>
      </c>
      <c r="E331" s="230">
        <f>E330/'Summary (banks)'!$E$42</f>
        <v>0</v>
      </c>
      <c r="F331" s="230">
        <f>F330/'Summary (banks)'!$F$42</f>
        <v>0</v>
      </c>
      <c r="G331" s="230">
        <f>G330/'Summary (banks)'!$G$42</f>
        <v>5.3571428571428575E-2</v>
      </c>
      <c r="H331" s="230">
        <f>H330/'Summary (banks)'!$H$42</f>
        <v>0</v>
      </c>
      <c r="I331" s="230">
        <f>I330/'Summary (banks)'!$I$42</f>
        <v>0</v>
      </c>
      <c r="J331" s="230">
        <f>J330/'Summary (banks)'!$J$42</f>
        <v>0</v>
      </c>
      <c r="K331" s="230">
        <f>K330/'Summary (banks)'!$K$42</f>
        <v>0</v>
      </c>
      <c r="L331" s="230">
        <f>L330/'Summary (banks)'!$L$42</f>
        <v>0</v>
      </c>
      <c r="M331" s="230">
        <f>M330/'Summary (banks)'!$M$42</f>
        <v>0</v>
      </c>
      <c r="N331" s="230">
        <f>N330/'Summary (banks)'!$N$42</f>
        <v>0</v>
      </c>
      <c r="O331" s="230">
        <f>O330/'Summary (banks)'!$O$42</f>
        <v>0</v>
      </c>
      <c r="P331" s="230">
        <f>P330/'Summary (banks)'!$P$42</f>
        <v>0</v>
      </c>
      <c r="Q331" s="230">
        <f>Q330/'Summary (banks)'!$Q$42</f>
        <v>0</v>
      </c>
      <c r="R331" s="230">
        <f>R330/'Summary (banks)'!$R$42</f>
        <v>0</v>
      </c>
      <c r="S331" s="230">
        <f>S330/'Summary (banks)'!$S$42</f>
        <v>0</v>
      </c>
      <c r="T331" s="230">
        <f>T330/'Summary (banks)'!$T$42</f>
        <v>0</v>
      </c>
      <c r="U331" s="230">
        <f>U330/'Summary (banks)'!$U$42</f>
        <v>0</v>
      </c>
      <c r="V331" s="230">
        <f>V330/'Summary (banks)'!$V$42</f>
        <v>0</v>
      </c>
      <c r="W331" s="230">
        <f>W330/'Summary (banks)'!$W$42</f>
        <v>0</v>
      </c>
      <c r="X331" s="230">
        <f>X330/'Summary (banks)'!$X$42</f>
        <v>0</v>
      </c>
      <c r="Z331" s="397"/>
    </row>
    <row r="332" spans="1:26" s="360" customFormat="1" x14ac:dyDescent="0.25">
      <c r="A332" s="683"/>
      <c r="B332" s="685"/>
      <c r="C332" s="359" t="s">
        <v>402</v>
      </c>
      <c r="D332" s="264">
        <f>D330/'Summary (banks)'!$D$46</f>
        <v>2.2182420296999318E-4</v>
      </c>
      <c r="E332" s="264">
        <f>E330/'Summary (banks)'!$E$46</f>
        <v>0</v>
      </c>
      <c r="F332" s="264">
        <f>F330/'Summary (banks)'!$F$46</f>
        <v>0</v>
      </c>
      <c r="G332" s="264">
        <f>G330/'Summary (banks)'!$G$46</f>
        <v>-2.6315789473684206E-2</v>
      </c>
      <c r="H332" s="264">
        <f>H330/'Summary (banks)'!$H$46</f>
        <v>0</v>
      </c>
      <c r="I332" s="264">
        <f>I330/'Summary (banks)'!$I$46</f>
        <v>0</v>
      </c>
      <c r="J332" s="264">
        <f>J330/'Summary (banks)'!$J$46</f>
        <v>0</v>
      </c>
      <c r="K332" s="264">
        <f>K330/'Summary (banks)'!$K$46</f>
        <v>0</v>
      </c>
      <c r="L332" s="264">
        <f>L330/'Summary (banks)'!$L$46</f>
        <v>0</v>
      </c>
      <c r="M332" s="264">
        <f>M330/'Summary (banks)'!$M$46</f>
        <v>0</v>
      </c>
      <c r="N332" s="264">
        <f>N330/'Summary (banks)'!$N$46</f>
        <v>0</v>
      </c>
      <c r="O332" s="264">
        <f>O330/'Summary (banks)'!$O$46</f>
        <v>0</v>
      </c>
      <c r="P332" s="264">
        <f>P330/'Summary (banks)'!$P$46</f>
        <v>0</v>
      </c>
      <c r="Q332" s="264">
        <f>Q330/'Summary (banks)'!$Q$46</f>
        <v>0</v>
      </c>
      <c r="R332" s="264">
        <f>R330/'Summary (banks)'!$R$46</f>
        <v>0</v>
      </c>
      <c r="S332" s="264">
        <f>S330/'Summary (banks)'!$S$46</f>
        <v>0</v>
      </c>
      <c r="T332" s="264">
        <f>T330/'Summary (banks)'!$T$46</f>
        <v>0</v>
      </c>
      <c r="U332" s="264">
        <f>U330/'Summary (banks)'!$U$46</f>
        <v>0</v>
      </c>
      <c r="V332" s="264">
        <f>V330/'Summary (banks)'!$V$46</f>
        <v>0</v>
      </c>
      <c r="W332" s="264">
        <f>W330/'Summary (banks)'!$W$46</f>
        <v>0</v>
      </c>
      <c r="X332" s="264">
        <f>X330/'Summary (banks)'!$X$46</f>
        <v>0</v>
      </c>
      <c r="Z332" s="397"/>
    </row>
    <row r="333" spans="1:26" s="17" customFormat="1" ht="15.75" thickBot="1" x14ac:dyDescent="0.3">
      <c r="A333" s="683"/>
      <c r="B333" s="685"/>
      <c r="C333" s="372" t="s">
        <v>403</v>
      </c>
      <c r="D333" s="230">
        <f>D330/'Summary (banks)'!$D$48</f>
        <v>1.0786754264486933E-3</v>
      </c>
      <c r="E333" s="230">
        <f>E330/'Summary (banks)'!$E$48</f>
        <v>0</v>
      </c>
      <c r="F333" s="230">
        <f>F330/'Summary (banks)'!$F$48</f>
        <v>0</v>
      </c>
      <c r="G333" s="230">
        <f>G330/'Summary (banks)'!$G$48</f>
        <v>6.8181818181818177E-2</v>
      </c>
      <c r="H333" s="230">
        <f>H330/'Summary (banks)'!$H$48</f>
        <v>0</v>
      </c>
      <c r="I333" s="230">
        <f>I330/'Summary (banks)'!$I$48</f>
        <v>0</v>
      </c>
      <c r="J333" s="230">
        <f>J330/'Summary (banks)'!$J$48</f>
        <v>0</v>
      </c>
      <c r="K333" s="230">
        <f>K330/'Summary (banks)'!$K$48</f>
        <v>0</v>
      </c>
      <c r="L333" s="230">
        <f>L330/'Summary (banks)'!$L$48</f>
        <v>0</v>
      </c>
      <c r="M333" s="230">
        <f>M330/'Summary (banks)'!$M$48</f>
        <v>0</v>
      </c>
      <c r="N333" s="230">
        <f>N330/'Summary (banks)'!$N$48</f>
        <v>0</v>
      </c>
      <c r="O333" s="230">
        <f>O330/'Summary (banks)'!$O$48</f>
        <v>0</v>
      </c>
      <c r="P333" s="230">
        <f>P330/'Summary (banks)'!$P$48</f>
        <v>0</v>
      </c>
      <c r="Q333" s="230" t="e">
        <f>Q330/'Summary (banks)'!$Q$48</f>
        <v>#DIV/0!</v>
      </c>
      <c r="R333" s="230">
        <f>R330/'Summary (banks)'!$R$48</f>
        <v>0</v>
      </c>
      <c r="S333" s="230">
        <f>S330/'Summary (banks)'!$S$48</f>
        <v>0</v>
      </c>
      <c r="T333" s="230">
        <f>T330/'Summary (banks)'!$T$48</f>
        <v>0</v>
      </c>
      <c r="U333" s="230">
        <f>U330/'Summary (banks)'!$U$48</f>
        <v>0</v>
      </c>
      <c r="V333" s="230">
        <f>V330/'Summary (banks)'!$V$48</f>
        <v>0</v>
      </c>
      <c r="W333" s="230">
        <f>W330/'Summary (banks)'!$W$48</f>
        <v>0</v>
      </c>
      <c r="X333" s="230">
        <f>X330/'Summary (banks)'!$X$48</f>
        <v>0</v>
      </c>
      <c r="Z333" s="397"/>
    </row>
    <row r="334" spans="1:26" s="23" customFormat="1" ht="15.75" thickBot="1" x14ac:dyDescent="0.3">
      <c r="A334" s="683"/>
      <c r="B334" s="685"/>
      <c r="C334" s="188" t="s">
        <v>3</v>
      </c>
      <c r="D334" s="203">
        <f>SUM(E334:X334)</f>
        <v>150</v>
      </c>
      <c r="E334" s="188"/>
      <c r="F334" s="188"/>
      <c r="G334" s="188">
        <f>RBS!D19</f>
        <v>99</v>
      </c>
      <c r="H334" s="188"/>
      <c r="I334" s="188"/>
      <c r="J334" s="188"/>
      <c r="K334" s="188"/>
      <c r="L334" s="188">
        <f>'Société Générale'!D34</f>
        <v>51</v>
      </c>
      <c r="M334" s="188"/>
      <c r="N334" s="188"/>
      <c r="O334" s="188"/>
      <c r="P334" s="188"/>
      <c r="Q334" s="188"/>
      <c r="R334" s="188"/>
      <c r="S334" s="188"/>
      <c r="T334" s="188"/>
      <c r="U334" s="188"/>
      <c r="V334" s="188"/>
      <c r="W334" s="188"/>
      <c r="X334" s="188"/>
      <c r="Y334" s="188"/>
      <c r="Z334" s="404"/>
    </row>
    <row r="335" spans="1:26" s="17" customFormat="1" x14ac:dyDescent="0.25">
      <c r="A335" s="683"/>
      <c r="B335" s="685"/>
      <c r="C335" s="189" t="s">
        <v>337</v>
      </c>
      <c r="D335" s="230">
        <f>D334/'Summary (banks)'!$D$16</f>
        <v>7.1509820205242723E-5</v>
      </c>
      <c r="E335" s="230">
        <f>E334/'Summary (banks)'!$E$16</f>
        <v>0</v>
      </c>
      <c r="F335" s="230">
        <f>F334/'Summary (banks)'!$F$16</f>
        <v>0</v>
      </c>
      <c r="G335" s="230">
        <f>G334/'Summary (banks)'!$G$16</f>
        <v>1.0779734099892202E-3</v>
      </c>
      <c r="H335" s="230">
        <f>H334/'Summary (banks)'!$H$16</f>
        <v>0</v>
      </c>
      <c r="I335" s="230">
        <f>I334/'Summary (banks)'!$I$16</f>
        <v>0</v>
      </c>
      <c r="J335" s="230">
        <f>J334/'Summary (banks)'!$J$16</f>
        <v>0</v>
      </c>
      <c r="K335" s="230">
        <f>K334/'Summary (banks)'!$K$16</f>
        <v>0</v>
      </c>
      <c r="L335" s="230">
        <f>L334/'Summary (banks)'!$L$16</f>
        <v>3.8719669592152811E-4</v>
      </c>
      <c r="M335" s="230">
        <f>M334/'Summary (banks)'!$M$16</f>
        <v>0</v>
      </c>
      <c r="N335" s="230">
        <f>N334/'Summary (banks)'!$N$16</f>
        <v>0</v>
      </c>
      <c r="O335" s="230">
        <f>O334/'Summary (banks)'!$O$16</f>
        <v>0</v>
      </c>
      <c r="P335" s="230">
        <f>P334/'Summary (banks)'!$P$16</f>
        <v>0</v>
      </c>
      <c r="Q335" s="230">
        <f>Q334/'Summary (banks)'!$Q$16</f>
        <v>0</v>
      </c>
      <c r="R335" s="230">
        <f>R334/'Summary (banks)'!$R$16</f>
        <v>0</v>
      </c>
      <c r="S335" s="230">
        <f>S334/'Summary (banks)'!$S$16</f>
        <v>0</v>
      </c>
      <c r="T335" s="230">
        <f>T334/'Summary (banks)'!$T$16</f>
        <v>0</v>
      </c>
      <c r="U335" s="230">
        <f>U334/'Summary (banks)'!$U$16</f>
        <v>0</v>
      </c>
      <c r="V335" s="230">
        <f>V334/'Summary (banks)'!$V$16</f>
        <v>0</v>
      </c>
      <c r="W335" s="230">
        <f>W334/'Summary (banks)'!$W$16</f>
        <v>0</v>
      </c>
      <c r="X335" s="230">
        <f>X334/'Summary (banks)'!$X$16</f>
        <v>0</v>
      </c>
      <c r="Z335" s="397"/>
    </row>
    <row r="336" spans="1:26" s="360" customFormat="1" x14ac:dyDescent="0.25">
      <c r="A336" s="683"/>
      <c r="B336" s="685"/>
      <c r="C336" s="359" t="s">
        <v>338</v>
      </c>
      <c r="D336" s="264">
        <f>D334/'Summary (banks)'!$D$20</f>
        <v>1.279591622598953E-4</v>
      </c>
      <c r="E336" s="264">
        <f>E334/'Summary (banks)'!$E$20</f>
        <v>0</v>
      </c>
      <c r="F336" s="264">
        <f>F334/'Summary (banks)'!$F$20</f>
        <v>0</v>
      </c>
      <c r="G336" s="264">
        <f>G334/'Summary (banks)'!$G$20</f>
        <v>3.6300968025814021E-3</v>
      </c>
      <c r="H336" s="264">
        <f>H334/'Summary (banks)'!$H$20</f>
        <v>0</v>
      </c>
      <c r="I336" s="264">
        <f>I334/'Summary (banks)'!$I$20</f>
        <v>0</v>
      </c>
      <c r="J336" s="264">
        <f>J334/'Summary (banks)'!$J$20</f>
        <v>0</v>
      </c>
      <c r="K336" s="264">
        <f>K334/'Summary (banks)'!$K$20</f>
        <v>0</v>
      </c>
      <c r="L336" s="264">
        <f>L334/'Summary (banks)'!$L$20</f>
        <v>6.3667232597623094E-4</v>
      </c>
      <c r="M336" s="264">
        <f>M334/'Summary (banks)'!$M$20</f>
        <v>0</v>
      </c>
      <c r="N336" s="264">
        <f>N334/'Summary (banks)'!$N$20</f>
        <v>0</v>
      </c>
      <c r="O336" s="264">
        <f>O334/'Summary (banks)'!$O$20</f>
        <v>0</v>
      </c>
      <c r="P336" s="264">
        <f>P334/'Summary (banks)'!$P$20</f>
        <v>0</v>
      </c>
      <c r="Q336" s="264">
        <f>Q334/'Summary (banks)'!$Q$20</f>
        <v>0</v>
      </c>
      <c r="R336" s="264">
        <f>R334/'Summary (banks)'!$R$20</f>
        <v>0</v>
      </c>
      <c r="S336" s="264">
        <f>S334/'Summary (banks)'!$S$20</f>
        <v>0</v>
      </c>
      <c r="T336" s="264">
        <f>T334/'Summary (banks)'!$T$20</f>
        <v>0</v>
      </c>
      <c r="U336" s="264">
        <f>U334/'Summary (banks)'!$U$20</f>
        <v>0</v>
      </c>
      <c r="V336" s="264">
        <f>V334/'Summary (banks)'!$V$20</f>
        <v>0</v>
      </c>
      <c r="W336" s="264">
        <f>W334/'Summary (banks)'!$W$20</f>
        <v>0</v>
      </c>
      <c r="X336" s="264">
        <f>X334/'Summary (banks)'!$X$20</f>
        <v>0</v>
      </c>
      <c r="Z336" s="397"/>
    </row>
    <row r="337" spans="1:26" s="17" customFormat="1" ht="15.75" thickBot="1" x14ac:dyDescent="0.3">
      <c r="A337" s="683"/>
      <c r="B337" s="685"/>
      <c r="C337" s="372" t="s">
        <v>404</v>
      </c>
      <c r="D337" s="230">
        <f>D334/'Summary (banks)'!$D$22</f>
        <v>1.0362837483074033E-3</v>
      </c>
      <c r="E337" s="230">
        <f>E334/'Summary (banks)'!$E$22</f>
        <v>0</v>
      </c>
      <c r="F337" s="230">
        <f>F334/'Summary (banks)'!$F$22</f>
        <v>0</v>
      </c>
      <c r="G337" s="230">
        <f>G334/'Summary (banks)'!$G$22</f>
        <v>1.300578034682081E-2</v>
      </c>
      <c r="H337" s="230">
        <f>H334/'Summary (banks)'!$H$22</f>
        <v>0</v>
      </c>
      <c r="I337" s="230">
        <f>I334/'Summary (banks)'!$I$22</f>
        <v>0</v>
      </c>
      <c r="J337" s="230">
        <f>J334/'Summary (banks)'!$J$22</f>
        <v>0</v>
      </c>
      <c r="K337" s="230">
        <f>K334/'Summary (banks)'!$K$22</f>
        <v>0</v>
      </c>
      <c r="L337" s="230">
        <f>L334/'Summary (banks)'!$L$22</f>
        <v>9.9086846706819501E-3</v>
      </c>
      <c r="M337" s="230">
        <f>M334/'Summary (banks)'!$M$22</f>
        <v>0</v>
      </c>
      <c r="N337" s="230">
        <f>N334/'Summary (banks)'!$N$22</f>
        <v>0</v>
      </c>
      <c r="O337" s="230">
        <f>O334/'Summary (banks)'!$O$22</f>
        <v>0</v>
      </c>
      <c r="P337" s="230">
        <f>P334/'Summary (banks)'!$P$22</f>
        <v>0</v>
      </c>
      <c r="Q337" s="230" t="e">
        <f>Q334/'Summary (banks)'!$Q$22</f>
        <v>#DIV/0!</v>
      </c>
      <c r="R337" s="230">
        <f>R334/'Summary (banks)'!$R$22</f>
        <v>0</v>
      </c>
      <c r="S337" s="230">
        <f>S334/'Summary (banks)'!$S$22</f>
        <v>0</v>
      </c>
      <c r="T337" s="230">
        <f>T334/'Summary (banks)'!$T$22</f>
        <v>0</v>
      </c>
      <c r="U337" s="230">
        <f>U334/'Summary (banks)'!$U$22</f>
        <v>0</v>
      </c>
      <c r="V337" s="230">
        <f>V334/'Summary (banks)'!$V$22</f>
        <v>0</v>
      </c>
      <c r="W337" s="230">
        <f>W334/'Summary (banks)'!$W$22</f>
        <v>0</v>
      </c>
      <c r="X337" s="230">
        <f>X334/'Summary (banks)'!$X$22</f>
        <v>0</v>
      </c>
      <c r="Z337" s="397"/>
    </row>
    <row r="338" spans="1:26" s="23" customFormat="1" ht="15.75" thickBot="1" x14ac:dyDescent="0.3">
      <c r="A338" s="683"/>
      <c r="B338" s="685"/>
      <c r="C338" s="190" t="s">
        <v>405</v>
      </c>
      <c r="D338" s="203">
        <f>SUM(E338:X338)</f>
        <v>0</v>
      </c>
      <c r="E338" s="190"/>
      <c r="F338" s="190"/>
      <c r="G338" s="190">
        <v>0</v>
      </c>
      <c r="H338" s="190"/>
      <c r="I338" s="190"/>
      <c r="J338" s="190"/>
      <c r="K338" s="190"/>
      <c r="L338" s="190"/>
      <c r="M338" s="190"/>
      <c r="N338" s="190"/>
      <c r="O338" s="190"/>
      <c r="P338" s="190"/>
      <c r="Q338" s="190"/>
      <c r="R338" s="190"/>
      <c r="S338" s="190"/>
      <c r="T338" s="190"/>
      <c r="U338" s="190"/>
      <c r="V338" s="190"/>
      <c r="W338" s="190"/>
      <c r="X338" s="190"/>
      <c r="Y338" s="190"/>
      <c r="Z338" s="405"/>
    </row>
    <row r="339" spans="1:26" s="192" customFormat="1" ht="15.75" thickBot="1" x14ac:dyDescent="0.3">
      <c r="A339" s="683"/>
      <c r="B339" s="686"/>
      <c r="C339" s="191" t="s">
        <v>406</v>
      </c>
      <c r="D339" s="231">
        <f>D338/'Summary (banks)'!$D$55</f>
        <v>0</v>
      </c>
      <c r="E339" s="231" t="e">
        <f>E338/'Summary (banks)'!$E$55</f>
        <v>#DIV/0!</v>
      </c>
      <c r="F339" s="231" t="e">
        <f>F338/'Summary (banks)'!$F$55</f>
        <v>#DIV/0!</v>
      </c>
      <c r="G339" s="231" t="e">
        <f>G338/'Summary (banks)'!$G$55</f>
        <v>#DIV/0!</v>
      </c>
      <c r="H339" s="231" t="e">
        <f>H338/'Summary (banks)'!$H$55</f>
        <v>#DIV/0!</v>
      </c>
      <c r="I339" s="231">
        <f>I338/'Summary (banks)'!$I$55</f>
        <v>0</v>
      </c>
      <c r="J339" s="231" t="e">
        <f>J338/'Summary (banks)'!$J$55</f>
        <v>#DIV/0!</v>
      </c>
      <c r="K339" s="231" t="e">
        <f>K338/'Summary (banks)'!$K$55</f>
        <v>#DIV/0!</v>
      </c>
      <c r="L339" s="231" t="e">
        <f>L338/'Summary (banks)'!$L$55</f>
        <v>#DIV/0!</v>
      </c>
      <c r="M339" s="231" t="e">
        <f>M338/'Summary (banks)'!$M$55</f>
        <v>#DIV/0!</v>
      </c>
      <c r="N339" s="231" t="e">
        <f>N338/'Summary (banks)'!$N$55</f>
        <v>#DIV/0!</v>
      </c>
      <c r="O339" s="231" t="e">
        <f>O338/'Summary (banks)'!$O$55</f>
        <v>#DIV/0!</v>
      </c>
      <c r="P339" s="231" t="e">
        <f>P338/'Summary (banks)'!$P$55</f>
        <v>#DIV/0!</v>
      </c>
      <c r="Q339" s="231" t="e">
        <f>Q338/'Summary (banks)'!$Q$55</f>
        <v>#DIV/0!</v>
      </c>
      <c r="R339" s="231">
        <f>R338/'Summary (banks)'!$R$55</f>
        <v>0</v>
      </c>
      <c r="S339" s="231" t="e">
        <f>S338/'Summary (banks)'!$S$55</f>
        <v>#DIV/0!</v>
      </c>
      <c r="T339" s="231">
        <f>T338/'Summary (banks)'!$T$55</f>
        <v>0</v>
      </c>
      <c r="U339" s="231" t="e">
        <f>U338/'Summary (banks)'!$U$55</f>
        <v>#DIV/0!</v>
      </c>
      <c r="V339" s="231" t="e">
        <f>V338/'Summary (banks)'!$V$55</f>
        <v>#DIV/0!</v>
      </c>
      <c r="W339" s="231" t="e">
        <f>W338/'Summary (banks)'!$W$55</f>
        <v>#DIV/0!</v>
      </c>
      <c r="X339" s="231" t="e">
        <f>X338/'Summary (banks)'!$X$55</f>
        <v>#DIV/0!</v>
      </c>
      <c r="Z339" s="398"/>
    </row>
    <row r="340" spans="1:26" s="230" customFormat="1" ht="15" customHeight="1" thickTop="1" thickBot="1" x14ac:dyDescent="0.3">
      <c r="A340" s="683"/>
      <c r="B340" s="687" t="s">
        <v>82</v>
      </c>
      <c r="C340" s="200" t="s">
        <v>91</v>
      </c>
      <c r="D340" s="200">
        <f>D330/D326</f>
        <v>0.11460400058017993</v>
      </c>
      <c r="E340" s="200"/>
      <c r="F340" s="200"/>
      <c r="G340" s="200">
        <f>RBS!H19</f>
        <v>0.125</v>
      </c>
      <c r="H340" s="200"/>
      <c r="I340" s="200"/>
      <c r="J340" s="200"/>
      <c r="K340" s="200"/>
      <c r="L340" s="200">
        <f>'Société Générale'!K34</f>
        <v>0</v>
      </c>
      <c r="M340" s="200"/>
      <c r="N340" s="200"/>
      <c r="O340" s="200"/>
      <c r="P340" s="200"/>
      <c r="Q340" s="200"/>
      <c r="R340" s="200"/>
      <c r="S340" s="200"/>
      <c r="T340" s="200"/>
      <c r="U340" s="200"/>
      <c r="V340" s="200"/>
      <c r="W340" s="200"/>
      <c r="X340" s="200"/>
      <c r="Y340" s="200"/>
      <c r="Z340" s="406">
        <f>MEDIAN(E340:X340)</f>
        <v>6.25E-2</v>
      </c>
    </row>
    <row r="341" spans="1:26" s="17" customFormat="1" ht="15.75" thickBot="1" x14ac:dyDescent="0.3">
      <c r="A341" s="683"/>
      <c r="B341" s="688"/>
      <c r="C341" s="193" t="s">
        <v>407</v>
      </c>
      <c r="D341" s="230">
        <v>0.1</v>
      </c>
      <c r="G341" s="204"/>
      <c r="L341" s="204"/>
      <c r="Z341" s="397"/>
    </row>
    <row r="342" spans="1:26" s="23" customFormat="1" ht="15.75" thickBot="1" x14ac:dyDescent="0.3">
      <c r="A342" s="683"/>
      <c r="B342" s="688"/>
      <c r="C342" s="188" t="s">
        <v>497</v>
      </c>
      <c r="D342" s="233">
        <f>D326/D334</f>
        <v>0.24047711999999999</v>
      </c>
      <c r="E342" s="188"/>
      <c r="F342" s="188"/>
      <c r="G342" s="188">
        <f>RBS!I19</f>
        <v>0.33405624242424242</v>
      </c>
      <c r="H342" s="188"/>
      <c r="I342" s="188"/>
      <c r="J342" s="188"/>
      <c r="K342" s="188"/>
      <c r="L342" s="188">
        <f>'Société Générale'!M34</f>
        <v>5.8823529411764705E-2</v>
      </c>
      <c r="M342" s="188"/>
      <c r="N342" s="188"/>
      <c r="O342" s="188"/>
      <c r="P342" s="188"/>
      <c r="Q342" s="188"/>
      <c r="R342" s="188"/>
      <c r="S342" s="188"/>
      <c r="T342" s="188"/>
      <c r="U342" s="188"/>
      <c r="V342" s="188"/>
      <c r="W342" s="188"/>
      <c r="X342" s="188"/>
      <c r="Y342" s="188"/>
      <c r="Z342" s="404"/>
    </row>
    <row r="343" spans="1:26" s="17" customFormat="1" x14ac:dyDescent="0.25">
      <c r="A343" s="683"/>
      <c r="B343" s="688"/>
      <c r="C343" s="189" t="s">
        <v>445</v>
      </c>
      <c r="D343" s="234">
        <f>D342/'Summary (banks)'!$D$81</f>
        <v>5.3481199658976246</v>
      </c>
      <c r="E343" s="230">
        <f>E342/'Summary (banks)'!$E$81</f>
        <v>0</v>
      </c>
      <c r="F343" s="230">
        <f>F342/'Summary (banks)'!$F$81</f>
        <v>0</v>
      </c>
      <c r="G343" s="230">
        <f>G342/'Summary (banks)'!$G$81</f>
        <v>-8.2367739548649652</v>
      </c>
      <c r="H343" s="230">
        <f>H342/'Summary (banks)'!$H$81</f>
        <v>0</v>
      </c>
      <c r="I343" s="230">
        <f>I342/'Summary (banks)'!$I$81</f>
        <v>0</v>
      </c>
      <c r="J343" s="230">
        <f>J342/'Summary (banks)'!$J$81</f>
        <v>0</v>
      </c>
      <c r="K343" s="230">
        <f>K342/'Summary (banks)'!$K$81</f>
        <v>0</v>
      </c>
      <c r="L343" s="230">
        <f>L342/'Summary (banks)'!$L$81</f>
        <v>1.2678775977745049</v>
      </c>
      <c r="M343" s="230">
        <f>M342/'Summary (banks)'!$M$81</f>
        <v>0</v>
      </c>
      <c r="N343" s="230">
        <f>N342/'Summary (banks)'!$N$81</f>
        <v>0</v>
      </c>
      <c r="O343" s="230">
        <f>O342/'Summary (banks)'!$O$81</f>
        <v>0</v>
      </c>
      <c r="P343" s="230">
        <f>P342/'Summary (banks)'!$P$81</f>
        <v>0</v>
      </c>
      <c r="Q343" s="230">
        <f>Q342/'Summary (banks)'!$Q$81</f>
        <v>0</v>
      </c>
      <c r="R343" s="230">
        <f>R342/'Summary (banks)'!$R$81</f>
        <v>0</v>
      </c>
      <c r="S343" s="230">
        <f>S342/'Summary (banks)'!$S$81</f>
        <v>0</v>
      </c>
      <c r="T343" s="230">
        <f>T342/'Summary (banks)'!$T$81</f>
        <v>0</v>
      </c>
      <c r="U343" s="230">
        <f>U342/'Summary (banks)'!$U$81</f>
        <v>0</v>
      </c>
      <c r="V343" s="230">
        <f>V342/'Summary (banks)'!$V$81</f>
        <v>0</v>
      </c>
      <c r="W343" s="230">
        <f>W342/'Summary (banks)'!$W$81</f>
        <v>0</v>
      </c>
      <c r="X343" s="230">
        <f>X342/'Summary (banks)'!$X$81</f>
        <v>0</v>
      </c>
      <c r="Z343" s="397"/>
    </row>
    <row r="344" spans="1:26" s="360" customFormat="1" x14ac:dyDescent="0.25">
      <c r="A344" s="683"/>
      <c r="B344" s="688"/>
      <c r="C344" s="359" t="s">
        <v>446</v>
      </c>
      <c r="D344" s="363">
        <f>D342/'Summary (banks)'!$D$84</f>
        <v>4.1648226129530475</v>
      </c>
      <c r="E344" s="264">
        <f>E342/'Summary (banks)'!$E$84</f>
        <v>0</v>
      </c>
      <c r="F344" s="264">
        <f>F342/'Summary (banks)'!$F$84</f>
        <v>0</v>
      </c>
      <c r="G344" s="264">
        <f>G342/'Summary (banks)'!$G$84</f>
        <v>-2.7720729305634961</v>
      </c>
      <c r="H344" s="264">
        <f>H342/'Summary (banks)'!$H$84</f>
        <v>0</v>
      </c>
      <c r="I344" s="264">
        <f>I342/'Summary (banks)'!$I$84</f>
        <v>0</v>
      </c>
      <c r="J344" s="264">
        <f>J342/'Summary (banks)'!$J$84</f>
        <v>0</v>
      </c>
      <c r="K344" s="264">
        <f>K342/'Summary (banks)'!$K$84</f>
        <v>0</v>
      </c>
      <c r="L344" s="264">
        <f>L342/'Summary (banks)'!$L$84</f>
        <v>1.05697622252131</v>
      </c>
      <c r="M344" s="264">
        <f>M342/'Summary (banks)'!$M$84</f>
        <v>0</v>
      </c>
      <c r="N344" s="264">
        <f>N342/'Summary (banks)'!$N$84</f>
        <v>0</v>
      </c>
      <c r="O344" s="264">
        <f>O342/'Summary (banks)'!$O$84</f>
        <v>0</v>
      </c>
      <c r="P344" s="264">
        <f>P342/'Summary (banks)'!$P$84</f>
        <v>0</v>
      </c>
      <c r="Q344" s="264">
        <f>Q342/'Summary (banks)'!$Q$84</f>
        <v>0</v>
      </c>
      <c r="R344" s="264">
        <f>R342/'Summary (banks)'!$R$84</f>
        <v>0</v>
      </c>
      <c r="S344" s="264">
        <f>S342/'Summary (banks)'!$S$84</f>
        <v>0</v>
      </c>
      <c r="T344" s="264">
        <f>T342/'Summary (banks)'!$T$84</f>
        <v>0</v>
      </c>
      <c r="U344" s="264">
        <f>U342/'Summary (banks)'!$U$84</f>
        <v>0</v>
      </c>
      <c r="V344" s="264">
        <f>V342/'Summary (banks)'!$V$84</f>
        <v>0</v>
      </c>
      <c r="W344" s="264">
        <f>W342/'Summary (banks)'!$W$84</f>
        <v>0</v>
      </c>
      <c r="X344" s="264">
        <f>X342/'Summary (banks)'!$X$84</f>
        <v>0</v>
      </c>
      <c r="Z344" s="397"/>
    </row>
    <row r="345" spans="1:26" s="17" customFormat="1" ht="15.75" thickBot="1" x14ac:dyDescent="0.3">
      <c r="A345" s="683"/>
      <c r="B345" s="688"/>
      <c r="C345" s="357" t="s">
        <v>448</v>
      </c>
      <c r="D345" s="234">
        <f>D342/'Summary (banks)'!$D$92</f>
        <v>5.7576457493622666</v>
      </c>
      <c r="E345" s="230">
        <f>E342/'Summary (banks)'!$E$90</f>
        <v>0</v>
      </c>
      <c r="F345" s="230">
        <f>F342/'Summary (banks)'!$F$90</f>
        <v>0</v>
      </c>
      <c r="G345" s="230">
        <f>G342/'Summary (banks)'!$G$90</f>
        <v>-6.688066382792881</v>
      </c>
      <c r="H345" s="230">
        <f>H342/'Summary (banks)'!$H$90</f>
        <v>0</v>
      </c>
      <c r="I345" s="230">
        <f>I342/'Summary (banks)'!$I$90</f>
        <v>0</v>
      </c>
      <c r="J345" s="230">
        <f>J342/'Summary (banks)'!$J$90</f>
        <v>0</v>
      </c>
      <c r="K345" s="230">
        <f>K342/'Summary (banks)'!$K$90</f>
        <v>0</v>
      </c>
      <c r="L345" s="230">
        <f>L342/'Summary (banks)'!$L$90</f>
        <v>1.5611732636019391</v>
      </c>
      <c r="M345" s="230">
        <f>M342/'Summary (banks)'!$M$90</f>
        <v>0</v>
      </c>
      <c r="N345" s="230">
        <f>N342/'Summary (banks)'!$N$90</f>
        <v>0</v>
      </c>
      <c r="O345" s="230">
        <f>O342/'Summary (banks)'!$O$90</f>
        <v>0</v>
      </c>
      <c r="P345" s="230">
        <f>P342/'Summary (banks)'!$P$90</f>
        <v>0</v>
      </c>
      <c r="Q345" s="230">
        <f>Q342/'Summary (banks)'!$Q$90</f>
        <v>0</v>
      </c>
      <c r="R345" s="230">
        <f>R342/'Summary (banks)'!$R$90</f>
        <v>0</v>
      </c>
      <c r="S345" s="230">
        <f>S342/'Summary (banks)'!$S$90</f>
        <v>0</v>
      </c>
      <c r="T345" s="230">
        <f>T342/'Summary (banks)'!$T$90</f>
        <v>0</v>
      </c>
      <c r="U345" s="230">
        <f>U342/'Summary (banks)'!$U$90</f>
        <v>0</v>
      </c>
      <c r="V345" s="230">
        <f>V342/'Summary (banks)'!$V$90</f>
        <v>0</v>
      </c>
      <c r="W345" s="230">
        <f>W342/'Summary (banks)'!$W$90</f>
        <v>0</v>
      </c>
      <c r="X345" s="230">
        <f>X342/'Summary (banks)'!$X$90</f>
        <v>0</v>
      </c>
      <c r="Z345" s="397"/>
    </row>
    <row r="346" spans="1:26" s="202" customFormat="1" ht="15.75" thickBot="1" x14ac:dyDescent="0.3">
      <c r="A346" s="683"/>
      <c r="B346" s="688"/>
      <c r="C346" s="201" t="s">
        <v>498</v>
      </c>
      <c r="D346" s="201">
        <f>D326/D322</f>
        <v>0.53654478689894014</v>
      </c>
      <c r="E346" s="201"/>
      <c r="F346" s="201"/>
      <c r="G346" s="201">
        <f>RBS!J19</f>
        <v>0.68571428571428561</v>
      </c>
      <c r="H346" s="201"/>
      <c r="I346" s="201"/>
      <c r="J346" s="201"/>
      <c r="K346" s="201"/>
      <c r="L346" s="201">
        <f>'Société Générale'!N34</f>
        <v>0.15789473684210525</v>
      </c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407"/>
    </row>
    <row r="347" spans="1:26" s="230" customFormat="1" x14ac:dyDescent="0.25">
      <c r="A347" s="683"/>
      <c r="B347" s="688"/>
      <c r="C347" s="382" t="s">
        <v>445</v>
      </c>
      <c r="D347" s="230">
        <f>D346/'Summary (banks)'!$D$94</f>
        <v>2.7783697853268685</v>
      </c>
      <c r="E347" s="230">
        <f>E346/'Summary (banks)'!$E$94</f>
        <v>0</v>
      </c>
      <c r="F347" s="230">
        <f>F346/'Summary (banks)'!$F$94</f>
        <v>0</v>
      </c>
      <c r="G347" s="230">
        <f>G346/'Summary (banks)'!$G$94</f>
        <v>-3.2783890914856499</v>
      </c>
      <c r="H347" s="230">
        <f>H346/'Summary (banks)'!$H$94</f>
        <v>0</v>
      </c>
      <c r="I347" s="230">
        <f>I346/'Summary (banks)'!$I$94</f>
        <v>0</v>
      </c>
      <c r="J347" s="230">
        <f>J346/'Summary (banks)'!$J$94</f>
        <v>0</v>
      </c>
      <c r="K347" s="230">
        <f>K346/'Summary (banks)'!$K$94</f>
        <v>0</v>
      </c>
      <c r="L347" s="230">
        <f>L346/'Summary (banks)'!$L$94</f>
        <v>0.6625584580006717</v>
      </c>
      <c r="M347" s="230">
        <f>M346/'Summary (banks)'!$M$94</f>
        <v>0</v>
      </c>
      <c r="N347" s="230">
        <f>N346/'Summary (banks)'!$N$94</f>
        <v>0</v>
      </c>
      <c r="O347" s="230">
        <f>O346/'Summary (banks)'!$O$94</f>
        <v>0</v>
      </c>
      <c r="P347" s="230">
        <f>P346/'Summary (banks)'!$P$94</f>
        <v>0</v>
      </c>
      <c r="Q347" s="230">
        <f>Q346/'Summary (banks)'!$Q$94</f>
        <v>0</v>
      </c>
      <c r="R347" s="230">
        <f>R346/'Summary (banks)'!$R$94</f>
        <v>0</v>
      </c>
      <c r="S347" s="230">
        <f>S346/'Summary (banks)'!$S$94</f>
        <v>0</v>
      </c>
      <c r="T347" s="230">
        <f>T346/'Summary (banks)'!$T$94</f>
        <v>0</v>
      </c>
      <c r="U347" s="230">
        <f>U346/'Summary (banks)'!$U$94</f>
        <v>0</v>
      </c>
      <c r="V347" s="230">
        <f>V346/'Summary (banks)'!$V$94</f>
        <v>0</v>
      </c>
      <c r="W347" s="230">
        <f>W346/'Summary (banks)'!$W$94</f>
        <v>0</v>
      </c>
      <c r="X347" s="230">
        <f>X346/'Summary (banks)'!$X$94</f>
        <v>0</v>
      </c>
      <c r="Z347" s="399"/>
    </row>
    <row r="348" spans="1:26" s="264" customFormat="1" x14ac:dyDescent="0.25">
      <c r="A348" s="683"/>
      <c r="B348" s="688"/>
      <c r="C348" s="383" t="s">
        <v>446</v>
      </c>
      <c r="D348" s="264">
        <f>D346/'Summary (banks)'!$D$97</f>
        <v>2.0321585991296542</v>
      </c>
      <c r="E348" s="264">
        <f>E346/'Summary (banks)'!$E$97</f>
        <v>0</v>
      </c>
      <c r="F348" s="264">
        <f>F346/'Summary (banks)'!$F$97</f>
        <v>0</v>
      </c>
      <c r="G348" s="264">
        <f>G346/'Summary (banks)'!$G$97</f>
        <v>-0.552021563342318</v>
      </c>
      <c r="H348" s="264">
        <f>H346/'Summary (banks)'!$H$97</f>
        <v>0</v>
      </c>
      <c r="I348" s="264">
        <f>I346/'Summary (banks)'!$I$97</f>
        <v>0</v>
      </c>
      <c r="J348" s="264">
        <f>J346/'Summary (banks)'!$J$97</f>
        <v>0</v>
      </c>
      <c r="K348" s="264">
        <f>K346/'Summary (banks)'!$K$97</f>
        <v>0</v>
      </c>
      <c r="L348" s="264">
        <f>L346/'Summary (banks)'!$L$97</f>
        <v>0.47977615640716864</v>
      </c>
      <c r="M348" s="264">
        <f>M346/'Summary (banks)'!$M$97</f>
        <v>0</v>
      </c>
      <c r="N348" s="264">
        <f>N346/'Summary (banks)'!$N$97</f>
        <v>0</v>
      </c>
      <c r="O348" s="264">
        <f>O346/'Summary (banks)'!$O$97</f>
        <v>0</v>
      </c>
      <c r="P348" s="264">
        <f>P346/'Summary (banks)'!$P$97</f>
        <v>0</v>
      </c>
      <c r="Q348" s="264">
        <f>Q346/'Summary (banks)'!$Q$97</f>
        <v>0</v>
      </c>
      <c r="R348" s="264">
        <f>R346/'Summary (banks)'!$R$97</f>
        <v>0</v>
      </c>
      <c r="S348" s="264">
        <f>S346/'Summary (banks)'!$S$97</f>
        <v>0</v>
      </c>
      <c r="T348" s="264">
        <f>T346/'Summary (banks)'!$T$97</f>
        <v>0</v>
      </c>
      <c r="U348" s="264">
        <f>U346/'Summary (banks)'!$U$97</f>
        <v>0</v>
      </c>
      <c r="V348" s="264">
        <f>V346/'Summary (banks)'!$V$97</f>
        <v>0</v>
      </c>
      <c r="W348" s="264">
        <f>W346/'Summary (banks)'!$W$97</f>
        <v>0</v>
      </c>
      <c r="X348" s="264">
        <f>X346/'Summary (banks)'!$X$97</f>
        <v>0</v>
      </c>
      <c r="Z348" s="399"/>
    </row>
    <row r="349" spans="1:26" s="230" customFormat="1" x14ac:dyDescent="0.25">
      <c r="A349" s="683"/>
      <c r="B349" s="688"/>
      <c r="C349" s="387" t="s">
        <v>448</v>
      </c>
      <c r="D349" s="230">
        <f>D346/'Summary (banks)'!$D$105</f>
        <v>2.4731583555568859</v>
      </c>
      <c r="E349" s="230">
        <f>E346/'Summary (banks)'!$E$103</f>
        <v>0</v>
      </c>
      <c r="F349" s="230">
        <f>F346/'Summary (banks)'!$F$103</f>
        <v>0</v>
      </c>
      <c r="G349" s="230">
        <f>G346/'Summary (banks)'!$G$103</f>
        <v>-2.6655935613682087</v>
      </c>
      <c r="H349" s="230">
        <f>H346/'Summary (banks)'!$H$103</f>
        <v>0</v>
      </c>
      <c r="I349" s="230">
        <f>I346/'Summary (banks)'!$I$103</f>
        <v>0</v>
      </c>
      <c r="J349" s="230">
        <f>J346/'Summary (banks)'!$J$103</f>
        <v>0</v>
      </c>
      <c r="K349" s="230">
        <f>K346/'Summary (banks)'!$K$103</f>
        <v>0</v>
      </c>
      <c r="L349" s="230">
        <f>L346/'Summary (banks)'!$L$103</f>
        <v>0.76298683382812238</v>
      </c>
      <c r="M349" s="230">
        <f>M346/'Summary (banks)'!$M$103</f>
        <v>0</v>
      </c>
      <c r="N349" s="230">
        <f>N346/'Summary (banks)'!$N$103</f>
        <v>0</v>
      </c>
      <c r="O349" s="230">
        <f>O346/'Summary (banks)'!$O$103</f>
        <v>0</v>
      </c>
      <c r="P349" s="230">
        <f>P346/'Summary (banks)'!$P$103</f>
        <v>0</v>
      </c>
      <c r="Q349" s="230">
        <f>Q346/'Summary (banks)'!$Q$103</f>
        <v>0</v>
      </c>
      <c r="R349" s="230">
        <f>R346/'Summary (banks)'!$R$103</f>
        <v>0</v>
      </c>
      <c r="S349" s="230">
        <f>S346/'Summary (banks)'!$S$103</f>
        <v>0</v>
      </c>
      <c r="T349" s="230">
        <f>T346/'Summary (banks)'!$T$103</f>
        <v>0</v>
      </c>
      <c r="U349" s="230">
        <f>U346/'Summary (banks)'!$U$103</f>
        <v>0</v>
      </c>
      <c r="V349" s="230">
        <f>V346/'Summary (banks)'!$V$103</f>
        <v>0</v>
      </c>
      <c r="W349" s="230">
        <f>W346/'Summary (banks)'!$W$103</f>
        <v>0</v>
      </c>
      <c r="X349" s="230">
        <f>X346/'Summary (banks)'!$X$103</f>
        <v>0</v>
      </c>
      <c r="Z349" s="399"/>
    </row>
    <row r="351" spans="1:26" ht="15.75" thickBot="1" x14ac:dyDescent="0.3"/>
    <row r="352" spans="1:26" s="23" customFormat="1" ht="15.75" customHeight="1" thickBot="1" x14ac:dyDescent="0.3">
      <c r="A352" s="682" t="s">
        <v>150</v>
      </c>
      <c r="B352" s="684" t="s">
        <v>331</v>
      </c>
      <c r="C352" s="188" t="s">
        <v>2</v>
      </c>
      <c r="D352" s="203">
        <f>SUM(E352:X352)</f>
        <v>92.391482000000011</v>
      </c>
      <c r="E352" s="188"/>
      <c r="F352" s="203">
        <f>Barclays!D14</f>
        <v>70.277082000000007</v>
      </c>
      <c r="G352" s="188"/>
      <c r="H352" s="188"/>
      <c r="I352" s="203">
        <f>'Standard Chartered'!C25</f>
        <v>8.1143999999999998</v>
      </c>
      <c r="J352" s="188">
        <f>'BNP Paribas'!C25</f>
        <v>7</v>
      </c>
      <c r="K352" s="188">
        <f>'Crédit Agricole'!C20</f>
        <v>1</v>
      </c>
      <c r="L352" s="188">
        <f>'Société Générale'!C36</f>
        <v>0</v>
      </c>
      <c r="M352" s="188"/>
      <c r="N352" s="188"/>
      <c r="O352" s="188">
        <f>'Deutsche Bank'!C21</f>
        <v>6</v>
      </c>
      <c r="P352" s="188"/>
      <c r="Q352" s="188"/>
      <c r="R352" s="188"/>
      <c r="S352" s="188"/>
      <c r="T352" s="188"/>
      <c r="U352" s="188"/>
      <c r="V352" s="188"/>
      <c r="W352" s="188"/>
      <c r="X352" s="188"/>
      <c r="Y352" s="188"/>
      <c r="Z352" s="404"/>
    </row>
    <row r="353" spans="1:26" s="17" customFormat="1" x14ac:dyDescent="0.25">
      <c r="A353" s="683"/>
      <c r="B353" s="685"/>
      <c r="C353" s="189" t="s">
        <v>333</v>
      </c>
      <c r="D353" s="230">
        <f>D352/'Summary (banks)'!$D$3</f>
        <v>1.8916887067998661E-4</v>
      </c>
      <c r="E353" s="230">
        <f>E352/'Summary (banks)'!$E$3</f>
        <v>0</v>
      </c>
      <c r="F353" s="230">
        <f>F352/'Summary (banks)'!$F$3</f>
        <v>1.7396050073336291E-3</v>
      </c>
      <c r="G353" s="230">
        <f>G352/'Summary (banks)'!$G$3</f>
        <v>0</v>
      </c>
      <c r="H353" s="230">
        <f>H352/'Summary (banks)'!$H$3</f>
        <v>0</v>
      </c>
      <c r="I353" s="230">
        <f>I352/'Summary (banks)'!$I$3</f>
        <v>5.8865851265615802E-4</v>
      </c>
      <c r="J353" s="230">
        <f>J352/'Summary (banks)'!$J$3</f>
        <v>1.6302575806977502E-4</v>
      </c>
      <c r="K353" s="230">
        <f>K352/'Summary (banks)'!$K$3</f>
        <v>3.0839449824215136E-5</v>
      </c>
      <c r="L353" s="230">
        <f>L352/'Summary (banks)'!$L$3</f>
        <v>0</v>
      </c>
      <c r="M353" s="230">
        <f>M352/'Summary (banks)'!$M$3</f>
        <v>0</v>
      </c>
      <c r="N353" s="230">
        <f>N352/'Summary (banks)'!$N$3</f>
        <v>0</v>
      </c>
      <c r="O353" s="230">
        <f>O352/'Summary (banks)'!$O$3</f>
        <v>1.7302534821351327E-4</v>
      </c>
      <c r="P353" s="230">
        <f>P352/'Summary (banks)'!$P$3</f>
        <v>0</v>
      </c>
      <c r="Q353" s="230">
        <f>Q352/'Summary (banks)'!$Q$3</f>
        <v>0</v>
      </c>
      <c r="R353" s="230">
        <f>R352/'Summary (banks)'!$R$3</f>
        <v>0</v>
      </c>
      <c r="S353" s="230">
        <f>S352/'Summary (banks)'!$S$3</f>
        <v>0</v>
      </c>
      <c r="T353" s="230">
        <f>T352/'Summary (banks)'!$T$3</f>
        <v>0</v>
      </c>
      <c r="U353" s="230">
        <f>U352/'Summary (banks)'!$U$3</f>
        <v>0</v>
      </c>
      <c r="V353" s="230">
        <f>V352/'Summary (banks)'!$V$3</f>
        <v>0</v>
      </c>
      <c r="W353" s="230">
        <f>W352/'Summary (banks)'!$W$3</f>
        <v>0</v>
      </c>
      <c r="X353" s="230">
        <f>X352/'Summary (banks)'!$X$3</f>
        <v>0</v>
      </c>
      <c r="Z353" s="397"/>
    </row>
    <row r="354" spans="1:26" s="360" customFormat="1" x14ac:dyDescent="0.25">
      <c r="A354" s="683"/>
      <c r="B354" s="685"/>
      <c r="C354" s="359" t="s">
        <v>334</v>
      </c>
      <c r="D354" s="264">
        <f>D352/'Summary (banks)'!$D$7</f>
        <v>3.6039867820919204E-4</v>
      </c>
      <c r="E354" s="264">
        <f>E352/'Summary (banks)'!$E$7</f>
        <v>0</v>
      </c>
      <c r="F354" s="264">
        <f>F352/'Summary (banks)'!$F$7</f>
        <v>3.6397373679703119E-3</v>
      </c>
      <c r="G354" s="264">
        <f>G352/'Summary (banks)'!$G$7</f>
        <v>0</v>
      </c>
      <c r="H354" s="264">
        <f>H352/'Summary (banks)'!$H$7</f>
        <v>0</v>
      </c>
      <c r="I354" s="264">
        <f>I352/'Summary (banks)'!$I$7</f>
        <v>7.3445405581850829E-4</v>
      </c>
      <c r="J354" s="264">
        <f>J352/'Summary (banks)'!$J$7</f>
        <v>2.4447316033946847E-4</v>
      </c>
      <c r="K354" s="264">
        <f>K352/'Summary (banks)'!$K$7</f>
        <v>1.1285407967498025E-4</v>
      </c>
      <c r="L354" s="264">
        <f>L352/'Summary (banks)'!$L$7</f>
        <v>0</v>
      </c>
      <c r="M354" s="264">
        <f>M352/'Summary (banks)'!$M$7</f>
        <v>0</v>
      </c>
      <c r="N354" s="264">
        <f>N352/'Summary (banks)'!$N$7</f>
        <v>0</v>
      </c>
      <c r="O354" s="264">
        <f>O352/'Summary (banks)'!$O$7</f>
        <v>2.4827243762155007E-4</v>
      </c>
      <c r="P354" s="264">
        <f>P352/'Summary (banks)'!$P$7</f>
        <v>0</v>
      </c>
      <c r="Q354" s="264">
        <f>Q352/'Summary (banks)'!$Q$7</f>
        <v>0</v>
      </c>
      <c r="R354" s="264">
        <f>R352/'Summary (banks)'!$R$7</f>
        <v>0</v>
      </c>
      <c r="S354" s="264">
        <f>S352/'Summary (banks)'!$S$7</f>
        <v>0</v>
      </c>
      <c r="T354" s="264">
        <f>T352/'Summary (banks)'!$T$7</f>
        <v>0</v>
      </c>
      <c r="U354" s="264">
        <f>U352/'Summary (banks)'!$U$7</f>
        <v>0</v>
      </c>
      <c r="V354" s="264">
        <f>V352/'Summary (banks)'!$V$7</f>
        <v>0</v>
      </c>
      <c r="W354" s="264">
        <f>W352/'Summary (banks)'!$W$7</f>
        <v>0</v>
      </c>
      <c r="X354" s="264">
        <f>X352/'Summary (banks)'!$X$7</f>
        <v>0</v>
      </c>
      <c r="Z354" s="397"/>
    </row>
    <row r="355" spans="1:26" s="17" customFormat="1" ht="15.75" thickBot="1" x14ac:dyDescent="0.3">
      <c r="A355" s="683"/>
      <c r="B355" s="685"/>
      <c r="C355" s="372" t="s">
        <v>398</v>
      </c>
      <c r="D355" s="230">
        <f>D352/'Summary (banks)'!$D$9</f>
        <v>1.5781247837329889E-3</v>
      </c>
      <c r="E355" s="230">
        <f>E352/'Summary (banks)'!$E$9</f>
        <v>0</v>
      </c>
      <c r="F355" s="230">
        <f>F352/'Summary (banks)'!$F$9</f>
        <v>2.1365731043150402E-2</v>
      </c>
      <c r="G355" s="230">
        <f>G352/'Summary (banks)'!$G$9</f>
        <v>0</v>
      </c>
      <c r="H355" s="230">
        <f>H352/'Summary (banks)'!$H$9</f>
        <v>0</v>
      </c>
      <c r="I355" s="230">
        <f>I352/'Summary (banks)'!$I$9</f>
        <v>1.5225850109964474E-3</v>
      </c>
      <c r="J355" s="230">
        <f>J352/'Summary (banks)'!$J$9</f>
        <v>8.0543090553446088E-4</v>
      </c>
      <c r="K355" s="230">
        <f>K352/'Summary (banks)'!$K$9</f>
        <v>4.8285852245292128E-4</v>
      </c>
      <c r="L355" s="230">
        <f>L352/'Summary (banks)'!$L$9</f>
        <v>0</v>
      </c>
      <c r="M355" s="230">
        <f>M352/'Summary (banks)'!$M$9</f>
        <v>0</v>
      </c>
      <c r="N355" s="230">
        <f>N352/'Summary (banks)'!$N$9</f>
        <v>0</v>
      </c>
      <c r="O355" s="230">
        <f>O352/'Summary (banks)'!$O$9</f>
        <v>1.2404382881951624E-3</v>
      </c>
      <c r="P355" s="230">
        <f>P352/'Summary (banks)'!$P$9</f>
        <v>0</v>
      </c>
      <c r="Q355" s="230" t="e">
        <f>Q352/'Summary (banks)'!$Q$9</f>
        <v>#DIV/0!</v>
      </c>
      <c r="R355" s="230">
        <f>R352/'Summary (banks)'!$R$9</f>
        <v>0</v>
      </c>
      <c r="S355" s="230">
        <f>S352/'Summary (banks)'!$S$9</f>
        <v>0</v>
      </c>
      <c r="T355" s="230">
        <f>T352/'Summary (banks)'!$T$9</f>
        <v>0</v>
      </c>
      <c r="U355" s="230">
        <f>U352/'Summary (banks)'!$U$9</f>
        <v>0</v>
      </c>
      <c r="V355" s="230">
        <f>V352/'Summary (banks)'!$V$9</f>
        <v>0</v>
      </c>
      <c r="W355" s="230">
        <f>W352/'Summary (banks)'!$W$9</f>
        <v>0</v>
      </c>
      <c r="X355" s="230">
        <f>X352/'Summary (banks)'!$X$9</f>
        <v>0</v>
      </c>
      <c r="Z355" s="397"/>
    </row>
    <row r="356" spans="1:26" s="23" customFormat="1" ht="15.75" thickBot="1" x14ac:dyDescent="0.3">
      <c r="A356" s="683"/>
      <c r="B356" s="685"/>
      <c r="C356" s="236" t="s">
        <v>6</v>
      </c>
      <c r="D356" s="203">
        <f>SUM(E356:X356)</f>
        <v>41.485096000000006</v>
      </c>
      <c r="E356" s="188"/>
      <c r="F356" s="203">
        <f>Barclays!F14</f>
        <v>38.583496000000004</v>
      </c>
      <c r="G356" s="188"/>
      <c r="H356" s="188"/>
      <c r="I356" s="203">
        <f>'Standard Chartered'!E25</f>
        <v>0.90159999999999996</v>
      </c>
      <c r="J356" s="188">
        <f>'BNP Paribas'!E25</f>
        <v>0</v>
      </c>
      <c r="K356" s="188">
        <f>'Crédit Agricole'!E20</f>
        <v>0</v>
      </c>
      <c r="L356" s="188">
        <f>'Société Générale'!E36</f>
        <v>0</v>
      </c>
      <c r="M356" s="188"/>
      <c r="N356" s="188"/>
      <c r="O356" s="188">
        <f>'Deutsche Bank'!E21</f>
        <v>2</v>
      </c>
      <c r="P356" s="188"/>
      <c r="Q356" s="188"/>
      <c r="R356" s="188"/>
      <c r="S356" s="188"/>
      <c r="T356" s="188"/>
      <c r="U356" s="188"/>
      <c r="V356" s="188"/>
      <c r="W356" s="188"/>
      <c r="X356" s="188"/>
      <c r="Y356" s="188"/>
      <c r="Z356" s="404"/>
    </row>
    <row r="357" spans="1:26" s="17" customFormat="1" x14ac:dyDescent="0.25">
      <c r="A357" s="683"/>
      <c r="B357" s="685"/>
      <c r="C357" s="189" t="s">
        <v>335</v>
      </c>
      <c r="D357" s="230">
        <f>D356/'Summary (banks)'!$D$29</f>
        <v>4.398391719975079E-4</v>
      </c>
      <c r="E357" s="230">
        <f>E356/'Summary (banks)'!$E$29</f>
        <v>0</v>
      </c>
      <c r="F357" s="230">
        <f>F356/'Summary (banks)'!$F$29</f>
        <v>7.7348066298342528E-3</v>
      </c>
      <c r="G357" s="230">
        <f>G356/'Summary (banks)'!$G$29</f>
        <v>0</v>
      </c>
      <c r="H357" s="230">
        <f>H356/'Summary (banks)'!$H$29</f>
        <v>0</v>
      </c>
      <c r="I357" s="230">
        <f>I356/'Summary (banks)'!$I$29</f>
        <v>-6.5659881812212711E-4</v>
      </c>
      <c r="J357" s="230">
        <f>J356/'Summary (banks)'!$J$29</f>
        <v>0</v>
      </c>
      <c r="K357" s="230">
        <f>K356/'Summary (banks)'!$K$29</f>
        <v>0</v>
      </c>
      <c r="L357" s="230">
        <f>L356/'Summary (banks)'!$L$29</f>
        <v>0</v>
      </c>
      <c r="M357" s="230">
        <f>M356/'Summary (banks)'!$M$29</f>
        <v>0</v>
      </c>
      <c r="N357" s="230">
        <f>N356/'Summary (banks)'!$N$29</f>
        <v>0</v>
      </c>
      <c r="O357" s="230">
        <f>O356/'Summary (banks)'!$O$29</f>
        <v>-4.0016006402561027E-4</v>
      </c>
      <c r="P357" s="230">
        <f>P356/'Summary (banks)'!$P$29</f>
        <v>0</v>
      </c>
      <c r="Q357" s="230">
        <f>Q356/'Summary (banks)'!$Q$29</f>
        <v>0</v>
      </c>
      <c r="R357" s="230">
        <f>R356/'Summary (banks)'!$R$29</f>
        <v>0</v>
      </c>
      <c r="S357" s="230">
        <f>S356/'Summary (banks)'!$S$29</f>
        <v>0</v>
      </c>
      <c r="T357" s="230">
        <f>T356/'Summary (banks)'!$T$29</f>
        <v>0</v>
      </c>
      <c r="U357" s="230">
        <f>U356/'Summary (banks)'!$U$29</f>
        <v>0</v>
      </c>
      <c r="V357" s="230">
        <f>V356/'Summary (banks)'!$V$29</f>
        <v>0</v>
      </c>
      <c r="W357" s="230">
        <f>W356/'Summary (banks)'!$W$29</f>
        <v>0</v>
      </c>
      <c r="X357" s="230">
        <f>X356/'Summary (banks)'!$X$29</f>
        <v>0</v>
      </c>
      <c r="Z357" s="397"/>
    </row>
    <row r="358" spans="1:26" s="360" customFormat="1" x14ac:dyDescent="0.25">
      <c r="A358" s="683"/>
      <c r="B358" s="685"/>
      <c r="C358" s="359" t="s">
        <v>336</v>
      </c>
      <c r="D358" s="264">
        <f>D356/'Summary (banks)'!$D$33</f>
        <v>6.1290755567315787E-4</v>
      </c>
      <c r="E358" s="264">
        <f>E356/'Summary (banks)'!$E$33</f>
        <v>0</v>
      </c>
      <c r="F358" s="264">
        <f>F356/'Summary (banks)'!$F$33</f>
        <v>1.2027491408934703E-2</v>
      </c>
      <c r="G358" s="264">
        <f>G356/'Summary (banks)'!$G$33</f>
        <v>0</v>
      </c>
      <c r="H358" s="264">
        <f>H356/'Summary (banks)'!$H$33</f>
        <v>0</v>
      </c>
      <c r="I358" s="264">
        <f>I356/'Summary (banks)'!$I$33</f>
        <v>3.2894736842105326E-3</v>
      </c>
      <c r="J358" s="264">
        <f>J356/'Summary (banks)'!$J$33</f>
        <v>0</v>
      </c>
      <c r="K358" s="264">
        <f>K356/'Summary (banks)'!$K$33</f>
        <v>0</v>
      </c>
      <c r="L358" s="264">
        <f>L356/'Summary (banks)'!$L$33</f>
        <v>0</v>
      </c>
      <c r="M358" s="264">
        <f>M356/'Summary (banks)'!$M$33</f>
        <v>0</v>
      </c>
      <c r="N358" s="264">
        <f>N356/'Summary (banks)'!$N$33</f>
        <v>0</v>
      </c>
      <c r="O358" s="264">
        <f>O356/'Summary (banks)'!$O$33</f>
        <v>-2.6631158455392811E-3</v>
      </c>
      <c r="P358" s="264">
        <f>P356/'Summary (banks)'!$P$33</f>
        <v>0</v>
      </c>
      <c r="Q358" s="264">
        <f>Q356/'Summary (banks)'!$Q$33</f>
        <v>0</v>
      </c>
      <c r="R358" s="264">
        <f>R356/'Summary (banks)'!$R$33</f>
        <v>0</v>
      </c>
      <c r="S358" s="264">
        <f>S356/'Summary (banks)'!$S$33</f>
        <v>0</v>
      </c>
      <c r="T358" s="264">
        <f>T356/'Summary (banks)'!$T$33</f>
        <v>0</v>
      </c>
      <c r="U358" s="264">
        <f>U356/'Summary (banks)'!$U$33</f>
        <v>0</v>
      </c>
      <c r="V358" s="264">
        <f>V356/'Summary (banks)'!$V$33</f>
        <v>0</v>
      </c>
      <c r="W358" s="264">
        <f>W356/'Summary (banks)'!$W$33</f>
        <v>0</v>
      </c>
      <c r="X358" s="264">
        <f>X356/'Summary (banks)'!$X$33</f>
        <v>0</v>
      </c>
      <c r="Z358" s="397"/>
    </row>
    <row r="359" spans="1:26" s="17" customFormat="1" ht="15.75" thickBot="1" x14ac:dyDescent="0.3">
      <c r="A359" s="683"/>
      <c r="B359" s="685"/>
      <c r="C359" s="372" t="s">
        <v>399</v>
      </c>
      <c r="D359" s="230">
        <f>D356/'Summary (banks)'!$D$35</f>
        <v>1.6747757610155939E-3</v>
      </c>
      <c r="E359" s="230">
        <f>E356/'Summary (banks)'!$E$35</f>
        <v>0</v>
      </c>
      <c r="F359" s="230">
        <f>F356/'Summary (banks)'!$F$35</f>
        <v>2.8895768833849329E-2</v>
      </c>
      <c r="G359" s="230">
        <f>G356/'Summary (banks)'!$G$35</f>
        <v>0</v>
      </c>
      <c r="H359" s="230">
        <f>H356/'Summary (banks)'!$H$35</f>
        <v>0</v>
      </c>
      <c r="I359" s="230">
        <f>I356/'Summary (banks)'!$I$35</f>
        <v>9.1407678244972577E-4</v>
      </c>
      <c r="J359" s="230">
        <f>J356/'Summary (banks)'!$J$35</f>
        <v>0</v>
      </c>
      <c r="K359" s="230">
        <f>K356/'Summary (banks)'!$K$35</f>
        <v>0</v>
      </c>
      <c r="L359" s="230">
        <f>L356/'Summary (banks)'!$L$35</f>
        <v>0</v>
      </c>
      <c r="M359" s="230">
        <f>M356/'Summary (banks)'!$M$35</f>
        <v>0</v>
      </c>
      <c r="N359" s="230">
        <f>N356/'Summary (banks)'!$N$35</f>
        <v>0</v>
      </c>
      <c r="O359" s="230">
        <f>O356/'Summary (banks)'!$O$35</f>
        <v>1.0542962572482868E-3</v>
      </c>
      <c r="P359" s="230">
        <f>P356/'Summary (banks)'!$P$35</f>
        <v>0</v>
      </c>
      <c r="Q359" s="230" t="e">
        <f>Q356/'Summary (banks)'!$Q$35</f>
        <v>#DIV/0!</v>
      </c>
      <c r="R359" s="230">
        <f>R356/'Summary (banks)'!$R$35</f>
        <v>0</v>
      </c>
      <c r="S359" s="230">
        <f>S356/'Summary (banks)'!$S$35</f>
        <v>0</v>
      </c>
      <c r="T359" s="230">
        <f>T356/'Summary (banks)'!$T$35</f>
        <v>0</v>
      </c>
      <c r="U359" s="230">
        <f>U356/'Summary (banks)'!$U$35</f>
        <v>0</v>
      </c>
      <c r="V359" s="230">
        <f>V356/'Summary (banks)'!$V$35</f>
        <v>0</v>
      </c>
      <c r="W359" s="230">
        <f>W356/'Summary (banks)'!$W$35</f>
        <v>0</v>
      </c>
      <c r="X359" s="230">
        <f>X356/'Summary (banks)'!$X$35</f>
        <v>0</v>
      </c>
      <c r="Z359" s="397"/>
    </row>
    <row r="360" spans="1:26" s="23" customFormat="1" ht="15.75" thickBot="1" x14ac:dyDescent="0.3">
      <c r="A360" s="683"/>
      <c r="B360" s="685"/>
      <c r="C360" s="188" t="s">
        <v>400</v>
      </c>
      <c r="D360" s="203">
        <f>SUM(E360:X360)</f>
        <v>5.5119280000000002</v>
      </c>
      <c r="E360" s="188"/>
      <c r="F360" s="203">
        <f>Barclays!G14</f>
        <v>5.5119280000000002</v>
      </c>
      <c r="G360" s="188"/>
      <c r="H360" s="188"/>
      <c r="I360" s="188">
        <f>'Standard Chartered'!F25</f>
        <v>0</v>
      </c>
      <c r="J360" s="188">
        <f>'BNP Paribas'!H25</f>
        <v>0</v>
      </c>
      <c r="K360" s="188">
        <f>'Crédit Agricole'!H20</f>
        <v>0</v>
      </c>
      <c r="L360" s="188">
        <f>'Société Générale'!H36</f>
        <v>0</v>
      </c>
      <c r="M360" s="188"/>
      <c r="N360" s="188"/>
      <c r="O360" s="188">
        <f>'Deutsche Bank'!F21</f>
        <v>0</v>
      </c>
      <c r="P360" s="188"/>
      <c r="Q360" s="188"/>
      <c r="R360" s="188"/>
      <c r="S360" s="188"/>
      <c r="T360" s="188"/>
      <c r="U360" s="188"/>
      <c r="V360" s="188"/>
      <c r="W360" s="188"/>
      <c r="X360" s="188"/>
      <c r="Y360" s="188"/>
      <c r="Z360" s="404"/>
    </row>
    <row r="361" spans="1:26" s="17" customFormat="1" x14ac:dyDescent="0.25">
      <c r="A361" s="683"/>
      <c r="B361" s="685"/>
      <c r="C361" s="189" t="s">
        <v>401</v>
      </c>
      <c r="D361" s="230">
        <f>D360/'Summary (banks)'!$D$42</f>
        <v>1.9757867020069191E-4</v>
      </c>
      <c r="E361" s="230">
        <f>E360/'Summary (banks)'!$E$42</f>
        <v>0</v>
      </c>
      <c r="F361" s="230">
        <f>F360/'Summary (banks)'!$F$42</f>
        <v>3.4188034188034197E-3</v>
      </c>
      <c r="G361" s="230">
        <f>G360/'Summary (banks)'!$G$42</f>
        <v>0</v>
      </c>
      <c r="H361" s="230">
        <f>H360/'Summary (banks)'!$H$42</f>
        <v>0</v>
      </c>
      <c r="I361" s="230">
        <f>I360/'Summary (banks)'!$I$42</f>
        <v>0</v>
      </c>
      <c r="J361" s="230">
        <f>J360/'Summary (banks)'!$J$42</f>
        <v>0</v>
      </c>
      <c r="K361" s="230">
        <f>K360/'Summary (banks)'!$K$42</f>
        <v>0</v>
      </c>
      <c r="L361" s="230">
        <f>L360/'Summary (banks)'!$L$42</f>
        <v>0</v>
      </c>
      <c r="M361" s="230">
        <f>M360/'Summary (banks)'!$M$42</f>
        <v>0</v>
      </c>
      <c r="N361" s="230">
        <f>N360/'Summary (banks)'!$N$42</f>
        <v>0</v>
      </c>
      <c r="O361" s="230">
        <f>O360/'Summary (banks)'!$O$42</f>
        <v>0</v>
      </c>
      <c r="P361" s="230">
        <f>P360/'Summary (banks)'!$P$42</f>
        <v>0</v>
      </c>
      <c r="Q361" s="230">
        <f>Q360/'Summary (banks)'!$Q$42</f>
        <v>0</v>
      </c>
      <c r="R361" s="230">
        <f>R360/'Summary (banks)'!$R$42</f>
        <v>0</v>
      </c>
      <c r="S361" s="230">
        <f>S360/'Summary (banks)'!$S$42</f>
        <v>0</v>
      </c>
      <c r="T361" s="230">
        <f>T360/'Summary (banks)'!$T$42</f>
        <v>0</v>
      </c>
      <c r="U361" s="230">
        <f>U360/'Summary (banks)'!$U$42</f>
        <v>0</v>
      </c>
      <c r="V361" s="230">
        <f>V360/'Summary (banks)'!$V$42</f>
        <v>0</v>
      </c>
      <c r="W361" s="230">
        <f>W360/'Summary (banks)'!$W$42</f>
        <v>0</v>
      </c>
      <c r="X361" s="230">
        <f>X360/'Summary (banks)'!$X$42</f>
        <v>0</v>
      </c>
      <c r="Z361" s="397"/>
    </row>
    <row r="362" spans="1:26" s="360" customFormat="1" x14ac:dyDescent="0.25">
      <c r="A362" s="683"/>
      <c r="B362" s="685"/>
      <c r="C362" s="359" t="s">
        <v>402</v>
      </c>
      <c r="D362" s="264">
        <f>D360/'Summary (banks)'!$D$46</f>
        <v>2.9576560395999093E-4</v>
      </c>
      <c r="E362" s="264">
        <f>E360/'Summary (banks)'!$E$46</f>
        <v>0</v>
      </c>
      <c r="F362" s="264">
        <f>F360/'Summary (banks)'!$F$46</f>
        <v>3.9564787339268059E-3</v>
      </c>
      <c r="G362" s="264">
        <f>G360/'Summary (banks)'!$G$46</f>
        <v>0</v>
      </c>
      <c r="H362" s="264">
        <f>H360/'Summary (banks)'!$H$46</f>
        <v>0</v>
      </c>
      <c r="I362" s="264">
        <f>I360/'Summary (banks)'!$I$46</f>
        <v>0</v>
      </c>
      <c r="J362" s="264">
        <f>J360/'Summary (banks)'!$J$46</f>
        <v>0</v>
      </c>
      <c r="K362" s="264">
        <f>K360/'Summary (banks)'!$K$46</f>
        <v>0</v>
      </c>
      <c r="L362" s="264">
        <f>L360/'Summary (banks)'!$L$46</f>
        <v>0</v>
      </c>
      <c r="M362" s="264">
        <f>M360/'Summary (banks)'!$M$46</f>
        <v>0</v>
      </c>
      <c r="N362" s="264">
        <f>N360/'Summary (banks)'!$N$46</f>
        <v>0</v>
      </c>
      <c r="O362" s="264">
        <f>O360/'Summary (banks)'!$O$46</f>
        <v>0</v>
      </c>
      <c r="P362" s="264">
        <f>P360/'Summary (banks)'!$P$46</f>
        <v>0</v>
      </c>
      <c r="Q362" s="264">
        <f>Q360/'Summary (banks)'!$Q$46</f>
        <v>0</v>
      </c>
      <c r="R362" s="264">
        <f>R360/'Summary (banks)'!$R$46</f>
        <v>0</v>
      </c>
      <c r="S362" s="264">
        <f>S360/'Summary (banks)'!$S$46</f>
        <v>0</v>
      </c>
      <c r="T362" s="264">
        <f>T360/'Summary (banks)'!$T$46</f>
        <v>0</v>
      </c>
      <c r="U362" s="264">
        <f>U360/'Summary (banks)'!$U$46</f>
        <v>0</v>
      </c>
      <c r="V362" s="264">
        <f>V360/'Summary (banks)'!$V$46</f>
        <v>0</v>
      </c>
      <c r="W362" s="264">
        <f>W360/'Summary (banks)'!$W$46</f>
        <v>0</v>
      </c>
      <c r="X362" s="264">
        <f>X360/'Summary (banks)'!$X$46</f>
        <v>0</v>
      </c>
      <c r="Z362" s="397"/>
    </row>
    <row r="363" spans="1:26" s="17" customFormat="1" ht="15.75" thickBot="1" x14ac:dyDescent="0.3">
      <c r="A363" s="683"/>
      <c r="B363" s="685"/>
      <c r="C363" s="372" t="s">
        <v>403</v>
      </c>
      <c r="D363" s="230">
        <f>D360/'Summary (banks)'!$D$48</f>
        <v>1.4382339019315912E-3</v>
      </c>
      <c r="E363" s="230">
        <f>E360/'Summary (banks)'!$E$48</f>
        <v>0</v>
      </c>
      <c r="F363" s="230">
        <f>F360/'Summary (banks)'!$F$48</f>
        <v>9.0909090909090912E-2</v>
      </c>
      <c r="G363" s="230">
        <f>G360/'Summary (banks)'!$G$48</f>
        <v>0</v>
      </c>
      <c r="H363" s="230">
        <f>H360/'Summary (banks)'!$H$48</f>
        <v>0</v>
      </c>
      <c r="I363" s="230">
        <f>I360/'Summary (banks)'!$I$48</f>
        <v>0</v>
      </c>
      <c r="J363" s="230">
        <f>J360/'Summary (banks)'!$J$48</f>
        <v>0</v>
      </c>
      <c r="K363" s="230">
        <f>K360/'Summary (banks)'!$K$48</f>
        <v>0</v>
      </c>
      <c r="L363" s="230">
        <f>L360/'Summary (banks)'!$L$48</f>
        <v>0</v>
      </c>
      <c r="M363" s="230">
        <f>M360/'Summary (banks)'!$M$48</f>
        <v>0</v>
      </c>
      <c r="N363" s="230">
        <f>N360/'Summary (banks)'!$N$48</f>
        <v>0</v>
      </c>
      <c r="O363" s="230">
        <f>O360/'Summary (banks)'!$O$48</f>
        <v>0</v>
      </c>
      <c r="P363" s="230">
        <f>P360/'Summary (banks)'!$P$48</f>
        <v>0</v>
      </c>
      <c r="Q363" s="230" t="e">
        <f>Q360/'Summary (banks)'!$Q$48</f>
        <v>#DIV/0!</v>
      </c>
      <c r="R363" s="230">
        <f>R360/'Summary (banks)'!$R$48</f>
        <v>0</v>
      </c>
      <c r="S363" s="230">
        <f>S360/'Summary (banks)'!$S$48</f>
        <v>0</v>
      </c>
      <c r="T363" s="230">
        <f>T360/'Summary (banks)'!$T$48</f>
        <v>0</v>
      </c>
      <c r="U363" s="230">
        <f>U360/'Summary (banks)'!$U$48</f>
        <v>0</v>
      </c>
      <c r="V363" s="230">
        <f>V360/'Summary (banks)'!$V$48</f>
        <v>0</v>
      </c>
      <c r="W363" s="230">
        <f>W360/'Summary (banks)'!$W$48</f>
        <v>0</v>
      </c>
      <c r="X363" s="230">
        <f>X360/'Summary (banks)'!$X$48</f>
        <v>0</v>
      </c>
      <c r="Z363" s="397"/>
    </row>
    <row r="364" spans="1:26" s="23" customFormat="1" ht="15.75" thickBot="1" x14ac:dyDescent="0.3">
      <c r="A364" s="683"/>
      <c r="B364" s="685"/>
      <c r="C364" s="188" t="s">
        <v>3</v>
      </c>
      <c r="D364" s="203">
        <f>SUM(E364:X364)</f>
        <v>182</v>
      </c>
      <c r="E364" s="188"/>
      <c r="F364" s="188">
        <f>Barclays!E14</f>
        <v>96</v>
      </c>
      <c r="G364" s="188"/>
      <c r="H364" s="188"/>
      <c r="I364" s="188">
        <f>'Standard Chartered'!D25</f>
        <v>39</v>
      </c>
      <c r="J364" s="188">
        <f>'BNP Paribas'!D25</f>
        <v>15</v>
      </c>
      <c r="K364" s="188">
        <f>'Crédit Agricole'!D20</f>
        <v>0</v>
      </c>
      <c r="L364" s="188">
        <f>'Société Générale'!D36</f>
        <v>0</v>
      </c>
      <c r="M364" s="188"/>
      <c r="N364" s="188"/>
      <c r="O364" s="188">
        <f>'Deutsche Bank'!D21</f>
        <v>32</v>
      </c>
      <c r="P364" s="188"/>
      <c r="Q364" s="188"/>
      <c r="R364" s="188"/>
      <c r="S364" s="188"/>
      <c r="T364" s="188"/>
      <c r="U364" s="188"/>
      <c r="V364" s="188"/>
      <c r="W364" s="188"/>
      <c r="X364" s="188"/>
      <c r="Y364" s="188"/>
      <c r="Z364" s="404"/>
    </row>
    <row r="365" spans="1:26" s="17" customFormat="1" x14ac:dyDescent="0.25">
      <c r="A365" s="683"/>
      <c r="B365" s="685"/>
      <c r="C365" s="189" t="s">
        <v>337</v>
      </c>
      <c r="D365" s="230">
        <f>D364/'Summary (banks)'!$D$16</f>
        <v>8.6765248515694501E-5</v>
      </c>
      <c r="E365" s="230">
        <f>E364/'Summary (banks)'!$E$16</f>
        <v>0</v>
      </c>
      <c r="F365" s="230">
        <f>F364/'Summary (banks)'!$F$16</f>
        <v>7.3338426279602746E-4</v>
      </c>
      <c r="G365" s="230">
        <f>G364/'Summary (banks)'!$G$16</f>
        <v>0</v>
      </c>
      <c r="H365" s="230">
        <f>H364/'Summary (banks)'!$H$16</f>
        <v>0</v>
      </c>
      <c r="I365" s="230">
        <f>I364/'Summary (banks)'!$I$16</f>
        <v>4.4664330378616093E-4</v>
      </c>
      <c r="J365" s="230">
        <f>J364/'Summary (banks)'!$J$16</f>
        <v>8.2621412165176725E-5</v>
      </c>
      <c r="K365" s="230">
        <f>K364/'Summary (banks)'!$K$16</f>
        <v>0</v>
      </c>
      <c r="L365" s="230">
        <f>L364/'Summary (banks)'!$L$16</f>
        <v>0</v>
      </c>
      <c r="M365" s="230">
        <f>M364/'Summary (banks)'!$M$16</f>
        <v>0</v>
      </c>
      <c r="N365" s="230">
        <f>N364/'Summary (banks)'!$N$16</f>
        <v>0</v>
      </c>
      <c r="O365" s="230">
        <f>O364/'Summary (banks)'!$O$16</f>
        <v>3.1650264576430442E-4</v>
      </c>
      <c r="P365" s="230">
        <f>P364/'Summary (banks)'!$P$16</f>
        <v>0</v>
      </c>
      <c r="Q365" s="230">
        <f>Q364/'Summary (banks)'!$Q$16</f>
        <v>0</v>
      </c>
      <c r="R365" s="230">
        <f>R364/'Summary (banks)'!$R$16</f>
        <v>0</v>
      </c>
      <c r="S365" s="230">
        <f>S364/'Summary (banks)'!$S$16</f>
        <v>0</v>
      </c>
      <c r="T365" s="230">
        <f>T364/'Summary (banks)'!$T$16</f>
        <v>0</v>
      </c>
      <c r="U365" s="230">
        <f>U364/'Summary (banks)'!$U$16</f>
        <v>0</v>
      </c>
      <c r="V365" s="230">
        <f>V364/'Summary (banks)'!$V$16</f>
        <v>0</v>
      </c>
      <c r="W365" s="230">
        <f>W364/'Summary (banks)'!$W$16</f>
        <v>0</v>
      </c>
      <c r="X365" s="230">
        <f>X364/'Summary (banks)'!$X$16</f>
        <v>0</v>
      </c>
      <c r="Z365" s="397"/>
    </row>
    <row r="366" spans="1:26" s="360" customFormat="1" x14ac:dyDescent="0.25">
      <c r="A366" s="683"/>
      <c r="B366" s="685"/>
      <c r="C366" s="359" t="s">
        <v>338</v>
      </c>
      <c r="D366" s="264">
        <f>D364/'Summary (banks)'!$D$20</f>
        <v>1.5525711687533963E-4</v>
      </c>
      <c r="E366" s="264">
        <f>E364/'Summary (banks)'!$E$20</f>
        <v>0</v>
      </c>
      <c r="F366" s="264">
        <f>F364/'Summary (banks)'!$F$20</f>
        <v>1.1667760519215344E-3</v>
      </c>
      <c r="G366" s="264">
        <f>G364/'Summary (banks)'!$G$20</f>
        <v>0</v>
      </c>
      <c r="H366" s="264">
        <f>H364/'Summary (banks)'!$H$20</f>
        <v>0</v>
      </c>
      <c r="I366" s="264">
        <f>I364/'Summary (banks)'!$I$20</f>
        <v>4.5632715146551219E-4</v>
      </c>
      <c r="J366" s="264">
        <f>J364/'Summary (banks)'!$J$20</f>
        <v>1.2041422493377217E-4</v>
      </c>
      <c r="K366" s="264">
        <f>K364/'Summary (banks)'!$K$20</f>
        <v>0</v>
      </c>
      <c r="L366" s="264">
        <f>L364/'Summary (banks)'!$L$20</f>
        <v>0</v>
      </c>
      <c r="M366" s="264">
        <f>M364/'Summary (banks)'!$M$20</f>
        <v>0</v>
      </c>
      <c r="N366" s="264">
        <f>N364/'Summary (banks)'!$N$20</f>
        <v>0</v>
      </c>
      <c r="O366" s="264">
        <f>O364/'Summary (banks)'!$O$20</f>
        <v>5.7816000578160001E-4</v>
      </c>
      <c r="P366" s="264">
        <f>P364/'Summary (banks)'!$P$20</f>
        <v>0</v>
      </c>
      <c r="Q366" s="264">
        <f>Q364/'Summary (banks)'!$Q$20</f>
        <v>0</v>
      </c>
      <c r="R366" s="264">
        <f>R364/'Summary (banks)'!$R$20</f>
        <v>0</v>
      </c>
      <c r="S366" s="264">
        <f>S364/'Summary (banks)'!$S$20</f>
        <v>0</v>
      </c>
      <c r="T366" s="264">
        <f>T364/'Summary (banks)'!$T$20</f>
        <v>0</v>
      </c>
      <c r="U366" s="264">
        <f>U364/'Summary (banks)'!$U$20</f>
        <v>0</v>
      </c>
      <c r="V366" s="264">
        <f>V364/'Summary (banks)'!$V$20</f>
        <v>0</v>
      </c>
      <c r="W366" s="264">
        <f>W364/'Summary (banks)'!$W$20</f>
        <v>0</v>
      </c>
      <c r="X366" s="264">
        <f>X364/'Summary (banks)'!$X$20</f>
        <v>0</v>
      </c>
      <c r="Z366" s="397"/>
    </row>
    <row r="367" spans="1:26" s="17" customFormat="1" ht="15.75" thickBot="1" x14ac:dyDescent="0.3">
      <c r="A367" s="683"/>
      <c r="B367" s="685"/>
      <c r="C367" s="372" t="s">
        <v>404</v>
      </c>
      <c r="D367" s="230">
        <f>D364/'Summary (banks)'!$D$22</f>
        <v>1.2573576146129826E-3</v>
      </c>
      <c r="E367" s="230">
        <f>E364/'Summary (banks)'!$E$22</f>
        <v>0</v>
      </c>
      <c r="F367" s="230">
        <f>F364/'Summary (banks)'!$F$22</f>
        <v>1.5551595658512879E-2</v>
      </c>
      <c r="G367" s="230">
        <f>G364/'Summary (banks)'!$G$22</f>
        <v>0</v>
      </c>
      <c r="H367" s="230">
        <f>H364/'Summary (banks)'!$H$22</f>
        <v>0</v>
      </c>
      <c r="I367" s="230">
        <f>I364/'Summary (banks)'!$I$22</f>
        <v>2.5535258298958947E-3</v>
      </c>
      <c r="J367" s="230">
        <f>J364/'Summary (banks)'!$J$22</f>
        <v>5.3403588721162066E-4</v>
      </c>
      <c r="K367" s="230">
        <f>K364/'Summary (banks)'!$K$22</f>
        <v>0</v>
      </c>
      <c r="L367" s="230">
        <f>L364/'Summary (banks)'!$L$22</f>
        <v>0</v>
      </c>
      <c r="M367" s="230">
        <f>M364/'Summary (banks)'!$M$22</f>
        <v>0</v>
      </c>
      <c r="N367" s="230">
        <f>N364/'Summary (banks)'!$N$22</f>
        <v>0</v>
      </c>
      <c r="O367" s="230">
        <f>O364/'Summary (banks)'!$O$22</f>
        <v>4.4861909435020327E-3</v>
      </c>
      <c r="P367" s="230">
        <f>P364/'Summary (banks)'!$P$22</f>
        <v>0</v>
      </c>
      <c r="Q367" s="230" t="e">
        <f>Q364/'Summary (banks)'!$Q$22</f>
        <v>#DIV/0!</v>
      </c>
      <c r="R367" s="230">
        <f>R364/'Summary (banks)'!$R$22</f>
        <v>0</v>
      </c>
      <c r="S367" s="230">
        <f>S364/'Summary (banks)'!$S$22</f>
        <v>0</v>
      </c>
      <c r="T367" s="230">
        <f>T364/'Summary (banks)'!$T$22</f>
        <v>0</v>
      </c>
      <c r="U367" s="230">
        <f>U364/'Summary (banks)'!$U$22</f>
        <v>0</v>
      </c>
      <c r="V367" s="230">
        <f>V364/'Summary (banks)'!$V$22</f>
        <v>0</v>
      </c>
      <c r="W367" s="230">
        <f>W364/'Summary (banks)'!$W$22</f>
        <v>0</v>
      </c>
      <c r="X367" s="230">
        <f>X364/'Summary (banks)'!$X$22</f>
        <v>0</v>
      </c>
      <c r="Z367" s="397"/>
    </row>
    <row r="368" spans="1:26" s="23" customFormat="1" ht="15.75" thickBot="1" x14ac:dyDescent="0.3">
      <c r="A368" s="683"/>
      <c r="B368" s="685"/>
      <c r="C368" s="190" t="s">
        <v>405</v>
      </c>
      <c r="D368" s="203">
        <f>SUM(E368:X368)</f>
        <v>0</v>
      </c>
      <c r="E368" s="190"/>
      <c r="F368" s="190"/>
      <c r="G368" s="190"/>
      <c r="H368" s="190"/>
      <c r="I368" s="188">
        <f>'Standard Chartered'!G25</f>
        <v>0</v>
      </c>
      <c r="J368" s="190"/>
      <c r="K368" s="190"/>
      <c r="L368" s="190"/>
      <c r="M368" s="190"/>
      <c r="N368" s="190"/>
      <c r="O368" s="190"/>
      <c r="P368" s="190"/>
      <c r="Q368" s="190"/>
      <c r="R368" s="190"/>
      <c r="S368" s="190"/>
      <c r="T368" s="190"/>
      <c r="U368" s="190"/>
      <c r="V368" s="190"/>
      <c r="W368" s="190"/>
      <c r="X368" s="190"/>
      <c r="Y368" s="190"/>
      <c r="Z368" s="405"/>
    </row>
    <row r="369" spans="1:26" s="192" customFormat="1" ht="15.75" thickBot="1" x14ac:dyDescent="0.3">
      <c r="A369" s="683"/>
      <c r="B369" s="686"/>
      <c r="C369" s="191" t="s">
        <v>406</v>
      </c>
      <c r="D369" s="231">
        <f>D368/'Summary (banks)'!$D$55</f>
        <v>0</v>
      </c>
      <c r="E369" s="231" t="e">
        <f>E368/'Summary (banks)'!$E$55</f>
        <v>#DIV/0!</v>
      </c>
      <c r="F369" s="231" t="e">
        <f>F368/'Summary (banks)'!$F$55</f>
        <v>#DIV/0!</v>
      </c>
      <c r="G369" s="231" t="e">
        <f>G368/'Summary (banks)'!$G$55</f>
        <v>#DIV/0!</v>
      </c>
      <c r="H369" s="231" t="e">
        <f>H368/'Summary (banks)'!$H$55</f>
        <v>#DIV/0!</v>
      </c>
      <c r="I369" s="231">
        <f>I368/'Summary (banks)'!$I$55</f>
        <v>0</v>
      </c>
      <c r="J369" s="231" t="e">
        <f>J368/'Summary (banks)'!$J$55</f>
        <v>#DIV/0!</v>
      </c>
      <c r="K369" s="231" t="e">
        <f>K368/'Summary (banks)'!$K$55</f>
        <v>#DIV/0!</v>
      </c>
      <c r="L369" s="231" t="e">
        <f>L368/'Summary (banks)'!$L$55</f>
        <v>#DIV/0!</v>
      </c>
      <c r="M369" s="231" t="e">
        <f>M368/'Summary (banks)'!$M$55</f>
        <v>#DIV/0!</v>
      </c>
      <c r="N369" s="231" t="e">
        <f>N368/'Summary (banks)'!$N$55</f>
        <v>#DIV/0!</v>
      </c>
      <c r="O369" s="231" t="e">
        <f>O368/'Summary (banks)'!$O$55</f>
        <v>#DIV/0!</v>
      </c>
      <c r="P369" s="231" t="e">
        <f>P368/'Summary (banks)'!$P$55</f>
        <v>#DIV/0!</v>
      </c>
      <c r="Q369" s="231" t="e">
        <f>Q368/'Summary (banks)'!$Q$55</f>
        <v>#DIV/0!</v>
      </c>
      <c r="R369" s="231">
        <f>R368/'Summary (banks)'!$R$55</f>
        <v>0</v>
      </c>
      <c r="S369" s="231" t="e">
        <f>S368/'Summary (banks)'!$S$55</f>
        <v>#DIV/0!</v>
      </c>
      <c r="T369" s="231">
        <f>T368/'Summary (banks)'!$T$55</f>
        <v>0</v>
      </c>
      <c r="U369" s="231" t="e">
        <f>U368/'Summary (banks)'!$U$55</f>
        <v>#DIV/0!</v>
      </c>
      <c r="V369" s="231" t="e">
        <f>V368/'Summary (banks)'!$V$55</f>
        <v>#DIV/0!</v>
      </c>
      <c r="W369" s="231" t="e">
        <f>W368/'Summary (banks)'!$W$55</f>
        <v>#DIV/0!</v>
      </c>
      <c r="X369" s="231" t="e">
        <f>X368/'Summary (banks)'!$X$55</f>
        <v>#DIV/0!</v>
      </c>
      <c r="Z369" s="398"/>
    </row>
    <row r="370" spans="1:26" s="230" customFormat="1" ht="15" customHeight="1" thickTop="1" thickBot="1" x14ac:dyDescent="0.3">
      <c r="A370" s="683"/>
      <c r="B370" s="687" t="s">
        <v>82</v>
      </c>
      <c r="C370" s="200" t="s">
        <v>91</v>
      </c>
      <c r="D370" s="200">
        <f>D360/D356</f>
        <v>0.13286525840509081</v>
      </c>
      <c r="E370" s="200"/>
      <c r="F370" s="200">
        <f>Barclays!M14</f>
        <v>0.14285714285714285</v>
      </c>
      <c r="G370" s="200"/>
      <c r="H370" s="200"/>
      <c r="I370" s="188">
        <f>'Standard Chartered'!L25</f>
        <v>0</v>
      </c>
      <c r="J370" s="200" t="e">
        <f>'BNP Paribas'!J25</f>
        <v>#DIV/0!</v>
      </c>
      <c r="K370" s="200" t="e">
        <f>'Crédit Agricole'!K20</f>
        <v>#DIV/0!</v>
      </c>
      <c r="L370" s="200" t="e">
        <f>'Société Générale'!K36</f>
        <v>#DIV/0!</v>
      </c>
      <c r="M370" s="200"/>
      <c r="N370" s="200"/>
      <c r="O370" s="200">
        <f>'Deutsche Bank'!H21</f>
        <v>0</v>
      </c>
      <c r="P370" s="200"/>
      <c r="Q370" s="200"/>
      <c r="R370" s="200"/>
      <c r="S370" s="200"/>
      <c r="T370" s="200"/>
      <c r="U370" s="200"/>
      <c r="V370" s="200"/>
      <c r="W370" s="200"/>
      <c r="X370" s="200"/>
      <c r="Y370" s="200"/>
      <c r="Z370" s="406">
        <f>MEDIAN(M370:X370,E370:I370)</f>
        <v>0</v>
      </c>
    </row>
    <row r="371" spans="1:26" s="17" customFormat="1" ht="15.75" thickBot="1" x14ac:dyDescent="0.3">
      <c r="A371" s="683"/>
      <c r="B371" s="688"/>
      <c r="C371" s="193" t="s">
        <v>407</v>
      </c>
      <c r="D371" s="230">
        <v>0</v>
      </c>
      <c r="I371" s="204"/>
      <c r="J371" s="204"/>
      <c r="K371" s="204"/>
      <c r="L371" s="204"/>
      <c r="O371" s="204"/>
      <c r="Z371" s="397"/>
    </row>
    <row r="372" spans="1:26" s="23" customFormat="1" ht="15.75" thickBot="1" x14ac:dyDescent="0.3">
      <c r="A372" s="683"/>
      <c r="B372" s="688"/>
      <c r="C372" s="188" t="s">
        <v>497</v>
      </c>
      <c r="D372" s="233">
        <f>D356/D364</f>
        <v>0.22794008791208795</v>
      </c>
      <c r="E372" s="188"/>
      <c r="F372" s="233">
        <f>Barclays!N14</f>
        <v>0.40191141666666669</v>
      </c>
      <c r="G372" s="188"/>
      <c r="H372" s="188"/>
      <c r="I372" s="233">
        <f>'Standard Chartered'!M25</f>
        <v>2.3117948717948717E-2</v>
      </c>
      <c r="J372" s="188">
        <f>'BNP Paribas'!L25</f>
        <v>0</v>
      </c>
      <c r="K372" s="188" t="e">
        <f>'Crédit Agricole'!L20</f>
        <v>#DIV/0!</v>
      </c>
      <c r="L372" s="188" t="e">
        <f>'Société Générale'!M36</f>
        <v>#DIV/0!</v>
      </c>
      <c r="M372" s="188"/>
      <c r="N372" s="188"/>
      <c r="O372" s="188">
        <f>'Deutsche Bank'!I21</f>
        <v>6.25E-2</v>
      </c>
      <c r="P372" s="188"/>
      <c r="Q372" s="188"/>
      <c r="R372" s="188"/>
      <c r="S372" s="188"/>
      <c r="T372" s="188"/>
      <c r="U372" s="188"/>
      <c r="V372" s="188"/>
      <c r="W372" s="188"/>
      <c r="X372" s="188"/>
      <c r="Y372" s="188"/>
      <c r="Z372" s="404"/>
    </row>
    <row r="373" spans="1:26" s="17" customFormat="1" x14ac:dyDescent="0.25">
      <c r="A373" s="683"/>
      <c r="B373" s="688"/>
      <c r="C373" s="189" t="s">
        <v>445</v>
      </c>
      <c r="D373" s="234">
        <f>D372/'Summary (banks)'!$D$81</f>
        <v>5.0693011259911023</v>
      </c>
      <c r="E373" s="230">
        <f>E372/'Summary (banks)'!$E$81</f>
        <v>0</v>
      </c>
      <c r="F373" s="230">
        <f>F372/'Summary (banks)'!$F$81</f>
        <v>10.546731123388579</v>
      </c>
      <c r="G373" s="230">
        <f>G372/'Summary (banks)'!$G$81</f>
        <v>0</v>
      </c>
      <c r="H373" s="230">
        <f>H372/'Summary (banks)'!$H$81</f>
        <v>0</v>
      </c>
      <c r="I373" s="230">
        <f>I372/'Summary (banks)'!$I$81</f>
        <v>-1.4700742461740486</v>
      </c>
      <c r="J373" s="230">
        <f>J372/'Summary (banks)'!$J$81</f>
        <v>0</v>
      </c>
      <c r="K373" s="230" t="e">
        <f>K372/'Summary (banks)'!$K$81</f>
        <v>#DIV/0!</v>
      </c>
      <c r="L373" s="230" t="e">
        <f>L372/'Summary (banks)'!$L$81</f>
        <v>#DIV/0!</v>
      </c>
      <c r="M373" s="230">
        <f>M372/'Summary (banks)'!$M$81</f>
        <v>0</v>
      </c>
      <c r="N373" s="230">
        <f>N372/'Summary (banks)'!$N$81</f>
        <v>0</v>
      </c>
      <c r="O373" s="230">
        <f>O372/'Summary (banks)'!$O$81</f>
        <v>-1.2643182272909164</v>
      </c>
      <c r="P373" s="230">
        <f>P372/'Summary (banks)'!$P$81</f>
        <v>0</v>
      </c>
      <c r="Q373" s="230">
        <f>Q372/'Summary (banks)'!$Q$81</f>
        <v>0</v>
      </c>
      <c r="R373" s="230">
        <f>R372/'Summary (banks)'!$R$81</f>
        <v>0</v>
      </c>
      <c r="S373" s="230">
        <f>S372/'Summary (banks)'!$S$81</f>
        <v>0</v>
      </c>
      <c r="T373" s="230">
        <f>T372/'Summary (banks)'!$T$81</f>
        <v>0</v>
      </c>
      <c r="U373" s="230">
        <f>U372/'Summary (banks)'!$U$81</f>
        <v>0</v>
      </c>
      <c r="V373" s="230">
        <f>V372/'Summary (banks)'!$V$81</f>
        <v>0</v>
      </c>
      <c r="W373" s="230">
        <f>W372/'Summary (banks)'!$W$81</f>
        <v>0</v>
      </c>
      <c r="X373" s="230">
        <f>X372/'Summary (banks)'!$X$81</f>
        <v>0</v>
      </c>
      <c r="Z373" s="397"/>
    </row>
    <row r="374" spans="1:26" s="360" customFormat="1" x14ac:dyDescent="0.25">
      <c r="A374" s="683"/>
      <c r="B374" s="688"/>
      <c r="C374" s="359" t="s">
        <v>446</v>
      </c>
      <c r="D374" s="363">
        <f>D372/'Summary (banks)'!$D$84</f>
        <v>3.9476937869796904</v>
      </c>
      <c r="E374" s="264">
        <f>E372/'Summary (banks)'!$E$84</f>
        <v>0</v>
      </c>
      <c r="F374" s="264">
        <f>F372/'Summary (banks)'!$F$84</f>
        <v>10.3083118556701</v>
      </c>
      <c r="G374" s="264">
        <f>G372/'Summary (banks)'!$G$84</f>
        <v>0</v>
      </c>
      <c r="H374" s="264">
        <f>H372/'Summary (banks)'!$H$84</f>
        <v>0</v>
      </c>
      <c r="I374" s="264">
        <f>I372/'Summary (banks)'!$I$84</f>
        <v>7.2085863697705941</v>
      </c>
      <c r="J374" s="264">
        <f>J372/'Summary (banks)'!$J$84</f>
        <v>0</v>
      </c>
      <c r="K374" s="264" t="e">
        <f>K372/'Summary (banks)'!$K$84</f>
        <v>#DIV/0!</v>
      </c>
      <c r="L374" s="264" t="e">
        <f>L372/'Summary (banks)'!$L$84</f>
        <v>#DIV/0!</v>
      </c>
      <c r="M374" s="264">
        <f>M372/'Summary (banks)'!$M$84</f>
        <v>0</v>
      </c>
      <c r="N374" s="264">
        <f>N372/'Summary (banks)'!$N$84</f>
        <v>0</v>
      </c>
      <c r="O374" s="264">
        <f>O372/'Summary (banks)'!$O$84</f>
        <v>-4.6061917443408786</v>
      </c>
      <c r="P374" s="264">
        <f>P372/'Summary (banks)'!$P$84</f>
        <v>0</v>
      </c>
      <c r="Q374" s="264">
        <f>Q372/'Summary (banks)'!$Q$84</f>
        <v>0</v>
      </c>
      <c r="R374" s="264">
        <f>R372/'Summary (banks)'!$R$84</f>
        <v>0</v>
      </c>
      <c r="S374" s="264">
        <f>S372/'Summary (banks)'!$S$84</f>
        <v>0</v>
      </c>
      <c r="T374" s="264">
        <f>T372/'Summary (banks)'!$T$84</f>
        <v>0</v>
      </c>
      <c r="U374" s="264">
        <f>U372/'Summary (banks)'!$U$84</f>
        <v>0</v>
      </c>
      <c r="V374" s="264">
        <f>V372/'Summary (banks)'!$V$84</f>
        <v>0</v>
      </c>
      <c r="W374" s="264">
        <f>W372/'Summary (banks)'!$W$84</f>
        <v>0</v>
      </c>
      <c r="X374" s="264">
        <f>X372/'Summary (banks)'!$X$84</f>
        <v>0</v>
      </c>
      <c r="Z374" s="397"/>
    </row>
    <row r="375" spans="1:26" s="17" customFormat="1" ht="15.75" thickBot="1" x14ac:dyDescent="0.3">
      <c r="A375" s="683"/>
      <c r="B375" s="688"/>
      <c r="C375" s="357" t="s">
        <v>448</v>
      </c>
      <c r="D375" s="234">
        <f>D372/'Summary (banks)'!$D$92</f>
        <v>5.4574766958132841</v>
      </c>
      <c r="E375" s="230">
        <f>E372/'Summary (banks)'!$E$90</f>
        <v>0</v>
      </c>
      <c r="F375" s="230">
        <f>F372/'Summary (banks)'!$F$90</f>
        <v>13.722636112158936</v>
      </c>
      <c r="G375" s="230">
        <f>G372/'Summary (banks)'!$G$90</f>
        <v>0</v>
      </c>
      <c r="H375" s="230">
        <f>H372/'Summary (banks)'!$H$90</f>
        <v>0</v>
      </c>
      <c r="I375" s="230">
        <f>I372/'Summary (banks)'!$I$90</f>
        <v>-0.70588754004879339</v>
      </c>
      <c r="J375" s="230">
        <f>J372/'Summary (banks)'!$J$90</f>
        <v>0</v>
      </c>
      <c r="K375" s="230" t="e">
        <f>K372/'Summary (banks)'!$K$90</f>
        <v>#DIV/0!</v>
      </c>
      <c r="L375" s="230" t="e">
        <f>L372/'Summary (banks)'!$L$90</f>
        <v>#DIV/0!</v>
      </c>
      <c r="M375" s="230">
        <f>M372/'Summary (banks)'!$M$90</f>
        <v>0</v>
      </c>
      <c r="N375" s="230">
        <f>N372/'Summary (banks)'!$N$90</f>
        <v>0</v>
      </c>
      <c r="O375" s="230">
        <f>O372/'Summary (banks)'!$O$90</f>
        <v>-0.85181290790427844</v>
      </c>
      <c r="P375" s="230">
        <f>P372/'Summary (banks)'!$P$90</f>
        <v>0</v>
      </c>
      <c r="Q375" s="230">
        <f>Q372/'Summary (banks)'!$Q$90</f>
        <v>0</v>
      </c>
      <c r="R375" s="230">
        <f>R372/'Summary (banks)'!$R$90</f>
        <v>0</v>
      </c>
      <c r="S375" s="230">
        <f>S372/'Summary (banks)'!$S$90</f>
        <v>0</v>
      </c>
      <c r="T375" s="230">
        <f>T372/'Summary (banks)'!$T$90</f>
        <v>0</v>
      </c>
      <c r="U375" s="230">
        <f>U372/'Summary (banks)'!$U$90</f>
        <v>0</v>
      </c>
      <c r="V375" s="230">
        <f>V372/'Summary (banks)'!$V$90</f>
        <v>0</v>
      </c>
      <c r="W375" s="230">
        <f>W372/'Summary (banks)'!$W$90</f>
        <v>0</v>
      </c>
      <c r="X375" s="230">
        <f>X372/'Summary (banks)'!$X$90</f>
        <v>0</v>
      </c>
      <c r="Z375" s="397"/>
    </row>
    <row r="376" spans="1:26" s="202" customFormat="1" ht="15.75" thickBot="1" x14ac:dyDescent="0.3">
      <c r="A376" s="683"/>
      <c r="B376" s="688"/>
      <c r="C376" s="201" t="s">
        <v>498</v>
      </c>
      <c r="D376" s="201">
        <f>D356/D352</f>
        <v>0.44901429333063408</v>
      </c>
      <c r="E376" s="201"/>
      <c r="F376" s="201">
        <f>Barclays!O14</f>
        <v>0.5490196078431373</v>
      </c>
      <c r="G376" s="201"/>
      <c r="H376" s="201"/>
      <c r="I376" s="201">
        <f>'Standard Chartered'!N25</f>
        <v>0.1111111111111111</v>
      </c>
      <c r="J376" s="201">
        <f>'BNP Paribas'!M25</f>
        <v>0</v>
      </c>
      <c r="K376" s="201">
        <f>'Crédit Agricole'!M20</f>
        <v>0</v>
      </c>
      <c r="L376" s="201" t="e">
        <f>'Société Générale'!N36</f>
        <v>#DIV/0!</v>
      </c>
      <c r="M376" s="201"/>
      <c r="N376" s="201"/>
      <c r="O376" s="201">
        <f>'Deutsche Bank'!J21</f>
        <v>0.33333333333333331</v>
      </c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407"/>
    </row>
    <row r="377" spans="1:26" s="230" customFormat="1" x14ac:dyDescent="0.25">
      <c r="A377" s="683"/>
      <c r="B377" s="688"/>
      <c r="C377" s="382" t="s">
        <v>445</v>
      </c>
      <c r="D377" s="230">
        <f>D376/'Summary (banks)'!$D$94</f>
        <v>2.3251139070422191</v>
      </c>
      <c r="E377" s="230">
        <f>E376/'Summary (banks)'!$E$94</f>
        <v>0</v>
      </c>
      <c r="F377" s="230">
        <f>F376/'Summary (banks)'!$F$94</f>
        <v>4.4463005091539367</v>
      </c>
      <c r="G377" s="230">
        <f>G376/'Summary (banks)'!$G$94</f>
        <v>0</v>
      </c>
      <c r="H377" s="230">
        <f>H376/'Summary (banks)'!$H$94</f>
        <v>0</v>
      </c>
      <c r="I377" s="230">
        <f>I376/'Summary (banks)'!$I$94</f>
        <v>-1.1154154811410222</v>
      </c>
      <c r="J377" s="230">
        <f>J376/'Summary (banks)'!$J$94</f>
        <v>0</v>
      </c>
      <c r="K377" s="230">
        <f>K376/'Summary (banks)'!$K$94</f>
        <v>0</v>
      </c>
      <c r="L377" s="230" t="e">
        <f>L376/'Summary (banks)'!$L$94</f>
        <v>#DIV/0!</v>
      </c>
      <c r="M377" s="230">
        <f>M376/'Summary (banks)'!$M$94</f>
        <v>0</v>
      </c>
      <c r="N377" s="230">
        <f>N376/'Summary (banks)'!$N$94</f>
        <v>0</v>
      </c>
      <c r="O377" s="230">
        <f>O376/'Summary (banks)'!$O$94</f>
        <v>-2.3127250900360146</v>
      </c>
      <c r="P377" s="230">
        <f>P376/'Summary (banks)'!$P$94</f>
        <v>0</v>
      </c>
      <c r="Q377" s="230">
        <f>Q376/'Summary (banks)'!$Q$94</f>
        <v>0</v>
      </c>
      <c r="R377" s="230">
        <f>R376/'Summary (banks)'!$R$94</f>
        <v>0</v>
      </c>
      <c r="S377" s="230">
        <f>S376/'Summary (banks)'!$S$94</f>
        <v>0</v>
      </c>
      <c r="T377" s="230">
        <f>T376/'Summary (banks)'!$T$94</f>
        <v>0</v>
      </c>
      <c r="U377" s="230">
        <f>U376/'Summary (banks)'!$U$94</f>
        <v>0</v>
      </c>
      <c r="V377" s="230">
        <f>V376/'Summary (banks)'!$V$94</f>
        <v>0</v>
      </c>
      <c r="W377" s="230">
        <f>W376/'Summary (banks)'!$W$94</f>
        <v>0</v>
      </c>
      <c r="X377" s="230">
        <f>X376/'Summary (banks)'!$X$94</f>
        <v>0</v>
      </c>
      <c r="Z377" s="399"/>
    </row>
    <row r="378" spans="1:26" s="264" customFormat="1" x14ac:dyDescent="0.25">
      <c r="A378" s="683"/>
      <c r="B378" s="688"/>
      <c r="C378" s="383" t="s">
        <v>446</v>
      </c>
      <c r="D378" s="264">
        <f>D376/'Summary (banks)'!$D$97</f>
        <v>1.7006376347401528</v>
      </c>
      <c r="E378" s="264">
        <f>E376/'Summary (banks)'!$E$97</f>
        <v>0</v>
      </c>
      <c r="F378" s="264">
        <f>F376/'Summary (banks)'!$F$97</f>
        <v>3.3044943063135892</v>
      </c>
      <c r="G378" s="264">
        <f>G376/'Summary (banks)'!$G$97</f>
        <v>0</v>
      </c>
      <c r="H378" s="264">
        <f>H376/'Summary (banks)'!$H$97</f>
        <v>0</v>
      </c>
      <c r="I378" s="264">
        <f>I376/'Summary (banks)'!$I$97</f>
        <v>4.4788011695906516</v>
      </c>
      <c r="J378" s="264">
        <f>J376/'Summary (banks)'!$J$97</f>
        <v>0</v>
      </c>
      <c r="K378" s="264">
        <f>K376/'Summary (banks)'!$K$97</f>
        <v>0</v>
      </c>
      <c r="L378" s="264" t="e">
        <f>L376/'Summary (banks)'!$L$97</f>
        <v>#DIV/0!</v>
      </c>
      <c r="M378" s="264">
        <f>M376/'Summary (banks)'!$M$97</f>
        <v>0</v>
      </c>
      <c r="N378" s="264">
        <f>N376/'Summary (banks)'!$N$97</f>
        <v>0</v>
      </c>
      <c r="O378" s="264">
        <f>O376/'Summary (banks)'!$O$97</f>
        <v>-10.7265867731913</v>
      </c>
      <c r="P378" s="264">
        <f>P376/'Summary (banks)'!$P$97</f>
        <v>0</v>
      </c>
      <c r="Q378" s="264">
        <f>Q376/'Summary (banks)'!$Q$97</f>
        <v>0</v>
      </c>
      <c r="R378" s="264">
        <f>R376/'Summary (banks)'!$R$97</f>
        <v>0</v>
      </c>
      <c r="S378" s="264">
        <f>S376/'Summary (banks)'!$S$97</f>
        <v>0</v>
      </c>
      <c r="T378" s="264">
        <f>T376/'Summary (banks)'!$T$97</f>
        <v>0</v>
      </c>
      <c r="U378" s="264">
        <f>U376/'Summary (banks)'!$U$97</f>
        <v>0</v>
      </c>
      <c r="V378" s="264">
        <f>V376/'Summary (banks)'!$V$97</f>
        <v>0</v>
      </c>
      <c r="W378" s="264">
        <f>W376/'Summary (banks)'!$W$97</f>
        <v>0</v>
      </c>
      <c r="X378" s="264">
        <f>X376/'Summary (banks)'!$X$97</f>
        <v>0</v>
      </c>
      <c r="Z378" s="399"/>
    </row>
    <row r="379" spans="1:26" s="230" customFormat="1" x14ac:dyDescent="0.25">
      <c r="A379" s="683"/>
      <c r="B379" s="688"/>
      <c r="C379" s="387" t="s">
        <v>448</v>
      </c>
      <c r="D379" s="230">
        <f>D376/'Summary (banks)'!$D$105</f>
        <v>2.069693860475978</v>
      </c>
      <c r="E379" s="230">
        <f>E376/'Summary (banks)'!$E$103</f>
        <v>0</v>
      </c>
      <c r="F379" s="230">
        <f>F376/'Summary (banks)'!$F$103</f>
        <v>5.5771776835970162</v>
      </c>
      <c r="G379" s="230">
        <f>G376/'Summary (banks)'!$G$103</f>
        <v>0</v>
      </c>
      <c r="H379" s="230">
        <f>H376/'Summary (banks)'!$H$103</f>
        <v>0</v>
      </c>
      <c r="I379" s="230">
        <f>I376/'Summary (banks)'!$I$103</f>
        <v>-0.3981658387466564</v>
      </c>
      <c r="J379" s="230">
        <f>J376/'Summary (banks)'!$J$103</f>
        <v>0</v>
      </c>
      <c r="K379" s="230">
        <f>K376/'Summary (banks)'!$K$103</f>
        <v>0</v>
      </c>
      <c r="L379" s="230" t="e">
        <f>L376/'Summary (banks)'!$L$103</f>
        <v>#DIV/0!</v>
      </c>
      <c r="M379" s="230">
        <f>M376/'Summary (banks)'!$M$103</f>
        <v>0</v>
      </c>
      <c r="N379" s="230">
        <f>N376/'Summary (banks)'!$N$103</f>
        <v>0</v>
      </c>
      <c r="O379" s="230">
        <f>O376/'Summary (banks)'!$O$103</f>
        <v>-1.4425912496978486</v>
      </c>
      <c r="P379" s="230">
        <f>P376/'Summary (banks)'!$P$103</f>
        <v>0</v>
      </c>
      <c r="Q379" s="230">
        <f>Q376/'Summary (banks)'!$Q$103</f>
        <v>0</v>
      </c>
      <c r="R379" s="230">
        <f>R376/'Summary (banks)'!$R$103</f>
        <v>0</v>
      </c>
      <c r="S379" s="230">
        <f>S376/'Summary (banks)'!$S$103</f>
        <v>0</v>
      </c>
      <c r="T379" s="230">
        <f>T376/'Summary (banks)'!$T$103</f>
        <v>0</v>
      </c>
      <c r="U379" s="230">
        <f>U376/'Summary (banks)'!$U$103</f>
        <v>0</v>
      </c>
      <c r="V379" s="230">
        <f>V376/'Summary (banks)'!$V$103</f>
        <v>0</v>
      </c>
      <c r="W379" s="230">
        <f>W376/'Summary (banks)'!$W$103</f>
        <v>0</v>
      </c>
      <c r="X379" s="230">
        <f>X376/'Summary (banks)'!$X$103</f>
        <v>0</v>
      </c>
      <c r="Z379" s="399"/>
    </row>
    <row r="381" spans="1:26" ht="15.75" thickBot="1" x14ac:dyDescent="0.3">
      <c r="A381" s="530"/>
      <c r="B381" s="529"/>
    </row>
    <row r="382" spans="1:26" s="23" customFormat="1" ht="15.75" customHeight="1" thickBot="1" x14ac:dyDescent="0.3">
      <c r="A382" s="682" t="s">
        <v>53</v>
      </c>
      <c r="B382" s="684" t="s">
        <v>331</v>
      </c>
      <c r="C382" s="188" t="s">
        <v>2</v>
      </c>
      <c r="D382" s="203">
        <f>SUM(E382:X382)</f>
        <v>20651.671483999999</v>
      </c>
      <c r="E382" s="203">
        <f>HSBC!C23</f>
        <v>14079.3856</v>
      </c>
      <c r="F382" s="203">
        <f>Barclays!D15</f>
        <v>507.097376</v>
      </c>
      <c r="G382" s="203">
        <f>RBS!C21</f>
        <v>115.750488</v>
      </c>
      <c r="H382" s="203">
        <f>Lloyds!E7</f>
        <v>37.214820000000003</v>
      </c>
      <c r="I382" s="203">
        <f>'Standard Chartered'!C26</f>
        <v>2774.2231999999999</v>
      </c>
      <c r="J382" s="188">
        <f>'BNP Paribas'!C27</f>
        <v>674</v>
      </c>
      <c r="K382" s="188">
        <f>'Crédit Agricole'!C21</f>
        <v>199</v>
      </c>
      <c r="L382" s="188">
        <f>'Société Générale'!C38</f>
        <v>767</v>
      </c>
      <c r="M382" s="188">
        <f>'BPCE group'!C27</f>
        <v>113</v>
      </c>
      <c r="N382" s="188"/>
      <c r="O382" s="188">
        <f>'Deutsche Bank'!C22</f>
        <v>1129</v>
      </c>
      <c r="P382" s="188">
        <f>Commerzbank!C5</f>
        <v>125</v>
      </c>
      <c r="Q382" s="188"/>
      <c r="R382" s="188">
        <f>ING!E14</f>
        <v>85</v>
      </c>
      <c r="S382" s="188"/>
      <c r="T382" s="188"/>
      <c r="U382" s="188"/>
      <c r="V382" s="188"/>
      <c r="W382" s="188">
        <f>'BBVA '!E12</f>
        <v>46</v>
      </c>
      <c r="X382" s="188"/>
      <c r="Y382" s="188"/>
      <c r="Z382" s="404"/>
    </row>
    <row r="383" spans="1:26" s="17" customFormat="1" x14ac:dyDescent="0.25">
      <c r="A383" s="683"/>
      <c r="B383" s="685"/>
      <c r="C383" s="189" t="s">
        <v>333</v>
      </c>
      <c r="D383" s="26">
        <f>D382/'Summary (banks)'!$D$3</f>
        <v>4.2283696372381628E-2</v>
      </c>
      <c r="E383" s="230">
        <f>E382/'Summary (banks)'!$E$3</f>
        <v>0.26113712374581938</v>
      </c>
      <c r="F383" s="230">
        <f>F382/'Summary (banks)'!$F$3</f>
        <v>1.2552443974485792E-2</v>
      </c>
      <c r="G383" s="230">
        <f>G382/'Summary (banks)'!$G$3</f>
        <v>6.5000386907064925E-3</v>
      </c>
      <c r="H383" s="230">
        <f>H382/'Summary (banks)'!$H$3</f>
        <v>1.8293798402341608E-3</v>
      </c>
      <c r="I383" s="230">
        <f>I382/'Summary (banks)'!$I$3</f>
        <v>0.20125580482699981</v>
      </c>
      <c r="J383" s="230">
        <f>J382/'Summary (banks)'!$J$3</f>
        <v>1.5697051562718337E-2</v>
      </c>
      <c r="K383" s="230">
        <f>K382/'Summary (banks)'!$K$3</f>
        <v>6.1370505150188121E-3</v>
      </c>
      <c r="L383" s="230">
        <f>L382/'Summary (banks)'!$L$3</f>
        <v>2.9910696876340521E-2</v>
      </c>
      <c r="M383" s="230">
        <f>M382/'Summary (banks)'!$M$3</f>
        <v>4.7351659403285281E-3</v>
      </c>
      <c r="N383" s="230">
        <f>N382/'Summary (banks)'!$N$3</f>
        <v>0</v>
      </c>
      <c r="O383" s="230">
        <f>O382/'Summary (banks)'!$O$3</f>
        <v>3.2557603022176085E-2</v>
      </c>
      <c r="P383" s="230">
        <f>P382/'Summary (banks)'!$P$3</f>
        <v>1.1105188343994314E-2</v>
      </c>
      <c r="Q383" s="230">
        <f>Q382/'Summary (banks)'!$Q$3</f>
        <v>0</v>
      </c>
      <c r="R383" s="230">
        <f>R382/'Summary (banks)'!$R$3</f>
        <v>4.9794961921499703E-3</v>
      </c>
      <c r="S383" s="230">
        <f>S382/'Summary (banks)'!$S$3</f>
        <v>0</v>
      </c>
      <c r="T383" s="230">
        <f>T382/'Summary (banks)'!$T$3</f>
        <v>0</v>
      </c>
      <c r="U383" s="230">
        <f>U382/'Summary (banks)'!$U$3</f>
        <v>0</v>
      </c>
      <c r="V383" s="230">
        <f>V382/'Summary (banks)'!$V$3</f>
        <v>0</v>
      </c>
      <c r="W383" s="230">
        <f>W382/'Summary (banks)'!$W$3</f>
        <v>1.9690095026110776E-3</v>
      </c>
      <c r="X383" s="230">
        <f>X382/'Summary (banks)'!$X$3</f>
        <v>0</v>
      </c>
      <c r="Z383" s="397"/>
    </row>
    <row r="384" spans="1:26" s="360" customFormat="1" x14ac:dyDescent="0.25">
      <c r="A384" s="683"/>
      <c r="B384" s="685"/>
      <c r="C384" s="359" t="s">
        <v>334</v>
      </c>
      <c r="D384" s="264">
        <f>D382/'Summary (banks)'!$D$7</f>
        <v>8.0557589774824287E-2</v>
      </c>
      <c r="E384" s="264">
        <f>E382/'Summary (banks)'!$E$7</f>
        <v>0.34924965893587995</v>
      </c>
      <c r="F384" s="264">
        <f>F382/'Summary (banks)'!$F$7</f>
        <v>2.6263202968883816E-2</v>
      </c>
      <c r="G384" s="264">
        <f>G382/'Summary (banks)'!$G$7</f>
        <v>4.3749999999999997E-2</v>
      </c>
      <c r="H384" s="264">
        <f>H382/'Summary (banks)'!$H$7</f>
        <v>5.0590219224283327E-2</v>
      </c>
      <c r="I384" s="264">
        <f>I382/'Summary (banks)'!$I$7</f>
        <v>0.25110168108372777</v>
      </c>
      <c r="J384" s="264">
        <f>J382/'Summary (banks)'!$J$7</f>
        <v>2.3539272866971675E-2</v>
      </c>
      <c r="K384" s="264">
        <f>K382/'Summary (banks)'!$K$7</f>
        <v>2.2457961855321069E-2</v>
      </c>
      <c r="L384" s="264">
        <f>L382/'Summary (banks)'!$L$7</f>
        <v>5.6621880998080618E-2</v>
      </c>
      <c r="M384" s="264">
        <f>M382/'Summary (banks)'!$M$7</f>
        <v>2.3809523809523808E-2</v>
      </c>
      <c r="N384" s="264">
        <f>N382/'Summary (banks)'!$N$7</f>
        <v>0</v>
      </c>
      <c r="O384" s="264">
        <f>O382/'Summary (banks)'!$O$7</f>
        <v>4.6716597012455001E-2</v>
      </c>
      <c r="P384" s="264">
        <f>P382/'Summary (banks)'!$P$7</f>
        <v>3.9382482671707623E-2</v>
      </c>
      <c r="Q384" s="264">
        <f>Q382/'Summary (banks)'!$Q$7</f>
        <v>0</v>
      </c>
      <c r="R384" s="264">
        <f>R382/'Summary (banks)'!$R$7</f>
        <v>7.2898799313893658E-3</v>
      </c>
      <c r="S384" s="264">
        <f>S382/'Summary (banks)'!$S$7</f>
        <v>0</v>
      </c>
      <c r="T384" s="264">
        <f>T382/'Summary (banks)'!$T$7</f>
        <v>0</v>
      </c>
      <c r="U384" s="264">
        <f>U382/'Summary (banks)'!$U$7</f>
        <v>0</v>
      </c>
      <c r="V384" s="264">
        <f>V382/'Summary (banks)'!$V$7</f>
        <v>0</v>
      </c>
      <c r="W384" s="264">
        <f>W382/'Summary (banks)'!$W$7</f>
        <v>2.7749291186583819E-3</v>
      </c>
      <c r="X384" s="264">
        <f>X382/'Summary (banks)'!$X$7</f>
        <v>0</v>
      </c>
      <c r="Z384" s="397"/>
    </row>
    <row r="385" spans="1:26" s="17" customFormat="1" ht="15.75" thickBot="1" x14ac:dyDescent="0.3">
      <c r="A385" s="683"/>
      <c r="B385" s="685"/>
      <c r="C385" s="372" t="s">
        <v>398</v>
      </c>
      <c r="D385" s="230">
        <f>D382/'Summary (banks)'!$D$9</f>
        <v>0.35274804439669261</v>
      </c>
      <c r="E385" s="230">
        <f>E382/'Summary (banks)'!$E$9</f>
        <v>0.81626679211750552</v>
      </c>
      <c r="F385" s="230">
        <f>F382/'Summary (banks)'!$F$9</f>
        <v>0.15416841223292838</v>
      </c>
      <c r="G385" s="230">
        <f>G382/'Summary (banks)'!$G$9</f>
        <v>7.9620853080568738E-2</v>
      </c>
      <c r="H385" s="230">
        <f>H382/'Summary (banks)'!$H$9</f>
        <v>0.10489510489510491</v>
      </c>
      <c r="I385" s="230">
        <f>I382/'Summary (banks)'!$I$9</f>
        <v>0.52055489764845209</v>
      </c>
      <c r="J385" s="230">
        <f>J382/'Summary (banks)'!$J$9</f>
        <v>7.7551490047175237E-2</v>
      </c>
      <c r="K385" s="230">
        <f>K382/'Summary (banks)'!$K$9</f>
        <v>9.6088845968131331E-2</v>
      </c>
      <c r="L385" s="230">
        <f>L382/'Summary (banks)'!$L$9</f>
        <v>0.29522709776751349</v>
      </c>
      <c r="M385" s="230">
        <f>M382/'Summary (banks)'!$M$9</f>
        <v>0.20433996383363473</v>
      </c>
      <c r="N385" s="230">
        <f>N382/'Summary (banks)'!$N$9</f>
        <v>0</v>
      </c>
      <c r="O385" s="230">
        <f>O382/'Summary (banks)'!$O$9</f>
        <v>0.2334091378953897</v>
      </c>
      <c r="P385" s="230">
        <f>P382/'Summary (banks)'!$P$9</f>
        <v>0.21079258010118043</v>
      </c>
      <c r="Q385" s="230" t="e">
        <f>Q382/'Summary (banks)'!$Q$9</f>
        <v>#DIV/0!</v>
      </c>
      <c r="R385" s="230">
        <f>R382/'Summary (banks)'!$R$9</f>
        <v>1.8414211438474871E-2</v>
      </c>
      <c r="S385" s="230">
        <f>S382/'Summary (banks)'!$S$9</f>
        <v>0</v>
      </c>
      <c r="T385" s="230">
        <f>T382/'Summary (banks)'!$T$9</f>
        <v>0</v>
      </c>
      <c r="U385" s="230">
        <f>U382/'Summary (banks)'!$U$9</f>
        <v>0</v>
      </c>
      <c r="V385" s="230">
        <f>V382/'Summary (banks)'!$V$9</f>
        <v>0</v>
      </c>
      <c r="W385" s="230">
        <f>W382/'Summary (banks)'!$W$9</f>
        <v>0.33823529411764708</v>
      </c>
      <c r="X385" s="230">
        <f>X382/'Summary (banks)'!$X$9</f>
        <v>0</v>
      </c>
      <c r="Z385" s="397"/>
    </row>
    <row r="386" spans="1:26" s="23" customFormat="1" ht="15.75" thickBot="1" x14ac:dyDescent="0.3">
      <c r="A386" s="683"/>
      <c r="B386" s="685"/>
      <c r="C386" s="236" t="s">
        <v>6</v>
      </c>
      <c r="D386" s="203">
        <f>SUM(E386:X386)</f>
        <v>10550.550017999998</v>
      </c>
      <c r="E386" s="203">
        <f>HSBC!E23</f>
        <v>8841.0895999999993</v>
      </c>
      <c r="F386" s="203">
        <f>Barclays!F15</f>
        <v>82.678920000000005</v>
      </c>
      <c r="G386" s="203">
        <f>RBS!E21</f>
        <v>-77.166992000000008</v>
      </c>
      <c r="H386" s="203">
        <f>Lloyds!G7</f>
        <v>43.417290000000001</v>
      </c>
      <c r="I386" s="203">
        <f>'Standard Chartered'!E26</f>
        <v>975.5311999999999</v>
      </c>
      <c r="J386" s="188">
        <f>'BNP Paribas'!E27</f>
        <v>-10</v>
      </c>
      <c r="K386" s="188">
        <f>'Crédit Agricole'!E21</f>
        <v>21</v>
      </c>
      <c r="L386" s="188">
        <f>'Société Générale'!E38</f>
        <v>335</v>
      </c>
      <c r="M386" s="188">
        <f>'BPCE group'!E27</f>
        <v>3</v>
      </c>
      <c r="N386" s="188"/>
      <c r="O386" s="188">
        <f>'Deutsche Bank'!E22</f>
        <v>204</v>
      </c>
      <c r="P386" s="188">
        <f>Commerzbank!E5</f>
        <v>69</v>
      </c>
      <c r="Q386" s="188"/>
      <c r="R386" s="188">
        <f>ING!G14</f>
        <v>49</v>
      </c>
      <c r="S386" s="188"/>
      <c r="T386" s="188"/>
      <c r="U386" s="188"/>
      <c r="V386" s="188"/>
      <c r="W386" s="188">
        <f>'BBVA '!G12</f>
        <v>14</v>
      </c>
      <c r="X386" s="188"/>
      <c r="Y386" s="188"/>
      <c r="Z386" s="404"/>
    </row>
    <row r="387" spans="1:26" s="17" customFormat="1" x14ac:dyDescent="0.25">
      <c r="A387" s="683"/>
      <c r="B387" s="685"/>
      <c r="C387" s="189" t="s">
        <v>335</v>
      </c>
      <c r="D387" s="26">
        <f>D386/'Summary (banks)'!$D$29</f>
        <v>0.11186053863863327</v>
      </c>
      <c r="E387" s="230">
        <f>E386/'Summary (banks)'!$E$29</f>
        <v>0.51974346742990407</v>
      </c>
      <c r="F387" s="230">
        <f>F386/'Summary (banks)'!$F$29</f>
        <v>1.6574585635359112E-2</v>
      </c>
      <c r="G387" s="230">
        <f>G386/'Summary (banks)'!$G$29</f>
        <v>2.0717721050684427E-2</v>
      </c>
      <c r="H387" s="230">
        <f>H386/'Summary (banks)'!$H$29</f>
        <v>1.9863791146424517E-2</v>
      </c>
      <c r="I387" s="230">
        <f>I386/'Summary (banks)'!$I$29</f>
        <v>-0.71043992120814148</v>
      </c>
      <c r="J387" s="230">
        <f>J386/'Summary (banks)'!$J$29</f>
        <v>-1.0214504596527069E-3</v>
      </c>
      <c r="K387" s="230">
        <f>K386/'Summary (banks)'!$K$29</f>
        <v>2.3750282741461207E-3</v>
      </c>
      <c r="L387" s="230">
        <f>L386/'Summary (banks)'!$L$29</f>
        <v>5.4819178530518736E-2</v>
      </c>
      <c r="M387" s="230">
        <f>M386/'Summary (banks)'!$M$29</f>
        <v>4.542701393095094E-4</v>
      </c>
      <c r="N387" s="230">
        <f>N386/'Summary (banks)'!$N$29</f>
        <v>0</v>
      </c>
      <c r="O387" s="230">
        <f>O386/'Summary (banks)'!$O$29</f>
        <v>-4.0816326530612242E-2</v>
      </c>
      <c r="P387" s="230">
        <f>P386/'Summary (banks)'!$P$29</f>
        <v>2.1988527724665391E-2</v>
      </c>
      <c r="Q387" s="230">
        <f>Q386/'Summary (banks)'!$Q$29</f>
        <v>0</v>
      </c>
      <c r="R387" s="230">
        <f>R386/'Summary (banks)'!$R$29</f>
        <v>7.6395385095104455E-3</v>
      </c>
      <c r="S387" s="230">
        <f>S386/'Summary (banks)'!$S$29</f>
        <v>0</v>
      </c>
      <c r="T387" s="230">
        <f>T386/'Summary (banks)'!$T$29</f>
        <v>0</v>
      </c>
      <c r="U387" s="230">
        <f>U386/'Summary (banks)'!$U$29</f>
        <v>0</v>
      </c>
      <c r="V387" s="230">
        <f>V386/'Summary (banks)'!$V$29</f>
        <v>0</v>
      </c>
      <c r="W387" s="230">
        <f>W386/'Summary (banks)'!$W$29</f>
        <v>3.0414946773843145E-3</v>
      </c>
      <c r="X387" s="230">
        <f>X386/'Summary (banks)'!$X$29</f>
        <v>0</v>
      </c>
      <c r="Z387" s="397"/>
    </row>
    <row r="388" spans="1:26" s="360" customFormat="1" x14ac:dyDescent="0.25">
      <c r="A388" s="683"/>
      <c r="B388" s="685"/>
      <c r="C388" s="359" t="s">
        <v>336</v>
      </c>
      <c r="D388" s="264">
        <f>D386/'Summary (banks)'!$D$33</f>
        <v>0.15587554196668052</v>
      </c>
      <c r="E388" s="264">
        <f>E386/'Summary (banks)'!$E$33</f>
        <v>0.50546391752577313</v>
      </c>
      <c r="F388" s="264">
        <f>F386/'Summary (banks)'!$F$33</f>
        <v>2.5773195876288648E-2</v>
      </c>
      <c r="G388" s="264">
        <f>G386/'Summary (banks)'!$G$33</f>
        <v>2.3480083857442349E-2</v>
      </c>
      <c r="H388" s="264">
        <f>H386/'Summary (banks)'!$H$33</f>
        <v>0.11475409836065566</v>
      </c>
      <c r="I388" s="264">
        <f>I386/'Summary (banks)'!$I$33</f>
        <v>3.559210526315796</v>
      </c>
      <c r="J388" s="264">
        <f>J386/'Summary (banks)'!$J$33</f>
        <v>-1.2746972594008922E-3</v>
      </c>
      <c r="K388" s="264">
        <f>K386/'Summary (banks)'!$K$33</f>
        <v>8.4033613445378148E-3</v>
      </c>
      <c r="L388" s="264">
        <f>L386/'Summary (banks)'!$L$33</f>
        <v>7.5145805293853743E-2</v>
      </c>
      <c r="M388" s="264">
        <f>M386/'Summary (banks)'!$M$33</f>
        <v>1.7371163867979154E-3</v>
      </c>
      <c r="N388" s="264">
        <f>N386/'Summary (banks)'!$N$33</f>
        <v>0</v>
      </c>
      <c r="O388" s="264">
        <f>O386/'Summary (banks)'!$O$33</f>
        <v>-0.27163781624500666</v>
      </c>
      <c r="P388" s="264">
        <f>P386/'Summary (banks)'!$P$33</f>
        <v>5.0623624358033747E-2</v>
      </c>
      <c r="Q388" s="264">
        <f>Q386/'Summary (banks)'!$Q$33</f>
        <v>0</v>
      </c>
      <c r="R388" s="264">
        <f>R386/'Summary (banks)'!$R$33</f>
        <v>9.1503267973856214E-3</v>
      </c>
      <c r="S388" s="264">
        <f>S386/'Summary (banks)'!$S$33</f>
        <v>0</v>
      </c>
      <c r="T388" s="264">
        <f>T386/'Summary (banks)'!$T$33</f>
        <v>0</v>
      </c>
      <c r="U388" s="264">
        <f>U386/'Summary (banks)'!$U$33</f>
        <v>0</v>
      </c>
      <c r="V388" s="264">
        <f>V386/'Summary (banks)'!$V$33</f>
        <v>0</v>
      </c>
      <c r="W388" s="264">
        <f>W386/'Summary (banks)'!$W$33</f>
        <v>2.2657387926849006E-3</v>
      </c>
      <c r="X388" s="264">
        <f>X386/'Summary (banks)'!$X$33</f>
        <v>0</v>
      </c>
      <c r="Z388" s="397"/>
    </row>
    <row r="389" spans="1:26" s="17" customFormat="1" ht="15.75" thickBot="1" x14ac:dyDescent="0.3">
      <c r="A389" s="683"/>
      <c r="B389" s="685"/>
      <c r="C389" s="372" t="s">
        <v>399</v>
      </c>
      <c r="D389" s="230">
        <f>D386/'Summary (banks)'!$D$35</f>
        <v>0.42593141005456597</v>
      </c>
      <c r="E389" s="230">
        <f>E386/'Summary (banks)'!$E$35</f>
        <v>0.91337555886736221</v>
      </c>
      <c r="F389" s="230">
        <f>F386/'Summary (banks)'!$F$35</f>
        <v>6.1919504643962849E-2</v>
      </c>
      <c r="G389" s="230">
        <f>G386/'Summary (banks)'!$G$35</f>
        <v>-0.15999999999999998</v>
      </c>
      <c r="H389" s="230">
        <f>H386/'Summary (banks)'!$H$35</f>
        <v>0.1851851851851852</v>
      </c>
      <c r="I389" s="230">
        <f>I386/'Summary (banks)'!$I$35</f>
        <v>0.98903107861060324</v>
      </c>
      <c r="J389" s="230">
        <f>J386/'Summary (banks)'!$J$35</f>
        <v>-3.1685678073510772E-3</v>
      </c>
      <c r="K389" s="230">
        <f>K386/'Summary (banks)'!$K$35</f>
        <v>4.9881235154394299E-2</v>
      </c>
      <c r="L389" s="230">
        <f>L386/'Summary (banks)'!$L$35</f>
        <v>0.24962742175856931</v>
      </c>
      <c r="M389" s="230">
        <f>M386/'Summary (banks)'!$M$35</f>
        <v>1.4354066985645933E-2</v>
      </c>
      <c r="N389" s="230">
        <f>N386/'Summary (banks)'!$N$35</f>
        <v>0</v>
      </c>
      <c r="O389" s="230">
        <f>O386/'Summary (banks)'!$O$35</f>
        <v>0.10753821823932525</v>
      </c>
      <c r="P389" s="230">
        <f>P386/'Summary (banks)'!$P$35</f>
        <v>0.22697368421052633</v>
      </c>
      <c r="Q389" s="230" t="e">
        <f>Q386/'Summary (banks)'!$Q$35</f>
        <v>#DIV/0!</v>
      </c>
      <c r="R389" s="230">
        <f>R386/'Summary (banks)'!$R$35</f>
        <v>2.269569245020843E-2</v>
      </c>
      <c r="S389" s="230">
        <f>S386/'Summary (banks)'!$S$35</f>
        <v>0</v>
      </c>
      <c r="T389" s="230">
        <f>T386/'Summary (banks)'!$T$35</f>
        <v>0</v>
      </c>
      <c r="U389" s="230">
        <f>U386/'Summary (banks)'!$U$35</f>
        <v>0</v>
      </c>
      <c r="V389" s="230">
        <f>V386/'Summary (banks)'!$V$35</f>
        <v>0</v>
      </c>
      <c r="W389" s="230">
        <f>W386/'Summary (banks)'!$W$35</f>
        <v>0.77777777777777779</v>
      </c>
      <c r="X389" s="230">
        <f>X386/'Summary (banks)'!$X$35</f>
        <v>0</v>
      </c>
      <c r="Z389" s="397"/>
    </row>
    <row r="390" spans="1:26" s="23" customFormat="1" ht="15.75" thickBot="1" x14ac:dyDescent="0.3">
      <c r="A390" s="683"/>
      <c r="B390" s="685"/>
      <c r="C390" s="188" t="s">
        <v>400</v>
      </c>
      <c r="D390" s="203">
        <f>SUM(E390:X390)</f>
        <v>1261.032682</v>
      </c>
      <c r="E390" s="203">
        <f>HSBC!F23</f>
        <v>993.56319999999994</v>
      </c>
      <c r="F390" s="203">
        <f>Barclays!G15</f>
        <v>0</v>
      </c>
      <c r="G390" s="203">
        <f>RBS!F21</f>
        <v>0</v>
      </c>
      <c r="H390" s="203">
        <f>Lloyds!H7</f>
        <v>3.721482</v>
      </c>
      <c r="I390" s="203">
        <f>'Standard Chartered'!F26</f>
        <v>139.74799999999999</v>
      </c>
      <c r="J390" s="188">
        <f>'BNP Paribas'!H27</f>
        <v>0</v>
      </c>
      <c r="K390" s="188">
        <f>'Crédit Agricole'!H21</f>
        <v>4</v>
      </c>
      <c r="L390" s="188">
        <f>'Société Générale'!H38</f>
        <v>45</v>
      </c>
      <c r="M390" s="188">
        <f>'BPCE group'!F27</f>
        <v>5</v>
      </c>
      <c r="N390" s="188"/>
      <c r="O390" s="188">
        <f>'Deutsche Bank'!F22</f>
        <v>61</v>
      </c>
      <c r="P390" s="188">
        <f>Commerzbank!F5</f>
        <v>8</v>
      </c>
      <c r="Q390" s="188"/>
      <c r="R390" s="188">
        <f>ING!H14</f>
        <v>1</v>
      </c>
      <c r="S390" s="188"/>
      <c r="T390" s="188"/>
      <c r="U390" s="188"/>
      <c r="V390" s="188"/>
      <c r="W390" s="188">
        <f>'BBVA '!H12</f>
        <v>0</v>
      </c>
      <c r="X390" s="188"/>
      <c r="Y390" s="188"/>
      <c r="Z390" s="404"/>
    </row>
    <row r="391" spans="1:26" s="17" customFormat="1" x14ac:dyDescent="0.25">
      <c r="A391" s="683"/>
      <c r="B391" s="685"/>
      <c r="C391" s="189" t="s">
        <v>401</v>
      </c>
      <c r="D391" s="26">
        <f>D390/'Summary (banks)'!$D$42</f>
        <v>4.520254262921649E-2</v>
      </c>
      <c r="E391" s="230">
        <f>E390/'Summary (banks)'!$E$42</f>
        <v>0.3274888558692422</v>
      </c>
      <c r="F391" s="230">
        <f>F390/'Summary (banks)'!$F$42</f>
        <v>0</v>
      </c>
      <c r="G391" s="230">
        <f>G390/'Summary (banks)'!$G$42</f>
        <v>0</v>
      </c>
      <c r="H391" s="230">
        <f>H390/'Summary (banks)'!$H$42</f>
        <v>9.0909090909090912E-2</v>
      </c>
      <c r="I391" s="230">
        <f>I390/'Summary (banks)'!$I$42</f>
        <v>0.13466550825369242</v>
      </c>
      <c r="J391" s="230">
        <f>J390/'Summary (banks)'!$J$42</f>
        <v>0</v>
      </c>
      <c r="K391" s="230">
        <f>K390/'Summary (banks)'!$K$42</f>
        <v>1.3377926421404682E-3</v>
      </c>
      <c r="L391" s="230">
        <f>L390/'Summary (banks)'!$L$42</f>
        <v>2.6285046728971962E-2</v>
      </c>
      <c r="M391" s="230">
        <f>M390/'Summary (banks)'!$M$42</f>
        <v>2.1533161068044791E-3</v>
      </c>
      <c r="N391" s="230">
        <f>N390/'Summary (banks)'!$N$42</f>
        <v>0</v>
      </c>
      <c r="O391" s="230">
        <f>O390/'Summary (banks)'!$O$42</f>
        <v>7.2360616844602613E-2</v>
      </c>
      <c r="P391" s="230">
        <f>P390/'Summary (banks)'!$P$42</f>
        <v>1.3071895424836602E-2</v>
      </c>
      <c r="Q391" s="230">
        <f>Q390/'Summary (banks)'!$Q$42</f>
        <v>0</v>
      </c>
      <c r="R391" s="230">
        <f>R390/'Summary (banks)'!$R$42</f>
        <v>5.941770647653001E-4</v>
      </c>
      <c r="S391" s="230">
        <f>S390/'Summary (banks)'!$S$42</f>
        <v>0</v>
      </c>
      <c r="T391" s="230">
        <f>T390/'Summary (banks)'!$T$42</f>
        <v>0</v>
      </c>
      <c r="U391" s="230">
        <f>U390/'Summary (banks)'!$U$42</f>
        <v>0</v>
      </c>
      <c r="V391" s="230">
        <f>V390/'Summary (banks)'!$V$42</f>
        <v>0</v>
      </c>
      <c r="W391" s="230">
        <f>W390/'Summary (banks)'!$W$42</f>
        <v>0</v>
      </c>
      <c r="X391" s="230">
        <f>X390/'Summary (banks)'!$X$42</f>
        <v>0</v>
      </c>
      <c r="Z391" s="397"/>
    </row>
    <row r="392" spans="1:26" s="360" customFormat="1" x14ac:dyDescent="0.25">
      <c r="A392" s="683"/>
      <c r="B392" s="685"/>
      <c r="C392" s="359" t="s">
        <v>402</v>
      </c>
      <c r="D392" s="264">
        <f>D390/'Summary (banks)'!$D$46</f>
        <v>6.7665995057449441E-2</v>
      </c>
      <c r="E392" s="264">
        <f>E390/'Summary (banks)'!$E$46</f>
        <v>0.34001851280468998</v>
      </c>
      <c r="F392" s="264">
        <f>F390/'Summary (banks)'!$F$46</f>
        <v>0</v>
      </c>
      <c r="G392" s="264">
        <f>G390/'Summary (banks)'!$G$46</f>
        <v>0</v>
      </c>
      <c r="H392" s="264">
        <f>H390/'Summary (banks)'!$H$46</f>
        <v>0.15</v>
      </c>
      <c r="I392" s="264">
        <f>I390/'Summary (banks)'!$I$46</f>
        <v>0.13293310463121782</v>
      </c>
      <c r="J392" s="264">
        <f>J390/'Summary (banks)'!$J$46</f>
        <v>0</v>
      </c>
      <c r="K392" s="264">
        <f>K390/'Summary (banks)'!$K$46</f>
        <v>5.6577086280056579E-3</v>
      </c>
      <c r="L392" s="264">
        <f>L390/'Summary (banks)'!$L$46</f>
        <v>3.9752650176678443E-2</v>
      </c>
      <c r="M392" s="264">
        <f>M390/'Summary (banks)'!$M$46</f>
        <v>8.8967971530249119E-3</v>
      </c>
      <c r="N392" s="264">
        <f>N390/'Summary (banks)'!$N$46</f>
        <v>0</v>
      </c>
      <c r="O392" s="264">
        <f>O390/'Summary (banks)'!$O$46</f>
        <v>4.8760991207034372E-2</v>
      </c>
      <c r="P392" s="264">
        <f>P390/'Summary (banks)'!$P$46</f>
        <v>1.9656019656019656E-2</v>
      </c>
      <c r="Q392" s="264">
        <f>Q390/'Summary (banks)'!$Q$46</f>
        <v>0</v>
      </c>
      <c r="R392" s="264">
        <f>R390/'Summary (banks)'!$R$46</f>
        <v>7.874015748031496E-4</v>
      </c>
      <c r="S392" s="264">
        <f>S390/'Summary (banks)'!$S$46</f>
        <v>0</v>
      </c>
      <c r="T392" s="264">
        <f>T390/'Summary (banks)'!$T$46</f>
        <v>0</v>
      </c>
      <c r="U392" s="264">
        <f>U390/'Summary (banks)'!$U$46</f>
        <v>0</v>
      </c>
      <c r="V392" s="264">
        <f>V390/'Summary (banks)'!$V$46</f>
        <v>0</v>
      </c>
      <c r="W392" s="264">
        <f>W390/'Summary (banks)'!$W$46</f>
        <v>0</v>
      </c>
      <c r="X392" s="264">
        <f>X390/'Summary (banks)'!$X$46</f>
        <v>0</v>
      </c>
      <c r="Z392" s="397"/>
    </row>
    <row r="393" spans="1:26" s="17" customFormat="1" ht="15.75" thickBot="1" x14ac:dyDescent="0.3">
      <c r="A393" s="683"/>
      <c r="B393" s="685"/>
      <c r="C393" s="372" t="s">
        <v>403</v>
      </c>
      <c r="D393" s="230">
        <f>D390/'Summary (banks)'!$D$48</f>
        <v>0.32904275141041744</v>
      </c>
      <c r="E393" s="230">
        <f>E390/'Summary (banks)'!$E$48</f>
        <v>0.87114624505928862</v>
      </c>
      <c r="F393" s="230">
        <f>F390/'Summary (banks)'!$F$48</f>
        <v>0</v>
      </c>
      <c r="G393" s="230">
        <f>G390/'Summary (banks)'!$G$48</f>
        <v>0</v>
      </c>
      <c r="H393" s="230">
        <f>H390/'Summary (banks)'!$H$48</f>
        <v>0.6</v>
      </c>
      <c r="I393" s="230">
        <f>I390/'Summary (banks)'!$I$48</f>
        <v>0.68281938325991176</v>
      </c>
      <c r="J393" s="230">
        <f>J390/'Summary (banks)'!$J$48</f>
        <v>0</v>
      </c>
      <c r="K393" s="230">
        <f>K390/'Summary (banks)'!$K$48</f>
        <v>2.3668639053254437E-2</v>
      </c>
      <c r="L393" s="230">
        <f>L390/'Summary (banks)'!$L$48</f>
        <v>0.20833333333333334</v>
      </c>
      <c r="M393" s="230">
        <f>M390/'Summary (banks)'!$M$48</f>
        <v>0.13157894736842105</v>
      </c>
      <c r="N393" s="230">
        <f>N390/'Summary (banks)'!$N$48</f>
        <v>0</v>
      </c>
      <c r="O393" s="230">
        <f>O390/'Summary (banks)'!$O$48</f>
        <v>0.19741100323624594</v>
      </c>
      <c r="P393" s="230">
        <f>P390/'Summary (banks)'!$P$48</f>
        <v>0.11940298507462686</v>
      </c>
      <c r="Q393" s="230" t="e">
        <f>Q390/'Summary (banks)'!$Q$48</f>
        <v>#DIV/0!</v>
      </c>
      <c r="R393" s="230">
        <f>R390/'Summary (banks)'!$R$48</f>
        <v>2.2172949002217295E-3</v>
      </c>
      <c r="S393" s="230">
        <f>S390/'Summary (banks)'!$S$48</f>
        <v>0</v>
      </c>
      <c r="T393" s="230">
        <f>T390/'Summary (banks)'!$T$48</f>
        <v>0</v>
      </c>
      <c r="U393" s="230">
        <f>U390/'Summary (banks)'!$U$48</f>
        <v>0</v>
      </c>
      <c r="V393" s="230">
        <f>V390/'Summary (banks)'!$V$48</f>
        <v>0</v>
      </c>
      <c r="W393" s="230">
        <f>W390/'Summary (banks)'!$W$48</f>
        <v>0</v>
      </c>
      <c r="X393" s="230">
        <f>X390/'Summary (banks)'!$X$48</f>
        <v>0</v>
      </c>
      <c r="Z393" s="397"/>
    </row>
    <row r="394" spans="1:26" s="23" customFormat="1" ht="15.75" thickBot="1" x14ac:dyDescent="0.3">
      <c r="A394" s="683"/>
      <c r="B394" s="685"/>
      <c r="C394" s="188" t="s">
        <v>3</v>
      </c>
      <c r="D394" s="203">
        <f>SUM(E394:X394)</f>
        <v>43671</v>
      </c>
      <c r="E394" s="188">
        <f>HSBC!D23</f>
        <v>29664</v>
      </c>
      <c r="F394" s="188">
        <f>Barclays!E15</f>
        <v>765</v>
      </c>
      <c r="G394" s="188">
        <f>RBS!D21</f>
        <v>446</v>
      </c>
      <c r="H394" s="188">
        <f>Lloyds!F7</f>
        <v>73</v>
      </c>
      <c r="I394" s="188">
        <f>'Standard Chartered'!D26</f>
        <v>6530</v>
      </c>
      <c r="J394" s="188">
        <f>'BNP Paribas'!D27</f>
        <v>2382</v>
      </c>
      <c r="K394" s="188">
        <f>'Crédit Agricole'!D21</f>
        <v>633</v>
      </c>
      <c r="L394" s="188">
        <f>'Société Générale'!D38</f>
        <v>1071</v>
      </c>
      <c r="M394" s="188">
        <f>'BPCE group'!D27</f>
        <v>306</v>
      </c>
      <c r="N394" s="188"/>
      <c r="O394" s="188">
        <f>'Deutsche Bank'!D22</f>
        <v>1307</v>
      </c>
      <c r="P394" s="188">
        <f>Commerzbank!D5</f>
        <v>263</v>
      </c>
      <c r="Q394" s="188"/>
      <c r="R394" s="188">
        <f>ING!F14</f>
        <v>103</v>
      </c>
      <c r="S394" s="188"/>
      <c r="T394" s="188"/>
      <c r="U394" s="188"/>
      <c r="V394" s="188"/>
      <c r="W394" s="188">
        <f>'BBVA '!F12</f>
        <v>128</v>
      </c>
      <c r="X394" s="188"/>
      <c r="Y394" s="188"/>
      <c r="Z394" s="404"/>
    </row>
    <row r="395" spans="1:26" s="17" customFormat="1" x14ac:dyDescent="0.25">
      <c r="A395" s="683"/>
      <c r="B395" s="685"/>
      <c r="C395" s="189" t="s">
        <v>337</v>
      </c>
      <c r="D395" s="26">
        <f>D394/'Summary (banks)'!$D$16</f>
        <v>2.0819369054554365E-2</v>
      </c>
      <c r="E395" s="230">
        <f>E394/'Summary (banks)'!$E$16</f>
        <v>0.11455316388238838</v>
      </c>
      <c r="F395" s="230">
        <f>F394/'Summary (banks)'!$F$16</f>
        <v>5.8441558441558444E-3</v>
      </c>
      <c r="G395" s="230">
        <f>G394/'Summary (banks)'!$G$16</f>
        <v>4.8563246551029523E-3</v>
      </c>
      <c r="H395" s="230">
        <f>H394/'Summary (banks)'!$H$16</f>
        <v>8.1954330107551028E-4</v>
      </c>
      <c r="I395" s="230">
        <f>I394/'Summary (banks)'!$I$16</f>
        <v>7.478412240317002E-2</v>
      </c>
      <c r="J395" s="230">
        <f>J394/'Summary (banks)'!$J$16</f>
        <v>1.3120280251830064E-2</v>
      </c>
      <c r="K395" s="230">
        <f>K394/'Summary (banks)'!$K$16</f>
        <v>4.5801858122775027E-3</v>
      </c>
      <c r="L395" s="230">
        <f>L394/'Summary (banks)'!$L$16</f>
        <v>8.1311306143520903E-3</v>
      </c>
      <c r="M395" s="230">
        <f>M394/'Summary (banks)'!$M$16</f>
        <v>2.9741366742154014E-3</v>
      </c>
      <c r="N395" s="230">
        <f>N394/'Summary (banks)'!$N$16</f>
        <v>0</v>
      </c>
      <c r="O395" s="230">
        <f>O394/'Summary (banks)'!$O$16</f>
        <v>1.2927154937935809E-2</v>
      </c>
      <c r="P395" s="230">
        <f>P394/'Summary (banks)'!$P$16</f>
        <v>5.9691330004539266E-3</v>
      </c>
      <c r="Q395" s="230">
        <f>Q394/'Summary (banks)'!$Q$16</f>
        <v>0</v>
      </c>
      <c r="R395" s="230">
        <f>R394/'Summary (banks)'!$R$16</f>
        <v>1.9537177541729895E-3</v>
      </c>
      <c r="S395" s="230">
        <f>S394/'Summary (banks)'!$S$16</f>
        <v>0</v>
      </c>
      <c r="T395" s="230">
        <f>T394/'Summary (banks)'!$T$16</f>
        <v>0</v>
      </c>
      <c r="U395" s="230">
        <f>U394/'Summary (banks)'!$U$16</f>
        <v>0</v>
      </c>
      <c r="V395" s="230">
        <f>V394/'Summary (banks)'!$V$16</f>
        <v>0</v>
      </c>
      <c r="W395" s="230">
        <f>W394/'Summary (banks)'!$W$16</f>
        <v>9.2775136263481388E-4</v>
      </c>
      <c r="X395" s="230">
        <f>X394/'Summary (banks)'!$X$16</f>
        <v>0</v>
      </c>
      <c r="Z395" s="397"/>
    </row>
    <row r="396" spans="1:26" s="360" customFormat="1" x14ac:dyDescent="0.25">
      <c r="A396" s="683"/>
      <c r="B396" s="685"/>
      <c r="C396" s="359" t="s">
        <v>338</v>
      </c>
      <c r="D396" s="264">
        <f>D394/'Summary (banks)'!$D$20</f>
        <v>3.7254030500345918E-2</v>
      </c>
      <c r="E396" s="264">
        <f>E394/'Summary (banks)'!$E$20</f>
        <v>0.13836143566780942</v>
      </c>
      <c r="F396" s="264">
        <f>F394/'Summary (banks)'!$F$20</f>
        <v>9.2977466637497262E-3</v>
      </c>
      <c r="G396" s="264">
        <f>G394/'Summary (banks)'!$G$20</f>
        <v>1.635376943385157E-2</v>
      </c>
      <c r="H396" s="264">
        <f>H394/'Summary (banks)'!$H$20</f>
        <v>5.1336146272855133E-2</v>
      </c>
      <c r="I396" s="264">
        <f>I394/'Summary (banks)'!$I$20</f>
        <v>7.6405546129994728E-2</v>
      </c>
      <c r="J396" s="264">
        <f>J394/'Summary (banks)'!$J$20</f>
        <v>1.912177891948302E-2</v>
      </c>
      <c r="K396" s="264">
        <f>K394/'Summary (banks)'!$K$20</f>
        <v>1.8392608089260808E-2</v>
      </c>
      <c r="L396" s="264">
        <f>L394/'Summary (banks)'!$L$20</f>
        <v>1.3370118845500848E-2</v>
      </c>
      <c r="M396" s="264">
        <f>M394/'Summary (banks)'!$M$20</f>
        <v>2.6254826254826256E-2</v>
      </c>
      <c r="N396" s="264">
        <f>N394/'Summary (banks)'!$N$20</f>
        <v>0</v>
      </c>
      <c r="O396" s="264">
        <f>O394/'Summary (banks)'!$O$20</f>
        <v>2.3614222736142228E-2</v>
      </c>
      <c r="P396" s="264">
        <f>P394/'Summary (banks)'!$P$20</f>
        <v>2.5949679329057722E-2</v>
      </c>
      <c r="Q396" s="264">
        <f>Q394/'Summary (banks)'!$Q$20</f>
        <v>0</v>
      </c>
      <c r="R396" s="264">
        <f>R394/'Summary (banks)'!$R$20</f>
        <v>2.701001730738973E-3</v>
      </c>
      <c r="S396" s="264">
        <f>S394/'Summary (banks)'!$S$20</f>
        <v>0</v>
      </c>
      <c r="T396" s="264">
        <f>T394/'Summary (banks)'!$T$20</f>
        <v>0</v>
      </c>
      <c r="U396" s="264">
        <f>U394/'Summary (banks)'!$U$20</f>
        <v>0</v>
      </c>
      <c r="V396" s="264">
        <f>V394/'Summary (banks)'!$V$20</f>
        <v>0</v>
      </c>
      <c r="W396" s="264">
        <f>W394/'Summary (banks)'!$W$20</f>
        <v>1.2182934373958978E-3</v>
      </c>
      <c r="X396" s="264">
        <f>X394/'Summary (banks)'!$X$20</f>
        <v>0</v>
      </c>
      <c r="Z396" s="397"/>
    </row>
    <row r="397" spans="1:26" s="17" customFormat="1" ht="15.75" thickBot="1" x14ac:dyDescent="0.3">
      <c r="A397" s="683"/>
      <c r="B397" s="685"/>
      <c r="C397" s="372" t="s">
        <v>404</v>
      </c>
      <c r="D397" s="230">
        <f>D394/'Summary (banks)'!$D$22</f>
        <v>0.30170365048221737</v>
      </c>
      <c r="E397" s="230">
        <f>E394/'Summary (banks)'!$E$22</f>
        <v>0.75195822454308092</v>
      </c>
      <c r="F397" s="230">
        <f>F394/'Summary (banks)'!$F$22</f>
        <v>0.1239267779037745</v>
      </c>
      <c r="G397" s="230">
        <f>G394/'Summary (banks)'!$G$22</f>
        <v>5.8591697320021022E-2</v>
      </c>
      <c r="H397" s="230">
        <f>H394/'Summary (banks)'!$H$22</f>
        <v>0.13493530499075784</v>
      </c>
      <c r="I397" s="230">
        <f>I394/'Summary (banks)'!$I$22</f>
        <v>0.42755188895436391</v>
      </c>
      <c r="J397" s="230">
        <f>J394/'Summary (banks)'!$J$22</f>
        <v>8.4804898889205352E-2</v>
      </c>
      <c r="K397" s="230">
        <f>K394/'Summary (banks)'!$K$22</f>
        <v>0.12928921568627452</v>
      </c>
      <c r="L397" s="230">
        <f>L394/'Summary (banks)'!$L$22</f>
        <v>0.20808237808432095</v>
      </c>
      <c r="M397" s="230">
        <f>M394/'Summary (banks)'!$M$22</f>
        <v>0.18912237330037082</v>
      </c>
      <c r="N397" s="230">
        <f>N394/'Summary (banks)'!$N$22</f>
        <v>0</v>
      </c>
      <c r="O397" s="230">
        <f>O394/'Summary (banks)'!$O$22</f>
        <v>0.18323286134866115</v>
      </c>
      <c r="P397" s="230">
        <f>P394/'Summary (banks)'!$P$22</f>
        <v>0.22711571675302245</v>
      </c>
      <c r="Q397" s="230" t="e">
        <f>Q394/'Summary (banks)'!$Q$22</f>
        <v>#DIV/0!</v>
      </c>
      <c r="R397" s="230">
        <f>R394/'Summary (banks)'!$R$22</f>
        <v>9.0517620177519992E-3</v>
      </c>
      <c r="S397" s="230">
        <f>S394/'Summary (banks)'!$S$22</f>
        <v>0</v>
      </c>
      <c r="T397" s="230">
        <f>T394/'Summary (banks)'!$T$22</f>
        <v>0</v>
      </c>
      <c r="U397" s="230">
        <f>U394/'Summary (banks)'!$U$22</f>
        <v>0</v>
      </c>
      <c r="V397" s="230">
        <f>V394/'Summary (banks)'!$V$22</f>
        <v>0</v>
      </c>
      <c r="W397" s="230">
        <f>W394/'Summary (banks)'!$W$22</f>
        <v>6.7439409905163325E-2</v>
      </c>
      <c r="X397" s="230">
        <f>X394/'Summary (banks)'!$X$22</f>
        <v>0</v>
      </c>
      <c r="Z397" s="397"/>
    </row>
    <row r="398" spans="1:26" s="23" customFormat="1" ht="15.75" thickBot="1" x14ac:dyDescent="0.3">
      <c r="A398" s="683"/>
      <c r="B398" s="685"/>
      <c r="C398" s="190" t="s">
        <v>405</v>
      </c>
      <c r="D398" s="203">
        <f>SUM(E398:X398)</f>
        <v>0</v>
      </c>
      <c r="E398" s="190"/>
      <c r="F398" s="190"/>
      <c r="G398" s="190">
        <v>0</v>
      </c>
      <c r="H398" s="188">
        <f>Lloyds!I7</f>
        <v>0</v>
      </c>
      <c r="I398" s="188">
        <f>'Standard Chartered'!G26</f>
        <v>0</v>
      </c>
      <c r="J398" s="190"/>
      <c r="K398" s="190"/>
      <c r="L398" s="190"/>
      <c r="M398" s="190"/>
      <c r="N398" s="190"/>
      <c r="O398" s="190"/>
      <c r="P398" s="188">
        <f>Commerzbank!G5</f>
        <v>0</v>
      </c>
      <c r="Q398" s="190"/>
      <c r="R398" s="190"/>
      <c r="S398" s="190"/>
      <c r="T398" s="190"/>
      <c r="U398" s="190"/>
      <c r="V398" s="190"/>
      <c r="W398" s="188">
        <f>'BBVA '!I12</f>
        <v>0</v>
      </c>
      <c r="X398" s="190"/>
      <c r="Y398" s="190"/>
      <c r="Z398" s="405"/>
    </row>
    <row r="399" spans="1:26" s="192" customFormat="1" ht="15.75" thickBot="1" x14ac:dyDescent="0.3">
      <c r="A399" s="683"/>
      <c r="B399" s="686"/>
      <c r="C399" s="191" t="s">
        <v>406</v>
      </c>
      <c r="D399" s="231">
        <f>D398/'Summary (banks)'!$D$55</f>
        <v>0</v>
      </c>
      <c r="E399" s="231" t="e">
        <f>E398/'Summary (banks)'!$E$55</f>
        <v>#DIV/0!</v>
      </c>
      <c r="F399" s="231" t="e">
        <f>F398/'Summary (banks)'!$F$55</f>
        <v>#DIV/0!</v>
      </c>
      <c r="G399" s="231" t="e">
        <f>G398/'Summary (banks)'!$G$55</f>
        <v>#DIV/0!</v>
      </c>
      <c r="H399" s="231" t="e">
        <f>H398/'Summary (banks)'!$H$55</f>
        <v>#DIV/0!</v>
      </c>
      <c r="I399" s="231">
        <f>I398/'Summary (banks)'!$I$55</f>
        <v>0</v>
      </c>
      <c r="J399" s="231" t="e">
        <f>J398/'Summary (banks)'!$J$55</f>
        <v>#DIV/0!</v>
      </c>
      <c r="K399" s="231" t="e">
        <f>K398/'Summary (banks)'!$K$55</f>
        <v>#DIV/0!</v>
      </c>
      <c r="L399" s="231" t="e">
        <f>L398/'Summary (banks)'!$L$55</f>
        <v>#DIV/0!</v>
      </c>
      <c r="M399" s="231" t="e">
        <f>M398/'Summary (banks)'!$M$55</f>
        <v>#DIV/0!</v>
      </c>
      <c r="N399" s="231" t="e">
        <f>N398/'Summary (banks)'!$N$55</f>
        <v>#DIV/0!</v>
      </c>
      <c r="O399" s="231" t="e">
        <f>O398/'Summary (banks)'!$O$55</f>
        <v>#DIV/0!</v>
      </c>
      <c r="P399" s="231" t="e">
        <f>P398/'Summary (banks)'!$P$55</f>
        <v>#DIV/0!</v>
      </c>
      <c r="Q399" s="231" t="e">
        <f>Q398/'Summary (banks)'!$Q$55</f>
        <v>#DIV/0!</v>
      </c>
      <c r="R399" s="231">
        <f>R398/'Summary (banks)'!$R$55</f>
        <v>0</v>
      </c>
      <c r="S399" s="231" t="e">
        <f>S398/'Summary (banks)'!$S$55</f>
        <v>#DIV/0!</v>
      </c>
      <c r="T399" s="231">
        <f>T398/'Summary (banks)'!$T$55</f>
        <v>0</v>
      </c>
      <c r="U399" s="231" t="e">
        <f>U398/'Summary (banks)'!$U$55</f>
        <v>#DIV/0!</v>
      </c>
      <c r="V399" s="231" t="e">
        <f>V398/'Summary (banks)'!$V$55</f>
        <v>#DIV/0!</v>
      </c>
      <c r="W399" s="231" t="e">
        <f>W398/'Summary (banks)'!$W$55</f>
        <v>#DIV/0!</v>
      </c>
      <c r="X399" s="231" t="e">
        <f>X398/'Summary (banks)'!$X$55</f>
        <v>#DIV/0!</v>
      </c>
      <c r="Z399" s="398"/>
    </row>
    <row r="400" spans="1:26" s="230" customFormat="1" ht="15" customHeight="1" thickTop="1" thickBot="1" x14ac:dyDescent="0.3">
      <c r="A400" s="683"/>
      <c r="B400" s="687" t="s">
        <v>82</v>
      </c>
      <c r="C400" s="200" t="s">
        <v>91</v>
      </c>
      <c r="D400" s="200">
        <f>D390/D386</f>
        <v>0.11952293291331613</v>
      </c>
      <c r="E400" s="200">
        <f>HSBC!H23</f>
        <v>0.1123801754028146</v>
      </c>
      <c r="F400" s="200">
        <f>Barclays!M15</f>
        <v>0</v>
      </c>
      <c r="G400" s="200">
        <f>RBS!H21</f>
        <v>0</v>
      </c>
      <c r="H400" s="188">
        <f>Lloyds!J7</f>
        <v>8.5714285714285715E-2</v>
      </c>
      <c r="I400" s="188">
        <f>'Standard Chartered'!L26</f>
        <v>0.14325323475046212</v>
      </c>
      <c r="J400" s="200">
        <f>'BNP Paribas'!J27</f>
        <v>0</v>
      </c>
      <c r="K400" s="200">
        <f>'Crédit Agricole'!K21</f>
        <v>0.19047619047619047</v>
      </c>
      <c r="L400" s="200">
        <f>'Société Générale'!K38</f>
        <v>0.13432835820895522</v>
      </c>
      <c r="M400" s="200">
        <f>'BPCE group'!H27</f>
        <v>1.6666666666666667</v>
      </c>
      <c r="N400" s="200"/>
      <c r="O400" s="200">
        <f>'Deutsche Bank'!H22</f>
        <v>0.29901960784313725</v>
      </c>
      <c r="P400" s="188">
        <f>Commerzbank!H5</f>
        <v>0.11594202898550725</v>
      </c>
      <c r="Q400" s="200"/>
      <c r="R400" s="200">
        <f>ING!K14</f>
        <v>2.0408163265306121E-2</v>
      </c>
      <c r="S400" s="200"/>
      <c r="T400" s="200"/>
      <c r="U400" s="200"/>
      <c r="V400" s="200"/>
      <c r="W400" s="201">
        <f>'BBVA '!K12</f>
        <v>0</v>
      </c>
      <c r="X400" s="200"/>
      <c r="Y400" s="200"/>
      <c r="Z400" s="406">
        <f>MEDIAN(E400:X400)</f>
        <v>0.1123801754028146</v>
      </c>
    </row>
    <row r="401" spans="1:26" s="17" customFormat="1" ht="15.75" thickBot="1" x14ac:dyDescent="0.3">
      <c r="A401" s="683"/>
      <c r="B401" s="688"/>
      <c r="C401" s="193" t="s">
        <v>407</v>
      </c>
      <c r="D401" s="26">
        <v>0.16500000000000001</v>
      </c>
      <c r="E401" s="204"/>
      <c r="F401" s="204"/>
      <c r="G401" s="204"/>
      <c r="H401" s="204"/>
      <c r="I401" s="204"/>
      <c r="J401" s="204"/>
      <c r="K401" s="204"/>
      <c r="L401" s="204"/>
      <c r="M401" s="204"/>
      <c r="O401" s="204"/>
      <c r="P401" s="204"/>
      <c r="R401" s="204"/>
      <c r="W401" s="204"/>
      <c r="Z401" s="397"/>
    </row>
    <row r="402" spans="1:26" s="23" customFormat="1" ht="15.75" thickBot="1" x14ac:dyDescent="0.3">
      <c r="A402" s="683"/>
      <c r="B402" s="688"/>
      <c r="C402" s="188" t="s">
        <v>497</v>
      </c>
      <c r="D402" s="233">
        <f>D386/D394</f>
        <v>0.24159167452084904</v>
      </c>
      <c r="E402" s="233">
        <f>HSBC!I23</f>
        <v>0.298041046386192</v>
      </c>
      <c r="F402" s="233">
        <f>Barclays!N15</f>
        <v>0.10807701960784315</v>
      </c>
      <c r="G402" s="233">
        <f>RBS!I21</f>
        <v>-0.17302016143497759</v>
      </c>
      <c r="H402" s="233">
        <f>Lloyds!K7</f>
        <v>0.59475739726027399</v>
      </c>
      <c r="I402" s="233">
        <f>'Standard Chartered'!M26</f>
        <v>0.1493922205206738</v>
      </c>
      <c r="J402" s="233">
        <f>'BNP Paribas'!L27</f>
        <v>-4.1981528127623844E-3</v>
      </c>
      <c r="K402" s="233">
        <f>'Crédit Agricole'!L21</f>
        <v>3.3175355450236969E-2</v>
      </c>
      <c r="L402" s="233">
        <f>'Société Générale'!M38</f>
        <v>0.31279178338001867</v>
      </c>
      <c r="M402" s="233">
        <f>'BPCE group'!I27</f>
        <v>9.8039215686274508E-3</v>
      </c>
      <c r="N402" s="233"/>
      <c r="O402" s="233">
        <f>'Deutsche Bank'!I22</f>
        <v>0.15608263198163733</v>
      </c>
      <c r="P402" s="233">
        <f>Commerzbank!I5</f>
        <v>0.26235741444866922</v>
      </c>
      <c r="Q402" s="188"/>
      <c r="R402" s="188">
        <f>ING!L14</f>
        <v>0.47572815533980584</v>
      </c>
      <c r="S402" s="188"/>
      <c r="T402" s="188"/>
      <c r="U402" s="188"/>
      <c r="V402" s="188"/>
      <c r="W402" s="188">
        <f>'BBVA '!L12</f>
        <v>0.109375</v>
      </c>
      <c r="X402" s="188"/>
      <c r="Y402" s="188"/>
      <c r="Z402" s="404"/>
    </row>
    <row r="403" spans="1:26" s="17" customFormat="1" x14ac:dyDescent="0.25">
      <c r="A403" s="683"/>
      <c r="B403" s="688"/>
      <c r="C403" s="189" t="s">
        <v>445</v>
      </c>
      <c r="D403" s="234">
        <f>D402/'Summary (banks)'!$D$81</f>
        <v>5.3729072358301417</v>
      </c>
      <c r="E403" s="230">
        <f>E402/'Summary (banks)'!$E$81</f>
        <v>4.5371376033186142</v>
      </c>
      <c r="F403" s="230">
        <f>F402/'Summary (banks)'!$F$81</f>
        <v>2.8360957642725593</v>
      </c>
      <c r="G403" s="230">
        <f>G402/'Summary (banks)'!$G$81</f>
        <v>4.2661318017349936</v>
      </c>
      <c r="H403" s="230">
        <f>H402/'Summary (banks)'!$H$81</f>
        <v>24.237634692830376</v>
      </c>
      <c r="I403" s="230">
        <f>I402/'Summary (banks)'!$I$81</f>
        <v>-9.4998764226726653</v>
      </c>
      <c r="J403" s="230">
        <f>J402/'Summary (banks)'!$J$81</f>
        <v>-7.7852792779348687E-2</v>
      </c>
      <c r="K403" s="230">
        <f>K402/'Summary (banks)'!$K$81</f>
        <v>0.51854408783584605</v>
      </c>
      <c r="L403" s="230">
        <f>L402/'Summary (banks)'!$L$81</f>
        <v>6.7418888135628441</v>
      </c>
      <c r="M403" s="230">
        <f>M402/'Summary (banks)'!$M$81</f>
        <v>0.15274016935665849</v>
      </c>
      <c r="N403" s="230">
        <f>N402/'Summary (banks)'!$N$81</f>
        <v>0</v>
      </c>
      <c r="O403" s="230">
        <f>O402/'Summary (banks)'!$O$81</f>
        <v>-3.157409865246787</v>
      </c>
      <c r="P403" s="230">
        <f>P402/'Summary (banks)'!$P$81</f>
        <v>3.6837054431511684</v>
      </c>
      <c r="Q403" s="230">
        <f>Q402/'Summary (banks)'!$Q$81</f>
        <v>0</v>
      </c>
      <c r="R403" s="230">
        <f>R402/'Summary (banks)'!$R$81</f>
        <v>3.9102569924406865</v>
      </c>
      <c r="S403" s="230">
        <f>S402/'Summary (banks)'!$S$81</f>
        <v>0</v>
      </c>
      <c r="T403" s="230">
        <f>T402/'Summary (banks)'!$T$81</f>
        <v>0</v>
      </c>
      <c r="U403" s="230">
        <f>U402/'Summary (banks)'!$U$81</f>
        <v>0</v>
      </c>
      <c r="V403" s="230">
        <f>V402/'Summary (banks)'!$V$81</f>
        <v>0</v>
      </c>
      <c r="W403" s="230">
        <f>W402/'Summary (banks)'!$W$81</f>
        <v>3.2783510753856184</v>
      </c>
      <c r="X403" s="230">
        <f>X402/'Summary (banks)'!$X$81</f>
        <v>0</v>
      </c>
      <c r="Z403" s="397"/>
    </row>
    <row r="404" spans="1:26" s="360" customFormat="1" x14ac:dyDescent="0.25">
      <c r="A404" s="683"/>
      <c r="B404" s="688"/>
      <c r="C404" s="359" t="s">
        <v>446</v>
      </c>
      <c r="D404" s="363">
        <f>D402/'Summary (banks)'!$D$84</f>
        <v>4.1841255797874854</v>
      </c>
      <c r="E404" s="264">
        <f>E402/'Summary (banks)'!$E$84</f>
        <v>3.6532138820772029</v>
      </c>
      <c r="F404" s="264">
        <f>F402/'Summary (banks)'!$F$84</f>
        <v>2.7719830200121276</v>
      </c>
      <c r="G404" s="264">
        <f>G402/'Summary (banks)'!$G$84</f>
        <v>1.4357597465474612</v>
      </c>
      <c r="H404" s="264">
        <f>H402/'Summary (banks)'!$H$84</f>
        <v>2.2353469571075664</v>
      </c>
      <c r="I404" s="264">
        <f>I402/'Summary (banks)'!$I$84</f>
        <v>46.583143588297013</v>
      </c>
      <c r="J404" s="264">
        <f>J402/'Summary (banks)'!$J$84</f>
        <v>-6.6662064485125586E-2</v>
      </c>
      <c r="K404" s="264">
        <f>K402/'Summary (banks)'!$K$84</f>
        <v>0.45688796845752522</v>
      </c>
      <c r="L404" s="264">
        <f>L402/'Summary (banks)'!$L$84</f>
        <v>5.6204291197561727</v>
      </c>
      <c r="M404" s="264">
        <f>M402/'Summary (banks)'!$M$84</f>
        <v>6.6163697673626495E-2</v>
      </c>
      <c r="N404" s="264">
        <f>N402/'Summary (banks)'!$N$84</f>
        <v>0</v>
      </c>
      <c r="O404" s="264">
        <f>O402/'Summary (banks)'!$O$84</f>
        <v>-11.503144493901015</v>
      </c>
      <c r="P404" s="264">
        <f>P402/'Summary (banks)'!$P$84</f>
        <v>1.9508381477896275</v>
      </c>
      <c r="Q404" s="264">
        <f>Q402/'Summary (banks)'!$Q$84</f>
        <v>0</v>
      </c>
      <c r="R404" s="264">
        <f>R402/'Summary (banks)'!$R$84</f>
        <v>3.3877530300145948</v>
      </c>
      <c r="S404" s="264">
        <f>S402/'Summary (banks)'!$S$84</f>
        <v>0</v>
      </c>
      <c r="T404" s="264">
        <f>T402/'Summary (banks)'!$T$84</f>
        <v>0</v>
      </c>
      <c r="U404" s="264">
        <f>U402/'Summary (banks)'!$U$84</f>
        <v>0</v>
      </c>
      <c r="V404" s="264">
        <f>V402/'Summary (banks)'!$V$84</f>
        <v>0</v>
      </c>
      <c r="W404" s="264">
        <f>W402/'Summary (banks)'!$W$84</f>
        <v>1.8597644238549926</v>
      </c>
      <c r="X404" s="264">
        <f>X402/'Summary (banks)'!$X$84</f>
        <v>0</v>
      </c>
      <c r="Z404" s="397"/>
    </row>
    <row r="405" spans="1:26" s="17" customFormat="1" ht="15.75" thickBot="1" x14ac:dyDescent="0.3">
      <c r="A405" s="683"/>
      <c r="B405" s="688"/>
      <c r="C405" s="357" t="s">
        <v>448</v>
      </c>
      <c r="D405" s="234">
        <f>D402/'Summary (banks)'!$D$92</f>
        <v>5.7843310743503524</v>
      </c>
      <c r="E405" s="230">
        <f>E402/'Summary (banks)'!$E$90</f>
        <v>8.9240631049387229</v>
      </c>
      <c r="F405" s="230">
        <f>F402/'Summary (banks)'!$F$90</f>
        <v>3.690120635202403</v>
      </c>
      <c r="G405" s="230">
        <f>G402/'Summary (banks)'!$G$90</f>
        <v>3.4639985076797211</v>
      </c>
      <c r="H405" s="230">
        <f>H402/'Summary (banks)'!$H$90</f>
        <v>26.984951536632732</v>
      </c>
      <c r="I405" s="230">
        <f>I402/'Summary (banks)'!$I$90</f>
        <v>-4.5615685168421107</v>
      </c>
      <c r="J405" s="230">
        <f>J402/'Summary (banks)'!$J$90</f>
        <v>-9.7115032424623729E-2</v>
      </c>
      <c r="K405" s="230">
        <f>K402/'Summary (banks)'!$K$90</f>
        <v>0.52517994114240463</v>
      </c>
      <c r="L405" s="230">
        <f>L402/'Summary (banks)'!$L$90</f>
        <v>8.3014768778833261</v>
      </c>
      <c r="M405" s="230">
        <f>M402/'Summary (banks)'!$M$90</f>
        <v>0.15525149856658846</v>
      </c>
      <c r="N405" s="230">
        <f>N402/'Summary (banks)'!$N$90</f>
        <v>0</v>
      </c>
      <c r="O405" s="230">
        <f>O402/'Summary (banks)'!$O$90</f>
        <v>-2.1272512099461092</v>
      </c>
      <c r="P405" s="230">
        <f>P402/'Summary (banks)'!$P$90</f>
        <v>3.9716505979805246</v>
      </c>
      <c r="Q405" s="230">
        <f>Q402/'Summary (banks)'!$Q$90</f>
        <v>0</v>
      </c>
      <c r="R405" s="230">
        <f>R402/'Summary (banks)'!$R$90</f>
        <v>4.6221099106704848</v>
      </c>
      <c r="S405" s="230">
        <f>S402/'Summary (banks)'!$S$90</f>
        <v>0</v>
      </c>
      <c r="T405" s="230">
        <f>T402/'Summary (banks)'!$T$90</f>
        <v>0</v>
      </c>
      <c r="U405" s="230">
        <f>U402/'Summary (banks)'!$U$90</f>
        <v>0</v>
      </c>
      <c r="V405" s="230">
        <f>V402/'Summary (banks)'!$V$90</f>
        <v>0</v>
      </c>
      <c r="W405" s="230">
        <f>W402/'Summary (banks)'!$W$90</f>
        <v>3.2459446564885499</v>
      </c>
      <c r="X405" s="230">
        <f>X402/'Summary (banks)'!$X$90</f>
        <v>0</v>
      </c>
      <c r="Z405" s="397"/>
    </row>
    <row r="406" spans="1:26" s="202" customFormat="1" ht="15.75" thickBot="1" x14ac:dyDescent="0.3">
      <c r="A406" s="683"/>
      <c r="B406" s="688"/>
      <c r="C406" s="201" t="s">
        <v>498</v>
      </c>
      <c r="D406" s="201">
        <f>D386/D382</f>
        <v>0.51088116650383952</v>
      </c>
      <c r="E406" s="201">
        <f>HSBC!J23</f>
        <v>0.6279456967213114</v>
      </c>
      <c r="F406" s="201">
        <f>Barclays!O15</f>
        <v>0.16304347826086957</v>
      </c>
      <c r="G406" s="201">
        <f>RBS!J21</f>
        <v>-0.66666666666666674</v>
      </c>
      <c r="H406" s="201">
        <f>Lloyds!L7</f>
        <v>1.1666666666666665</v>
      </c>
      <c r="I406" s="201">
        <f>'Standard Chartered'!N26</f>
        <v>0.35164120896977574</v>
      </c>
      <c r="J406" s="201">
        <f>'BNP Paribas'!M27</f>
        <v>-1.483679525222552E-2</v>
      </c>
      <c r="K406" s="201">
        <f>'Crédit Agricole'!M21</f>
        <v>0.10552763819095477</v>
      </c>
      <c r="L406" s="201">
        <f>'Société Générale'!N38</f>
        <v>0.4367666232073012</v>
      </c>
      <c r="M406" s="201">
        <f>'BPCE group'!J27</f>
        <v>2.6548672566371681E-2</v>
      </c>
      <c r="N406" s="201"/>
      <c r="O406" s="201">
        <f>'Deutsche Bank'!J22</f>
        <v>0.18069087688219662</v>
      </c>
      <c r="P406" s="201">
        <f>Commerzbank!J5</f>
        <v>0.55200000000000005</v>
      </c>
      <c r="Q406" s="201"/>
      <c r="R406" s="201">
        <f>ING!M14</f>
        <v>0.57647058823529407</v>
      </c>
      <c r="S406" s="201"/>
      <c r="T406" s="201"/>
      <c r="U406" s="201"/>
      <c r="V406" s="201"/>
      <c r="W406" s="201">
        <f>'BBVA '!M12</f>
        <v>0.30434782608695654</v>
      </c>
      <c r="X406" s="201"/>
      <c r="Y406" s="201"/>
      <c r="Z406" s="407"/>
    </row>
    <row r="407" spans="1:26" s="230" customFormat="1" x14ac:dyDescent="0.25">
      <c r="A407" s="683"/>
      <c r="B407" s="688"/>
      <c r="C407" s="382" t="s">
        <v>445</v>
      </c>
      <c r="D407" s="230">
        <f>D406/'Summary (banks)'!$D$94</f>
        <v>2.6454768205103525</v>
      </c>
      <c r="E407" s="230">
        <f>E406/'Summary (banks)'!$E$94</f>
        <v>1.9903086163107235</v>
      </c>
      <c r="F407" s="230">
        <f>F406/'Summary (banks)'!$F$94</f>
        <v>1.3204269757386498</v>
      </c>
      <c r="G407" s="230">
        <f>G406/'Summary (banks)'!$G$94</f>
        <v>3.1873227278332714</v>
      </c>
      <c r="H407" s="230">
        <f>H406/'Summary (banks)'!$H$94</f>
        <v>10.858210367007187</v>
      </c>
      <c r="I407" s="230">
        <f>I406/'Summary (banks)'!$I$94</f>
        <v>-3.5300344346282988</v>
      </c>
      <c r="J407" s="230">
        <f>J406/'Summary (banks)'!$J$94</f>
        <v>-6.50727594014361E-2</v>
      </c>
      <c r="K407" s="230">
        <f>K406/'Summary (banks)'!$K$94</f>
        <v>0.38699832571588999</v>
      </c>
      <c r="L407" s="230">
        <f>L406/'Summary (banks)'!$L$94</f>
        <v>1.8327616623964695</v>
      </c>
      <c r="M407" s="230">
        <f>M406/'Summary (banks)'!$M$94</f>
        <v>9.5935421278602925E-2</v>
      </c>
      <c r="N407" s="230">
        <f>N406/'Summary (banks)'!$N$94</f>
        <v>0</v>
      </c>
      <c r="O407" s="230">
        <f>O406/'Summary (banks)'!$O$94</f>
        <v>-1.2536649735181937</v>
      </c>
      <c r="P407" s="230">
        <f>P406/'Summary (banks)'!$P$94</f>
        <v>1.9800229445506694</v>
      </c>
      <c r="Q407" s="230">
        <f>Q406/'Summary (banks)'!$Q$94</f>
        <v>0</v>
      </c>
      <c r="R407" s="230">
        <f>R406/'Summary (banks)'!$R$94</f>
        <v>1.5341990865569799</v>
      </c>
      <c r="S407" s="230">
        <f>S406/'Summary (banks)'!$S$94</f>
        <v>0</v>
      </c>
      <c r="T407" s="230">
        <f>T406/'Summary (banks)'!$T$94</f>
        <v>0</v>
      </c>
      <c r="U407" s="230">
        <f>U406/'Summary (banks)'!$U$94</f>
        <v>0</v>
      </c>
      <c r="V407" s="230">
        <f>V406/'Summary (banks)'!$V$94</f>
        <v>0</v>
      </c>
      <c r="W407" s="230">
        <f>W406/'Summary (banks)'!$W$94</f>
        <v>1.5446825794141819</v>
      </c>
      <c r="X407" s="230">
        <f>X406/'Summary (banks)'!$X$94</f>
        <v>0</v>
      </c>
      <c r="Z407" s="399"/>
    </row>
    <row r="408" spans="1:26" s="264" customFormat="1" x14ac:dyDescent="0.25">
      <c r="A408" s="683"/>
      <c r="B408" s="688"/>
      <c r="C408" s="383" t="s">
        <v>446</v>
      </c>
      <c r="D408" s="264">
        <f>D406/'Summary (banks)'!$D$97</f>
        <v>1.9349578655764903</v>
      </c>
      <c r="E408" s="264">
        <f>E406/'Summary (banks)'!$E$97</f>
        <v>1.4472853576030924</v>
      </c>
      <c r="F408" s="264">
        <f>F406/'Summary (banks)'!$F$97</f>
        <v>0.981342447333034</v>
      </c>
      <c r="G408" s="264">
        <f>G406/'Summary (banks)'!$G$97</f>
        <v>0.5366876310272537</v>
      </c>
      <c r="H408" s="264">
        <f>H406/'Summary (banks)'!$H$97</f>
        <v>2.268306010928959</v>
      </c>
      <c r="I408" s="264">
        <f>I406/'Summary (banks)'!$I$97</f>
        <v>14.17437952209092</v>
      </c>
      <c r="J408" s="264">
        <f>J406/'Summary (banks)'!$J$97</f>
        <v>-5.4151938617842357E-2</v>
      </c>
      <c r="K408" s="264">
        <f>K406/'Summary (banks)'!$K$97</f>
        <v>0.37418183353743512</v>
      </c>
      <c r="L408" s="264">
        <f>L406/'Summary (banks)'!$L$97</f>
        <v>1.3271513409524678</v>
      </c>
      <c r="M408" s="264">
        <f>M406/'Summary (banks)'!$M$97</f>
        <v>7.2958888245512457E-2</v>
      </c>
      <c r="N408" s="264">
        <f>N406/'Summary (banks)'!$N$97</f>
        <v>0</v>
      </c>
      <c r="O408" s="264">
        <f>O406/'Summary (banks)'!$O$97</f>
        <v>-5.814589110002724</v>
      </c>
      <c r="P408" s="264">
        <f>P406/'Summary (banks)'!$P$97</f>
        <v>1.2854350696991932</v>
      </c>
      <c r="Q408" s="264">
        <f>Q406/'Summary (banks)'!$Q$97</f>
        <v>0</v>
      </c>
      <c r="R408" s="264">
        <f>R406/'Summary (banks)'!$R$97</f>
        <v>1.2552095347943097</v>
      </c>
      <c r="S408" s="264">
        <f>S406/'Summary (banks)'!$S$97</f>
        <v>0</v>
      </c>
      <c r="T408" s="264">
        <f>T406/'Summary (banks)'!$T$97</f>
        <v>0</v>
      </c>
      <c r="U408" s="264">
        <f>U406/'Summary (banks)'!$U$97</f>
        <v>0</v>
      </c>
      <c r="V408" s="264">
        <f>V406/'Summary (banks)'!$V$97</f>
        <v>0</v>
      </c>
      <c r="W408" s="264">
        <f>W406/'Summary (banks)'!$W$97</f>
        <v>0.81650330361603474</v>
      </c>
      <c r="X408" s="264">
        <f>X406/'Summary (banks)'!$X$97</f>
        <v>0</v>
      </c>
      <c r="Z408" s="399"/>
    </row>
    <row r="409" spans="1:26" s="230" customFormat="1" x14ac:dyDescent="0.25">
      <c r="A409" s="683"/>
      <c r="B409" s="688"/>
      <c r="C409" s="387" t="s">
        <v>448</v>
      </c>
      <c r="D409" s="230">
        <f>D406/'Summary (banks)'!$D$105</f>
        <v>2.3548640420834088</v>
      </c>
      <c r="E409" s="230">
        <f>E406/'Summary (banks)'!$E$103</f>
        <v>3.1408096839206761</v>
      </c>
      <c r="F409" s="230">
        <f>F406/'Summary (banks)'!$F$103</f>
        <v>1.6562658881800143</v>
      </c>
      <c r="G409" s="230">
        <f>G406/'Summary (banks)'!$G$103</f>
        <v>2.591549295774648</v>
      </c>
      <c r="H409" s="230">
        <f>H406/'Summary (banks)'!$H$103</f>
        <v>11.950731087094722</v>
      </c>
      <c r="I409" s="230">
        <f>I406/'Summary (banks)'!$I$103</f>
        <v>-1.2601036521660514</v>
      </c>
      <c r="J409" s="230">
        <f>J406/'Summary (banks)'!$J$103</f>
        <v>-7.6592663099633307E-2</v>
      </c>
      <c r="K409" s="230">
        <f>K406/'Summary (banks)'!$K$103</f>
        <v>0.38039323801050134</v>
      </c>
      <c r="L409" s="230">
        <f>L406/'Summary (banks)'!$L$103</f>
        <v>2.1105654920973489</v>
      </c>
      <c r="M409" s="230">
        <f>M406/'Summary (banks)'!$M$103</f>
        <v>9.6774997059372994E-2</v>
      </c>
      <c r="N409" s="230">
        <f>N406/'Summary (banks)'!$N$103</f>
        <v>0</v>
      </c>
      <c r="O409" s="230">
        <f>O406/'Summary (banks)'!$O$103</f>
        <v>-0.78198923367146445</v>
      </c>
      <c r="P409" s="230">
        <f>P406/'Summary (banks)'!$P$103</f>
        <v>2.0769146083274523</v>
      </c>
      <c r="Q409" s="230">
        <f>Q406/'Summary (banks)'!$Q$103</f>
        <v>0</v>
      </c>
      <c r="R409" s="230">
        <f>R406/'Summary (banks)'!$R$103</f>
        <v>1.6872772516762287</v>
      </c>
      <c r="S409" s="230">
        <f>S406/'Summary (banks)'!$S$103</f>
        <v>0</v>
      </c>
      <c r="T409" s="230">
        <f>T406/'Summary (banks)'!$T$103</f>
        <v>0</v>
      </c>
      <c r="U409" s="230">
        <f>U406/'Summary (banks)'!$U$103</f>
        <v>0</v>
      </c>
      <c r="V409" s="230">
        <f>V406/'Summary (banks)'!$V$103</f>
        <v>0</v>
      </c>
      <c r="W409" s="230">
        <f>W406/'Summary (banks)'!$W$103</f>
        <v>1.5417192167275142</v>
      </c>
      <c r="X409" s="230">
        <f>X406/'Summary (banks)'!$X$103</f>
        <v>0</v>
      </c>
      <c r="Z409" s="399"/>
    </row>
    <row r="411" spans="1:26" ht="15.75" thickBot="1" x14ac:dyDescent="0.3"/>
    <row r="412" spans="1:26" s="23" customFormat="1" ht="15.75" customHeight="1" thickBot="1" x14ac:dyDescent="0.3">
      <c r="A412" s="682" t="s">
        <v>44</v>
      </c>
      <c r="B412" s="684" t="s">
        <v>331</v>
      </c>
      <c r="C412" s="188" t="s">
        <v>2</v>
      </c>
      <c r="D412" s="203">
        <f>SUM(E412:X412)</f>
        <v>3087.2342659999999</v>
      </c>
      <c r="E412" s="203">
        <f>HSBC!C26</f>
        <v>84.750399999999999</v>
      </c>
      <c r="F412" s="203">
        <f>Barclays!D17</f>
        <v>150.20003800000001</v>
      </c>
      <c r="G412" s="203">
        <f>RBS!C24</f>
        <v>763.40202799999997</v>
      </c>
      <c r="H412" s="188"/>
      <c r="I412" s="203">
        <f>'Standard Chartered'!C30</f>
        <v>304.74079999999998</v>
      </c>
      <c r="J412" s="188">
        <f>'BNP Paribas'!C28</f>
        <v>290</v>
      </c>
      <c r="K412" s="188">
        <f>'Crédit Agricole'!C23</f>
        <v>198</v>
      </c>
      <c r="L412" s="188">
        <f>'Société Générale'!C41</f>
        <v>9</v>
      </c>
      <c r="M412" s="188">
        <f>'BPCE group'!C30</f>
        <v>5</v>
      </c>
      <c r="N412" s="188"/>
      <c r="O412" s="188">
        <f>'Deutsche Bank'!C26</f>
        <v>36</v>
      </c>
      <c r="P412" s="188"/>
      <c r="Q412" s="188"/>
      <c r="R412" s="188">
        <f>ING!E18</f>
        <v>64</v>
      </c>
      <c r="S412" s="188">
        <f>Rabobank!D23</f>
        <v>270</v>
      </c>
      <c r="T412" s="188">
        <f>Unicredit!D89</f>
        <v>94.759</v>
      </c>
      <c r="U412" s="203">
        <f>'Intesa Sao'!D37</f>
        <v>780.38200000000006</v>
      </c>
      <c r="V412" s="188">
        <f>Santander!C21</f>
        <v>25</v>
      </c>
      <c r="W412" s="188">
        <f>'BBVA '!E13</f>
        <v>12</v>
      </c>
      <c r="X412" s="188"/>
      <c r="Y412" s="188"/>
      <c r="Z412" s="404"/>
    </row>
    <row r="413" spans="1:26" s="17" customFormat="1" x14ac:dyDescent="0.25">
      <c r="A413" s="683"/>
      <c r="B413" s="685"/>
      <c r="C413" s="189" t="s">
        <v>333</v>
      </c>
      <c r="D413" s="26">
        <f>D412/'Summary (banks)'!$D$3</f>
        <v>6.3210223170116191E-3</v>
      </c>
      <c r="E413" s="230">
        <f>E412/'Summary (banks)'!$E$3</f>
        <v>1.5719063545150502E-3</v>
      </c>
      <c r="F413" s="230">
        <f>F412/'Summary (banks)'!$F$3</f>
        <v>3.7179793293993248E-3</v>
      </c>
      <c r="G413" s="230">
        <f>G412/'Summary (banks)'!$G$3</f>
        <v>4.2869302793469011E-2</v>
      </c>
      <c r="H413" s="230">
        <f>H412/'Summary (banks)'!$H$3</f>
        <v>0</v>
      </c>
      <c r="I413" s="230">
        <f>I412/'Summary (banks)'!$I$3</f>
        <v>2.2107397475309046E-2</v>
      </c>
      <c r="J413" s="230">
        <f>J412/'Summary (banks)'!$J$3</f>
        <v>6.7539242628906794E-3</v>
      </c>
      <c r="K413" s="230">
        <f>K412/'Summary (banks)'!$K$3</f>
        <v>6.1062110651945965E-3</v>
      </c>
      <c r="L413" s="230">
        <f>L412/'Summary (banks)'!$L$3</f>
        <v>3.5097297508091875E-4</v>
      </c>
      <c r="M413" s="230">
        <f>M412/'Summary (banks)'!$M$3</f>
        <v>2.0952061682869594E-4</v>
      </c>
      <c r="N413" s="230">
        <f>N412/'Summary (banks)'!$N$3</f>
        <v>0</v>
      </c>
      <c r="O413" s="230">
        <f>O412/'Summary (banks)'!$O$3</f>
        <v>1.0381520892810796E-3</v>
      </c>
      <c r="P413" s="230">
        <f>P412/'Summary (banks)'!$P$3</f>
        <v>0</v>
      </c>
      <c r="Q413" s="230">
        <f>Q412/'Summary (banks)'!$Q$3</f>
        <v>0</v>
      </c>
      <c r="R413" s="230">
        <f>R412/'Summary (banks)'!$R$3</f>
        <v>3.7492677211482133E-3</v>
      </c>
      <c r="S413" s="230">
        <f>S412/'Summary (banks)'!$S$3</f>
        <v>2.0746887966804978E-2</v>
      </c>
      <c r="T413" s="230">
        <f>T412/'Summary (banks)'!$T$3</f>
        <v>4.4431901016158369E-3</v>
      </c>
      <c r="U413" s="230">
        <f>U412/'Summary (banks)'!$U$3</f>
        <v>3.2991094270590625E-2</v>
      </c>
      <c r="V413" s="230">
        <f>V412/'Summary (banks)'!$V$3</f>
        <v>5.4472164723826121E-4</v>
      </c>
      <c r="W413" s="230">
        <f>W412/'Summary (banks)'!$W$3</f>
        <v>5.1365465285506374E-4</v>
      </c>
      <c r="X413" s="230">
        <f>X412/'Summary (banks)'!$X$3</f>
        <v>0</v>
      </c>
      <c r="Z413" s="397"/>
    </row>
    <row r="414" spans="1:26" s="360" customFormat="1" x14ac:dyDescent="0.25">
      <c r="A414" s="683"/>
      <c r="B414" s="685"/>
      <c r="C414" s="359" t="s">
        <v>334</v>
      </c>
      <c r="D414" s="264">
        <f>D412/'Summary (banks)'!$D$7</f>
        <v>1.2042616101650205E-2</v>
      </c>
      <c r="E414" s="264">
        <f>E412/'Summary (banks)'!$E$7</f>
        <v>2.1022968711560397E-3</v>
      </c>
      <c r="F414" s="264">
        <f>F412/'Summary (banks)'!$F$7</f>
        <v>7.7790465315443914E-3</v>
      </c>
      <c r="G414" s="264">
        <f>G412/'Summary (banks)'!$G$7</f>
        <v>0.28854166666666664</v>
      </c>
      <c r="H414" s="264">
        <f>H412/'Summary (banks)'!$H$7</f>
        <v>0</v>
      </c>
      <c r="I414" s="264">
        <f>I412/'Summary (banks)'!$I$7</f>
        <v>2.7582830096295089E-2</v>
      </c>
      <c r="J414" s="264">
        <f>J412/'Summary (banks)'!$J$7</f>
        <v>1.0128173785492264E-2</v>
      </c>
      <c r="K414" s="264">
        <f>K412/'Summary (banks)'!$K$7</f>
        <v>2.2345107775646088E-2</v>
      </c>
      <c r="L414" s="264">
        <f>L412/'Summary (banks)'!$L$7</f>
        <v>6.6440277572715192E-4</v>
      </c>
      <c r="M414" s="264">
        <f>M412/'Summary (banks)'!$M$7</f>
        <v>1.0535187526337969E-3</v>
      </c>
      <c r="N414" s="264">
        <f>N412/'Summary (banks)'!$N$7</f>
        <v>0</v>
      </c>
      <c r="O414" s="264">
        <f>O412/'Summary (banks)'!$O$7</f>
        <v>1.4896346257293003E-3</v>
      </c>
      <c r="P414" s="264">
        <f>P412/'Summary (banks)'!$P$7</f>
        <v>0</v>
      </c>
      <c r="Q414" s="264">
        <f>Q412/'Summary (banks)'!$Q$7</f>
        <v>0</v>
      </c>
      <c r="R414" s="264">
        <f>R412/'Summary (banks)'!$R$7</f>
        <v>5.4888507718696394E-3</v>
      </c>
      <c r="S414" s="264">
        <f>S412/'Summary (banks)'!$S$7</f>
        <v>6.5201642115431058E-2</v>
      </c>
      <c r="T414" s="264">
        <f>T412/'Summary (banks)'!$T$7</f>
        <v>7.8476798622981042E-3</v>
      </c>
      <c r="U414" s="264">
        <f>U412/'Summary (banks)'!$U$7</f>
        <v>0.18017373637092998</v>
      </c>
      <c r="V414" s="264">
        <f>V412/'Summary (banks)'!$V$7</f>
        <v>6.1967083085465006E-4</v>
      </c>
      <c r="W414" s="264">
        <f>W412/'Summary (banks)'!$W$7</f>
        <v>7.2389455269349101E-4</v>
      </c>
      <c r="X414" s="264">
        <f>X412/'Summary (banks)'!$X$7</f>
        <v>0</v>
      </c>
      <c r="Z414" s="397"/>
    </row>
    <row r="415" spans="1:26" s="17" customFormat="1" ht="15.75" thickBot="1" x14ac:dyDescent="0.3">
      <c r="A415" s="683"/>
      <c r="B415" s="685"/>
      <c r="C415" s="372" t="s">
        <v>398</v>
      </c>
      <c r="D415" s="230">
        <f>D412/'Summary (banks)'!$D$9</f>
        <v>5.2732576671562885E-2</v>
      </c>
      <c r="E415" s="230">
        <f>E412/'Summary (banks)'!$E$9</f>
        <v>4.9134911923056817E-3</v>
      </c>
      <c r="F415" s="230">
        <f>F412/'Summary (banks)'!$F$9</f>
        <v>4.5664013405948896E-2</v>
      </c>
      <c r="G415" s="230">
        <f>G412/'Summary (banks)'!$G$9</f>
        <v>0.52511848341232237</v>
      </c>
      <c r="H415" s="230">
        <f>H412/'Summary (banks)'!$H$9</f>
        <v>0</v>
      </c>
      <c r="I415" s="230">
        <f>I412/'Summary (banks)'!$I$9</f>
        <v>5.7181525968533244E-2</v>
      </c>
      <c r="J415" s="230">
        <f>J412/'Summary (banks)'!$J$9</f>
        <v>3.3367851800713381E-2</v>
      </c>
      <c r="K415" s="230">
        <f>K412/'Summary (banks)'!$K$9</f>
        <v>9.5605987445678414E-2</v>
      </c>
      <c r="L415" s="230">
        <f>L412/'Summary (banks)'!$L$9</f>
        <v>3.4642032332563512E-3</v>
      </c>
      <c r="M415" s="230">
        <f>M412/'Summary (banks)'!$M$9</f>
        <v>9.0415913200723331E-3</v>
      </c>
      <c r="N415" s="230">
        <f>N412/'Summary (banks)'!$N$9</f>
        <v>0</v>
      </c>
      <c r="O415" s="230">
        <f>O412/'Summary (banks)'!$O$9</f>
        <v>7.4426297291709737E-3</v>
      </c>
      <c r="P415" s="230">
        <f>P412/'Summary (banks)'!$P$9</f>
        <v>0</v>
      </c>
      <c r="Q415" s="230" t="e">
        <f>Q412/'Summary (banks)'!$Q$9</f>
        <v>#DIV/0!</v>
      </c>
      <c r="R415" s="230">
        <f>R412/'Summary (banks)'!$R$9</f>
        <v>1.3864818024263431E-2</v>
      </c>
      <c r="S415" s="230">
        <f>S412/'Summary (banks)'!$S$9</f>
        <v>0.49001814882032668</v>
      </c>
      <c r="T415" s="230">
        <f>T412/'Summary (banks)'!$T$9</f>
        <v>2.9982831515338676E-2</v>
      </c>
      <c r="U415" s="230">
        <f>U412/'Summary (banks)'!$U$9</f>
        <v>0.58675294229102082</v>
      </c>
      <c r="V415" s="230">
        <f>V412/'Summary (banks)'!$V$9</f>
        <v>6.1576354679802957E-2</v>
      </c>
      <c r="W415" s="230">
        <f>W412/'Summary (banks)'!$W$9</f>
        <v>8.8235294117647065E-2</v>
      </c>
      <c r="X415" s="230">
        <f>X412/'Summary (banks)'!$X$9</f>
        <v>0</v>
      </c>
      <c r="Z415" s="397"/>
    </row>
    <row r="416" spans="1:26" s="23" customFormat="1" ht="15.75" thickBot="1" x14ac:dyDescent="0.3">
      <c r="A416" s="683"/>
      <c r="B416" s="685"/>
      <c r="C416" s="236" t="s">
        <v>6</v>
      </c>
      <c r="D416" s="203">
        <f>SUM(E416:X416)</f>
        <v>2333.5124759999999</v>
      </c>
      <c r="E416" s="203">
        <f>HSBC!E26</f>
        <v>9.9176000000000002</v>
      </c>
      <c r="F416" s="203">
        <f>Barclays!F17</f>
        <v>125.39636200000001</v>
      </c>
      <c r="G416" s="203">
        <f>RBS!E24</f>
        <v>1139.5911140000001</v>
      </c>
      <c r="H416" s="188"/>
      <c r="I416" s="203">
        <f>'Standard Chartered'!E30</f>
        <v>8.1143999999999998</v>
      </c>
      <c r="J416" s="188">
        <f>'BNP Paribas'!E28</f>
        <v>164</v>
      </c>
      <c r="K416" s="188">
        <f>'Crédit Agricole'!E23</f>
        <v>172</v>
      </c>
      <c r="L416" s="188">
        <f>'Société Générale'!E41</f>
        <v>39</v>
      </c>
      <c r="M416" s="188">
        <f>'BPCE group'!E30</f>
        <v>2</v>
      </c>
      <c r="N416" s="188"/>
      <c r="O416" s="188">
        <f>'Deutsche Bank'!E26</f>
        <v>9</v>
      </c>
      <c r="P416" s="188"/>
      <c r="Q416" s="188"/>
      <c r="R416" s="188">
        <f>ING!G18</f>
        <v>36</v>
      </c>
      <c r="S416" s="188">
        <f>Rabobank!F23</f>
        <v>39</v>
      </c>
      <c r="T416" s="188">
        <f>Unicredit!F89</f>
        <v>97.332999999999998</v>
      </c>
      <c r="U416" s="203">
        <f>'Intesa Sao'!F37</f>
        <v>438.16</v>
      </c>
      <c r="V416" s="188">
        <f>Santander!E21</f>
        <v>27</v>
      </c>
      <c r="W416" s="188">
        <f>'BBVA '!G13</f>
        <v>27</v>
      </c>
      <c r="X416" s="188"/>
      <c r="Y416" s="188"/>
      <c r="Z416" s="404"/>
    </row>
    <row r="417" spans="1:26" s="17" customFormat="1" x14ac:dyDescent="0.25">
      <c r="A417" s="683"/>
      <c r="B417" s="685"/>
      <c r="C417" s="189" t="s">
        <v>335</v>
      </c>
      <c r="D417" s="26">
        <f>D416/'Summary (banks)'!$D$29</f>
        <v>2.474069712384646E-2</v>
      </c>
      <c r="E417" s="230">
        <f>E416/'Summary (banks)'!$E$29</f>
        <v>5.8302856839985158E-4</v>
      </c>
      <c r="F417" s="230">
        <f>F416/'Summary (banks)'!$F$29</f>
        <v>2.5138121546961319E-2</v>
      </c>
      <c r="G417" s="230">
        <f>G416/'Summary (banks)'!$G$29</f>
        <v>-0.30595634480207179</v>
      </c>
      <c r="H417" s="230">
        <f>H416/'Summary (banks)'!$H$29</f>
        <v>0</v>
      </c>
      <c r="I417" s="230">
        <f>I416/'Summary (banks)'!$I$29</f>
        <v>-5.9093893630991446E-3</v>
      </c>
      <c r="J417" s="230">
        <f>J416/'Summary (banks)'!$J$29</f>
        <v>1.6751787538304391E-2</v>
      </c>
      <c r="K417" s="230">
        <f>K416/'Summary (banks)'!$K$29</f>
        <v>1.945261253110156E-2</v>
      </c>
      <c r="L417" s="230">
        <f>L416/'Summary (banks)'!$L$29</f>
        <v>6.3819342169857633E-3</v>
      </c>
      <c r="M417" s="230">
        <f>M416/'Summary (banks)'!$M$29</f>
        <v>3.0284675953967292E-4</v>
      </c>
      <c r="N417" s="230">
        <f>N416/'Summary (banks)'!$N$29</f>
        <v>0</v>
      </c>
      <c r="O417" s="230">
        <f>O416/'Summary (banks)'!$O$29</f>
        <v>-1.8007202881152461E-3</v>
      </c>
      <c r="P417" s="230">
        <f>P416/'Summary (banks)'!$P$29</f>
        <v>0</v>
      </c>
      <c r="Q417" s="230">
        <f>Q416/'Summary (banks)'!$Q$29</f>
        <v>0</v>
      </c>
      <c r="R417" s="230">
        <f>R416/'Summary (banks)'!$R$29</f>
        <v>5.6127221702525721E-3</v>
      </c>
      <c r="S417" s="230">
        <f>S416/'Summary (banks)'!$S$29</f>
        <v>1.3593586615545486E-2</v>
      </c>
      <c r="T417" s="230">
        <f>T416/'Summary (banks)'!$T$29</f>
        <v>4.5704998891806521E-2</v>
      </c>
      <c r="U417" s="230">
        <f>U416/'Summary (banks)'!$U$29</f>
        <v>5.564118799066687E-2</v>
      </c>
      <c r="V417" s="230">
        <f>V416/'Summary (banks)'!$V$29</f>
        <v>2.8281135435215253E-3</v>
      </c>
      <c r="W417" s="230">
        <f>W416/'Summary (banks)'!$W$29</f>
        <v>5.8657397349554637E-3</v>
      </c>
      <c r="X417" s="230">
        <f>X416/'Summary (banks)'!$X$29</f>
        <v>0</v>
      </c>
      <c r="Z417" s="397"/>
    </row>
    <row r="418" spans="1:26" s="360" customFormat="1" x14ac:dyDescent="0.25">
      <c r="A418" s="683"/>
      <c r="B418" s="685"/>
      <c r="C418" s="359" t="s">
        <v>336</v>
      </c>
      <c r="D418" s="427">
        <f>D416/'Summary (banks)'!$D$33</f>
        <v>3.447569285600733E-2</v>
      </c>
      <c r="E418" s="264">
        <f>E416/'Summary (banks)'!$E$33</f>
        <v>5.670103092783505E-4</v>
      </c>
      <c r="F418" s="264">
        <f>F416/'Summary (banks)'!$F$33</f>
        <v>3.9089347079037787E-2</v>
      </c>
      <c r="G418" s="264">
        <f>G416/'Summary (banks)'!$G$33</f>
        <v>-0.34675052410901469</v>
      </c>
      <c r="H418" s="264">
        <f>H416/'Summary (banks)'!$H$33</f>
        <v>0</v>
      </c>
      <c r="I418" s="264">
        <f>I416/'Summary (banks)'!$I$33</f>
        <v>2.9605263157894794E-2</v>
      </c>
      <c r="J418" s="264">
        <f>J416/'Summary (banks)'!$J$33</f>
        <v>2.0905035054174632E-2</v>
      </c>
      <c r="K418" s="264">
        <f>K416/'Summary (banks)'!$K$33</f>
        <v>6.8827531012404963E-2</v>
      </c>
      <c r="L418" s="264">
        <f>L416/'Summary (banks)'!$L$33</f>
        <v>8.7483176312247637E-3</v>
      </c>
      <c r="M418" s="264">
        <f>M416/'Summary (banks)'!$M$33</f>
        <v>1.1580775911986102E-3</v>
      </c>
      <c r="N418" s="264">
        <f>N416/'Summary (banks)'!$N$33</f>
        <v>0</v>
      </c>
      <c r="O418" s="264">
        <f>O416/'Summary (banks)'!$O$33</f>
        <v>-1.1984021304926764E-2</v>
      </c>
      <c r="P418" s="264">
        <f>P416/'Summary (banks)'!$P$33</f>
        <v>0</v>
      </c>
      <c r="Q418" s="264">
        <f>Q416/'Summary (banks)'!$Q$33</f>
        <v>0</v>
      </c>
      <c r="R418" s="264">
        <f>R416/'Summary (banks)'!$R$33</f>
        <v>6.7226890756302525E-3</v>
      </c>
      <c r="S418" s="264">
        <f>S416/'Summary (banks)'!$S$33</f>
        <v>5.071521456436931E-2</v>
      </c>
      <c r="T418" s="264">
        <f>T416/'Summary (banks)'!$T$33</f>
        <v>3.4706725972582078E-2</v>
      </c>
      <c r="U418" s="264">
        <f>U416/'Summary (banks)'!$U$33</f>
        <v>0.22903536572425326</v>
      </c>
      <c r="V418" s="264">
        <f>V416/'Summary (banks)'!$V$33</f>
        <v>2.5623991648476797E-3</v>
      </c>
      <c r="W418" s="264">
        <f>W416/'Summary (banks)'!$W$33</f>
        <v>4.3696391001780219E-3</v>
      </c>
      <c r="X418" s="264">
        <f>X416/'Summary (banks)'!$X$33</f>
        <v>0</v>
      </c>
      <c r="Z418" s="397"/>
    </row>
    <row r="419" spans="1:26" s="17" customFormat="1" ht="15.75" thickBot="1" x14ac:dyDescent="0.3">
      <c r="A419" s="683"/>
      <c r="B419" s="685"/>
      <c r="C419" s="372" t="s">
        <v>399</v>
      </c>
      <c r="D419" s="230">
        <f>D416/'Summary (banks)'!$D$35</f>
        <v>9.4205160639673644E-2</v>
      </c>
      <c r="E419" s="230">
        <f>E416/'Summary (banks)'!$E$35</f>
        <v>1.0245901639344263E-3</v>
      </c>
      <c r="F419" s="230">
        <f>F416/'Summary (banks)'!$F$35</f>
        <v>9.3911248710010317E-2</v>
      </c>
      <c r="G419" s="230">
        <f>G416/'Summary (banks)'!$G$35</f>
        <v>2.3628571428571425</v>
      </c>
      <c r="H419" s="230">
        <f>H416/'Summary (banks)'!$H$35</f>
        <v>0</v>
      </c>
      <c r="I419" s="230">
        <f>I416/'Summary (banks)'!$I$35</f>
        <v>8.2266910420475316E-3</v>
      </c>
      <c r="J419" s="230">
        <f>J416/'Summary (banks)'!$J$35</f>
        <v>5.1964512040557666E-2</v>
      </c>
      <c r="K419" s="230">
        <f>K416/'Summary (banks)'!$K$35</f>
        <v>0.40855106888361042</v>
      </c>
      <c r="L419" s="230">
        <f>L416/'Summary (banks)'!$L$35</f>
        <v>2.9061102831594635E-2</v>
      </c>
      <c r="M419" s="230">
        <f>M416/'Summary (banks)'!$M$35</f>
        <v>9.5693779904306216E-3</v>
      </c>
      <c r="N419" s="230">
        <f>N416/'Summary (banks)'!$N$35</f>
        <v>0</v>
      </c>
      <c r="O419" s="230">
        <f>O416/'Summary (banks)'!$O$35</f>
        <v>4.7443331576172906E-3</v>
      </c>
      <c r="P419" s="230">
        <f>P416/'Summary (banks)'!$P$35</f>
        <v>0</v>
      </c>
      <c r="Q419" s="230" t="e">
        <f>Q416/'Summary (banks)'!$Q$35</f>
        <v>#DIV/0!</v>
      </c>
      <c r="R419" s="230">
        <f>R416/'Summary (banks)'!$R$35</f>
        <v>1.667438628994905E-2</v>
      </c>
      <c r="S419" s="230">
        <f>S416/'Summary (banks)'!$S$35</f>
        <v>0.25657894736842107</v>
      </c>
      <c r="T419" s="230">
        <f>T416/'Summary (banks)'!$T$35</f>
        <v>0.12852498587100625</v>
      </c>
      <c r="U419" s="230">
        <f>U416/'Summary (banks)'!$U$35</f>
        <v>0.48240099527683888</v>
      </c>
      <c r="V419" s="230">
        <f>V416/'Summary (banks)'!$V$35</f>
        <v>0.16564417177914109</v>
      </c>
      <c r="W419" s="230">
        <f>W416/'Summary (banks)'!$W$35</f>
        <v>1.5</v>
      </c>
      <c r="X419" s="230">
        <f>X416/'Summary (banks)'!$X$35</f>
        <v>0</v>
      </c>
      <c r="Z419" s="397"/>
    </row>
    <row r="420" spans="1:26" s="23" customFormat="1" ht="15.75" thickBot="1" x14ac:dyDescent="0.3">
      <c r="A420" s="683"/>
      <c r="B420" s="685"/>
      <c r="C420" s="188" t="s">
        <v>400</v>
      </c>
      <c r="D420" s="203">
        <f>SUM(E420:X420)</f>
        <v>129.24767600000001</v>
      </c>
      <c r="E420" s="188">
        <f>HSBC!F26</f>
        <v>0</v>
      </c>
      <c r="F420" s="203">
        <f>Barclays!G17</f>
        <v>2.7559640000000001</v>
      </c>
      <c r="G420" s="203">
        <f>RBS!F24</f>
        <v>22.047712000000001</v>
      </c>
      <c r="H420" s="188"/>
      <c r="I420" s="188">
        <f>'Standard Chartered'!F30</f>
        <v>0</v>
      </c>
      <c r="J420" s="188">
        <f>'BNP Paribas'!H28</f>
        <v>13</v>
      </c>
      <c r="K420" s="188">
        <f>'Crédit Agricole'!H23</f>
        <v>4</v>
      </c>
      <c r="L420" s="188">
        <f>'Société Générale'!H41</f>
        <v>0</v>
      </c>
      <c r="M420" s="188">
        <f>'BPCE group'!F30</f>
        <v>-1</v>
      </c>
      <c r="N420" s="188"/>
      <c r="O420" s="188">
        <f>'Deutsche Bank'!F26</f>
        <v>1</v>
      </c>
      <c r="P420" s="188"/>
      <c r="Q420" s="188"/>
      <c r="R420" s="188">
        <f>ING!H18</f>
        <v>5</v>
      </c>
      <c r="S420" s="188">
        <f>Rabobank!G23</f>
        <v>4</v>
      </c>
      <c r="T420" s="188">
        <f>Unicredit!G89</f>
        <v>15.048</v>
      </c>
      <c r="U420" s="203">
        <f>'Intesa Sao'!G37</f>
        <v>55.396000000000001</v>
      </c>
      <c r="V420" s="188">
        <f>Santander!F21</f>
        <v>3</v>
      </c>
      <c r="W420" s="188">
        <f>'BBVA '!H13</f>
        <v>5</v>
      </c>
      <c r="X420" s="188"/>
      <c r="Y420" s="188"/>
      <c r="Z420" s="404"/>
    </row>
    <row r="421" spans="1:26" s="17" customFormat="1" x14ac:dyDescent="0.25">
      <c r="A421" s="683"/>
      <c r="B421" s="685"/>
      <c r="C421" s="189" t="s">
        <v>401</v>
      </c>
      <c r="D421" s="26">
        <f>D420/'Summary (banks)'!$D$42</f>
        <v>4.6329676205149788E-3</v>
      </c>
      <c r="E421" s="230">
        <f>E420/'Summary (banks)'!$E$42</f>
        <v>0</v>
      </c>
      <c r="F421" s="230">
        <f>F420/'Summary (banks)'!$F$42</f>
        <v>1.7094017094017098E-3</v>
      </c>
      <c r="G421" s="230">
        <f>G420/'Summary (banks)'!$G$42</f>
        <v>0.28571428571428575</v>
      </c>
      <c r="H421" s="230">
        <f>H420/'Summary (banks)'!$H$42</f>
        <v>0</v>
      </c>
      <c r="I421" s="230">
        <f>I420/'Summary (banks)'!$I$42</f>
        <v>0</v>
      </c>
      <c r="J421" s="230">
        <f>J420/'Summary (banks)'!$J$42</f>
        <v>3.8980509745127436E-3</v>
      </c>
      <c r="K421" s="230">
        <f>K420/'Summary (banks)'!$K$42</f>
        <v>1.3377926421404682E-3</v>
      </c>
      <c r="L421" s="230">
        <f>L420/'Summary (banks)'!$L$42</f>
        <v>0</v>
      </c>
      <c r="M421" s="230">
        <f>M420/'Summary (banks)'!$M$42</f>
        <v>-4.3066322136089578E-4</v>
      </c>
      <c r="N421" s="230">
        <f>N420/'Summary (banks)'!$N$42</f>
        <v>0</v>
      </c>
      <c r="O421" s="230">
        <f>O420/'Summary (banks)'!$O$42</f>
        <v>1.1862396204033216E-3</v>
      </c>
      <c r="P421" s="230">
        <f>P420/'Summary (banks)'!$P$42</f>
        <v>0</v>
      </c>
      <c r="Q421" s="230">
        <f>Q420/'Summary (banks)'!$Q$42</f>
        <v>0</v>
      </c>
      <c r="R421" s="230">
        <f>R420/'Summary (banks)'!$R$42</f>
        <v>2.9708853238265003E-3</v>
      </c>
      <c r="S421" s="230">
        <f>S420/'Summary (banks)'!$S$42</f>
        <v>6.1068702290076335E-3</v>
      </c>
      <c r="T421" s="230">
        <f>T420/'Summary (banks)'!$T$42</f>
        <v>0.18040137147241464</v>
      </c>
      <c r="U421" s="230">
        <f>U420/'Summary (banks)'!$U$42</f>
        <v>3.9433595863302182E-2</v>
      </c>
      <c r="V421" s="230">
        <f>V420/'Summary (banks)'!$V$42</f>
        <v>1.3605442176870747E-3</v>
      </c>
      <c r="W421" s="230">
        <f>W420/'Summary (banks)'!$W$42</f>
        <v>3.9246467817896386E-3</v>
      </c>
      <c r="X421" s="230">
        <f>X420/'Summary (banks)'!$X$42</f>
        <v>0</v>
      </c>
      <c r="Z421" s="397"/>
    </row>
    <row r="422" spans="1:26" s="360" customFormat="1" x14ac:dyDescent="0.25">
      <c r="A422" s="683"/>
      <c r="B422" s="685"/>
      <c r="C422" s="359" t="s">
        <v>402</v>
      </c>
      <c r="D422" s="264">
        <f>D420/'Summary (banks)'!$D$46</f>
        <v>6.9353258882491262E-3</v>
      </c>
      <c r="E422" s="264">
        <f>E420/'Summary (banks)'!$E$46</f>
        <v>0</v>
      </c>
      <c r="F422" s="264">
        <f>F420/'Summary (banks)'!$F$46</f>
        <v>1.9782393669634029E-3</v>
      </c>
      <c r="G422" s="264">
        <f>G420/'Summary (banks)'!$G$46</f>
        <v>-0.14035087719298245</v>
      </c>
      <c r="H422" s="264">
        <f>H420/'Summary (banks)'!$H$46</f>
        <v>0</v>
      </c>
      <c r="I422" s="264">
        <f>I420/'Summary (banks)'!$I$46</f>
        <v>0</v>
      </c>
      <c r="J422" s="264">
        <f>J420/'Summary (banks)'!$J$46</f>
        <v>6.0268891979601297E-3</v>
      </c>
      <c r="K422" s="264">
        <f>K420/'Summary (banks)'!$K$46</f>
        <v>5.6577086280056579E-3</v>
      </c>
      <c r="L422" s="264">
        <f>L420/'Summary (banks)'!$L$46</f>
        <v>0</v>
      </c>
      <c r="M422" s="264">
        <f>M420/'Summary (banks)'!$M$46</f>
        <v>-1.7793594306049821E-3</v>
      </c>
      <c r="N422" s="264">
        <f>N420/'Summary (banks)'!$N$46</f>
        <v>0</v>
      </c>
      <c r="O422" s="264">
        <f>O420/'Summary (banks)'!$O$46</f>
        <v>7.993605115907274E-4</v>
      </c>
      <c r="P422" s="264">
        <f>P420/'Summary (banks)'!$P$46</f>
        <v>0</v>
      </c>
      <c r="Q422" s="264">
        <f>Q420/'Summary (banks)'!$Q$46</f>
        <v>0</v>
      </c>
      <c r="R422" s="264">
        <f>R420/'Summary (banks)'!$R$46</f>
        <v>3.937007874015748E-3</v>
      </c>
      <c r="S422" s="264">
        <f>S420/'Summary (banks)'!$S$46</f>
        <v>9.2807424593967514E-3</v>
      </c>
      <c r="T422" s="264">
        <f>T420/'Summary (banks)'!$T$46</f>
        <v>6.7014624935425829E-2</v>
      </c>
      <c r="U422" s="264">
        <f>U420/'Summary (banks)'!$U$46</f>
        <v>0.15038671723355324</v>
      </c>
      <c r="V422" s="264">
        <f>V420/'Summary (banks)'!$V$46</f>
        <v>1.4044943820224719E-3</v>
      </c>
      <c r="W422" s="264">
        <f>W420/'Summary (banks)'!$W$46</f>
        <v>3.0940594059405942E-3</v>
      </c>
      <c r="X422" s="264">
        <f>X420/'Summary (banks)'!$X$46</f>
        <v>0</v>
      </c>
      <c r="Z422" s="397"/>
    </row>
    <row r="423" spans="1:26" s="17" customFormat="1" ht="15.75" thickBot="1" x14ac:dyDescent="0.3">
      <c r="A423" s="683"/>
      <c r="B423" s="685"/>
      <c r="C423" s="372" t="s">
        <v>403</v>
      </c>
      <c r="D423" s="230">
        <f>D420/'Summary (banks)'!$D$48</f>
        <v>3.3724749192854134E-2</v>
      </c>
      <c r="E423" s="230">
        <f>E420/'Summary (banks)'!$E$48</f>
        <v>0</v>
      </c>
      <c r="F423" s="230">
        <f>F420/'Summary (banks)'!$F$48</f>
        <v>4.5454545454545456E-2</v>
      </c>
      <c r="G423" s="230">
        <f>G420/'Summary (banks)'!$G$48</f>
        <v>0.36363636363636365</v>
      </c>
      <c r="H423" s="230">
        <f>H420/'Summary (banks)'!$H$48</f>
        <v>0</v>
      </c>
      <c r="I423" s="230">
        <f>I420/'Summary (banks)'!$I$48</f>
        <v>0</v>
      </c>
      <c r="J423" s="230">
        <f>J420/'Summary (banks)'!$J$48</f>
        <v>1.7015706806282723E-2</v>
      </c>
      <c r="K423" s="230">
        <f>K420/'Summary (banks)'!$K$48</f>
        <v>2.3668639053254437E-2</v>
      </c>
      <c r="L423" s="230">
        <f>L420/'Summary (banks)'!$L$48</f>
        <v>0</v>
      </c>
      <c r="M423" s="230">
        <f>M420/'Summary (banks)'!$M$48</f>
        <v>-2.6315789473684209E-2</v>
      </c>
      <c r="N423" s="230">
        <f>N420/'Summary (banks)'!$N$48</f>
        <v>0</v>
      </c>
      <c r="O423" s="230">
        <f>O420/'Summary (banks)'!$O$48</f>
        <v>3.2362459546925568E-3</v>
      </c>
      <c r="P423" s="230">
        <f>P420/'Summary (banks)'!$P$48</f>
        <v>0</v>
      </c>
      <c r="Q423" s="230" t="e">
        <f>Q420/'Summary (banks)'!$Q$48</f>
        <v>#DIV/0!</v>
      </c>
      <c r="R423" s="230">
        <f>R420/'Summary (banks)'!$R$48</f>
        <v>1.1086474501108648E-2</v>
      </c>
      <c r="S423" s="230">
        <f>S420/'Summary (banks)'!$S$48</f>
        <v>0.25</v>
      </c>
      <c r="T423" s="230">
        <f>T420/'Summary (banks)'!$T$48</f>
        <v>2.0266666666666695</v>
      </c>
      <c r="U423" s="230">
        <f>U420/'Summary (banks)'!$U$48</f>
        <v>0.41541495751812885</v>
      </c>
      <c r="V423" s="230">
        <f>V420/'Summary (banks)'!$V$48</f>
        <v>5.0847457627118647E-2</v>
      </c>
      <c r="W423" s="230">
        <f>W420/'Summary (banks)'!$W$48</f>
        <v>0.625</v>
      </c>
      <c r="X423" s="230">
        <f>X420/'Summary (banks)'!$X$48</f>
        <v>0</v>
      </c>
      <c r="Z423" s="397"/>
    </row>
    <row r="424" spans="1:26" s="23" customFormat="1" ht="15.75" thickBot="1" x14ac:dyDescent="0.3">
      <c r="A424" s="683"/>
      <c r="B424" s="685"/>
      <c r="C424" s="188" t="s">
        <v>3</v>
      </c>
      <c r="D424" s="203">
        <f>SUM(E424:X424)</f>
        <v>5698.7503999999999</v>
      </c>
      <c r="E424" s="203">
        <f>HSBC!C26</f>
        <v>84.750399999999999</v>
      </c>
      <c r="F424" s="188">
        <f>Barclays!E17</f>
        <v>125</v>
      </c>
      <c r="G424" s="188">
        <f>RBS!D24</f>
        <v>2936</v>
      </c>
      <c r="H424" s="188"/>
      <c r="I424" s="188">
        <f>'Standard Chartered'!D30</f>
        <v>37</v>
      </c>
      <c r="J424" s="188">
        <f>'BNP Paribas'!D28</f>
        <v>470</v>
      </c>
      <c r="K424" s="188">
        <f>'Crédit Agricole'!D23</f>
        <v>162</v>
      </c>
      <c r="L424" s="188">
        <f>'Société Générale'!D41</f>
        <v>46</v>
      </c>
      <c r="M424" s="188">
        <f>'BPCE group'!D30</f>
        <v>9</v>
      </c>
      <c r="N424" s="188"/>
      <c r="O424" s="188">
        <f>'Deutsche Bank'!D26</f>
        <v>538</v>
      </c>
      <c r="P424" s="188"/>
      <c r="Q424" s="188"/>
      <c r="R424" s="188">
        <f>ING!F18</f>
        <v>39</v>
      </c>
      <c r="S424" s="188">
        <f>Rabobank!E23</f>
        <v>435</v>
      </c>
      <c r="T424" s="188">
        <f>Unicredit!E89</f>
        <v>670</v>
      </c>
      <c r="U424" s="188">
        <f>'Intesa Sao'!E37</f>
        <v>133</v>
      </c>
      <c r="V424" s="188">
        <f>Santander!D21</f>
        <v>10</v>
      </c>
      <c r="W424" s="188">
        <f>'BBVA '!F13</f>
        <v>4</v>
      </c>
      <c r="X424" s="188"/>
      <c r="Y424" s="188"/>
      <c r="Z424" s="404"/>
    </row>
    <row r="425" spans="1:26" s="17" customFormat="1" x14ac:dyDescent="0.25">
      <c r="A425" s="683"/>
      <c r="B425" s="685"/>
      <c r="C425" s="189" t="s">
        <v>337</v>
      </c>
      <c r="D425" s="26">
        <f>D424/'Summary (banks)'!$D$16</f>
        <v>2.7167774433237003E-3</v>
      </c>
      <c r="E425" s="230">
        <f>E424/'Summary (banks)'!$E$16</f>
        <v>3.2727974852676535E-4</v>
      </c>
      <c r="F425" s="230">
        <f>F424/'Summary (banks)'!$F$16</f>
        <v>9.5492742551566085E-4</v>
      </c>
      <c r="G425" s="230">
        <f>G424/'Summary (banks)'!$G$16</f>
        <v>3.1968989209377283E-2</v>
      </c>
      <c r="H425" s="230">
        <f>H424/'Summary (banks)'!$H$16</f>
        <v>0</v>
      </c>
      <c r="I425" s="230">
        <f>I424/'Summary (banks)'!$I$16</f>
        <v>4.2373851897661423E-4</v>
      </c>
      <c r="J425" s="230">
        <f>J424/'Summary (banks)'!$J$16</f>
        <v>2.5888042478422043E-3</v>
      </c>
      <c r="K425" s="230">
        <f>K424/'Summary (banks)'!$K$16</f>
        <v>1.1721802552748112E-3</v>
      </c>
      <c r="L425" s="230">
        <f>L424/'Summary (banks)'!$L$16</f>
        <v>3.4923623553706457E-4</v>
      </c>
      <c r="M425" s="230">
        <f>M424/'Summary (banks)'!$M$16</f>
        <v>8.7474608065158863E-5</v>
      </c>
      <c r="N425" s="230">
        <f>N424/'Summary (banks)'!$N$16</f>
        <v>0</v>
      </c>
      <c r="O425" s="230">
        <f>O424/'Summary (banks)'!$O$16</f>
        <v>5.3212007319123683E-3</v>
      </c>
      <c r="P425" s="230">
        <f>P424/'Summary (banks)'!$P$16</f>
        <v>0</v>
      </c>
      <c r="Q425" s="230">
        <f>Q424/'Summary (banks)'!$Q$16</f>
        <v>0</v>
      </c>
      <c r="R425" s="230">
        <f>R424/'Summary (banks)'!$R$16</f>
        <v>7.3975720789074353E-4</v>
      </c>
      <c r="S425" s="230">
        <f>S424/'Summary (banks)'!$S$16</f>
        <v>9.263991822131357E-3</v>
      </c>
      <c r="T425" s="230">
        <f>T424/'Summary (banks)'!$T$16</f>
        <v>5.5493436037603013E-3</v>
      </c>
      <c r="U425" s="230">
        <f>U424/'Summary (banks)'!$U$16</f>
        <v>1.5045078675580592E-3</v>
      </c>
      <c r="V425" s="230">
        <f>V424/'Summary (banks)'!$V$16</f>
        <v>5.4298544256028497E-5</v>
      </c>
      <c r="W425" s="230">
        <f>W424/'Summary (banks)'!$W$16</f>
        <v>2.8992230082337934E-5</v>
      </c>
      <c r="X425" s="230">
        <f>X424/'Summary (banks)'!$X$16</f>
        <v>0</v>
      </c>
      <c r="Z425" s="397"/>
    </row>
    <row r="426" spans="1:26" s="360" customFormat="1" x14ac:dyDescent="0.25">
      <c r="A426" s="683"/>
      <c r="B426" s="685"/>
      <c r="C426" s="359" t="s">
        <v>338</v>
      </c>
      <c r="D426" s="264">
        <f>D424/'Summary (banks)'!$D$20</f>
        <v>4.8613821807482879E-3</v>
      </c>
      <c r="E426" s="264">
        <f>E424/'Summary (banks)'!$E$20</f>
        <v>3.953002635322652E-4</v>
      </c>
      <c r="F426" s="264">
        <f>F424/'Summary (banks)'!$F$20</f>
        <v>1.5192396509394978E-3</v>
      </c>
      <c r="G426" s="264">
        <f>G424/'Summary (banks)'!$G$20</f>
        <v>0.10765620416544441</v>
      </c>
      <c r="H426" s="264">
        <f>H424/'Summary (banks)'!$H$20</f>
        <v>0</v>
      </c>
      <c r="I426" s="264">
        <f>I424/'Summary (banks)'!$I$20</f>
        <v>4.329257590826654E-4</v>
      </c>
      <c r="J426" s="264">
        <f>J424/'Summary (banks)'!$J$20</f>
        <v>3.7729790479248617E-3</v>
      </c>
      <c r="K426" s="264">
        <f>K424/'Summary (banks)'!$K$20</f>
        <v>4.7071129707112972E-3</v>
      </c>
      <c r="L426" s="264">
        <f>L424/'Summary (banks)'!$L$20</f>
        <v>5.7425347048836511E-4</v>
      </c>
      <c r="M426" s="264">
        <f>M424/'Summary (banks)'!$M$20</f>
        <v>7.722007722007722E-4</v>
      </c>
      <c r="N426" s="264">
        <f>N424/'Summary (banks)'!$N$20</f>
        <v>0</v>
      </c>
      <c r="O426" s="264">
        <f>O424/'Summary (banks)'!$O$20</f>
        <v>9.7203150972031502E-3</v>
      </c>
      <c r="P426" s="264">
        <f>P424/'Summary (banks)'!$P$20</f>
        <v>0</v>
      </c>
      <c r="Q426" s="264">
        <f>Q424/'Summary (banks)'!$Q$20</f>
        <v>0</v>
      </c>
      <c r="R426" s="264">
        <f>R424/'Summary (banks)'!$R$20</f>
        <v>1.0227093931924267E-3</v>
      </c>
      <c r="S426" s="264">
        <f>S424/'Summary (banks)'!$S$20</f>
        <v>3.6508602601762481E-2</v>
      </c>
      <c r="T426" s="264">
        <f>T424/'Summary (banks)'!$T$20</f>
        <v>9.1944558803348422E-3</v>
      </c>
      <c r="U426" s="264">
        <f>U424/'Summary (banks)'!$U$20</f>
        <v>4.897267840047132E-3</v>
      </c>
      <c r="V426" s="264">
        <f>V424/'Summary (banks)'!$V$20</f>
        <v>6.479663575867141E-5</v>
      </c>
      <c r="W426" s="264">
        <f>W424/'Summary (banks)'!$W$20</f>
        <v>3.8071669918621806E-5</v>
      </c>
      <c r="X426" s="264">
        <f>X424/'Summary (banks)'!$X$20</f>
        <v>0</v>
      </c>
      <c r="Z426" s="397"/>
    </row>
    <row r="427" spans="1:26" s="17" customFormat="1" ht="15.75" thickBot="1" x14ac:dyDescent="0.3">
      <c r="A427" s="683"/>
      <c r="B427" s="685"/>
      <c r="C427" s="372" t="s">
        <v>404</v>
      </c>
      <c r="D427" s="230">
        <f>D424/'Summary (banks)'!$D$22</f>
        <v>3.9370149501202087E-2</v>
      </c>
      <c r="E427" s="230">
        <f>E424/'Summary (banks)'!$E$22</f>
        <v>2.1483535704327106E-3</v>
      </c>
      <c r="F427" s="230">
        <f>F424/'Summary (banks)'!$F$22</f>
        <v>2.0249473513688644E-2</v>
      </c>
      <c r="G427" s="230">
        <f>G424/'Summary (banks)'!$G$22</f>
        <v>0.38570677877036258</v>
      </c>
      <c r="H427" s="230">
        <f>H424/'Summary (banks)'!$H$22</f>
        <v>0</v>
      </c>
      <c r="I427" s="230">
        <f>I424/'Summary (banks)'!$I$22</f>
        <v>2.422575787337131E-3</v>
      </c>
      <c r="J427" s="230">
        <f>J424/'Summary (banks)'!$J$22</f>
        <v>1.6733124465964113E-2</v>
      </c>
      <c r="K427" s="230">
        <f>K424/'Summary (banks)'!$K$22</f>
        <v>3.3088235294117647E-2</v>
      </c>
      <c r="L427" s="230">
        <f>L424/'Summary (banks)'!$L$22</f>
        <v>8.9372449970856818E-3</v>
      </c>
      <c r="M427" s="230">
        <f>M424/'Summary (banks)'!$M$22</f>
        <v>5.5624227441285539E-3</v>
      </c>
      <c r="N427" s="230">
        <f>N424/'Summary (banks)'!$N$22</f>
        <v>0</v>
      </c>
      <c r="O427" s="230">
        <f>O424/'Summary (banks)'!$O$22</f>
        <v>7.5424085237627933E-2</v>
      </c>
      <c r="P427" s="230">
        <f>P424/'Summary (banks)'!$P$22</f>
        <v>0</v>
      </c>
      <c r="Q427" s="230" t="e">
        <f>Q424/'Summary (banks)'!$Q$22</f>
        <v>#DIV/0!</v>
      </c>
      <c r="R427" s="230">
        <f>R424/'Summary (banks)'!$R$22</f>
        <v>3.4273662008963879E-3</v>
      </c>
      <c r="S427" s="230">
        <f>S424/'Summary (banks)'!$S$22</f>
        <v>0.45171339563862928</v>
      </c>
      <c r="T427" s="230">
        <f>T424/'Summary (banks)'!$T$22</f>
        <v>8.1488688883483332E-2</v>
      </c>
      <c r="U427" s="230">
        <f>U424/'Summary (banks)'!$U$22</f>
        <v>0.25626204238921002</v>
      </c>
      <c r="V427" s="230">
        <f>V424/'Summary (banks)'!$V$22</f>
        <v>9.6711798839458421E-3</v>
      </c>
      <c r="W427" s="230">
        <f>W424/'Summary (banks)'!$W$22</f>
        <v>2.1074815595363539E-3</v>
      </c>
      <c r="X427" s="230">
        <f>X424/'Summary (banks)'!$X$22</f>
        <v>0</v>
      </c>
      <c r="Z427" s="397"/>
    </row>
    <row r="428" spans="1:26" s="23" customFormat="1" ht="15.75" thickBot="1" x14ac:dyDescent="0.3">
      <c r="A428" s="683"/>
      <c r="B428" s="685"/>
      <c r="C428" s="190" t="s">
        <v>405</v>
      </c>
      <c r="D428" s="203">
        <f>SUM(E428:X428)</f>
        <v>0</v>
      </c>
      <c r="E428" s="190"/>
      <c r="F428" s="190"/>
      <c r="G428" s="190">
        <v>0</v>
      </c>
      <c r="H428" s="190"/>
      <c r="I428" s="188">
        <f>'Standard Chartered'!G30</f>
        <v>0</v>
      </c>
      <c r="J428" s="190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88"/>
      <c r="V428" s="188">
        <f>Santander!G21</f>
        <v>0</v>
      </c>
      <c r="W428" s="188">
        <f>'BBVA '!I13</f>
        <v>0</v>
      </c>
      <c r="X428" s="190"/>
      <c r="Y428" s="190"/>
      <c r="Z428" s="405"/>
    </row>
    <row r="429" spans="1:26" s="192" customFormat="1" ht="15.75" thickBot="1" x14ac:dyDescent="0.3">
      <c r="A429" s="683"/>
      <c r="B429" s="686"/>
      <c r="C429" s="191" t="s">
        <v>406</v>
      </c>
      <c r="D429" s="231">
        <f>D428/'Summary (banks)'!$D$55</f>
        <v>0</v>
      </c>
      <c r="E429" s="231" t="e">
        <f>E428/'Summary (banks)'!$E$55</f>
        <v>#DIV/0!</v>
      </c>
      <c r="F429" s="231" t="e">
        <f>F428/'Summary (banks)'!$F$55</f>
        <v>#DIV/0!</v>
      </c>
      <c r="G429" s="231" t="e">
        <f>G428/'Summary (banks)'!$G$55</f>
        <v>#DIV/0!</v>
      </c>
      <c r="H429" s="231" t="e">
        <f>H428/'Summary (banks)'!$H$55</f>
        <v>#DIV/0!</v>
      </c>
      <c r="I429" s="231">
        <f>I428/'Summary (banks)'!$I$55</f>
        <v>0</v>
      </c>
      <c r="J429" s="231" t="e">
        <f>J428/'Summary (banks)'!$J$55</f>
        <v>#DIV/0!</v>
      </c>
      <c r="K429" s="231" t="e">
        <f>K428/'Summary (banks)'!$K$55</f>
        <v>#DIV/0!</v>
      </c>
      <c r="L429" s="231" t="e">
        <f>L428/'Summary (banks)'!$L$55</f>
        <v>#DIV/0!</v>
      </c>
      <c r="M429" s="231" t="e">
        <f>M428/'Summary (banks)'!$M$55</f>
        <v>#DIV/0!</v>
      </c>
      <c r="N429" s="231" t="e">
        <f>N428/'Summary (banks)'!$N$55</f>
        <v>#DIV/0!</v>
      </c>
      <c r="O429" s="231" t="e">
        <f>O428/'Summary (banks)'!$O$55</f>
        <v>#DIV/0!</v>
      </c>
      <c r="P429" s="231" t="e">
        <f>P428/'Summary (banks)'!$P$55</f>
        <v>#DIV/0!</v>
      </c>
      <c r="Q429" s="231" t="e">
        <f>Q428/'Summary (banks)'!$Q$55</f>
        <v>#DIV/0!</v>
      </c>
      <c r="R429" s="231">
        <f>R428/'Summary (banks)'!$R$55</f>
        <v>0</v>
      </c>
      <c r="S429" s="231" t="e">
        <f>S428/'Summary (banks)'!$S$55</f>
        <v>#DIV/0!</v>
      </c>
      <c r="T429" s="231">
        <f>T428/'Summary (banks)'!$T$55</f>
        <v>0</v>
      </c>
      <c r="U429" s="231" t="e">
        <f>U428/'Summary (banks)'!$U$55</f>
        <v>#DIV/0!</v>
      </c>
      <c r="V429" s="231" t="e">
        <f>V428/'Summary (banks)'!$V$55</f>
        <v>#DIV/0!</v>
      </c>
      <c r="W429" s="231" t="e">
        <f>W428/'Summary (banks)'!$W$55</f>
        <v>#DIV/0!</v>
      </c>
      <c r="X429" s="231" t="e">
        <f>X428/'Summary (banks)'!$X$55</f>
        <v>#DIV/0!</v>
      </c>
      <c r="Z429" s="398"/>
    </row>
    <row r="430" spans="1:26" s="230" customFormat="1" ht="15" customHeight="1" thickTop="1" thickBot="1" x14ac:dyDescent="0.3">
      <c r="A430" s="683"/>
      <c r="B430" s="687" t="s">
        <v>82</v>
      </c>
      <c r="C430" s="200" t="s">
        <v>91</v>
      </c>
      <c r="D430" s="200">
        <f>D420/D416</f>
        <v>5.5387608735458942E-2</v>
      </c>
      <c r="E430" s="200">
        <f>HSBC!H26</f>
        <v>0</v>
      </c>
      <c r="F430" s="200">
        <f>Barclays!M17</f>
        <v>2.1978021978021976E-2</v>
      </c>
      <c r="G430" s="200">
        <f>RBS!H24</f>
        <v>1.9347037484885126E-2</v>
      </c>
      <c r="H430" s="200"/>
      <c r="I430" s="188">
        <f>'Standard Chartered'!L30</f>
        <v>0</v>
      </c>
      <c r="J430" s="200">
        <f>'BNP Paribas'!J28</f>
        <v>7.926829268292683E-2</v>
      </c>
      <c r="K430" s="200">
        <f>'Crédit Agricole'!K23</f>
        <v>2.3255813953488372E-2</v>
      </c>
      <c r="L430" s="200">
        <f>'Société Générale'!K41</f>
        <v>0</v>
      </c>
      <c r="M430" s="200">
        <f>'BPCE group'!H30</f>
        <v>-0.5</v>
      </c>
      <c r="N430" s="200"/>
      <c r="O430" s="200">
        <f>'Deutsche Bank'!H26</f>
        <v>0.1111111111111111</v>
      </c>
      <c r="P430" s="200"/>
      <c r="Q430" s="200"/>
      <c r="R430" s="200">
        <f>ING!K18</f>
        <v>0.1388888888888889</v>
      </c>
      <c r="S430" s="200">
        <f>Rabobank!I23</f>
        <v>0.10256410256410256</v>
      </c>
      <c r="T430" s="200">
        <f>Unicredit!I89</f>
        <v>0.15460326918927805</v>
      </c>
      <c r="U430" s="201">
        <f>'Intesa Sao'!I37</f>
        <v>0.12642870184407523</v>
      </c>
      <c r="V430" s="201">
        <f>Santander!H21</f>
        <v>0.1111111111111111</v>
      </c>
      <c r="W430" s="201">
        <f>'BBVA '!K13</f>
        <v>0.18518518518518517</v>
      </c>
      <c r="X430" s="200"/>
      <c r="Y430" s="200"/>
      <c r="Z430" s="406">
        <f>MEDIAN(E430:X430)</f>
        <v>7.926829268292683E-2</v>
      </c>
    </row>
    <row r="431" spans="1:26" s="17" customFormat="1" ht="15.75" thickBot="1" x14ac:dyDescent="0.3">
      <c r="A431" s="683"/>
      <c r="B431" s="688"/>
      <c r="C431" s="193" t="s">
        <v>407</v>
      </c>
      <c r="D431" s="26">
        <v>0.125</v>
      </c>
      <c r="E431" s="204"/>
      <c r="F431" s="204"/>
      <c r="G431" s="204"/>
      <c r="I431" s="204"/>
      <c r="J431" s="204"/>
      <c r="K431" s="204"/>
      <c r="L431" s="204"/>
      <c r="M431" s="204"/>
      <c r="O431" s="204"/>
      <c r="R431" s="204"/>
      <c r="S431" s="204"/>
      <c r="T431" s="204"/>
      <c r="U431" s="204"/>
      <c r="V431" s="204"/>
      <c r="W431" s="204"/>
      <c r="Z431" s="397"/>
    </row>
    <row r="432" spans="1:26" s="23" customFormat="1" ht="15.75" thickBot="1" x14ac:dyDescent="0.3">
      <c r="A432" s="683"/>
      <c r="B432" s="688"/>
      <c r="C432" s="188" t="s">
        <v>497</v>
      </c>
      <c r="D432" s="392">
        <f>D416/D424</f>
        <v>0.40947792273899203</v>
      </c>
      <c r="E432" s="233">
        <f>HSBC!I26</f>
        <v>2.6237037037037038E-2</v>
      </c>
      <c r="F432" s="233">
        <f>Barclays!N17</f>
        <v>1.0031708960000001</v>
      </c>
      <c r="G432" s="233">
        <f>RBS!I24</f>
        <v>0.38814411239782021</v>
      </c>
      <c r="H432" s="233"/>
      <c r="I432" s="233">
        <f>'Standard Chartered'!M30</f>
        <v>0.21930810810810811</v>
      </c>
      <c r="J432" s="233">
        <f>'BNP Paribas'!L28</f>
        <v>0.34893617021276596</v>
      </c>
      <c r="K432" s="233">
        <f>'Crédit Agricole'!L23</f>
        <v>1.0617283950617284</v>
      </c>
      <c r="L432" s="233">
        <f>'Société Générale'!M41</f>
        <v>0.84782608695652173</v>
      </c>
      <c r="M432" s="233">
        <f>'BPCE group'!I30</f>
        <v>0.22222222222222221</v>
      </c>
      <c r="N432" s="233"/>
      <c r="O432" s="233">
        <f>'Deutsche Bank'!I26</f>
        <v>1.6728624535315983E-2</v>
      </c>
      <c r="P432" s="188"/>
      <c r="Q432" s="188"/>
      <c r="R432" s="233">
        <f>ING!L18</f>
        <v>0.92307692307692313</v>
      </c>
      <c r="S432" s="233">
        <f>Rabobank!J23</f>
        <v>8.9655172413793102E-2</v>
      </c>
      <c r="T432" s="233">
        <f>Unicredit!J89</f>
        <v>0.1452731343283582</v>
      </c>
      <c r="U432" s="392">
        <f>'Intesa Sao'!J37</f>
        <v>3.2944360902255641</v>
      </c>
      <c r="V432" s="392">
        <f>Santander!I21</f>
        <v>2.7</v>
      </c>
      <c r="W432" s="392">
        <f>'BBVA '!L13</f>
        <v>6.75</v>
      </c>
      <c r="X432" s="188"/>
      <c r="Y432" s="188"/>
      <c r="Z432" s="404"/>
    </row>
    <row r="433" spans="1:26" s="17" customFormat="1" x14ac:dyDescent="0.25">
      <c r="A433" s="683"/>
      <c r="B433" s="688"/>
      <c r="C433" s="189" t="s">
        <v>445</v>
      </c>
      <c r="D433" s="234">
        <f>D432/'Summary (banks)'!$D$81</f>
        <v>9.1066337379401769</v>
      </c>
      <c r="E433" s="230">
        <f>E432/'Summary (banks)'!$E$81</f>
        <v>0.39941158704078089</v>
      </c>
      <c r="F433" s="230">
        <f>F432/'Summary (banks)'!$F$81</f>
        <v>26.324640883977896</v>
      </c>
      <c r="G433" s="230">
        <f>G432/'Summary (banks)'!$G$81</f>
        <v>-9.5704103372879672</v>
      </c>
      <c r="H433" s="230">
        <f>H432/'Summary (banks)'!$H$81</f>
        <v>0</v>
      </c>
      <c r="I433" s="230">
        <f>I432/'Summary (banks)'!$I$81</f>
        <v>-13.945839470461921</v>
      </c>
      <c r="J433" s="230">
        <f>J432/'Summary (banks)'!$J$81</f>
        <v>6.470859105035534</v>
      </c>
      <c r="K433" s="230">
        <f>K432/'Summary (banks)'!$K$81</f>
        <v>16.595239890421979</v>
      </c>
      <c r="L433" s="230">
        <f>L432/'Summary (banks)'!$L$81</f>
        <v>18.273974941836887</v>
      </c>
      <c r="M433" s="230">
        <f>M432/'Summary (banks)'!$M$81</f>
        <v>3.4621105054175922</v>
      </c>
      <c r="N433" s="230">
        <f>N432/'Summary (banks)'!$N$81</f>
        <v>0</v>
      </c>
      <c r="O433" s="230">
        <f>O432/'Summary (banks)'!$O$81</f>
        <v>-0.33840487868009655</v>
      </c>
      <c r="P433" s="230">
        <f>P432/'Summary (banks)'!$P$81</f>
        <v>0</v>
      </c>
      <c r="Q433" s="230">
        <f>Q432/'Summary (banks)'!$Q$81</f>
        <v>0</v>
      </c>
      <c r="R433" s="230">
        <f>R432/'Summary (banks)'!$R$81</f>
        <v>7.5872490465568108</v>
      </c>
      <c r="S433" s="230">
        <f>S432/'Summary (banks)'!$S$81</f>
        <v>1.4673573634932271</v>
      </c>
      <c r="T433" s="230">
        <f>T432/'Summary (banks)'!$T$81</f>
        <v>8.2361090167197908</v>
      </c>
      <c r="U433" s="230">
        <f>U432/'Summary (banks)'!$U$81</f>
        <v>36.982982402728886</v>
      </c>
      <c r="V433" s="230">
        <f>V432/'Summary (banks)'!$V$81</f>
        <v>52.084518696972872</v>
      </c>
      <c r="W433" s="230">
        <f>W432/'Summary (banks)'!$W$81</f>
        <v>202.32109493808386</v>
      </c>
      <c r="X433" s="230">
        <f>X432/'Summary (banks)'!$X$81</f>
        <v>0</v>
      </c>
      <c r="Z433" s="397"/>
    </row>
    <row r="434" spans="1:26" s="360" customFormat="1" x14ac:dyDescent="0.25">
      <c r="A434" s="683"/>
      <c r="B434" s="688"/>
      <c r="C434" s="359" t="s">
        <v>446</v>
      </c>
      <c r="D434" s="363">
        <f>D432/'Summary (banks)'!$D$84</f>
        <v>7.0917470740184969</v>
      </c>
      <c r="E434" s="264">
        <f>E432/'Summary (banks)'!$E$84</f>
        <v>0.32159834724267716</v>
      </c>
      <c r="F434" s="264">
        <f>F432/'Summary (banks)'!$F$84</f>
        <v>25.729546391752567</v>
      </c>
      <c r="G434" s="264">
        <f>G432/'Summary (banks)'!$G$84</f>
        <v>-3.2209060945167058</v>
      </c>
      <c r="H434" s="264">
        <f>H432/'Summary (banks)'!$H$84</f>
        <v>0</v>
      </c>
      <c r="I434" s="264">
        <f>I432/'Summary (banks)'!$I$84</f>
        <v>68.384157183499426</v>
      </c>
      <c r="J434" s="264">
        <f>J432/'Summary (banks)'!$J$84</f>
        <v>5.5407238653160302</v>
      </c>
      <c r="K434" s="264">
        <f>K432/'Summary (banks)'!$K$84</f>
        <v>14.622026588413144</v>
      </c>
      <c r="L434" s="264">
        <f>L432/'Summary (banks)'!$L$84</f>
        <v>15.234244250687578</v>
      </c>
      <c r="M434" s="264">
        <f>M432/'Summary (banks)'!$M$84</f>
        <v>1.4997104806022004</v>
      </c>
      <c r="N434" s="264">
        <f>N432/'Summary (banks)'!$N$84</f>
        <v>0</v>
      </c>
      <c r="O434" s="264">
        <f>O432/'Summary (banks)'!$O$84</f>
        <v>-1.2328840356600119</v>
      </c>
      <c r="P434" s="264">
        <f>P432/'Summary (banks)'!$P$84</f>
        <v>0</v>
      </c>
      <c r="Q434" s="264">
        <f>Q432/'Summary (banks)'!$Q$84</f>
        <v>0</v>
      </c>
      <c r="R434" s="264">
        <f>R432/'Summary (banks)'!$R$84</f>
        <v>6.5734109028226682</v>
      </c>
      <c r="S434" s="264">
        <f>S432/'Summary (banks)'!$S$84</f>
        <v>1.3891305322631273</v>
      </c>
      <c r="T434" s="264">
        <f>T432/'Summary (banks)'!$T$84</f>
        <v>3.77474495764486</v>
      </c>
      <c r="U434" s="264">
        <f>U432/'Summary (banks)'!$U$84</f>
        <v>46.767988438641126</v>
      </c>
      <c r="V434" s="264">
        <f>V432/'Summary (banks)'!$V$84</f>
        <v>39.545250071177762</v>
      </c>
      <c r="W434" s="264">
        <f>W432/'Summary (banks)'!$W$84</f>
        <v>114.77403301505097</v>
      </c>
      <c r="X434" s="264">
        <f>X432/'Summary (banks)'!$X$84</f>
        <v>0</v>
      </c>
      <c r="Z434" s="397"/>
    </row>
    <row r="435" spans="1:26" s="17" customFormat="1" ht="15.75" thickBot="1" x14ac:dyDescent="0.3">
      <c r="A435" s="683"/>
      <c r="B435" s="688"/>
      <c r="C435" s="357" t="s">
        <v>448</v>
      </c>
      <c r="D435" s="234">
        <f>D432/'Summary (banks)'!$D$92</f>
        <v>9.8039631434202477</v>
      </c>
      <c r="E435" s="230">
        <f>E432/'Summary (banks)'!$E$90</f>
        <v>0.78559975897326806</v>
      </c>
      <c r="F435" s="230">
        <f>F432/'Summary (banks)'!$F$90</f>
        <v>34.251699735948705</v>
      </c>
      <c r="G435" s="230">
        <f>G432/'Summary (banks)'!$G$90</f>
        <v>-7.7709477032016574</v>
      </c>
      <c r="H435" s="230">
        <f>H432/'Summary (banks)'!$H$90</f>
        <v>0</v>
      </c>
      <c r="I435" s="230">
        <f>I432/'Summary (banks)'!$I$90</f>
        <v>-6.6963926096520678</v>
      </c>
      <c r="J435" s="230">
        <f>J432/'Summary (banks)'!$J$90</f>
        <v>8.0718708907690235</v>
      </c>
      <c r="K435" s="230">
        <f>K432/'Summary (banks)'!$K$90</f>
        <v>16.807610603121827</v>
      </c>
      <c r="L435" s="230">
        <f>L432/'Summary (banks)'!$L$90</f>
        <v>22.501258125393164</v>
      </c>
      <c r="M435" s="230">
        <f>M432/'Summary (banks)'!$M$90</f>
        <v>3.5190339675093383</v>
      </c>
      <c r="N435" s="230">
        <f>N432/'Summary (banks)'!$N$90</f>
        <v>0</v>
      </c>
      <c r="O435" s="230">
        <f>O432/'Summary (banks)'!$O$90</f>
        <v>-0.22799453297066186</v>
      </c>
      <c r="P435" s="230">
        <f>P432/'Summary (banks)'!$P$90</f>
        <v>0</v>
      </c>
      <c r="Q435" s="230">
        <f>Q432/'Summary (banks)'!$Q$90</f>
        <v>0</v>
      </c>
      <c r="R435" s="230">
        <f>R432/'Summary (banks)'!$R$90</f>
        <v>8.9684895597939072</v>
      </c>
      <c r="S435" s="230">
        <f>S432/'Summary (banks)'!$S$90</f>
        <v>1.5176703514271572</v>
      </c>
      <c r="T435" s="230">
        <f>T432/'Summary (banks)'!$T$90</f>
        <v>11.910884454447157</v>
      </c>
      <c r="U435" s="230">
        <f>U432/'Summary (banks)'!$U$90</f>
        <v>41.559409650881548</v>
      </c>
      <c r="V435" s="230">
        <f>V432/'Summary (banks)'!$V$90</f>
        <v>52.691719948849112</v>
      </c>
      <c r="W435" s="230">
        <f>W432/'Summary (banks)'!$W$90</f>
        <v>200.32115594329338</v>
      </c>
      <c r="X435" s="230">
        <f>X432/'Summary (banks)'!$X$90</f>
        <v>0</v>
      </c>
      <c r="Z435" s="397"/>
    </row>
    <row r="436" spans="1:26" s="202" customFormat="1" ht="15.75" thickBot="1" x14ac:dyDescent="0.3">
      <c r="A436" s="683"/>
      <c r="B436" s="688"/>
      <c r="C436" s="201" t="s">
        <v>498</v>
      </c>
      <c r="D436" s="201">
        <f>D416/D412</f>
        <v>0.75585856949671471</v>
      </c>
      <c r="E436" s="201">
        <f>HSBC!J26</f>
        <v>0.11702127659574468</v>
      </c>
      <c r="F436" s="201">
        <f>Barclays!O17</f>
        <v>0.83486238532110091</v>
      </c>
      <c r="G436" s="201">
        <f>RBS!J24</f>
        <v>1.4927797833935019</v>
      </c>
      <c r="H436" s="201"/>
      <c r="I436" s="201">
        <f>'Standard Chartered'!N30</f>
        <v>2.6627218934911243E-2</v>
      </c>
      <c r="J436" s="201">
        <f>'BNP Paribas'!M28</f>
        <v>0.56551724137931036</v>
      </c>
      <c r="K436" s="201">
        <f>'Crédit Agricole'!M23</f>
        <v>0.86868686868686873</v>
      </c>
      <c r="L436" s="201">
        <f>'Société Générale'!N41</f>
        <v>4.333333333333333</v>
      </c>
      <c r="M436" s="201">
        <f>'BPCE group'!J30</f>
        <v>0.4</v>
      </c>
      <c r="N436" s="201"/>
      <c r="O436" s="201">
        <f>'Deutsche Bank'!J26</f>
        <v>0.25</v>
      </c>
      <c r="P436" s="201"/>
      <c r="Q436" s="201"/>
      <c r="R436" s="201">
        <f>ING!M18</f>
        <v>0.5625</v>
      </c>
      <c r="S436" s="201">
        <f>Rabobank!K23</f>
        <v>0.14444444444444443</v>
      </c>
      <c r="T436" s="201">
        <f>Unicredit!K89</f>
        <v>1.0271636467248493</v>
      </c>
      <c r="U436" s="201">
        <f>'Intesa Sao'!K37</f>
        <v>0.5614686140889974</v>
      </c>
      <c r="V436" s="201">
        <f>Santander!J21</f>
        <v>1.08</v>
      </c>
      <c r="W436" s="201">
        <f>'BBVA '!M13</f>
        <v>2.25</v>
      </c>
      <c r="X436" s="201"/>
      <c r="Y436" s="201"/>
      <c r="Z436" s="407"/>
    </row>
    <row r="437" spans="1:26" s="230" customFormat="1" x14ac:dyDescent="0.25">
      <c r="A437" s="683"/>
      <c r="B437" s="688"/>
      <c r="C437" s="382" t="s">
        <v>445</v>
      </c>
      <c r="D437" s="230">
        <f>D436/'Summary (banks)'!$D$94</f>
        <v>3.9140341361020679</v>
      </c>
      <c r="E437" s="230">
        <f>E436/'Summary (banks)'!$E$94</f>
        <v>0.3709054084075652</v>
      </c>
      <c r="F437" s="230">
        <f>F436/'Summary (banks)'!$F$94</f>
        <v>6.7612321962593116</v>
      </c>
      <c r="G437" s="230">
        <f>G436/'Summary (banks)'!$G$94</f>
        <v>-7.1369563968902048</v>
      </c>
      <c r="H437" s="230">
        <f>H436/'Summary (banks)'!$H$94</f>
        <v>0</v>
      </c>
      <c r="I437" s="230">
        <f>I436/'Summary (banks)'!$I$94</f>
        <v>-0.26730370997758229</v>
      </c>
      <c r="J437" s="230">
        <f>J436/'Summary (banks)'!$J$94</f>
        <v>2.4803043217921172</v>
      </c>
      <c r="K437" s="230">
        <f>K436/'Summary (banks)'!$K$94</f>
        <v>3.185709161280299</v>
      </c>
      <c r="L437" s="230">
        <f>L436/'Summary (banks)'!$L$94</f>
        <v>18.183548791796213</v>
      </c>
      <c r="M437" s="230">
        <f>M436/'Summary (banks)'!$M$94</f>
        <v>1.4454270139309509</v>
      </c>
      <c r="N437" s="230">
        <f>N436/'Summary (banks)'!$N$94</f>
        <v>0</v>
      </c>
      <c r="O437" s="230">
        <f>O436/'Summary (banks)'!$O$94</f>
        <v>-1.7345438175270109</v>
      </c>
      <c r="P437" s="230">
        <f>P436/'Summary (banks)'!$P$94</f>
        <v>0</v>
      </c>
      <c r="Q437" s="230">
        <f>Q436/'Summary (banks)'!$Q$94</f>
        <v>0</v>
      </c>
      <c r="R437" s="230">
        <f>R436/'Summary (banks)'!$R$94</f>
        <v>1.4970182413470532</v>
      </c>
      <c r="S437" s="230">
        <f>S436/'Summary (banks)'!$S$94</f>
        <v>0.65521087486929241</v>
      </c>
      <c r="T437" s="230">
        <f>T436/'Summary (banks)'!$T$94</f>
        <v>10.286527887966164</v>
      </c>
      <c r="U437" s="230">
        <f>U436/'Summary (banks)'!$U$94</f>
        <v>1.6865517564922756</v>
      </c>
      <c r="V437" s="230">
        <f>V436/'Summary (banks)'!$V$94</f>
        <v>5.191850843196816</v>
      </c>
      <c r="W437" s="230">
        <f>W436/'Summary (banks)'!$W$94</f>
        <v>11.419617640669129</v>
      </c>
      <c r="X437" s="230">
        <f>X436/'Summary (banks)'!$X$94</f>
        <v>0</v>
      </c>
      <c r="Z437" s="399"/>
    </row>
    <row r="438" spans="1:26" s="264" customFormat="1" x14ac:dyDescent="0.25">
      <c r="A438" s="683"/>
      <c r="B438" s="688"/>
      <c r="C438" s="383" t="s">
        <v>446</v>
      </c>
      <c r="D438" s="264">
        <f>D436/'Summary (banks)'!$D$97</f>
        <v>2.8628075963729436</v>
      </c>
      <c r="E438" s="264">
        <f>E436/'Summary (banks)'!$E$97</f>
        <v>0.26970991445492432</v>
      </c>
      <c r="F438" s="264">
        <f>F436/'Summary (banks)'!$F$97</f>
        <v>5.0249534979034616</v>
      </c>
      <c r="G438" s="264">
        <f>G436/'Summary (banks)'!$G$97</f>
        <v>-1.2017346683922532</v>
      </c>
      <c r="H438" s="264">
        <f>H436/'Summary (banks)'!$H$97</f>
        <v>0</v>
      </c>
      <c r="I438" s="264">
        <f>I436/'Summary (banks)'!$I$97</f>
        <v>1.0733221737776413</v>
      </c>
      <c r="J438" s="264">
        <f>J436/'Summary (banks)'!$J$97</f>
        <v>2.0640478231247665</v>
      </c>
      <c r="K438" s="264">
        <f>K436/'Summary (banks)'!$K$97</f>
        <v>3.0802058197016184</v>
      </c>
      <c r="L438" s="264">
        <f>L436/'Summary (banks)'!$L$97</f>
        <v>13.167190070285628</v>
      </c>
      <c r="M438" s="264">
        <f>M436/'Summary (banks)'!$M$97</f>
        <v>1.0992472495657211</v>
      </c>
      <c r="N438" s="264">
        <f>N436/'Summary (banks)'!$N$97</f>
        <v>0</v>
      </c>
      <c r="O438" s="264">
        <f>O436/'Summary (banks)'!$O$97</f>
        <v>-8.0449400798934754</v>
      </c>
      <c r="P438" s="264">
        <f>P436/'Summary (banks)'!$P$97</f>
        <v>0</v>
      </c>
      <c r="Q438" s="264">
        <f>Q436/'Summary (banks)'!$Q$97</f>
        <v>0</v>
      </c>
      <c r="R438" s="264">
        <f>R436/'Summary (banks)'!$R$97</f>
        <v>1.2247899159663866</v>
      </c>
      <c r="S438" s="264">
        <f>S436/'Summary (banks)'!$S$97</f>
        <v>0.77782112411501225</v>
      </c>
      <c r="T438" s="264">
        <f>T436/'Summary (banks)'!$T$97</f>
        <v>4.4225461004494395</v>
      </c>
      <c r="U438" s="264">
        <f>U436/'Summary (banks)'!$U$97</f>
        <v>1.271191741579528</v>
      </c>
      <c r="V438" s="264">
        <f>V436/'Summary (banks)'!$V$97</f>
        <v>4.1350972762645917</v>
      </c>
      <c r="W438" s="264">
        <f>W436/'Summary (banks)'!$W$97</f>
        <v>6.0362922803042567</v>
      </c>
      <c r="X438" s="264">
        <f>X436/'Summary (banks)'!$X$97</f>
        <v>0</v>
      </c>
      <c r="Z438" s="399"/>
    </row>
    <row r="439" spans="1:26" s="230" customFormat="1" x14ac:dyDescent="0.25">
      <c r="A439" s="683"/>
      <c r="B439" s="688"/>
      <c r="C439" s="387" t="s">
        <v>448</v>
      </c>
      <c r="D439" s="230">
        <f>D436/'Summary (banks)'!$D$105</f>
        <v>3.484066908140838</v>
      </c>
      <c r="E439" s="230">
        <f>E436/'Summary (banks)'!$E$103</f>
        <v>0.58530787084889202</v>
      </c>
      <c r="F439" s="230">
        <f>F436/'Summary (banks)'!$F$103</f>
        <v>8.4808917528092227</v>
      </c>
      <c r="G439" s="230">
        <f>G436/'Summary (banks)'!$G$103</f>
        <v>-5.802918594600091</v>
      </c>
      <c r="H439" s="230">
        <f>H436/'Summary (banks)'!$H$103</f>
        <v>0</v>
      </c>
      <c r="I439" s="230">
        <f>I436/'Summary (banks)'!$I$103</f>
        <v>-9.5418440646388075E-2</v>
      </c>
      <c r="J439" s="230">
        <f>J436/'Summary (banks)'!$J$103</f>
        <v>2.9193953822003684</v>
      </c>
      <c r="K439" s="230">
        <f>K436/'Summary (banks)'!$K$103</f>
        <v>3.1313371213620589</v>
      </c>
      <c r="L439" s="230">
        <f>L436/'Summary (banks)'!$L$103</f>
        <v>20.939749772838471</v>
      </c>
      <c r="M439" s="230">
        <f>M436/'Summary (banks)'!$M$103</f>
        <v>1.4580766223612198</v>
      </c>
      <c r="N439" s="230">
        <f>N436/'Summary (banks)'!$N$103</f>
        <v>0</v>
      </c>
      <c r="O439" s="230">
        <f>O436/'Summary (banks)'!$O$103</f>
        <v>-1.0819434372733865</v>
      </c>
      <c r="P439" s="230">
        <f>P436/'Summary (banks)'!$P$103</f>
        <v>0</v>
      </c>
      <c r="Q439" s="230">
        <f>Q436/'Summary (banks)'!$Q$103</f>
        <v>0</v>
      </c>
      <c r="R439" s="230">
        <f>R436/'Summary (banks)'!$R$103</f>
        <v>1.6463866039952997</v>
      </c>
      <c r="S439" s="230">
        <f>S436/'Summary (banks)'!$S$103</f>
        <v>0.66257309941520459</v>
      </c>
      <c r="T439" s="230">
        <f>T436/'Summary (banks)'!$T$103</f>
        <v>13.597634577104486</v>
      </c>
      <c r="U439" s="230">
        <f>U436/'Summary (banks)'!$U$103</f>
        <v>1.7992524937825618</v>
      </c>
      <c r="V439" s="230">
        <f>V436/'Summary (banks)'!$V$103</f>
        <v>5.2353069053708445</v>
      </c>
      <c r="W439" s="230">
        <f>W436/'Summary (banks)'!$W$103</f>
        <v>11.397709923664122</v>
      </c>
      <c r="X439" s="230">
        <f>X436/'Summary (banks)'!$X$103</f>
        <v>0</v>
      </c>
      <c r="Z439" s="399"/>
    </row>
    <row r="441" spans="1:26" ht="15.75" thickBot="1" x14ac:dyDescent="0.3"/>
    <row r="442" spans="1:26" s="23" customFormat="1" ht="15.75" customHeight="1" thickBot="1" x14ac:dyDescent="0.3">
      <c r="A442" s="682" t="s">
        <v>191</v>
      </c>
      <c r="B442" s="684" t="s">
        <v>331</v>
      </c>
      <c r="C442" s="188" t="s">
        <v>2</v>
      </c>
      <c r="D442" s="203">
        <f>SUM(E442:X442)</f>
        <v>311.86476799999997</v>
      </c>
      <c r="E442" s="188"/>
      <c r="F442" s="203">
        <f>Barclays!D18</f>
        <v>216.343174</v>
      </c>
      <c r="G442" s="203">
        <f>RBS!C25</f>
        <v>92.324793999999997</v>
      </c>
      <c r="H442" s="188"/>
      <c r="I442" s="375">
        <f>'Standard Chartered'!C31</f>
        <v>-1.8031999999999999</v>
      </c>
      <c r="J442" s="188"/>
      <c r="K442" s="188"/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>
        <f>Santander!C22</f>
        <v>5</v>
      </c>
      <c r="W442" s="188"/>
      <c r="X442" s="188"/>
      <c r="Y442" s="188"/>
      <c r="Z442" s="404"/>
    </row>
    <row r="443" spans="1:26" s="17" customFormat="1" x14ac:dyDescent="0.25">
      <c r="A443" s="683"/>
      <c r="B443" s="685"/>
      <c r="C443" s="189" t="s">
        <v>333</v>
      </c>
      <c r="D443" s="230">
        <f>D442/'Summary (banks)'!$D$3</f>
        <v>6.3853403680044893E-4</v>
      </c>
      <c r="E443" s="230">
        <f>E442/'Summary (banks)'!$E$3</f>
        <v>0</v>
      </c>
      <c r="F443" s="230">
        <f>F442/'Summary (banks)'!$F$3</f>
        <v>5.355254630419211E-3</v>
      </c>
      <c r="G443" s="230">
        <f>G442/'Summary (banks)'!$G$3</f>
        <v>5.1845546699682736E-3</v>
      </c>
      <c r="H443" s="230">
        <f>H442/'Summary (banks)'!$H$3</f>
        <v>0</v>
      </c>
      <c r="I443" s="230">
        <f>I442/'Summary (banks)'!$I$3</f>
        <v>-1.3081300281247957E-4</v>
      </c>
      <c r="J443" s="230">
        <f>J442/'Summary (banks)'!$J$3</f>
        <v>0</v>
      </c>
      <c r="K443" s="230">
        <f>K442/'Summary (banks)'!$K$3</f>
        <v>0</v>
      </c>
      <c r="L443" s="230">
        <f>L442/'Summary (banks)'!$L$3</f>
        <v>0</v>
      </c>
      <c r="M443" s="230">
        <f>M442/'Summary (banks)'!$M$3</f>
        <v>0</v>
      </c>
      <c r="N443" s="230">
        <f>N442/'Summary (banks)'!$N$3</f>
        <v>0</v>
      </c>
      <c r="O443" s="230">
        <f>O442/'Summary (banks)'!$O$3</f>
        <v>0</v>
      </c>
      <c r="P443" s="230">
        <f>P442/'Summary (banks)'!$P$3</f>
        <v>0</v>
      </c>
      <c r="Q443" s="230">
        <f>Q442/'Summary (banks)'!$Q$3</f>
        <v>0</v>
      </c>
      <c r="R443" s="230">
        <f>R442/'Summary (banks)'!$R$3</f>
        <v>0</v>
      </c>
      <c r="S443" s="230">
        <f>S442/'Summary (banks)'!$S$3</f>
        <v>0</v>
      </c>
      <c r="T443" s="230">
        <f>T442/'Summary (banks)'!$T$3</f>
        <v>0</v>
      </c>
      <c r="U443" s="230">
        <f>U442/'Summary (banks)'!$U$3</f>
        <v>0</v>
      </c>
      <c r="V443" s="230">
        <f>V442/'Summary (banks)'!$V$3</f>
        <v>1.0894432944765226E-4</v>
      </c>
      <c r="W443" s="230">
        <f>W442/'Summary (banks)'!$W$3</f>
        <v>0</v>
      </c>
      <c r="X443" s="230">
        <f>X442/'Summary (banks)'!$X$3</f>
        <v>0</v>
      </c>
      <c r="Z443" s="397"/>
    </row>
    <row r="444" spans="1:26" s="360" customFormat="1" x14ac:dyDescent="0.25">
      <c r="A444" s="683"/>
      <c r="B444" s="685"/>
      <c r="C444" s="359" t="s">
        <v>334</v>
      </c>
      <c r="D444" s="264">
        <f>D442/'Summary (banks)'!$D$7</f>
        <v>1.2165152861950662E-3</v>
      </c>
      <c r="E444" s="264">
        <f>E442/'Summary (banks)'!$E$7</f>
        <v>0</v>
      </c>
      <c r="F444" s="264">
        <f>F442/'Summary (banks)'!$F$7</f>
        <v>1.1204681701398801E-2</v>
      </c>
      <c r="G444" s="264">
        <f>G442/'Summary (banks)'!$G$7</f>
        <v>3.4895833333333327E-2</v>
      </c>
      <c r="H444" s="264">
        <f>H442/'Summary (banks)'!$H$7</f>
        <v>0</v>
      </c>
      <c r="I444" s="264">
        <f>I442/'Summary (banks)'!$I$7</f>
        <v>-1.6321201240411296E-4</v>
      </c>
      <c r="J444" s="264">
        <f>J442/'Summary (banks)'!$J$7</f>
        <v>0</v>
      </c>
      <c r="K444" s="264">
        <f>K442/'Summary (banks)'!$K$7</f>
        <v>0</v>
      </c>
      <c r="L444" s="264">
        <f>L442/'Summary (banks)'!$L$7</f>
        <v>0</v>
      </c>
      <c r="M444" s="264">
        <f>M442/'Summary (banks)'!$M$7</f>
        <v>0</v>
      </c>
      <c r="N444" s="264">
        <f>N442/'Summary (banks)'!$N$7</f>
        <v>0</v>
      </c>
      <c r="O444" s="264">
        <f>O442/'Summary (banks)'!$O$7</f>
        <v>0</v>
      </c>
      <c r="P444" s="264">
        <f>P442/'Summary (banks)'!$P$7</f>
        <v>0</v>
      </c>
      <c r="Q444" s="264">
        <f>Q442/'Summary (banks)'!$Q$7</f>
        <v>0</v>
      </c>
      <c r="R444" s="264">
        <f>R442/'Summary (banks)'!$R$7</f>
        <v>0</v>
      </c>
      <c r="S444" s="264">
        <f>S442/'Summary (banks)'!$S$7</f>
        <v>0</v>
      </c>
      <c r="T444" s="264">
        <f>T442/'Summary (banks)'!$T$7</f>
        <v>0</v>
      </c>
      <c r="U444" s="264">
        <f>U442/'Summary (banks)'!$U$7</f>
        <v>0</v>
      </c>
      <c r="V444" s="264">
        <f>V442/'Summary (banks)'!$V$7</f>
        <v>1.2393416617093001E-4</v>
      </c>
      <c r="W444" s="264">
        <f>W442/'Summary (banks)'!$W$7</f>
        <v>0</v>
      </c>
      <c r="X444" s="264">
        <f>X442/'Summary (banks)'!$X$7</f>
        <v>0</v>
      </c>
      <c r="Z444" s="397"/>
    </row>
    <row r="445" spans="1:26" s="17" customFormat="1" ht="15.75" thickBot="1" x14ac:dyDescent="0.3">
      <c r="A445" s="683"/>
      <c r="B445" s="685"/>
      <c r="C445" s="372" t="s">
        <v>398</v>
      </c>
      <c r="D445" s="230">
        <f>D442/'Summary (banks)'!$D$9</f>
        <v>5.3269144395144416E-3</v>
      </c>
      <c r="E445" s="230">
        <f>E442/'Summary (banks)'!$E$9</f>
        <v>0</v>
      </c>
      <c r="F445" s="230">
        <f>F442/'Summary (banks)'!$F$9</f>
        <v>6.5772936740678689E-2</v>
      </c>
      <c r="G445" s="230">
        <f>G442/'Summary (banks)'!$G$9</f>
        <v>6.3507109004739354E-2</v>
      </c>
      <c r="H445" s="230">
        <f>H442/'Summary (banks)'!$H$9</f>
        <v>0</v>
      </c>
      <c r="I445" s="230">
        <f>I442/'Summary (banks)'!$I$9</f>
        <v>-3.383522246658772E-4</v>
      </c>
      <c r="J445" s="230">
        <f>J442/'Summary (banks)'!$J$9</f>
        <v>0</v>
      </c>
      <c r="K445" s="230">
        <f>K442/'Summary (banks)'!$K$9</f>
        <v>0</v>
      </c>
      <c r="L445" s="230">
        <f>L442/'Summary (banks)'!$L$9</f>
        <v>0</v>
      </c>
      <c r="M445" s="230">
        <f>M442/'Summary (banks)'!$M$9</f>
        <v>0</v>
      </c>
      <c r="N445" s="230">
        <f>N442/'Summary (banks)'!$N$9</f>
        <v>0</v>
      </c>
      <c r="O445" s="230">
        <f>O442/'Summary (banks)'!$O$9</f>
        <v>0</v>
      </c>
      <c r="P445" s="230">
        <f>P442/'Summary (banks)'!$P$9</f>
        <v>0</v>
      </c>
      <c r="Q445" s="230" t="e">
        <f>Q442/'Summary (banks)'!$Q$9</f>
        <v>#DIV/0!</v>
      </c>
      <c r="R445" s="230">
        <f>R442/'Summary (banks)'!$R$9</f>
        <v>0</v>
      </c>
      <c r="S445" s="230">
        <f>S442/'Summary (banks)'!$S$9</f>
        <v>0</v>
      </c>
      <c r="T445" s="230">
        <f>T442/'Summary (banks)'!$T$9</f>
        <v>0</v>
      </c>
      <c r="U445" s="230">
        <f>U442/'Summary (banks)'!$U$9</f>
        <v>0</v>
      </c>
      <c r="V445" s="230">
        <f>V442/'Summary (banks)'!$V$9</f>
        <v>1.2315270935960592E-2</v>
      </c>
      <c r="W445" s="230">
        <f>W442/'Summary (banks)'!$W$9</f>
        <v>0</v>
      </c>
      <c r="X445" s="230">
        <f>X442/'Summary (banks)'!$X$9</f>
        <v>0</v>
      </c>
      <c r="Z445" s="397"/>
    </row>
    <row r="446" spans="1:26" s="23" customFormat="1" ht="15.75" thickBot="1" x14ac:dyDescent="0.3">
      <c r="A446" s="683"/>
      <c r="B446" s="685"/>
      <c r="C446" s="236" t="s">
        <v>6</v>
      </c>
      <c r="D446" s="203">
        <f>SUM(E446:X446)</f>
        <v>147.26682</v>
      </c>
      <c r="E446" s="188"/>
      <c r="F446" s="203">
        <f>Barclays!F18</f>
        <v>97.836722000000009</v>
      </c>
      <c r="G446" s="203">
        <f>RBS!E25</f>
        <v>53.741298</v>
      </c>
      <c r="H446" s="203"/>
      <c r="I446" s="203">
        <f>'Standard Chartered'!E31</f>
        <v>-6.3111999999999995</v>
      </c>
      <c r="J446" s="188"/>
      <c r="K446" s="188"/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>
        <f>Santander!E22</f>
        <v>2</v>
      </c>
      <c r="W446" s="188"/>
      <c r="X446" s="188"/>
      <c r="Y446" s="188"/>
      <c r="Z446" s="404"/>
    </row>
    <row r="447" spans="1:26" s="17" customFormat="1" x14ac:dyDescent="0.25">
      <c r="A447" s="683"/>
      <c r="B447" s="685"/>
      <c r="C447" s="189" t="s">
        <v>335</v>
      </c>
      <c r="D447" s="230">
        <f>D446/'Summary (banks)'!$D$29</f>
        <v>1.5613731777674089E-3</v>
      </c>
      <c r="E447" s="230">
        <f>E446/'Summary (banks)'!$E$29</f>
        <v>0</v>
      </c>
      <c r="F447" s="230">
        <f>F446/'Summary (banks)'!$F$29</f>
        <v>1.9613259668508284E-2</v>
      </c>
      <c r="G447" s="230">
        <f>G446/'Summary (banks)'!$G$29</f>
        <v>-1.4428412874583796E-2</v>
      </c>
      <c r="H447" s="230">
        <f>H446/'Summary (banks)'!$H$29</f>
        <v>0</v>
      </c>
      <c r="I447" s="230">
        <f>I446/'Summary (banks)'!$I$29</f>
        <v>4.59619172685489E-3</v>
      </c>
      <c r="J447" s="230">
        <f>J446/'Summary (banks)'!$J$29</f>
        <v>0</v>
      </c>
      <c r="K447" s="230">
        <f>K446/'Summary (banks)'!$K$29</f>
        <v>0</v>
      </c>
      <c r="L447" s="230">
        <f>L446/'Summary (banks)'!$L$29</f>
        <v>0</v>
      </c>
      <c r="M447" s="230">
        <f>M446/'Summary (banks)'!$M$29</f>
        <v>0</v>
      </c>
      <c r="N447" s="230">
        <f>N446/'Summary (banks)'!$N$29</f>
        <v>0</v>
      </c>
      <c r="O447" s="230">
        <f>O446/'Summary (banks)'!$O$29</f>
        <v>0</v>
      </c>
      <c r="P447" s="230">
        <f>P446/'Summary (banks)'!$P$29</f>
        <v>0</v>
      </c>
      <c r="Q447" s="230">
        <f>Q446/'Summary (banks)'!$Q$29</f>
        <v>0</v>
      </c>
      <c r="R447" s="230">
        <f>R446/'Summary (banks)'!$R$29</f>
        <v>0</v>
      </c>
      <c r="S447" s="230">
        <f>S446/'Summary (banks)'!$S$29</f>
        <v>0</v>
      </c>
      <c r="T447" s="230">
        <f>T446/'Summary (banks)'!$T$29</f>
        <v>0</v>
      </c>
      <c r="U447" s="230">
        <f>U446/'Summary (banks)'!$U$29</f>
        <v>0</v>
      </c>
      <c r="V447" s="230">
        <f>V446/'Summary (banks)'!$V$29</f>
        <v>2.0948989211270555E-4</v>
      </c>
      <c r="W447" s="230">
        <f>W446/'Summary (banks)'!$W$29</f>
        <v>0</v>
      </c>
      <c r="X447" s="230">
        <f>X446/'Summary (banks)'!$X$29</f>
        <v>0</v>
      </c>
      <c r="Z447" s="397"/>
    </row>
    <row r="448" spans="1:26" s="360" customFormat="1" x14ac:dyDescent="0.25">
      <c r="A448" s="683"/>
      <c r="B448" s="685"/>
      <c r="C448" s="359" t="s">
        <v>336</v>
      </c>
      <c r="D448" s="264">
        <f>D446/'Summary (banks)'!$D$33</f>
        <v>2.1757439509832374E-3</v>
      </c>
      <c r="E448" s="264">
        <f>E446/'Summary (banks)'!$E$33</f>
        <v>0</v>
      </c>
      <c r="F448" s="264">
        <f>F446/'Summary (banks)'!$F$33</f>
        <v>3.049828178694157E-2</v>
      </c>
      <c r="G448" s="264">
        <f>G446/'Summary (banks)'!$G$33</f>
        <v>-1.6352201257861635E-2</v>
      </c>
      <c r="H448" s="264">
        <f>H446/'Summary (banks)'!$H$33</f>
        <v>0</v>
      </c>
      <c r="I448" s="264">
        <f>I446/'Summary (banks)'!$I$33</f>
        <v>-2.3026315789473728E-2</v>
      </c>
      <c r="J448" s="264">
        <f>J446/'Summary (banks)'!$J$33</f>
        <v>0</v>
      </c>
      <c r="K448" s="264">
        <f>K446/'Summary (banks)'!$K$33</f>
        <v>0</v>
      </c>
      <c r="L448" s="264">
        <f>L446/'Summary (banks)'!$L$33</f>
        <v>0</v>
      </c>
      <c r="M448" s="264">
        <f>M446/'Summary (banks)'!$M$33</f>
        <v>0</v>
      </c>
      <c r="N448" s="264">
        <f>N446/'Summary (banks)'!$N$33</f>
        <v>0</v>
      </c>
      <c r="O448" s="264">
        <f>O446/'Summary (banks)'!$O$33</f>
        <v>0</v>
      </c>
      <c r="P448" s="264">
        <f>P446/'Summary (banks)'!$P$33</f>
        <v>0</v>
      </c>
      <c r="Q448" s="264">
        <f>Q446/'Summary (banks)'!$Q$33</f>
        <v>0</v>
      </c>
      <c r="R448" s="264">
        <f>R446/'Summary (banks)'!$R$33</f>
        <v>0</v>
      </c>
      <c r="S448" s="264">
        <f>S446/'Summary (banks)'!$S$33</f>
        <v>0</v>
      </c>
      <c r="T448" s="264">
        <f>T446/'Summary (banks)'!$T$33</f>
        <v>0</v>
      </c>
      <c r="U448" s="264">
        <f>U446/'Summary (banks)'!$U$33</f>
        <v>0</v>
      </c>
      <c r="V448" s="264">
        <f>V446/'Summary (banks)'!$V$33</f>
        <v>1.8980734554427256E-4</v>
      </c>
      <c r="W448" s="264">
        <f>W446/'Summary (banks)'!$W$33</f>
        <v>0</v>
      </c>
      <c r="X448" s="264">
        <f>X446/'Summary (banks)'!$X$33</f>
        <v>0</v>
      </c>
      <c r="Z448" s="397"/>
    </row>
    <row r="449" spans="1:26" s="17" customFormat="1" ht="15.75" thickBot="1" x14ac:dyDescent="0.3">
      <c r="A449" s="683"/>
      <c r="B449" s="685"/>
      <c r="C449" s="372" t="s">
        <v>399</v>
      </c>
      <c r="D449" s="230">
        <f>D446/'Summary (banks)'!$D$35</f>
        <v>5.9452411665588643E-3</v>
      </c>
      <c r="E449" s="230">
        <f>E446/'Summary (banks)'!$E$35</f>
        <v>0</v>
      </c>
      <c r="F449" s="230">
        <f>F446/'Summary (banks)'!$F$35</f>
        <v>7.3271413828689375E-2</v>
      </c>
      <c r="G449" s="230">
        <f>G446/'Summary (banks)'!$G$35</f>
        <v>0.1114285714285714</v>
      </c>
      <c r="H449" s="230">
        <f>H446/'Summary (banks)'!$H$35</f>
        <v>0</v>
      </c>
      <c r="I449" s="230">
        <f>I446/'Summary (banks)'!$I$35</f>
        <v>-6.3985374771480807E-3</v>
      </c>
      <c r="J449" s="230">
        <f>J446/'Summary (banks)'!$J$35</f>
        <v>0</v>
      </c>
      <c r="K449" s="230">
        <f>K446/'Summary (banks)'!$K$35</f>
        <v>0</v>
      </c>
      <c r="L449" s="230">
        <f>L446/'Summary (banks)'!$L$35</f>
        <v>0</v>
      </c>
      <c r="M449" s="230">
        <f>M446/'Summary (banks)'!$M$35</f>
        <v>0</v>
      </c>
      <c r="N449" s="230">
        <f>N446/'Summary (banks)'!$N$35</f>
        <v>0</v>
      </c>
      <c r="O449" s="230">
        <f>O446/'Summary (banks)'!$O$35</f>
        <v>0</v>
      </c>
      <c r="P449" s="230">
        <f>P446/'Summary (banks)'!$P$35</f>
        <v>0</v>
      </c>
      <c r="Q449" s="230" t="e">
        <f>Q446/'Summary (banks)'!$Q$35</f>
        <v>#DIV/0!</v>
      </c>
      <c r="R449" s="230">
        <f>R446/'Summary (banks)'!$R$35</f>
        <v>0</v>
      </c>
      <c r="S449" s="230">
        <f>S446/'Summary (banks)'!$S$35</f>
        <v>0</v>
      </c>
      <c r="T449" s="230">
        <f>T446/'Summary (banks)'!$T$35</f>
        <v>0</v>
      </c>
      <c r="U449" s="230">
        <f>U446/'Summary (banks)'!$U$35</f>
        <v>0</v>
      </c>
      <c r="V449" s="230">
        <f>V446/'Summary (banks)'!$V$35</f>
        <v>1.2269938650306749E-2</v>
      </c>
      <c r="W449" s="230">
        <f>W446/'Summary (banks)'!$W$35</f>
        <v>0</v>
      </c>
      <c r="X449" s="230">
        <f>X446/'Summary (banks)'!$X$35</f>
        <v>0</v>
      </c>
      <c r="Z449" s="397"/>
    </row>
    <row r="450" spans="1:26" s="23" customFormat="1" ht="15.75" thickBot="1" x14ac:dyDescent="0.3">
      <c r="A450" s="683"/>
      <c r="B450" s="685"/>
      <c r="C450" s="188" t="s">
        <v>400</v>
      </c>
      <c r="D450" s="203">
        <f>SUM(E450:X450)</f>
        <v>13.779820000000001</v>
      </c>
      <c r="E450" s="188"/>
      <c r="F450" s="203">
        <f>Barclays!G18</f>
        <v>9.6458740000000009</v>
      </c>
      <c r="G450" s="203">
        <f>RBS!F25</f>
        <v>4.1339459999999999</v>
      </c>
      <c r="H450" s="188"/>
      <c r="I450" s="188">
        <f>'Standard Chartered'!F31</f>
        <v>0</v>
      </c>
      <c r="J450" s="188"/>
      <c r="K450" s="188"/>
      <c r="L450" s="188"/>
      <c r="M450" s="188"/>
      <c r="N450" s="188"/>
      <c r="O450" s="188"/>
      <c r="P450" s="188"/>
      <c r="Q450" s="188"/>
      <c r="R450" s="188"/>
      <c r="S450" s="188"/>
      <c r="T450" s="188"/>
      <c r="U450" s="188"/>
      <c r="V450" s="188">
        <f>Santander!F22</f>
        <v>0</v>
      </c>
      <c r="W450" s="188"/>
      <c r="X450" s="188"/>
      <c r="Y450" s="188"/>
      <c r="Z450" s="404"/>
    </row>
    <row r="451" spans="1:26" s="17" customFormat="1" x14ac:dyDescent="0.25">
      <c r="A451" s="683"/>
      <c r="B451" s="685"/>
      <c r="C451" s="189" t="s">
        <v>401</v>
      </c>
      <c r="D451" s="230">
        <f>D450/'Summary (banks)'!$D$42</f>
        <v>4.9394667550172985E-4</v>
      </c>
      <c r="E451" s="230">
        <f>E450/'Summary (banks)'!$E$42</f>
        <v>0</v>
      </c>
      <c r="F451" s="230">
        <f>F450/'Summary (banks)'!$F$42</f>
        <v>5.9829059829059842E-3</v>
      </c>
      <c r="G451" s="230">
        <f>G450/'Summary (banks)'!$G$42</f>
        <v>5.3571428571428575E-2</v>
      </c>
      <c r="H451" s="230">
        <f>H450/'Summary (banks)'!$H$42</f>
        <v>0</v>
      </c>
      <c r="I451" s="230">
        <f>I450/'Summary (banks)'!$I$42</f>
        <v>0</v>
      </c>
      <c r="J451" s="230">
        <f>J450/'Summary (banks)'!$J$42</f>
        <v>0</v>
      </c>
      <c r="K451" s="230">
        <f>K450/'Summary (banks)'!$K$42</f>
        <v>0</v>
      </c>
      <c r="L451" s="230">
        <f>L450/'Summary (banks)'!$L$42</f>
        <v>0</v>
      </c>
      <c r="M451" s="230">
        <f>M450/'Summary (banks)'!$M$42</f>
        <v>0</v>
      </c>
      <c r="N451" s="230">
        <f>N450/'Summary (banks)'!$N$42</f>
        <v>0</v>
      </c>
      <c r="O451" s="230">
        <f>O450/'Summary (banks)'!$O$42</f>
        <v>0</v>
      </c>
      <c r="P451" s="230">
        <f>P450/'Summary (banks)'!$P$42</f>
        <v>0</v>
      </c>
      <c r="Q451" s="230">
        <f>Q450/'Summary (banks)'!$Q$42</f>
        <v>0</v>
      </c>
      <c r="R451" s="230">
        <f>R450/'Summary (banks)'!$R$42</f>
        <v>0</v>
      </c>
      <c r="S451" s="230">
        <f>S450/'Summary (banks)'!$S$42</f>
        <v>0</v>
      </c>
      <c r="T451" s="230">
        <f>T450/'Summary (banks)'!$T$42</f>
        <v>0</v>
      </c>
      <c r="U451" s="230">
        <f>U450/'Summary (banks)'!$U$42</f>
        <v>0</v>
      </c>
      <c r="V451" s="230">
        <f>V450/'Summary (banks)'!$V$42</f>
        <v>0</v>
      </c>
      <c r="W451" s="230">
        <f>W450/'Summary (banks)'!$W$42</f>
        <v>0</v>
      </c>
      <c r="X451" s="230">
        <f>X450/'Summary (banks)'!$X$42</f>
        <v>0</v>
      </c>
      <c r="Z451" s="397"/>
    </row>
    <row r="452" spans="1:26" s="360" customFormat="1" x14ac:dyDescent="0.25">
      <c r="A452" s="683"/>
      <c r="B452" s="685"/>
      <c r="C452" s="359" t="s">
        <v>402</v>
      </c>
      <c r="D452" s="264">
        <f>D450/'Summary (banks)'!$D$46</f>
        <v>7.394140098999773E-4</v>
      </c>
      <c r="E452" s="264">
        <f>E450/'Summary (banks)'!$E$46</f>
        <v>0</v>
      </c>
      <c r="F452" s="264">
        <f>F450/'Summary (banks)'!$F$46</f>
        <v>6.9238377843719116E-3</v>
      </c>
      <c r="G452" s="264">
        <f>G450/'Summary (banks)'!$G$46</f>
        <v>-2.6315789473684206E-2</v>
      </c>
      <c r="H452" s="264">
        <f>H450/'Summary (banks)'!$H$46</f>
        <v>0</v>
      </c>
      <c r="I452" s="264">
        <f>I450/'Summary (banks)'!$I$46</f>
        <v>0</v>
      </c>
      <c r="J452" s="264">
        <f>J450/'Summary (banks)'!$J$46</f>
        <v>0</v>
      </c>
      <c r="K452" s="264">
        <f>K450/'Summary (banks)'!$K$46</f>
        <v>0</v>
      </c>
      <c r="L452" s="264">
        <f>L450/'Summary (banks)'!$L$46</f>
        <v>0</v>
      </c>
      <c r="M452" s="264">
        <f>M450/'Summary (banks)'!$M$46</f>
        <v>0</v>
      </c>
      <c r="N452" s="264">
        <f>N450/'Summary (banks)'!$N$46</f>
        <v>0</v>
      </c>
      <c r="O452" s="264">
        <f>O450/'Summary (banks)'!$O$46</f>
        <v>0</v>
      </c>
      <c r="P452" s="264">
        <f>P450/'Summary (banks)'!$P$46</f>
        <v>0</v>
      </c>
      <c r="Q452" s="264">
        <f>Q450/'Summary (banks)'!$Q$46</f>
        <v>0</v>
      </c>
      <c r="R452" s="264">
        <f>R450/'Summary (banks)'!$R$46</f>
        <v>0</v>
      </c>
      <c r="S452" s="264">
        <f>S450/'Summary (banks)'!$S$46</f>
        <v>0</v>
      </c>
      <c r="T452" s="264">
        <f>T450/'Summary (banks)'!$T$46</f>
        <v>0</v>
      </c>
      <c r="U452" s="264">
        <f>U450/'Summary (banks)'!$U$46</f>
        <v>0</v>
      </c>
      <c r="V452" s="264">
        <f>V450/'Summary (banks)'!$V$46</f>
        <v>0</v>
      </c>
      <c r="W452" s="264">
        <f>W450/'Summary (banks)'!$W$46</f>
        <v>0</v>
      </c>
      <c r="X452" s="264">
        <f>X450/'Summary (banks)'!$X$46</f>
        <v>0</v>
      </c>
      <c r="Z452" s="397"/>
    </row>
    <row r="453" spans="1:26" s="17" customFormat="1" ht="15.75" thickBot="1" x14ac:dyDescent="0.3">
      <c r="A453" s="683"/>
      <c r="B453" s="685"/>
      <c r="C453" s="372" t="s">
        <v>403</v>
      </c>
      <c r="D453" s="230">
        <f>D450/'Summary (banks)'!$D$48</f>
        <v>3.5955847548289782E-3</v>
      </c>
      <c r="E453" s="230">
        <f>E450/'Summary (banks)'!$E$48</f>
        <v>0</v>
      </c>
      <c r="F453" s="230">
        <f>F450/'Summary (banks)'!$F$48</f>
        <v>0.15909090909090912</v>
      </c>
      <c r="G453" s="230">
        <f>G450/'Summary (banks)'!$G$48</f>
        <v>6.8181818181818177E-2</v>
      </c>
      <c r="H453" s="230">
        <f>H450/'Summary (banks)'!$H$48</f>
        <v>0</v>
      </c>
      <c r="I453" s="230">
        <f>I450/'Summary (banks)'!$I$48</f>
        <v>0</v>
      </c>
      <c r="J453" s="230">
        <f>J450/'Summary (banks)'!$J$48</f>
        <v>0</v>
      </c>
      <c r="K453" s="230">
        <f>K450/'Summary (banks)'!$K$48</f>
        <v>0</v>
      </c>
      <c r="L453" s="230">
        <f>L450/'Summary (banks)'!$L$48</f>
        <v>0</v>
      </c>
      <c r="M453" s="230">
        <f>M450/'Summary (banks)'!$M$48</f>
        <v>0</v>
      </c>
      <c r="N453" s="230">
        <f>N450/'Summary (banks)'!$N$48</f>
        <v>0</v>
      </c>
      <c r="O453" s="230">
        <f>O450/'Summary (banks)'!$O$48</f>
        <v>0</v>
      </c>
      <c r="P453" s="230">
        <f>P450/'Summary (banks)'!$P$48</f>
        <v>0</v>
      </c>
      <c r="Q453" s="230" t="e">
        <f>Q450/'Summary (banks)'!$Q$48</f>
        <v>#DIV/0!</v>
      </c>
      <c r="R453" s="230">
        <f>R450/'Summary (banks)'!$R$48</f>
        <v>0</v>
      </c>
      <c r="S453" s="230">
        <f>S450/'Summary (banks)'!$S$48</f>
        <v>0</v>
      </c>
      <c r="T453" s="230">
        <f>T450/'Summary (banks)'!$T$48</f>
        <v>0</v>
      </c>
      <c r="U453" s="230">
        <f>U450/'Summary (banks)'!$U$48</f>
        <v>0</v>
      </c>
      <c r="V453" s="230">
        <f>V450/'Summary (banks)'!$V$48</f>
        <v>0</v>
      </c>
      <c r="W453" s="230">
        <f>W450/'Summary (banks)'!$W$48</f>
        <v>0</v>
      </c>
      <c r="X453" s="230">
        <f>X450/'Summary (banks)'!$X$48</f>
        <v>0</v>
      </c>
      <c r="Z453" s="397"/>
    </row>
    <row r="454" spans="1:26" s="23" customFormat="1" ht="15.75" thickBot="1" x14ac:dyDescent="0.3">
      <c r="A454" s="683"/>
      <c r="B454" s="685"/>
      <c r="C454" s="188" t="s">
        <v>3</v>
      </c>
      <c r="D454" s="203">
        <f>SUM(E454:X454)</f>
        <v>933</v>
      </c>
      <c r="E454" s="188"/>
      <c r="F454" s="203">
        <f>Barclays!E18</f>
        <v>460</v>
      </c>
      <c r="G454" s="203">
        <f>RBS!D25</f>
        <v>453</v>
      </c>
      <c r="H454" s="188"/>
      <c r="I454" s="188">
        <f>'Standard Chartered'!D31</f>
        <v>0</v>
      </c>
      <c r="J454" s="188"/>
      <c r="K454" s="188"/>
      <c r="L454" s="188"/>
      <c r="M454" s="188"/>
      <c r="N454" s="188"/>
      <c r="O454" s="188"/>
      <c r="P454" s="188"/>
      <c r="Q454" s="188"/>
      <c r="R454" s="188"/>
      <c r="S454" s="188"/>
      <c r="T454" s="188"/>
      <c r="U454" s="188"/>
      <c r="V454" s="188">
        <f>Santander!D22</f>
        <v>20</v>
      </c>
      <c r="W454" s="188"/>
      <c r="X454" s="188"/>
      <c r="Y454" s="188"/>
      <c r="Z454" s="404"/>
    </row>
    <row r="455" spans="1:26" s="17" customFormat="1" x14ac:dyDescent="0.25">
      <c r="A455" s="683"/>
      <c r="B455" s="685"/>
      <c r="C455" s="189" t="s">
        <v>337</v>
      </c>
      <c r="D455" s="230">
        <f>D454/'Summary (banks)'!$D$16</f>
        <v>4.4479108167660969E-4</v>
      </c>
      <c r="E455" s="230">
        <f>E454/'Summary (banks)'!$E$16</f>
        <v>0</v>
      </c>
      <c r="F455" s="230">
        <f>F454/'Summary (banks)'!$F$16</f>
        <v>3.5141329258976317E-3</v>
      </c>
      <c r="G455" s="230">
        <f>G454/'Summary (banks)'!$G$16</f>
        <v>4.9325449972234016E-3</v>
      </c>
      <c r="H455" s="230">
        <f>H454/'Summary (banks)'!$H$16</f>
        <v>0</v>
      </c>
      <c r="I455" s="230">
        <f>I454/'Summary (banks)'!$I$16</f>
        <v>0</v>
      </c>
      <c r="J455" s="230">
        <f>J454/'Summary (banks)'!$J$16</f>
        <v>0</v>
      </c>
      <c r="K455" s="230">
        <f>K454/'Summary (banks)'!$K$16</f>
        <v>0</v>
      </c>
      <c r="L455" s="230">
        <f>L454/'Summary (banks)'!$L$16</f>
        <v>0</v>
      </c>
      <c r="M455" s="230">
        <f>M454/'Summary (banks)'!$M$16</f>
        <v>0</v>
      </c>
      <c r="N455" s="230">
        <f>N454/'Summary (banks)'!$N$16</f>
        <v>0</v>
      </c>
      <c r="O455" s="230">
        <f>O454/'Summary (banks)'!$O$16</f>
        <v>0</v>
      </c>
      <c r="P455" s="230">
        <f>P454/'Summary (banks)'!$P$16</f>
        <v>0</v>
      </c>
      <c r="Q455" s="230">
        <f>Q454/'Summary (banks)'!$Q$16</f>
        <v>0</v>
      </c>
      <c r="R455" s="230">
        <f>R454/'Summary (banks)'!$R$16</f>
        <v>0</v>
      </c>
      <c r="S455" s="230">
        <f>S454/'Summary (banks)'!$S$16</f>
        <v>0</v>
      </c>
      <c r="T455" s="230">
        <f>T454/'Summary (banks)'!$T$16</f>
        <v>0</v>
      </c>
      <c r="U455" s="230">
        <f>U454/'Summary (banks)'!$U$16</f>
        <v>0</v>
      </c>
      <c r="V455" s="230">
        <f>V454/'Summary (banks)'!$V$16</f>
        <v>1.0859708851205699E-4</v>
      </c>
      <c r="W455" s="230">
        <f>W454/'Summary (banks)'!$W$16</f>
        <v>0</v>
      </c>
      <c r="X455" s="230">
        <f>X454/'Summary (banks)'!$X$16</f>
        <v>0</v>
      </c>
      <c r="Z455" s="397"/>
    </row>
    <row r="456" spans="1:26" s="360" customFormat="1" x14ac:dyDescent="0.25">
      <c r="A456" s="683"/>
      <c r="B456" s="685"/>
      <c r="C456" s="359" t="s">
        <v>338</v>
      </c>
      <c r="D456" s="264">
        <f>D454/'Summary (banks)'!$D$20</f>
        <v>7.9590598925654871E-4</v>
      </c>
      <c r="E456" s="264">
        <f>E454/'Summary (banks)'!$E$20</f>
        <v>0</v>
      </c>
      <c r="F456" s="264">
        <f>F454/'Summary (banks)'!$F$20</f>
        <v>5.5908019154573517E-3</v>
      </c>
      <c r="G456" s="264">
        <f>G454/'Summary (banks)'!$G$20</f>
        <v>1.6610442945145205E-2</v>
      </c>
      <c r="H456" s="264">
        <f>H454/'Summary (banks)'!$H$20</f>
        <v>0</v>
      </c>
      <c r="I456" s="264">
        <f>I454/'Summary (banks)'!$I$20</f>
        <v>0</v>
      </c>
      <c r="J456" s="264">
        <f>J454/'Summary (banks)'!$J$20</f>
        <v>0</v>
      </c>
      <c r="K456" s="264">
        <f>K454/'Summary (banks)'!$K$20</f>
        <v>0</v>
      </c>
      <c r="L456" s="264">
        <f>L454/'Summary (banks)'!$L$20</f>
        <v>0</v>
      </c>
      <c r="M456" s="264">
        <f>M454/'Summary (banks)'!$M$20</f>
        <v>0</v>
      </c>
      <c r="N456" s="264">
        <f>N454/'Summary (banks)'!$N$20</f>
        <v>0</v>
      </c>
      <c r="O456" s="264">
        <f>O454/'Summary (banks)'!$O$20</f>
        <v>0</v>
      </c>
      <c r="P456" s="264">
        <f>P454/'Summary (banks)'!$P$20</f>
        <v>0</v>
      </c>
      <c r="Q456" s="264">
        <f>Q454/'Summary (banks)'!$Q$20</f>
        <v>0</v>
      </c>
      <c r="R456" s="264">
        <f>R454/'Summary (banks)'!$R$20</f>
        <v>0</v>
      </c>
      <c r="S456" s="264">
        <f>S454/'Summary (banks)'!$S$20</f>
        <v>0</v>
      </c>
      <c r="T456" s="264">
        <f>T454/'Summary (banks)'!$T$20</f>
        <v>0</v>
      </c>
      <c r="U456" s="264">
        <f>U454/'Summary (banks)'!$U$20</f>
        <v>0</v>
      </c>
      <c r="V456" s="264">
        <f>V454/'Summary (banks)'!$V$20</f>
        <v>1.2959327151734282E-4</v>
      </c>
      <c r="W456" s="264">
        <f>W454/'Summary (banks)'!$W$20</f>
        <v>0</v>
      </c>
      <c r="X456" s="264">
        <f>X454/'Summary (banks)'!$X$20</f>
        <v>0</v>
      </c>
      <c r="Z456" s="397"/>
    </row>
    <row r="457" spans="1:26" s="17" customFormat="1" ht="15.75" thickBot="1" x14ac:dyDescent="0.3">
      <c r="A457" s="683"/>
      <c r="B457" s="685"/>
      <c r="C457" s="372" t="s">
        <v>404</v>
      </c>
      <c r="D457" s="230">
        <f>D454/'Summary (banks)'!$D$22</f>
        <v>6.4456849144720477E-3</v>
      </c>
      <c r="E457" s="230">
        <f>E454/'Summary (banks)'!$E$22</f>
        <v>0</v>
      </c>
      <c r="F457" s="230">
        <f>F454/'Summary (banks)'!$F$22</f>
        <v>7.4518062530374213E-2</v>
      </c>
      <c r="G457" s="230">
        <f>G454/'Summary (banks)'!$G$22</f>
        <v>5.9511297950604308E-2</v>
      </c>
      <c r="H457" s="230">
        <f>H454/'Summary (banks)'!$H$22</f>
        <v>0</v>
      </c>
      <c r="I457" s="230">
        <f>I454/'Summary (banks)'!$I$22</f>
        <v>0</v>
      </c>
      <c r="J457" s="230">
        <f>J454/'Summary (banks)'!$J$22</f>
        <v>0</v>
      </c>
      <c r="K457" s="230">
        <f>K454/'Summary (banks)'!$K$22</f>
        <v>0</v>
      </c>
      <c r="L457" s="230">
        <f>L454/'Summary (banks)'!$L$22</f>
        <v>0</v>
      </c>
      <c r="M457" s="230">
        <f>M454/'Summary (banks)'!$M$22</f>
        <v>0</v>
      </c>
      <c r="N457" s="230">
        <f>N454/'Summary (banks)'!$N$22</f>
        <v>0</v>
      </c>
      <c r="O457" s="230">
        <f>O454/'Summary (banks)'!$O$22</f>
        <v>0</v>
      </c>
      <c r="P457" s="230">
        <f>P454/'Summary (banks)'!$P$22</f>
        <v>0</v>
      </c>
      <c r="Q457" s="230" t="e">
        <f>Q454/'Summary (banks)'!$Q$22</f>
        <v>#DIV/0!</v>
      </c>
      <c r="R457" s="230">
        <f>R454/'Summary (banks)'!$R$22</f>
        <v>0</v>
      </c>
      <c r="S457" s="230">
        <f>S454/'Summary (banks)'!$S$22</f>
        <v>0</v>
      </c>
      <c r="T457" s="230">
        <f>T454/'Summary (banks)'!$T$22</f>
        <v>0</v>
      </c>
      <c r="U457" s="230">
        <f>U454/'Summary (banks)'!$U$22</f>
        <v>0</v>
      </c>
      <c r="V457" s="230">
        <f>V454/'Summary (banks)'!$V$22</f>
        <v>1.9342359767891684E-2</v>
      </c>
      <c r="W457" s="230">
        <f>W454/'Summary (banks)'!$W$22</f>
        <v>0</v>
      </c>
      <c r="X457" s="230">
        <f>X454/'Summary (banks)'!$X$22</f>
        <v>0</v>
      </c>
      <c r="Z457" s="397"/>
    </row>
    <row r="458" spans="1:26" s="23" customFormat="1" ht="15.75" thickBot="1" x14ac:dyDescent="0.3">
      <c r="A458" s="683"/>
      <c r="B458" s="685"/>
      <c r="C458" s="190" t="s">
        <v>405</v>
      </c>
      <c r="D458" s="203">
        <f>SUM(E458:X458)</f>
        <v>0</v>
      </c>
      <c r="E458" s="190"/>
      <c r="F458" s="190"/>
      <c r="G458" s="190">
        <v>0</v>
      </c>
      <c r="H458" s="190"/>
      <c r="I458" s="188">
        <f>'Standard Chartered'!G31</f>
        <v>0</v>
      </c>
      <c r="J458" s="190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88">
        <f>Santander!G22</f>
        <v>0</v>
      </c>
      <c r="W458" s="190"/>
      <c r="X458" s="190"/>
      <c r="Y458" s="190"/>
      <c r="Z458" s="405"/>
    </row>
    <row r="459" spans="1:26" s="192" customFormat="1" ht="15.75" thickBot="1" x14ac:dyDescent="0.3">
      <c r="A459" s="683"/>
      <c r="B459" s="686"/>
      <c r="C459" s="191" t="s">
        <v>406</v>
      </c>
      <c r="D459" s="231">
        <f>D458/'Summary (banks)'!$D$55</f>
        <v>0</v>
      </c>
      <c r="E459" s="231" t="e">
        <f>E458/'Summary (banks)'!$E$55</f>
        <v>#DIV/0!</v>
      </c>
      <c r="F459" s="231" t="e">
        <f>F458/'Summary (banks)'!$F$55</f>
        <v>#DIV/0!</v>
      </c>
      <c r="G459" s="231" t="e">
        <f>G458/'Summary (banks)'!$G$55</f>
        <v>#DIV/0!</v>
      </c>
      <c r="H459" s="231" t="e">
        <f>H458/'Summary (banks)'!$H$55</f>
        <v>#DIV/0!</v>
      </c>
      <c r="I459" s="231">
        <f>I458/'Summary (banks)'!$I$55</f>
        <v>0</v>
      </c>
      <c r="J459" s="231" t="e">
        <f>J458/'Summary (banks)'!$J$55</f>
        <v>#DIV/0!</v>
      </c>
      <c r="K459" s="231" t="e">
        <f>K458/'Summary (banks)'!$K$55</f>
        <v>#DIV/0!</v>
      </c>
      <c r="L459" s="231" t="e">
        <f>L458/'Summary (banks)'!$L$55</f>
        <v>#DIV/0!</v>
      </c>
      <c r="M459" s="231" t="e">
        <f>M458/'Summary (banks)'!$M$55</f>
        <v>#DIV/0!</v>
      </c>
      <c r="N459" s="231" t="e">
        <f>N458/'Summary (banks)'!$N$55</f>
        <v>#DIV/0!</v>
      </c>
      <c r="O459" s="231" t="e">
        <f>O458/'Summary (banks)'!$O$55</f>
        <v>#DIV/0!</v>
      </c>
      <c r="P459" s="231" t="e">
        <f>P458/'Summary (banks)'!$P$55</f>
        <v>#DIV/0!</v>
      </c>
      <c r="Q459" s="231" t="e">
        <f>Q458/'Summary (banks)'!$Q$55</f>
        <v>#DIV/0!</v>
      </c>
      <c r="R459" s="231">
        <f>R458/'Summary (banks)'!$R$55</f>
        <v>0</v>
      </c>
      <c r="S459" s="231" t="e">
        <f>S458/'Summary (banks)'!$S$55</f>
        <v>#DIV/0!</v>
      </c>
      <c r="T459" s="231">
        <f>T458/'Summary (banks)'!$T$55</f>
        <v>0</v>
      </c>
      <c r="U459" s="231" t="e">
        <f>U458/'Summary (banks)'!$U$55</f>
        <v>#DIV/0!</v>
      </c>
      <c r="V459" s="231" t="e">
        <f>V458/'Summary (banks)'!$V$55</f>
        <v>#DIV/0!</v>
      </c>
      <c r="W459" s="231" t="e">
        <f>W458/'Summary (banks)'!$W$55</f>
        <v>#DIV/0!</v>
      </c>
      <c r="X459" s="231" t="e">
        <f>X458/'Summary (banks)'!$X$55</f>
        <v>#DIV/0!</v>
      </c>
      <c r="Z459" s="398"/>
    </row>
    <row r="460" spans="1:26" s="230" customFormat="1" ht="15" customHeight="1" thickTop="1" thickBot="1" x14ac:dyDescent="0.3">
      <c r="A460" s="683"/>
      <c r="B460" s="687" t="s">
        <v>82</v>
      </c>
      <c r="C460" s="200" t="s">
        <v>91</v>
      </c>
      <c r="D460" s="200">
        <f>D450/D446</f>
        <v>9.3570432226349434E-2</v>
      </c>
      <c r="E460" s="200"/>
      <c r="F460" s="200">
        <f>Barclays!M18</f>
        <v>9.8591549295774655E-2</v>
      </c>
      <c r="G460" s="200">
        <f>RBS!H25</f>
        <v>7.6923076923076927E-2</v>
      </c>
      <c r="H460" s="200"/>
      <c r="I460" s="188">
        <f>'Standard Chartered'!L31</f>
        <v>0</v>
      </c>
      <c r="J460" s="200"/>
      <c r="K460" s="200"/>
      <c r="L460" s="200"/>
      <c r="M460" s="200"/>
      <c r="N460" s="200"/>
      <c r="O460" s="200"/>
      <c r="P460" s="200"/>
      <c r="Q460" s="200"/>
      <c r="R460" s="200"/>
      <c r="S460" s="200"/>
      <c r="T460" s="200"/>
      <c r="U460" s="200"/>
      <c r="V460" s="201">
        <f>Santander!H22</f>
        <v>0</v>
      </c>
      <c r="W460" s="200"/>
      <c r="X460" s="200"/>
      <c r="Y460" s="200"/>
      <c r="Z460" s="406">
        <f>MEDIAN(E460:X460)</f>
        <v>3.8461538461538464E-2</v>
      </c>
    </row>
    <row r="461" spans="1:26" s="17" customFormat="1" ht="15.75" thickBot="1" x14ac:dyDescent="0.3">
      <c r="A461" s="683"/>
      <c r="B461" s="688"/>
      <c r="C461" s="193" t="s">
        <v>407</v>
      </c>
      <c r="D461" s="230">
        <v>0</v>
      </c>
      <c r="F461" s="204"/>
      <c r="G461" s="204"/>
      <c r="I461" s="204"/>
      <c r="V461" s="204"/>
      <c r="Z461" s="397"/>
    </row>
    <row r="462" spans="1:26" s="23" customFormat="1" ht="15.75" thickBot="1" x14ac:dyDescent="0.3">
      <c r="A462" s="683"/>
      <c r="B462" s="688"/>
      <c r="C462" s="188" t="s">
        <v>497</v>
      </c>
      <c r="D462" s="233">
        <f>D446/D454</f>
        <v>0.15784225080385852</v>
      </c>
      <c r="E462" s="188"/>
      <c r="F462" s="188">
        <f>Barclays!N18</f>
        <v>0.21268852608695654</v>
      </c>
      <c r="G462" s="188">
        <f>RBS!I25</f>
        <v>0.11863421192052981</v>
      </c>
      <c r="H462" s="188"/>
      <c r="I462" s="188" t="e">
        <f>'Standard Chartered'!M31</f>
        <v>#DIV/0!</v>
      </c>
      <c r="J462" s="188"/>
      <c r="K462" s="188"/>
      <c r="L462" s="188"/>
      <c r="M462" s="188"/>
      <c r="N462" s="188"/>
      <c r="O462" s="188"/>
      <c r="P462" s="188"/>
      <c r="Q462" s="188"/>
      <c r="R462" s="188"/>
      <c r="S462" s="188"/>
      <c r="T462" s="188"/>
      <c r="U462" s="188"/>
      <c r="V462" s="188">
        <f>Santander!I22</f>
        <v>0.1</v>
      </c>
      <c r="W462" s="188"/>
      <c r="X462" s="188"/>
      <c r="Y462" s="188"/>
      <c r="Z462" s="404"/>
    </row>
    <row r="463" spans="1:26" s="17" customFormat="1" x14ac:dyDescent="0.25">
      <c r="A463" s="683"/>
      <c r="B463" s="688"/>
      <c r="C463" s="189" t="s">
        <v>445</v>
      </c>
      <c r="D463" s="234">
        <f>D462/'Summary (banks)'!$D$81</f>
        <v>3.5103518080486666</v>
      </c>
      <c r="E463" s="230">
        <f>E462/'Summary (banks)'!$E$81</f>
        <v>0</v>
      </c>
      <c r="F463" s="230">
        <f>F462/'Summary (banks)'!$F$81</f>
        <v>5.5812515013211614</v>
      </c>
      <c r="G463" s="230">
        <f>G462/'Summary (banks)'!$G$81</f>
        <v>-2.925145717414793</v>
      </c>
      <c r="H463" s="230">
        <f>H462/'Summary (banks)'!$H$81</f>
        <v>0</v>
      </c>
      <c r="I463" s="230" t="e">
        <f>I462/'Summary (banks)'!$I$81</f>
        <v>#DIV/0!</v>
      </c>
      <c r="J463" s="230">
        <f>J462/'Summary (banks)'!$J$81</f>
        <v>0</v>
      </c>
      <c r="K463" s="230">
        <f>K462/'Summary (banks)'!$K$81</f>
        <v>0</v>
      </c>
      <c r="L463" s="230">
        <f>L462/'Summary (banks)'!$L$81</f>
        <v>0</v>
      </c>
      <c r="M463" s="230">
        <f>M462/'Summary (banks)'!$M$81</f>
        <v>0</v>
      </c>
      <c r="N463" s="230">
        <f>N462/'Summary (banks)'!$N$81</f>
        <v>0</v>
      </c>
      <c r="O463" s="230">
        <f>O462/'Summary (banks)'!$O$81</f>
        <v>0</v>
      </c>
      <c r="P463" s="230">
        <f>P462/'Summary (banks)'!$P$81</f>
        <v>0</v>
      </c>
      <c r="Q463" s="230">
        <f>Q462/'Summary (banks)'!$Q$81</f>
        <v>0</v>
      </c>
      <c r="R463" s="230">
        <f>R462/'Summary (banks)'!$R$81</f>
        <v>0</v>
      </c>
      <c r="S463" s="230">
        <f>S462/'Summary (banks)'!$S$81</f>
        <v>0</v>
      </c>
      <c r="T463" s="230">
        <f>T462/'Summary (banks)'!$T$81</f>
        <v>0</v>
      </c>
      <c r="U463" s="230">
        <f>U462/'Summary (banks)'!$U$81</f>
        <v>0</v>
      </c>
      <c r="V463" s="230">
        <f>V462/'Summary (banks)'!$V$81</f>
        <v>1.9290562480360323</v>
      </c>
      <c r="W463" s="230">
        <f>W462/'Summary (banks)'!$W$81</f>
        <v>0</v>
      </c>
      <c r="X463" s="230">
        <f>X462/'Summary (banks)'!$X$81</f>
        <v>0</v>
      </c>
      <c r="Z463" s="397"/>
    </row>
    <row r="464" spans="1:26" s="360" customFormat="1" x14ac:dyDescent="0.25">
      <c r="A464" s="683"/>
      <c r="B464" s="688"/>
      <c r="C464" s="359" t="s">
        <v>446</v>
      </c>
      <c r="D464" s="363">
        <f>D462/'Summary (banks)'!$D$84</f>
        <v>2.7336695292563231</v>
      </c>
      <c r="E464" s="264">
        <f>E462/'Summary (banks)'!$E$84</f>
        <v>0</v>
      </c>
      <c r="F464" s="264">
        <f>F462/'Summary (banks)'!$F$84</f>
        <v>5.455081801882562</v>
      </c>
      <c r="G464" s="264">
        <f>G462/'Summary (banks)'!$G$84</f>
        <v>-0.98445305232759939</v>
      </c>
      <c r="H464" s="264">
        <f>H462/'Summary (banks)'!$H$84</f>
        <v>0</v>
      </c>
      <c r="I464" s="264" t="e">
        <f>I462/'Summary (banks)'!$I$84</f>
        <v>#DIV/0!</v>
      </c>
      <c r="J464" s="264">
        <f>J462/'Summary (banks)'!$J$84</f>
        <v>0</v>
      </c>
      <c r="K464" s="264">
        <f>K462/'Summary (banks)'!$K$84</f>
        <v>0</v>
      </c>
      <c r="L464" s="264">
        <f>L462/'Summary (banks)'!$L$84</f>
        <v>0</v>
      </c>
      <c r="M464" s="264">
        <f>M462/'Summary (banks)'!$M$84</f>
        <v>0</v>
      </c>
      <c r="N464" s="264">
        <f>N462/'Summary (banks)'!$N$84</f>
        <v>0</v>
      </c>
      <c r="O464" s="264">
        <f>O462/'Summary (banks)'!$O$84</f>
        <v>0</v>
      </c>
      <c r="P464" s="264">
        <f>P462/'Summary (banks)'!$P$84</f>
        <v>0</v>
      </c>
      <c r="Q464" s="264">
        <f>Q462/'Summary (banks)'!$Q$84</f>
        <v>0</v>
      </c>
      <c r="R464" s="264">
        <f>R462/'Summary (banks)'!$R$84</f>
        <v>0</v>
      </c>
      <c r="S464" s="264">
        <f>S462/'Summary (banks)'!$S$84</f>
        <v>0</v>
      </c>
      <c r="T464" s="264">
        <f>T462/'Summary (banks)'!$T$84</f>
        <v>0</v>
      </c>
      <c r="U464" s="264">
        <f>U462/'Summary (banks)'!$U$84</f>
        <v>0</v>
      </c>
      <c r="V464" s="264">
        <f>V462/'Summary (banks)'!$V$84</f>
        <v>1.4646388915251023</v>
      </c>
      <c r="W464" s="264">
        <f>W462/'Summary (banks)'!$W$84</f>
        <v>0</v>
      </c>
      <c r="X464" s="264">
        <f>X462/'Summary (banks)'!$X$84</f>
        <v>0</v>
      </c>
      <c r="Z464" s="397"/>
    </row>
    <row r="465" spans="1:26" s="17" customFormat="1" ht="15.75" thickBot="1" x14ac:dyDescent="0.3">
      <c r="A465" s="683"/>
      <c r="B465" s="688"/>
      <c r="C465" s="357" t="s">
        <v>448</v>
      </c>
      <c r="D465" s="234">
        <f>D462/'Summary (banks)'!$D$92</f>
        <v>3.7791527294181204</v>
      </c>
      <c r="E465" s="230">
        <f>E462/'Summary (banks)'!$E$90</f>
        <v>0</v>
      </c>
      <c r="F465" s="230">
        <f>F462/'Summary (banks)'!$F$90</f>
        <v>7.2619167500369031</v>
      </c>
      <c r="G465" s="230">
        <f>G462/'Summary (banks)'!$G$90</f>
        <v>-2.3751494024984652</v>
      </c>
      <c r="H465" s="230">
        <f>H462/'Summary (banks)'!$H$90</f>
        <v>0</v>
      </c>
      <c r="I465" s="230" t="e">
        <f>I462/'Summary (banks)'!$I$90</f>
        <v>#DIV/0!</v>
      </c>
      <c r="J465" s="230">
        <f>J462/'Summary (banks)'!$J$90</f>
        <v>0</v>
      </c>
      <c r="K465" s="230">
        <f>K462/'Summary (banks)'!$K$90</f>
        <v>0</v>
      </c>
      <c r="L465" s="230">
        <f>L462/'Summary (banks)'!$L$90</f>
        <v>0</v>
      </c>
      <c r="M465" s="230">
        <f>M462/'Summary (banks)'!$M$90</f>
        <v>0</v>
      </c>
      <c r="N465" s="230">
        <f>N462/'Summary (banks)'!$N$90</f>
        <v>0</v>
      </c>
      <c r="O465" s="230">
        <f>O462/'Summary (banks)'!$O$90</f>
        <v>0</v>
      </c>
      <c r="P465" s="230">
        <f>P462/'Summary (banks)'!$P$90</f>
        <v>0</v>
      </c>
      <c r="Q465" s="230">
        <f>Q462/'Summary (banks)'!$Q$90</f>
        <v>0</v>
      </c>
      <c r="R465" s="230">
        <f>R462/'Summary (banks)'!$R$90</f>
        <v>0</v>
      </c>
      <c r="S465" s="230">
        <f>S462/'Summary (banks)'!$S$90</f>
        <v>0</v>
      </c>
      <c r="T465" s="230">
        <f>T462/'Summary (banks)'!$T$90</f>
        <v>0</v>
      </c>
      <c r="U465" s="230">
        <f>U462/'Summary (banks)'!$U$90</f>
        <v>0</v>
      </c>
      <c r="V465" s="230">
        <f>V462/'Summary (banks)'!$V$90</f>
        <v>1.9515451832907078</v>
      </c>
      <c r="W465" s="230">
        <f>W462/'Summary (banks)'!$W$90</f>
        <v>0</v>
      </c>
      <c r="X465" s="230">
        <f>X462/'Summary (banks)'!$X$90</f>
        <v>0</v>
      </c>
      <c r="Z465" s="397"/>
    </row>
    <row r="466" spans="1:26" s="202" customFormat="1" ht="15.75" thickBot="1" x14ac:dyDescent="0.3">
      <c r="A466" s="683"/>
      <c r="B466" s="688"/>
      <c r="C466" s="201" t="s">
        <v>498</v>
      </c>
      <c r="D466" s="201">
        <f>D446/D442</f>
        <v>0.4722137128359431</v>
      </c>
      <c r="E466" s="201"/>
      <c r="F466" s="201">
        <f>Barclays!O18</f>
        <v>0.45222929936305734</v>
      </c>
      <c r="G466" s="201">
        <f>RBS!J25</f>
        <v>0.58208955223880599</v>
      </c>
      <c r="H466" s="201"/>
      <c r="I466" s="201">
        <f>'Standard Chartered'!N31</f>
        <v>3.5</v>
      </c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>
        <f>Santander!J22</f>
        <v>0.4</v>
      </c>
      <c r="W466" s="201"/>
      <c r="X466" s="201"/>
      <c r="Y466" s="201"/>
      <c r="Z466" s="407"/>
    </row>
    <row r="467" spans="1:26" s="230" customFormat="1" x14ac:dyDescent="0.25">
      <c r="A467" s="683"/>
      <c r="B467" s="688"/>
      <c r="C467" s="382" t="s">
        <v>445</v>
      </c>
      <c r="D467" s="230">
        <f>D466/'Summary (banks)'!$D$94</f>
        <v>2.4452465926344358</v>
      </c>
      <c r="E467" s="230">
        <f>E466/'Summary (banks)'!$E$94</f>
        <v>0</v>
      </c>
      <c r="F467" s="230">
        <f>F466/'Summary (banks)'!$F$94</f>
        <v>3.6624326987366711</v>
      </c>
      <c r="G467" s="230">
        <f>G466/'Summary (banks)'!$G$94</f>
        <v>-2.7829608892275579</v>
      </c>
      <c r="H467" s="230">
        <f>H466/'Summary (banks)'!$H$94</f>
        <v>0</v>
      </c>
      <c r="I467" s="230">
        <f>I466/'Summary (banks)'!$I$94</f>
        <v>-35.135587655942203</v>
      </c>
      <c r="J467" s="230">
        <f>J466/'Summary (banks)'!$J$94</f>
        <v>0</v>
      </c>
      <c r="K467" s="230">
        <f>K466/'Summary (banks)'!$K$94</f>
        <v>0</v>
      </c>
      <c r="L467" s="230">
        <f>L466/'Summary (banks)'!$L$94</f>
        <v>0</v>
      </c>
      <c r="M467" s="230">
        <f>M466/'Summary (banks)'!$M$94</f>
        <v>0</v>
      </c>
      <c r="N467" s="230">
        <f>N466/'Summary (banks)'!$N$94</f>
        <v>0</v>
      </c>
      <c r="O467" s="230">
        <f>O466/'Summary (banks)'!$O$94</f>
        <v>0</v>
      </c>
      <c r="P467" s="230">
        <f>P466/'Summary (banks)'!$P$94</f>
        <v>0</v>
      </c>
      <c r="Q467" s="230">
        <f>Q466/'Summary (banks)'!$Q$94</f>
        <v>0</v>
      </c>
      <c r="R467" s="230">
        <f>R466/'Summary (banks)'!$R$94</f>
        <v>0</v>
      </c>
      <c r="S467" s="230">
        <f>S466/'Summary (banks)'!$S$94</f>
        <v>0</v>
      </c>
      <c r="T467" s="230">
        <f>T466/'Summary (banks)'!$T$94</f>
        <v>0</v>
      </c>
      <c r="U467" s="230">
        <f>U466/'Summary (banks)'!$U$94</f>
        <v>0</v>
      </c>
      <c r="V467" s="230">
        <f>V466/'Summary (banks)'!$V$94</f>
        <v>1.9229077197025246</v>
      </c>
      <c r="W467" s="230">
        <f>W466/'Summary (banks)'!$W$94</f>
        <v>0</v>
      </c>
      <c r="X467" s="230">
        <f>X466/'Summary (banks)'!$X$94</f>
        <v>0</v>
      </c>
      <c r="Z467" s="399"/>
    </row>
    <row r="468" spans="1:26" s="264" customFormat="1" x14ac:dyDescent="0.25">
      <c r="A468" s="683"/>
      <c r="B468" s="688"/>
      <c r="C468" s="383" t="s">
        <v>446</v>
      </c>
      <c r="D468" s="264">
        <f>D466/'Summary (banks)'!$D$97</f>
        <v>1.7885052293821819</v>
      </c>
      <c r="E468" s="264">
        <f>E466/'Summary (banks)'!$E$97</f>
        <v>0</v>
      </c>
      <c r="F468" s="264">
        <f>F466/'Summary (banks)'!$F$97</f>
        <v>2.7219230853415617</v>
      </c>
      <c r="G468" s="264">
        <f>G466/'Summary (banks)'!$G$97</f>
        <v>-0.46860039425513939</v>
      </c>
      <c r="H468" s="264">
        <f>H466/'Summary (banks)'!$H$97</f>
        <v>0</v>
      </c>
      <c r="I468" s="264">
        <f>I466/'Summary (banks)'!$I$97</f>
        <v>141.08223684210552</v>
      </c>
      <c r="J468" s="264">
        <f>J466/'Summary (banks)'!$J$97</f>
        <v>0</v>
      </c>
      <c r="K468" s="264">
        <f>K466/'Summary (banks)'!$K$97</f>
        <v>0</v>
      </c>
      <c r="L468" s="264">
        <f>L466/'Summary (banks)'!$L$97</f>
        <v>0</v>
      </c>
      <c r="M468" s="264">
        <f>M466/'Summary (banks)'!$M$97</f>
        <v>0</v>
      </c>
      <c r="N468" s="264">
        <f>N466/'Summary (banks)'!$N$97</f>
        <v>0</v>
      </c>
      <c r="O468" s="264">
        <f>O466/'Summary (banks)'!$O$97</f>
        <v>0</v>
      </c>
      <c r="P468" s="264">
        <f>P466/'Summary (banks)'!$P$97</f>
        <v>0</v>
      </c>
      <c r="Q468" s="264">
        <f>Q466/'Summary (banks)'!$Q$97</f>
        <v>0</v>
      </c>
      <c r="R468" s="264">
        <f>R466/'Summary (banks)'!$R$97</f>
        <v>0</v>
      </c>
      <c r="S468" s="264">
        <f>S466/'Summary (banks)'!$S$97</f>
        <v>0</v>
      </c>
      <c r="T468" s="264">
        <f>T466/'Summary (banks)'!$T$97</f>
        <v>0</v>
      </c>
      <c r="U468" s="264">
        <f>U466/'Summary (banks)'!$U$97</f>
        <v>0</v>
      </c>
      <c r="V468" s="264">
        <f>V466/'Summary (banks)'!$V$97</f>
        <v>1.5315175097276266</v>
      </c>
      <c r="W468" s="264">
        <f>W466/'Summary (banks)'!$W$97</f>
        <v>0</v>
      </c>
      <c r="X468" s="264">
        <f>X466/'Summary (banks)'!$X$97</f>
        <v>0</v>
      </c>
      <c r="Z468" s="399"/>
    </row>
    <row r="469" spans="1:26" s="230" customFormat="1" x14ac:dyDescent="0.25">
      <c r="A469" s="683"/>
      <c r="B469" s="688"/>
      <c r="C469" s="387" t="s">
        <v>448</v>
      </c>
      <c r="D469" s="230">
        <f>D466/'Summary (banks)'!$D$105</f>
        <v>2.1766296458840118</v>
      </c>
      <c r="E469" s="230">
        <f>E466/'Summary (banks)'!$E$103</f>
        <v>0</v>
      </c>
      <c r="F469" s="230">
        <f>F466/'Summary (banks)'!$F$103</f>
        <v>4.5939400346462227</v>
      </c>
      <c r="G469" s="230">
        <f>G466/'Summary (banks)'!$G$103</f>
        <v>-2.2627706537733863</v>
      </c>
      <c r="H469" s="230">
        <f>H466/'Summary (banks)'!$H$103</f>
        <v>0</v>
      </c>
      <c r="I469" s="230">
        <f>I466/'Summary (banks)'!$I$103</f>
        <v>-12.542223920519676</v>
      </c>
      <c r="J469" s="230">
        <f>J466/'Summary (banks)'!$J$103</f>
        <v>0</v>
      </c>
      <c r="K469" s="230">
        <f>K466/'Summary (banks)'!$K$103</f>
        <v>0</v>
      </c>
      <c r="L469" s="230">
        <f>L466/'Summary (banks)'!$L$103</f>
        <v>0</v>
      </c>
      <c r="M469" s="230">
        <f>M466/'Summary (banks)'!$M$103</f>
        <v>0</v>
      </c>
      <c r="N469" s="230">
        <f>N466/'Summary (banks)'!$N$103</f>
        <v>0</v>
      </c>
      <c r="O469" s="230">
        <f>O466/'Summary (banks)'!$O$103</f>
        <v>0</v>
      </c>
      <c r="P469" s="230">
        <f>P466/'Summary (banks)'!$P$103</f>
        <v>0</v>
      </c>
      <c r="Q469" s="230">
        <f>Q466/'Summary (banks)'!$Q$103</f>
        <v>0</v>
      </c>
      <c r="R469" s="230">
        <f>R466/'Summary (banks)'!$R$103</f>
        <v>0</v>
      </c>
      <c r="S469" s="230">
        <f>S466/'Summary (banks)'!$S$103</f>
        <v>0</v>
      </c>
      <c r="T469" s="230">
        <f>T466/'Summary (banks)'!$T$103</f>
        <v>0</v>
      </c>
      <c r="U469" s="230">
        <f>U466/'Summary (banks)'!$U$103</f>
        <v>0</v>
      </c>
      <c r="V469" s="230">
        <f>V466/'Summary (banks)'!$V$103</f>
        <v>1.9390025575447571</v>
      </c>
      <c r="W469" s="230">
        <f>W466/'Summary (banks)'!$W$103</f>
        <v>0</v>
      </c>
      <c r="X469" s="230">
        <f>X466/'Summary (banks)'!$X$103</f>
        <v>0</v>
      </c>
      <c r="Z469" s="399"/>
    </row>
    <row r="471" spans="1:26" ht="15.75" thickBot="1" x14ac:dyDescent="0.3"/>
    <row r="472" spans="1:26" s="23" customFormat="1" ht="15.75" customHeight="1" thickBot="1" x14ac:dyDescent="0.3">
      <c r="A472" s="682" t="s">
        <v>152</v>
      </c>
      <c r="B472" s="684" t="s">
        <v>331</v>
      </c>
      <c r="C472" s="188" t="s">
        <v>2</v>
      </c>
      <c r="D472" s="203">
        <f>SUM(E472:X472)</f>
        <v>447.88236000000001</v>
      </c>
      <c r="E472" s="188"/>
      <c r="F472" s="203">
        <f>Barclays!D22</f>
        <v>248.03676000000002</v>
      </c>
      <c r="G472" s="188"/>
      <c r="H472" s="188"/>
      <c r="I472" s="203">
        <f>'Standard Chartered'!C34</f>
        <v>68.521599999999992</v>
      </c>
      <c r="J472" s="188">
        <f>'BNP Paribas'!C33</f>
        <v>49</v>
      </c>
      <c r="K472" s="188"/>
      <c r="L472" s="188">
        <f>'Société Générale'!C45</f>
        <v>69</v>
      </c>
      <c r="M472" s="188">
        <f>'BPCE group'!C34</f>
        <v>-1</v>
      </c>
      <c r="N472" s="188"/>
      <c r="O472" s="188">
        <f>'Deutsche Bank'!C30</f>
        <v>28</v>
      </c>
      <c r="P472" s="188"/>
      <c r="Q472" s="188"/>
      <c r="R472" s="188"/>
      <c r="S472" s="188"/>
      <c r="T472" s="188">
        <f>Unicredit!D101</f>
        <v>2.3239999999999998</v>
      </c>
      <c r="U472" s="188"/>
      <c r="V472" s="188">
        <f>Santander!C24</f>
        <v>-16</v>
      </c>
      <c r="W472" s="188"/>
      <c r="X472" s="188"/>
      <c r="Y472" s="188"/>
      <c r="Z472" s="404"/>
    </row>
    <row r="473" spans="1:26" s="17" customFormat="1" x14ac:dyDescent="0.25">
      <c r="A473" s="683"/>
      <c r="B473" s="685"/>
      <c r="C473" s="189" t="s">
        <v>333</v>
      </c>
      <c r="D473" s="230">
        <f>D472/'Summary (banks)'!$D$3</f>
        <v>9.1702609812760873E-4</v>
      </c>
      <c r="E473" s="230">
        <f>E472/'Summary (banks)'!$E$3</f>
        <v>0</v>
      </c>
      <c r="F473" s="230">
        <f>F472/'Summary (banks)'!$F$3</f>
        <v>6.1397823788245732E-3</v>
      </c>
      <c r="G473" s="230">
        <f>G472/'Summary (banks)'!$G$3</f>
        <v>0</v>
      </c>
      <c r="H473" s="230">
        <f>H472/'Summary (banks)'!$H$3</f>
        <v>0</v>
      </c>
      <c r="I473" s="230">
        <f>I472/'Summary (banks)'!$I$3</f>
        <v>4.970894106874223E-3</v>
      </c>
      <c r="J473" s="230">
        <f>J472/'Summary (banks)'!$J$3</f>
        <v>1.1411803064884252E-3</v>
      </c>
      <c r="K473" s="230">
        <f>K472/'Summary (banks)'!$K$3</f>
        <v>0</v>
      </c>
      <c r="L473" s="230">
        <f>L472/'Summary (banks)'!$L$3</f>
        <v>2.6907928089537105E-3</v>
      </c>
      <c r="M473" s="230">
        <f>M472/'Summary (banks)'!$M$3</f>
        <v>-4.1904123365739191E-5</v>
      </c>
      <c r="N473" s="230">
        <f>N472/'Summary (banks)'!$N$3</f>
        <v>0</v>
      </c>
      <c r="O473" s="230">
        <f>O472/'Summary (banks)'!$O$3</f>
        <v>8.0745162499639529E-4</v>
      </c>
      <c r="P473" s="230">
        <f>P472/'Summary (banks)'!$P$3</f>
        <v>0</v>
      </c>
      <c r="Q473" s="230">
        <f>Q472/'Summary (banks)'!$Q$3</f>
        <v>0</v>
      </c>
      <c r="R473" s="230">
        <f>R472/'Summary (banks)'!$R$3</f>
        <v>0</v>
      </c>
      <c r="S473" s="230">
        <f>S472/'Summary (banks)'!$S$3</f>
        <v>0</v>
      </c>
      <c r="T473" s="230">
        <f>T472/'Summary (banks)'!$T$3</f>
        <v>1.0897090298710629E-4</v>
      </c>
      <c r="U473" s="230">
        <f>U472/'Summary (banks)'!$U$3</f>
        <v>0</v>
      </c>
      <c r="V473" s="230">
        <f>V472/'Summary (banks)'!$V$3</f>
        <v>-3.4862185423248718E-4</v>
      </c>
      <c r="W473" s="230">
        <f>W472/'Summary (banks)'!$W$3</f>
        <v>0</v>
      </c>
      <c r="X473" s="230">
        <f>X472/'Summary (banks)'!$X$3</f>
        <v>0</v>
      </c>
      <c r="Z473" s="397"/>
    </row>
    <row r="474" spans="1:26" s="360" customFormat="1" x14ac:dyDescent="0.25">
      <c r="A474" s="683"/>
      <c r="B474" s="685"/>
      <c r="C474" s="359" t="s">
        <v>334</v>
      </c>
      <c r="D474" s="264">
        <f>D472/'Summary (banks)'!$D$7</f>
        <v>1.7470897429398685E-3</v>
      </c>
      <c r="E474" s="264">
        <f>E472/'Summary (banks)'!$E$7</f>
        <v>0</v>
      </c>
      <c r="F474" s="264">
        <f>F472/'Summary (banks)'!$F$7</f>
        <v>1.284613188695404E-2</v>
      </c>
      <c r="G474" s="264">
        <f>G472/'Summary (banks)'!$G$7</f>
        <v>0</v>
      </c>
      <c r="H474" s="264">
        <f>H472/'Summary (banks)'!$H$7</f>
        <v>0</v>
      </c>
      <c r="I474" s="264">
        <f>I472/'Summary (banks)'!$I$7</f>
        <v>6.2020564713562917E-3</v>
      </c>
      <c r="J474" s="264">
        <f>J472/'Summary (banks)'!$J$7</f>
        <v>1.711312122376279E-3</v>
      </c>
      <c r="K474" s="264">
        <f>K472/'Summary (banks)'!$K$7</f>
        <v>0</v>
      </c>
      <c r="L474" s="264">
        <f>L472/'Summary (banks)'!$L$7</f>
        <v>5.0937546139081646E-3</v>
      </c>
      <c r="M474" s="264">
        <f>M472/'Summary (banks)'!$M$7</f>
        <v>-2.1070375052675939E-4</v>
      </c>
      <c r="N474" s="264">
        <f>N472/'Summary (banks)'!$N$7</f>
        <v>0</v>
      </c>
      <c r="O474" s="264">
        <f>O472/'Summary (banks)'!$O$7</f>
        <v>1.1586047089005669E-3</v>
      </c>
      <c r="P474" s="264">
        <f>P472/'Summary (banks)'!$P$7</f>
        <v>0</v>
      </c>
      <c r="Q474" s="264">
        <f>Q472/'Summary (banks)'!$Q$7</f>
        <v>0</v>
      </c>
      <c r="R474" s="264">
        <f>R472/'Summary (banks)'!$R$7</f>
        <v>0</v>
      </c>
      <c r="S474" s="264">
        <f>S472/'Summary (banks)'!$S$7</f>
        <v>0</v>
      </c>
      <c r="T474" s="264">
        <f>T472/'Summary (banks)'!$T$7</f>
        <v>1.9246729070569331E-4</v>
      </c>
      <c r="U474" s="264">
        <f>U472/'Summary (banks)'!$U$7</f>
        <v>0</v>
      </c>
      <c r="V474" s="264">
        <f>V472/'Summary (banks)'!$V$7</f>
        <v>-3.9658933174697601E-4</v>
      </c>
      <c r="W474" s="264">
        <f>W472/'Summary (banks)'!$W$7</f>
        <v>0</v>
      </c>
      <c r="X474" s="264">
        <f>X472/'Summary (banks)'!$X$7</f>
        <v>0</v>
      </c>
      <c r="Z474" s="397"/>
    </row>
    <row r="475" spans="1:26" s="17" customFormat="1" ht="15.75" thickBot="1" x14ac:dyDescent="0.3">
      <c r="A475" s="683"/>
      <c r="B475" s="685"/>
      <c r="C475" s="372" t="s">
        <v>398</v>
      </c>
      <c r="D475" s="230">
        <f>D472/'Summary (banks)'!$D$9</f>
        <v>7.6502101407229361E-3</v>
      </c>
      <c r="E475" s="230">
        <f>E472/'Summary (banks)'!$E$9</f>
        <v>0</v>
      </c>
      <c r="F475" s="230">
        <f>F472/'Summary (banks)'!$F$9</f>
        <v>7.5408462505236709E-2</v>
      </c>
      <c r="G475" s="230">
        <f>G472/'Summary (banks)'!$G$9</f>
        <v>0</v>
      </c>
      <c r="H475" s="230">
        <f>H472/'Summary (banks)'!$H$9</f>
        <v>0</v>
      </c>
      <c r="I475" s="230">
        <f>I472/'Summary (banks)'!$I$9</f>
        <v>1.2857384537303333E-2</v>
      </c>
      <c r="J475" s="230">
        <f>J472/'Summary (banks)'!$J$9</f>
        <v>5.6380163387412269E-3</v>
      </c>
      <c r="K475" s="230">
        <f>K472/'Summary (banks)'!$K$9</f>
        <v>0</v>
      </c>
      <c r="L475" s="230">
        <f>L472/'Summary (banks)'!$L$9</f>
        <v>2.6558891454965358E-2</v>
      </c>
      <c r="M475" s="230">
        <f>M472/'Summary (banks)'!$M$9</f>
        <v>-1.8083182640144665E-3</v>
      </c>
      <c r="N475" s="230">
        <f>N472/'Summary (banks)'!$N$9</f>
        <v>0</v>
      </c>
      <c r="O475" s="230">
        <f>O472/'Summary (banks)'!$O$9</f>
        <v>5.7887120115774236E-3</v>
      </c>
      <c r="P475" s="230">
        <f>P472/'Summary (banks)'!$P$9</f>
        <v>0</v>
      </c>
      <c r="Q475" s="230" t="e">
        <f>Q472/'Summary (banks)'!$Q$9</f>
        <v>#DIV/0!</v>
      </c>
      <c r="R475" s="230">
        <f>R472/'Summary (banks)'!$R$9</f>
        <v>0</v>
      </c>
      <c r="S475" s="230">
        <f>S472/'Summary (banks)'!$S$9</f>
        <v>0</v>
      </c>
      <c r="T475" s="230">
        <f>T472/'Summary (banks)'!$T$9</f>
        <v>7.3534018343003919E-4</v>
      </c>
      <c r="U475" s="230">
        <f>U472/'Summary (banks)'!$U$9</f>
        <v>0</v>
      </c>
      <c r="V475" s="230">
        <f>V472/'Summary (banks)'!$V$9</f>
        <v>-3.9408866995073892E-2</v>
      </c>
      <c r="W475" s="230">
        <f>W472/'Summary (banks)'!$W$9</f>
        <v>0</v>
      </c>
      <c r="X475" s="230">
        <f>X472/'Summary (banks)'!$X$9</f>
        <v>0</v>
      </c>
      <c r="Z475" s="397"/>
    </row>
    <row r="476" spans="1:26" s="23" customFormat="1" ht="15.75" thickBot="1" x14ac:dyDescent="0.3">
      <c r="A476" s="683"/>
      <c r="B476" s="685"/>
      <c r="C476" s="236" t="s">
        <v>6</v>
      </c>
      <c r="D476" s="203">
        <f>SUM(E476:X476)</f>
        <v>140.96750399999999</v>
      </c>
      <c r="E476" s="188"/>
      <c r="F476" s="203">
        <f>Barclays!F22</f>
        <v>99.214703999999998</v>
      </c>
      <c r="G476" s="188"/>
      <c r="H476" s="188"/>
      <c r="I476" s="203">
        <f>'Standard Chartered'!E34</f>
        <v>29.752799999999997</v>
      </c>
      <c r="J476" s="188">
        <f>'BNP Paribas'!E33</f>
        <v>22</v>
      </c>
      <c r="K476" s="188"/>
      <c r="L476" s="188">
        <f>'Société Générale'!E45</f>
        <v>22</v>
      </c>
      <c r="M476" s="188">
        <f>'BPCE group'!E34</f>
        <v>-1</v>
      </c>
      <c r="N476" s="188"/>
      <c r="O476" s="188">
        <f>'Deutsche Bank'!E30</f>
        <v>5</v>
      </c>
      <c r="P476" s="188"/>
      <c r="Q476" s="188"/>
      <c r="R476" s="188"/>
      <c r="S476" s="188"/>
      <c r="T476" s="188">
        <f>Unicredit!F101</f>
        <v>0</v>
      </c>
      <c r="U476" s="188"/>
      <c r="V476" s="188">
        <f>Santander!E24</f>
        <v>-36</v>
      </c>
      <c r="W476" s="188"/>
      <c r="X476" s="188"/>
      <c r="Y476" s="188"/>
      <c r="Z476" s="404"/>
    </row>
    <row r="477" spans="1:26" s="17" customFormat="1" x14ac:dyDescent="0.25">
      <c r="A477" s="683"/>
      <c r="B477" s="685"/>
      <c r="C477" s="189" t="s">
        <v>335</v>
      </c>
      <c r="D477" s="230">
        <f>D476/'Summary (banks)'!$D$29</f>
        <v>1.4945856757307581E-3</v>
      </c>
      <c r="E477" s="230">
        <f>E476/'Summary (banks)'!$E$29</f>
        <v>0</v>
      </c>
      <c r="F477" s="230">
        <f>F476/'Summary (banks)'!$F$29</f>
        <v>1.9889502762430934E-2</v>
      </c>
      <c r="G477" s="230">
        <f>G476/'Summary (banks)'!$G$29</f>
        <v>0</v>
      </c>
      <c r="H477" s="230">
        <f>H476/'Summary (banks)'!$H$29</f>
        <v>0</v>
      </c>
      <c r="I477" s="230">
        <f>I476/'Summary (banks)'!$I$29</f>
        <v>-2.1667760998030194E-2</v>
      </c>
      <c r="J477" s="230">
        <f>J476/'Summary (banks)'!$J$29</f>
        <v>2.2471910112359553E-3</v>
      </c>
      <c r="K477" s="230">
        <f>K476/'Summary (banks)'!$K$29</f>
        <v>0</v>
      </c>
      <c r="L477" s="230">
        <f>L476/'Summary (banks)'!$L$29</f>
        <v>3.6000654557355586E-3</v>
      </c>
      <c r="M477" s="230">
        <f>M476/'Summary (banks)'!$M$29</f>
        <v>-1.5142337976983646E-4</v>
      </c>
      <c r="N477" s="230">
        <f>N476/'Summary (banks)'!$N$29</f>
        <v>0</v>
      </c>
      <c r="O477" s="230">
        <f>O476/'Summary (banks)'!$O$29</f>
        <v>-1.0004001600640256E-3</v>
      </c>
      <c r="P477" s="230">
        <f>P476/'Summary (banks)'!$P$29</f>
        <v>0</v>
      </c>
      <c r="Q477" s="230">
        <f>Q476/'Summary (banks)'!$Q$29</f>
        <v>0</v>
      </c>
      <c r="R477" s="230">
        <f>R476/'Summary (banks)'!$R$29</f>
        <v>0</v>
      </c>
      <c r="S477" s="230">
        <f>S476/'Summary (banks)'!$S$29</f>
        <v>0</v>
      </c>
      <c r="T477" s="230">
        <f>T476/'Summary (banks)'!$T$29</f>
        <v>0</v>
      </c>
      <c r="U477" s="230">
        <f>U476/'Summary (banks)'!$U$29</f>
        <v>0</v>
      </c>
      <c r="V477" s="230">
        <f>V476/'Summary (banks)'!$V$29</f>
        <v>-3.7708180580286999E-3</v>
      </c>
      <c r="W477" s="230">
        <f>W476/'Summary (banks)'!$W$29</f>
        <v>0</v>
      </c>
      <c r="X477" s="230">
        <f>X476/'Summary (banks)'!$X$29</f>
        <v>0</v>
      </c>
      <c r="Z477" s="397"/>
    </row>
    <row r="478" spans="1:26" s="360" customFormat="1" x14ac:dyDescent="0.25">
      <c r="A478" s="683"/>
      <c r="B478" s="685"/>
      <c r="C478" s="359" t="s">
        <v>336</v>
      </c>
      <c r="D478" s="264">
        <f>D476/'Summary (banks)'!$D$33</f>
        <v>2.0826768318430813E-3</v>
      </c>
      <c r="E478" s="264">
        <f>E476/'Summary (banks)'!$E$33</f>
        <v>0</v>
      </c>
      <c r="F478" s="264">
        <f>F476/'Summary (banks)'!$F$33</f>
        <v>3.0927835051546376E-2</v>
      </c>
      <c r="G478" s="264">
        <f>G476/'Summary (banks)'!$G$33</f>
        <v>0</v>
      </c>
      <c r="H478" s="264">
        <f>H476/'Summary (banks)'!$H$33</f>
        <v>0</v>
      </c>
      <c r="I478" s="264">
        <f>I476/'Summary (banks)'!$I$33</f>
        <v>0.10855263157894757</v>
      </c>
      <c r="J478" s="264">
        <f>J476/'Summary (banks)'!$J$33</f>
        <v>2.8043339706819632E-3</v>
      </c>
      <c r="K478" s="264">
        <f>K476/'Summary (banks)'!$K$33</f>
        <v>0</v>
      </c>
      <c r="L478" s="264">
        <f>L476/'Summary (banks)'!$L$33</f>
        <v>4.9349484073575598E-3</v>
      </c>
      <c r="M478" s="264">
        <f>M476/'Summary (banks)'!$M$33</f>
        <v>-5.7903879559930511E-4</v>
      </c>
      <c r="N478" s="264">
        <f>N476/'Summary (banks)'!$N$33</f>
        <v>0</v>
      </c>
      <c r="O478" s="264">
        <f>O476/'Summary (banks)'!$O$33</f>
        <v>-6.6577896138482022E-3</v>
      </c>
      <c r="P478" s="264">
        <f>P476/'Summary (banks)'!$P$33</f>
        <v>0</v>
      </c>
      <c r="Q478" s="264">
        <f>Q476/'Summary (banks)'!$Q$33</f>
        <v>0</v>
      </c>
      <c r="R478" s="264">
        <f>R476/'Summary (banks)'!$R$33</f>
        <v>0</v>
      </c>
      <c r="S478" s="264">
        <f>S476/'Summary (banks)'!$S$33</f>
        <v>0</v>
      </c>
      <c r="T478" s="264">
        <f>T476/'Summary (banks)'!$T$33</f>
        <v>0</v>
      </c>
      <c r="U478" s="264">
        <f>U476/'Summary (banks)'!$U$33</f>
        <v>0</v>
      </c>
      <c r="V478" s="264">
        <f>V476/'Summary (banks)'!$V$33</f>
        <v>-3.4165322197969063E-3</v>
      </c>
      <c r="W478" s="264">
        <f>W476/'Summary (banks)'!$W$33</f>
        <v>0</v>
      </c>
      <c r="X478" s="264">
        <f>X476/'Summary (banks)'!$X$33</f>
        <v>0</v>
      </c>
      <c r="Z478" s="397"/>
    </row>
    <row r="479" spans="1:26" s="17" customFormat="1" ht="15.75" thickBot="1" x14ac:dyDescent="0.3">
      <c r="A479" s="683"/>
      <c r="B479" s="685"/>
      <c r="C479" s="372" t="s">
        <v>399</v>
      </c>
      <c r="D479" s="230">
        <f>D476/'Summary (banks)'!$D$35</f>
        <v>5.6909343729147632E-3</v>
      </c>
      <c r="E479" s="230">
        <f>E476/'Summary (banks)'!$E$35</f>
        <v>0</v>
      </c>
      <c r="F479" s="230">
        <f>F476/'Summary (banks)'!$F$35</f>
        <v>7.4303405572755415E-2</v>
      </c>
      <c r="G479" s="230">
        <f>G476/'Summary (banks)'!$G$35</f>
        <v>0</v>
      </c>
      <c r="H479" s="230">
        <f>H476/'Summary (banks)'!$H$35</f>
        <v>0</v>
      </c>
      <c r="I479" s="230">
        <f>I476/'Summary (banks)'!$I$35</f>
        <v>3.0164533820840951E-2</v>
      </c>
      <c r="J479" s="230">
        <f>J476/'Summary (banks)'!$J$35</f>
        <v>6.9708491761723704E-3</v>
      </c>
      <c r="K479" s="230">
        <f>K476/'Summary (banks)'!$K$35</f>
        <v>0</v>
      </c>
      <c r="L479" s="230">
        <f>L476/'Summary (banks)'!$L$35</f>
        <v>1.6393442622950821E-2</v>
      </c>
      <c r="M479" s="230">
        <f>M476/'Summary (banks)'!$M$35</f>
        <v>-4.7846889952153108E-3</v>
      </c>
      <c r="N479" s="230">
        <f>N476/'Summary (banks)'!$N$35</f>
        <v>0</v>
      </c>
      <c r="O479" s="230">
        <f>O476/'Summary (banks)'!$O$35</f>
        <v>2.635740643120717E-3</v>
      </c>
      <c r="P479" s="230">
        <f>P476/'Summary (banks)'!$P$35</f>
        <v>0</v>
      </c>
      <c r="Q479" s="230" t="e">
        <f>Q476/'Summary (banks)'!$Q$35</f>
        <v>#DIV/0!</v>
      </c>
      <c r="R479" s="230">
        <f>R476/'Summary (banks)'!$R$35</f>
        <v>0</v>
      </c>
      <c r="S479" s="230">
        <f>S476/'Summary (banks)'!$S$35</f>
        <v>0</v>
      </c>
      <c r="T479" s="230">
        <f>T476/'Summary (banks)'!$T$35</f>
        <v>0</v>
      </c>
      <c r="U479" s="230">
        <f>U476/'Summary (banks)'!$U$35</f>
        <v>0</v>
      </c>
      <c r="V479" s="230">
        <f>V476/'Summary (banks)'!$V$35</f>
        <v>-0.22085889570552147</v>
      </c>
      <c r="W479" s="230">
        <f>W476/'Summary (banks)'!$W$35</f>
        <v>0</v>
      </c>
      <c r="X479" s="230">
        <f>X476/'Summary (banks)'!$X$35</f>
        <v>0</v>
      </c>
      <c r="Z479" s="397"/>
    </row>
    <row r="480" spans="1:26" s="23" customFormat="1" ht="15.75" thickBot="1" x14ac:dyDescent="0.3">
      <c r="A480" s="683"/>
      <c r="B480" s="685"/>
      <c r="C480" s="188" t="s">
        <v>400</v>
      </c>
      <c r="D480" s="203">
        <f>SUM(E480:X480)</f>
        <v>14.972691999999999</v>
      </c>
      <c r="E480" s="188"/>
      <c r="F480" s="203">
        <f>Barclays!G22</f>
        <v>8.2678919999999998</v>
      </c>
      <c r="G480" s="188"/>
      <c r="H480" s="188"/>
      <c r="I480" s="203">
        <f>'Standard Chartered'!F34</f>
        <v>2.7047999999999996</v>
      </c>
      <c r="J480" s="188">
        <f>'BNP Paribas'!H33</f>
        <v>0</v>
      </c>
      <c r="K480" s="188"/>
      <c r="L480" s="188">
        <f>'Société Générale'!H45</f>
        <v>2</v>
      </c>
      <c r="M480" s="188">
        <f>'BPCE group'!F34</f>
        <v>0</v>
      </c>
      <c r="N480" s="188"/>
      <c r="O480" s="188">
        <f>'Deutsche Bank'!F30</f>
        <v>0</v>
      </c>
      <c r="P480" s="188"/>
      <c r="Q480" s="188"/>
      <c r="R480" s="188"/>
      <c r="S480" s="188"/>
      <c r="T480" s="188">
        <f>Unicredit!G101</f>
        <v>0</v>
      </c>
      <c r="U480" s="188"/>
      <c r="V480" s="188">
        <f>Santander!F24</f>
        <v>2</v>
      </c>
      <c r="W480" s="188"/>
      <c r="X480" s="188"/>
      <c r="Y480" s="188"/>
      <c r="Z480" s="404"/>
    </row>
    <row r="481" spans="1:26" s="17" customFormat="1" x14ac:dyDescent="0.25">
      <c r="A481" s="683"/>
      <c r="B481" s="685"/>
      <c r="C481" s="189" t="s">
        <v>401</v>
      </c>
      <c r="D481" s="230">
        <f>D480/'Summary (banks)'!$D$42</f>
        <v>5.3670595383040881E-4</v>
      </c>
      <c r="E481" s="230">
        <f>E480/'Summary (banks)'!$E$42</f>
        <v>0</v>
      </c>
      <c r="F481" s="230">
        <f>F480/'Summary (banks)'!$F$42</f>
        <v>5.1282051282051291E-3</v>
      </c>
      <c r="G481" s="230">
        <f>G480/'Summary (banks)'!$G$42</f>
        <v>0</v>
      </c>
      <c r="H481" s="230">
        <f>H480/'Summary (banks)'!$H$42</f>
        <v>0</v>
      </c>
      <c r="I481" s="230">
        <f>I480/'Summary (banks)'!$I$42</f>
        <v>2.6064291920069498E-3</v>
      </c>
      <c r="J481" s="230">
        <f>J480/'Summary (banks)'!$J$42</f>
        <v>0</v>
      </c>
      <c r="K481" s="230">
        <f>K480/'Summary (banks)'!$K$42</f>
        <v>0</v>
      </c>
      <c r="L481" s="230">
        <f>L480/'Summary (banks)'!$L$42</f>
        <v>1.1682242990654205E-3</v>
      </c>
      <c r="M481" s="230">
        <f>M480/'Summary (banks)'!$M$42</f>
        <v>0</v>
      </c>
      <c r="N481" s="230">
        <f>N480/'Summary (banks)'!$N$42</f>
        <v>0</v>
      </c>
      <c r="O481" s="230">
        <f>O480/'Summary (banks)'!$O$42</f>
        <v>0</v>
      </c>
      <c r="P481" s="230">
        <f>P480/'Summary (banks)'!$P$42</f>
        <v>0</v>
      </c>
      <c r="Q481" s="230">
        <f>Q480/'Summary (banks)'!$Q$42</f>
        <v>0</v>
      </c>
      <c r="R481" s="230">
        <f>R480/'Summary (banks)'!$R$42</f>
        <v>0</v>
      </c>
      <c r="S481" s="230">
        <f>S480/'Summary (banks)'!$S$42</f>
        <v>0</v>
      </c>
      <c r="T481" s="230">
        <f>T480/'Summary (banks)'!$T$42</f>
        <v>0</v>
      </c>
      <c r="U481" s="230">
        <f>U480/'Summary (banks)'!$U$42</f>
        <v>0</v>
      </c>
      <c r="V481" s="230">
        <f>V480/'Summary (banks)'!$V$42</f>
        <v>9.0702947845804993E-4</v>
      </c>
      <c r="W481" s="230">
        <f>W480/'Summary (banks)'!$W$42</f>
        <v>0</v>
      </c>
      <c r="X481" s="230">
        <f>X480/'Summary (banks)'!$X$42</f>
        <v>0</v>
      </c>
      <c r="Z481" s="397"/>
    </row>
    <row r="482" spans="1:26" s="360" customFormat="1" x14ac:dyDescent="0.25">
      <c r="A482" s="683"/>
      <c r="B482" s="685"/>
      <c r="C482" s="359" t="s">
        <v>402</v>
      </c>
      <c r="D482" s="264">
        <f>D480/'Summary (banks)'!$D$46</f>
        <v>8.0342255782131478E-4</v>
      </c>
      <c r="E482" s="264">
        <f>E480/'Summary (banks)'!$E$46</f>
        <v>0</v>
      </c>
      <c r="F482" s="264">
        <f>F480/'Summary (banks)'!$F$46</f>
        <v>5.9347181008902088E-3</v>
      </c>
      <c r="G482" s="264">
        <f>G480/'Summary (banks)'!$G$46</f>
        <v>0</v>
      </c>
      <c r="H482" s="264">
        <f>H480/'Summary (banks)'!$H$46</f>
        <v>0</v>
      </c>
      <c r="I482" s="264">
        <f>I480/'Summary (banks)'!$I$46</f>
        <v>2.5728987993138934E-3</v>
      </c>
      <c r="J482" s="264">
        <f>J480/'Summary (banks)'!$J$46</f>
        <v>0</v>
      </c>
      <c r="K482" s="264">
        <f>K480/'Summary (banks)'!$K$46</f>
        <v>0</v>
      </c>
      <c r="L482" s="264">
        <f>L480/'Summary (banks)'!$L$46</f>
        <v>1.7667844522968198E-3</v>
      </c>
      <c r="M482" s="264">
        <f>M480/'Summary (banks)'!$M$46</f>
        <v>0</v>
      </c>
      <c r="N482" s="264">
        <f>N480/'Summary (banks)'!$N$46</f>
        <v>0</v>
      </c>
      <c r="O482" s="264">
        <f>O480/'Summary (banks)'!$O$46</f>
        <v>0</v>
      </c>
      <c r="P482" s="264">
        <f>P480/'Summary (banks)'!$P$46</f>
        <v>0</v>
      </c>
      <c r="Q482" s="264">
        <f>Q480/'Summary (banks)'!$Q$46</f>
        <v>0</v>
      </c>
      <c r="R482" s="264">
        <f>R480/'Summary (banks)'!$R$46</f>
        <v>0</v>
      </c>
      <c r="S482" s="264">
        <f>S480/'Summary (banks)'!$S$46</f>
        <v>0</v>
      </c>
      <c r="T482" s="264">
        <f>T480/'Summary (banks)'!$T$46</f>
        <v>0</v>
      </c>
      <c r="U482" s="264">
        <f>U480/'Summary (banks)'!$U$46</f>
        <v>0</v>
      </c>
      <c r="V482" s="264">
        <f>V480/'Summary (banks)'!$V$46</f>
        <v>9.3632958801498128E-4</v>
      </c>
      <c r="W482" s="264">
        <f>W480/'Summary (banks)'!$W$46</f>
        <v>0</v>
      </c>
      <c r="X482" s="264">
        <f>X480/'Summary (banks)'!$X$46</f>
        <v>0</v>
      </c>
      <c r="Z482" s="397"/>
    </row>
    <row r="483" spans="1:26" s="17" customFormat="1" ht="15.75" thickBot="1" x14ac:dyDescent="0.3">
      <c r="A483" s="683"/>
      <c r="B483" s="685"/>
      <c r="C483" s="372" t="s">
        <v>403</v>
      </c>
      <c r="D483" s="230">
        <f>D480/'Summary (banks)'!$D$48</f>
        <v>3.9068422587486482E-3</v>
      </c>
      <c r="E483" s="230">
        <f>E480/'Summary (banks)'!$E$48</f>
        <v>0</v>
      </c>
      <c r="F483" s="230">
        <f>F480/'Summary (banks)'!$F$48</f>
        <v>0.13636363636363635</v>
      </c>
      <c r="G483" s="230">
        <f>G480/'Summary (banks)'!$G$48</f>
        <v>0</v>
      </c>
      <c r="H483" s="230">
        <f>H480/'Summary (banks)'!$H$48</f>
        <v>0</v>
      </c>
      <c r="I483" s="230">
        <f>I480/'Summary (banks)'!$I$48</f>
        <v>1.3215859030837001E-2</v>
      </c>
      <c r="J483" s="230">
        <f>J480/'Summary (banks)'!$J$48</f>
        <v>0</v>
      </c>
      <c r="K483" s="230">
        <f>K480/'Summary (banks)'!$K$48</f>
        <v>0</v>
      </c>
      <c r="L483" s="230">
        <f>L480/'Summary (banks)'!$L$48</f>
        <v>9.2592592592592587E-3</v>
      </c>
      <c r="M483" s="230">
        <f>M480/'Summary (banks)'!$M$48</f>
        <v>0</v>
      </c>
      <c r="N483" s="230">
        <f>N480/'Summary (banks)'!$N$48</f>
        <v>0</v>
      </c>
      <c r="O483" s="230">
        <f>O480/'Summary (banks)'!$O$48</f>
        <v>0</v>
      </c>
      <c r="P483" s="230">
        <f>P480/'Summary (banks)'!$P$48</f>
        <v>0</v>
      </c>
      <c r="Q483" s="230" t="e">
        <f>Q480/'Summary (banks)'!$Q$48</f>
        <v>#DIV/0!</v>
      </c>
      <c r="R483" s="230">
        <f>R480/'Summary (banks)'!$R$48</f>
        <v>0</v>
      </c>
      <c r="S483" s="230">
        <f>S480/'Summary (banks)'!$S$48</f>
        <v>0</v>
      </c>
      <c r="T483" s="230">
        <f>T480/'Summary (banks)'!$T$48</f>
        <v>0</v>
      </c>
      <c r="U483" s="230">
        <f>U480/'Summary (banks)'!$U$48</f>
        <v>0</v>
      </c>
      <c r="V483" s="230">
        <f>V480/'Summary (banks)'!$V$48</f>
        <v>3.3898305084745763E-2</v>
      </c>
      <c r="W483" s="230">
        <f>W480/'Summary (banks)'!$W$48</f>
        <v>0</v>
      </c>
      <c r="X483" s="230">
        <f>X480/'Summary (banks)'!$X$48</f>
        <v>0</v>
      </c>
      <c r="Z483" s="397"/>
    </row>
    <row r="484" spans="1:26" s="23" customFormat="1" ht="15.75" thickBot="1" x14ac:dyDescent="0.3">
      <c r="A484" s="683"/>
      <c r="B484" s="685"/>
      <c r="C484" s="188" t="s">
        <v>3</v>
      </c>
      <c r="D484" s="203">
        <f>SUM(E484:X484)</f>
        <v>1074</v>
      </c>
      <c r="E484" s="188"/>
      <c r="F484" s="188">
        <f>Barclays!E22</f>
        <v>277</v>
      </c>
      <c r="G484" s="188"/>
      <c r="H484" s="188"/>
      <c r="I484" s="188">
        <f>'Standard Chartered'!D34</f>
        <v>144</v>
      </c>
      <c r="J484" s="188">
        <f>'BNP Paribas'!D33</f>
        <v>221</v>
      </c>
      <c r="K484" s="188"/>
      <c r="L484" s="188">
        <f>'Société Générale'!D45</f>
        <v>249</v>
      </c>
      <c r="M484" s="188">
        <f>'BPCE group'!D34</f>
        <v>0</v>
      </c>
      <c r="N484" s="188"/>
      <c r="O484" s="188">
        <f>'Deutsche Bank'!D30</f>
        <v>91</v>
      </c>
      <c r="P484" s="188"/>
      <c r="Q484" s="188"/>
      <c r="R484" s="188"/>
      <c r="S484" s="188"/>
      <c r="T484" s="188">
        <f>Unicredit!E101</f>
        <v>0</v>
      </c>
      <c r="U484" s="188"/>
      <c r="V484" s="188">
        <f>Santander!D24</f>
        <v>92</v>
      </c>
      <c r="W484" s="188"/>
      <c r="X484" s="188"/>
      <c r="Y484" s="188"/>
      <c r="Z484" s="404"/>
    </row>
    <row r="485" spans="1:26" s="17" customFormat="1" x14ac:dyDescent="0.25">
      <c r="A485" s="683"/>
      <c r="B485" s="685"/>
      <c r="C485" s="189" t="s">
        <v>337</v>
      </c>
      <c r="D485" s="230">
        <f>D484/'Summary (banks)'!$D$16</f>
        <v>5.1201031266953786E-4</v>
      </c>
      <c r="E485" s="230">
        <f>E484/'Summary (banks)'!$E$16</f>
        <v>0</v>
      </c>
      <c r="F485" s="230">
        <f>F484/'Summary (banks)'!$F$16</f>
        <v>2.1161191749427045E-3</v>
      </c>
      <c r="G485" s="230">
        <f>G484/'Summary (banks)'!$G$16</f>
        <v>0</v>
      </c>
      <c r="H485" s="230">
        <f>H484/'Summary (banks)'!$H$16</f>
        <v>0</v>
      </c>
      <c r="I485" s="230">
        <f>I484/'Summary (banks)'!$I$16</f>
        <v>1.6491445062873633E-3</v>
      </c>
      <c r="J485" s="230">
        <f>J484/'Summary (banks)'!$J$16</f>
        <v>1.2172888059002705E-3</v>
      </c>
      <c r="K485" s="230">
        <f>K484/'Summary (banks)'!$K$16</f>
        <v>0</v>
      </c>
      <c r="L485" s="230">
        <f>L484/'Summary (banks)'!$L$16</f>
        <v>1.8904309271462845E-3</v>
      </c>
      <c r="M485" s="230">
        <f>M484/'Summary (banks)'!$M$16</f>
        <v>0</v>
      </c>
      <c r="N485" s="230">
        <f>N484/'Summary (banks)'!$N$16</f>
        <v>0</v>
      </c>
      <c r="O485" s="230">
        <f>O484/'Summary (banks)'!$O$16</f>
        <v>9.000543988922407E-4</v>
      </c>
      <c r="P485" s="230">
        <f>P484/'Summary (banks)'!$P$16</f>
        <v>0</v>
      </c>
      <c r="Q485" s="230">
        <f>Q484/'Summary (banks)'!$Q$16</f>
        <v>0</v>
      </c>
      <c r="R485" s="230">
        <f>R484/'Summary (banks)'!$R$16</f>
        <v>0</v>
      </c>
      <c r="S485" s="230">
        <f>S484/'Summary (banks)'!$S$16</f>
        <v>0</v>
      </c>
      <c r="T485" s="230">
        <f>T484/'Summary (banks)'!$T$16</f>
        <v>0</v>
      </c>
      <c r="U485" s="230">
        <f>U484/'Summary (banks)'!$U$16</f>
        <v>0</v>
      </c>
      <c r="V485" s="230">
        <f>V484/'Summary (banks)'!$V$16</f>
        <v>4.9954660715546221E-4</v>
      </c>
      <c r="W485" s="230">
        <f>W484/'Summary (banks)'!$W$16</f>
        <v>0</v>
      </c>
      <c r="X485" s="230">
        <f>X484/'Summary (banks)'!$X$16</f>
        <v>0</v>
      </c>
      <c r="Z485" s="397"/>
    </row>
    <row r="486" spans="1:26" s="360" customFormat="1" x14ac:dyDescent="0.25">
      <c r="A486" s="683"/>
      <c r="B486" s="685"/>
      <c r="C486" s="359" t="s">
        <v>338</v>
      </c>
      <c r="D486" s="264">
        <f>D484/'Summary (banks)'!$D$20</f>
        <v>9.1618760178085036E-4</v>
      </c>
      <c r="E486" s="264">
        <f>E484/'Summary (banks)'!$E$20</f>
        <v>0</v>
      </c>
      <c r="F486" s="264">
        <f>F484/'Summary (banks)'!$F$20</f>
        <v>3.3666350664819269E-3</v>
      </c>
      <c r="G486" s="264">
        <f>G484/'Summary (banks)'!$G$20</f>
        <v>0</v>
      </c>
      <c r="H486" s="264">
        <f>H484/'Summary (banks)'!$H$20</f>
        <v>0</v>
      </c>
      <c r="I486" s="264">
        <f>I484/'Summary (banks)'!$I$20</f>
        <v>1.6849002515649681E-3</v>
      </c>
      <c r="J486" s="264">
        <f>J484/'Summary (banks)'!$J$20</f>
        <v>1.7741029140242435E-3</v>
      </c>
      <c r="K486" s="264">
        <f>K484/'Summary (banks)'!$K$20</f>
        <v>0</v>
      </c>
      <c r="L486" s="264">
        <f>L484/'Summary (banks)'!$L$20</f>
        <v>3.1084590032957157E-3</v>
      </c>
      <c r="M486" s="264">
        <f>M484/'Summary (banks)'!$M$20</f>
        <v>0</v>
      </c>
      <c r="N486" s="264">
        <f>N484/'Summary (banks)'!$N$20</f>
        <v>0</v>
      </c>
      <c r="O486" s="264">
        <f>O484/'Summary (banks)'!$O$20</f>
        <v>1.6441425164414251E-3</v>
      </c>
      <c r="P486" s="264">
        <f>P484/'Summary (banks)'!$P$20</f>
        <v>0</v>
      </c>
      <c r="Q486" s="264">
        <f>Q484/'Summary (banks)'!$Q$20</f>
        <v>0</v>
      </c>
      <c r="R486" s="264">
        <f>R484/'Summary (banks)'!$R$20</f>
        <v>0</v>
      </c>
      <c r="S486" s="264">
        <f>S484/'Summary (banks)'!$S$20</f>
        <v>0</v>
      </c>
      <c r="T486" s="264">
        <f>T484/'Summary (banks)'!$T$20</f>
        <v>0</v>
      </c>
      <c r="U486" s="264">
        <f>U484/'Summary (banks)'!$U$20</f>
        <v>0</v>
      </c>
      <c r="V486" s="264">
        <f>V484/'Summary (banks)'!$V$20</f>
        <v>5.9612904897977698E-4</v>
      </c>
      <c r="W486" s="264">
        <f>W484/'Summary (banks)'!$W$20</f>
        <v>0</v>
      </c>
      <c r="X486" s="264">
        <f>X484/'Summary (banks)'!$X$20</f>
        <v>0</v>
      </c>
      <c r="Z486" s="397"/>
    </row>
    <row r="487" spans="1:26" s="17" customFormat="1" ht="15.75" thickBot="1" x14ac:dyDescent="0.3">
      <c r="A487" s="683"/>
      <c r="B487" s="685"/>
      <c r="C487" s="372" t="s">
        <v>404</v>
      </c>
      <c r="D487" s="230">
        <f>D484/'Summary (banks)'!$D$22</f>
        <v>7.4197916378810069E-3</v>
      </c>
      <c r="E487" s="230">
        <f>E484/'Summary (banks)'!$E$22</f>
        <v>0</v>
      </c>
      <c r="F487" s="230">
        <f>F484/'Summary (banks)'!$F$22</f>
        <v>4.4872833306334035E-2</v>
      </c>
      <c r="G487" s="230">
        <f>G484/'Summary (banks)'!$G$22</f>
        <v>0</v>
      </c>
      <c r="H487" s="230">
        <f>H484/'Summary (banks)'!$H$22</f>
        <v>0</v>
      </c>
      <c r="I487" s="230">
        <f>I484/'Summary (banks)'!$I$22</f>
        <v>9.4284030642309957E-3</v>
      </c>
      <c r="J487" s="230">
        <f>J484/'Summary (banks)'!$J$22</f>
        <v>7.8681287382512104E-3</v>
      </c>
      <c r="K487" s="230">
        <f>K484/'Summary (banks)'!$K$22</f>
        <v>0</v>
      </c>
      <c r="L487" s="230">
        <f>L484/'Summary (banks)'!$L$22</f>
        <v>4.8377695745094228E-2</v>
      </c>
      <c r="M487" s="230">
        <f>M484/'Summary (banks)'!$M$22</f>
        <v>0</v>
      </c>
      <c r="N487" s="230">
        <f>N484/'Summary (banks)'!$N$22</f>
        <v>0</v>
      </c>
      <c r="O487" s="230">
        <f>O484/'Summary (banks)'!$O$22</f>
        <v>1.2757605495583905E-2</v>
      </c>
      <c r="P487" s="230">
        <f>P484/'Summary (banks)'!$P$22</f>
        <v>0</v>
      </c>
      <c r="Q487" s="230" t="e">
        <f>Q484/'Summary (banks)'!$Q$22</f>
        <v>#DIV/0!</v>
      </c>
      <c r="R487" s="230">
        <f>R484/'Summary (banks)'!$R$22</f>
        <v>0</v>
      </c>
      <c r="S487" s="230">
        <f>S484/'Summary (banks)'!$S$22</f>
        <v>0</v>
      </c>
      <c r="T487" s="230">
        <f>T484/'Summary (banks)'!$T$22</f>
        <v>0</v>
      </c>
      <c r="U487" s="230">
        <f>U484/'Summary (banks)'!$U$22</f>
        <v>0</v>
      </c>
      <c r="V487" s="230">
        <f>V484/'Summary (banks)'!$V$22</f>
        <v>8.8974854932301742E-2</v>
      </c>
      <c r="W487" s="230">
        <f>W484/'Summary (banks)'!$W$22</f>
        <v>0</v>
      </c>
      <c r="X487" s="230">
        <f>X484/'Summary (banks)'!$X$22</f>
        <v>0</v>
      </c>
      <c r="Z487" s="397"/>
    </row>
    <row r="488" spans="1:26" s="23" customFormat="1" ht="15.75" thickBot="1" x14ac:dyDescent="0.3">
      <c r="A488" s="683"/>
      <c r="B488" s="685"/>
      <c r="C488" s="190" t="s">
        <v>405</v>
      </c>
      <c r="D488" s="203">
        <f>SUM(E488:X488)</f>
        <v>0</v>
      </c>
      <c r="E488" s="190"/>
      <c r="F488" s="190"/>
      <c r="G488" s="190"/>
      <c r="H488" s="190"/>
      <c r="I488" s="188">
        <f>'Standard Chartered'!G34</f>
        <v>0</v>
      </c>
      <c r="J488" s="190"/>
      <c r="K488" s="190"/>
      <c r="L488" s="190"/>
      <c r="M488" s="190"/>
      <c r="N488" s="190"/>
      <c r="O488" s="190"/>
      <c r="P488" s="190"/>
      <c r="Q488" s="190"/>
      <c r="R488" s="190"/>
      <c r="S488" s="190"/>
      <c r="T488" s="190"/>
      <c r="U488" s="190"/>
      <c r="V488" s="188">
        <f>Santander!G24</f>
        <v>0</v>
      </c>
      <c r="W488" s="190"/>
      <c r="X488" s="190"/>
      <c r="Y488" s="190"/>
      <c r="Z488" s="405"/>
    </row>
    <row r="489" spans="1:26" s="192" customFormat="1" ht="15.75" thickBot="1" x14ac:dyDescent="0.3">
      <c r="A489" s="683"/>
      <c r="B489" s="686"/>
      <c r="C489" s="191" t="s">
        <v>406</v>
      </c>
      <c r="D489" s="231">
        <f>D488/'Summary (banks)'!$D$55</f>
        <v>0</v>
      </c>
      <c r="E489" s="231" t="e">
        <f>E488/'Summary (banks)'!$E$55</f>
        <v>#DIV/0!</v>
      </c>
      <c r="F489" s="231" t="e">
        <f>F488/'Summary (banks)'!$F$55</f>
        <v>#DIV/0!</v>
      </c>
      <c r="G489" s="231" t="e">
        <f>G488/'Summary (banks)'!$G$55</f>
        <v>#DIV/0!</v>
      </c>
      <c r="H489" s="231" t="e">
        <f>H488/'Summary (banks)'!$H$55</f>
        <v>#DIV/0!</v>
      </c>
      <c r="I489" s="231">
        <f>I488/'Summary (banks)'!$I$55</f>
        <v>0</v>
      </c>
      <c r="J489" s="231" t="e">
        <f>J488/'Summary (banks)'!$J$55</f>
        <v>#DIV/0!</v>
      </c>
      <c r="K489" s="231" t="e">
        <f>K488/'Summary (banks)'!$K$55</f>
        <v>#DIV/0!</v>
      </c>
      <c r="L489" s="231" t="e">
        <f>L488/'Summary (banks)'!$L$55</f>
        <v>#DIV/0!</v>
      </c>
      <c r="M489" s="231" t="e">
        <f>M488/'Summary (banks)'!$M$55</f>
        <v>#DIV/0!</v>
      </c>
      <c r="N489" s="231" t="e">
        <f>N488/'Summary (banks)'!$N$55</f>
        <v>#DIV/0!</v>
      </c>
      <c r="O489" s="231" t="e">
        <f>O488/'Summary (banks)'!$O$55</f>
        <v>#DIV/0!</v>
      </c>
      <c r="P489" s="231" t="e">
        <f>P488/'Summary (banks)'!$P$55</f>
        <v>#DIV/0!</v>
      </c>
      <c r="Q489" s="231" t="e">
        <f>Q488/'Summary (banks)'!$Q$55</f>
        <v>#DIV/0!</v>
      </c>
      <c r="R489" s="231">
        <f>R488/'Summary (banks)'!$R$55</f>
        <v>0</v>
      </c>
      <c r="S489" s="231" t="e">
        <f>S488/'Summary (banks)'!$S$55</f>
        <v>#DIV/0!</v>
      </c>
      <c r="T489" s="231">
        <f>T488/'Summary (banks)'!$T$55</f>
        <v>0</v>
      </c>
      <c r="U489" s="231" t="e">
        <f>U488/'Summary (banks)'!$U$55</f>
        <v>#DIV/0!</v>
      </c>
      <c r="V489" s="231" t="e">
        <f>V488/'Summary (banks)'!$V$55</f>
        <v>#DIV/0!</v>
      </c>
      <c r="W489" s="231" t="e">
        <f>W488/'Summary (banks)'!$W$55</f>
        <v>#DIV/0!</v>
      </c>
      <c r="X489" s="231" t="e">
        <f>X488/'Summary (banks)'!$X$55</f>
        <v>#DIV/0!</v>
      </c>
      <c r="Z489" s="398"/>
    </row>
    <row r="490" spans="1:26" s="230" customFormat="1" ht="15" customHeight="1" thickTop="1" thickBot="1" x14ac:dyDescent="0.3">
      <c r="A490" s="683"/>
      <c r="B490" s="687" t="s">
        <v>82</v>
      </c>
      <c r="C490" s="200" t="s">
        <v>91</v>
      </c>
      <c r="D490" s="200">
        <f>D480/D476</f>
        <v>0.10621378385191525</v>
      </c>
      <c r="E490" s="200"/>
      <c r="F490" s="200">
        <f>Barclays!M22</f>
        <v>8.3333333333333329E-2</v>
      </c>
      <c r="G490" s="200"/>
      <c r="H490" s="200"/>
      <c r="I490" s="188">
        <f>'Standard Chartered'!L34</f>
        <v>9.0909090909090912E-2</v>
      </c>
      <c r="J490" s="200">
        <f>'BNP Paribas'!J33</f>
        <v>0</v>
      </c>
      <c r="K490" s="200"/>
      <c r="L490" s="200">
        <f>'Société Générale'!K45</f>
        <v>9.0909090909090912E-2</v>
      </c>
      <c r="M490" s="200">
        <f>'BPCE group'!H34</f>
        <v>0</v>
      </c>
      <c r="N490" s="200"/>
      <c r="O490" s="200">
        <f>'Deutsche Bank'!H30</f>
        <v>0</v>
      </c>
      <c r="P490" s="200"/>
      <c r="Q490" s="200"/>
      <c r="R490" s="200"/>
      <c r="S490" s="200"/>
      <c r="T490" s="200" t="e">
        <f>Unicredit!I101</f>
        <v>#DIV/0!</v>
      </c>
      <c r="U490" s="200"/>
      <c r="V490" s="201">
        <f>Santander!H24</f>
        <v>-5.5555555555555552E-2</v>
      </c>
      <c r="W490" s="200"/>
      <c r="X490" s="200"/>
      <c r="Y490" s="200"/>
      <c r="Z490" s="406">
        <f>MEDIAN(U490:X490,E490:S490)</f>
        <v>0</v>
      </c>
    </row>
    <row r="491" spans="1:26" s="17" customFormat="1" ht="15.75" thickBot="1" x14ac:dyDescent="0.3">
      <c r="A491" s="683"/>
      <c r="B491" s="688"/>
      <c r="C491" s="193" t="s">
        <v>407</v>
      </c>
      <c r="D491" s="230">
        <v>0</v>
      </c>
      <c r="F491" s="204"/>
      <c r="I491" s="204"/>
      <c r="J491" s="204"/>
      <c r="L491" s="204"/>
      <c r="M491" s="204"/>
      <c r="O491" s="204"/>
      <c r="T491" s="204"/>
      <c r="V491" s="204"/>
      <c r="Z491" s="397"/>
    </row>
    <row r="492" spans="1:26" s="23" customFormat="1" ht="15.75" thickBot="1" x14ac:dyDescent="0.3">
      <c r="A492" s="683"/>
      <c r="B492" s="688"/>
      <c r="C492" s="188" t="s">
        <v>497</v>
      </c>
      <c r="D492" s="233">
        <f>D476/D484</f>
        <v>0.13125465921787707</v>
      </c>
      <c r="E492" s="188"/>
      <c r="F492" s="188">
        <f>Barclays!N22</f>
        <v>0.35817582671480142</v>
      </c>
      <c r="G492" s="188"/>
      <c r="H492" s="188"/>
      <c r="I492" s="188">
        <f>'Standard Chartered'!M34</f>
        <v>0.20661666666666664</v>
      </c>
      <c r="J492" s="188">
        <f>'BNP Paribas'!L33</f>
        <v>9.9547511312217188E-2</v>
      </c>
      <c r="K492" s="188"/>
      <c r="L492" s="188">
        <f>'Société Générale'!M45</f>
        <v>8.8353413654618476E-2</v>
      </c>
      <c r="M492" s="188" t="e">
        <f>'BPCE group'!I34</f>
        <v>#DIV/0!</v>
      </c>
      <c r="N492" s="188"/>
      <c r="O492" s="188">
        <f>'Deutsche Bank'!I30</f>
        <v>5.4945054945054944E-2</v>
      </c>
      <c r="P492" s="188"/>
      <c r="Q492" s="188"/>
      <c r="R492" s="188"/>
      <c r="S492" s="188"/>
      <c r="T492" s="188" t="e">
        <f>Unicredit!J101</f>
        <v>#DIV/0!</v>
      </c>
      <c r="U492" s="188"/>
      <c r="V492" s="188">
        <f>Santander!I24</f>
        <v>-0.39130434782608697</v>
      </c>
      <c r="W492" s="188"/>
      <c r="X492" s="188"/>
      <c r="Y492" s="188"/>
      <c r="Z492" s="404"/>
    </row>
    <row r="493" spans="1:26" s="17" customFormat="1" x14ac:dyDescent="0.25">
      <c r="A493" s="683"/>
      <c r="B493" s="688"/>
      <c r="C493" s="189" t="s">
        <v>445</v>
      </c>
      <c r="D493" s="234">
        <f>D492/'Summary (banks)'!$D$81</f>
        <v>2.9190538525254173</v>
      </c>
      <c r="E493" s="230">
        <f>E492/'Summary (banks)'!$E$81</f>
        <v>0</v>
      </c>
      <c r="F493" s="230">
        <f>F492/'Summary (banks)'!$F$81</f>
        <v>9.3990466122823424</v>
      </c>
      <c r="G493" s="230">
        <f>G492/'Summary (banks)'!$G$81</f>
        <v>0</v>
      </c>
      <c r="H493" s="230">
        <f>H492/'Summary (banks)'!$H$81</f>
        <v>0</v>
      </c>
      <c r="I493" s="230">
        <f>I492/'Summary (banks)'!$I$81</f>
        <v>-13.138788575180559</v>
      </c>
      <c r="J493" s="230">
        <f>J492/'Summary (banks)'!$J$81</f>
        <v>1.8460623315877778</v>
      </c>
      <c r="K493" s="230">
        <f>K492/'Summary (banks)'!$K$81</f>
        <v>0</v>
      </c>
      <c r="L493" s="230">
        <f>L492/'Summary (banks)'!$L$81</f>
        <v>1.9043623356131119</v>
      </c>
      <c r="M493" s="230" t="e">
        <f>M492/'Summary (banks)'!$M$81</f>
        <v>#DIV/0!</v>
      </c>
      <c r="N493" s="230">
        <f>N492/'Summary (banks)'!$N$81</f>
        <v>0</v>
      </c>
      <c r="O493" s="230">
        <f>O492/'Summary (banks)'!$O$81</f>
        <v>-1.1114885514645418</v>
      </c>
      <c r="P493" s="230">
        <f>P492/'Summary (banks)'!$P$81</f>
        <v>0</v>
      </c>
      <c r="Q493" s="230">
        <f>Q492/'Summary (banks)'!$Q$81</f>
        <v>0</v>
      </c>
      <c r="R493" s="230">
        <f>R492/'Summary (banks)'!$R$81</f>
        <v>0</v>
      </c>
      <c r="S493" s="230">
        <f>S492/'Summary (banks)'!$S$81</f>
        <v>0</v>
      </c>
      <c r="T493" s="230" t="e">
        <f>T492/'Summary (banks)'!$T$81</f>
        <v>#DIV/0!</v>
      </c>
      <c r="U493" s="230">
        <f>U492/'Summary (banks)'!$U$81</f>
        <v>0</v>
      </c>
      <c r="V493" s="230">
        <f>V492/'Summary (banks)'!$V$81</f>
        <v>-7.5484809705757785</v>
      </c>
      <c r="W493" s="230">
        <f>W492/'Summary (banks)'!$W$81</f>
        <v>0</v>
      </c>
      <c r="X493" s="230">
        <f>X492/'Summary (banks)'!$X$81</f>
        <v>0</v>
      </c>
      <c r="Z493" s="397"/>
    </row>
    <row r="494" spans="1:26" s="360" customFormat="1" x14ac:dyDescent="0.25">
      <c r="A494" s="683"/>
      <c r="B494" s="688"/>
      <c r="C494" s="359" t="s">
        <v>446</v>
      </c>
      <c r="D494" s="363">
        <f>D492/'Summary (banks)'!$D$84</f>
        <v>2.273199100047691</v>
      </c>
      <c r="E494" s="264">
        <f>E492/'Summary (banks)'!$E$84</f>
        <v>0</v>
      </c>
      <c r="F494" s="264">
        <f>F492/'Summary (banks)'!$F$84</f>
        <v>9.1865718858163632</v>
      </c>
      <c r="G494" s="264">
        <f>G492/'Summary (banks)'!$G$84</f>
        <v>0</v>
      </c>
      <c r="H494" s="264">
        <f>H492/'Summary (banks)'!$H$84</f>
        <v>0</v>
      </c>
      <c r="I494" s="264">
        <f>I492/'Summary (banks)'!$I$84</f>
        <v>64.426740679824675</v>
      </c>
      <c r="J494" s="264">
        <f>J492/'Summary (banks)'!$J$84</f>
        <v>1.580705351709738</v>
      </c>
      <c r="K494" s="264">
        <f>K492/'Summary (banks)'!$K$84</f>
        <v>0</v>
      </c>
      <c r="L494" s="264">
        <f>L492/'Summary (banks)'!$L$84</f>
        <v>1.5875867759958633</v>
      </c>
      <c r="M494" s="264" t="e">
        <f>M492/'Summary (banks)'!$M$84</f>
        <v>#DIV/0!</v>
      </c>
      <c r="N494" s="264">
        <f>N492/'Summary (banks)'!$N$84</f>
        <v>0</v>
      </c>
      <c r="O494" s="264">
        <f>O492/'Summary (banks)'!$O$84</f>
        <v>-4.0493993356842886</v>
      </c>
      <c r="P494" s="264">
        <f>P492/'Summary (banks)'!$P$84</f>
        <v>0</v>
      </c>
      <c r="Q494" s="264">
        <f>Q492/'Summary (banks)'!$Q$84</f>
        <v>0</v>
      </c>
      <c r="R494" s="264">
        <f>R492/'Summary (banks)'!$R$84</f>
        <v>0</v>
      </c>
      <c r="S494" s="264">
        <f>S492/'Summary (banks)'!$S$84</f>
        <v>0</v>
      </c>
      <c r="T494" s="264" t="e">
        <f>T492/'Summary (banks)'!$T$84</f>
        <v>#DIV/0!</v>
      </c>
      <c r="U494" s="264">
        <f>U492/'Summary (banks)'!$U$84</f>
        <v>0</v>
      </c>
      <c r="V494" s="264">
        <f>V492/'Summary (banks)'!$V$84</f>
        <v>-5.7311956624895304</v>
      </c>
      <c r="W494" s="264">
        <f>W492/'Summary (banks)'!$W$84</f>
        <v>0</v>
      </c>
      <c r="X494" s="264">
        <f>X492/'Summary (banks)'!$X$84</f>
        <v>0</v>
      </c>
      <c r="Z494" s="397"/>
    </row>
    <row r="495" spans="1:26" s="17" customFormat="1" ht="15.75" thickBot="1" x14ac:dyDescent="0.3">
      <c r="A495" s="683"/>
      <c r="B495" s="688"/>
      <c r="C495" s="357" t="s">
        <v>448</v>
      </c>
      <c r="D495" s="234">
        <f>D492/'Summary (banks)'!$D$92</f>
        <v>3.1425768519258828</v>
      </c>
      <c r="E495" s="230">
        <f>E492/'Summary (banks)'!$E$90</f>
        <v>0</v>
      </c>
      <c r="F495" s="230">
        <f>F492/'Summary (banks)'!$F$90</f>
        <v>12.229352863233956</v>
      </c>
      <c r="G495" s="230">
        <f>G492/'Summary (banks)'!$G$90</f>
        <v>0</v>
      </c>
      <c r="H495" s="230">
        <f>H492/'Summary (banks)'!$H$90</f>
        <v>0</v>
      </c>
      <c r="I495" s="230">
        <f>I492/'Summary (banks)'!$I$90</f>
        <v>-6.3088698891860906</v>
      </c>
      <c r="J495" s="230">
        <f>J492/'Summary (banks)'!$J$90</f>
        <v>2.3028127417103992</v>
      </c>
      <c r="K495" s="230">
        <f>K492/'Summary (banks)'!$K$90</f>
        <v>0</v>
      </c>
      <c r="L495" s="230">
        <f>L492/'Summary (banks)'!$L$90</f>
        <v>2.3448947814743986</v>
      </c>
      <c r="M495" s="230" t="e">
        <f>M492/'Summary (banks)'!$M$90</f>
        <v>#DIV/0!</v>
      </c>
      <c r="N495" s="230">
        <f>N492/'Summary (banks)'!$N$90</f>
        <v>0</v>
      </c>
      <c r="O495" s="230">
        <f>O492/'Summary (banks)'!$O$90</f>
        <v>-0.74884651244332168</v>
      </c>
      <c r="P495" s="230">
        <f>P492/'Summary (banks)'!$P$90</f>
        <v>0</v>
      </c>
      <c r="Q495" s="230">
        <f>Q492/'Summary (banks)'!$Q$90</f>
        <v>0</v>
      </c>
      <c r="R495" s="230">
        <f>R492/'Summary (banks)'!$R$90</f>
        <v>0</v>
      </c>
      <c r="S495" s="230">
        <f>S492/'Summary (banks)'!$S$90</f>
        <v>0</v>
      </c>
      <c r="T495" s="230" t="e">
        <f>T492/'Summary (banks)'!$T$90</f>
        <v>#DIV/0!</v>
      </c>
      <c r="U495" s="230">
        <f>U492/'Summary (banks)'!$U$90</f>
        <v>0</v>
      </c>
      <c r="V495" s="230">
        <f>V492/'Summary (banks)'!$V$90</f>
        <v>-7.636481152007117</v>
      </c>
      <c r="W495" s="230">
        <f>W492/'Summary (banks)'!$W$90</f>
        <v>0</v>
      </c>
      <c r="X495" s="230">
        <f>X492/'Summary (banks)'!$X$90</f>
        <v>0</v>
      </c>
      <c r="Z495" s="397"/>
    </row>
    <row r="496" spans="1:26" s="202" customFormat="1" ht="15.75" thickBot="1" x14ac:dyDescent="0.3">
      <c r="A496" s="683"/>
      <c r="B496" s="688"/>
      <c r="C496" s="201" t="s">
        <v>498</v>
      </c>
      <c r="D496" s="201">
        <f>D476/D472</f>
        <v>0.31474225508680448</v>
      </c>
      <c r="E496" s="201"/>
      <c r="F496" s="201">
        <f>Barclays!O22</f>
        <v>0.39999999999999997</v>
      </c>
      <c r="G496" s="201"/>
      <c r="H496" s="201"/>
      <c r="I496" s="201">
        <f>'Standard Chartered'!N34</f>
        <v>0.43421052631578949</v>
      </c>
      <c r="J496" s="201">
        <f>'BNP Paribas'!M33</f>
        <v>0.44897959183673469</v>
      </c>
      <c r="K496" s="201"/>
      <c r="L496" s="201">
        <f>'Société Générale'!N45</f>
        <v>0.3188405797101449</v>
      </c>
      <c r="M496" s="201">
        <f>'BPCE group'!J34</f>
        <v>1</v>
      </c>
      <c r="N496" s="201"/>
      <c r="O496" s="201">
        <f>'Deutsche Bank'!J30</f>
        <v>0.17857142857142858</v>
      </c>
      <c r="P496" s="201"/>
      <c r="Q496" s="201"/>
      <c r="R496" s="201"/>
      <c r="S496" s="201"/>
      <c r="T496" s="201">
        <f>Unicredit!K101</f>
        <v>0</v>
      </c>
      <c r="U496" s="201"/>
      <c r="V496" s="201">
        <f>Santander!J24</f>
        <v>2.25</v>
      </c>
      <c r="W496" s="201"/>
      <c r="X496" s="201"/>
      <c r="Y496" s="201"/>
      <c r="Z496" s="407"/>
    </row>
    <row r="497" spans="1:26" s="230" customFormat="1" x14ac:dyDescent="0.25">
      <c r="A497" s="683"/>
      <c r="B497" s="688"/>
      <c r="C497" s="382" t="s">
        <v>445</v>
      </c>
      <c r="D497" s="230">
        <f>D496/'Summary (banks)'!$D$94</f>
        <v>1.6298180376571783</v>
      </c>
      <c r="E497" s="230">
        <f>E496/'Summary (banks)'!$E$94</f>
        <v>0</v>
      </c>
      <c r="F497" s="230">
        <f>F496/'Summary (banks)'!$F$94</f>
        <v>3.2394475138121535</v>
      </c>
      <c r="G497" s="230">
        <f>G496/'Summary (banks)'!$G$94</f>
        <v>0</v>
      </c>
      <c r="H497" s="230">
        <f>H496/'Summary (banks)'!$H$94</f>
        <v>0</v>
      </c>
      <c r="I497" s="230">
        <f>I496/'Summary (banks)'!$I$94</f>
        <v>-4.3589262881432056</v>
      </c>
      <c r="J497" s="230">
        <f>J496/'Summary (banks)'!$J$94</f>
        <v>1.9691813804173355</v>
      </c>
      <c r="K497" s="230">
        <f>K496/'Summary (banks)'!$K$94</f>
        <v>0</v>
      </c>
      <c r="L497" s="230">
        <f>L496/'Summary (banks)'!$L$94</f>
        <v>1.3379199779916946</v>
      </c>
      <c r="M497" s="230">
        <f>M496/'Summary (banks)'!$M$94</f>
        <v>3.6135675348273772</v>
      </c>
      <c r="N497" s="230">
        <f>N496/'Summary (banks)'!$N$94</f>
        <v>0</v>
      </c>
      <c r="O497" s="230">
        <f>O496/'Summary (banks)'!$O$94</f>
        <v>-1.2389598696621507</v>
      </c>
      <c r="P497" s="230">
        <f>P496/'Summary (banks)'!$P$94</f>
        <v>0</v>
      </c>
      <c r="Q497" s="230">
        <f>Q496/'Summary (banks)'!$Q$94</f>
        <v>0</v>
      </c>
      <c r="R497" s="230">
        <f>R496/'Summary (banks)'!$R$94</f>
        <v>0</v>
      </c>
      <c r="S497" s="230">
        <f>S496/'Summary (banks)'!$S$94</f>
        <v>0</v>
      </c>
      <c r="T497" s="230">
        <f>T496/'Summary (banks)'!$T$94</f>
        <v>0</v>
      </c>
      <c r="U497" s="230">
        <f>U496/'Summary (banks)'!$U$94</f>
        <v>0</v>
      </c>
      <c r="V497" s="230">
        <f>V496/'Summary (banks)'!$V$94</f>
        <v>10.8163559233267</v>
      </c>
      <c r="W497" s="230">
        <f>W496/'Summary (banks)'!$W$94</f>
        <v>0</v>
      </c>
      <c r="X497" s="230">
        <f>X496/'Summary (banks)'!$X$94</f>
        <v>0</v>
      </c>
      <c r="Z497" s="399"/>
    </row>
    <row r="498" spans="1:26" s="264" customFormat="1" x14ac:dyDescent="0.25">
      <c r="A498" s="683"/>
      <c r="B498" s="688"/>
      <c r="C498" s="383" t="s">
        <v>446</v>
      </c>
      <c r="D498" s="264">
        <f>D496/'Summary (banks)'!$D$97</f>
        <v>1.1920834864146777</v>
      </c>
      <c r="E498" s="264">
        <f>E496/'Summary (banks)'!$E$97</f>
        <v>0</v>
      </c>
      <c r="F498" s="264">
        <f>F496/'Summary (banks)'!$F$97</f>
        <v>2.4075601374570432</v>
      </c>
      <c r="G498" s="264">
        <f>G496/'Summary (banks)'!$G$97</f>
        <v>0</v>
      </c>
      <c r="H498" s="264">
        <f>H496/'Summary (banks)'!$H$97</f>
        <v>0</v>
      </c>
      <c r="I498" s="264">
        <f>I496/'Summary (banks)'!$I$97</f>
        <v>17.502683518005572</v>
      </c>
      <c r="J498" s="264">
        <f>J496/'Summary (banks)'!$J$97</f>
        <v>1.6387039710721765</v>
      </c>
      <c r="K498" s="264">
        <f>K496/'Summary (banks)'!$K$97</f>
        <v>0</v>
      </c>
      <c r="L498" s="264">
        <f>L496/'Summary (banks)'!$L$97</f>
        <v>0.96882334965312311</v>
      </c>
      <c r="M498" s="264">
        <f>M496/'Summary (banks)'!$M$97</f>
        <v>2.7481181239143027</v>
      </c>
      <c r="N498" s="264">
        <f>N496/'Summary (banks)'!$N$97</f>
        <v>0</v>
      </c>
      <c r="O498" s="264">
        <f>O496/'Summary (banks)'!$O$97</f>
        <v>-5.7463857713524824</v>
      </c>
      <c r="P498" s="264">
        <f>P496/'Summary (banks)'!$P$97</f>
        <v>0</v>
      </c>
      <c r="Q498" s="264">
        <f>Q496/'Summary (banks)'!$Q$97</f>
        <v>0</v>
      </c>
      <c r="R498" s="264">
        <f>R496/'Summary (banks)'!$R$97</f>
        <v>0</v>
      </c>
      <c r="S498" s="264">
        <f>S496/'Summary (banks)'!$S$97</f>
        <v>0</v>
      </c>
      <c r="T498" s="264">
        <f>T496/'Summary (banks)'!$T$97</f>
        <v>0</v>
      </c>
      <c r="U498" s="264">
        <f>U496/'Summary (banks)'!$U$97</f>
        <v>0</v>
      </c>
      <c r="V498" s="264">
        <f>V496/'Summary (banks)'!$V$97</f>
        <v>8.6147859922178984</v>
      </c>
      <c r="W498" s="264">
        <f>W496/'Summary (banks)'!$W$97</f>
        <v>0</v>
      </c>
      <c r="X498" s="264">
        <f>X496/'Summary (banks)'!$X$97</f>
        <v>0</v>
      </c>
      <c r="Z498" s="399"/>
    </row>
    <row r="499" spans="1:26" s="230" customFormat="1" x14ac:dyDescent="0.25">
      <c r="A499" s="683"/>
      <c r="B499" s="688"/>
      <c r="C499" s="387" t="s">
        <v>448</v>
      </c>
      <c r="D499" s="230">
        <f>D496/'Summary (banks)'!$D$105</f>
        <v>1.4507781214569191</v>
      </c>
      <c r="E499" s="230">
        <f>E496/'Summary (banks)'!$E$103</f>
        <v>0</v>
      </c>
      <c r="F499" s="230">
        <f>F496/'Summary (banks)'!$F$103</f>
        <v>4.0633723123349679</v>
      </c>
      <c r="G499" s="230">
        <f>G496/'Summary (banks)'!$G$103</f>
        <v>0</v>
      </c>
      <c r="H499" s="230">
        <f>H496/'Summary (banks)'!$H$103</f>
        <v>0</v>
      </c>
      <c r="I499" s="230">
        <f>I496/'Summary (banks)'!$I$103</f>
        <v>-1.5559901856283811</v>
      </c>
      <c r="J499" s="230">
        <f>J496/'Summary (banks)'!$J$103</f>
        <v>2.3177877723293117</v>
      </c>
      <c r="K499" s="230">
        <f>K496/'Summary (banks)'!$K$103</f>
        <v>0</v>
      </c>
      <c r="L499" s="230">
        <f>L496/'Summary (banks)'!$L$103</f>
        <v>1.5407173745901215</v>
      </c>
      <c r="M499" s="230">
        <f>M496/'Summary (banks)'!$M$103</f>
        <v>3.6451915559030494</v>
      </c>
      <c r="N499" s="230">
        <f>N496/'Summary (banks)'!$N$103</f>
        <v>0</v>
      </c>
      <c r="O499" s="230">
        <f>O496/'Summary (banks)'!$O$103</f>
        <v>-0.77281674090956176</v>
      </c>
      <c r="P499" s="230">
        <f>P496/'Summary (banks)'!$P$103</f>
        <v>0</v>
      </c>
      <c r="Q499" s="230">
        <f>Q496/'Summary (banks)'!$Q$103</f>
        <v>0</v>
      </c>
      <c r="R499" s="230">
        <f>R496/'Summary (banks)'!$R$103</f>
        <v>0</v>
      </c>
      <c r="S499" s="230">
        <f>S496/'Summary (banks)'!$S$103</f>
        <v>0</v>
      </c>
      <c r="T499" s="230">
        <f>T496/'Summary (banks)'!$T$103</f>
        <v>0</v>
      </c>
      <c r="U499" s="230">
        <f>U496/'Summary (banks)'!$U$103</f>
        <v>0</v>
      </c>
      <c r="V499" s="230">
        <f>V496/'Summary (banks)'!$V$103</f>
        <v>10.906889386189258</v>
      </c>
      <c r="W499" s="230">
        <f>W496/'Summary (banks)'!$W$103</f>
        <v>0</v>
      </c>
      <c r="X499" s="230">
        <f>X496/'Summary (banks)'!$X$103</f>
        <v>0</v>
      </c>
      <c r="Z499" s="399"/>
    </row>
    <row r="500" spans="1:26" ht="15.75" thickBot="1" x14ac:dyDescent="0.3"/>
    <row r="501" spans="1:26" s="23" customFormat="1" ht="15.75" customHeight="1" thickBot="1" x14ac:dyDescent="0.3">
      <c r="A501" s="682" t="s">
        <v>423</v>
      </c>
      <c r="B501" s="684" t="s">
        <v>331</v>
      </c>
      <c r="C501" s="188" t="s">
        <v>2</v>
      </c>
      <c r="D501" s="203">
        <f>SUM(E501:X501)</f>
        <v>32.457599999999999</v>
      </c>
      <c r="E501" s="188"/>
      <c r="F501" s="188"/>
      <c r="G501" s="188"/>
      <c r="H501" s="188"/>
      <c r="I501" s="203">
        <f>'Standard Chartered'!C35</f>
        <v>32.457599999999999</v>
      </c>
      <c r="J501" s="188"/>
      <c r="K501" s="188"/>
      <c r="L501" s="188"/>
      <c r="M501" s="188"/>
      <c r="N501" s="188"/>
      <c r="O501" s="188"/>
      <c r="P501" s="188"/>
      <c r="Q501" s="188"/>
      <c r="R501" s="188"/>
      <c r="S501" s="188"/>
      <c r="T501" s="188"/>
      <c r="U501" s="188"/>
      <c r="V501" s="188"/>
      <c r="W501" s="188"/>
      <c r="X501" s="188"/>
      <c r="Y501" s="188"/>
      <c r="Z501" s="404"/>
    </row>
    <row r="502" spans="1:26" s="204" customFormat="1" x14ac:dyDescent="0.25">
      <c r="A502" s="683"/>
      <c r="B502" s="685"/>
      <c r="C502" s="189" t="s">
        <v>333</v>
      </c>
      <c r="D502" s="230">
        <f>D501/'Summary (banks)'!$D$3</f>
        <v>6.6455991440669091E-5</v>
      </c>
      <c r="E502" s="230">
        <f>E501/'Summary (banks)'!$E$3</f>
        <v>0</v>
      </c>
      <c r="F502" s="230">
        <f>F501/'Summary (banks)'!$F$3</f>
        <v>0</v>
      </c>
      <c r="G502" s="230">
        <f>G501/'Summary (banks)'!$G$3</f>
        <v>0</v>
      </c>
      <c r="H502" s="230">
        <f>H501/'Summary (banks)'!$H$3</f>
        <v>0</v>
      </c>
      <c r="I502" s="230">
        <f>I501/'Summary (banks)'!$I$3</f>
        <v>2.3546340506246321E-3</v>
      </c>
      <c r="J502" s="230">
        <f>J501/'Summary (banks)'!$J$3</f>
        <v>0</v>
      </c>
      <c r="K502" s="230">
        <f>K501/'Summary (banks)'!$K$3</f>
        <v>0</v>
      </c>
      <c r="L502" s="230">
        <f>L501/'Summary (banks)'!$L$3</f>
        <v>0</v>
      </c>
      <c r="M502" s="230">
        <f>M501/'Summary (banks)'!$M$3</f>
        <v>0</v>
      </c>
      <c r="N502" s="230">
        <f>N501/'Summary (banks)'!$N$3</f>
        <v>0</v>
      </c>
      <c r="O502" s="230">
        <f>O501/'Summary (banks)'!$O$3</f>
        <v>0</v>
      </c>
      <c r="P502" s="230">
        <f>P501/'Summary (banks)'!$P$3</f>
        <v>0</v>
      </c>
      <c r="Q502" s="230">
        <f>Q501/'Summary (banks)'!$Q$3</f>
        <v>0</v>
      </c>
      <c r="R502" s="230">
        <f>R501/'Summary (banks)'!$R$3</f>
        <v>0</v>
      </c>
      <c r="S502" s="230">
        <f>S501/'Summary (banks)'!$S$3</f>
        <v>0</v>
      </c>
      <c r="T502" s="230">
        <f>T501/'Summary (banks)'!$T$3</f>
        <v>0</v>
      </c>
      <c r="U502" s="230">
        <f>U501/'Summary (banks)'!$U$3</f>
        <v>0</v>
      </c>
      <c r="V502" s="230">
        <f>V501/'Summary (banks)'!$V$3</f>
        <v>0</v>
      </c>
      <c r="W502" s="230">
        <f>W501/'Summary (banks)'!$W$3</f>
        <v>0</v>
      </c>
      <c r="X502" s="230">
        <f>X501/'Summary (banks)'!$X$3</f>
        <v>0</v>
      </c>
      <c r="Z502" s="397"/>
    </row>
    <row r="503" spans="1:26" s="360" customFormat="1" x14ac:dyDescent="0.25">
      <c r="A503" s="683"/>
      <c r="B503" s="685"/>
      <c r="C503" s="359" t="s">
        <v>334</v>
      </c>
      <c r="D503" s="264">
        <f>D501/'Summary (banks)'!$D$7</f>
        <v>1.2660989827874684E-4</v>
      </c>
      <c r="E503" s="264">
        <f>E501/'Summary (banks)'!$E$7</f>
        <v>0</v>
      </c>
      <c r="F503" s="264">
        <f>F501/'Summary (banks)'!$F$7</f>
        <v>0</v>
      </c>
      <c r="G503" s="264">
        <f>G501/'Summary (banks)'!$G$7</f>
        <v>0</v>
      </c>
      <c r="H503" s="264">
        <f>H501/'Summary (banks)'!$H$7</f>
        <v>0</v>
      </c>
      <c r="I503" s="264">
        <f>I501/'Summary (banks)'!$I$7</f>
        <v>2.9378162232740332E-3</v>
      </c>
      <c r="J503" s="264">
        <f>J501/'Summary (banks)'!$J$7</f>
        <v>0</v>
      </c>
      <c r="K503" s="264">
        <f>K501/'Summary (banks)'!$K$7</f>
        <v>0</v>
      </c>
      <c r="L503" s="264">
        <f>L501/'Summary (banks)'!$L$7</f>
        <v>0</v>
      </c>
      <c r="M503" s="264">
        <f>M501/'Summary (banks)'!$M$7</f>
        <v>0</v>
      </c>
      <c r="N503" s="264">
        <f>N501/'Summary (banks)'!$N$7</f>
        <v>0</v>
      </c>
      <c r="O503" s="264">
        <f>O501/'Summary (banks)'!$O$7</f>
        <v>0</v>
      </c>
      <c r="P503" s="264">
        <f>P501/'Summary (banks)'!$P$7</f>
        <v>0</v>
      </c>
      <c r="Q503" s="264">
        <f>Q501/'Summary (banks)'!$Q$7</f>
        <v>0</v>
      </c>
      <c r="R503" s="264">
        <f>R501/'Summary (banks)'!$R$7</f>
        <v>0</v>
      </c>
      <c r="S503" s="264">
        <f>S501/'Summary (banks)'!$S$7</f>
        <v>0</v>
      </c>
      <c r="T503" s="264">
        <f>T501/'Summary (banks)'!$T$7</f>
        <v>0</v>
      </c>
      <c r="U503" s="264">
        <f>U501/'Summary (banks)'!$U$7</f>
        <v>0</v>
      </c>
      <c r="V503" s="264">
        <f>V501/'Summary (banks)'!$V$7</f>
        <v>0</v>
      </c>
      <c r="W503" s="264">
        <f>W501/'Summary (banks)'!$W$7</f>
        <v>0</v>
      </c>
      <c r="X503" s="264">
        <f>X501/'Summary (banks)'!$X$7</f>
        <v>0</v>
      </c>
      <c r="Z503" s="397"/>
    </row>
    <row r="504" spans="1:26" s="204" customFormat="1" ht="15.75" thickBot="1" x14ac:dyDescent="0.3">
      <c r="A504" s="683"/>
      <c r="B504" s="685"/>
      <c r="C504" s="372" t="s">
        <v>398</v>
      </c>
      <c r="D504" s="230">
        <f>D501/'Summary (banks)'!$D$9</f>
        <v>5.5440330506325089E-4</v>
      </c>
      <c r="E504" s="230">
        <f>E501/'Summary (banks)'!$E$9</f>
        <v>0</v>
      </c>
      <c r="F504" s="230">
        <f>F501/'Summary (banks)'!$F$9</f>
        <v>0</v>
      </c>
      <c r="G504" s="230">
        <f>G501/'Summary (banks)'!$G$9</f>
        <v>0</v>
      </c>
      <c r="H504" s="230">
        <f>H501/'Summary (banks)'!$H$9</f>
        <v>0</v>
      </c>
      <c r="I504" s="230">
        <f>I501/'Summary (banks)'!$I$9</f>
        <v>6.0903400439857895E-3</v>
      </c>
      <c r="J504" s="230">
        <f>J501/'Summary (banks)'!$J$9</f>
        <v>0</v>
      </c>
      <c r="K504" s="230">
        <f>K501/'Summary (banks)'!$K$9</f>
        <v>0</v>
      </c>
      <c r="L504" s="230">
        <f>L501/'Summary (banks)'!$L$9</f>
        <v>0</v>
      </c>
      <c r="M504" s="230">
        <f>M501/'Summary (banks)'!$M$9</f>
        <v>0</v>
      </c>
      <c r="N504" s="230">
        <f>N501/'Summary (banks)'!$N$9</f>
        <v>0</v>
      </c>
      <c r="O504" s="230">
        <f>O501/'Summary (banks)'!$O$9</f>
        <v>0</v>
      </c>
      <c r="P504" s="230">
        <f>P501/'Summary (banks)'!$P$9</f>
        <v>0</v>
      </c>
      <c r="Q504" s="230" t="e">
        <f>Q501/'Summary (banks)'!$Q$9</f>
        <v>#DIV/0!</v>
      </c>
      <c r="R504" s="230">
        <f>R501/'Summary (banks)'!$R$9</f>
        <v>0</v>
      </c>
      <c r="S504" s="230">
        <f>S501/'Summary (banks)'!$S$9</f>
        <v>0</v>
      </c>
      <c r="T504" s="230">
        <f>T501/'Summary (banks)'!$T$9</f>
        <v>0</v>
      </c>
      <c r="U504" s="230">
        <f>U501/'Summary (banks)'!$U$9</f>
        <v>0</v>
      </c>
      <c r="V504" s="230">
        <f>V501/'Summary (banks)'!$V$9</f>
        <v>0</v>
      </c>
      <c r="W504" s="230">
        <f>W501/'Summary (banks)'!$W$9</f>
        <v>0</v>
      </c>
      <c r="X504" s="230">
        <f>X501/'Summary (banks)'!$X$9</f>
        <v>0</v>
      </c>
      <c r="Z504" s="397"/>
    </row>
    <row r="505" spans="1:26" s="23" customFormat="1" ht="15.75" thickBot="1" x14ac:dyDescent="0.3">
      <c r="A505" s="683"/>
      <c r="B505" s="685"/>
      <c r="C505" s="236" t="s">
        <v>6</v>
      </c>
      <c r="D505" s="203">
        <f>SUM(E505:X505)</f>
        <v>4.508</v>
      </c>
      <c r="E505" s="188"/>
      <c r="F505" s="188"/>
      <c r="G505" s="188"/>
      <c r="H505" s="188"/>
      <c r="I505" s="203">
        <f>'Standard Chartered'!E35</f>
        <v>4.508</v>
      </c>
      <c r="J505" s="188"/>
      <c r="K505" s="188"/>
      <c r="L505" s="188"/>
      <c r="M505" s="188"/>
      <c r="N505" s="188"/>
      <c r="O505" s="188"/>
      <c r="P505" s="188"/>
      <c r="Q505" s="188"/>
      <c r="R505" s="188"/>
      <c r="S505" s="188"/>
      <c r="T505" s="188"/>
      <c r="U505" s="188"/>
      <c r="V505" s="188"/>
      <c r="W505" s="188"/>
      <c r="X505" s="188"/>
      <c r="Y505" s="188"/>
      <c r="Z505" s="404"/>
    </row>
    <row r="506" spans="1:26" s="204" customFormat="1" x14ac:dyDescent="0.25">
      <c r="A506" s="683"/>
      <c r="B506" s="685"/>
      <c r="C506" s="189" t="s">
        <v>335</v>
      </c>
      <c r="D506" s="230">
        <f>D505/'Summary (banks)'!$D$29</f>
        <v>4.7795357334228307E-5</v>
      </c>
      <c r="E506" s="230">
        <f>E505/'Summary (banks)'!$E$29</f>
        <v>0</v>
      </c>
      <c r="F506" s="230">
        <f>F505/'Summary (banks)'!$F$29</f>
        <v>0</v>
      </c>
      <c r="G506" s="230">
        <f>G505/'Summary (banks)'!$G$29</f>
        <v>0</v>
      </c>
      <c r="H506" s="230">
        <f>H505/'Summary (banks)'!$H$29</f>
        <v>0</v>
      </c>
      <c r="I506" s="230">
        <f>I505/'Summary (banks)'!$I$29</f>
        <v>-3.2829940906106358E-3</v>
      </c>
      <c r="J506" s="230">
        <f>J505/'Summary (banks)'!$J$29</f>
        <v>0</v>
      </c>
      <c r="K506" s="230">
        <f>K505/'Summary (banks)'!$K$29</f>
        <v>0</v>
      </c>
      <c r="L506" s="230">
        <f>L505/'Summary (banks)'!$L$29</f>
        <v>0</v>
      </c>
      <c r="M506" s="230">
        <f>M505/'Summary (banks)'!$M$29</f>
        <v>0</v>
      </c>
      <c r="N506" s="230">
        <f>N505/'Summary (banks)'!$N$29</f>
        <v>0</v>
      </c>
      <c r="O506" s="230">
        <f>O505/'Summary (banks)'!$O$29</f>
        <v>0</v>
      </c>
      <c r="P506" s="230">
        <f>P505/'Summary (banks)'!$P$29</f>
        <v>0</v>
      </c>
      <c r="Q506" s="230">
        <f>Q505/'Summary (banks)'!$Q$29</f>
        <v>0</v>
      </c>
      <c r="R506" s="230">
        <f>R505/'Summary (banks)'!$R$29</f>
        <v>0</v>
      </c>
      <c r="S506" s="230">
        <f>S505/'Summary (banks)'!$S$29</f>
        <v>0</v>
      </c>
      <c r="T506" s="230">
        <f>T505/'Summary (banks)'!$T$29</f>
        <v>0</v>
      </c>
      <c r="U506" s="230">
        <f>U505/'Summary (banks)'!$U$29</f>
        <v>0</v>
      </c>
      <c r="V506" s="230">
        <f>V505/'Summary (banks)'!$V$29</f>
        <v>0</v>
      </c>
      <c r="W506" s="230">
        <f>W505/'Summary (banks)'!$W$29</f>
        <v>0</v>
      </c>
      <c r="X506" s="230">
        <f>X505/'Summary (banks)'!$X$29</f>
        <v>0</v>
      </c>
      <c r="Z506" s="397"/>
    </row>
    <row r="507" spans="1:26" s="360" customFormat="1" x14ac:dyDescent="0.25">
      <c r="A507" s="683"/>
      <c r="B507" s="685"/>
      <c r="C507" s="359" t="s">
        <v>336</v>
      </c>
      <c r="D507" s="264">
        <f>D505/'Summary (banks)'!$D$33</f>
        <v>6.6601925206454752E-5</v>
      </c>
      <c r="E507" s="264">
        <f>E505/'Summary (banks)'!$E$33</f>
        <v>0</v>
      </c>
      <c r="F507" s="264">
        <f>F505/'Summary (banks)'!$F$33</f>
        <v>0</v>
      </c>
      <c r="G507" s="264">
        <f>G505/'Summary (banks)'!$G$33</f>
        <v>0</v>
      </c>
      <c r="H507" s="264">
        <f>H505/'Summary (banks)'!$H$33</f>
        <v>0</v>
      </c>
      <c r="I507" s="264">
        <f>I505/'Summary (banks)'!$I$33</f>
        <v>1.6447368421052665E-2</v>
      </c>
      <c r="J507" s="264">
        <f>J505/'Summary (banks)'!$J$33</f>
        <v>0</v>
      </c>
      <c r="K507" s="264">
        <f>K505/'Summary (banks)'!$K$33</f>
        <v>0</v>
      </c>
      <c r="L507" s="264">
        <f>L505/'Summary (banks)'!$L$33</f>
        <v>0</v>
      </c>
      <c r="M507" s="264">
        <f>M505/'Summary (banks)'!$M$33</f>
        <v>0</v>
      </c>
      <c r="N507" s="264">
        <f>N505/'Summary (banks)'!$N$33</f>
        <v>0</v>
      </c>
      <c r="O507" s="264">
        <f>O505/'Summary (banks)'!$O$33</f>
        <v>0</v>
      </c>
      <c r="P507" s="264">
        <f>P505/'Summary (banks)'!$P$33</f>
        <v>0</v>
      </c>
      <c r="Q507" s="264">
        <f>Q505/'Summary (banks)'!$Q$33</f>
        <v>0</v>
      </c>
      <c r="R507" s="264">
        <f>R505/'Summary (banks)'!$R$33</f>
        <v>0</v>
      </c>
      <c r="S507" s="264">
        <f>S505/'Summary (banks)'!$S$33</f>
        <v>0</v>
      </c>
      <c r="T507" s="264">
        <f>T505/'Summary (banks)'!$T$33</f>
        <v>0</v>
      </c>
      <c r="U507" s="264">
        <f>U505/'Summary (banks)'!$U$33</f>
        <v>0</v>
      </c>
      <c r="V507" s="264">
        <f>V505/'Summary (banks)'!$V$33</f>
        <v>0</v>
      </c>
      <c r="W507" s="264">
        <f>W505/'Summary (banks)'!$W$33</f>
        <v>0</v>
      </c>
      <c r="X507" s="264">
        <f>X505/'Summary (banks)'!$X$33</f>
        <v>0</v>
      </c>
      <c r="Z507" s="397"/>
    </row>
    <row r="508" spans="1:26" s="204" customFormat="1" ht="15.75" thickBot="1" x14ac:dyDescent="0.3">
      <c r="A508" s="683"/>
      <c r="B508" s="685"/>
      <c r="C508" s="372" t="s">
        <v>399</v>
      </c>
      <c r="D508" s="230">
        <f>D505/'Summary (banks)'!$D$35</f>
        <v>1.8199039796504984E-4</v>
      </c>
      <c r="E508" s="230">
        <f>E505/'Summary (banks)'!$E$35</f>
        <v>0</v>
      </c>
      <c r="F508" s="230">
        <f>F505/'Summary (banks)'!$F$35</f>
        <v>0</v>
      </c>
      <c r="G508" s="230">
        <f>G505/'Summary (banks)'!$G$35</f>
        <v>0</v>
      </c>
      <c r="H508" s="230">
        <f>H505/'Summary (banks)'!$H$35</f>
        <v>0</v>
      </c>
      <c r="I508" s="230">
        <f>I505/'Summary (banks)'!$I$35</f>
        <v>4.570383912248629E-3</v>
      </c>
      <c r="J508" s="230">
        <f>J505/'Summary (banks)'!$J$35</f>
        <v>0</v>
      </c>
      <c r="K508" s="230">
        <f>K505/'Summary (banks)'!$K$35</f>
        <v>0</v>
      </c>
      <c r="L508" s="230">
        <f>L505/'Summary (banks)'!$L$35</f>
        <v>0</v>
      </c>
      <c r="M508" s="230">
        <f>M505/'Summary (banks)'!$M$35</f>
        <v>0</v>
      </c>
      <c r="N508" s="230">
        <f>N505/'Summary (banks)'!$N$35</f>
        <v>0</v>
      </c>
      <c r="O508" s="230">
        <f>O505/'Summary (banks)'!$O$35</f>
        <v>0</v>
      </c>
      <c r="P508" s="230">
        <f>P505/'Summary (banks)'!$P$35</f>
        <v>0</v>
      </c>
      <c r="Q508" s="230" t="e">
        <f>Q505/'Summary (banks)'!$Q$35</f>
        <v>#DIV/0!</v>
      </c>
      <c r="R508" s="230">
        <f>R505/'Summary (banks)'!$R$35</f>
        <v>0</v>
      </c>
      <c r="S508" s="230">
        <f>S505/'Summary (banks)'!$S$35</f>
        <v>0</v>
      </c>
      <c r="T508" s="230">
        <f>T505/'Summary (banks)'!$T$35</f>
        <v>0</v>
      </c>
      <c r="U508" s="230">
        <f>U505/'Summary (banks)'!$U$35</f>
        <v>0</v>
      </c>
      <c r="V508" s="230">
        <f>V505/'Summary (banks)'!$V$35</f>
        <v>0</v>
      </c>
      <c r="W508" s="230">
        <f>W505/'Summary (banks)'!$W$35</f>
        <v>0</v>
      </c>
      <c r="X508" s="230">
        <f>X505/'Summary (banks)'!$X$35</f>
        <v>0</v>
      </c>
      <c r="Z508" s="397"/>
    </row>
    <row r="509" spans="1:26" s="23" customFormat="1" ht="15.75" thickBot="1" x14ac:dyDescent="0.3">
      <c r="A509" s="683"/>
      <c r="B509" s="685"/>
      <c r="C509" s="188" t="s">
        <v>400</v>
      </c>
      <c r="D509" s="203">
        <f>SUM(E509:X509)</f>
        <v>6.3111999999999995</v>
      </c>
      <c r="E509" s="188"/>
      <c r="F509" s="188"/>
      <c r="G509" s="188"/>
      <c r="H509" s="188"/>
      <c r="I509" s="203">
        <f>'Standard Chartered'!F35</f>
        <v>6.3111999999999995</v>
      </c>
      <c r="J509" s="188"/>
      <c r="K509" s="188"/>
      <c r="L509" s="188"/>
      <c r="M509" s="188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  <c r="X509" s="188"/>
      <c r="Y509" s="188"/>
      <c r="Z509" s="404"/>
    </row>
    <row r="510" spans="1:26" s="204" customFormat="1" x14ac:dyDescent="0.25">
      <c r="A510" s="683"/>
      <c r="B510" s="685"/>
      <c r="C510" s="189" t="s">
        <v>401</v>
      </c>
      <c r="D510" s="230">
        <f>D509/'Summary (banks)'!$D$42</f>
        <v>2.2622909866939602E-4</v>
      </c>
      <c r="E510" s="230">
        <f>E509/'Summary (banks)'!$E$42</f>
        <v>0</v>
      </c>
      <c r="F510" s="230">
        <f>F509/'Summary (banks)'!$F$42</f>
        <v>0</v>
      </c>
      <c r="G510" s="230">
        <f>G509/'Summary (banks)'!$G$42</f>
        <v>0</v>
      </c>
      <c r="H510" s="230">
        <f>H509/'Summary (banks)'!$H$42</f>
        <v>0</v>
      </c>
      <c r="I510" s="230">
        <f>I509/'Summary (banks)'!$I$42</f>
        <v>6.081668114682884E-3</v>
      </c>
      <c r="J510" s="230">
        <f>J509/'Summary (banks)'!$J$42</f>
        <v>0</v>
      </c>
      <c r="K510" s="230">
        <f>K509/'Summary (banks)'!$K$42</f>
        <v>0</v>
      </c>
      <c r="L510" s="230">
        <f>L509/'Summary (banks)'!$L$42</f>
        <v>0</v>
      </c>
      <c r="M510" s="230">
        <f>M509/'Summary (banks)'!$M$42</f>
        <v>0</v>
      </c>
      <c r="N510" s="230">
        <f>N509/'Summary (banks)'!$N$42</f>
        <v>0</v>
      </c>
      <c r="O510" s="230">
        <f>O509/'Summary (banks)'!$O$42</f>
        <v>0</v>
      </c>
      <c r="P510" s="230">
        <f>P509/'Summary (banks)'!$P$42</f>
        <v>0</v>
      </c>
      <c r="Q510" s="230">
        <f>Q509/'Summary (banks)'!$Q$42</f>
        <v>0</v>
      </c>
      <c r="R510" s="230">
        <f>R509/'Summary (banks)'!$R$42</f>
        <v>0</v>
      </c>
      <c r="S510" s="230">
        <f>S509/'Summary (banks)'!$S$42</f>
        <v>0</v>
      </c>
      <c r="T510" s="230">
        <f>T509/'Summary (banks)'!$T$42</f>
        <v>0</v>
      </c>
      <c r="U510" s="230">
        <f>U509/'Summary (banks)'!$U$42</f>
        <v>0</v>
      </c>
      <c r="V510" s="230">
        <f>V509/'Summary (banks)'!$V$42</f>
        <v>0</v>
      </c>
      <c r="W510" s="230">
        <f>W509/'Summary (banks)'!$W$42</f>
        <v>0</v>
      </c>
      <c r="X510" s="230">
        <f>X509/'Summary (banks)'!$X$42</f>
        <v>0</v>
      </c>
      <c r="Z510" s="397"/>
    </row>
    <row r="511" spans="1:26" s="360" customFormat="1" x14ac:dyDescent="0.25">
      <c r="A511" s="683"/>
      <c r="B511" s="685"/>
      <c r="C511" s="359" t="s">
        <v>402</v>
      </c>
      <c r="D511" s="264">
        <f>D509/'Summary (banks)'!$D$46</f>
        <v>3.3865389383030666E-4</v>
      </c>
      <c r="E511" s="264">
        <f>E509/'Summary (banks)'!$E$46</f>
        <v>0</v>
      </c>
      <c r="F511" s="264">
        <f>F509/'Summary (banks)'!$F$46</f>
        <v>0</v>
      </c>
      <c r="G511" s="264">
        <f>G509/'Summary (banks)'!$G$46</f>
        <v>0</v>
      </c>
      <c r="H511" s="264">
        <f>H509/'Summary (banks)'!$H$46</f>
        <v>0</v>
      </c>
      <c r="I511" s="264">
        <f>I509/'Summary (banks)'!$I$46</f>
        <v>6.0034305317324182E-3</v>
      </c>
      <c r="J511" s="264">
        <f>J509/'Summary (banks)'!$J$46</f>
        <v>0</v>
      </c>
      <c r="K511" s="264">
        <f>K509/'Summary (banks)'!$K$46</f>
        <v>0</v>
      </c>
      <c r="L511" s="264">
        <f>L509/'Summary (banks)'!$L$46</f>
        <v>0</v>
      </c>
      <c r="M511" s="264">
        <f>M509/'Summary (banks)'!$M$46</f>
        <v>0</v>
      </c>
      <c r="N511" s="264">
        <f>N509/'Summary (banks)'!$N$46</f>
        <v>0</v>
      </c>
      <c r="O511" s="264">
        <f>O509/'Summary (banks)'!$O$46</f>
        <v>0</v>
      </c>
      <c r="P511" s="264">
        <f>P509/'Summary (banks)'!$P$46</f>
        <v>0</v>
      </c>
      <c r="Q511" s="264">
        <f>Q509/'Summary (banks)'!$Q$46</f>
        <v>0</v>
      </c>
      <c r="R511" s="264">
        <f>R509/'Summary (banks)'!$R$46</f>
        <v>0</v>
      </c>
      <c r="S511" s="264">
        <f>S509/'Summary (banks)'!$S$46</f>
        <v>0</v>
      </c>
      <c r="T511" s="264">
        <f>T509/'Summary (banks)'!$T$46</f>
        <v>0</v>
      </c>
      <c r="U511" s="264">
        <f>U509/'Summary (banks)'!$U$46</f>
        <v>0</v>
      </c>
      <c r="V511" s="264">
        <f>V509/'Summary (banks)'!$V$46</f>
        <v>0</v>
      </c>
      <c r="W511" s="264">
        <f>W509/'Summary (banks)'!$W$46</f>
        <v>0</v>
      </c>
      <c r="X511" s="264">
        <f>X509/'Summary (banks)'!$X$46</f>
        <v>0</v>
      </c>
      <c r="Z511" s="397"/>
    </row>
    <row r="512" spans="1:26" s="204" customFormat="1" ht="15.75" thickBot="1" x14ac:dyDescent="0.3">
      <c r="A512" s="683"/>
      <c r="B512" s="685"/>
      <c r="C512" s="372" t="s">
        <v>403</v>
      </c>
      <c r="D512" s="230">
        <f>D509/'Summary (banks)'!$D$48</f>
        <v>1.6467888916311419E-3</v>
      </c>
      <c r="E512" s="230">
        <f>E509/'Summary (banks)'!$E$48</f>
        <v>0</v>
      </c>
      <c r="F512" s="230">
        <f>F509/'Summary (banks)'!$F$48</f>
        <v>0</v>
      </c>
      <c r="G512" s="230">
        <f>G509/'Summary (banks)'!$G$48</f>
        <v>0</v>
      </c>
      <c r="H512" s="230">
        <f>H509/'Summary (banks)'!$H$48</f>
        <v>0</v>
      </c>
      <c r="I512" s="230">
        <f>I509/'Summary (banks)'!$I$48</f>
        <v>3.0837004405286337E-2</v>
      </c>
      <c r="J512" s="230">
        <f>J509/'Summary (banks)'!$J$48</f>
        <v>0</v>
      </c>
      <c r="K512" s="230">
        <f>K509/'Summary (banks)'!$K$48</f>
        <v>0</v>
      </c>
      <c r="L512" s="230">
        <f>L509/'Summary (banks)'!$L$48</f>
        <v>0</v>
      </c>
      <c r="M512" s="230">
        <f>M509/'Summary (banks)'!$M$48</f>
        <v>0</v>
      </c>
      <c r="N512" s="230">
        <f>N509/'Summary (banks)'!$N$48</f>
        <v>0</v>
      </c>
      <c r="O512" s="230">
        <f>O509/'Summary (banks)'!$O$48</f>
        <v>0</v>
      </c>
      <c r="P512" s="230">
        <f>P509/'Summary (banks)'!$P$48</f>
        <v>0</v>
      </c>
      <c r="Q512" s="230" t="e">
        <f>Q509/'Summary (banks)'!$Q$48</f>
        <v>#DIV/0!</v>
      </c>
      <c r="R512" s="230">
        <f>R509/'Summary (banks)'!$R$48</f>
        <v>0</v>
      </c>
      <c r="S512" s="230">
        <f>S509/'Summary (banks)'!$S$48</f>
        <v>0</v>
      </c>
      <c r="T512" s="230">
        <f>T509/'Summary (banks)'!$T$48</f>
        <v>0</v>
      </c>
      <c r="U512" s="230">
        <f>U509/'Summary (banks)'!$U$48</f>
        <v>0</v>
      </c>
      <c r="V512" s="230">
        <f>V509/'Summary (banks)'!$V$48</f>
        <v>0</v>
      </c>
      <c r="W512" s="230">
        <f>W509/'Summary (banks)'!$W$48</f>
        <v>0</v>
      </c>
      <c r="X512" s="230">
        <f>X509/'Summary (banks)'!$X$48</f>
        <v>0</v>
      </c>
      <c r="Z512" s="397"/>
    </row>
    <row r="513" spans="1:26" s="23" customFormat="1" ht="15.75" thickBot="1" x14ac:dyDescent="0.3">
      <c r="A513" s="683"/>
      <c r="B513" s="685"/>
      <c r="C513" s="188" t="s">
        <v>3</v>
      </c>
      <c r="D513" s="203">
        <f>SUM(E513:X513)</f>
        <v>210</v>
      </c>
      <c r="E513" s="188"/>
      <c r="F513" s="188"/>
      <c r="G513" s="188"/>
      <c r="H513" s="188"/>
      <c r="I513" s="188">
        <f>'Standard Chartered'!D35</f>
        <v>210</v>
      </c>
      <c r="J513" s="188"/>
      <c r="K513" s="188"/>
      <c r="L513" s="188"/>
      <c r="M513" s="188"/>
      <c r="N513" s="188"/>
      <c r="O513" s="188"/>
      <c r="P513" s="188"/>
      <c r="Q513" s="188"/>
      <c r="R513" s="188"/>
      <c r="S513" s="188"/>
      <c r="T513" s="188"/>
      <c r="U513" s="188"/>
      <c r="V513" s="188"/>
      <c r="W513" s="188"/>
      <c r="X513" s="188"/>
      <c r="Y513" s="188"/>
      <c r="Z513" s="404"/>
    </row>
    <row r="514" spans="1:26" s="204" customFormat="1" x14ac:dyDescent="0.25">
      <c r="A514" s="683"/>
      <c r="B514" s="685"/>
      <c r="C514" s="189" t="s">
        <v>337</v>
      </c>
      <c r="D514" s="230">
        <f>D513/'Summary (banks)'!$D$16</f>
        <v>1.001137482873398E-4</v>
      </c>
      <c r="E514" s="230">
        <f>E513/'Summary (banks)'!$E$16</f>
        <v>0</v>
      </c>
      <c r="F514" s="230">
        <f>F513/'Summary (banks)'!$F$16</f>
        <v>0</v>
      </c>
      <c r="G514" s="230">
        <f>G513/'Summary (banks)'!$G$16</f>
        <v>0</v>
      </c>
      <c r="H514" s="230">
        <f>H513/'Summary (banks)'!$H$16</f>
        <v>0</v>
      </c>
      <c r="I514" s="230">
        <f>I513/'Summary (banks)'!$I$16</f>
        <v>2.4050024050024051E-3</v>
      </c>
      <c r="J514" s="230">
        <f>J513/'Summary (banks)'!$J$16</f>
        <v>0</v>
      </c>
      <c r="K514" s="230">
        <f>K513/'Summary (banks)'!$K$16</f>
        <v>0</v>
      </c>
      <c r="L514" s="230">
        <f>L513/'Summary (banks)'!$L$16</f>
        <v>0</v>
      </c>
      <c r="M514" s="230">
        <f>M513/'Summary (banks)'!$M$16</f>
        <v>0</v>
      </c>
      <c r="N514" s="230">
        <f>N513/'Summary (banks)'!$N$16</f>
        <v>0</v>
      </c>
      <c r="O514" s="230">
        <f>O513/'Summary (banks)'!$O$16</f>
        <v>0</v>
      </c>
      <c r="P514" s="230">
        <f>P513/'Summary (banks)'!$P$16</f>
        <v>0</v>
      </c>
      <c r="Q514" s="230">
        <f>Q513/'Summary (banks)'!$Q$16</f>
        <v>0</v>
      </c>
      <c r="R514" s="230">
        <f>R513/'Summary (banks)'!$R$16</f>
        <v>0</v>
      </c>
      <c r="S514" s="230">
        <f>S513/'Summary (banks)'!$S$16</f>
        <v>0</v>
      </c>
      <c r="T514" s="230">
        <f>T513/'Summary (banks)'!$T$16</f>
        <v>0</v>
      </c>
      <c r="U514" s="230">
        <f>U513/'Summary (banks)'!$U$16</f>
        <v>0</v>
      </c>
      <c r="V514" s="230">
        <f>V513/'Summary (banks)'!$V$16</f>
        <v>0</v>
      </c>
      <c r="W514" s="230">
        <f>W513/'Summary (banks)'!$W$16</f>
        <v>0</v>
      </c>
      <c r="X514" s="230">
        <f>X513/'Summary (banks)'!$X$16</f>
        <v>0</v>
      </c>
      <c r="Z514" s="397"/>
    </row>
    <row r="515" spans="1:26" s="360" customFormat="1" x14ac:dyDescent="0.25">
      <c r="A515" s="683"/>
      <c r="B515" s="685"/>
      <c r="C515" s="359" t="s">
        <v>338</v>
      </c>
      <c r="D515" s="264">
        <f>D513/'Summary (banks)'!$D$20</f>
        <v>1.7914282716385342E-4</v>
      </c>
      <c r="E515" s="264">
        <f>E513/'Summary (banks)'!$E$20</f>
        <v>0</v>
      </c>
      <c r="F515" s="264">
        <f>F513/'Summary (banks)'!$F$20</f>
        <v>0</v>
      </c>
      <c r="G515" s="264">
        <f>G513/'Summary (banks)'!$G$20</f>
        <v>0</v>
      </c>
      <c r="H515" s="264">
        <f>H513/'Summary (banks)'!$H$20</f>
        <v>0</v>
      </c>
      <c r="I515" s="264">
        <f>I513/'Summary (banks)'!$I$20</f>
        <v>2.457146200198912E-3</v>
      </c>
      <c r="J515" s="264">
        <f>J513/'Summary (banks)'!$J$20</f>
        <v>0</v>
      </c>
      <c r="K515" s="264">
        <f>K513/'Summary (banks)'!$K$20</f>
        <v>0</v>
      </c>
      <c r="L515" s="264">
        <f>L513/'Summary (banks)'!$L$20</f>
        <v>0</v>
      </c>
      <c r="M515" s="264">
        <f>M513/'Summary (banks)'!$M$20</f>
        <v>0</v>
      </c>
      <c r="N515" s="264">
        <f>N513/'Summary (banks)'!$N$20</f>
        <v>0</v>
      </c>
      <c r="O515" s="264">
        <f>O513/'Summary (banks)'!$O$20</f>
        <v>0</v>
      </c>
      <c r="P515" s="264">
        <f>P513/'Summary (banks)'!$P$20</f>
        <v>0</v>
      </c>
      <c r="Q515" s="264">
        <f>Q513/'Summary (banks)'!$Q$20</f>
        <v>0</v>
      </c>
      <c r="R515" s="264">
        <f>R513/'Summary (banks)'!$R$20</f>
        <v>0</v>
      </c>
      <c r="S515" s="264">
        <f>S513/'Summary (banks)'!$S$20</f>
        <v>0</v>
      </c>
      <c r="T515" s="264">
        <f>T513/'Summary (banks)'!$T$20</f>
        <v>0</v>
      </c>
      <c r="U515" s="264">
        <f>U513/'Summary (banks)'!$U$20</f>
        <v>0</v>
      </c>
      <c r="V515" s="264">
        <f>V513/'Summary (banks)'!$V$20</f>
        <v>0</v>
      </c>
      <c r="W515" s="264">
        <f>W513/'Summary (banks)'!$W$20</f>
        <v>0</v>
      </c>
      <c r="X515" s="264">
        <f>X513/'Summary (banks)'!$X$20</f>
        <v>0</v>
      </c>
      <c r="Z515" s="397"/>
    </row>
    <row r="516" spans="1:26" s="204" customFormat="1" ht="15.75" thickBot="1" x14ac:dyDescent="0.3">
      <c r="A516" s="683"/>
      <c r="B516" s="685"/>
      <c r="C516" s="372" t="s">
        <v>404</v>
      </c>
      <c r="D516" s="230">
        <f>D513/'Summary (banks)'!$D$22</f>
        <v>1.4507972476303645E-3</v>
      </c>
      <c r="E516" s="230">
        <f>E513/'Summary (banks)'!$E$22</f>
        <v>0</v>
      </c>
      <c r="F516" s="230">
        <f>F513/'Summary (banks)'!$F$22</f>
        <v>0</v>
      </c>
      <c r="G516" s="230">
        <f>G513/'Summary (banks)'!$G$22</f>
        <v>0</v>
      </c>
      <c r="H516" s="230">
        <f>H513/'Summary (banks)'!$H$22</f>
        <v>0</v>
      </c>
      <c r="I516" s="230">
        <f>I513/'Summary (banks)'!$I$22</f>
        <v>1.3749754468670203E-2</v>
      </c>
      <c r="J516" s="230">
        <f>J513/'Summary (banks)'!$J$22</f>
        <v>0</v>
      </c>
      <c r="K516" s="230">
        <f>K513/'Summary (banks)'!$K$22</f>
        <v>0</v>
      </c>
      <c r="L516" s="230">
        <f>L513/'Summary (banks)'!$L$22</f>
        <v>0</v>
      </c>
      <c r="M516" s="230">
        <f>M513/'Summary (banks)'!$M$22</f>
        <v>0</v>
      </c>
      <c r="N516" s="230">
        <f>N513/'Summary (banks)'!$N$22</f>
        <v>0</v>
      </c>
      <c r="O516" s="230">
        <f>O513/'Summary (banks)'!$O$22</f>
        <v>0</v>
      </c>
      <c r="P516" s="230">
        <f>P513/'Summary (banks)'!$P$22</f>
        <v>0</v>
      </c>
      <c r="Q516" s="230" t="e">
        <f>Q513/'Summary (banks)'!$Q$22</f>
        <v>#DIV/0!</v>
      </c>
      <c r="R516" s="230">
        <f>R513/'Summary (banks)'!$R$22</f>
        <v>0</v>
      </c>
      <c r="S516" s="230">
        <f>S513/'Summary (banks)'!$S$22</f>
        <v>0</v>
      </c>
      <c r="T516" s="230">
        <f>T513/'Summary (banks)'!$T$22</f>
        <v>0</v>
      </c>
      <c r="U516" s="230">
        <f>U513/'Summary (banks)'!$U$22</f>
        <v>0</v>
      </c>
      <c r="V516" s="230">
        <f>V513/'Summary (banks)'!$V$22</f>
        <v>0</v>
      </c>
      <c r="W516" s="230">
        <f>W513/'Summary (banks)'!$W$22</f>
        <v>0</v>
      </c>
      <c r="X516" s="230">
        <f>X513/'Summary (banks)'!$X$22</f>
        <v>0</v>
      </c>
      <c r="Z516" s="397"/>
    </row>
    <row r="517" spans="1:26" s="23" customFormat="1" ht="15.75" thickBot="1" x14ac:dyDescent="0.3">
      <c r="A517" s="683"/>
      <c r="B517" s="685"/>
      <c r="C517" s="190" t="s">
        <v>405</v>
      </c>
      <c r="D517" s="203">
        <f>SUM(E517:X517)</f>
        <v>0</v>
      </c>
      <c r="E517" s="190"/>
      <c r="F517" s="190"/>
      <c r="G517" s="190"/>
      <c r="H517" s="190"/>
      <c r="I517" s="188">
        <f>'Standard Chartered'!G35</f>
        <v>0</v>
      </c>
      <c r="J517" s="190"/>
      <c r="K517" s="190"/>
      <c r="L517" s="190"/>
      <c r="M517" s="190"/>
      <c r="N517" s="190"/>
      <c r="O517" s="190"/>
      <c r="P517" s="190"/>
      <c r="Q517" s="190"/>
      <c r="R517" s="190"/>
      <c r="S517" s="190"/>
      <c r="T517" s="190"/>
      <c r="U517" s="190"/>
      <c r="V517" s="190"/>
      <c r="W517" s="190"/>
      <c r="X517" s="190"/>
      <c r="Y517" s="190"/>
      <c r="Z517" s="405"/>
    </row>
    <row r="518" spans="1:26" s="192" customFormat="1" ht="15.75" thickBot="1" x14ac:dyDescent="0.3">
      <c r="A518" s="683"/>
      <c r="B518" s="686"/>
      <c r="C518" s="191" t="s">
        <v>406</v>
      </c>
      <c r="D518" s="231">
        <f>D517/'Summary (banks)'!$D$55</f>
        <v>0</v>
      </c>
      <c r="E518" s="231" t="e">
        <f>E517/'Summary (banks)'!$E$55</f>
        <v>#DIV/0!</v>
      </c>
      <c r="F518" s="231" t="e">
        <f>F517/'Summary (banks)'!$F$55</f>
        <v>#DIV/0!</v>
      </c>
      <c r="G518" s="231" t="e">
        <f>G517/'Summary (banks)'!$G$55</f>
        <v>#DIV/0!</v>
      </c>
      <c r="H518" s="231" t="e">
        <f>H517/'Summary (banks)'!$H$55</f>
        <v>#DIV/0!</v>
      </c>
      <c r="I518" s="231">
        <f>I517/'Summary (banks)'!$I$55</f>
        <v>0</v>
      </c>
      <c r="J518" s="231" t="e">
        <f>J517/'Summary (banks)'!$J$55</f>
        <v>#DIV/0!</v>
      </c>
      <c r="K518" s="231" t="e">
        <f>K517/'Summary (banks)'!$K$55</f>
        <v>#DIV/0!</v>
      </c>
      <c r="L518" s="231" t="e">
        <f>L517/'Summary (banks)'!$L$55</f>
        <v>#DIV/0!</v>
      </c>
      <c r="M518" s="231" t="e">
        <f>M517/'Summary (banks)'!$M$55</f>
        <v>#DIV/0!</v>
      </c>
      <c r="N518" s="231" t="e">
        <f>N517/'Summary (banks)'!$N$55</f>
        <v>#DIV/0!</v>
      </c>
      <c r="O518" s="231" t="e">
        <f>O517/'Summary (banks)'!$O$55</f>
        <v>#DIV/0!</v>
      </c>
      <c r="P518" s="231" t="e">
        <f>P517/'Summary (banks)'!$P$55</f>
        <v>#DIV/0!</v>
      </c>
      <c r="Q518" s="231" t="e">
        <f>Q517/'Summary (banks)'!$Q$55</f>
        <v>#DIV/0!</v>
      </c>
      <c r="R518" s="231">
        <f>R517/'Summary (banks)'!$R$55</f>
        <v>0</v>
      </c>
      <c r="S518" s="231" t="e">
        <f>S517/'Summary (banks)'!$S$55</f>
        <v>#DIV/0!</v>
      </c>
      <c r="T518" s="231">
        <f>T517/'Summary (banks)'!$T$55</f>
        <v>0</v>
      </c>
      <c r="U518" s="231" t="e">
        <f>U517/'Summary (banks)'!$U$55</f>
        <v>#DIV/0!</v>
      </c>
      <c r="V518" s="231" t="e">
        <f>V517/'Summary (banks)'!$V$55</f>
        <v>#DIV/0!</v>
      </c>
      <c r="W518" s="231" t="e">
        <f>W517/'Summary (banks)'!$W$55</f>
        <v>#DIV/0!</v>
      </c>
      <c r="X518" s="231" t="e">
        <f>X517/'Summary (banks)'!$X$55</f>
        <v>#DIV/0!</v>
      </c>
      <c r="Z518" s="398"/>
    </row>
    <row r="519" spans="1:26" s="230" customFormat="1" ht="15" customHeight="1" thickTop="1" thickBot="1" x14ac:dyDescent="0.3">
      <c r="A519" s="683"/>
      <c r="B519" s="687" t="s">
        <v>82</v>
      </c>
      <c r="C519" s="200" t="s">
        <v>91</v>
      </c>
      <c r="D519" s="200">
        <f>D509/D505</f>
        <v>1.4</v>
      </c>
      <c r="E519" s="200"/>
      <c r="F519" s="200"/>
      <c r="G519" s="200"/>
      <c r="H519" s="200"/>
      <c r="I519" s="201">
        <f>'Standard Chartered'!L35</f>
        <v>1.4</v>
      </c>
      <c r="J519" s="200"/>
      <c r="K519" s="200"/>
      <c r="L519" s="200"/>
      <c r="M519" s="200"/>
      <c r="N519" s="200"/>
      <c r="O519" s="200"/>
      <c r="P519" s="200"/>
      <c r="Q519" s="200"/>
      <c r="R519" s="200"/>
      <c r="S519" s="200"/>
      <c r="T519" s="200"/>
      <c r="U519" s="200"/>
      <c r="V519" s="200"/>
      <c r="W519" s="200"/>
      <c r="X519" s="200"/>
      <c r="Y519" s="200"/>
      <c r="Z519" s="406">
        <f>MEDIAN(E519:X519)</f>
        <v>1.4</v>
      </c>
    </row>
    <row r="520" spans="1:26" s="204" customFormat="1" ht="15.75" thickBot="1" x14ac:dyDescent="0.3">
      <c r="A520" s="683"/>
      <c r="B520" s="688"/>
      <c r="C520" s="193" t="s">
        <v>407</v>
      </c>
      <c r="D520" s="230">
        <v>0.15</v>
      </c>
      <c r="Z520" s="397"/>
    </row>
    <row r="521" spans="1:26" s="23" customFormat="1" ht="15.75" thickBot="1" x14ac:dyDescent="0.3">
      <c r="A521" s="683"/>
      <c r="B521" s="688"/>
      <c r="C521" s="188" t="s">
        <v>497</v>
      </c>
      <c r="D521" s="233">
        <f>D505/D513</f>
        <v>2.1466666666666665E-2</v>
      </c>
      <c r="E521" s="188"/>
      <c r="F521" s="188"/>
      <c r="G521" s="188"/>
      <c r="H521" s="188"/>
      <c r="I521" s="233">
        <f>'Standard Chartered'!M35</f>
        <v>2.1466666666666665E-2</v>
      </c>
      <c r="J521" s="188"/>
      <c r="K521" s="188"/>
      <c r="L521" s="188"/>
      <c r="M521" s="188"/>
      <c r="N521" s="188"/>
      <c r="O521" s="188"/>
      <c r="P521" s="188"/>
      <c r="Q521" s="188"/>
      <c r="R521" s="188"/>
      <c r="S521" s="188"/>
      <c r="T521" s="188"/>
      <c r="U521" s="188"/>
      <c r="V521" s="188"/>
      <c r="W521" s="188"/>
      <c r="X521" s="188"/>
      <c r="Y521" s="188"/>
      <c r="Z521" s="404"/>
    </row>
    <row r="522" spans="1:26" s="204" customFormat="1" x14ac:dyDescent="0.25">
      <c r="A522" s="683"/>
      <c r="B522" s="688"/>
      <c r="C522" s="189" t="s">
        <v>445</v>
      </c>
      <c r="D522" s="234">
        <f>D521/'Summary (banks)'!$D$81</f>
        <v>0.47741052704419035</v>
      </c>
      <c r="E522" s="230">
        <f>E521/'Summary (banks)'!$E$81</f>
        <v>0</v>
      </c>
      <c r="F522" s="230">
        <f>F521/'Summary (banks)'!$F$81</f>
        <v>0</v>
      </c>
      <c r="G522" s="230">
        <f>G521/'Summary (banks)'!$G$81</f>
        <v>0</v>
      </c>
      <c r="H522" s="230">
        <f>H521/'Summary (banks)'!$H$81</f>
        <v>0</v>
      </c>
      <c r="I522" s="230">
        <f>I521/'Summary (banks)'!$I$81</f>
        <v>-1.3650689428759022</v>
      </c>
      <c r="J522" s="230">
        <f>J521/'Summary (banks)'!$J$81</f>
        <v>0</v>
      </c>
      <c r="K522" s="230">
        <f>K521/'Summary (banks)'!$K$81</f>
        <v>0</v>
      </c>
      <c r="L522" s="230">
        <f>L521/'Summary (banks)'!$L$81</f>
        <v>0</v>
      </c>
      <c r="M522" s="230">
        <f>M521/'Summary (banks)'!$M$81</f>
        <v>0</v>
      </c>
      <c r="N522" s="230">
        <f>N521/'Summary (banks)'!$N$81</f>
        <v>0</v>
      </c>
      <c r="O522" s="230">
        <f>O521/'Summary (banks)'!$O$81</f>
        <v>0</v>
      </c>
      <c r="P522" s="230">
        <f>P521/'Summary (banks)'!$P$81</f>
        <v>0</v>
      </c>
      <c r="Q522" s="230">
        <f>Q521/'Summary (banks)'!$Q$81</f>
        <v>0</v>
      </c>
      <c r="R522" s="230">
        <f>R521/'Summary (banks)'!$R$81</f>
        <v>0</v>
      </c>
      <c r="S522" s="230">
        <f>S521/'Summary (banks)'!$S$81</f>
        <v>0</v>
      </c>
      <c r="T522" s="230">
        <f>T521/'Summary (banks)'!$T$81</f>
        <v>0</v>
      </c>
      <c r="U522" s="230">
        <f>U521/'Summary (banks)'!$U$81</f>
        <v>0</v>
      </c>
      <c r="V522" s="230">
        <f>V521/'Summary (banks)'!$V$81</f>
        <v>0</v>
      </c>
      <c r="W522" s="230">
        <f>W521/'Summary (banks)'!$W$81</f>
        <v>0</v>
      </c>
      <c r="X522" s="230">
        <f>X521/'Summary (banks)'!$X$81</f>
        <v>0</v>
      </c>
      <c r="Z522" s="397"/>
    </row>
    <row r="523" spans="1:26" s="360" customFormat="1" x14ac:dyDescent="0.25">
      <c r="A523" s="683"/>
      <c r="B523" s="688"/>
      <c r="C523" s="359" t="s">
        <v>446</v>
      </c>
      <c r="D523" s="363">
        <f>D521/'Summary (banks)'!$D$84</f>
        <v>0.37178114391114941</v>
      </c>
      <c r="E523" s="264">
        <f>E521/'Summary (banks)'!$E$84</f>
        <v>0</v>
      </c>
      <c r="F523" s="264">
        <f>F521/'Summary (banks)'!$F$84</f>
        <v>0</v>
      </c>
      <c r="G523" s="264">
        <f>G521/'Summary (banks)'!$G$84</f>
        <v>0</v>
      </c>
      <c r="H523" s="264">
        <f>H521/'Summary (banks)'!$H$84</f>
        <v>0</v>
      </c>
      <c r="I523" s="264">
        <f>I521/'Summary (banks)'!$I$84</f>
        <v>6.6936873433584081</v>
      </c>
      <c r="J523" s="264">
        <f>J521/'Summary (banks)'!$J$84</f>
        <v>0</v>
      </c>
      <c r="K523" s="264">
        <f>K521/'Summary (banks)'!$K$84</f>
        <v>0</v>
      </c>
      <c r="L523" s="264">
        <f>L521/'Summary (banks)'!$L$84</f>
        <v>0</v>
      </c>
      <c r="M523" s="264">
        <f>M521/'Summary (banks)'!$M$84</f>
        <v>0</v>
      </c>
      <c r="N523" s="264">
        <f>N521/'Summary (banks)'!$N$84</f>
        <v>0</v>
      </c>
      <c r="O523" s="264">
        <f>O521/'Summary (banks)'!$O$84</f>
        <v>0</v>
      </c>
      <c r="P523" s="264">
        <f>P521/'Summary (banks)'!$P$84</f>
        <v>0</v>
      </c>
      <c r="Q523" s="264">
        <f>Q521/'Summary (banks)'!$Q$84</f>
        <v>0</v>
      </c>
      <c r="R523" s="264">
        <f>R521/'Summary (banks)'!$R$84</f>
        <v>0</v>
      </c>
      <c r="S523" s="264">
        <f>S521/'Summary (banks)'!$S$84</f>
        <v>0</v>
      </c>
      <c r="T523" s="264">
        <f>T521/'Summary (banks)'!$T$84</f>
        <v>0</v>
      </c>
      <c r="U523" s="264">
        <f>U521/'Summary (banks)'!$U$84</f>
        <v>0</v>
      </c>
      <c r="V523" s="264">
        <f>V521/'Summary (banks)'!$V$84</f>
        <v>0</v>
      </c>
      <c r="W523" s="264">
        <f>W521/'Summary (banks)'!$W$84</f>
        <v>0</v>
      </c>
      <c r="X523" s="264">
        <f>X521/'Summary (banks)'!$X$84</f>
        <v>0</v>
      </c>
      <c r="Z523" s="397"/>
    </row>
    <row r="524" spans="1:26" s="204" customFormat="1" ht="15.75" thickBot="1" x14ac:dyDescent="0.3">
      <c r="A524" s="683"/>
      <c r="B524" s="688"/>
      <c r="C524" s="357" t="s">
        <v>448</v>
      </c>
      <c r="D524" s="234">
        <f>D521/'Summary (banks)'!$D$92</f>
        <v>0.51396765765620434</v>
      </c>
      <c r="E524" s="230">
        <f>E521/'Summary (banks)'!$E$90</f>
        <v>0</v>
      </c>
      <c r="F524" s="230">
        <f>F521/'Summary (banks)'!$F$90</f>
        <v>0</v>
      </c>
      <c r="G524" s="230">
        <f>G521/'Summary (banks)'!$G$90</f>
        <v>0</v>
      </c>
      <c r="H524" s="230">
        <f>H521/'Summary (banks)'!$H$90</f>
        <v>0</v>
      </c>
      <c r="I524" s="230">
        <f>I521/'Summary (banks)'!$I$90</f>
        <v>-0.6554670014738796</v>
      </c>
      <c r="J524" s="230">
        <f>J521/'Summary (banks)'!$J$90</f>
        <v>0</v>
      </c>
      <c r="K524" s="230">
        <f>K521/'Summary (banks)'!$K$90</f>
        <v>0</v>
      </c>
      <c r="L524" s="230">
        <f>L521/'Summary (banks)'!$L$90</f>
        <v>0</v>
      </c>
      <c r="M524" s="230">
        <f>M521/'Summary (banks)'!$M$90</f>
        <v>0</v>
      </c>
      <c r="N524" s="230">
        <f>N521/'Summary (banks)'!$N$90</f>
        <v>0</v>
      </c>
      <c r="O524" s="230">
        <f>O521/'Summary (banks)'!$O$90</f>
        <v>0</v>
      </c>
      <c r="P524" s="230">
        <f>P521/'Summary (banks)'!$P$90</f>
        <v>0</v>
      </c>
      <c r="Q524" s="230">
        <f>Q521/'Summary (banks)'!$Q$90</f>
        <v>0</v>
      </c>
      <c r="R524" s="230">
        <f>R521/'Summary (banks)'!$R$90</f>
        <v>0</v>
      </c>
      <c r="S524" s="230">
        <f>S521/'Summary (banks)'!$S$90</f>
        <v>0</v>
      </c>
      <c r="T524" s="230">
        <f>T521/'Summary (banks)'!$T$90</f>
        <v>0</v>
      </c>
      <c r="U524" s="230">
        <f>U521/'Summary (banks)'!$U$90</f>
        <v>0</v>
      </c>
      <c r="V524" s="230">
        <f>V521/'Summary (banks)'!$V$90</f>
        <v>0</v>
      </c>
      <c r="W524" s="230">
        <f>W521/'Summary (banks)'!$W$90</f>
        <v>0</v>
      </c>
      <c r="X524" s="230">
        <f>X521/'Summary (banks)'!$X$90</f>
        <v>0</v>
      </c>
      <c r="Z524" s="397"/>
    </row>
    <row r="525" spans="1:26" s="202" customFormat="1" ht="15.75" thickBot="1" x14ac:dyDescent="0.3">
      <c r="A525" s="683"/>
      <c r="B525" s="688"/>
      <c r="C525" s="201" t="s">
        <v>498</v>
      </c>
      <c r="D525" s="201">
        <f>D505/D501</f>
        <v>0.1388888888888889</v>
      </c>
      <c r="E525" s="201"/>
      <c r="F525" s="201"/>
      <c r="G525" s="201"/>
      <c r="H525" s="201"/>
      <c r="I525" s="201">
        <f>'Standard Chartered'!N35</f>
        <v>0.1388888888888889</v>
      </c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407"/>
    </row>
    <row r="526" spans="1:26" s="230" customFormat="1" x14ac:dyDescent="0.25">
      <c r="A526" s="683"/>
      <c r="B526" s="688"/>
      <c r="C526" s="382" t="s">
        <v>445</v>
      </c>
      <c r="D526" s="230">
        <f>D525/'Summary (banks)'!$D$94</f>
        <v>0.71920313425613824</v>
      </c>
      <c r="E526" s="230">
        <f>E525/'Summary (banks)'!$E$94</f>
        <v>0</v>
      </c>
      <c r="F526" s="230">
        <f>F525/'Summary (banks)'!$F$94</f>
        <v>0</v>
      </c>
      <c r="G526" s="230">
        <f>G525/'Summary (banks)'!$G$94</f>
        <v>0</v>
      </c>
      <c r="H526" s="230">
        <f>H525/'Summary (banks)'!$H$94</f>
        <v>0</v>
      </c>
      <c r="I526" s="230">
        <f>I525/'Summary (banks)'!$I$94</f>
        <v>-1.3942693514262781</v>
      </c>
      <c r="J526" s="230">
        <f>J525/'Summary (banks)'!$J$94</f>
        <v>0</v>
      </c>
      <c r="K526" s="230">
        <f>K525/'Summary (banks)'!$K$94</f>
        <v>0</v>
      </c>
      <c r="L526" s="230">
        <f>L525/'Summary (banks)'!$L$94</f>
        <v>0</v>
      </c>
      <c r="M526" s="230">
        <f>M525/'Summary (banks)'!$M$94</f>
        <v>0</v>
      </c>
      <c r="N526" s="230">
        <f>N525/'Summary (banks)'!$N$94</f>
        <v>0</v>
      </c>
      <c r="O526" s="230">
        <f>O525/'Summary (banks)'!$O$94</f>
        <v>0</v>
      </c>
      <c r="P526" s="230">
        <f>P525/'Summary (banks)'!$P$94</f>
        <v>0</v>
      </c>
      <c r="Q526" s="230">
        <f>Q525/'Summary (banks)'!$Q$94</f>
        <v>0</v>
      </c>
      <c r="R526" s="230">
        <f>R525/'Summary (banks)'!$R$94</f>
        <v>0</v>
      </c>
      <c r="S526" s="230">
        <f>S525/'Summary (banks)'!$S$94</f>
        <v>0</v>
      </c>
      <c r="T526" s="230">
        <f>T525/'Summary (banks)'!$T$94</f>
        <v>0</v>
      </c>
      <c r="U526" s="230">
        <f>U525/'Summary (banks)'!$U$94</f>
        <v>0</v>
      </c>
      <c r="V526" s="230">
        <f>V525/'Summary (banks)'!$V$94</f>
        <v>0</v>
      </c>
      <c r="W526" s="230">
        <f>W525/'Summary (banks)'!$W$94</f>
        <v>0</v>
      </c>
      <c r="X526" s="230">
        <f>X525/'Summary (banks)'!$X$94</f>
        <v>0</v>
      </c>
      <c r="Z526" s="399"/>
    </row>
    <row r="527" spans="1:26" s="264" customFormat="1" x14ac:dyDescent="0.25">
      <c r="A527" s="683"/>
      <c r="B527" s="688"/>
      <c r="C527" s="383" t="s">
        <v>446</v>
      </c>
      <c r="D527" s="264">
        <f>D525/'Summary (banks)'!$D$97</f>
        <v>0.52604042900202519</v>
      </c>
      <c r="E527" s="264">
        <f>E525/'Summary (banks)'!$E$97</f>
        <v>0</v>
      </c>
      <c r="F527" s="264">
        <f>F525/'Summary (banks)'!$F$97</f>
        <v>0</v>
      </c>
      <c r="G527" s="264">
        <f>G525/'Summary (banks)'!$G$97</f>
        <v>0</v>
      </c>
      <c r="H527" s="264">
        <f>H525/'Summary (banks)'!$H$97</f>
        <v>0</v>
      </c>
      <c r="I527" s="264">
        <f>I525/'Summary (banks)'!$I$97</f>
        <v>5.5985014619883149</v>
      </c>
      <c r="J527" s="264">
        <f>J525/'Summary (banks)'!$J$97</f>
        <v>0</v>
      </c>
      <c r="K527" s="264">
        <f>K525/'Summary (banks)'!$K$97</f>
        <v>0</v>
      </c>
      <c r="L527" s="264">
        <f>L525/'Summary (banks)'!$L$97</f>
        <v>0</v>
      </c>
      <c r="M527" s="264">
        <f>M525/'Summary (banks)'!$M$97</f>
        <v>0</v>
      </c>
      <c r="N527" s="264">
        <f>N525/'Summary (banks)'!$N$97</f>
        <v>0</v>
      </c>
      <c r="O527" s="264">
        <f>O525/'Summary (banks)'!$O$97</f>
        <v>0</v>
      </c>
      <c r="P527" s="264">
        <f>P525/'Summary (banks)'!$P$97</f>
        <v>0</v>
      </c>
      <c r="Q527" s="264">
        <f>Q525/'Summary (banks)'!$Q$97</f>
        <v>0</v>
      </c>
      <c r="R527" s="264">
        <f>R525/'Summary (banks)'!$R$97</f>
        <v>0</v>
      </c>
      <c r="S527" s="264">
        <f>S525/'Summary (banks)'!$S$97</f>
        <v>0</v>
      </c>
      <c r="T527" s="264">
        <f>T525/'Summary (banks)'!$T$97</f>
        <v>0</v>
      </c>
      <c r="U527" s="264">
        <f>U525/'Summary (banks)'!$U$97</f>
        <v>0</v>
      </c>
      <c r="V527" s="264">
        <f>V525/'Summary (banks)'!$V$97</f>
        <v>0</v>
      </c>
      <c r="W527" s="264">
        <f>W525/'Summary (banks)'!$W$97</f>
        <v>0</v>
      </c>
      <c r="X527" s="264">
        <f>X525/'Summary (banks)'!$X$97</f>
        <v>0</v>
      </c>
      <c r="Z527" s="399"/>
    </row>
    <row r="528" spans="1:26" s="230" customFormat="1" x14ac:dyDescent="0.25">
      <c r="A528" s="683"/>
      <c r="B528" s="688"/>
      <c r="C528" s="387" t="s">
        <v>448</v>
      </c>
      <c r="D528" s="230">
        <f>D525/'Summary (banks)'!$D$105</f>
        <v>0.64019672623203716</v>
      </c>
      <c r="E528" s="230">
        <f>E525/'Summary (banks)'!$E$103</f>
        <v>0</v>
      </c>
      <c r="F528" s="230">
        <f>F525/'Summary (banks)'!$F$103</f>
        <v>0</v>
      </c>
      <c r="G528" s="230">
        <f>G525/'Summary (banks)'!$G$103</f>
        <v>0</v>
      </c>
      <c r="H528" s="230">
        <f>H525/'Summary (banks)'!$H$103</f>
        <v>0</v>
      </c>
      <c r="I528" s="230">
        <f>I525/'Summary (banks)'!$I$103</f>
        <v>-0.49770729843332051</v>
      </c>
      <c r="J528" s="230">
        <f>J525/'Summary (banks)'!$J$103</f>
        <v>0</v>
      </c>
      <c r="K528" s="230">
        <f>K525/'Summary (banks)'!$K$103</f>
        <v>0</v>
      </c>
      <c r="L528" s="230">
        <f>L525/'Summary (banks)'!$L$103</f>
        <v>0</v>
      </c>
      <c r="M528" s="230">
        <f>M525/'Summary (banks)'!$M$103</f>
        <v>0</v>
      </c>
      <c r="N528" s="230">
        <f>N525/'Summary (banks)'!$N$103</f>
        <v>0</v>
      </c>
      <c r="O528" s="230">
        <f>O525/'Summary (banks)'!$O$103</f>
        <v>0</v>
      </c>
      <c r="P528" s="230">
        <f>P525/'Summary (banks)'!$P$103</f>
        <v>0</v>
      </c>
      <c r="Q528" s="230">
        <f>Q525/'Summary (banks)'!$Q$103</f>
        <v>0</v>
      </c>
      <c r="R528" s="230">
        <f>R525/'Summary (banks)'!$R$103</f>
        <v>0</v>
      </c>
      <c r="S528" s="230">
        <f>S525/'Summary (banks)'!$S$103</f>
        <v>0</v>
      </c>
      <c r="T528" s="230">
        <f>T525/'Summary (banks)'!$T$103</f>
        <v>0</v>
      </c>
      <c r="U528" s="230">
        <f>U525/'Summary (banks)'!$U$103</f>
        <v>0</v>
      </c>
      <c r="V528" s="230">
        <f>V525/'Summary (banks)'!$V$103</f>
        <v>0</v>
      </c>
      <c r="W528" s="230">
        <f>W525/'Summary (banks)'!$W$103</f>
        <v>0</v>
      </c>
      <c r="X528" s="230">
        <f>X525/'Summary (banks)'!$X$103</f>
        <v>0</v>
      </c>
      <c r="Z528" s="399"/>
    </row>
    <row r="529" spans="1:26" ht="15.75" thickBot="1" x14ac:dyDescent="0.3"/>
    <row r="530" spans="1:26" s="23" customFormat="1" ht="15.75" customHeight="1" thickBot="1" x14ac:dyDescent="0.3">
      <c r="A530" s="682" t="s">
        <v>179</v>
      </c>
      <c r="B530" s="684" t="s">
        <v>331</v>
      </c>
      <c r="C530" s="188" t="s">
        <v>2</v>
      </c>
      <c r="D530" s="203">
        <f>SUM(E530:X530)</f>
        <v>51.391199999999998</v>
      </c>
      <c r="E530" s="188">
        <f>HSBC!C32</f>
        <v>49.588000000000001</v>
      </c>
      <c r="F530" s="188"/>
      <c r="G530" s="188"/>
      <c r="H530" s="188"/>
      <c r="I530" s="188">
        <f>'Standard Chartered'!C38</f>
        <v>1.8031999999999999</v>
      </c>
      <c r="J530" s="188"/>
      <c r="K530" s="188"/>
      <c r="L530" s="188">
        <f>'Société Générale'!C47</f>
        <v>0</v>
      </c>
      <c r="M530" s="188"/>
      <c r="N530" s="188"/>
      <c r="O530" s="188"/>
      <c r="P530" s="188"/>
      <c r="Q530" s="188"/>
      <c r="R530" s="188"/>
      <c r="S530" s="188"/>
      <c r="T530" s="188"/>
      <c r="U530" s="188"/>
      <c r="V530" s="188"/>
      <c r="W530" s="188"/>
      <c r="X530" s="188"/>
      <c r="Y530" s="188"/>
      <c r="Z530" s="404"/>
    </row>
    <row r="531" spans="1:26" s="17" customFormat="1" x14ac:dyDescent="0.25">
      <c r="A531" s="683"/>
      <c r="B531" s="685"/>
      <c r="C531" s="189" t="s">
        <v>333</v>
      </c>
      <c r="D531" s="230">
        <f>D530/'Summary (banks)'!$D$3</f>
        <v>1.0522198644772606E-4</v>
      </c>
      <c r="E531" s="230">
        <f>E530/'Summary (banks)'!$E$3</f>
        <v>9.197324414715719E-4</v>
      </c>
      <c r="F531" s="230">
        <f>F530/'Summary (banks)'!$F$3</f>
        <v>0</v>
      </c>
      <c r="G531" s="230">
        <f>G530/'Summary (banks)'!$G$3</f>
        <v>0</v>
      </c>
      <c r="H531" s="230">
        <f>H530/'Summary (banks)'!$H$3</f>
        <v>0</v>
      </c>
      <c r="I531" s="230">
        <f>I530/'Summary (banks)'!$I$3</f>
        <v>1.3081300281247957E-4</v>
      </c>
      <c r="J531" s="230">
        <f>J530/'Summary (banks)'!$J$3</f>
        <v>0</v>
      </c>
      <c r="K531" s="230">
        <f>K530/'Summary (banks)'!$K$3</f>
        <v>0</v>
      </c>
      <c r="L531" s="230">
        <f>L530/'Summary (banks)'!$L$3</f>
        <v>0</v>
      </c>
      <c r="M531" s="230">
        <f>M530/'Summary (banks)'!$M$3</f>
        <v>0</v>
      </c>
      <c r="N531" s="230">
        <f>N530/'Summary (banks)'!$N$3</f>
        <v>0</v>
      </c>
      <c r="O531" s="230">
        <f>O530/'Summary (banks)'!$O$3</f>
        <v>0</v>
      </c>
      <c r="P531" s="230">
        <f>P530/'Summary (banks)'!$P$3</f>
        <v>0</v>
      </c>
      <c r="Q531" s="230">
        <f>Q530/'Summary (banks)'!$Q$3</f>
        <v>0</v>
      </c>
      <c r="R531" s="230">
        <f>R530/'Summary (banks)'!$R$3</f>
        <v>0</v>
      </c>
      <c r="S531" s="230">
        <f>S530/'Summary (banks)'!$S$3</f>
        <v>0</v>
      </c>
      <c r="T531" s="230">
        <f>T530/'Summary (banks)'!$T$3</f>
        <v>0</v>
      </c>
      <c r="U531" s="230">
        <f>U530/'Summary (banks)'!$U$3</f>
        <v>0</v>
      </c>
      <c r="V531" s="230">
        <f>V530/'Summary (banks)'!$V$3</f>
        <v>0</v>
      </c>
      <c r="W531" s="230">
        <f>W530/'Summary (banks)'!$W$3</f>
        <v>0</v>
      </c>
      <c r="X531" s="230">
        <f>X530/'Summary (banks)'!$X$3</f>
        <v>0</v>
      </c>
      <c r="Z531" s="397"/>
    </row>
    <row r="532" spans="1:26" s="360" customFormat="1" x14ac:dyDescent="0.25">
      <c r="A532" s="683"/>
      <c r="B532" s="685"/>
      <c r="C532" s="359" t="s">
        <v>334</v>
      </c>
      <c r="D532" s="264">
        <f>D530/'Summary (banks)'!$D$7</f>
        <v>2.004656722746825E-4</v>
      </c>
      <c r="E532" s="264">
        <f>E530/'Summary (banks)'!$E$7</f>
        <v>1.2300673182295977E-3</v>
      </c>
      <c r="F532" s="264">
        <f>F530/'Summary (banks)'!$F$7</f>
        <v>0</v>
      </c>
      <c r="G532" s="264">
        <f>G530/'Summary (banks)'!$G$7</f>
        <v>0</v>
      </c>
      <c r="H532" s="264">
        <f>H530/'Summary (banks)'!$H$7</f>
        <v>0</v>
      </c>
      <c r="I532" s="264">
        <f>I530/'Summary (banks)'!$I$7</f>
        <v>1.6321201240411296E-4</v>
      </c>
      <c r="J532" s="264">
        <f>J530/'Summary (banks)'!$J$7</f>
        <v>0</v>
      </c>
      <c r="K532" s="264">
        <f>K530/'Summary (banks)'!$K$7</f>
        <v>0</v>
      </c>
      <c r="L532" s="264">
        <f>L530/'Summary (banks)'!$L$7</f>
        <v>0</v>
      </c>
      <c r="M532" s="264">
        <f>M530/'Summary (banks)'!$M$7</f>
        <v>0</v>
      </c>
      <c r="N532" s="264">
        <f>N530/'Summary (banks)'!$N$7</f>
        <v>0</v>
      </c>
      <c r="O532" s="264">
        <f>O530/'Summary (banks)'!$O$7</f>
        <v>0</v>
      </c>
      <c r="P532" s="264">
        <f>P530/'Summary (banks)'!$P$7</f>
        <v>0</v>
      </c>
      <c r="Q532" s="264">
        <f>Q530/'Summary (banks)'!$Q$7</f>
        <v>0</v>
      </c>
      <c r="R532" s="264">
        <f>R530/'Summary (banks)'!$R$7</f>
        <v>0</v>
      </c>
      <c r="S532" s="264">
        <f>S530/'Summary (banks)'!$S$7</f>
        <v>0</v>
      </c>
      <c r="T532" s="264">
        <f>T530/'Summary (banks)'!$T$7</f>
        <v>0</v>
      </c>
      <c r="U532" s="264">
        <f>U530/'Summary (banks)'!$U$7</f>
        <v>0</v>
      </c>
      <c r="V532" s="264">
        <f>V530/'Summary (banks)'!$V$7</f>
        <v>0</v>
      </c>
      <c r="W532" s="264">
        <f>W530/'Summary (banks)'!$W$7</f>
        <v>0</v>
      </c>
      <c r="X532" s="264">
        <f>X530/'Summary (banks)'!$X$7</f>
        <v>0</v>
      </c>
      <c r="Z532" s="397"/>
    </row>
    <row r="533" spans="1:26" s="17" customFormat="1" ht="15.75" thickBot="1" x14ac:dyDescent="0.3">
      <c r="A533" s="683"/>
      <c r="B533" s="685"/>
      <c r="C533" s="372" t="s">
        <v>398</v>
      </c>
      <c r="D533" s="230">
        <f>D530/'Summary (banks)'!$D$9</f>
        <v>8.7780523301681391E-4</v>
      </c>
      <c r="E533" s="230">
        <f>E530/'Summary (banks)'!$E$9</f>
        <v>2.8749150593277923E-3</v>
      </c>
      <c r="F533" s="230">
        <f>F530/'Summary (banks)'!$F$9</f>
        <v>0</v>
      </c>
      <c r="G533" s="230">
        <f>G530/'Summary (banks)'!$G$9</f>
        <v>0</v>
      </c>
      <c r="H533" s="230">
        <f>H530/'Summary (banks)'!$H$9</f>
        <v>0</v>
      </c>
      <c r="I533" s="230">
        <f>I530/'Summary (banks)'!$I$9</f>
        <v>3.383522246658772E-4</v>
      </c>
      <c r="J533" s="230">
        <f>J530/'Summary (banks)'!$J$9</f>
        <v>0</v>
      </c>
      <c r="K533" s="230">
        <f>K530/'Summary (banks)'!$K$9</f>
        <v>0</v>
      </c>
      <c r="L533" s="230">
        <f>L530/'Summary (banks)'!$L$9</f>
        <v>0</v>
      </c>
      <c r="M533" s="230">
        <f>M530/'Summary (banks)'!$M$9</f>
        <v>0</v>
      </c>
      <c r="N533" s="230">
        <f>N530/'Summary (banks)'!$N$9</f>
        <v>0</v>
      </c>
      <c r="O533" s="230">
        <f>O530/'Summary (banks)'!$O$9</f>
        <v>0</v>
      </c>
      <c r="P533" s="230">
        <f>P530/'Summary (banks)'!$P$9</f>
        <v>0</v>
      </c>
      <c r="Q533" s="230" t="e">
        <f>Q530/'Summary (banks)'!$Q$9</f>
        <v>#DIV/0!</v>
      </c>
      <c r="R533" s="230">
        <f>R530/'Summary (banks)'!$R$9</f>
        <v>0</v>
      </c>
      <c r="S533" s="230">
        <f>S530/'Summary (banks)'!$S$9</f>
        <v>0</v>
      </c>
      <c r="T533" s="230">
        <f>T530/'Summary (banks)'!$T$9</f>
        <v>0</v>
      </c>
      <c r="U533" s="230">
        <f>U530/'Summary (banks)'!$U$9</f>
        <v>0</v>
      </c>
      <c r="V533" s="230">
        <f>V530/'Summary (banks)'!$V$9</f>
        <v>0</v>
      </c>
      <c r="W533" s="230">
        <f>W530/'Summary (banks)'!$W$9</f>
        <v>0</v>
      </c>
      <c r="X533" s="230">
        <f>X530/'Summary (banks)'!$X$9</f>
        <v>0</v>
      </c>
      <c r="Z533" s="397"/>
    </row>
    <row r="534" spans="1:26" s="23" customFormat="1" ht="15.75" thickBot="1" x14ac:dyDescent="0.3">
      <c r="A534" s="683"/>
      <c r="B534" s="685"/>
      <c r="C534" s="236" t="s">
        <v>6</v>
      </c>
      <c r="D534" s="203">
        <f>SUM(E534:X534)</f>
        <v>38.031999999999996</v>
      </c>
      <c r="E534" s="188">
        <f>HSBC!E32</f>
        <v>18.032</v>
      </c>
      <c r="F534" s="188"/>
      <c r="G534" s="188"/>
      <c r="H534" s="188"/>
      <c r="I534" s="188">
        <f>'Standard Chartered'!E38</f>
        <v>0</v>
      </c>
      <c r="J534" s="188"/>
      <c r="K534" s="188"/>
      <c r="L534" s="188">
        <f>'Société Générale'!E47</f>
        <v>20</v>
      </c>
      <c r="M534" s="188"/>
      <c r="N534" s="188"/>
      <c r="O534" s="188"/>
      <c r="P534" s="188"/>
      <c r="Q534" s="188"/>
      <c r="R534" s="188"/>
      <c r="S534" s="188"/>
      <c r="T534" s="188"/>
      <c r="U534" s="188"/>
      <c r="V534" s="188"/>
      <c r="W534" s="188"/>
      <c r="X534" s="188"/>
      <c r="Y534" s="188"/>
      <c r="Z534" s="404"/>
    </row>
    <row r="535" spans="1:26" s="17" customFormat="1" x14ac:dyDescent="0.25">
      <c r="A535" s="683"/>
      <c r="B535" s="685"/>
      <c r="C535" s="189" t="s">
        <v>335</v>
      </c>
      <c r="D535" s="230">
        <f>D534/'Summary (banks)'!$D$29</f>
        <v>4.0322826755443005E-4</v>
      </c>
      <c r="E535" s="230">
        <f>E534/'Summary (banks)'!$E$29</f>
        <v>1.0600519425451847E-3</v>
      </c>
      <c r="F535" s="230">
        <f>F534/'Summary (banks)'!$F$29</f>
        <v>0</v>
      </c>
      <c r="G535" s="230">
        <f>G534/'Summary (banks)'!$G$29</f>
        <v>0</v>
      </c>
      <c r="H535" s="230">
        <f>H534/'Summary (banks)'!$H$29</f>
        <v>0</v>
      </c>
      <c r="I535" s="230">
        <f>I534/'Summary (banks)'!$I$29</f>
        <v>0</v>
      </c>
      <c r="J535" s="230">
        <f>J534/'Summary (banks)'!$J$29</f>
        <v>0</v>
      </c>
      <c r="K535" s="230">
        <f>K534/'Summary (banks)'!$K$29</f>
        <v>0</v>
      </c>
      <c r="L535" s="230">
        <f>L534/'Summary (banks)'!$L$29</f>
        <v>3.2727867779414172E-3</v>
      </c>
      <c r="M535" s="230">
        <f>M534/'Summary (banks)'!$M$29</f>
        <v>0</v>
      </c>
      <c r="N535" s="230">
        <f>N534/'Summary (banks)'!$N$29</f>
        <v>0</v>
      </c>
      <c r="O535" s="230">
        <f>O534/'Summary (banks)'!$O$29</f>
        <v>0</v>
      </c>
      <c r="P535" s="230">
        <f>P534/'Summary (banks)'!$P$29</f>
        <v>0</v>
      </c>
      <c r="Q535" s="230">
        <f>Q534/'Summary (banks)'!$Q$29</f>
        <v>0</v>
      </c>
      <c r="R535" s="230">
        <f>R534/'Summary (banks)'!$R$29</f>
        <v>0</v>
      </c>
      <c r="S535" s="230">
        <f>S534/'Summary (banks)'!$S$29</f>
        <v>0</v>
      </c>
      <c r="T535" s="230">
        <f>T534/'Summary (banks)'!$T$29</f>
        <v>0</v>
      </c>
      <c r="U535" s="230">
        <f>U534/'Summary (banks)'!$U$29</f>
        <v>0</v>
      </c>
      <c r="V535" s="230">
        <f>V534/'Summary (banks)'!$V$29</f>
        <v>0</v>
      </c>
      <c r="W535" s="230">
        <f>W534/'Summary (banks)'!$W$29</f>
        <v>0</v>
      </c>
      <c r="X535" s="230">
        <f>X534/'Summary (banks)'!$X$29</f>
        <v>0</v>
      </c>
      <c r="Z535" s="397"/>
    </row>
    <row r="536" spans="1:26" s="360" customFormat="1" x14ac:dyDescent="0.25">
      <c r="A536" s="683"/>
      <c r="B536" s="685"/>
      <c r="C536" s="359" t="s">
        <v>336</v>
      </c>
      <c r="D536" s="264">
        <f>D534/'Summary (banks)'!$D$33</f>
        <v>5.6189095373821807E-4</v>
      </c>
      <c r="E536" s="264">
        <f>E534/'Summary (banks)'!$E$33</f>
        <v>1.0309278350515464E-3</v>
      </c>
      <c r="F536" s="264">
        <f>F534/'Summary (banks)'!$F$33</f>
        <v>0</v>
      </c>
      <c r="G536" s="264">
        <f>G534/'Summary (banks)'!$G$33</f>
        <v>0</v>
      </c>
      <c r="H536" s="264">
        <f>H534/'Summary (banks)'!$H$33</f>
        <v>0</v>
      </c>
      <c r="I536" s="264">
        <f>I534/'Summary (banks)'!$I$33</f>
        <v>0</v>
      </c>
      <c r="J536" s="264">
        <f>J534/'Summary (banks)'!$J$33</f>
        <v>0</v>
      </c>
      <c r="K536" s="264">
        <f>K534/'Summary (banks)'!$K$33</f>
        <v>0</v>
      </c>
      <c r="L536" s="264">
        <f>L534/'Summary (banks)'!$L$33</f>
        <v>4.4863167339614174E-3</v>
      </c>
      <c r="M536" s="264">
        <f>M534/'Summary (banks)'!$M$33</f>
        <v>0</v>
      </c>
      <c r="N536" s="264">
        <f>N534/'Summary (banks)'!$N$33</f>
        <v>0</v>
      </c>
      <c r="O536" s="264">
        <f>O534/'Summary (banks)'!$O$33</f>
        <v>0</v>
      </c>
      <c r="P536" s="264">
        <f>P534/'Summary (banks)'!$P$33</f>
        <v>0</v>
      </c>
      <c r="Q536" s="264">
        <f>Q534/'Summary (banks)'!$Q$33</f>
        <v>0</v>
      </c>
      <c r="R536" s="264">
        <f>R534/'Summary (banks)'!$R$33</f>
        <v>0</v>
      </c>
      <c r="S536" s="264">
        <f>S534/'Summary (banks)'!$S$33</f>
        <v>0</v>
      </c>
      <c r="T536" s="264">
        <f>T534/'Summary (banks)'!$T$33</f>
        <v>0</v>
      </c>
      <c r="U536" s="264">
        <f>U534/'Summary (banks)'!$U$33</f>
        <v>0</v>
      </c>
      <c r="V536" s="264">
        <f>V534/'Summary (banks)'!$V$33</f>
        <v>0</v>
      </c>
      <c r="W536" s="264">
        <f>W534/'Summary (banks)'!$W$33</f>
        <v>0</v>
      </c>
      <c r="X536" s="264">
        <f>X534/'Summary (banks)'!$X$33</f>
        <v>0</v>
      </c>
      <c r="Z536" s="397"/>
    </row>
    <row r="537" spans="1:26" s="17" customFormat="1" ht="15.75" thickBot="1" x14ac:dyDescent="0.3">
      <c r="A537" s="683"/>
      <c r="B537" s="685"/>
      <c r="C537" s="372" t="s">
        <v>399</v>
      </c>
      <c r="D537" s="230">
        <f>D534/'Summary (banks)'!$D$35</f>
        <v>1.5353724080316713E-3</v>
      </c>
      <c r="E537" s="230">
        <f>E534/'Summary (banks)'!$E$35</f>
        <v>1.8628912071535025E-3</v>
      </c>
      <c r="F537" s="230">
        <f>F534/'Summary (banks)'!$F$35</f>
        <v>0</v>
      </c>
      <c r="G537" s="230">
        <f>G534/'Summary (banks)'!$G$35</f>
        <v>0</v>
      </c>
      <c r="H537" s="230">
        <f>H534/'Summary (banks)'!$H$35</f>
        <v>0</v>
      </c>
      <c r="I537" s="230">
        <f>I534/'Summary (banks)'!$I$35</f>
        <v>0</v>
      </c>
      <c r="J537" s="230">
        <f>J534/'Summary (banks)'!$J$35</f>
        <v>0</v>
      </c>
      <c r="K537" s="230">
        <f>K534/'Summary (banks)'!$K$35</f>
        <v>0</v>
      </c>
      <c r="L537" s="230">
        <f>L534/'Summary (banks)'!$L$35</f>
        <v>1.4903129657228018E-2</v>
      </c>
      <c r="M537" s="230">
        <f>M534/'Summary (banks)'!$M$35</f>
        <v>0</v>
      </c>
      <c r="N537" s="230">
        <f>N534/'Summary (banks)'!$N$35</f>
        <v>0</v>
      </c>
      <c r="O537" s="230">
        <f>O534/'Summary (banks)'!$O$35</f>
        <v>0</v>
      </c>
      <c r="P537" s="230">
        <f>P534/'Summary (banks)'!$P$35</f>
        <v>0</v>
      </c>
      <c r="Q537" s="230" t="e">
        <f>Q534/'Summary (banks)'!$Q$35</f>
        <v>#DIV/0!</v>
      </c>
      <c r="R537" s="230">
        <f>R534/'Summary (banks)'!$R$35</f>
        <v>0</v>
      </c>
      <c r="S537" s="230">
        <f>S534/'Summary (banks)'!$S$35</f>
        <v>0</v>
      </c>
      <c r="T537" s="230">
        <f>T534/'Summary (banks)'!$T$35</f>
        <v>0</v>
      </c>
      <c r="U537" s="230">
        <f>U534/'Summary (banks)'!$U$35</f>
        <v>0</v>
      </c>
      <c r="V537" s="230">
        <f>V534/'Summary (banks)'!$V$35</f>
        <v>0</v>
      </c>
      <c r="W537" s="230">
        <f>W534/'Summary (banks)'!$W$35</f>
        <v>0</v>
      </c>
      <c r="X537" s="230">
        <f>X534/'Summary (banks)'!$X$35</f>
        <v>0</v>
      </c>
      <c r="Z537" s="397"/>
    </row>
    <row r="538" spans="1:26" s="23" customFormat="1" ht="15.75" thickBot="1" x14ac:dyDescent="0.3">
      <c r="A538" s="683"/>
      <c r="B538" s="685"/>
      <c r="C538" s="188" t="s">
        <v>400</v>
      </c>
      <c r="D538" s="203">
        <f>SUM(E538:X538)</f>
        <v>4.508</v>
      </c>
      <c r="E538" s="188">
        <f>HSBC!F32</f>
        <v>4.508</v>
      </c>
      <c r="F538" s="188"/>
      <c r="G538" s="188"/>
      <c r="H538" s="188"/>
      <c r="I538" s="188">
        <f>'Standard Chartered'!F38</f>
        <v>0</v>
      </c>
      <c r="J538" s="188"/>
      <c r="K538" s="188"/>
      <c r="L538" s="188">
        <f>'Société Générale'!H47</f>
        <v>0</v>
      </c>
      <c r="M538" s="188"/>
      <c r="N538" s="188"/>
      <c r="O538" s="188"/>
      <c r="P538" s="188"/>
      <c r="Q538" s="188"/>
      <c r="R538" s="188"/>
      <c r="S538" s="188"/>
      <c r="T538" s="188"/>
      <c r="U538" s="188"/>
      <c r="V538" s="188"/>
      <c r="W538" s="188"/>
      <c r="X538" s="188"/>
      <c r="Y538" s="188"/>
      <c r="Z538" s="404"/>
    </row>
    <row r="539" spans="1:26" s="17" customFormat="1" x14ac:dyDescent="0.25">
      <c r="A539" s="683"/>
      <c r="B539" s="685"/>
      <c r="C539" s="189" t="s">
        <v>401</v>
      </c>
      <c r="D539" s="230">
        <f>D538/'Summary (banks)'!$D$42</f>
        <v>1.6159221333528288E-4</v>
      </c>
      <c r="E539" s="230">
        <f>E538/'Summary (banks)'!$E$42</f>
        <v>1.485884101040119E-3</v>
      </c>
      <c r="F539" s="230">
        <f>F538/'Summary (banks)'!$F$42</f>
        <v>0</v>
      </c>
      <c r="G539" s="230">
        <f>G538/'Summary (banks)'!$G$42</f>
        <v>0</v>
      </c>
      <c r="H539" s="230">
        <f>H538/'Summary (banks)'!$H$42</f>
        <v>0</v>
      </c>
      <c r="I539" s="230">
        <f>I538/'Summary (banks)'!$I$42</f>
        <v>0</v>
      </c>
      <c r="J539" s="230">
        <f>J538/'Summary (banks)'!$J$42</f>
        <v>0</v>
      </c>
      <c r="K539" s="230">
        <f>K538/'Summary (banks)'!$K$42</f>
        <v>0</v>
      </c>
      <c r="L539" s="230">
        <f>L538/'Summary (banks)'!$L$42</f>
        <v>0</v>
      </c>
      <c r="M539" s="230">
        <f>M538/'Summary (banks)'!$M$42</f>
        <v>0</v>
      </c>
      <c r="N539" s="230">
        <f>N538/'Summary (banks)'!$N$42</f>
        <v>0</v>
      </c>
      <c r="O539" s="230">
        <f>O538/'Summary (banks)'!$O$42</f>
        <v>0</v>
      </c>
      <c r="P539" s="230">
        <f>P538/'Summary (banks)'!$P$42</f>
        <v>0</v>
      </c>
      <c r="Q539" s="230">
        <f>Q538/'Summary (banks)'!$Q$42</f>
        <v>0</v>
      </c>
      <c r="R539" s="230">
        <f>R538/'Summary (banks)'!$R$42</f>
        <v>0</v>
      </c>
      <c r="S539" s="230">
        <f>S538/'Summary (banks)'!$S$42</f>
        <v>0</v>
      </c>
      <c r="T539" s="230">
        <f>T538/'Summary (banks)'!$T$42</f>
        <v>0</v>
      </c>
      <c r="U539" s="230">
        <f>U538/'Summary (banks)'!$U$42</f>
        <v>0</v>
      </c>
      <c r="V539" s="230">
        <f>V538/'Summary (banks)'!$V$42</f>
        <v>0</v>
      </c>
      <c r="W539" s="230">
        <f>W538/'Summary (banks)'!$W$42</f>
        <v>0</v>
      </c>
      <c r="X539" s="230">
        <f>X538/'Summary (banks)'!$X$42</f>
        <v>0</v>
      </c>
      <c r="Z539" s="397"/>
    </row>
    <row r="540" spans="1:26" s="360" customFormat="1" x14ac:dyDescent="0.25">
      <c r="A540" s="683"/>
      <c r="B540" s="685"/>
      <c r="C540" s="359" t="s">
        <v>402</v>
      </c>
      <c r="D540" s="264">
        <f>D538/'Summary (banks)'!$D$46</f>
        <v>2.4189563845021907E-4</v>
      </c>
      <c r="E540" s="264">
        <f>E538/'Summary (banks)'!$E$46</f>
        <v>1.5427337241592104E-3</v>
      </c>
      <c r="F540" s="264">
        <f>F538/'Summary (banks)'!$F$46</f>
        <v>0</v>
      </c>
      <c r="G540" s="264">
        <f>G538/'Summary (banks)'!$G$46</f>
        <v>0</v>
      </c>
      <c r="H540" s="264">
        <f>H538/'Summary (banks)'!$H$46</f>
        <v>0</v>
      </c>
      <c r="I540" s="264">
        <f>I538/'Summary (banks)'!$I$46</f>
        <v>0</v>
      </c>
      <c r="J540" s="264">
        <f>J538/'Summary (banks)'!$J$46</f>
        <v>0</v>
      </c>
      <c r="K540" s="264">
        <f>K538/'Summary (banks)'!$K$46</f>
        <v>0</v>
      </c>
      <c r="L540" s="264">
        <f>L538/'Summary (banks)'!$L$46</f>
        <v>0</v>
      </c>
      <c r="M540" s="264">
        <f>M538/'Summary (banks)'!$M$46</f>
        <v>0</v>
      </c>
      <c r="N540" s="264">
        <f>N538/'Summary (banks)'!$N$46</f>
        <v>0</v>
      </c>
      <c r="O540" s="264">
        <f>O538/'Summary (banks)'!$O$46</f>
        <v>0</v>
      </c>
      <c r="P540" s="264">
        <f>P538/'Summary (banks)'!$P$46</f>
        <v>0</v>
      </c>
      <c r="Q540" s="264">
        <f>Q538/'Summary (banks)'!$Q$46</f>
        <v>0</v>
      </c>
      <c r="R540" s="264">
        <f>R538/'Summary (banks)'!$R$46</f>
        <v>0</v>
      </c>
      <c r="S540" s="264">
        <f>S538/'Summary (banks)'!$S$46</f>
        <v>0</v>
      </c>
      <c r="T540" s="264">
        <f>T538/'Summary (banks)'!$T$46</f>
        <v>0</v>
      </c>
      <c r="U540" s="264">
        <f>U538/'Summary (banks)'!$U$46</f>
        <v>0</v>
      </c>
      <c r="V540" s="264">
        <f>V538/'Summary (banks)'!$V$46</f>
        <v>0</v>
      </c>
      <c r="W540" s="264">
        <f>W538/'Summary (banks)'!$W$46</f>
        <v>0</v>
      </c>
      <c r="X540" s="264">
        <f>X538/'Summary (banks)'!$X$46</f>
        <v>0</v>
      </c>
      <c r="Z540" s="397"/>
    </row>
    <row r="541" spans="1:26" s="17" customFormat="1" ht="15.75" thickBot="1" x14ac:dyDescent="0.3">
      <c r="A541" s="683"/>
      <c r="B541" s="685"/>
      <c r="C541" s="372" t="s">
        <v>403</v>
      </c>
      <c r="D541" s="230">
        <f>D538/'Summary (banks)'!$D$48</f>
        <v>1.17627777973653E-3</v>
      </c>
      <c r="E541" s="230">
        <f>E538/'Summary (banks)'!$E$48</f>
        <v>3.9525691699604749E-3</v>
      </c>
      <c r="F541" s="230">
        <f>F538/'Summary (banks)'!$F$48</f>
        <v>0</v>
      </c>
      <c r="G541" s="230">
        <f>G538/'Summary (banks)'!$G$48</f>
        <v>0</v>
      </c>
      <c r="H541" s="230">
        <f>H538/'Summary (banks)'!$H$48</f>
        <v>0</v>
      </c>
      <c r="I541" s="230">
        <f>I538/'Summary (banks)'!$I$48</f>
        <v>0</v>
      </c>
      <c r="J541" s="230">
        <f>J538/'Summary (banks)'!$J$48</f>
        <v>0</v>
      </c>
      <c r="K541" s="230">
        <f>K538/'Summary (banks)'!$K$48</f>
        <v>0</v>
      </c>
      <c r="L541" s="230">
        <f>L538/'Summary (banks)'!$L$48</f>
        <v>0</v>
      </c>
      <c r="M541" s="230">
        <f>M538/'Summary (banks)'!$M$48</f>
        <v>0</v>
      </c>
      <c r="N541" s="230">
        <f>N538/'Summary (banks)'!$N$48</f>
        <v>0</v>
      </c>
      <c r="O541" s="230">
        <f>O538/'Summary (banks)'!$O$48</f>
        <v>0</v>
      </c>
      <c r="P541" s="230">
        <f>P538/'Summary (banks)'!$P$48</f>
        <v>0</v>
      </c>
      <c r="Q541" s="230" t="e">
        <f>Q538/'Summary (banks)'!$Q$48</f>
        <v>#DIV/0!</v>
      </c>
      <c r="R541" s="230">
        <f>R538/'Summary (banks)'!$R$48</f>
        <v>0</v>
      </c>
      <c r="S541" s="230">
        <f>S538/'Summary (banks)'!$S$48</f>
        <v>0</v>
      </c>
      <c r="T541" s="230">
        <f>T538/'Summary (banks)'!$T$48</f>
        <v>0</v>
      </c>
      <c r="U541" s="230">
        <f>U538/'Summary (banks)'!$U$48</f>
        <v>0</v>
      </c>
      <c r="V541" s="230">
        <f>V538/'Summary (banks)'!$V$48</f>
        <v>0</v>
      </c>
      <c r="W541" s="230">
        <f>W538/'Summary (banks)'!$W$48</f>
        <v>0</v>
      </c>
      <c r="X541" s="230">
        <f>X538/'Summary (banks)'!$X$48</f>
        <v>0</v>
      </c>
      <c r="Z541" s="397"/>
    </row>
    <row r="542" spans="1:26" s="23" customFormat="1" ht="15.75" thickBot="1" x14ac:dyDescent="0.3">
      <c r="A542" s="683"/>
      <c r="B542" s="685"/>
      <c r="C542" s="188" t="s">
        <v>3</v>
      </c>
      <c r="D542" s="203">
        <f>SUM(E542:X542)</f>
        <v>237</v>
      </c>
      <c r="E542" s="188">
        <f>HSBC!D32</f>
        <v>217</v>
      </c>
      <c r="F542" s="188"/>
      <c r="G542" s="188"/>
      <c r="H542" s="188"/>
      <c r="I542" s="188">
        <f>'Standard Chartered'!D38</f>
        <v>20</v>
      </c>
      <c r="J542" s="188"/>
      <c r="K542" s="188"/>
      <c r="L542" s="188">
        <f>'Société Générale'!D47</f>
        <v>0</v>
      </c>
      <c r="M542" s="188"/>
      <c r="N542" s="188"/>
      <c r="O542" s="188"/>
      <c r="P542" s="188"/>
      <c r="Q542" s="188"/>
      <c r="R542" s="188"/>
      <c r="S542" s="188"/>
      <c r="T542" s="188"/>
      <c r="U542" s="188"/>
      <c r="V542" s="188"/>
      <c r="W542" s="188"/>
      <c r="X542" s="188"/>
      <c r="Y542" s="188"/>
      <c r="Z542" s="404"/>
    </row>
    <row r="543" spans="1:26" s="17" customFormat="1" x14ac:dyDescent="0.25">
      <c r="A543" s="683"/>
      <c r="B543" s="685"/>
      <c r="C543" s="189" t="s">
        <v>337</v>
      </c>
      <c r="D543" s="230">
        <f>D542/'Summary (banks)'!$D$16</f>
        <v>1.129855159242835E-4</v>
      </c>
      <c r="E543" s="230">
        <f>E542/'Summary (banks)'!$E$16</f>
        <v>8.3798666944708325E-4</v>
      </c>
      <c r="F543" s="230">
        <f>F542/'Summary (banks)'!$F$16</f>
        <v>0</v>
      </c>
      <c r="G543" s="230">
        <f>G542/'Summary (banks)'!$G$16</f>
        <v>0</v>
      </c>
      <c r="H543" s="230">
        <f>H542/'Summary (banks)'!$H$16</f>
        <v>0</v>
      </c>
      <c r="I543" s="230">
        <f>I542/'Summary (banks)'!$I$16</f>
        <v>2.2904784809546714E-4</v>
      </c>
      <c r="J543" s="230">
        <f>J542/'Summary (banks)'!$J$16</f>
        <v>0</v>
      </c>
      <c r="K543" s="230">
        <f>K542/'Summary (banks)'!$K$16</f>
        <v>0</v>
      </c>
      <c r="L543" s="230">
        <f>L542/'Summary (banks)'!$L$16</f>
        <v>0</v>
      </c>
      <c r="M543" s="230">
        <f>M542/'Summary (banks)'!$M$16</f>
        <v>0</v>
      </c>
      <c r="N543" s="230">
        <f>N542/'Summary (banks)'!$N$16</f>
        <v>0</v>
      </c>
      <c r="O543" s="230">
        <f>O542/'Summary (banks)'!$O$16</f>
        <v>0</v>
      </c>
      <c r="P543" s="230">
        <f>P542/'Summary (banks)'!$P$16</f>
        <v>0</v>
      </c>
      <c r="Q543" s="230">
        <f>Q542/'Summary (banks)'!$Q$16</f>
        <v>0</v>
      </c>
      <c r="R543" s="230">
        <f>R542/'Summary (banks)'!$R$16</f>
        <v>0</v>
      </c>
      <c r="S543" s="230">
        <f>S542/'Summary (banks)'!$S$16</f>
        <v>0</v>
      </c>
      <c r="T543" s="230">
        <f>T542/'Summary (banks)'!$T$16</f>
        <v>0</v>
      </c>
      <c r="U543" s="230">
        <f>U542/'Summary (banks)'!$U$16</f>
        <v>0</v>
      </c>
      <c r="V543" s="230">
        <f>V542/'Summary (banks)'!$V$16</f>
        <v>0</v>
      </c>
      <c r="W543" s="230">
        <f>W542/'Summary (banks)'!$W$16</f>
        <v>0</v>
      </c>
      <c r="X543" s="230">
        <f>X542/'Summary (banks)'!$X$16</f>
        <v>0</v>
      </c>
      <c r="Z543" s="397"/>
    </row>
    <row r="544" spans="1:26" s="360" customFormat="1" x14ac:dyDescent="0.25">
      <c r="A544" s="683"/>
      <c r="B544" s="685"/>
      <c r="C544" s="359" t="s">
        <v>338</v>
      </c>
      <c r="D544" s="264">
        <f>D542/'Summary (banks)'!$D$20</f>
        <v>2.0217547637063456E-4</v>
      </c>
      <c r="E544" s="264">
        <f>E542/'Summary (banks)'!$E$20</f>
        <v>1.0121504699270038E-3</v>
      </c>
      <c r="F544" s="264">
        <f>F542/'Summary (banks)'!$F$20</f>
        <v>0</v>
      </c>
      <c r="G544" s="264">
        <f>G542/'Summary (banks)'!$G$20</f>
        <v>0</v>
      </c>
      <c r="H544" s="264">
        <f>H542/'Summary (banks)'!$H$20</f>
        <v>0</v>
      </c>
      <c r="I544" s="264">
        <f>I542/'Summary (banks)'!$I$20</f>
        <v>2.3401392382846778E-4</v>
      </c>
      <c r="J544" s="264">
        <f>J542/'Summary (banks)'!$J$20</f>
        <v>0</v>
      </c>
      <c r="K544" s="264">
        <f>K542/'Summary (banks)'!$K$20</f>
        <v>0</v>
      </c>
      <c r="L544" s="264">
        <f>L542/'Summary (banks)'!$L$20</f>
        <v>0</v>
      </c>
      <c r="M544" s="264">
        <f>M542/'Summary (banks)'!$M$20</f>
        <v>0</v>
      </c>
      <c r="N544" s="264">
        <f>N542/'Summary (banks)'!$N$20</f>
        <v>0</v>
      </c>
      <c r="O544" s="264">
        <f>O542/'Summary (banks)'!$O$20</f>
        <v>0</v>
      </c>
      <c r="P544" s="264">
        <f>P542/'Summary (banks)'!$P$20</f>
        <v>0</v>
      </c>
      <c r="Q544" s="264">
        <f>Q542/'Summary (banks)'!$Q$20</f>
        <v>0</v>
      </c>
      <c r="R544" s="264">
        <f>R542/'Summary (banks)'!$R$20</f>
        <v>0</v>
      </c>
      <c r="S544" s="264">
        <f>S542/'Summary (banks)'!$S$20</f>
        <v>0</v>
      </c>
      <c r="T544" s="264">
        <f>T542/'Summary (banks)'!$T$20</f>
        <v>0</v>
      </c>
      <c r="U544" s="264">
        <f>U542/'Summary (banks)'!$U$20</f>
        <v>0</v>
      </c>
      <c r="V544" s="264">
        <f>V542/'Summary (banks)'!$V$20</f>
        <v>0</v>
      </c>
      <c r="W544" s="264">
        <f>W542/'Summary (banks)'!$W$20</f>
        <v>0</v>
      </c>
      <c r="X544" s="264">
        <f>X542/'Summary (banks)'!$X$20</f>
        <v>0</v>
      </c>
      <c r="Z544" s="397"/>
    </row>
    <row r="545" spans="1:26" s="17" customFormat="1" ht="15.75" thickBot="1" x14ac:dyDescent="0.3">
      <c r="A545" s="683"/>
      <c r="B545" s="685"/>
      <c r="C545" s="372" t="s">
        <v>404</v>
      </c>
      <c r="D545" s="230">
        <f>D542/'Summary (banks)'!$D$22</f>
        <v>1.6373283223256971E-3</v>
      </c>
      <c r="E545" s="230">
        <f>E542/'Summary (banks)'!$E$22</f>
        <v>5.500773150143223E-3</v>
      </c>
      <c r="F545" s="230">
        <f>F542/'Summary (banks)'!$F$22</f>
        <v>0</v>
      </c>
      <c r="G545" s="230">
        <f>G542/'Summary (banks)'!$G$22</f>
        <v>0</v>
      </c>
      <c r="H545" s="230">
        <f>H542/'Summary (banks)'!$H$22</f>
        <v>0</v>
      </c>
      <c r="I545" s="230">
        <f>I542/'Summary (banks)'!$I$22</f>
        <v>1.3095004255876384E-3</v>
      </c>
      <c r="J545" s="230">
        <f>J542/'Summary (banks)'!$J$22</f>
        <v>0</v>
      </c>
      <c r="K545" s="230">
        <f>K542/'Summary (banks)'!$K$22</f>
        <v>0</v>
      </c>
      <c r="L545" s="230">
        <f>L542/'Summary (banks)'!$L$22</f>
        <v>0</v>
      </c>
      <c r="M545" s="230">
        <f>M542/'Summary (banks)'!$M$22</f>
        <v>0</v>
      </c>
      <c r="N545" s="230">
        <f>N542/'Summary (banks)'!$N$22</f>
        <v>0</v>
      </c>
      <c r="O545" s="230">
        <f>O542/'Summary (banks)'!$O$22</f>
        <v>0</v>
      </c>
      <c r="P545" s="230">
        <f>P542/'Summary (banks)'!$P$22</f>
        <v>0</v>
      </c>
      <c r="Q545" s="230" t="e">
        <f>Q542/'Summary (banks)'!$Q$22</f>
        <v>#DIV/0!</v>
      </c>
      <c r="R545" s="230">
        <f>R542/'Summary (banks)'!$R$22</f>
        <v>0</v>
      </c>
      <c r="S545" s="230">
        <f>S542/'Summary (banks)'!$S$22</f>
        <v>0</v>
      </c>
      <c r="T545" s="230">
        <f>T542/'Summary (banks)'!$T$22</f>
        <v>0</v>
      </c>
      <c r="U545" s="230">
        <f>U542/'Summary (banks)'!$U$22</f>
        <v>0</v>
      </c>
      <c r="V545" s="230">
        <f>V542/'Summary (banks)'!$V$22</f>
        <v>0</v>
      </c>
      <c r="W545" s="230">
        <f>W542/'Summary (banks)'!$W$22</f>
        <v>0</v>
      </c>
      <c r="X545" s="230">
        <f>X542/'Summary (banks)'!$X$22</f>
        <v>0</v>
      </c>
      <c r="Z545" s="397"/>
    </row>
    <row r="546" spans="1:26" s="23" customFormat="1" ht="15.75" thickBot="1" x14ac:dyDescent="0.3">
      <c r="A546" s="683"/>
      <c r="B546" s="685"/>
      <c r="C546" s="190" t="s">
        <v>405</v>
      </c>
      <c r="D546" s="203">
        <f>SUM(E546:X546)</f>
        <v>0</v>
      </c>
      <c r="E546" s="190"/>
      <c r="F546" s="190"/>
      <c r="G546" s="190"/>
      <c r="H546" s="190"/>
      <c r="I546" s="188">
        <f>'Standard Chartered'!G38</f>
        <v>0</v>
      </c>
      <c r="J546" s="190"/>
      <c r="K546" s="190"/>
      <c r="L546" s="190"/>
      <c r="M546" s="190"/>
      <c r="N546" s="190"/>
      <c r="O546" s="190"/>
      <c r="P546" s="190"/>
      <c r="Q546" s="190"/>
      <c r="R546" s="190"/>
      <c r="S546" s="190"/>
      <c r="T546" s="190"/>
      <c r="U546" s="190"/>
      <c r="V546" s="190"/>
      <c r="W546" s="190"/>
      <c r="X546" s="190"/>
      <c r="Y546" s="190"/>
      <c r="Z546" s="405"/>
    </row>
    <row r="547" spans="1:26" s="192" customFormat="1" ht="15.75" thickBot="1" x14ac:dyDescent="0.3">
      <c r="A547" s="683"/>
      <c r="B547" s="686"/>
      <c r="C547" s="191" t="s">
        <v>406</v>
      </c>
      <c r="D547" s="231">
        <f>D546/'Summary (banks)'!$D$55</f>
        <v>0</v>
      </c>
      <c r="E547" s="231" t="e">
        <f>E546/'Summary (banks)'!$E$55</f>
        <v>#DIV/0!</v>
      </c>
      <c r="F547" s="231" t="e">
        <f>F546/'Summary (banks)'!$F$55</f>
        <v>#DIV/0!</v>
      </c>
      <c r="G547" s="231" t="e">
        <f>G546/'Summary (banks)'!$G$55</f>
        <v>#DIV/0!</v>
      </c>
      <c r="H547" s="231" t="e">
        <f>H546/'Summary (banks)'!$H$55</f>
        <v>#DIV/0!</v>
      </c>
      <c r="I547" s="231">
        <f>I546/'Summary (banks)'!$I$55</f>
        <v>0</v>
      </c>
      <c r="J547" s="231" t="e">
        <f>J546/'Summary (banks)'!$J$55</f>
        <v>#DIV/0!</v>
      </c>
      <c r="K547" s="231" t="e">
        <f>K546/'Summary (banks)'!$K$55</f>
        <v>#DIV/0!</v>
      </c>
      <c r="L547" s="231" t="e">
        <f>L546/'Summary (banks)'!$L$55</f>
        <v>#DIV/0!</v>
      </c>
      <c r="M547" s="231" t="e">
        <f>M546/'Summary (banks)'!$M$55</f>
        <v>#DIV/0!</v>
      </c>
      <c r="N547" s="231" t="e">
        <f>N546/'Summary (banks)'!$N$55</f>
        <v>#DIV/0!</v>
      </c>
      <c r="O547" s="231" t="e">
        <f>O546/'Summary (banks)'!$O$55</f>
        <v>#DIV/0!</v>
      </c>
      <c r="P547" s="231" t="e">
        <f>P546/'Summary (banks)'!$P$55</f>
        <v>#DIV/0!</v>
      </c>
      <c r="Q547" s="231" t="e">
        <f>Q546/'Summary (banks)'!$Q$55</f>
        <v>#DIV/0!</v>
      </c>
      <c r="R547" s="231">
        <f>R546/'Summary (banks)'!$R$55</f>
        <v>0</v>
      </c>
      <c r="S547" s="231" t="e">
        <f>S546/'Summary (banks)'!$S$55</f>
        <v>#DIV/0!</v>
      </c>
      <c r="T547" s="231">
        <f>T546/'Summary (banks)'!$T$55</f>
        <v>0</v>
      </c>
      <c r="U547" s="231" t="e">
        <f>U546/'Summary (banks)'!$U$55</f>
        <v>#DIV/0!</v>
      </c>
      <c r="V547" s="231" t="e">
        <f>V546/'Summary (banks)'!$V$55</f>
        <v>#DIV/0!</v>
      </c>
      <c r="W547" s="231" t="e">
        <f>W546/'Summary (banks)'!$W$55</f>
        <v>#DIV/0!</v>
      </c>
      <c r="X547" s="231" t="e">
        <f>X546/'Summary (banks)'!$X$55</f>
        <v>#DIV/0!</v>
      </c>
      <c r="Z547" s="398"/>
    </row>
    <row r="548" spans="1:26" s="230" customFormat="1" ht="15" customHeight="1" thickTop="1" thickBot="1" x14ac:dyDescent="0.3">
      <c r="A548" s="683"/>
      <c r="B548" s="687" t="s">
        <v>82</v>
      </c>
      <c r="C548" s="200" t="s">
        <v>91</v>
      </c>
      <c r="D548" s="200">
        <f>D538/D534</f>
        <v>0.11853176272612538</v>
      </c>
      <c r="E548" s="200">
        <f>HSBC!H32</f>
        <v>0.25</v>
      </c>
      <c r="F548" s="200"/>
      <c r="G548" s="200"/>
      <c r="H548" s="200"/>
      <c r="I548" s="188" t="e">
        <f>'Standard Chartered'!L38</f>
        <v>#DIV/0!</v>
      </c>
      <c r="J548" s="200"/>
      <c r="K548" s="200"/>
      <c r="L548" s="200">
        <f>'Société Générale'!K47</f>
        <v>0</v>
      </c>
      <c r="M548" s="200"/>
      <c r="N548" s="200"/>
      <c r="O548" s="200"/>
      <c r="P548" s="200"/>
      <c r="Q548" s="200"/>
      <c r="R548" s="200"/>
      <c r="S548" s="200"/>
      <c r="T548" s="200"/>
      <c r="U548" s="200"/>
      <c r="V548" s="200"/>
      <c r="W548" s="200"/>
      <c r="X548" s="200"/>
      <c r="Y548" s="200"/>
      <c r="Z548" s="408">
        <f>MEDIAN(J548:X548,E548:H548)</f>
        <v>0.125</v>
      </c>
    </row>
    <row r="549" spans="1:26" s="17" customFormat="1" ht="15.75" thickBot="1" x14ac:dyDescent="0.3">
      <c r="A549" s="683"/>
      <c r="B549" s="688"/>
      <c r="C549" s="193" t="s">
        <v>407</v>
      </c>
      <c r="D549" s="230">
        <v>0.15</v>
      </c>
      <c r="E549" s="204"/>
      <c r="I549" s="204"/>
      <c r="L549" s="204"/>
      <c r="Z549" s="397"/>
    </row>
    <row r="550" spans="1:26" s="23" customFormat="1" ht="15.75" thickBot="1" x14ac:dyDescent="0.3">
      <c r="A550" s="683"/>
      <c r="B550" s="688"/>
      <c r="C550" s="188" t="s">
        <v>497</v>
      </c>
      <c r="D550" s="233">
        <f>D534/D542</f>
        <v>0.16047257383966243</v>
      </c>
      <c r="E550" s="188">
        <f>HSBC!I32</f>
        <v>8.3096774193548384E-2</v>
      </c>
      <c r="F550" s="188"/>
      <c r="G550" s="188"/>
      <c r="H550" s="188"/>
      <c r="I550" s="188">
        <f>'Standard Chartered'!M38</f>
        <v>0</v>
      </c>
      <c r="J550" s="188"/>
      <c r="K550" s="188"/>
      <c r="L550" s="188" t="e">
        <f>'Société Générale'!M47</f>
        <v>#DIV/0!</v>
      </c>
      <c r="M550" s="188"/>
      <c r="N550" s="188"/>
      <c r="O550" s="188"/>
      <c r="P550" s="188"/>
      <c r="Q550" s="188"/>
      <c r="R550" s="188"/>
      <c r="S550" s="188"/>
      <c r="T550" s="188"/>
      <c r="U550" s="188"/>
      <c r="V550" s="188"/>
      <c r="W550" s="188"/>
      <c r="X550" s="188"/>
      <c r="Y550" s="188"/>
      <c r="Z550" s="404"/>
    </row>
    <row r="551" spans="1:26" s="17" customFormat="1" x14ac:dyDescent="0.25">
      <c r="A551" s="683"/>
      <c r="B551" s="688"/>
      <c r="C551" s="189" t="s">
        <v>445</v>
      </c>
      <c r="D551" s="234">
        <f>D550/'Summary (banks)'!$D$81</f>
        <v>3.5688491950123136</v>
      </c>
      <c r="E551" s="230">
        <f>E550/'Summary (banks)'!$E$81</f>
        <v>1.2649985747919159</v>
      </c>
      <c r="F551" s="230">
        <f>F550/'Summary (banks)'!$F$81</f>
        <v>0</v>
      </c>
      <c r="G551" s="230">
        <f>G550/'Summary (banks)'!$G$81</f>
        <v>0</v>
      </c>
      <c r="H551" s="230">
        <f>H550/'Summary (banks)'!$H$81</f>
        <v>0</v>
      </c>
      <c r="I551" s="230">
        <f>I550/'Summary (banks)'!$I$81</f>
        <v>0</v>
      </c>
      <c r="J551" s="230">
        <f>J550/'Summary (banks)'!$J$81</f>
        <v>0</v>
      </c>
      <c r="K551" s="230">
        <f>K550/'Summary (banks)'!$K$81</f>
        <v>0</v>
      </c>
      <c r="L551" s="230" t="e">
        <f>L550/'Summary (banks)'!$L$81</f>
        <v>#DIV/0!</v>
      </c>
      <c r="M551" s="230">
        <f>M550/'Summary (banks)'!$M$81</f>
        <v>0</v>
      </c>
      <c r="N551" s="230">
        <f>N550/'Summary (banks)'!$N$81</f>
        <v>0</v>
      </c>
      <c r="O551" s="230">
        <f>O550/'Summary (banks)'!$O$81</f>
        <v>0</v>
      </c>
      <c r="P551" s="230">
        <f>P550/'Summary (banks)'!$P$81</f>
        <v>0</v>
      </c>
      <c r="Q551" s="230">
        <f>Q550/'Summary (banks)'!$Q$81</f>
        <v>0</v>
      </c>
      <c r="R551" s="230">
        <f>R550/'Summary (banks)'!$R$81</f>
        <v>0</v>
      </c>
      <c r="S551" s="230">
        <f>S550/'Summary (banks)'!$S$81</f>
        <v>0</v>
      </c>
      <c r="T551" s="230">
        <f>T550/'Summary (banks)'!$T$81</f>
        <v>0</v>
      </c>
      <c r="U551" s="230">
        <f>U550/'Summary (banks)'!$U$81</f>
        <v>0</v>
      </c>
      <c r="V551" s="230">
        <f>V550/'Summary (banks)'!$V$81</f>
        <v>0</v>
      </c>
      <c r="W551" s="230">
        <f>W550/'Summary (banks)'!$W$81</f>
        <v>0</v>
      </c>
      <c r="X551" s="230">
        <f>X550/'Summary (banks)'!$X$81</f>
        <v>0</v>
      </c>
      <c r="Z551" s="397"/>
    </row>
    <row r="552" spans="1:26" s="360" customFormat="1" x14ac:dyDescent="0.25">
      <c r="A552" s="683"/>
      <c r="B552" s="688"/>
      <c r="C552" s="359" t="s">
        <v>446</v>
      </c>
      <c r="D552" s="363">
        <f>D550/'Summary (banks)'!$D$84</f>
        <v>2.7792240870408116</v>
      </c>
      <c r="E552" s="264">
        <f>E550/'Summary (banks)'!$E$84</f>
        <v>1.0185519502114115</v>
      </c>
      <c r="F552" s="264">
        <f>F550/'Summary (banks)'!$F$84</f>
        <v>0</v>
      </c>
      <c r="G552" s="264">
        <f>G550/'Summary (banks)'!$G$84</f>
        <v>0</v>
      </c>
      <c r="H552" s="264">
        <f>H550/'Summary (banks)'!$H$84</f>
        <v>0</v>
      </c>
      <c r="I552" s="264">
        <f>I550/'Summary (banks)'!$I$84</f>
        <v>0</v>
      </c>
      <c r="J552" s="264">
        <f>J550/'Summary (banks)'!$J$84</f>
        <v>0</v>
      </c>
      <c r="K552" s="264">
        <f>K550/'Summary (banks)'!$K$84</f>
        <v>0</v>
      </c>
      <c r="L552" s="264" t="e">
        <f>L550/'Summary (banks)'!$L$84</f>
        <v>#DIV/0!</v>
      </c>
      <c r="M552" s="264">
        <f>M550/'Summary (banks)'!$M$84</f>
        <v>0</v>
      </c>
      <c r="N552" s="264">
        <f>N550/'Summary (banks)'!$N$84</f>
        <v>0</v>
      </c>
      <c r="O552" s="264">
        <f>O550/'Summary (banks)'!$O$84</f>
        <v>0</v>
      </c>
      <c r="P552" s="264">
        <f>P550/'Summary (banks)'!$P$84</f>
        <v>0</v>
      </c>
      <c r="Q552" s="264">
        <f>Q550/'Summary (banks)'!$Q$84</f>
        <v>0</v>
      </c>
      <c r="R552" s="264">
        <f>R550/'Summary (banks)'!$R$84</f>
        <v>0</v>
      </c>
      <c r="S552" s="264">
        <f>S550/'Summary (banks)'!$S$84</f>
        <v>0</v>
      </c>
      <c r="T552" s="264">
        <f>T550/'Summary (banks)'!$T$84</f>
        <v>0</v>
      </c>
      <c r="U552" s="264">
        <f>U550/'Summary (banks)'!$U$84</f>
        <v>0</v>
      </c>
      <c r="V552" s="264">
        <f>V550/'Summary (banks)'!$V$84</f>
        <v>0</v>
      </c>
      <c r="W552" s="264">
        <f>W550/'Summary (banks)'!$W$84</f>
        <v>0</v>
      </c>
      <c r="X552" s="264">
        <f>X550/'Summary (banks)'!$X$84</f>
        <v>0</v>
      </c>
      <c r="Z552" s="397"/>
    </row>
    <row r="553" spans="1:26" s="17" customFormat="1" ht="15.75" thickBot="1" x14ac:dyDescent="0.3">
      <c r="A553" s="683"/>
      <c r="B553" s="688"/>
      <c r="C553" s="357" t="s">
        <v>448</v>
      </c>
      <c r="D553" s="234">
        <f>D550/'Summary (banks)'!$D$92</f>
        <v>3.8421294826599506</v>
      </c>
      <c r="E553" s="230">
        <f>E550/'Summary (banks)'!$E$90</f>
        <v>2.4881165386836641</v>
      </c>
      <c r="F553" s="230">
        <f>F550/'Summary (banks)'!$F$90</f>
        <v>0</v>
      </c>
      <c r="G553" s="230">
        <f>G550/'Summary (banks)'!$G$90</f>
        <v>0</v>
      </c>
      <c r="H553" s="230">
        <f>H550/'Summary (banks)'!$H$90</f>
        <v>0</v>
      </c>
      <c r="I553" s="230">
        <f>I550/'Summary (banks)'!$I$90</f>
        <v>0</v>
      </c>
      <c r="J553" s="230">
        <f>J550/'Summary (banks)'!$J$90</f>
        <v>0</v>
      </c>
      <c r="K553" s="230">
        <f>K550/'Summary (banks)'!$K$90</f>
        <v>0</v>
      </c>
      <c r="L553" s="230" t="e">
        <f>L550/'Summary (banks)'!$L$90</f>
        <v>#DIV/0!</v>
      </c>
      <c r="M553" s="230">
        <f>M550/'Summary (banks)'!$M$90</f>
        <v>0</v>
      </c>
      <c r="N553" s="230">
        <f>N550/'Summary (banks)'!$N$90</f>
        <v>0</v>
      </c>
      <c r="O553" s="230">
        <f>O550/'Summary (banks)'!$O$90</f>
        <v>0</v>
      </c>
      <c r="P553" s="230">
        <f>P550/'Summary (banks)'!$P$90</f>
        <v>0</v>
      </c>
      <c r="Q553" s="230">
        <f>Q550/'Summary (banks)'!$Q$90</f>
        <v>0</v>
      </c>
      <c r="R553" s="230">
        <f>R550/'Summary (banks)'!$R$90</f>
        <v>0</v>
      </c>
      <c r="S553" s="230">
        <f>S550/'Summary (banks)'!$S$90</f>
        <v>0</v>
      </c>
      <c r="T553" s="230">
        <f>T550/'Summary (banks)'!$T$90</f>
        <v>0</v>
      </c>
      <c r="U553" s="230">
        <f>U550/'Summary (banks)'!$U$90</f>
        <v>0</v>
      </c>
      <c r="V553" s="230">
        <f>V550/'Summary (banks)'!$V$90</f>
        <v>0</v>
      </c>
      <c r="W553" s="230">
        <f>W550/'Summary (banks)'!$W$90</f>
        <v>0</v>
      </c>
      <c r="X553" s="230">
        <f>X550/'Summary (banks)'!$X$90</f>
        <v>0</v>
      </c>
      <c r="Z553" s="397"/>
    </row>
    <row r="554" spans="1:26" s="202" customFormat="1" ht="15.75" thickBot="1" x14ac:dyDescent="0.3">
      <c r="A554" s="683"/>
      <c r="B554" s="688"/>
      <c r="C554" s="201" t="s">
        <v>498</v>
      </c>
      <c r="D554" s="201">
        <f>D534/D530</f>
        <v>0.7400488799638848</v>
      </c>
      <c r="E554" s="201">
        <f>HSBC!J32</f>
        <v>0.36363636363636365</v>
      </c>
      <c r="F554" s="201"/>
      <c r="G554" s="201"/>
      <c r="H554" s="201"/>
      <c r="I554" s="201">
        <f>'Standard Chartered'!N38</f>
        <v>0</v>
      </c>
      <c r="J554" s="201"/>
      <c r="K554" s="201"/>
      <c r="L554" s="201" t="e">
        <f>'Société Générale'!N47</f>
        <v>#DIV/0!</v>
      </c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407"/>
    </row>
    <row r="555" spans="1:26" s="230" customFormat="1" x14ac:dyDescent="0.25">
      <c r="A555" s="683"/>
      <c r="B555" s="688"/>
      <c r="C555" s="382" t="s">
        <v>445</v>
      </c>
      <c r="D555" s="230">
        <f>D554/'Summary (banks)'!$D$94</f>
        <v>3.832167412603948</v>
      </c>
      <c r="E555" s="230">
        <f>E554/'Summary (banks)'!$E$94</f>
        <v>1.1525655666218555</v>
      </c>
      <c r="F555" s="230">
        <f>F554/'Summary (banks)'!$F$94</f>
        <v>0</v>
      </c>
      <c r="G555" s="230">
        <f>G554/'Summary (banks)'!$G$94</f>
        <v>0</v>
      </c>
      <c r="H555" s="230">
        <f>H554/'Summary (banks)'!$H$94</f>
        <v>0</v>
      </c>
      <c r="I555" s="230">
        <f>I554/'Summary (banks)'!$I$94</f>
        <v>0</v>
      </c>
      <c r="J555" s="230">
        <f>J554/'Summary (banks)'!$J$94</f>
        <v>0</v>
      </c>
      <c r="K555" s="230">
        <f>K554/'Summary (banks)'!$K$94</f>
        <v>0</v>
      </c>
      <c r="L555" s="230" t="e">
        <f>L554/'Summary (banks)'!$L$94</f>
        <v>#DIV/0!</v>
      </c>
      <c r="M555" s="230">
        <f>M554/'Summary (banks)'!$M$94</f>
        <v>0</v>
      </c>
      <c r="N555" s="230">
        <f>N554/'Summary (banks)'!$N$94</f>
        <v>0</v>
      </c>
      <c r="O555" s="230">
        <f>O554/'Summary (banks)'!$O$94</f>
        <v>0</v>
      </c>
      <c r="P555" s="230">
        <f>P554/'Summary (banks)'!$P$94</f>
        <v>0</v>
      </c>
      <c r="Q555" s="230">
        <f>Q554/'Summary (banks)'!$Q$94</f>
        <v>0</v>
      </c>
      <c r="R555" s="230">
        <f>R554/'Summary (banks)'!$R$94</f>
        <v>0</v>
      </c>
      <c r="S555" s="230">
        <f>S554/'Summary (banks)'!$S$94</f>
        <v>0</v>
      </c>
      <c r="T555" s="230">
        <f>T554/'Summary (banks)'!$T$94</f>
        <v>0</v>
      </c>
      <c r="U555" s="230">
        <f>U554/'Summary (banks)'!$U$94</f>
        <v>0</v>
      </c>
      <c r="V555" s="230">
        <f>V554/'Summary (banks)'!$V$94</f>
        <v>0</v>
      </c>
      <c r="W555" s="230">
        <f>W554/'Summary (banks)'!$W$94</f>
        <v>0</v>
      </c>
      <c r="X555" s="230">
        <f>X554/'Summary (banks)'!$X$94</f>
        <v>0</v>
      </c>
      <c r="Z555" s="399"/>
    </row>
    <row r="556" spans="1:26" s="264" customFormat="1" x14ac:dyDescent="0.25">
      <c r="A556" s="683"/>
      <c r="B556" s="688"/>
      <c r="C556" s="383" t="s">
        <v>446</v>
      </c>
      <c r="D556" s="264">
        <f>D554/'Summary (banks)'!$D$97</f>
        <v>2.8029285381504252</v>
      </c>
      <c r="E556" s="264">
        <f>E554/'Summary (banks)'!$E$97</f>
        <v>0.83810684161199622</v>
      </c>
      <c r="F556" s="264">
        <f>F554/'Summary (banks)'!$F$97</f>
        <v>0</v>
      </c>
      <c r="G556" s="264">
        <f>G554/'Summary (banks)'!$G$97</f>
        <v>0</v>
      </c>
      <c r="H556" s="264">
        <f>H554/'Summary (banks)'!$H$97</f>
        <v>0</v>
      </c>
      <c r="I556" s="264">
        <f>I554/'Summary (banks)'!$I$97</f>
        <v>0</v>
      </c>
      <c r="J556" s="264">
        <f>J554/'Summary (banks)'!$J$97</f>
        <v>0</v>
      </c>
      <c r="K556" s="264">
        <f>K554/'Summary (banks)'!$K$97</f>
        <v>0</v>
      </c>
      <c r="L556" s="264" t="e">
        <f>L554/'Summary (banks)'!$L$97</f>
        <v>#DIV/0!</v>
      </c>
      <c r="M556" s="264">
        <f>M554/'Summary (banks)'!$M$97</f>
        <v>0</v>
      </c>
      <c r="N556" s="264">
        <f>N554/'Summary (banks)'!$N$97</f>
        <v>0</v>
      </c>
      <c r="O556" s="264">
        <f>O554/'Summary (banks)'!$O$97</f>
        <v>0</v>
      </c>
      <c r="P556" s="264">
        <f>P554/'Summary (banks)'!$P$97</f>
        <v>0</v>
      </c>
      <c r="Q556" s="264">
        <f>Q554/'Summary (banks)'!$Q$97</f>
        <v>0</v>
      </c>
      <c r="R556" s="264">
        <f>R554/'Summary (banks)'!$R$97</f>
        <v>0</v>
      </c>
      <c r="S556" s="264">
        <f>S554/'Summary (banks)'!$S$97</f>
        <v>0</v>
      </c>
      <c r="T556" s="264">
        <f>T554/'Summary (banks)'!$T$97</f>
        <v>0</v>
      </c>
      <c r="U556" s="264">
        <f>U554/'Summary (banks)'!$U$97</f>
        <v>0</v>
      </c>
      <c r="V556" s="264">
        <f>V554/'Summary (banks)'!$V$97</f>
        <v>0</v>
      </c>
      <c r="W556" s="264">
        <f>W554/'Summary (banks)'!$W$97</f>
        <v>0</v>
      </c>
      <c r="X556" s="264">
        <f>X554/'Summary (banks)'!$X$97</f>
        <v>0</v>
      </c>
      <c r="Z556" s="399"/>
    </row>
    <row r="557" spans="1:26" s="230" customFormat="1" x14ac:dyDescent="0.25">
      <c r="A557" s="683"/>
      <c r="B557" s="688"/>
      <c r="C557" s="387" t="s">
        <v>448</v>
      </c>
      <c r="D557" s="230">
        <f>D554/'Summary (banks)'!$D$105</f>
        <v>3.4111934654728673</v>
      </c>
      <c r="E557" s="230">
        <f>E554/'Summary (banks)'!$E$103</f>
        <v>1.8188079292494497</v>
      </c>
      <c r="F557" s="230">
        <f>F554/'Summary (banks)'!$F$103</f>
        <v>0</v>
      </c>
      <c r="G557" s="230">
        <f>G554/'Summary (banks)'!$G$103</f>
        <v>0</v>
      </c>
      <c r="H557" s="230">
        <f>H554/'Summary (banks)'!$H$103</f>
        <v>0</v>
      </c>
      <c r="I557" s="230">
        <f>I554/'Summary (banks)'!$I$103</f>
        <v>0</v>
      </c>
      <c r="J557" s="230">
        <f>J554/'Summary (banks)'!$J$103</f>
        <v>0</v>
      </c>
      <c r="K557" s="230">
        <f>K554/'Summary (banks)'!$K$103</f>
        <v>0</v>
      </c>
      <c r="L557" s="230" t="e">
        <f>L554/'Summary (banks)'!$L$103</f>
        <v>#DIV/0!</v>
      </c>
      <c r="M557" s="230">
        <f>M554/'Summary (banks)'!$M$103</f>
        <v>0</v>
      </c>
      <c r="N557" s="230">
        <f>N554/'Summary (banks)'!$N$103</f>
        <v>0</v>
      </c>
      <c r="O557" s="230">
        <f>O554/'Summary (banks)'!$O$103</f>
        <v>0</v>
      </c>
      <c r="P557" s="230">
        <f>P554/'Summary (banks)'!$P$103</f>
        <v>0</v>
      </c>
      <c r="Q557" s="230">
        <f>Q554/'Summary (banks)'!$Q$103</f>
        <v>0</v>
      </c>
      <c r="R557" s="230">
        <f>R554/'Summary (banks)'!$R$103</f>
        <v>0</v>
      </c>
      <c r="S557" s="230">
        <f>S554/'Summary (banks)'!$S$103</f>
        <v>0</v>
      </c>
      <c r="T557" s="230">
        <f>T554/'Summary (banks)'!$T$103</f>
        <v>0</v>
      </c>
      <c r="U557" s="230">
        <f>U554/'Summary (banks)'!$U$103</f>
        <v>0</v>
      </c>
      <c r="V557" s="230">
        <f>V554/'Summary (banks)'!$V$103</f>
        <v>0</v>
      </c>
      <c r="W557" s="230">
        <f>W554/'Summary (banks)'!$W$103</f>
        <v>0</v>
      </c>
      <c r="X557" s="230">
        <f>X554/'Summary (banks)'!$X$103</f>
        <v>0</v>
      </c>
      <c r="Z557" s="399"/>
    </row>
    <row r="559" spans="1:26" ht="15.75" thickBot="1" x14ac:dyDescent="0.3"/>
    <row r="560" spans="1:26" s="23" customFormat="1" ht="15.75" customHeight="1" thickBot="1" x14ac:dyDescent="0.3">
      <c r="A560" s="682" t="s">
        <v>119</v>
      </c>
      <c r="B560" s="684" t="s">
        <v>331</v>
      </c>
      <c r="C560" s="188" t="s">
        <v>2</v>
      </c>
      <c r="D560" s="203">
        <f>SUM(E560:X560)</f>
        <v>8065.8596260000004</v>
      </c>
      <c r="E560" s="203">
        <f>HSBC!C33</f>
        <v>95.569599999999994</v>
      </c>
      <c r="F560" s="203">
        <f>Barclays!D24</f>
        <v>581.50840400000004</v>
      </c>
      <c r="G560" s="203">
        <f>RBS!C30</f>
        <v>28.937622000000001</v>
      </c>
      <c r="H560" s="188"/>
      <c r="I560" s="188">
        <f>'Standard Chartered'!C39</f>
        <v>0</v>
      </c>
      <c r="J560" s="188">
        <f>'BNP Paribas'!C37</f>
        <v>1208</v>
      </c>
      <c r="K560" s="188">
        <f>'Crédit Agricole'!C26</f>
        <v>679</v>
      </c>
      <c r="L560" s="188">
        <f>'Société Générale'!C49</f>
        <v>855</v>
      </c>
      <c r="M560" s="188">
        <f>'BPCE group'!C38</f>
        <v>208</v>
      </c>
      <c r="N560" s="188">
        <f>'Crédit Mutuel'!C11</f>
        <v>324</v>
      </c>
      <c r="O560" s="188">
        <f>'Deutsche Bank'!C32</f>
        <v>1567</v>
      </c>
      <c r="P560" s="188">
        <f>Commerzbank!C8</f>
        <v>348</v>
      </c>
      <c r="Q560" s="188"/>
      <c r="R560" s="188">
        <f>ING!E21</f>
        <v>298</v>
      </c>
      <c r="S560" s="188">
        <f>Rabobank!D26</f>
        <v>2</v>
      </c>
      <c r="T560" s="188">
        <f>Unicredit!D113</f>
        <v>1039.5550000000001</v>
      </c>
      <c r="U560" s="203">
        <f>'Intesa Sao'!D50</f>
        <v>506.28899999999993</v>
      </c>
      <c r="V560" s="188"/>
      <c r="W560" s="188">
        <f>'BBVA '!E15</f>
        <v>12</v>
      </c>
      <c r="X560" s="188">
        <f>Nordea!D13</f>
        <v>313</v>
      </c>
      <c r="Y560" s="188"/>
      <c r="Z560" s="404"/>
    </row>
    <row r="561" spans="1:26" s="17" customFormat="1" x14ac:dyDescent="0.25">
      <c r="A561" s="683"/>
      <c r="B561" s="685"/>
      <c r="C561" s="189" t="s">
        <v>333</v>
      </c>
      <c r="D561" s="26">
        <f>D560/'Summary (banks)'!$D$3</f>
        <v>1.6514612856991719E-2</v>
      </c>
      <c r="E561" s="230">
        <f>E560/'Summary (banks)'!$E$3</f>
        <v>1.7725752508361203E-3</v>
      </c>
      <c r="F561" s="230">
        <f>F560/'Summary (banks)'!$F$3</f>
        <v>1.4394378688133166E-2</v>
      </c>
      <c r="G561" s="230">
        <f>G560/'Summary (banks)'!$G$3</f>
        <v>1.6250096726766231E-3</v>
      </c>
      <c r="H561" s="230">
        <f>H560/'Summary (banks)'!$H$3</f>
        <v>0</v>
      </c>
      <c r="I561" s="230">
        <f>I560/'Summary (banks)'!$I$3</f>
        <v>0</v>
      </c>
      <c r="J561" s="230">
        <f>J560/'Summary (banks)'!$J$3</f>
        <v>2.8133587964041175E-2</v>
      </c>
      <c r="K561" s="230">
        <f>K560/'Summary (banks)'!$K$3</f>
        <v>2.0939986430642078E-2</v>
      </c>
      <c r="L561" s="230">
        <f>L560/'Summary (banks)'!$L$3</f>
        <v>3.3342432632687283E-2</v>
      </c>
      <c r="M561" s="230">
        <f>M560/'Summary (banks)'!$M$3</f>
        <v>8.7160576600737519E-3</v>
      </c>
      <c r="N561" s="230">
        <f>N560/'Summary (banks)'!$N$3</f>
        <v>1.9855374433141317E-2</v>
      </c>
      <c r="O561" s="230">
        <f>O560/'Summary (banks)'!$O$3</f>
        <v>4.5188453441762554E-2</v>
      </c>
      <c r="P561" s="230">
        <f>P560/'Summary (banks)'!$P$3</f>
        <v>3.0916844349680169E-2</v>
      </c>
      <c r="Q561" s="230">
        <f>Q560/'Summary (banks)'!$Q$3</f>
        <v>0</v>
      </c>
      <c r="R561" s="230">
        <f>R560/'Summary (banks)'!$R$3</f>
        <v>1.7457527826596368E-2</v>
      </c>
      <c r="S561" s="230">
        <f>S560/'Summary (banks)'!$S$3</f>
        <v>1.536806516059628E-4</v>
      </c>
      <c r="T561" s="230">
        <f>T560/'Summary (banks)'!$T$3</f>
        <v>4.8744082209449778E-2</v>
      </c>
      <c r="U561" s="230">
        <f>U560/'Summary (banks)'!$U$3</f>
        <v>2.1403656321087691E-2</v>
      </c>
      <c r="V561" s="230">
        <f>V560/'Summary (banks)'!$V$3</f>
        <v>0</v>
      </c>
      <c r="W561" s="230">
        <f>W560/'Summary (banks)'!$W$3</f>
        <v>5.1365465285506374E-4</v>
      </c>
      <c r="X561" s="230">
        <f>X560/'Summary (banks)'!$X$3</f>
        <v>3.086480623212701E-2</v>
      </c>
      <c r="Z561" s="397"/>
    </row>
    <row r="562" spans="1:26" s="360" customFormat="1" x14ac:dyDescent="0.25">
      <c r="A562" s="683"/>
      <c r="B562" s="685"/>
      <c r="C562" s="359" t="s">
        <v>334</v>
      </c>
      <c r="D562" s="264">
        <f>D560/'Summary (banks)'!$D$7</f>
        <v>3.146312933730501E-2</v>
      </c>
      <c r="E562" s="264">
        <f>E560/'Summary (banks)'!$E$7</f>
        <v>2.3706751951334064E-3</v>
      </c>
      <c r="F562" s="264">
        <f>F560/'Summary (banks)'!$F$7</f>
        <v>3.011704253497003E-2</v>
      </c>
      <c r="G562" s="264">
        <f>G560/'Summary (banks)'!$G$7</f>
        <v>1.0937499999999999E-2</v>
      </c>
      <c r="H562" s="264">
        <f>H560/'Summary (banks)'!$H$7</f>
        <v>0</v>
      </c>
      <c r="I562" s="264">
        <f>I560/'Summary (banks)'!$I$7</f>
        <v>0</v>
      </c>
      <c r="J562" s="264">
        <f>J560/'Summary (banks)'!$J$7</f>
        <v>4.2189082527153983E-2</v>
      </c>
      <c r="K562" s="264">
        <f>K560/'Summary (banks)'!$K$7</f>
        <v>7.6627920099311589E-2</v>
      </c>
      <c r="L562" s="264">
        <f>L560/'Summary (banks)'!$L$7</f>
        <v>6.3118263694079427E-2</v>
      </c>
      <c r="M562" s="264">
        <f>M560/'Summary (banks)'!$M$7</f>
        <v>4.3826380109565952E-2</v>
      </c>
      <c r="N562" s="264">
        <f>N560/'Summary (banks)'!$N$7</f>
        <v>0.11642112827883579</v>
      </c>
      <c r="O562" s="264">
        <f>O560/'Summary (banks)'!$O$7</f>
        <v>6.484048495882816E-2</v>
      </c>
      <c r="P562" s="264">
        <f>P560/'Summary (banks)'!$P$7</f>
        <v>0.10964083175803403</v>
      </c>
      <c r="Q562" s="264">
        <f>Q560/'Summary (banks)'!$Q$7</f>
        <v>0</v>
      </c>
      <c r="R562" s="264">
        <f>R560/'Summary (banks)'!$R$7</f>
        <v>2.555746140651801E-2</v>
      </c>
      <c r="S562" s="264">
        <f>S560/'Summary (banks)'!$S$7</f>
        <v>4.8297512678097078E-4</v>
      </c>
      <c r="T562" s="264">
        <f>T560/'Summary (banks)'!$T$7</f>
        <v>8.6093087086728498E-2</v>
      </c>
      <c r="U562" s="264">
        <f>U560/'Summary (banks)'!$U$7</f>
        <v>0.11689144651401719</v>
      </c>
      <c r="V562" s="264">
        <f>V560/'Summary (banks)'!$V$7</f>
        <v>0</v>
      </c>
      <c r="W562" s="264">
        <f>W560/'Summary (banks)'!$W$7</f>
        <v>7.2389455269349101E-4</v>
      </c>
      <c r="X562" s="264">
        <f>X560/'Summary (banks)'!$X$7</f>
        <v>4.3184326710816776E-2</v>
      </c>
      <c r="Z562" s="397"/>
    </row>
    <row r="563" spans="1:26" s="17" customFormat="1" ht="15.75" thickBot="1" x14ac:dyDescent="0.3">
      <c r="A563" s="683"/>
      <c r="B563" s="685"/>
      <c r="C563" s="372" t="s">
        <v>398</v>
      </c>
      <c r="D563" s="230">
        <f>D560/'Summary (banks)'!$D$9</f>
        <v>0.13777171555600651</v>
      </c>
      <c r="E563" s="230">
        <f>E560/'Summary (banks)'!$E$9</f>
        <v>5.540745387068109E-3</v>
      </c>
      <c r="F563" s="230">
        <f>F560/'Summary (banks)'!$F$9</f>
        <v>0.1767909509844994</v>
      </c>
      <c r="G563" s="230">
        <f>G560/'Summary (banks)'!$G$9</f>
        <v>1.9905213270142184E-2</v>
      </c>
      <c r="H563" s="230">
        <f>H560/'Summary (banks)'!$H$9</f>
        <v>0</v>
      </c>
      <c r="I563" s="230">
        <f>I560/'Summary (banks)'!$I$9</f>
        <v>0</v>
      </c>
      <c r="J563" s="230">
        <f>J560/'Summary (banks)'!$J$9</f>
        <v>0.13899436198366125</v>
      </c>
      <c r="K563" s="230">
        <f>K560/'Summary (banks)'!$K$9</f>
        <v>0.32786093674553357</v>
      </c>
      <c r="L563" s="230">
        <f>L560/'Summary (banks)'!$L$9</f>
        <v>0.32909930715935337</v>
      </c>
      <c r="M563" s="230">
        <f>M560/'Summary (banks)'!$M$9</f>
        <v>0.37613019891500904</v>
      </c>
      <c r="N563" s="230">
        <f>N560/'Summary (banks)'!$N$9</f>
        <v>0.34141201264488935</v>
      </c>
      <c r="O563" s="230">
        <f>O560/'Summary (banks)'!$O$9</f>
        <v>0.32396113293363654</v>
      </c>
      <c r="P563" s="230">
        <f>P560/'Summary (banks)'!$P$9</f>
        <v>0.58684654300168637</v>
      </c>
      <c r="Q563" s="230" t="e">
        <f>Q560/'Summary (banks)'!$Q$9</f>
        <v>#DIV/0!</v>
      </c>
      <c r="R563" s="230">
        <f>R560/'Summary (banks)'!$R$9</f>
        <v>6.45580589254766E-2</v>
      </c>
      <c r="S563" s="230">
        <f>S560/'Summary (banks)'!$S$9</f>
        <v>3.629764065335753E-3</v>
      </c>
      <c r="T563" s="230">
        <f>T560/'Summary (banks)'!$T$9</f>
        <v>0.32892709310912843</v>
      </c>
      <c r="U563" s="230">
        <f>U560/'Summary (banks)'!$U$9</f>
        <v>0.38066813483598871</v>
      </c>
      <c r="V563" s="230">
        <f>V560/'Summary (banks)'!$V$9</f>
        <v>0</v>
      </c>
      <c r="W563" s="230">
        <f>W560/'Summary (banks)'!$W$9</f>
        <v>8.8235294117647065E-2</v>
      </c>
      <c r="X563" s="230">
        <f>X560/'Summary (banks)'!$X$9</f>
        <v>0.82804232804232802</v>
      </c>
      <c r="Z563" s="397"/>
    </row>
    <row r="564" spans="1:26" s="23" customFormat="1" ht="15.75" thickBot="1" x14ac:dyDescent="0.3">
      <c r="A564" s="683"/>
      <c r="B564" s="685"/>
      <c r="C564" s="236" t="s">
        <v>6</v>
      </c>
      <c r="D564" s="203">
        <f>SUM(E564:X564)</f>
        <v>4932.6700199999996</v>
      </c>
      <c r="E564" s="188">
        <f>HSBC!E33</f>
        <v>0</v>
      </c>
      <c r="F564" s="203">
        <f>Barclays!F24</f>
        <v>556.70472800000005</v>
      </c>
      <c r="G564" s="203">
        <f>RBS!E30</f>
        <v>8.2678919999999998</v>
      </c>
      <c r="H564" s="188"/>
      <c r="I564" s="203">
        <f>'Standard Chartered'!E39</f>
        <v>-0.90159999999999996</v>
      </c>
      <c r="J564" s="188">
        <f>'BNP Paribas'!E37</f>
        <v>665</v>
      </c>
      <c r="K564" s="188">
        <f>'Crédit Agricole'!E26</f>
        <v>411</v>
      </c>
      <c r="L564" s="188">
        <f>'Société Générale'!E49</f>
        <v>587</v>
      </c>
      <c r="M564" s="188">
        <f>'BPCE group'!E38</f>
        <v>129</v>
      </c>
      <c r="N564" s="188">
        <f>'Crédit Mutuel'!E11</f>
        <v>151</v>
      </c>
      <c r="O564" s="188">
        <f>'Deutsche Bank'!E32</f>
        <v>1167</v>
      </c>
      <c r="P564" s="188">
        <f>Commerzbank!E8</f>
        <v>220</v>
      </c>
      <c r="Q564" s="188"/>
      <c r="R564" s="188">
        <f>ING!G21</f>
        <v>166</v>
      </c>
      <c r="S564" s="188">
        <f>Rabobank!F26</f>
        <v>0</v>
      </c>
      <c r="T564" s="188">
        <f>Unicredit!F113</f>
        <v>215.904</v>
      </c>
      <c r="U564" s="203">
        <f>'Intesa Sao'!F50</f>
        <v>445.69499999999999</v>
      </c>
      <c r="V564" s="188"/>
      <c r="W564" s="188">
        <f>'BBVA '!G15</f>
        <v>0</v>
      </c>
      <c r="X564" s="188">
        <f>Nordea!F13</f>
        <v>211</v>
      </c>
      <c r="Y564" s="188"/>
      <c r="Z564" s="404"/>
    </row>
    <row r="565" spans="1:26" s="17" customFormat="1" x14ac:dyDescent="0.25">
      <c r="A565" s="683"/>
      <c r="B565" s="685"/>
      <c r="C565" s="189" t="s">
        <v>335</v>
      </c>
      <c r="D565" s="26">
        <f>D564/'Summary (banks)'!$D$29</f>
        <v>5.2297854085566781E-2</v>
      </c>
      <c r="E565" s="230">
        <f>E564/'Summary (banks)'!$E$29</f>
        <v>0</v>
      </c>
      <c r="F565" s="230">
        <f>F564/'Summary (banks)'!$F$29</f>
        <v>0.11160220994475135</v>
      </c>
      <c r="G565" s="230">
        <f>G564/'Summary (banks)'!$G$29</f>
        <v>-2.2197558268590451E-3</v>
      </c>
      <c r="H565" s="230">
        <f>H564/'Summary (banks)'!$H$29</f>
        <v>0</v>
      </c>
      <c r="I565" s="230">
        <f>I564/'Summary (banks)'!$I$29</f>
        <v>6.5659881812212711E-4</v>
      </c>
      <c r="J565" s="230">
        <f>J564/'Summary (banks)'!$J$29</f>
        <v>6.7926455566905006E-2</v>
      </c>
      <c r="K565" s="230">
        <f>K564/'Summary (banks)'!$K$29</f>
        <v>4.6482696222574081E-2</v>
      </c>
      <c r="L565" s="230">
        <f>L564/'Summary (banks)'!$L$29</f>
        <v>9.6056291932580598E-2</v>
      </c>
      <c r="M565" s="230">
        <f>M564/'Summary (banks)'!$M$29</f>
        <v>1.9533615990308905E-2</v>
      </c>
      <c r="N565" s="230">
        <f>N564/'Summary (banks)'!$N$29</f>
        <v>2.0496810099090539E-2</v>
      </c>
      <c r="O565" s="230">
        <f>O564/'Summary (banks)'!$O$29</f>
        <v>-0.23349339735894359</v>
      </c>
      <c r="P565" s="230">
        <f>P564/'Summary (banks)'!$P$29</f>
        <v>7.0108349267049078E-2</v>
      </c>
      <c r="Q565" s="230">
        <f>Q564/'Summary (banks)'!$Q$29</f>
        <v>0</v>
      </c>
      <c r="R565" s="230">
        <f>R564/'Summary (banks)'!$R$29</f>
        <v>2.5880885562831305E-2</v>
      </c>
      <c r="S565" s="230">
        <f>S564/'Summary (banks)'!$S$29</f>
        <v>0</v>
      </c>
      <c r="T565" s="230">
        <f>T564/'Summary (banks)'!$T$29</f>
        <v>0.10138280008565025</v>
      </c>
      <c r="U565" s="230">
        <f>U564/'Summary (banks)'!$U$29</f>
        <v>5.6598044735941822E-2</v>
      </c>
      <c r="V565" s="230">
        <f>V564/'Summary (banks)'!$V$29</f>
        <v>0</v>
      </c>
      <c r="W565" s="230">
        <f>W564/'Summary (banks)'!$W$29</f>
        <v>0</v>
      </c>
      <c r="X565" s="230">
        <f>X564/'Summary (banks)'!$X$29</f>
        <v>4.485544217687075E-2</v>
      </c>
      <c r="Z565" s="397"/>
    </row>
    <row r="566" spans="1:26" s="360" customFormat="1" x14ac:dyDescent="0.25">
      <c r="A566" s="683"/>
      <c r="B566" s="685"/>
      <c r="C566" s="359" t="s">
        <v>336</v>
      </c>
      <c r="D566" s="264">
        <f>D564/'Summary (banks)'!$D$33</f>
        <v>7.2876069152653433E-2</v>
      </c>
      <c r="E566" s="264">
        <f>E564/'Summary (banks)'!$E$33</f>
        <v>0</v>
      </c>
      <c r="F566" s="264">
        <f>F564/'Summary (banks)'!$F$33</f>
        <v>0.17353951890034358</v>
      </c>
      <c r="G566" s="264">
        <f>G564/'Summary (banks)'!$G$33</f>
        <v>-2.5157232704402514E-3</v>
      </c>
      <c r="H566" s="264">
        <f>H564/'Summary (banks)'!$H$33</f>
        <v>0</v>
      </c>
      <c r="I566" s="264">
        <f>I564/'Summary (banks)'!$I$33</f>
        <v>-3.2894736842105326E-3</v>
      </c>
      <c r="J566" s="264">
        <f>J564/'Summary (banks)'!$J$33</f>
        <v>8.4767367750159334E-2</v>
      </c>
      <c r="K566" s="264">
        <f>K564/'Summary (banks)'!$K$33</f>
        <v>0.1644657863145258</v>
      </c>
      <c r="L566" s="264">
        <f>L564/'Summary (banks)'!$L$33</f>
        <v>0.1316733961417676</v>
      </c>
      <c r="M566" s="264">
        <f>M564/'Summary (banks)'!$M$33</f>
        <v>7.4696004632310367E-2</v>
      </c>
      <c r="N566" s="264">
        <f>N564/'Summary (banks)'!$N$33</f>
        <v>0.15455475946775846</v>
      </c>
      <c r="O566" s="264">
        <f>O564/'Summary (banks)'!$O$33</f>
        <v>-1.5539280958721704</v>
      </c>
      <c r="P566" s="264">
        <f>P564/'Summary (banks)'!$P$33</f>
        <v>0.16140865737344093</v>
      </c>
      <c r="Q566" s="264">
        <f>Q564/'Summary (banks)'!$Q$33</f>
        <v>0</v>
      </c>
      <c r="R566" s="264">
        <f>R564/'Summary (banks)'!$R$33</f>
        <v>3.0999066293183941E-2</v>
      </c>
      <c r="S566" s="264">
        <f>S564/'Summary (banks)'!$S$33</f>
        <v>0</v>
      </c>
      <c r="T566" s="264">
        <f>T564/'Summary (banks)'!$T$33</f>
        <v>7.6986437943804886E-2</v>
      </c>
      <c r="U566" s="264">
        <f>U564/'Summary (banks)'!$U$33</f>
        <v>0.2329740672961271</v>
      </c>
      <c r="V566" s="264">
        <f>V564/'Summary (banks)'!$V$33</f>
        <v>0</v>
      </c>
      <c r="W566" s="264">
        <f>W564/'Summary (banks)'!$W$33</f>
        <v>0</v>
      </c>
      <c r="X566" s="264">
        <f>X564/'Summary (banks)'!$X$33</f>
        <v>5.3675909437802087E-2</v>
      </c>
      <c r="Z566" s="397"/>
    </row>
    <row r="567" spans="1:26" s="17" customFormat="1" ht="15.75" thickBot="1" x14ac:dyDescent="0.3">
      <c r="A567" s="683"/>
      <c r="B567" s="685"/>
      <c r="C567" s="372" t="s">
        <v>399</v>
      </c>
      <c r="D567" s="230">
        <f>D564/'Summary (banks)'!$D$35</f>
        <v>0.19913455633763757</v>
      </c>
      <c r="E567" s="230">
        <f>E564/'Summary (banks)'!$E$35</f>
        <v>0</v>
      </c>
      <c r="F567" s="230">
        <f>F564/'Summary (banks)'!$F$35</f>
        <v>0.41692466460268318</v>
      </c>
      <c r="G567" s="230">
        <f>G564/'Summary (banks)'!$G$35</f>
        <v>1.7142857142857137E-2</v>
      </c>
      <c r="H567" s="230">
        <f>H564/'Summary (banks)'!$H$35</f>
        <v>0</v>
      </c>
      <c r="I567" s="230">
        <f>I564/'Summary (banks)'!$I$35</f>
        <v>-9.1407678244972577E-4</v>
      </c>
      <c r="J567" s="230">
        <f>J564/'Summary (banks)'!$J$35</f>
        <v>0.21070975918884663</v>
      </c>
      <c r="K567" s="230">
        <f>K564/'Summary (banks)'!$K$35</f>
        <v>0.97624703087885989</v>
      </c>
      <c r="L567" s="230">
        <f>L564/'Summary (banks)'!$L$35</f>
        <v>0.43740685543964231</v>
      </c>
      <c r="M567" s="230">
        <f>M564/'Summary (banks)'!$M$35</f>
        <v>0.61722488038277512</v>
      </c>
      <c r="N567" s="230">
        <f>N564/'Summary (banks)'!$N$35</f>
        <v>0.46749226006191952</v>
      </c>
      <c r="O567" s="230">
        <f>O564/'Summary (banks)'!$O$35</f>
        <v>0.61518186610437531</v>
      </c>
      <c r="P567" s="230">
        <f>P564/'Summary (banks)'!$P$35</f>
        <v>0.72368421052631582</v>
      </c>
      <c r="Q567" s="230" t="e">
        <f>Q564/'Summary (banks)'!$Q$35</f>
        <v>#DIV/0!</v>
      </c>
      <c r="R567" s="230">
        <f>R564/'Summary (banks)'!$R$35</f>
        <v>7.6887447892542843E-2</v>
      </c>
      <c r="S567" s="230">
        <f>S564/'Summary (banks)'!$S$35</f>
        <v>0</v>
      </c>
      <c r="T567" s="230">
        <f>T564/'Summary (banks)'!$T$35</f>
        <v>0.28509404363878371</v>
      </c>
      <c r="U567" s="230">
        <f>U564/'Summary (banks)'!$U$35</f>
        <v>0.49069680388422193</v>
      </c>
      <c r="V567" s="230">
        <f>V564/'Summary (banks)'!$V$35</f>
        <v>0</v>
      </c>
      <c r="W567" s="230">
        <f>W564/'Summary (banks)'!$W$35</f>
        <v>0</v>
      </c>
      <c r="X567" s="230">
        <f>X564/'Summary (banks)'!$X$35</f>
        <v>0.86831275720164613</v>
      </c>
      <c r="Z567" s="397"/>
    </row>
    <row r="568" spans="1:26" s="23" customFormat="1" ht="15.75" thickBot="1" x14ac:dyDescent="0.3">
      <c r="A568" s="683"/>
      <c r="B568" s="685"/>
      <c r="C568" s="188" t="s">
        <v>400</v>
      </c>
      <c r="D568" s="203">
        <f>SUM(E568:X568)</f>
        <v>839.757746</v>
      </c>
      <c r="E568" s="203">
        <f>HSBC!F33</f>
        <v>2.7047999999999996</v>
      </c>
      <c r="F568" s="203">
        <f>Barclays!G24</f>
        <v>1.377982</v>
      </c>
      <c r="G568" s="203">
        <f>RBS!F30</f>
        <v>2.7559640000000001</v>
      </c>
      <c r="H568" s="188"/>
      <c r="I568" s="188">
        <f>'Standard Chartered'!F39</f>
        <v>0</v>
      </c>
      <c r="J568" s="188">
        <f>'BNP Paribas'!H37</f>
        <v>118</v>
      </c>
      <c r="K568" s="188">
        <f>'Crédit Agricole'!H26</f>
        <v>75</v>
      </c>
      <c r="L568" s="188">
        <f>'Société Générale'!H49</f>
        <v>101</v>
      </c>
      <c r="M568" s="188">
        <f>'BPCE group'!F38</f>
        <v>18</v>
      </c>
      <c r="N568" s="188">
        <f>'Crédit Mutuel'!H11</f>
        <v>36</v>
      </c>
      <c r="O568" s="188">
        <f>'Deutsche Bank'!F32</f>
        <v>192</v>
      </c>
      <c r="P568" s="188">
        <f>Commerzbank!F8</f>
        <v>62</v>
      </c>
      <c r="Q568" s="188"/>
      <c r="R568" s="188">
        <f>ING!H21</f>
        <v>35</v>
      </c>
      <c r="S568" s="188">
        <f>Rabobank!G26</f>
        <v>0</v>
      </c>
      <c r="T568" s="188">
        <f>Unicredit!G113</f>
        <v>52.362000000000002</v>
      </c>
      <c r="U568" s="203">
        <f>'Intesa Sao'!G50</f>
        <v>75.556999999999988</v>
      </c>
      <c r="V568" s="188"/>
      <c r="W568" s="188">
        <f>'BBVA '!H15</f>
        <v>4</v>
      </c>
      <c r="X568" s="188">
        <f>Nordea!G13</f>
        <v>64</v>
      </c>
      <c r="Y568" s="188"/>
      <c r="Z568" s="404"/>
    </row>
    <row r="569" spans="1:26" s="17" customFormat="1" x14ac:dyDescent="0.25">
      <c r="A569" s="683"/>
      <c r="B569" s="685"/>
      <c r="C569" s="189" t="s">
        <v>401</v>
      </c>
      <c r="D569" s="26">
        <f>D568/'Summary (banks)'!$D$42</f>
        <v>3.0101666557583916E-2</v>
      </c>
      <c r="E569" s="230">
        <f>E568/'Summary (banks)'!$E$42</f>
        <v>8.915304606240713E-4</v>
      </c>
      <c r="F569" s="528">
        <f>F568/'Summary (banks)'!$F$42</f>
        <v>8.5470085470085492E-4</v>
      </c>
      <c r="G569" s="230">
        <f>G568/'Summary (banks)'!$G$42</f>
        <v>3.5714285714285719E-2</v>
      </c>
      <c r="H569" s="230">
        <f>H568/'Summary (banks)'!$H$42</f>
        <v>0</v>
      </c>
      <c r="I569" s="230">
        <f>I568/'Summary (banks)'!$I$42</f>
        <v>0</v>
      </c>
      <c r="J569" s="230">
        <f>J568/'Summary (banks)'!$J$42</f>
        <v>3.5382308845577214E-2</v>
      </c>
      <c r="K569" s="230">
        <f>K568/'Summary (banks)'!$K$42</f>
        <v>2.508361204013378E-2</v>
      </c>
      <c r="L569" s="230">
        <f>L568/'Summary (banks)'!$L$42</f>
        <v>5.8995327102803738E-2</v>
      </c>
      <c r="M569" s="230">
        <f>M568/'Summary (banks)'!$M$42</f>
        <v>7.7519379844961239E-3</v>
      </c>
      <c r="N569" s="230">
        <f>N568/'Summary (banks)'!$N$42</f>
        <v>1.9554589896795219E-2</v>
      </c>
      <c r="O569" s="230">
        <f>O568/'Summary (banks)'!$O$42</f>
        <v>0.22775800711743771</v>
      </c>
      <c r="P569" s="230">
        <f>P568/'Summary (banks)'!$P$42</f>
        <v>0.10130718954248366</v>
      </c>
      <c r="Q569" s="230">
        <f>Q568/'Summary (banks)'!$Q$42</f>
        <v>0</v>
      </c>
      <c r="R569" s="230">
        <f>R568/'Summary (banks)'!$R$42</f>
        <v>2.0796197266785502E-2</v>
      </c>
      <c r="S569" s="230">
        <f>S568/'Summary (banks)'!$S$42</f>
        <v>0</v>
      </c>
      <c r="T569" s="230">
        <f>T568/'Summary (banks)'!$T$42</f>
        <v>0.62773635121202653</v>
      </c>
      <c r="U569" s="230">
        <f>U568/'Summary (banks)'!$U$42</f>
        <v>5.3785186703796707E-2</v>
      </c>
      <c r="V569" s="230">
        <f>V568/'Summary (banks)'!$V$42</f>
        <v>0</v>
      </c>
      <c r="W569" s="230">
        <f>W568/'Summary (banks)'!$W$42</f>
        <v>3.1397174254317113E-3</v>
      </c>
      <c r="X569" s="230">
        <f>X568/'Summary (banks)'!$X$42</f>
        <v>6.1420345489443376E-2</v>
      </c>
      <c r="Z569" s="397"/>
    </row>
    <row r="570" spans="1:26" s="360" customFormat="1" x14ac:dyDescent="0.25">
      <c r="A570" s="683"/>
      <c r="B570" s="685"/>
      <c r="C570" s="359" t="s">
        <v>402</v>
      </c>
      <c r="D570" s="264">
        <f>D568/'Summary (banks)'!$D$46</f>
        <v>4.5060722296403483E-2</v>
      </c>
      <c r="E570" s="264">
        <f>E568/'Summary (banks)'!$E$46</f>
        <v>9.2564023449552611E-4</v>
      </c>
      <c r="F570" s="264">
        <f>F568/'Summary (banks)'!$F$46</f>
        <v>9.8911968348170147E-4</v>
      </c>
      <c r="G570" s="264">
        <f>G568/'Summary (banks)'!$G$46</f>
        <v>-1.7543859649122806E-2</v>
      </c>
      <c r="H570" s="264">
        <f>H568/'Summary (banks)'!$H$46</f>
        <v>0</v>
      </c>
      <c r="I570" s="264">
        <f>I568/'Summary (banks)'!$I$46</f>
        <v>0</v>
      </c>
      <c r="J570" s="264">
        <f>J568/'Summary (banks)'!$J$46</f>
        <v>5.4705609643022714E-2</v>
      </c>
      <c r="K570" s="264">
        <f>K568/'Summary (banks)'!$K$46</f>
        <v>0.10608203677510608</v>
      </c>
      <c r="L570" s="264">
        <f>L568/'Summary (banks)'!$L$46</f>
        <v>8.9222614840989395E-2</v>
      </c>
      <c r="M570" s="264">
        <f>M568/'Summary (banks)'!$M$46</f>
        <v>3.2028469750889681E-2</v>
      </c>
      <c r="N570" s="264">
        <f>N568/'Summary (banks)'!$N$46</f>
        <v>0.16</v>
      </c>
      <c r="O570" s="264">
        <f>O568/'Summary (banks)'!$O$46</f>
        <v>0.15347721822541965</v>
      </c>
      <c r="P570" s="264">
        <f>P568/'Summary (banks)'!$P$46</f>
        <v>0.15233415233415235</v>
      </c>
      <c r="Q570" s="264">
        <f>Q568/'Summary (banks)'!$Q$46</f>
        <v>0</v>
      </c>
      <c r="R570" s="264">
        <f>R568/'Summary (banks)'!$R$46</f>
        <v>2.7559055118110236E-2</v>
      </c>
      <c r="S570" s="264">
        <f>S568/'Summary (banks)'!$S$46</f>
        <v>0</v>
      </c>
      <c r="T570" s="264">
        <f>T568/'Summary (banks)'!$T$46</f>
        <v>0.2331884496855906</v>
      </c>
      <c r="U570" s="264">
        <f>U568/'Summary (banks)'!$U$46</f>
        <v>0.20511894710837569</v>
      </c>
      <c r="V570" s="264">
        <f>V568/'Summary (banks)'!$V$46</f>
        <v>0</v>
      </c>
      <c r="W570" s="264">
        <f>W568/'Summary (banks)'!$W$46</f>
        <v>2.4752475247524753E-3</v>
      </c>
      <c r="X570" s="264">
        <f>X568/'Summary (banks)'!$X$46</f>
        <v>7.0175438596491224E-2</v>
      </c>
      <c r="Z570" s="397"/>
    </row>
    <row r="571" spans="1:26" s="17" customFormat="1" ht="15.75" thickBot="1" x14ac:dyDescent="0.3">
      <c r="A571" s="683"/>
      <c r="B571" s="685"/>
      <c r="C571" s="372" t="s">
        <v>403</v>
      </c>
      <c r="D571" s="230">
        <f>D568/'Summary (banks)'!$D$48</f>
        <v>0.21911898335879171</v>
      </c>
      <c r="E571" s="230">
        <f>E568/'Summary (banks)'!$E$48</f>
        <v>2.3715415019762843E-3</v>
      </c>
      <c r="F571" s="230">
        <f>F568/'Summary (banks)'!$F$48</f>
        <v>2.2727272727272728E-2</v>
      </c>
      <c r="G571" s="230">
        <f>G568/'Summary (banks)'!$G$48</f>
        <v>4.5454545454545456E-2</v>
      </c>
      <c r="H571" s="230">
        <f>H568/'Summary (banks)'!$H$48</f>
        <v>0</v>
      </c>
      <c r="I571" s="230">
        <f>I568/'Summary (banks)'!$I$48</f>
        <v>0</v>
      </c>
      <c r="J571" s="230">
        <f>J568/'Summary (banks)'!$J$48</f>
        <v>0.15445026178010471</v>
      </c>
      <c r="K571" s="230">
        <f>K568/'Summary (banks)'!$K$48</f>
        <v>0.4437869822485207</v>
      </c>
      <c r="L571" s="230">
        <f>L568/'Summary (banks)'!$L$48</f>
        <v>0.46759259259259262</v>
      </c>
      <c r="M571" s="230">
        <f>M568/'Summary (banks)'!$M$48</f>
        <v>0.47368421052631576</v>
      </c>
      <c r="N571" s="230">
        <f>N568/'Summary (banks)'!$N$48</f>
        <v>0.69230769230769229</v>
      </c>
      <c r="O571" s="230">
        <f>O568/'Summary (banks)'!$O$48</f>
        <v>0.62135922330097082</v>
      </c>
      <c r="P571" s="230">
        <f>P568/'Summary (banks)'!$P$48</f>
        <v>0.92537313432835822</v>
      </c>
      <c r="Q571" s="230" t="e">
        <f>Q568/'Summary (banks)'!$Q$48</f>
        <v>#DIV/0!</v>
      </c>
      <c r="R571" s="230">
        <f>R568/'Summary (banks)'!$R$48</f>
        <v>7.7605321507760533E-2</v>
      </c>
      <c r="S571" s="230">
        <f>S568/'Summary (banks)'!$S$48</f>
        <v>0</v>
      </c>
      <c r="T571" s="230">
        <f>T568/'Summary (banks)'!$T$48</f>
        <v>7.0521212121212216</v>
      </c>
      <c r="U571" s="230">
        <f>U568/'Summary (banks)'!$U$48</f>
        <v>0.56660242517866377</v>
      </c>
      <c r="V571" s="230">
        <f>V568/'Summary (banks)'!$V$48</f>
        <v>0</v>
      </c>
      <c r="W571" s="230">
        <f>W568/'Summary (banks)'!$W$48</f>
        <v>0.5</v>
      </c>
      <c r="X571" s="230">
        <f>X568/'Summary (banks)'!$X$48</f>
        <v>0.91428571428571426</v>
      </c>
      <c r="Z571" s="397"/>
    </row>
    <row r="572" spans="1:26" s="23" customFormat="1" ht="15.75" thickBot="1" x14ac:dyDescent="0.3">
      <c r="A572" s="683"/>
      <c r="B572" s="685"/>
      <c r="C572" s="188" t="s">
        <v>3</v>
      </c>
      <c r="D572" s="203">
        <f>SUM(E572:X572)</f>
        <v>10869</v>
      </c>
      <c r="E572" s="188">
        <f>HSBC!D33</f>
        <v>340</v>
      </c>
      <c r="F572" s="188">
        <f>Barclays!E24</f>
        <v>42</v>
      </c>
      <c r="G572" s="188">
        <f>RBS!D30</f>
        <v>99</v>
      </c>
      <c r="H572" s="188"/>
      <c r="I572" s="188">
        <f>'Standard Chartered'!D39</f>
        <v>4</v>
      </c>
      <c r="J572" s="188">
        <f>'BNP Paribas'!D37</f>
        <v>3609</v>
      </c>
      <c r="K572" s="188">
        <f>'Crédit Agricole'!D26</f>
        <v>1293</v>
      </c>
      <c r="L572" s="188">
        <f>'Société Générale'!D49</f>
        <v>1570</v>
      </c>
      <c r="M572" s="188">
        <f>'BPCE group'!D38</f>
        <v>259</v>
      </c>
      <c r="N572" s="188">
        <f>'Crédit Mutuel'!D11</f>
        <v>863</v>
      </c>
      <c r="O572" s="188">
        <f>'Deutsche Bank'!D32</f>
        <v>607</v>
      </c>
      <c r="P572" s="188">
        <f>Commerzbank!D8</f>
        <v>491</v>
      </c>
      <c r="Q572" s="188"/>
      <c r="R572" s="188">
        <f>ING!F21</f>
        <v>774</v>
      </c>
      <c r="S572" s="188">
        <f>Rabobank!E26</f>
        <v>12</v>
      </c>
      <c r="T572" s="188">
        <f>Unicredit!E113</f>
        <v>191</v>
      </c>
      <c r="U572" s="188">
        <f>'Intesa Sao'!E50</f>
        <v>319</v>
      </c>
      <c r="V572" s="188"/>
      <c r="W572" s="188">
        <f>'BBVA '!F15</f>
        <v>3</v>
      </c>
      <c r="X572" s="188">
        <f>Nordea!E13</f>
        <v>393</v>
      </c>
      <c r="Y572" s="188"/>
      <c r="Z572" s="404"/>
    </row>
    <row r="573" spans="1:26" s="17" customFormat="1" x14ac:dyDescent="0.25">
      <c r="A573" s="683"/>
      <c r="B573" s="685"/>
      <c r="C573" s="189" t="s">
        <v>337</v>
      </c>
      <c r="D573" s="26">
        <f>D572/'Summary (banks)'!$D$16</f>
        <v>5.1816015720718873E-3</v>
      </c>
      <c r="E573" s="230">
        <f>E572/'Summary (banks)'!$E$16</f>
        <v>1.3129745051244622E-3</v>
      </c>
      <c r="F573" s="230">
        <f>F572/'Summary (banks)'!$F$16</f>
        <v>3.2085561497326203E-4</v>
      </c>
      <c r="G573" s="230">
        <f>G572/'Summary (banks)'!$G$16</f>
        <v>1.0779734099892202E-3</v>
      </c>
      <c r="H573" s="230">
        <f>H572/'Summary (banks)'!$H$16</f>
        <v>0</v>
      </c>
      <c r="I573" s="230">
        <f>I572/'Summary (banks)'!$I$16</f>
        <v>4.5809569619093431E-5</v>
      </c>
      <c r="J573" s="230">
        <f>J572/'Summary (banks)'!$J$16</f>
        <v>1.9878711766941521E-2</v>
      </c>
      <c r="K573" s="230">
        <f>K572/'Summary (banks)'!$K$16</f>
        <v>9.355735000434141E-3</v>
      </c>
      <c r="L573" s="230">
        <f>L572/'Summary (banks)'!$L$16</f>
        <v>1.1919584560721553E-2</v>
      </c>
      <c r="M573" s="230">
        <f>M572/'Summary (banks)'!$M$16</f>
        <v>2.5173248320973494E-3</v>
      </c>
      <c r="N573" s="230">
        <f>N572/'Summary (banks)'!$N$16</f>
        <v>1.0951776649746192E-2</v>
      </c>
      <c r="O573" s="230">
        <f>O572/'Summary (banks)'!$O$16</f>
        <v>6.0036595618416502E-3</v>
      </c>
      <c r="P573" s="230">
        <f>P572/'Summary (banks)'!$P$16</f>
        <v>1.1143894689060373E-2</v>
      </c>
      <c r="Q573" s="230">
        <f>Q572/'Summary (banks)'!$Q$16</f>
        <v>0</v>
      </c>
      <c r="R573" s="230">
        <f>R572/'Summary (banks)'!$R$16</f>
        <v>1.468133535660091E-2</v>
      </c>
      <c r="S573" s="230">
        <f>S572/'Summary (banks)'!$S$16</f>
        <v>2.5555839509327881E-4</v>
      </c>
      <c r="T573" s="230">
        <f>T572/'Summary (banks)'!$T$16</f>
        <v>1.5819770571913695E-3</v>
      </c>
      <c r="U573" s="230">
        <f>U572/'Summary (banks)'!$U$16</f>
        <v>3.6085564642933904E-3</v>
      </c>
      <c r="V573" s="230">
        <f>V572/'Summary (banks)'!$V$16</f>
        <v>0</v>
      </c>
      <c r="W573" s="230">
        <f>W572/'Summary (banks)'!$W$16</f>
        <v>2.1744172561753451E-5</v>
      </c>
      <c r="X573" s="230">
        <f>X572/'Summary (banks)'!$X$16</f>
        <v>1.3240793773794684E-2</v>
      </c>
      <c r="Z573" s="397"/>
    </row>
    <row r="574" spans="1:26" s="360" customFormat="1" x14ac:dyDescent="0.25">
      <c r="A574" s="683"/>
      <c r="B574" s="685"/>
      <c r="C574" s="359" t="s">
        <v>338</v>
      </c>
      <c r="D574" s="264">
        <f>D572/'Summary (banks)'!$D$20</f>
        <v>9.2719208973520133E-3</v>
      </c>
      <c r="E574" s="264">
        <f>E572/'Summary (banks)'!$E$20</f>
        <v>1.585857879148301E-3</v>
      </c>
      <c r="F574" s="264">
        <f>F572/'Summary (banks)'!$F$20</f>
        <v>5.1046452271567128E-4</v>
      </c>
      <c r="G574" s="264">
        <f>G572/'Summary (banks)'!$G$20</f>
        <v>3.6300968025814021E-3</v>
      </c>
      <c r="H574" s="264">
        <f>H572/'Summary (banks)'!$H$20</f>
        <v>0</v>
      </c>
      <c r="I574" s="264">
        <f>I572/'Summary (banks)'!$I$20</f>
        <v>4.6802784765693561E-5</v>
      </c>
      <c r="J574" s="264">
        <f>J572/'Summary (banks)'!$J$20</f>
        <v>2.8971662519065584E-2</v>
      </c>
      <c r="K574" s="264">
        <f>K572/'Summary (banks)'!$K$20</f>
        <v>3.7569735006973498E-2</v>
      </c>
      <c r="L574" s="264">
        <f>L572/'Summary (banks)'!$L$20</f>
        <v>1.9599520623189853E-2</v>
      </c>
      <c r="M574" s="264">
        <f>M572/'Summary (banks)'!$M$20</f>
        <v>2.2222222222222223E-2</v>
      </c>
      <c r="N574" s="264">
        <f>N572/'Summary (banks)'!$N$20</f>
        <v>6.6527906259636144E-2</v>
      </c>
      <c r="O574" s="264">
        <f>O572/'Summary (banks)'!$O$20</f>
        <v>1.0966972609669726E-2</v>
      </c>
      <c r="P574" s="264">
        <f>P572/'Summary (banks)'!$P$20</f>
        <v>4.844597927972373E-2</v>
      </c>
      <c r="Q574" s="264">
        <f>Q572/'Summary (banks)'!$Q$20</f>
        <v>0</v>
      </c>
      <c r="R574" s="264">
        <f>R572/'Summary (banks)'!$R$20</f>
        <v>2.0296847957203545E-2</v>
      </c>
      <c r="S574" s="264">
        <f>S572/'Summary (banks)'!$S$20</f>
        <v>1.0071338648762064E-3</v>
      </c>
      <c r="T574" s="264">
        <f>T572/'Summary (banks)'!$T$20</f>
        <v>2.6211060793193356E-3</v>
      </c>
      <c r="U574" s="264">
        <f>U572/'Summary (banks)'!$U$20</f>
        <v>1.1746078503571691E-2</v>
      </c>
      <c r="V574" s="264">
        <f>V572/'Summary (banks)'!$V$20</f>
        <v>0</v>
      </c>
      <c r="W574" s="264">
        <f>W572/'Summary (banks)'!$W$20</f>
        <v>2.8553752438966354E-5</v>
      </c>
      <c r="X574" s="264">
        <f>X572/'Summary (banks)'!$X$20</f>
        <v>1.7294490406618554E-2</v>
      </c>
      <c r="Z574" s="397"/>
    </row>
    <row r="575" spans="1:26" s="17" customFormat="1" ht="15.75" thickBot="1" x14ac:dyDescent="0.3">
      <c r="A575" s="683"/>
      <c r="B575" s="685"/>
      <c r="C575" s="372" t="s">
        <v>404</v>
      </c>
      <c r="D575" s="230">
        <f>D572/'Summary (banks)'!$D$22</f>
        <v>7.5089120402354437E-2</v>
      </c>
      <c r="E575" s="230">
        <f>E572/'Summary (banks)'!$E$22</f>
        <v>8.6187229080585057E-3</v>
      </c>
      <c r="F575" s="230">
        <f>F572/'Summary (banks)'!$F$22</f>
        <v>6.8038231005993844E-3</v>
      </c>
      <c r="G575" s="230">
        <f>G572/'Summary (banks)'!$G$22</f>
        <v>1.300578034682081E-2</v>
      </c>
      <c r="H575" s="230">
        <f>H572/'Summary (banks)'!$H$22</f>
        <v>0</v>
      </c>
      <c r="I575" s="230">
        <f>I572/'Summary (banks)'!$I$22</f>
        <v>2.6190008511752769E-4</v>
      </c>
      <c r="J575" s="230">
        <f>J572/'Summary (banks)'!$J$22</f>
        <v>0.12848903446311591</v>
      </c>
      <c r="K575" s="230">
        <f>K572/'Summary (banks)'!$K$22</f>
        <v>0.26409313725490197</v>
      </c>
      <c r="L575" s="230">
        <f>L572/'Summary (banks)'!$L$22</f>
        <v>0.30503205750922868</v>
      </c>
      <c r="M575" s="230">
        <f>M572/'Summary (banks)'!$M$22</f>
        <v>0.16007416563658838</v>
      </c>
      <c r="N575" s="230">
        <f>N572/'Summary (banks)'!$N$22</f>
        <v>0.27536694320357369</v>
      </c>
      <c r="O575" s="230">
        <f>O572/'Summary (banks)'!$O$22</f>
        <v>8.5097434459554186E-2</v>
      </c>
      <c r="P575" s="230">
        <f>P572/'Summary (banks)'!$P$22</f>
        <v>0.42400690846286704</v>
      </c>
      <c r="Q575" s="230" t="e">
        <f>Q572/'Summary (banks)'!$Q$22</f>
        <v>#DIV/0!</v>
      </c>
      <c r="R575" s="230">
        <f>R572/'Summary (banks)'!$R$22</f>
        <v>6.8020036910097545E-2</v>
      </c>
      <c r="S575" s="230">
        <f>S572/'Summary (banks)'!$S$22</f>
        <v>1.2461059190031152E-2</v>
      </c>
      <c r="T575" s="230">
        <f>T572/'Summary (banks)'!$T$22</f>
        <v>2.3230357577231818E-2</v>
      </c>
      <c r="U575" s="230">
        <f>U572/'Summary (banks)'!$U$22</f>
        <v>0.61464354527938347</v>
      </c>
      <c r="V575" s="230">
        <f>V572/'Summary (banks)'!$V$22</f>
        <v>0</v>
      </c>
      <c r="W575" s="230">
        <f>W572/'Summary (banks)'!$W$22</f>
        <v>1.5806111696522655E-3</v>
      </c>
      <c r="X575" s="230">
        <f>X572/'Summary (banks)'!$X$22</f>
        <v>0.7690802348336595</v>
      </c>
      <c r="Z575" s="397"/>
    </row>
    <row r="576" spans="1:26" s="23" customFormat="1" ht="15.75" thickBot="1" x14ac:dyDescent="0.3">
      <c r="A576" s="683"/>
      <c r="B576" s="685"/>
      <c r="C576" s="190" t="s">
        <v>405</v>
      </c>
      <c r="D576" s="203">
        <f>SUM(E576:X576)</f>
        <v>0</v>
      </c>
      <c r="E576" s="190"/>
      <c r="F576" s="190"/>
      <c r="G576" s="190">
        <v>0</v>
      </c>
      <c r="H576" s="190"/>
      <c r="I576" s="188">
        <f>'Standard Chartered'!G39</f>
        <v>0</v>
      </c>
      <c r="J576" s="190"/>
      <c r="K576" s="190"/>
      <c r="L576" s="190"/>
      <c r="M576" s="190"/>
      <c r="N576" s="190"/>
      <c r="O576" s="190"/>
      <c r="P576" s="188">
        <f>Commerzbank!G8</f>
        <v>0</v>
      </c>
      <c r="Q576" s="190"/>
      <c r="R576" s="190"/>
      <c r="S576" s="190"/>
      <c r="T576" s="190"/>
      <c r="U576" s="188"/>
      <c r="V576" s="190"/>
      <c r="W576" s="188">
        <f>'BBVA '!I15</f>
        <v>0</v>
      </c>
      <c r="X576" s="188">
        <f>Nordea!H13</f>
        <v>0</v>
      </c>
      <c r="Y576" s="190"/>
      <c r="Z576" s="405"/>
    </row>
    <row r="577" spans="1:26" s="192" customFormat="1" ht="15.75" thickBot="1" x14ac:dyDescent="0.3">
      <c r="A577" s="683"/>
      <c r="B577" s="686"/>
      <c r="C577" s="191" t="s">
        <v>406</v>
      </c>
      <c r="D577" s="231">
        <f>D576/'Summary (banks)'!$D$55</f>
        <v>0</v>
      </c>
      <c r="E577" s="231" t="e">
        <f>E576/'Summary (banks)'!$E$55</f>
        <v>#DIV/0!</v>
      </c>
      <c r="F577" s="231" t="e">
        <f>F576/'Summary (banks)'!$F$55</f>
        <v>#DIV/0!</v>
      </c>
      <c r="G577" s="231" t="e">
        <f>G576/'Summary (banks)'!$G$55</f>
        <v>#DIV/0!</v>
      </c>
      <c r="H577" s="231" t="e">
        <f>H576/'Summary (banks)'!$H$55</f>
        <v>#DIV/0!</v>
      </c>
      <c r="I577" s="231">
        <f>I576/'Summary (banks)'!$I$55</f>
        <v>0</v>
      </c>
      <c r="J577" s="231" t="e">
        <f>J576/'Summary (banks)'!$J$55</f>
        <v>#DIV/0!</v>
      </c>
      <c r="K577" s="231" t="e">
        <f>K576/'Summary (banks)'!$K$55</f>
        <v>#DIV/0!</v>
      </c>
      <c r="L577" s="231" t="e">
        <f>L576/'Summary (banks)'!$L$55</f>
        <v>#DIV/0!</v>
      </c>
      <c r="M577" s="231" t="e">
        <f>M576/'Summary (banks)'!$M$55</f>
        <v>#DIV/0!</v>
      </c>
      <c r="N577" s="231" t="e">
        <f>N576/'Summary (banks)'!$N$55</f>
        <v>#DIV/0!</v>
      </c>
      <c r="O577" s="231" t="e">
        <f>O576/'Summary (banks)'!$O$55</f>
        <v>#DIV/0!</v>
      </c>
      <c r="P577" s="231" t="e">
        <f>P576/'Summary (banks)'!$P$55</f>
        <v>#DIV/0!</v>
      </c>
      <c r="Q577" s="231" t="e">
        <f>Q576/'Summary (banks)'!$Q$55</f>
        <v>#DIV/0!</v>
      </c>
      <c r="R577" s="231">
        <f>R576/'Summary (banks)'!$R$55</f>
        <v>0</v>
      </c>
      <c r="S577" s="231" t="e">
        <f>S576/'Summary (banks)'!$S$55</f>
        <v>#DIV/0!</v>
      </c>
      <c r="T577" s="231">
        <f>T576/'Summary (banks)'!$T$55</f>
        <v>0</v>
      </c>
      <c r="U577" s="231" t="e">
        <f>U576/'Summary (banks)'!$U$55</f>
        <v>#DIV/0!</v>
      </c>
      <c r="V577" s="231" t="e">
        <f>V576/'Summary (banks)'!$V$55</f>
        <v>#DIV/0!</v>
      </c>
      <c r="W577" s="231" t="e">
        <f>W576/'Summary (banks)'!$W$55</f>
        <v>#DIV/0!</v>
      </c>
      <c r="X577" s="231" t="e">
        <f>X576/'Summary (banks)'!$X$55</f>
        <v>#DIV/0!</v>
      </c>
      <c r="Z577" s="398"/>
    </row>
    <row r="578" spans="1:26" s="230" customFormat="1" ht="15" customHeight="1" thickTop="1" thickBot="1" x14ac:dyDescent="0.3">
      <c r="A578" s="683"/>
      <c r="B578" s="687" t="s">
        <v>82</v>
      </c>
      <c r="C578" s="200" t="s">
        <v>91</v>
      </c>
      <c r="D578" s="200">
        <f>D568/D564</f>
        <v>0.17024405496315767</v>
      </c>
      <c r="E578" s="200" t="e">
        <f>HSBC!H33</f>
        <v>#DIV/0!</v>
      </c>
      <c r="F578" s="527">
        <f>Barclays!M24</f>
        <v>2.4752475247524753E-3</v>
      </c>
      <c r="G578" s="200">
        <f>RBS!H30</f>
        <v>0.33333333333333337</v>
      </c>
      <c r="H578" s="200"/>
      <c r="I578" s="188">
        <f>'Standard Chartered'!L39</f>
        <v>0</v>
      </c>
      <c r="J578" s="200">
        <f>'BNP Paribas'!J37</f>
        <v>0.1774436090225564</v>
      </c>
      <c r="K578" s="200">
        <f>'Crédit Agricole'!K26</f>
        <v>0.22627737226277372</v>
      </c>
      <c r="L578" s="200">
        <f>'Société Générale'!K49</f>
        <v>0.17206132879045996</v>
      </c>
      <c r="M578" s="200">
        <f>'BPCE group'!H38</f>
        <v>0.13953488372093023</v>
      </c>
      <c r="N578" s="200">
        <f>'Crédit Mutuel'!K11</f>
        <v>0.23841059602649006</v>
      </c>
      <c r="O578" s="200">
        <f>'Deutsche Bank'!H32</f>
        <v>0.16452442159383032</v>
      </c>
      <c r="P578" s="201">
        <f>P568/P564</f>
        <v>0.2818181818181818</v>
      </c>
      <c r="Q578" s="200"/>
      <c r="R578" s="200">
        <f>ING!K21</f>
        <v>0.21084337349397592</v>
      </c>
      <c r="S578" s="200" t="e">
        <f>Rabobank!I26</f>
        <v>#DIV/0!</v>
      </c>
      <c r="T578" s="200">
        <f>Unicredit!I113</f>
        <v>0.24252445531347266</v>
      </c>
      <c r="U578" s="201">
        <f>'Intesa Sao'!I50</f>
        <v>0.16952624552664936</v>
      </c>
      <c r="V578" s="200"/>
      <c r="W578" s="201" t="e">
        <f>'BBVA '!K15</f>
        <v>#DIV/0!</v>
      </c>
      <c r="X578" s="201">
        <f>Nordea!I13</f>
        <v>0.30331753554502372</v>
      </c>
      <c r="Y578" s="200"/>
      <c r="Z578" s="408">
        <f>MEDIAN(X578,T578:V578,F578:R578)</f>
        <v>0.19414349125826616</v>
      </c>
    </row>
    <row r="579" spans="1:26" s="17" customFormat="1" ht="15.75" thickBot="1" x14ac:dyDescent="0.3">
      <c r="A579" s="683"/>
      <c r="B579" s="688"/>
      <c r="C579" s="193" t="s">
        <v>407</v>
      </c>
      <c r="D579" s="237">
        <v>0.29220000000000002</v>
      </c>
      <c r="E579" s="204"/>
      <c r="F579" s="204"/>
      <c r="G579" s="204"/>
      <c r="I579" s="204"/>
      <c r="J579" s="204"/>
      <c r="K579" s="204"/>
      <c r="L579" s="204"/>
      <c r="M579" s="204"/>
      <c r="N579" s="204"/>
      <c r="O579" s="204"/>
      <c r="P579" s="204"/>
      <c r="R579" s="204"/>
      <c r="S579" s="204"/>
      <c r="T579" s="204"/>
      <c r="U579" s="204"/>
      <c r="W579" s="204"/>
      <c r="Z579" s="397"/>
    </row>
    <row r="580" spans="1:26" s="23" customFormat="1" ht="15.75" thickBot="1" x14ac:dyDescent="0.3">
      <c r="A580" s="683"/>
      <c r="B580" s="688"/>
      <c r="C580" s="188" t="s">
        <v>497</v>
      </c>
      <c r="D580" s="392">
        <f>D564/D572</f>
        <v>0.4538292409605299</v>
      </c>
      <c r="E580" s="188">
        <f>HSBC!I33</f>
        <v>0</v>
      </c>
      <c r="F580" s="392">
        <f>Barclays!N24</f>
        <v>13.254874476190476</v>
      </c>
      <c r="G580" s="233">
        <f>RBS!I30</f>
        <v>8.3514060606060606E-2</v>
      </c>
      <c r="H580" s="233"/>
      <c r="I580" s="233">
        <f>'Standard Chartered'!M39</f>
        <v>-0.22539999999999999</v>
      </c>
      <c r="J580" s="233">
        <f>'BNP Paribas'!L37</f>
        <v>0.18426156830146856</v>
      </c>
      <c r="K580" s="233">
        <f>'Crédit Agricole'!L26</f>
        <v>0.31786542923433875</v>
      </c>
      <c r="L580" s="233">
        <f>'Société Générale'!M49</f>
        <v>0.37388535031847131</v>
      </c>
      <c r="M580" s="233">
        <f>'BPCE group'!I38</f>
        <v>0.49806949806949807</v>
      </c>
      <c r="N580" s="233">
        <f>'Crédit Mutuel'!M11</f>
        <v>0.17497103128621089</v>
      </c>
      <c r="O580" s="392">
        <f>'Deutsche Bank'!I32</f>
        <v>1.9225700164744646</v>
      </c>
      <c r="P580" s="233">
        <f>Commerzbank!I8</f>
        <v>0.44806517311608962</v>
      </c>
      <c r="Q580" s="188"/>
      <c r="R580" s="233">
        <f>ING!L21</f>
        <v>0.2144702842377261</v>
      </c>
      <c r="S580" s="233">
        <f>Rabobank!J26</f>
        <v>0</v>
      </c>
      <c r="T580" s="233">
        <f>Unicredit!J113</f>
        <v>1.1303874345549738</v>
      </c>
      <c r="U580" s="392">
        <f>'Intesa Sao'!J50</f>
        <v>1.3971630094043888</v>
      </c>
      <c r="V580" s="188"/>
      <c r="W580" s="188">
        <f>'BBVA '!L15</f>
        <v>0</v>
      </c>
      <c r="X580" s="188">
        <f>Nordea!J13</f>
        <v>0.53689567430025442</v>
      </c>
      <c r="Y580" s="188"/>
      <c r="Z580" s="404"/>
    </row>
    <row r="581" spans="1:26" s="17" customFormat="1" x14ac:dyDescent="0.25">
      <c r="A581" s="683"/>
      <c r="B581" s="688"/>
      <c r="C581" s="189" t="s">
        <v>445</v>
      </c>
      <c r="D581" s="234">
        <f>D580/'Summary (banks)'!$D$81</f>
        <v>10.092990238277862</v>
      </c>
      <c r="E581" s="230">
        <f>E580/'Summary (banks)'!$E$81</f>
        <v>0</v>
      </c>
      <c r="F581" s="230">
        <f>F580/'Summary (banks)'!$F$81</f>
        <v>347.82688766114171</v>
      </c>
      <c r="G581" s="230">
        <f>G580/'Summary (banks)'!$G$81</f>
        <v>-2.0591934887162413</v>
      </c>
      <c r="H581" s="230">
        <f>H580/'Summary (banks)'!$H$81</f>
        <v>0</v>
      </c>
      <c r="I581" s="230">
        <f>I580/'Summary (banks)'!$I$81</f>
        <v>14.333223900196973</v>
      </c>
      <c r="J581" s="230">
        <f>J580/'Summary (banks)'!$J$81</f>
        <v>3.4170451467517795</v>
      </c>
      <c r="K581" s="230">
        <f>K580/'Summary (banks)'!$K$81</f>
        <v>4.9683639201427905</v>
      </c>
      <c r="L581" s="230">
        <f>L580/'Summary (banks)'!$L$81</f>
        <v>8.058694616682665</v>
      </c>
      <c r="M581" s="230">
        <f>M580/'Summary (banks)'!$M$81</f>
        <v>7.7596723876251437</v>
      </c>
      <c r="N581" s="230">
        <f>N580/'Summary (banks)'!$N$81</f>
        <v>1.8715511423039797</v>
      </c>
      <c r="O581" s="230">
        <f>O580/'Summary (banks)'!$O$81</f>
        <v>-38.89184504114661</v>
      </c>
      <c r="P581" s="230">
        <f>P580/'Summary (banks)'!$P$81</f>
        <v>6.2911891419677852</v>
      </c>
      <c r="Q581" s="230">
        <f>Q580/'Summary (banks)'!$Q$81</f>
        <v>0</v>
      </c>
      <c r="R581" s="230">
        <f>R580/'Summary (banks)'!$R$81</f>
        <v>1.7628427478972435</v>
      </c>
      <c r="S581" s="230">
        <f>S580/'Summary (banks)'!$S$81</f>
        <v>0</v>
      </c>
      <c r="T581" s="230">
        <f>T580/'Summary (banks)'!$T$81</f>
        <v>64.086138054141273</v>
      </c>
      <c r="U581" s="230">
        <f>U580/'Summary (banks)'!$U$81</f>
        <v>15.684400478689634</v>
      </c>
      <c r="V581" s="230">
        <f>V580/'Summary (banks)'!$V$81</f>
        <v>0</v>
      </c>
      <c r="W581" s="230">
        <f>W580/'Summary (banks)'!$W$81</f>
        <v>0</v>
      </c>
      <c r="X581" s="230">
        <f>X580/'Summary (banks)'!$X$81</f>
        <v>3.3876701762129784</v>
      </c>
      <c r="Z581" s="397"/>
    </row>
    <row r="582" spans="1:26" s="360" customFormat="1" x14ac:dyDescent="0.25">
      <c r="A582" s="683"/>
      <c r="B582" s="688"/>
      <c r="C582" s="359" t="s">
        <v>446</v>
      </c>
      <c r="D582" s="363">
        <f>D580/'Summary (banks)'!$D$84</f>
        <v>7.8598674384146499</v>
      </c>
      <c r="E582" s="264">
        <f>E580/'Summary (banks)'!$E$84</f>
        <v>0</v>
      </c>
      <c r="F582" s="264">
        <f>F580/'Summary (banks)'!$F$84</f>
        <v>339.96391752577307</v>
      </c>
      <c r="G582" s="264">
        <f>G580/'Summary (banks)'!$G$84</f>
        <v>-0.69301823264087403</v>
      </c>
      <c r="H582" s="264">
        <f>H580/'Summary (banks)'!$H$84</f>
        <v>0</v>
      </c>
      <c r="I582" s="264">
        <f>I580/'Summary (banks)'!$I$84</f>
        <v>-70.283717105263293</v>
      </c>
      <c r="J582" s="264">
        <f>J580/'Summary (banks)'!$J$84</f>
        <v>2.9258717097914517</v>
      </c>
      <c r="K582" s="264">
        <f>K580/'Summary (banks)'!$K$84</f>
        <v>4.377613690487796</v>
      </c>
      <c r="L582" s="264">
        <f>L580/'Summary (banks)'!$L$84</f>
        <v>6.7181947290064663</v>
      </c>
      <c r="M582" s="264">
        <f>M580/'Summary (banks)'!$M$84</f>
        <v>3.3613202084539666</v>
      </c>
      <c r="N582" s="264">
        <f>N580/'Summary (banks)'!$N$84</f>
        <v>2.3231568248154835</v>
      </c>
      <c r="O582" s="264">
        <f>O580/'Summary (banks)'!$O$84</f>
        <v>-141.69161820483177</v>
      </c>
      <c r="P582" s="264">
        <f>P580/'Summary (banks)'!$P$84</f>
        <v>3.3317245264354867</v>
      </c>
      <c r="Q582" s="264">
        <f>Q580/'Summary (banks)'!$Q$84</f>
        <v>0</v>
      </c>
      <c r="R582" s="264">
        <f>R580/'Summary (banks)'!$R$84</f>
        <v>1.5272847468013908</v>
      </c>
      <c r="S582" s="264">
        <f>S580/'Summary (banks)'!$S$84</f>
        <v>0</v>
      </c>
      <c r="T582" s="264">
        <f>T580/'Summary (banks)'!$T$84</f>
        <v>29.371736821806611</v>
      </c>
      <c r="U582" s="264">
        <f>U580/'Summary (banks)'!$U$84</f>
        <v>19.834199748050846</v>
      </c>
      <c r="V582" s="264">
        <f>V580/'Summary (banks)'!$V$84</f>
        <v>0</v>
      </c>
      <c r="W582" s="264">
        <f>W580/'Summary (banks)'!$W$84</f>
        <v>0</v>
      </c>
      <c r="X582" s="264">
        <f>X580/'Summary (banks)'!$X$84</f>
        <v>3.1036421528361693</v>
      </c>
      <c r="Z582" s="397"/>
    </row>
    <row r="583" spans="1:26" s="17" customFormat="1" ht="15.75" thickBot="1" x14ac:dyDescent="0.3">
      <c r="A583" s="683"/>
      <c r="B583" s="688"/>
      <c r="C583" s="357" t="s">
        <v>448</v>
      </c>
      <c r="D583" s="234">
        <f>D580/'Summary (banks)'!$D$92</f>
        <v>10.8658486934337</v>
      </c>
      <c r="E583" s="230">
        <f>E580/'Summary (banks)'!$E$90</f>
        <v>0</v>
      </c>
      <c r="F583" s="230">
        <f>F580/'Summary (banks)'!$F$90</f>
        <v>452.56693790303757</v>
      </c>
      <c r="G583" s="230">
        <f>G580/'Summary (banks)'!$G$90</f>
        <v>-1.6720165956982203</v>
      </c>
      <c r="H583" s="230">
        <f>H580/'Summary (banks)'!$H$90</f>
        <v>0</v>
      </c>
      <c r="I583" s="230">
        <f>I580/'Summary (banks)'!$I$90</f>
        <v>6.8824035154757359</v>
      </c>
      <c r="J583" s="230">
        <f>J580/'Summary (banks)'!$J$90</f>
        <v>4.2624861405258176</v>
      </c>
      <c r="K583" s="230">
        <f>K580/'Summary (banks)'!$K$90</f>
        <v>5.0319445006972128</v>
      </c>
      <c r="L583" s="230">
        <f>L580/'Summary (banks)'!$L$90</f>
        <v>9.9228968136839164</v>
      </c>
      <c r="M583" s="230">
        <f>M580/'Summary (banks)'!$M$90</f>
        <v>7.887255668491008</v>
      </c>
      <c r="N583" s="230">
        <f>N580/'Summary (banks)'!$N$90</f>
        <v>1.8795227219339059</v>
      </c>
      <c r="O583" s="230">
        <f>O580/'Summary (banks)'!$O$90</f>
        <v>-26.202719302123043</v>
      </c>
      <c r="P583" s="230">
        <f>P580/'Summary (banks)'!$P$90</f>
        <v>6.7829541485626237</v>
      </c>
      <c r="Q583" s="230">
        <f>Q580/'Summary (banks)'!$Q$90</f>
        <v>0</v>
      </c>
      <c r="R583" s="230">
        <f>R580/'Summary (banks)'!$R$90</f>
        <v>2.0837640471614183</v>
      </c>
      <c r="S583" s="230">
        <f>S580/'Summary (banks)'!$S$90</f>
        <v>0</v>
      </c>
      <c r="T583" s="230">
        <f>T580/'Summary (banks)'!$T$90</f>
        <v>92.680000221589509</v>
      </c>
      <c r="U583" s="230">
        <f>U580/'Summary (banks)'!$U$90</f>
        <v>17.625253083273453</v>
      </c>
      <c r="V583" s="230">
        <f>V580/'Summary (banks)'!$V$90</f>
        <v>0</v>
      </c>
      <c r="W583" s="230">
        <f>W580/'Summary (banks)'!$W$90</f>
        <v>0</v>
      </c>
      <c r="X583" s="230">
        <f>X580/'Summary (banks)'!$X$90</f>
        <v>3.5107031650612917</v>
      </c>
      <c r="Z583" s="397"/>
    </row>
    <row r="584" spans="1:26" s="202" customFormat="1" ht="15.75" thickBot="1" x14ac:dyDescent="0.3">
      <c r="A584" s="683"/>
      <c r="B584" s="688"/>
      <c r="C584" s="201" t="s">
        <v>498</v>
      </c>
      <c r="D584" s="526">
        <f>D564/D560</f>
        <v>0.61154920228213738</v>
      </c>
      <c r="E584" s="201">
        <f>HSBC!J33</f>
        <v>0</v>
      </c>
      <c r="F584" s="201">
        <f>Barclays!O24</f>
        <v>0.95734597156398105</v>
      </c>
      <c r="G584" s="201">
        <f>RBS!J30</f>
        <v>0.2857142857142857</v>
      </c>
      <c r="H584" s="201"/>
      <c r="I584" s="201" t="e">
        <f>'Standard Chartered'!N39</f>
        <v>#DIV/0!</v>
      </c>
      <c r="J584" s="201">
        <f>'BNP Paribas'!M37</f>
        <v>0.55049668874172186</v>
      </c>
      <c r="K584" s="201">
        <f>'Crédit Agricole'!M26</f>
        <v>0.60530191458026505</v>
      </c>
      <c r="L584" s="201">
        <f>'Société Générale'!N49</f>
        <v>0.68654970760233913</v>
      </c>
      <c r="M584" s="201">
        <f>'BPCE group'!J38</f>
        <v>0.62019230769230771</v>
      </c>
      <c r="N584" s="201">
        <f>'Crédit Mutuel'!N11</f>
        <v>0.4660493827160494</v>
      </c>
      <c r="O584" s="201">
        <f>'Deutsche Bank'!J32</f>
        <v>0.74473516273133378</v>
      </c>
      <c r="P584" s="201">
        <f>Commerzbank!J8</f>
        <v>0.63218390804597702</v>
      </c>
      <c r="Q584" s="201"/>
      <c r="R584" s="201">
        <f>ING!M21</f>
        <v>0.55704697986577179</v>
      </c>
      <c r="S584" s="201">
        <f>Rabobank!K26</f>
        <v>0</v>
      </c>
      <c r="T584" s="201">
        <f>Unicredit!K113</f>
        <v>0.20768886687092072</v>
      </c>
      <c r="U584" s="201">
        <f>'Intesa Sao'!K50</f>
        <v>0.88031736814349126</v>
      </c>
      <c r="V584" s="201"/>
      <c r="W584" s="201">
        <f>'BBVA '!M15</f>
        <v>0</v>
      </c>
      <c r="X584" s="201">
        <f>Nordea!K13</f>
        <v>0.67412140575079871</v>
      </c>
      <c r="Y584" s="201"/>
      <c r="Z584" s="407"/>
    </row>
    <row r="585" spans="1:26" s="230" customFormat="1" x14ac:dyDescent="0.25">
      <c r="A585" s="683"/>
      <c r="B585" s="688"/>
      <c r="C585" s="382" t="s">
        <v>445</v>
      </c>
      <c r="D585" s="230">
        <f>D584/'Summary (banks)'!$D$94</f>
        <v>3.166762341838711</v>
      </c>
      <c r="E585" s="230">
        <f>E584/'Summary (banks)'!$E$94</f>
        <v>0</v>
      </c>
      <c r="F585" s="230">
        <f>F584/'Summary (banks)'!$F$94</f>
        <v>7.7531800686025489</v>
      </c>
      <c r="G585" s="230">
        <f>G584/'Summary (banks)'!$G$94</f>
        <v>-1.3659954547856876</v>
      </c>
      <c r="H585" s="230">
        <f>H584/'Summary (banks)'!$H$94</f>
        <v>0</v>
      </c>
      <c r="I585" s="230" t="e">
        <f>I584/'Summary (banks)'!$I$94</f>
        <v>#DIV/0!</v>
      </c>
      <c r="J585" s="230">
        <f>J584/'Summary (banks)'!$J$94</f>
        <v>2.4144256201421914</v>
      </c>
      <c r="K585" s="230">
        <f>K584/'Summary (banks)'!$K$94</f>
        <v>2.2198054605496123</v>
      </c>
      <c r="L585" s="230">
        <f>L584/'Summary (banks)'!$L$94</f>
        <v>2.8809023321955136</v>
      </c>
      <c r="M585" s="230">
        <f>M584/'Summary (banks)'!$M$94</f>
        <v>2.2411067884265945</v>
      </c>
      <c r="N585" s="230">
        <f>N584/'Summary (banks)'!$N$94</f>
        <v>1.032305392583208</v>
      </c>
      <c r="O585" s="230">
        <f>O584/'Summary (banks)'!$O$94</f>
        <v>-5.1671030888424294</v>
      </c>
      <c r="P585" s="230">
        <f>P584/'Summary (banks)'!$P$94</f>
        <v>2.2676424693962769</v>
      </c>
      <c r="Q585" s="230">
        <f>Q584/'Summary (banks)'!$Q$94</f>
        <v>0</v>
      </c>
      <c r="R585" s="230">
        <f>R584/'Summary (banks)'!$R$94</f>
        <v>1.482505760260169</v>
      </c>
      <c r="S585" s="230">
        <f>S584/'Summary (banks)'!$S$94</f>
        <v>0</v>
      </c>
      <c r="T585" s="230">
        <f>T584/'Summary (banks)'!$T$94</f>
        <v>2.0798996614607641</v>
      </c>
      <c r="U585" s="230">
        <f>U584/'Summary (banks)'!$U$94</f>
        <v>2.6443166479074556</v>
      </c>
      <c r="V585" s="230">
        <f>V584/'Summary (banks)'!$V$94</f>
        <v>0</v>
      </c>
      <c r="W585" s="230">
        <f>W584/'Summary (banks)'!$W$94</f>
        <v>0</v>
      </c>
      <c r="X585" s="230">
        <f>X584/'Summary (banks)'!$X$94</f>
        <v>1.4532876649062181</v>
      </c>
      <c r="Z585" s="399"/>
    </row>
    <row r="586" spans="1:26" s="264" customFormat="1" x14ac:dyDescent="0.25">
      <c r="A586" s="683"/>
      <c r="B586" s="688"/>
      <c r="C586" s="383" t="s">
        <v>446</v>
      </c>
      <c r="D586" s="264">
        <f>D584/'Summary (banks)'!$D$97</f>
        <v>2.3162371540152611</v>
      </c>
      <c r="E586" s="264">
        <f>E584/'Summary (banks)'!$E$97</f>
        <v>0</v>
      </c>
      <c r="F586" s="264">
        <f>F584/'Summary (banks)'!$F$97</f>
        <v>5.7621699972313118</v>
      </c>
      <c r="G586" s="264">
        <f>G584/'Summary (banks)'!$G$97</f>
        <v>-0.23000898472596584</v>
      </c>
      <c r="H586" s="264">
        <f>H584/'Summary (banks)'!$H$97</f>
        <v>0</v>
      </c>
      <c r="I586" s="264" t="e">
        <f>I584/'Summary (banks)'!$I$97</f>
        <v>#DIV/0!</v>
      </c>
      <c r="J586" s="264">
        <f>J584/'Summary (banks)'!$J$97</f>
        <v>2.0092251993297285</v>
      </c>
      <c r="K586" s="264">
        <f>K584/'Summary (banks)'!$K$97</f>
        <v>2.1462906222872067</v>
      </c>
      <c r="L586" s="264">
        <f>L584/'Summary (banks)'!$L$97</f>
        <v>2.0861378060074665</v>
      </c>
      <c r="M586" s="264">
        <f>M584/'Summary (banks)'!$M$97</f>
        <v>1.7043617210814666</v>
      </c>
      <c r="N586" s="264">
        <f>N584/'Summary (banks)'!$N$97</f>
        <v>1.3275490604900364</v>
      </c>
      <c r="O586" s="264">
        <f>O584/'Summary (banks)'!$O$97</f>
        <v>-23.965399038253189</v>
      </c>
      <c r="P586" s="264">
        <f>P584/'Summary (banks)'!$P$97</f>
        <v>1.4721582715612114</v>
      </c>
      <c r="Q586" s="264">
        <f>Q584/'Summary (banks)'!$Q$97</f>
        <v>0</v>
      </c>
      <c r="R586" s="264">
        <f>R584/'Summary (banks)'!$R$97</f>
        <v>1.2129164865051165</v>
      </c>
      <c r="S586" s="264">
        <f>S584/'Summary (banks)'!$S$97</f>
        <v>0</v>
      </c>
      <c r="T586" s="264">
        <f>T584/'Summary (banks)'!$T$97</f>
        <v>0.89422322452266412</v>
      </c>
      <c r="U586" s="264">
        <f>U584/'Summary (banks)'!$U$97</f>
        <v>1.993080539628618</v>
      </c>
      <c r="V586" s="264">
        <f>V584/'Summary (banks)'!$V$97</f>
        <v>0</v>
      </c>
      <c r="W586" s="264">
        <f>W584/'Summary (banks)'!$W$97</f>
        <v>0</v>
      </c>
      <c r="X586" s="264">
        <f>X584/'Summary (banks)'!$X$97</f>
        <v>1.2429488549686567</v>
      </c>
      <c r="Z586" s="399"/>
    </row>
    <row r="587" spans="1:26" s="230" customFormat="1" x14ac:dyDescent="0.25">
      <c r="A587" s="683"/>
      <c r="B587" s="688"/>
      <c r="C587" s="387" t="s">
        <v>448</v>
      </c>
      <c r="D587" s="230">
        <f>D584/'Summary (banks)'!$D$105</f>
        <v>2.8188849400620355</v>
      </c>
      <c r="E587" s="230">
        <f>E584/'Summary (banks)'!$E$103</f>
        <v>0</v>
      </c>
      <c r="F587" s="230">
        <f>F584/'Summary (banks)'!$F$103</f>
        <v>9.7251327854462506</v>
      </c>
      <c r="G587" s="230">
        <f>G584/'Summary (banks)'!$G$103</f>
        <v>-1.1106639839034202</v>
      </c>
      <c r="H587" s="230">
        <f>H584/'Summary (banks)'!$H$103</f>
        <v>0</v>
      </c>
      <c r="I587" s="230" t="e">
        <f>I584/'Summary (banks)'!$I$103</f>
        <v>#DIV/0!</v>
      </c>
      <c r="J587" s="230">
        <f>J584/'Summary (banks)'!$J$103</f>
        <v>2.8418540999906163</v>
      </c>
      <c r="K587" s="230">
        <f>K584/'Summary (banks)'!$K$103</f>
        <v>2.1819189665222591</v>
      </c>
      <c r="L587" s="230">
        <f>L584/'Summary (banks)'!$L$103</f>
        <v>3.3175797885711691</v>
      </c>
      <c r="M587" s="230">
        <f>M584/'Summary (banks)'!$M$103</f>
        <v>2.2607197630360258</v>
      </c>
      <c r="N587" s="230">
        <f>N584/'Summary (banks)'!$N$103</f>
        <v>1.0168530611815678</v>
      </c>
      <c r="O587" s="230">
        <f>O584/'Summary (banks)'!$O$103</f>
        <v>-3.2230452872955766</v>
      </c>
      <c r="P587" s="230">
        <f>P584/'Summary (banks)'!$P$103</f>
        <v>2.3786086843663559</v>
      </c>
      <c r="Q587" s="230">
        <f>Q584/'Summary (banks)'!$Q$103</f>
        <v>0</v>
      </c>
      <c r="R587" s="230">
        <f>R584/'Summary (banks)'!$R$103</f>
        <v>1.6304261074614153</v>
      </c>
      <c r="S587" s="230">
        <f>S584/'Summary (banks)'!$S$103</f>
        <v>0</v>
      </c>
      <c r="T587" s="230">
        <f>T584/'Summary (banks)'!$T$103</f>
        <v>2.7493937567284057</v>
      </c>
      <c r="U587" s="230">
        <f>U584/'Summary (banks)'!$U$103</f>
        <v>2.821018272806278</v>
      </c>
      <c r="V587" s="230">
        <f>V584/'Summary (banks)'!$V$103</f>
        <v>0</v>
      </c>
      <c r="W587" s="230">
        <f>W584/'Summary (banks)'!$W$103</f>
        <v>0</v>
      </c>
      <c r="X587" s="230">
        <f>X584/'Summary (banks)'!$X$103</f>
        <v>1.4753300345987554</v>
      </c>
      <c r="Z587" s="399"/>
    </row>
    <row r="589" spans="1:26" ht="15.75" thickBot="1" x14ac:dyDescent="0.3"/>
    <row r="590" spans="1:26" s="23" customFormat="1" ht="15.75" customHeight="1" thickBot="1" x14ac:dyDescent="0.3">
      <c r="A590" s="682" t="s">
        <v>173</v>
      </c>
      <c r="B590" s="684" t="s">
        <v>331</v>
      </c>
      <c r="C590" s="188" t="s">
        <v>2</v>
      </c>
      <c r="D590" s="203">
        <f>SUM(E590:X590)</f>
        <v>97.372799999999998</v>
      </c>
      <c r="E590" s="188">
        <f>HSBC!C34</f>
        <v>90.16</v>
      </c>
      <c r="F590" s="188"/>
      <c r="G590" s="188"/>
      <c r="H590" s="188"/>
      <c r="I590" s="203">
        <f>'Standard Chartered'!C40</f>
        <v>7.2127999999999997</v>
      </c>
      <c r="J590" s="188"/>
      <c r="K590" s="188"/>
      <c r="L590" s="188"/>
      <c r="M590" s="188"/>
      <c r="N590" s="188"/>
      <c r="O590" s="188"/>
      <c r="P590" s="188"/>
      <c r="Q590" s="188"/>
      <c r="R590" s="188"/>
      <c r="S590" s="188"/>
      <c r="T590" s="188"/>
      <c r="U590" s="188"/>
      <c r="V590" s="188"/>
      <c r="W590" s="188"/>
      <c r="X590" s="188"/>
      <c r="Y590" s="188"/>
      <c r="Z590" s="404"/>
    </row>
    <row r="591" spans="1:26" s="204" customFormat="1" x14ac:dyDescent="0.25">
      <c r="A591" s="683"/>
      <c r="B591" s="685"/>
      <c r="C591" s="189" t="s">
        <v>333</v>
      </c>
      <c r="D591" s="230">
        <f>D590/'Summary (banks)'!$D$3</f>
        <v>1.9936797432200726E-4</v>
      </c>
      <c r="E591" s="230">
        <f>E590/'Summary (banks)'!$E$3</f>
        <v>1.6722408026755853E-3</v>
      </c>
      <c r="F591" s="230">
        <f>F590/'Summary (banks)'!$F$3</f>
        <v>0</v>
      </c>
      <c r="G591" s="230">
        <f>G590/'Summary (banks)'!$G$3</f>
        <v>0</v>
      </c>
      <c r="H591" s="230">
        <f>H590/'Summary (banks)'!$H$3</f>
        <v>0</v>
      </c>
      <c r="I591" s="230">
        <f>I590/'Summary (banks)'!$I$3</f>
        <v>5.232520112499183E-4</v>
      </c>
      <c r="J591" s="230">
        <f>J590/'Summary (banks)'!$J$3</f>
        <v>0</v>
      </c>
      <c r="K591" s="230">
        <f>K590/'Summary (banks)'!$K$3</f>
        <v>0</v>
      </c>
      <c r="L591" s="230">
        <f>L590/'Summary (banks)'!$L$3</f>
        <v>0</v>
      </c>
      <c r="M591" s="230">
        <f>M590/'Summary (banks)'!$M$3</f>
        <v>0</v>
      </c>
      <c r="N591" s="230">
        <f>N590/'Summary (banks)'!$N$3</f>
        <v>0</v>
      </c>
      <c r="O591" s="230">
        <f>O590/'Summary (banks)'!$O$3</f>
        <v>0</v>
      </c>
      <c r="P591" s="230">
        <f>P590/'Summary (banks)'!$P$3</f>
        <v>0</v>
      </c>
      <c r="Q591" s="230">
        <f>Q590/'Summary (banks)'!$Q$3</f>
        <v>0</v>
      </c>
      <c r="R591" s="230">
        <f>R590/'Summary (banks)'!$R$3</f>
        <v>0</v>
      </c>
      <c r="S591" s="230">
        <f>S590/'Summary (banks)'!$S$3</f>
        <v>0</v>
      </c>
      <c r="T591" s="230">
        <f>T590/'Summary (banks)'!$T$3</f>
        <v>0</v>
      </c>
      <c r="U591" s="230">
        <f>U590/'Summary (banks)'!$U$3</f>
        <v>0</v>
      </c>
      <c r="V591" s="230">
        <f>V590/'Summary (banks)'!$V$3</f>
        <v>0</v>
      </c>
      <c r="W591" s="230">
        <f>W590/'Summary (banks)'!$W$3</f>
        <v>0</v>
      </c>
      <c r="X591" s="230">
        <f>X590/'Summary (banks)'!$X$3</f>
        <v>0</v>
      </c>
      <c r="Z591" s="397"/>
    </row>
    <row r="592" spans="1:26" s="360" customFormat="1" x14ac:dyDescent="0.25">
      <c r="A592" s="683"/>
      <c r="B592" s="685"/>
      <c r="C592" s="359" t="s">
        <v>334</v>
      </c>
      <c r="D592" s="264">
        <f>D590/'Summary (banks)'!$D$7</f>
        <v>3.798296948362405E-4</v>
      </c>
      <c r="E592" s="264">
        <f>E590/'Summary (banks)'!$E$7</f>
        <v>2.2364860331447228E-3</v>
      </c>
      <c r="F592" s="264">
        <f>F590/'Summary (banks)'!$F$7</f>
        <v>0</v>
      </c>
      <c r="G592" s="264">
        <f>G590/'Summary (banks)'!$G$7</f>
        <v>0</v>
      </c>
      <c r="H592" s="264">
        <f>H590/'Summary (banks)'!$H$7</f>
        <v>0</v>
      </c>
      <c r="I592" s="264">
        <f>I590/'Summary (banks)'!$I$7</f>
        <v>6.5284804961645182E-4</v>
      </c>
      <c r="J592" s="264">
        <f>J590/'Summary (banks)'!$J$7</f>
        <v>0</v>
      </c>
      <c r="K592" s="264">
        <f>K590/'Summary (banks)'!$K$7</f>
        <v>0</v>
      </c>
      <c r="L592" s="264">
        <f>L590/'Summary (banks)'!$L$7</f>
        <v>0</v>
      </c>
      <c r="M592" s="264">
        <f>M590/'Summary (banks)'!$M$7</f>
        <v>0</v>
      </c>
      <c r="N592" s="264">
        <f>N590/'Summary (banks)'!$N$7</f>
        <v>0</v>
      </c>
      <c r="O592" s="264">
        <f>O590/'Summary (banks)'!$O$7</f>
        <v>0</v>
      </c>
      <c r="P592" s="264">
        <f>P590/'Summary (banks)'!$P$7</f>
        <v>0</v>
      </c>
      <c r="Q592" s="264">
        <f>Q590/'Summary (banks)'!$Q$7</f>
        <v>0</v>
      </c>
      <c r="R592" s="264">
        <f>R590/'Summary (banks)'!$R$7</f>
        <v>0</v>
      </c>
      <c r="S592" s="264">
        <f>S590/'Summary (banks)'!$S$7</f>
        <v>0</v>
      </c>
      <c r="T592" s="264">
        <f>T590/'Summary (banks)'!$T$7</f>
        <v>0</v>
      </c>
      <c r="U592" s="264">
        <f>U590/'Summary (banks)'!$U$7</f>
        <v>0</v>
      </c>
      <c r="V592" s="264">
        <f>V590/'Summary (banks)'!$V$7</f>
        <v>0</v>
      </c>
      <c r="W592" s="264">
        <f>W590/'Summary (banks)'!$W$7</f>
        <v>0</v>
      </c>
      <c r="X592" s="264">
        <f>X590/'Summary (banks)'!$X$7</f>
        <v>0</v>
      </c>
      <c r="Z592" s="397"/>
    </row>
    <row r="593" spans="1:26" s="204" customFormat="1" ht="15.75" thickBot="1" x14ac:dyDescent="0.3">
      <c r="A593" s="683"/>
      <c r="B593" s="685"/>
      <c r="C593" s="372" t="s">
        <v>398</v>
      </c>
      <c r="D593" s="230">
        <f>D590/'Summary (banks)'!$D$9</f>
        <v>1.6632099151897527E-3</v>
      </c>
      <c r="E593" s="230">
        <f>E590/'Summary (banks)'!$E$9</f>
        <v>5.2271182896868953E-3</v>
      </c>
      <c r="F593" s="230">
        <f>F590/'Summary (banks)'!$F$9</f>
        <v>0</v>
      </c>
      <c r="G593" s="230">
        <f>G590/'Summary (banks)'!$G$9</f>
        <v>0</v>
      </c>
      <c r="H593" s="230">
        <f>H590/'Summary (banks)'!$H$9</f>
        <v>0</v>
      </c>
      <c r="I593" s="230">
        <f>I590/'Summary (banks)'!$I$9</f>
        <v>1.3534088986635088E-3</v>
      </c>
      <c r="J593" s="230">
        <f>J590/'Summary (banks)'!$J$9</f>
        <v>0</v>
      </c>
      <c r="K593" s="230">
        <f>K590/'Summary (banks)'!$K$9</f>
        <v>0</v>
      </c>
      <c r="L593" s="230">
        <f>L590/'Summary (banks)'!$L$9</f>
        <v>0</v>
      </c>
      <c r="M593" s="230">
        <f>M590/'Summary (banks)'!$M$9</f>
        <v>0</v>
      </c>
      <c r="N593" s="230">
        <f>N590/'Summary (banks)'!$N$9</f>
        <v>0</v>
      </c>
      <c r="O593" s="230">
        <f>O590/'Summary (banks)'!$O$9</f>
        <v>0</v>
      </c>
      <c r="P593" s="230">
        <f>P590/'Summary (banks)'!$P$9</f>
        <v>0</v>
      </c>
      <c r="Q593" s="230" t="e">
        <f>Q590/'Summary (banks)'!$Q$9</f>
        <v>#DIV/0!</v>
      </c>
      <c r="R593" s="230">
        <f>R590/'Summary (banks)'!$R$9</f>
        <v>0</v>
      </c>
      <c r="S593" s="230">
        <f>S590/'Summary (banks)'!$S$9</f>
        <v>0</v>
      </c>
      <c r="T593" s="230">
        <f>T590/'Summary (banks)'!$T$9</f>
        <v>0</v>
      </c>
      <c r="U593" s="230">
        <f>U590/'Summary (banks)'!$U$9</f>
        <v>0</v>
      </c>
      <c r="V593" s="230">
        <f>V590/'Summary (banks)'!$V$9</f>
        <v>0</v>
      </c>
      <c r="W593" s="230">
        <f>W590/'Summary (banks)'!$W$9</f>
        <v>0</v>
      </c>
      <c r="X593" s="230">
        <f>X590/'Summary (banks)'!$X$9</f>
        <v>0</v>
      </c>
      <c r="Z593" s="397"/>
    </row>
    <row r="594" spans="1:26" s="23" customFormat="1" ht="15.75" thickBot="1" x14ac:dyDescent="0.3">
      <c r="A594" s="683"/>
      <c r="B594" s="685"/>
      <c r="C594" s="236" t="s">
        <v>6</v>
      </c>
      <c r="D594" s="203">
        <f>SUM(E594:X594)</f>
        <v>66.718400000000003</v>
      </c>
      <c r="E594" s="188">
        <f>HSBC!E34</f>
        <v>58.603999999999999</v>
      </c>
      <c r="F594" s="188"/>
      <c r="G594" s="188"/>
      <c r="H594" s="188"/>
      <c r="I594" s="203">
        <f>'Standard Chartered'!E40</f>
        <v>8.1143999999999998</v>
      </c>
      <c r="J594" s="188"/>
      <c r="K594" s="188"/>
      <c r="L594" s="188"/>
      <c r="M594" s="188"/>
      <c r="N594" s="188"/>
      <c r="O594" s="188"/>
      <c r="P594" s="188"/>
      <c r="Q594" s="188"/>
      <c r="R594" s="188"/>
      <c r="S594" s="188"/>
      <c r="T594" s="188"/>
      <c r="U594" s="188"/>
      <c r="V594" s="188"/>
      <c r="W594" s="188"/>
      <c r="X594" s="188"/>
      <c r="Y594" s="188"/>
      <c r="Z594" s="404"/>
    </row>
    <row r="595" spans="1:26" s="204" customFormat="1" x14ac:dyDescent="0.25">
      <c r="A595" s="683"/>
      <c r="B595" s="685"/>
      <c r="C595" s="189" t="s">
        <v>335</v>
      </c>
      <c r="D595" s="230">
        <f>D594/'Summary (banks)'!$D$29</f>
        <v>7.0737128854657892E-4</v>
      </c>
      <c r="E595" s="230">
        <f>E594/'Summary (banks)'!$E$29</f>
        <v>3.4451688132718502E-3</v>
      </c>
      <c r="F595" s="230">
        <f>F594/'Summary (banks)'!$F$29</f>
        <v>0</v>
      </c>
      <c r="G595" s="230">
        <f>G594/'Summary (banks)'!$G$29</f>
        <v>0</v>
      </c>
      <c r="H595" s="230">
        <f>H594/'Summary (banks)'!$H$29</f>
        <v>0</v>
      </c>
      <c r="I595" s="230">
        <f>I594/'Summary (banks)'!$I$29</f>
        <v>-5.9093893630991446E-3</v>
      </c>
      <c r="J595" s="230">
        <f>J594/'Summary (banks)'!$J$29</f>
        <v>0</v>
      </c>
      <c r="K595" s="230">
        <f>K594/'Summary (banks)'!$K$29</f>
        <v>0</v>
      </c>
      <c r="L595" s="230">
        <f>L594/'Summary (banks)'!$L$29</f>
        <v>0</v>
      </c>
      <c r="M595" s="230">
        <f>M594/'Summary (banks)'!$M$29</f>
        <v>0</v>
      </c>
      <c r="N595" s="230">
        <f>N594/'Summary (banks)'!$N$29</f>
        <v>0</v>
      </c>
      <c r="O595" s="230">
        <f>O594/'Summary (banks)'!$O$29</f>
        <v>0</v>
      </c>
      <c r="P595" s="230">
        <f>P594/'Summary (banks)'!$P$29</f>
        <v>0</v>
      </c>
      <c r="Q595" s="230">
        <f>Q594/'Summary (banks)'!$Q$29</f>
        <v>0</v>
      </c>
      <c r="R595" s="230">
        <f>R594/'Summary (banks)'!$R$29</f>
        <v>0</v>
      </c>
      <c r="S595" s="230">
        <f>S594/'Summary (banks)'!$S$29</f>
        <v>0</v>
      </c>
      <c r="T595" s="230">
        <f>T594/'Summary (banks)'!$T$29</f>
        <v>0</v>
      </c>
      <c r="U595" s="230">
        <f>U594/'Summary (banks)'!$U$29</f>
        <v>0</v>
      </c>
      <c r="V595" s="230">
        <f>V594/'Summary (banks)'!$V$29</f>
        <v>0</v>
      </c>
      <c r="W595" s="230">
        <f>W594/'Summary (banks)'!$W$29</f>
        <v>0</v>
      </c>
      <c r="X595" s="230">
        <f>X594/'Summary (banks)'!$X$29</f>
        <v>0</v>
      </c>
      <c r="Z595" s="397"/>
    </row>
    <row r="596" spans="1:26" s="360" customFormat="1" x14ac:dyDescent="0.25">
      <c r="A596" s="683"/>
      <c r="B596" s="685"/>
      <c r="C596" s="359" t="s">
        <v>336</v>
      </c>
      <c r="D596" s="264">
        <f>D594/'Summary (banks)'!$D$33</f>
        <v>9.857084930555305E-4</v>
      </c>
      <c r="E596" s="264">
        <f>E594/'Summary (banks)'!$E$33</f>
        <v>3.3505154639175256E-3</v>
      </c>
      <c r="F596" s="264">
        <f>F594/'Summary (banks)'!$F$33</f>
        <v>0</v>
      </c>
      <c r="G596" s="264">
        <f>G594/'Summary (banks)'!$G$33</f>
        <v>0</v>
      </c>
      <c r="H596" s="264">
        <f>H594/'Summary (banks)'!$H$33</f>
        <v>0</v>
      </c>
      <c r="I596" s="264">
        <f>I594/'Summary (banks)'!$I$33</f>
        <v>2.9605263157894794E-2</v>
      </c>
      <c r="J596" s="264">
        <f>J594/'Summary (banks)'!$J$33</f>
        <v>0</v>
      </c>
      <c r="K596" s="264">
        <f>K594/'Summary (banks)'!$K$33</f>
        <v>0</v>
      </c>
      <c r="L596" s="264">
        <f>L594/'Summary (banks)'!$L$33</f>
        <v>0</v>
      </c>
      <c r="M596" s="264">
        <f>M594/'Summary (banks)'!$M$33</f>
        <v>0</v>
      </c>
      <c r="N596" s="264">
        <f>N594/'Summary (banks)'!$N$33</f>
        <v>0</v>
      </c>
      <c r="O596" s="264">
        <f>O594/'Summary (banks)'!$O$33</f>
        <v>0</v>
      </c>
      <c r="P596" s="264">
        <f>P594/'Summary (banks)'!$P$33</f>
        <v>0</v>
      </c>
      <c r="Q596" s="264">
        <f>Q594/'Summary (banks)'!$Q$33</f>
        <v>0</v>
      </c>
      <c r="R596" s="264">
        <f>R594/'Summary (banks)'!$R$33</f>
        <v>0</v>
      </c>
      <c r="S596" s="264">
        <f>S594/'Summary (banks)'!$S$33</f>
        <v>0</v>
      </c>
      <c r="T596" s="264">
        <f>T594/'Summary (banks)'!$T$33</f>
        <v>0</v>
      </c>
      <c r="U596" s="264">
        <f>U594/'Summary (banks)'!$U$33</f>
        <v>0</v>
      </c>
      <c r="V596" s="264">
        <f>V594/'Summary (banks)'!$V$33</f>
        <v>0</v>
      </c>
      <c r="W596" s="264">
        <f>W594/'Summary (banks)'!$W$33</f>
        <v>0</v>
      </c>
      <c r="X596" s="264">
        <f>X594/'Summary (banks)'!$X$33</f>
        <v>0</v>
      </c>
      <c r="Z596" s="397"/>
    </row>
    <row r="597" spans="1:26" s="204" customFormat="1" ht="15.75" thickBot="1" x14ac:dyDescent="0.3">
      <c r="A597" s="683"/>
      <c r="B597" s="685"/>
      <c r="C597" s="372" t="s">
        <v>399</v>
      </c>
      <c r="D597" s="230">
        <f>D594/'Summary (banks)'!$D$35</f>
        <v>2.6934578898827376E-3</v>
      </c>
      <c r="E597" s="230">
        <f>E594/'Summary (banks)'!$E$35</f>
        <v>6.0543964232488831E-3</v>
      </c>
      <c r="F597" s="230">
        <f>F594/'Summary (banks)'!$F$35</f>
        <v>0</v>
      </c>
      <c r="G597" s="230">
        <f>G594/'Summary (banks)'!$G$35</f>
        <v>0</v>
      </c>
      <c r="H597" s="230">
        <f>H594/'Summary (banks)'!$H$35</f>
        <v>0</v>
      </c>
      <c r="I597" s="230">
        <f>I594/'Summary (banks)'!$I$35</f>
        <v>8.2266910420475316E-3</v>
      </c>
      <c r="J597" s="230">
        <f>J594/'Summary (banks)'!$J$35</f>
        <v>0</v>
      </c>
      <c r="K597" s="230">
        <f>K594/'Summary (banks)'!$K$35</f>
        <v>0</v>
      </c>
      <c r="L597" s="230">
        <f>L594/'Summary (banks)'!$L$35</f>
        <v>0</v>
      </c>
      <c r="M597" s="230">
        <f>M594/'Summary (banks)'!$M$35</f>
        <v>0</v>
      </c>
      <c r="N597" s="230">
        <f>N594/'Summary (banks)'!$N$35</f>
        <v>0</v>
      </c>
      <c r="O597" s="230">
        <f>O594/'Summary (banks)'!$O$35</f>
        <v>0</v>
      </c>
      <c r="P597" s="230">
        <f>P594/'Summary (banks)'!$P$35</f>
        <v>0</v>
      </c>
      <c r="Q597" s="230" t="e">
        <f>Q594/'Summary (banks)'!$Q$35</f>
        <v>#DIV/0!</v>
      </c>
      <c r="R597" s="230">
        <f>R594/'Summary (banks)'!$R$35</f>
        <v>0</v>
      </c>
      <c r="S597" s="230">
        <f>S594/'Summary (banks)'!$S$35</f>
        <v>0</v>
      </c>
      <c r="T597" s="230">
        <f>T594/'Summary (banks)'!$T$35</f>
        <v>0</v>
      </c>
      <c r="U597" s="230">
        <f>U594/'Summary (banks)'!$U$35</f>
        <v>0</v>
      </c>
      <c r="V597" s="230">
        <f>V594/'Summary (banks)'!$V$35</f>
        <v>0</v>
      </c>
      <c r="W597" s="230">
        <f>W594/'Summary (banks)'!$W$35</f>
        <v>0</v>
      </c>
      <c r="X597" s="230">
        <f>X594/'Summary (banks)'!$X$35</f>
        <v>0</v>
      </c>
      <c r="Z597" s="397"/>
    </row>
    <row r="598" spans="1:26" s="23" customFormat="1" ht="15.75" thickBot="1" x14ac:dyDescent="0.3">
      <c r="A598" s="683"/>
      <c r="B598" s="685"/>
      <c r="C598" s="188" t="s">
        <v>400</v>
      </c>
      <c r="D598" s="203">
        <f>SUM(E598:X598)</f>
        <v>7.2127999999999997</v>
      </c>
      <c r="E598" s="188">
        <f>HSBC!F34</f>
        <v>6.3111999999999995</v>
      </c>
      <c r="F598" s="188"/>
      <c r="G598" s="188"/>
      <c r="H598" s="188"/>
      <c r="I598" s="188">
        <f>'Standard Chartered'!F40</f>
        <v>0.90159999999999996</v>
      </c>
      <c r="J598" s="188"/>
      <c r="K598" s="188"/>
      <c r="L598" s="188"/>
      <c r="M598" s="188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404"/>
    </row>
    <row r="599" spans="1:26" s="204" customFormat="1" x14ac:dyDescent="0.25">
      <c r="A599" s="683"/>
      <c r="B599" s="685"/>
      <c r="C599" s="189" t="s">
        <v>401</v>
      </c>
      <c r="D599" s="230">
        <f>D598/'Summary (banks)'!$D$42</f>
        <v>2.5854754133645258E-4</v>
      </c>
      <c r="E599" s="230">
        <f>E598/'Summary (banks)'!$E$42</f>
        <v>2.0802377414561664E-3</v>
      </c>
      <c r="F599" s="230">
        <f>F598/'Summary (banks)'!$F$42</f>
        <v>0</v>
      </c>
      <c r="G599" s="230">
        <f>G598/'Summary (banks)'!$G$42</f>
        <v>0</v>
      </c>
      <c r="H599" s="230">
        <f>H598/'Summary (banks)'!$H$42</f>
        <v>0</v>
      </c>
      <c r="I599" s="230">
        <f>I598/'Summary (banks)'!$I$42</f>
        <v>8.6880973066898344E-4</v>
      </c>
      <c r="J599" s="230">
        <f>J598/'Summary (banks)'!$J$42</f>
        <v>0</v>
      </c>
      <c r="K599" s="230">
        <f>K598/'Summary (banks)'!$K$42</f>
        <v>0</v>
      </c>
      <c r="L599" s="230">
        <f>L598/'Summary (banks)'!$L$42</f>
        <v>0</v>
      </c>
      <c r="M599" s="230">
        <f>M598/'Summary (banks)'!$M$42</f>
        <v>0</v>
      </c>
      <c r="N599" s="230">
        <f>N598/'Summary (banks)'!$N$42</f>
        <v>0</v>
      </c>
      <c r="O599" s="230">
        <f>O598/'Summary (banks)'!$O$42</f>
        <v>0</v>
      </c>
      <c r="P599" s="230">
        <f>P598/'Summary (banks)'!$P$42</f>
        <v>0</v>
      </c>
      <c r="Q599" s="230">
        <f>Q598/'Summary (banks)'!$Q$42</f>
        <v>0</v>
      </c>
      <c r="R599" s="230">
        <f>R598/'Summary (banks)'!$R$42</f>
        <v>0</v>
      </c>
      <c r="S599" s="230">
        <f>S598/'Summary (banks)'!$S$42</f>
        <v>0</v>
      </c>
      <c r="T599" s="230">
        <f>T598/'Summary (banks)'!$T$42</f>
        <v>0</v>
      </c>
      <c r="U599" s="230">
        <f>U598/'Summary (banks)'!$U$42</f>
        <v>0</v>
      </c>
      <c r="V599" s="230">
        <f>V598/'Summary (banks)'!$V$42</f>
        <v>0</v>
      </c>
      <c r="W599" s="230">
        <f>W598/'Summary (banks)'!$W$42</f>
        <v>0</v>
      </c>
      <c r="X599" s="230">
        <f>X598/'Summary (banks)'!$X$42</f>
        <v>0</v>
      </c>
      <c r="Z599" s="397"/>
    </row>
    <row r="600" spans="1:26" s="360" customFormat="1" x14ac:dyDescent="0.25">
      <c r="A600" s="683"/>
      <c r="B600" s="685"/>
      <c r="C600" s="359" t="s">
        <v>402</v>
      </c>
      <c r="D600" s="264">
        <f>D598/'Summary (banks)'!$D$46</f>
        <v>3.870330215203505E-4</v>
      </c>
      <c r="E600" s="264">
        <f>E598/'Summary (banks)'!$E$46</f>
        <v>2.1598272138228943E-3</v>
      </c>
      <c r="F600" s="264">
        <f>F598/'Summary (banks)'!$F$46</f>
        <v>0</v>
      </c>
      <c r="G600" s="264">
        <f>G598/'Summary (banks)'!$G$46</f>
        <v>0</v>
      </c>
      <c r="H600" s="264">
        <f>H598/'Summary (banks)'!$H$46</f>
        <v>0</v>
      </c>
      <c r="I600" s="264">
        <f>I598/'Summary (banks)'!$I$46</f>
        <v>8.576329331046312E-4</v>
      </c>
      <c r="J600" s="264">
        <f>J598/'Summary (banks)'!$J$46</f>
        <v>0</v>
      </c>
      <c r="K600" s="264">
        <f>K598/'Summary (banks)'!$K$46</f>
        <v>0</v>
      </c>
      <c r="L600" s="264">
        <f>L598/'Summary (banks)'!$L$46</f>
        <v>0</v>
      </c>
      <c r="M600" s="264">
        <f>M598/'Summary (banks)'!$M$46</f>
        <v>0</v>
      </c>
      <c r="N600" s="264">
        <f>N598/'Summary (banks)'!$N$46</f>
        <v>0</v>
      </c>
      <c r="O600" s="264">
        <f>O598/'Summary (banks)'!$O$46</f>
        <v>0</v>
      </c>
      <c r="P600" s="264">
        <f>P598/'Summary (banks)'!$P$46</f>
        <v>0</v>
      </c>
      <c r="Q600" s="264">
        <f>Q598/'Summary (banks)'!$Q$46</f>
        <v>0</v>
      </c>
      <c r="R600" s="264">
        <f>R598/'Summary (banks)'!$R$46</f>
        <v>0</v>
      </c>
      <c r="S600" s="264">
        <f>S598/'Summary (banks)'!$S$46</f>
        <v>0</v>
      </c>
      <c r="T600" s="264">
        <f>T598/'Summary (banks)'!$T$46</f>
        <v>0</v>
      </c>
      <c r="U600" s="264">
        <f>U598/'Summary (banks)'!$U$46</f>
        <v>0</v>
      </c>
      <c r="V600" s="264">
        <f>V598/'Summary (banks)'!$V$46</f>
        <v>0</v>
      </c>
      <c r="W600" s="264">
        <f>W598/'Summary (banks)'!$W$46</f>
        <v>0</v>
      </c>
      <c r="X600" s="264">
        <f>X598/'Summary (banks)'!$X$46</f>
        <v>0</v>
      </c>
      <c r="Z600" s="397"/>
    </row>
    <row r="601" spans="1:26" s="204" customFormat="1" ht="15.75" thickBot="1" x14ac:dyDescent="0.3">
      <c r="A601" s="683"/>
      <c r="B601" s="685"/>
      <c r="C601" s="372" t="s">
        <v>403</v>
      </c>
      <c r="D601" s="230">
        <f>D598/'Summary (banks)'!$D$48</f>
        <v>1.8820444475784481E-3</v>
      </c>
      <c r="E601" s="230">
        <f>E598/'Summary (banks)'!$E$48</f>
        <v>5.5335968379446642E-3</v>
      </c>
      <c r="F601" s="230">
        <f>F598/'Summary (banks)'!$F$48</f>
        <v>0</v>
      </c>
      <c r="G601" s="230">
        <f>G598/'Summary (banks)'!$G$48</f>
        <v>0</v>
      </c>
      <c r="H601" s="230">
        <f>H598/'Summary (banks)'!$H$48</f>
        <v>0</v>
      </c>
      <c r="I601" s="230">
        <f>I598/'Summary (banks)'!$I$48</f>
        <v>4.4052863436123343E-3</v>
      </c>
      <c r="J601" s="230">
        <f>J598/'Summary (banks)'!$J$48</f>
        <v>0</v>
      </c>
      <c r="K601" s="230">
        <f>K598/'Summary (banks)'!$K$48</f>
        <v>0</v>
      </c>
      <c r="L601" s="230">
        <f>L598/'Summary (banks)'!$L$48</f>
        <v>0</v>
      </c>
      <c r="M601" s="230">
        <f>M598/'Summary (banks)'!$M$48</f>
        <v>0</v>
      </c>
      <c r="N601" s="230">
        <f>N598/'Summary (banks)'!$N$48</f>
        <v>0</v>
      </c>
      <c r="O601" s="230">
        <f>O598/'Summary (banks)'!$O$48</f>
        <v>0</v>
      </c>
      <c r="P601" s="230">
        <f>P598/'Summary (banks)'!$P$48</f>
        <v>0</v>
      </c>
      <c r="Q601" s="230" t="e">
        <f>Q598/'Summary (banks)'!$Q$48</f>
        <v>#DIV/0!</v>
      </c>
      <c r="R601" s="230">
        <f>R598/'Summary (banks)'!$R$48</f>
        <v>0</v>
      </c>
      <c r="S601" s="230">
        <f>S598/'Summary (banks)'!$S$48</f>
        <v>0</v>
      </c>
      <c r="T601" s="230">
        <f>T598/'Summary (banks)'!$T$48</f>
        <v>0</v>
      </c>
      <c r="U601" s="230">
        <f>U598/'Summary (banks)'!$U$48</f>
        <v>0</v>
      </c>
      <c r="V601" s="230">
        <f>V598/'Summary (banks)'!$V$48</f>
        <v>0</v>
      </c>
      <c r="W601" s="230">
        <f>W598/'Summary (banks)'!$W$48</f>
        <v>0</v>
      </c>
      <c r="X601" s="230">
        <f>X598/'Summary (banks)'!$X$48</f>
        <v>0</v>
      </c>
      <c r="Z601" s="397"/>
    </row>
    <row r="602" spans="1:26" s="23" customFormat="1" ht="15.75" thickBot="1" x14ac:dyDescent="0.3">
      <c r="A602" s="683"/>
      <c r="B602" s="685"/>
      <c r="C602" s="188" t="s">
        <v>3</v>
      </c>
      <c r="D602" s="203">
        <f>SUM(E602:X602)</f>
        <v>234</v>
      </c>
      <c r="E602" s="188">
        <f>HSBC!D34</f>
        <v>229</v>
      </c>
      <c r="F602" s="188"/>
      <c r="G602" s="188"/>
      <c r="H602" s="188"/>
      <c r="I602" s="188">
        <f>'Standard Chartered'!D40</f>
        <v>5</v>
      </c>
      <c r="J602" s="188"/>
      <c r="K602" s="188"/>
      <c r="L602" s="188"/>
      <c r="M602" s="188"/>
      <c r="N602" s="188"/>
      <c r="O602" s="188"/>
      <c r="P602" s="188"/>
      <c r="Q602" s="188"/>
      <c r="R602" s="188"/>
      <c r="S602" s="188"/>
      <c r="T602" s="188"/>
      <c r="U602" s="188"/>
      <c r="V602" s="188"/>
      <c r="W602" s="188"/>
      <c r="X602" s="188"/>
      <c r="Y602" s="188"/>
      <c r="Z602" s="404"/>
    </row>
    <row r="603" spans="1:26" s="204" customFormat="1" x14ac:dyDescent="0.25">
      <c r="A603" s="683"/>
      <c r="B603" s="685"/>
      <c r="C603" s="189" t="s">
        <v>337</v>
      </c>
      <c r="D603" s="230">
        <f>D602/'Summary (banks)'!$D$16</f>
        <v>1.1155531952017864E-4</v>
      </c>
      <c r="E603" s="230">
        <f>E602/'Summary (banks)'!$E$16</f>
        <v>8.8432694609853486E-4</v>
      </c>
      <c r="F603" s="230">
        <f>F602/'Summary (banks)'!$F$16</f>
        <v>0</v>
      </c>
      <c r="G603" s="230">
        <f>G602/'Summary (banks)'!$G$16</f>
        <v>0</v>
      </c>
      <c r="H603" s="230">
        <f>H602/'Summary (banks)'!$H$16</f>
        <v>0</v>
      </c>
      <c r="I603" s="230">
        <f>I602/'Summary (banks)'!$I$16</f>
        <v>5.7261962023866784E-5</v>
      </c>
      <c r="J603" s="230">
        <f>J602/'Summary (banks)'!$J$16</f>
        <v>0</v>
      </c>
      <c r="K603" s="230">
        <f>K602/'Summary (banks)'!$K$16</f>
        <v>0</v>
      </c>
      <c r="L603" s="230">
        <f>L602/'Summary (banks)'!$L$16</f>
        <v>0</v>
      </c>
      <c r="M603" s="230">
        <f>M602/'Summary (banks)'!$M$16</f>
        <v>0</v>
      </c>
      <c r="N603" s="230">
        <f>N602/'Summary (banks)'!$N$16</f>
        <v>0</v>
      </c>
      <c r="O603" s="230">
        <f>O602/'Summary (banks)'!$O$16</f>
        <v>0</v>
      </c>
      <c r="P603" s="230">
        <f>P602/'Summary (banks)'!$P$16</f>
        <v>0</v>
      </c>
      <c r="Q603" s="230">
        <f>Q602/'Summary (banks)'!$Q$16</f>
        <v>0</v>
      </c>
      <c r="R603" s="230">
        <f>R602/'Summary (banks)'!$R$16</f>
        <v>0</v>
      </c>
      <c r="S603" s="230">
        <f>S602/'Summary (banks)'!$S$16</f>
        <v>0</v>
      </c>
      <c r="T603" s="230">
        <f>T602/'Summary (banks)'!$T$16</f>
        <v>0</v>
      </c>
      <c r="U603" s="230">
        <f>U602/'Summary (banks)'!$U$16</f>
        <v>0</v>
      </c>
      <c r="V603" s="230">
        <f>V602/'Summary (banks)'!$V$16</f>
        <v>0</v>
      </c>
      <c r="W603" s="230">
        <f>W602/'Summary (banks)'!$W$16</f>
        <v>0</v>
      </c>
      <c r="X603" s="230">
        <f>X602/'Summary (banks)'!$X$16</f>
        <v>0</v>
      </c>
      <c r="Z603" s="397"/>
    </row>
    <row r="604" spans="1:26" s="360" customFormat="1" x14ac:dyDescent="0.25">
      <c r="A604" s="683"/>
      <c r="B604" s="685"/>
      <c r="C604" s="359" t="s">
        <v>338</v>
      </c>
      <c r="D604" s="264">
        <f>D602/'Summary (banks)'!$D$20</f>
        <v>1.9961629312543666E-4</v>
      </c>
      <c r="E604" s="264">
        <f>E602/'Summary (banks)'!$E$20</f>
        <v>1.0681219244851792E-3</v>
      </c>
      <c r="F604" s="264">
        <f>F602/'Summary (banks)'!$F$20</f>
        <v>0</v>
      </c>
      <c r="G604" s="264">
        <f>G602/'Summary (banks)'!$G$20</f>
        <v>0</v>
      </c>
      <c r="H604" s="264">
        <f>H602/'Summary (banks)'!$H$20</f>
        <v>0</v>
      </c>
      <c r="I604" s="264">
        <f>I602/'Summary (banks)'!$I$20</f>
        <v>5.8503480957116946E-5</v>
      </c>
      <c r="J604" s="264">
        <f>J602/'Summary (banks)'!$J$20</f>
        <v>0</v>
      </c>
      <c r="K604" s="264">
        <f>K602/'Summary (banks)'!$K$20</f>
        <v>0</v>
      </c>
      <c r="L604" s="264">
        <f>L602/'Summary (banks)'!$L$20</f>
        <v>0</v>
      </c>
      <c r="M604" s="264">
        <f>M602/'Summary (banks)'!$M$20</f>
        <v>0</v>
      </c>
      <c r="N604" s="264">
        <f>N602/'Summary (banks)'!$N$20</f>
        <v>0</v>
      </c>
      <c r="O604" s="264">
        <f>O602/'Summary (banks)'!$O$20</f>
        <v>0</v>
      </c>
      <c r="P604" s="264">
        <f>P602/'Summary (banks)'!$P$20</f>
        <v>0</v>
      </c>
      <c r="Q604" s="264">
        <f>Q602/'Summary (banks)'!$Q$20</f>
        <v>0</v>
      </c>
      <c r="R604" s="264">
        <f>R602/'Summary (banks)'!$R$20</f>
        <v>0</v>
      </c>
      <c r="S604" s="264">
        <f>S602/'Summary (banks)'!$S$20</f>
        <v>0</v>
      </c>
      <c r="T604" s="264">
        <f>T602/'Summary (banks)'!$T$20</f>
        <v>0</v>
      </c>
      <c r="U604" s="264">
        <f>U602/'Summary (banks)'!$U$20</f>
        <v>0</v>
      </c>
      <c r="V604" s="264">
        <f>V602/'Summary (banks)'!$V$20</f>
        <v>0</v>
      </c>
      <c r="W604" s="264">
        <f>W602/'Summary (banks)'!$W$20</f>
        <v>0</v>
      </c>
      <c r="X604" s="264">
        <f>X602/'Summary (banks)'!$X$20</f>
        <v>0</v>
      </c>
      <c r="Z604" s="397"/>
    </row>
    <row r="605" spans="1:26" s="204" customFormat="1" ht="15.75" thickBot="1" x14ac:dyDescent="0.3">
      <c r="A605" s="683"/>
      <c r="B605" s="685"/>
      <c r="C605" s="372" t="s">
        <v>404</v>
      </c>
      <c r="D605" s="230">
        <f>D602/'Summary (banks)'!$D$22</f>
        <v>1.616602647359549E-3</v>
      </c>
      <c r="E605" s="230">
        <f>E602/'Summary (banks)'!$E$22</f>
        <v>5.8049633704276406E-3</v>
      </c>
      <c r="F605" s="230">
        <f>F602/'Summary (banks)'!$F$22</f>
        <v>0</v>
      </c>
      <c r="G605" s="230">
        <f>G602/'Summary (banks)'!$G$22</f>
        <v>0</v>
      </c>
      <c r="H605" s="230">
        <f>H602/'Summary (banks)'!$H$22</f>
        <v>0</v>
      </c>
      <c r="I605" s="230">
        <f>I602/'Summary (banks)'!$I$22</f>
        <v>3.273751063969096E-4</v>
      </c>
      <c r="J605" s="230">
        <f>J602/'Summary (banks)'!$J$22</f>
        <v>0</v>
      </c>
      <c r="K605" s="230">
        <f>K602/'Summary (banks)'!$K$22</f>
        <v>0</v>
      </c>
      <c r="L605" s="230">
        <f>L602/'Summary (banks)'!$L$22</f>
        <v>0</v>
      </c>
      <c r="M605" s="230">
        <f>M602/'Summary (banks)'!$M$22</f>
        <v>0</v>
      </c>
      <c r="N605" s="230">
        <f>N602/'Summary (banks)'!$N$22</f>
        <v>0</v>
      </c>
      <c r="O605" s="230">
        <f>O602/'Summary (banks)'!$O$22</f>
        <v>0</v>
      </c>
      <c r="P605" s="230">
        <f>P602/'Summary (banks)'!$P$22</f>
        <v>0</v>
      </c>
      <c r="Q605" s="230" t="e">
        <f>Q602/'Summary (banks)'!$Q$22</f>
        <v>#DIV/0!</v>
      </c>
      <c r="R605" s="230">
        <f>R602/'Summary (banks)'!$R$22</f>
        <v>0</v>
      </c>
      <c r="S605" s="230">
        <f>S602/'Summary (banks)'!$S$22</f>
        <v>0</v>
      </c>
      <c r="T605" s="230">
        <f>T602/'Summary (banks)'!$T$22</f>
        <v>0</v>
      </c>
      <c r="U605" s="230">
        <f>U602/'Summary (banks)'!$U$22</f>
        <v>0</v>
      </c>
      <c r="V605" s="230">
        <f>V602/'Summary (banks)'!$V$22</f>
        <v>0</v>
      </c>
      <c r="W605" s="230">
        <f>W602/'Summary (banks)'!$W$22</f>
        <v>0</v>
      </c>
      <c r="X605" s="230">
        <f>X602/'Summary (banks)'!$X$22</f>
        <v>0</v>
      </c>
      <c r="Z605" s="397"/>
    </row>
    <row r="606" spans="1:26" s="23" customFormat="1" ht="15.75" thickBot="1" x14ac:dyDescent="0.3">
      <c r="A606" s="683"/>
      <c r="B606" s="685"/>
      <c r="C606" s="190" t="s">
        <v>405</v>
      </c>
      <c r="D606" s="203">
        <f>SUM(E606:X606)</f>
        <v>0</v>
      </c>
      <c r="E606" s="190"/>
      <c r="F606" s="190"/>
      <c r="G606" s="190"/>
      <c r="H606" s="190"/>
      <c r="I606" s="188">
        <f>'Standard Chartered'!G40</f>
        <v>0</v>
      </c>
      <c r="J606" s="190"/>
      <c r="K606" s="190"/>
      <c r="L606" s="190"/>
      <c r="M606" s="190"/>
      <c r="N606" s="190"/>
      <c r="O606" s="190"/>
      <c r="P606" s="190"/>
      <c r="Q606" s="190"/>
      <c r="R606" s="190"/>
      <c r="S606" s="190"/>
      <c r="T606" s="190"/>
      <c r="U606" s="190"/>
      <c r="V606" s="190"/>
      <c r="W606" s="190"/>
      <c r="X606" s="190"/>
      <c r="Y606" s="190"/>
      <c r="Z606" s="405"/>
    </row>
    <row r="607" spans="1:26" s="192" customFormat="1" ht="15.75" thickBot="1" x14ac:dyDescent="0.3">
      <c r="A607" s="683"/>
      <c r="B607" s="686"/>
      <c r="C607" s="191" t="s">
        <v>406</v>
      </c>
      <c r="D607" s="231">
        <f>D606/'Summary (banks)'!$D$55</f>
        <v>0</v>
      </c>
      <c r="E607" s="231" t="e">
        <f>E606/'Summary (banks)'!$E$55</f>
        <v>#DIV/0!</v>
      </c>
      <c r="F607" s="231" t="e">
        <f>F606/'Summary (banks)'!$F$55</f>
        <v>#DIV/0!</v>
      </c>
      <c r="G607" s="231" t="e">
        <f>G606/'Summary (banks)'!$G$55</f>
        <v>#DIV/0!</v>
      </c>
      <c r="H607" s="231" t="e">
        <f>H606/'Summary (banks)'!$H$55</f>
        <v>#DIV/0!</v>
      </c>
      <c r="I607" s="231">
        <f>I606/'Summary (banks)'!$I$55</f>
        <v>0</v>
      </c>
      <c r="J607" s="231" t="e">
        <f>J606/'Summary (banks)'!$J$55</f>
        <v>#DIV/0!</v>
      </c>
      <c r="K607" s="231" t="e">
        <f>K606/'Summary (banks)'!$K$55</f>
        <v>#DIV/0!</v>
      </c>
      <c r="L607" s="231" t="e">
        <f>L606/'Summary (banks)'!$L$55</f>
        <v>#DIV/0!</v>
      </c>
      <c r="M607" s="231" t="e">
        <f>M606/'Summary (banks)'!$M$55</f>
        <v>#DIV/0!</v>
      </c>
      <c r="N607" s="231" t="e">
        <f>N606/'Summary (banks)'!$N$55</f>
        <v>#DIV/0!</v>
      </c>
      <c r="O607" s="231" t="e">
        <f>O606/'Summary (banks)'!$O$55</f>
        <v>#DIV/0!</v>
      </c>
      <c r="P607" s="231" t="e">
        <f>P606/'Summary (banks)'!$P$55</f>
        <v>#DIV/0!</v>
      </c>
      <c r="Q607" s="231" t="e">
        <f>Q606/'Summary (banks)'!$Q$55</f>
        <v>#DIV/0!</v>
      </c>
      <c r="R607" s="231">
        <f>R606/'Summary (banks)'!$R$55</f>
        <v>0</v>
      </c>
      <c r="S607" s="231" t="e">
        <f>S606/'Summary (banks)'!$S$55</f>
        <v>#DIV/0!</v>
      </c>
      <c r="T607" s="231">
        <f>T606/'Summary (banks)'!$T$55</f>
        <v>0</v>
      </c>
      <c r="U607" s="231" t="e">
        <f>U606/'Summary (banks)'!$U$55</f>
        <v>#DIV/0!</v>
      </c>
      <c r="V607" s="231" t="e">
        <f>V606/'Summary (banks)'!$V$55</f>
        <v>#DIV/0!</v>
      </c>
      <c r="W607" s="231" t="e">
        <f>W606/'Summary (banks)'!$W$55</f>
        <v>#DIV/0!</v>
      </c>
      <c r="X607" s="231" t="e">
        <f>X606/'Summary (banks)'!$X$55</f>
        <v>#DIV/0!</v>
      </c>
      <c r="Z607" s="398"/>
    </row>
    <row r="608" spans="1:26" s="230" customFormat="1" ht="15" customHeight="1" thickTop="1" thickBot="1" x14ac:dyDescent="0.3">
      <c r="A608" s="683"/>
      <c r="B608" s="687" t="s">
        <v>82</v>
      </c>
      <c r="C608" s="200" t="s">
        <v>91</v>
      </c>
      <c r="D608" s="200">
        <f>D598/D594</f>
        <v>0.1081081081081081</v>
      </c>
      <c r="E608" s="200">
        <f>HSBC!H34</f>
        <v>0.10769230769230768</v>
      </c>
      <c r="F608" s="200"/>
      <c r="G608" s="200"/>
      <c r="H608" s="200"/>
      <c r="I608" s="188">
        <f>'Standard Chartered'!L40</f>
        <v>0.1111111111111111</v>
      </c>
      <c r="J608" s="200"/>
      <c r="K608" s="200"/>
      <c r="L608" s="200"/>
      <c r="M608" s="200"/>
      <c r="N608" s="200"/>
      <c r="O608" s="200"/>
      <c r="P608" s="200"/>
      <c r="Q608" s="200"/>
      <c r="R608" s="200"/>
      <c r="S608" s="200"/>
      <c r="T608" s="200"/>
      <c r="U608" s="200"/>
      <c r="V608" s="200"/>
      <c r="W608" s="200"/>
      <c r="X608" s="200"/>
      <c r="Y608" s="200"/>
      <c r="Z608" s="406">
        <f>MEDIAN(E608:X608)</f>
        <v>0.1094017094017094</v>
      </c>
    </row>
    <row r="609" spans="1:26" s="204" customFormat="1" ht="15.75" thickBot="1" x14ac:dyDescent="0.3">
      <c r="A609" s="683"/>
      <c r="B609" s="688"/>
      <c r="C609" s="193" t="s">
        <v>407</v>
      </c>
      <c r="D609" s="230">
        <v>0.12</v>
      </c>
      <c r="Z609" s="397"/>
    </row>
    <row r="610" spans="1:26" s="23" customFormat="1" ht="15.75" thickBot="1" x14ac:dyDescent="0.3">
      <c r="A610" s="683"/>
      <c r="B610" s="688"/>
      <c r="C610" s="188" t="s">
        <v>497</v>
      </c>
      <c r="D610" s="233">
        <f>D594/D602</f>
        <v>0.28512136752136752</v>
      </c>
      <c r="E610" s="188">
        <f>HSBC!I34</f>
        <v>0.25591266375545851</v>
      </c>
      <c r="F610" s="188"/>
      <c r="G610" s="188"/>
      <c r="H610" s="188"/>
      <c r="I610" s="188">
        <f>'Standard Chartered'!M40</f>
        <v>1.6228799999999999</v>
      </c>
      <c r="J610" s="188"/>
      <c r="K610" s="188"/>
      <c r="L610" s="188"/>
      <c r="M610" s="188"/>
      <c r="N610" s="188"/>
      <c r="O610" s="188"/>
      <c r="P610" s="188"/>
      <c r="Q610" s="188"/>
      <c r="R610" s="188"/>
      <c r="S610" s="188"/>
      <c r="T610" s="188"/>
      <c r="U610" s="188"/>
      <c r="V610" s="188"/>
      <c r="W610" s="188"/>
      <c r="X610" s="188"/>
      <c r="Y610" s="188"/>
      <c r="Z610" s="404"/>
    </row>
    <row r="611" spans="1:26" s="204" customFormat="1" x14ac:dyDescent="0.25">
      <c r="A611" s="683"/>
      <c r="B611" s="688"/>
      <c r="C611" s="189" t="s">
        <v>445</v>
      </c>
      <c r="D611" s="234">
        <f>D610/'Summary (banks)'!$D$81</f>
        <v>6.3409911027920671</v>
      </c>
      <c r="E611" s="230">
        <f>E610/'Summary (banks)'!$E$81</f>
        <v>3.8958089295720471</v>
      </c>
      <c r="F611" s="230">
        <f>F610/'Summary (banks)'!$F$81</f>
        <v>0</v>
      </c>
      <c r="G611" s="230">
        <f>G610/'Summary (banks)'!$G$81</f>
        <v>0</v>
      </c>
      <c r="H611" s="230">
        <f>H610/'Summary (banks)'!$H$81</f>
        <v>0</v>
      </c>
      <c r="I611" s="230">
        <f>I610/'Summary (banks)'!$I$81</f>
        <v>-103.19921208141821</v>
      </c>
      <c r="J611" s="230">
        <f>J610/'Summary (banks)'!$J$81</f>
        <v>0</v>
      </c>
      <c r="K611" s="230">
        <f>K610/'Summary (banks)'!$K$81</f>
        <v>0</v>
      </c>
      <c r="L611" s="230">
        <f>L610/'Summary (banks)'!$L$81</f>
        <v>0</v>
      </c>
      <c r="M611" s="230">
        <f>M610/'Summary (banks)'!$M$81</f>
        <v>0</v>
      </c>
      <c r="N611" s="230">
        <f>N610/'Summary (banks)'!$N$81</f>
        <v>0</v>
      </c>
      <c r="O611" s="230">
        <f>O610/'Summary (banks)'!$O$81</f>
        <v>0</v>
      </c>
      <c r="P611" s="230">
        <f>P610/'Summary (banks)'!$P$81</f>
        <v>0</v>
      </c>
      <c r="Q611" s="230">
        <f>Q610/'Summary (banks)'!$Q$81</f>
        <v>0</v>
      </c>
      <c r="R611" s="230">
        <f>R610/'Summary (banks)'!$R$81</f>
        <v>0</v>
      </c>
      <c r="S611" s="230">
        <f>S610/'Summary (banks)'!$S$81</f>
        <v>0</v>
      </c>
      <c r="T611" s="230">
        <f>T610/'Summary (banks)'!$T$81</f>
        <v>0</v>
      </c>
      <c r="U611" s="230">
        <f>U610/'Summary (banks)'!$U$81</f>
        <v>0</v>
      </c>
      <c r="V611" s="230">
        <f>V610/'Summary (banks)'!$V$81</f>
        <v>0</v>
      </c>
      <c r="W611" s="230">
        <f>W610/'Summary (banks)'!$W$81</f>
        <v>0</v>
      </c>
      <c r="X611" s="230">
        <f>X610/'Summary (banks)'!$X$81</f>
        <v>0</v>
      </c>
      <c r="Z611" s="397"/>
    </row>
    <row r="612" spans="1:26" s="360" customFormat="1" x14ac:dyDescent="0.25">
      <c r="A612" s="683"/>
      <c r="B612" s="688"/>
      <c r="C612" s="359" t="s">
        <v>446</v>
      </c>
      <c r="D612" s="363">
        <f>D610/'Summary (banks)'!$D$84</f>
        <v>4.9380162191275749</v>
      </c>
      <c r="E612" s="264">
        <f>E610/'Summary (banks)'!$E$84</f>
        <v>3.1368286588934406</v>
      </c>
      <c r="F612" s="264">
        <f>F610/'Summary (banks)'!$F$84</f>
        <v>0</v>
      </c>
      <c r="G612" s="264">
        <f>G610/'Summary (banks)'!$G$84</f>
        <v>0</v>
      </c>
      <c r="H612" s="264">
        <f>H610/'Summary (banks)'!$H$84</f>
        <v>0</v>
      </c>
      <c r="I612" s="264">
        <f>I610/'Summary (banks)'!$I$84</f>
        <v>506.04276315789571</v>
      </c>
      <c r="J612" s="264">
        <f>J610/'Summary (banks)'!$J$84</f>
        <v>0</v>
      </c>
      <c r="K612" s="264">
        <f>K610/'Summary (banks)'!$K$84</f>
        <v>0</v>
      </c>
      <c r="L612" s="264">
        <f>L610/'Summary (banks)'!$L$84</f>
        <v>0</v>
      </c>
      <c r="M612" s="264">
        <f>M610/'Summary (banks)'!$M$84</f>
        <v>0</v>
      </c>
      <c r="N612" s="264">
        <f>N610/'Summary (banks)'!$N$84</f>
        <v>0</v>
      </c>
      <c r="O612" s="264">
        <f>O610/'Summary (banks)'!$O$84</f>
        <v>0</v>
      </c>
      <c r="P612" s="264">
        <f>P610/'Summary (banks)'!$P$84</f>
        <v>0</v>
      </c>
      <c r="Q612" s="264">
        <f>Q610/'Summary (banks)'!$Q$84</f>
        <v>0</v>
      </c>
      <c r="R612" s="264">
        <f>R610/'Summary (banks)'!$R$84</f>
        <v>0</v>
      </c>
      <c r="S612" s="264">
        <f>S610/'Summary (banks)'!$S$84</f>
        <v>0</v>
      </c>
      <c r="T612" s="264">
        <f>T610/'Summary (banks)'!$T$84</f>
        <v>0</v>
      </c>
      <c r="U612" s="264">
        <f>U610/'Summary (banks)'!$U$84</f>
        <v>0</v>
      </c>
      <c r="V612" s="264">
        <f>V610/'Summary (banks)'!$V$84</f>
        <v>0</v>
      </c>
      <c r="W612" s="264">
        <f>W610/'Summary (banks)'!$W$84</f>
        <v>0</v>
      </c>
      <c r="X612" s="264">
        <f>X610/'Summary (banks)'!$X$84</f>
        <v>0</v>
      </c>
      <c r="Z612" s="397"/>
    </row>
    <row r="613" spans="1:26" s="204" customFormat="1" ht="15.75" thickBot="1" x14ac:dyDescent="0.3">
      <c r="A613" s="683"/>
      <c r="B613" s="688"/>
      <c r="C613" s="357" t="s">
        <v>448</v>
      </c>
      <c r="D613" s="234">
        <f>D610/'Summary (banks)'!$D$92</f>
        <v>6.826544786305484</v>
      </c>
      <c r="E613" s="230">
        <f>E610/'Summary (banks)'!$E$90</f>
        <v>7.6626383795050401</v>
      </c>
      <c r="F613" s="230">
        <f>F610/'Summary (banks)'!$F$90</f>
        <v>0</v>
      </c>
      <c r="G613" s="230">
        <f>G610/'Summary (banks)'!$G$90</f>
        <v>0</v>
      </c>
      <c r="H613" s="230">
        <f>H610/'Summary (banks)'!$H$90</f>
        <v>0</v>
      </c>
      <c r="I613" s="230">
        <f>I610/'Summary (banks)'!$I$90</f>
        <v>-49.553305311425298</v>
      </c>
      <c r="J613" s="230">
        <f>J610/'Summary (banks)'!$J$90</f>
        <v>0</v>
      </c>
      <c r="K613" s="230">
        <f>K610/'Summary (banks)'!$K$90</f>
        <v>0</v>
      </c>
      <c r="L613" s="230">
        <f>L610/'Summary (banks)'!$L$90</f>
        <v>0</v>
      </c>
      <c r="M613" s="230">
        <f>M610/'Summary (banks)'!$M$90</f>
        <v>0</v>
      </c>
      <c r="N613" s="230">
        <f>N610/'Summary (banks)'!$N$90</f>
        <v>0</v>
      </c>
      <c r="O613" s="230">
        <f>O610/'Summary (banks)'!$O$90</f>
        <v>0</v>
      </c>
      <c r="P613" s="230">
        <f>P610/'Summary (banks)'!$P$90</f>
        <v>0</v>
      </c>
      <c r="Q613" s="230">
        <f>Q610/'Summary (banks)'!$Q$90</f>
        <v>0</v>
      </c>
      <c r="R613" s="230">
        <f>R610/'Summary (banks)'!$R$90</f>
        <v>0</v>
      </c>
      <c r="S613" s="230">
        <f>S610/'Summary (banks)'!$S$90</f>
        <v>0</v>
      </c>
      <c r="T613" s="230">
        <f>T610/'Summary (banks)'!$T$90</f>
        <v>0</v>
      </c>
      <c r="U613" s="230">
        <f>U610/'Summary (banks)'!$U$90</f>
        <v>0</v>
      </c>
      <c r="V613" s="230">
        <f>V610/'Summary (banks)'!$V$90</f>
        <v>0</v>
      </c>
      <c r="W613" s="230">
        <f>W610/'Summary (banks)'!$W$90</f>
        <v>0</v>
      </c>
      <c r="X613" s="230">
        <f>X610/'Summary (banks)'!$X$90</f>
        <v>0</v>
      </c>
      <c r="Z613" s="397"/>
    </row>
    <row r="614" spans="1:26" s="202" customFormat="1" ht="15.75" thickBot="1" x14ac:dyDescent="0.3">
      <c r="A614" s="683"/>
      <c r="B614" s="688"/>
      <c r="C614" s="201" t="s">
        <v>498</v>
      </c>
      <c r="D614" s="201">
        <f>D594/D590</f>
        <v>0.68518518518518523</v>
      </c>
      <c r="E614" s="201">
        <f>HSBC!J34</f>
        <v>0.65</v>
      </c>
      <c r="F614" s="201"/>
      <c r="G614" s="201"/>
      <c r="H614" s="201"/>
      <c r="I614" s="201">
        <f>'Standard Chartered'!N40</f>
        <v>1.125</v>
      </c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407"/>
    </row>
    <row r="615" spans="1:26" s="230" customFormat="1" x14ac:dyDescent="0.25">
      <c r="A615" s="683"/>
      <c r="B615" s="688"/>
      <c r="C615" s="382" t="s">
        <v>445</v>
      </c>
      <c r="D615" s="230">
        <f>D614/'Summary (banks)'!$D$94</f>
        <v>3.5480687956636157</v>
      </c>
      <c r="E615" s="230">
        <f>E614/'Summary (banks)'!$E$94</f>
        <v>2.0602109503365664</v>
      </c>
      <c r="F615" s="230">
        <f>F614/'Summary (banks)'!$F$94</f>
        <v>0</v>
      </c>
      <c r="G615" s="230">
        <f>G614/'Summary (banks)'!$G$94</f>
        <v>0</v>
      </c>
      <c r="H615" s="230">
        <f>H614/'Summary (banks)'!$H$94</f>
        <v>0</v>
      </c>
      <c r="I615" s="230">
        <f>I614/'Summary (banks)'!$I$94</f>
        <v>-11.293581746552851</v>
      </c>
      <c r="J615" s="230">
        <f>J614/'Summary (banks)'!$J$94</f>
        <v>0</v>
      </c>
      <c r="K615" s="230">
        <f>K614/'Summary (banks)'!$K$94</f>
        <v>0</v>
      </c>
      <c r="L615" s="230">
        <f>L614/'Summary (banks)'!$L$94</f>
        <v>0</v>
      </c>
      <c r="M615" s="230">
        <f>M614/'Summary (banks)'!$M$94</f>
        <v>0</v>
      </c>
      <c r="N615" s="230">
        <f>N614/'Summary (banks)'!$N$94</f>
        <v>0</v>
      </c>
      <c r="O615" s="230">
        <f>O614/'Summary (banks)'!$O$94</f>
        <v>0</v>
      </c>
      <c r="P615" s="230">
        <f>P614/'Summary (banks)'!$P$94</f>
        <v>0</v>
      </c>
      <c r="Q615" s="230">
        <f>Q614/'Summary (banks)'!$Q$94</f>
        <v>0</v>
      </c>
      <c r="R615" s="230">
        <f>R614/'Summary (banks)'!$R$94</f>
        <v>0</v>
      </c>
      <c r="S615" s="230">
        <f>S614/'Summary (banks)'!$S$94</f>
        <v>0</v>
      </c>
      <c r="T615" s="230">
        <f>T614/'Summary (banks)'!$T$94</f>
        <v>0</v>
      </c>
      <c r="U615" s="230">
        <f>U614/'Summary (banks)'!$U$94</f>
        <v>0</v>
      </c>
      <c r="V615" s="230">
        <f>V614/'Summary (banks)'!$V$94</f>
        <v>0</v>
      </c>
      <c r="W615" s="230">
        <f>W614/'Summary (banks)'!$W$94</f>
        <v>0</v>
      </c>
      <c r="X615" s="230">
        <f>X614/'Summary (banks)'!$X$94</f>
        <v>0</v>
      </c>
      <c r="Z615" s="399"/>
    </row>
    <row r="616" spans="1:26" s="264" customFormat="1" x14ac:dyDescent="0.25">
      <c r="A616" s="683"/>
      <c r="B616" s="688"/>
      <c r="C616" s="383" t="s">
        <v>446</v>
      </c>
      <c r="D616" s="264">
        <f>D614/'Summary (banks)'!$D$97</f>
        <v>2.5951327830766573</v>
      </c>
      <c r="E616" s="264">
        <f>E614/'Summary (banks)'!$E$97</f>
        <v>1.4981159793814431</v>
      </c>
      <c r="F616" s="264">
        <f>F614/'Summary (banks)'!$F$97</f>
        <v>0</v>
      </c>
      <c r="G616" s="264">
        <f>G614/'Summary (banks)'!$G$97</f>
        <v>0</v>
      </c>
      <c r="H616" s="264">
        <f>H614/'Summary (banks)'!$H$97</f>
        <v>0</v>
      </c>
      <c r="I616" s="264">
        <f>I614/'Summary (banks)'!$I$97</f>
        <v>45.347861842105345</v>
      </c>
      <c r="J616" s="264">
        <f>J614/'Summary (banks)'!$J$97</f>
        <v>0</v>
      </c>
      <c r="K616" s="264">
        <f>K614/'Summary (banks)'!$K$97</f>
        <v>0</v>
      </c>
      <c r="L616" s="264">
        <f>L614/'Summary (banks)'!$L$97</f>
        <v>0</v>
      </c>
      <c r="M616" s="264">
        <f>M614/'Summary (banks)'!$M$97</f>
        <v>0</v>
      </c>
      <c r="N616" s="264">
        <f>N614/'Summary (banks)'!$N$97</f>
        <v>0</v>
      </c>
      <c r="O616" s="264">
        <f>O614/'Summary (banks)'!$O$97</f>
        <v>0</v>
      </c>
      <c r="P616" s="264">
        <f>P614/'Summary (banks)'!$P$97</f>
        <v>0</v>
      </c>
      <c r="Q616" s="264">
        <f>Q614/'Summary (banks)'!$Q$97</f>
        <v>0</v>
      </c>
      <c r="R616" s="264">
        <f>R614/'Summary (banks)'!$R$97</f>
        <v>0</v>
      </c>
      <c r="S616" s="264">
        <f>S614/'Summary (banks)'!$S$97</f>
        <v>0</v>
      </c>
      <c r="T616" s="264">
        <f>T614/'Summary (banks)'!$T$97</f>
        <v>0</v>
      </c>
      <c r="U616" s="264">
        <f>U614/'Summary (banks)'!$U$97</f>
        <v>0</v>
      </c>
      <c r="V616" s="264">
        <f>V614/'Summary (banks)'!$V$97</f>
        <v>0</v>
      </c>
      <c r="W616" s="264">
        <f>W614/'Summary (banks)'!$W$97</f>
        <v>0</v>
      </c>
      <c r="X616" s="264">
        <f>X614/'Summary (banks)'!$X$97</f>
        <v>0</v>
      </c>
      <c r="Z616" s="399"/>
    </row>
    <row r="617" spans="1:26" s="230" customFormat="1" x14ac:dyDescent="0.25">
      <c r="A617" s="683"/>
      <c r="B617" s="688"/>
      <c r="C617" s="387" t="s">
        <v>448</v>
      </c>
      <c r="D617" s="230">
        <f>D614/'Summary (banks)'!$D$105</f>
        <v>3.1583038494113835</v>
      </c>
      <c r="E617" s="230">
        <f>E614/'Summary (banks)'!$E$103</f>
        <v>3.2511191735333913</v>
      </c>
      <c r="F617" s="230">
        <f>F614/'Summary (banks)'!$F$103</f>
        <v>0</v>
      </c>
      <c r="G617" s="230">
        <f>G614/'Summary (banks)'!$G$103</f>
        <v>0</v>
      </c>
      <c r="H617" s="230">
        <f>H614/'Summary (banks)'!$H$103</f>
        <v>0</v>
      </c>
      <c r="I617" s="230">
        <f>I614/'Summary (banks)'!$I$103</f>
        <v>-4.0314291173098962</v>
      </c>
      <c r="J617" s="230">
        <f>J614/'Summary (banks)'!$J$103</f>
        <v>0</v>
      </c>
      <c r="K617" s="230">
        <f>K614/'Summary (banks)'!$K$103</f>
        <v>0</v>
      </c>
      <c r="L617" s="230">
        <f>L614/'Summary (banks)'!$L$103</f>
        <v>0</v>
      </c>
      <c r="M617" s="230">
        <f>M614/'Summary (banks)'!$M$103</f>
        <v>0</v>
      </c>
      <c r="N617" s="230">
        <f>N614/'Summary (banks)'!$N$103</f>
        <v>0</v>
      </c>
      <c r="O617" s="230">
        <f>O614/'Summary (banks)'!$O$103</f>
        <v>0</v>
      </c>
      <c r="P617" s="230">
        <f>P614/'Summary (banks)'!$P$103</f>
        <v>0</v>
      </c>
      <c r="Q617" s="230">
        <f>Q614/'Summary (banks)'!$Q$103</f>
        <v>0</v>
      </c>
      <c r="R617" s="230">
        <f>R614/'Summary (banks)'!$R$103</f>
        <v>0</v>
      </c>
      <c r="S617" s="230">
        <f>S614/'Summary (banks)'!$S$103</f>
        <v>0</v>
      </c>
      <c r="T617" s="230">
        <f>T614/'Summary (banks)'!$T$103</f>
        <v>0</v>
      </c>
      <c r="U617" s="230">
        <f>U614/'Summary (banks)'!$U$103</f>
        <v>0</v>
      </c>
      <c r="V617" s="230">
        <f>V614/'Summary (banks)'!$V$103</f>
        <v>0</v>
      </c>
      <c r="W617" s="230">
        <f>W614/'Summary (banks)'!$W$103</f>
        <v>0</v>
      </c>
      <c r="X617" s="230">
        <f>X614/'Summary (banks)'!$X$103</f>
        <v>0</v>
      </c>
      <c r="Z617" s="399"/>
    </row>
    <row r="619" spans="1:26" ht="15.75" thickBot="1" x14ac:dyDescent="0.3"/>
    <row r="620" spans="1:26" s="23" customFormat="1" ht="15.75" customHeight="1" thickBot="1" x14ac:dyDescent="0.3">
      <c r="A620" s="682" t="s">
        <v>419</v>
      </c>
      <c r="B620" s="684" t="s">
        <v>331</v>
      </c>
      <c r="C620" s="188" t="s">
        <v>2</v>
      </c>
      <c r="D620" s="203">
        <f>SUM(E620:X620)</f>
        <v>21.638399999999997</v>
      </c>
      <c r="E620" s="203">
        <f>HSBC!C36</f>
        <v>21.638399999999997</v>
      </c>
      <c r="F620" s="188"/>
      <c r="G620" s="188"/>
      <c r="H620" s="188"/>
      <c r="I620" s="188"/>
      <c r="J620" s="188"/>
      <c r="K620" s="188"/>
      <c r="L620" s="188"/>
      <c r="M620" s="188"/>
      <c r="N620" s="188"/>
      <c r="O620" s="188"/>
      <c r="P620" s="188"/>
      <c r="Q620" s="188"/>
      <c r="R620" s="188"/>
      <c r="S620" s="188"/>
      <c r="T620" s="188"/>
      <c r="U620" s="188"/>
      <c r="V620" s="188"/>
      <c r="W620" s="188"/>
      <c r="X620" s="188"/>
      <c r="Y620" s="188"/>
      <c r="Z620" s="404"/>
    </row>
    <row r="621" spans="1:26" s="204" customFormat="1" x14ac:dyDescent="0.25">
      <c r="A621" s="683"/>
      <c r="B621" s="685"/>
      <c r="C621" s="189" t="s">
        <v>333</v>
      </c>
      <c r="D621" s="230">
        <f>D620/'Summary (banks)'!$D$3</f>
        <v>4.430399429377939E-5</v>
      </c>
      <c r="E621" s="230">
        <f>E620/'Summary (banks)'!$E$3</f>
        <v>4.0133779264214044E-4</v>
      </c>
      <c r="F621" s="230">
        <f>F620/'Summary (banks)'!$F$3</f>
        <v>0</v>
      </c>
      <c r="G621" s="230">
        <f>G620/'Summary (banks)'!$G$3</f>
        <v>0</v>
      </c>
      <c r="H621" s="230">
        <f>H620/'Summary (banks)'!$H$3</f>
        <v>0</v>
      </c>
      <c r="I621" s="230">
        <f>I620/'Summary (banks)'!$I$3</f>
        <v>0</v>
      </c>
      <c r="J621" s="230">
        <f>J620/'Summary (banks)'!$J$3</f>
        <v>0</v>
      </c>
      <c r="K621" s="230">
        <f>K620/'Summary (banks)'!$K$3</f>
        <v>0</v>
      </c>
      <c r="L621" s="230">
        <f>L620/'Summary (banks)'!$L$3</f>
        <v>0</v>
      </c>
      <c r="M621" s="230">
        <f>M620/'Summary (banks)'!$M$3</f>
        <v>0</v>
      </c>
      <c r="N621" s="230">
        <f>N620/'Summary (banks)'!$N$3</f>
        <v>0</v>
      </c>
      <c r="O621" s="230">
        <f>O620/'Summary (banks)'!$O$3</f>
        <v>0</v>
      </c>
      <c r="P621" s="230">
        <f>P620/'Summary (banks)'!$P$3</f>
        <v>0</v>
      </c>
      <c r="Q621" s="230">
        <f>Q620/'Summary (banks)'!$Q$3</f>
        <v>0</v>
      </c>
      <c r="R621" s="230">
        <f>R620/'Summary (banks)'!$R$3</f>
        <v>0</v>
      </c>
      <c r="S621" s="230">
        <f>S620/'Summary (banks)'!$S$3</f>
        <v>0</v>
      </c>
      <c r="T621" s="230">
        <f>T620/'Summary (banks)'!$T$3</f>
        <v>0</v>
      </c>
      <c r="U621" s="230">
        <f>U620/'Summary (banks)'!$U$3</f>
        <v>0</v>
      </c>
      <c r="V621" s="230">
        <f>V620/'Summary (banks)'!$V$3</f>
        <v>0</v>
      </c>
      <c r="W621" s="230">
        <f>W620/'Summary (banks)'!$W$3</f>
        <v>0</v>
      </c>
      <c r="X621" s="230">
        <f>X620/'Summary (banks)'!$X$3</f>
        <v>0</v>
      </c>
      <c r="Z621" s="397"/>
    </row>
    <row r="622" spans="1:26" s="360" customFormat="1" x14ac:dyDescent="0.25">
      <c r="A622" s="683"/>
      <c r="B622" s="685"/>
      <c r="C622" s="359" t="s">
        <v>334</v>
      </c>
      <c r="D622" s="264">
        <f>D620/'Summary (banks)'!$D$7</f>
        <v>8.4406598852497882E-5</v>
      </c>
      <c r="E622" s="264">
        <f>E620/'Summary (banks)'!$E$7</f>
        <v>5.3675664795473348E-4</v>
      </c>
      <c r="F622" s="264">
        <f>F620/'Summary (banks)'!$F$7</f>
        <v>0</v>
      </c>
      <c r="G622" s="264">
        <f>G620/'Summary (banks)'!$G$7</f>
        <v>0</v>
      </c>
      <c r="H622" s="264">
        <f>H620/'Summary (banks)'!$H$7</f>
        <v>0</v>
      </c>
      <c r="I622" s="264">
        <f>I620/'Summary (banks)'!$I$7</f>
        <v>0</v>
      </c>
      <c r="J622" s="264">
        <f>J620/'Summary (banks)'!$J$7</f>
        <v>0</v>
      </c>
      <c r="K622" s="264">
        <f>K620/'Summary (banks)'!$K$7</f>
        <v>0</v>
      </c>
      <c r="L622" s="264">
        <f>L620/'Summary (banks)'!$L$7</f>
        <v>0</v>
      </c>
      <c r="M622" s="264">
        <f>M620/'Summary (banks)'!$M$7</f>
        <v>0</v>
      </c>
      <c r="N622" s="264">
        <f>N620/'Summary (banks)'!$N$7</f>
        <v>0</v>
      </c>
      <c r="O622" s="264">
        <f>O620/'Summary (banks)'!$O$7</f>
        <v>0</v>
      </c>
      <c r="P622" s="264">
        <f>P620/'Summary (banks)'!$P$7</f>
        <v>0</v>
      </c>
      <c r="Q622" s="264">
        <f>Q620/'Summary (banks)'!$Q$7</f>
        <v>0</v>
      </c>
      <c r="R622" s="264">
        <f>R620/'Summary (banks)'!$R$7</f>
        <v>0</v>
      </c>
      <c r="S622" s="264">
        <f>S620/'Summary (banks)'!$S$7</f>
        <v>0</v>
      </c>
      <c r="T622" s="264">
        <f>T620/'Summary (banks)'!$T$7</f>
        <v>0</v>
      </c>
      <c r="U622" s="264">
        <f>U620/'Summary (banks)'!$U$7</f>
        <v>0</v>
      </c>
      <c r="V622" s="264">
        <f>V620/'Summary (banks)'!$V$7</f>
        <v>0</v>
      </c>
      <c r="W622" s="264">
        <f>W620/'Summary (banks)'!$W$7</f>
        <v>0</v>
      </c>
      <c r="X622" s="264">
        <f>X620/'Summary (banks)'!$X$7</f>
        <v>0</v>
      </c>
      <c r="Z622" s="397"/>
    </row>
    <row r="623" spans="1:26" s="204" customFormat="1" ht="15.75" thickBot="1" x14ac:dyDescent="0.3">
      <c r="A623" s="683"/>
      <c r="B623" s="685"/>
      <c r="C623" s="372" t="s">
        <v>398</v>
      </c>
      <c r="D623" s="230">
        <f>D620/'Summary (banks)'!$D$9</f>
        <v>3.6960220337550054E-4</v>
      </c>
      <c r="E623" s="230">
        <f>E620/'Summary (banks)'!$E$9</f>
        <v>1.2545083895248547E-3</v>
      </c>
      <c r="F623" s="230">
        <f>F620/'Summary (banks)'!$F$9</f>
        <v>0</v>
      </c>
      <c r="G623" s="230">
        <f>G620/'Summary (banks)'!$G$9</f>
        <v>0</v>
      </c>
      <c r="H623" s="230">
        <f>H620/'Summary (banks)'!$H$9</f>
        <v>0</v>
      </c>
      <c r="I623" s="230">
        <f>I620/'Summary (banks)'!$I$9</f>
        <v>0</v>
      </c>
      <c r="J623" s="230">
        <f>J620/'Summary (banks)'!$J$9</f>
        <v>0</v>
      </c>
      <c r="K623" s="230">
        <f>K620/'Summary (banks)'!$K$9</f>
        <v>0</v>
      </c>
      <c r="L623" s="230">
        <f>L620/'Summary (banks)'!$L$9</f>
        <v>0</v>
      </c>
      <c r="M623" s="230">
        <f>M620/'Summary (banks)'!$M$9</f>
        <v>0</v>
      </c>
      <c r="N623" s="230">
        <f>N620/'Summary (banks)'!$N$9</f>
        <v>0</v>
      </c>
      <c r="O623" s="230">
        <f>O620/'Summary (banks)'!$O$9</f>
        <v>0</v>
      </c>
      <c r="P623" s="230">
        <f>P620/'Summary (banks)'!$P$9</f>
        <v>0</v>
      </c>
      <c r="Q623" s="230" t="e">
        <f>Q620/'Summary (banks)'!$Q$9</f>
        <v>#DIV/0!</v>
      </c>
      <c r="R623" s="230">
        <f>R620/'Summary (banks)'!$R$9</f>
        <v>0</v>
      </c>
      <c r="S623" s="230">
        <f>S620/'Summary (banks)'!$S$9</f>
        <v>0</v>
      </c>
      <c r="T623" s="230">
        <f>T620/'Summary (banks)'!$T$9</f>
        <v>0</v>
      </c>
      <c r="U623" s="230">
        <f>U620/'Summary (banks)'!$U$9</f>
        <v>0</v>
      </c>
      <c r="V623" s="230">
        <f>V620/'Summary (banks)'!$V$9</f>
        <v>0</v>
      </c>
      <c r="W623" s="230">
        <f>W620/'Summary (banks)'!$W$9</f>
        <v>0</v>
      </c>
      <c r="X623" s="230">
        <f>X620/'Summary (banks)'!$X$9</f>
        <v>0</v>
      </c>
      <c r="Z623" s="397"/>
    </row>
    <row r="624" spans="1:26" s="23" customFormat="1" ht="15.75" thickBot="1" x14ac:dyDescent="0.3">
      <c r="A624" s="683"/>
      <c r="B624" s="685"/>
      <c r="C624" s="236" t="s">
        <v>6</v>
      </c>
      <c r="D624" s="203">
        <f>SUM(E624:X624)</f>
        <v>18.933599999999998</v>
      </c>
      <c r="E624" s="203">
        <f>HSBC!E36</f>
        <v>18.933599999999998</v>
      </c>
      <c r="F624" s="188"/>
      <c r="G624" s="188"/>
      <c r="H624" s="188"/>
      <c r="I624" s="188"/>
      <c r="J624" s="188"/>
      <c r="K624" s="188"/>
      <c r="L624" s="188"/>
      <c r="M624" s="188"/>
      <c r="N624" s="188"/>
      <c r="O624" s="188"/>
      <c r="P624" s="188"/>
      <c r="Q624" s="188"/>
      <c r="R624" s="188"/>
      <c r="S624" s="188"/>
      <c r="T624" s="188"/>
      <c r="U624" s="188"/>
      <c r="V624" s="188"/>
      <c r="W624" s="188"/>
      <c r="X624" s="188"/>
      <c r="Y624" s="188"/>
      <c r="Z624" s="404"/>
    </row>
    <row r="625" spans="1:26" s="204" customFormat="1" x14ac:dyDescent="0.25">
      <c r="A625" s="683"/>
      <c r="B625" s="685"/>
      <c r="C625" s="189" t="s">
        <v>335</v>
      </c>
      <c r="D625" s="230">
        <f>D624/'Summary (banks)'!$D$29</f>
        <v>2.0074050080375887E-4</v>
      </c>
      <c r="E625" s="230">
        <f>E624/'Summary (banks)'!$E$29</f>
        <v>1.1130545396724439E-3</v>
      </c>
      <c r="F625" s="230">
        <f>F624/'Summary (banks)'!$F$29</f>
        <v>0</v>
      </c>
      <c r="G625" s="230">
        <f>G624/'Summary (banks)'!$G$29</f>
        <v>0</v>
      </c>
      <c r="H625" s="230">
        <f>H624/'Summary (banks)'!$H$29</f>
        <v>0</v>
      </c>
      <c r="I625" s="230">
        <f>I624/'Summary (banks)'!$I$29</f>
        <v>0</v>
      </c>
      <c r="J625" s="230">
        <f>J624/'Summary (banks)'!$J$29</f>
        <v>0</v>
      </c>
      <c r="K625" s="230">
        <f>K624/'Summary (banks)'!$K$29</f>
        <v>0</v>
      </c>
      <c r="L625" s="230">
        <f>L624/'Summary (banks)'!$L$29</f>
        <v>0</v>
      </c>
      <c r="M625" s="230">
        <f>M624/'Summary (banks)'!$M$29</f>
        <v>0</v>
      </c>
      <c r="N625" s="230">
        <f>N624/'Summary (banks)'!$N$29</f>
        <v>0</v>
      </c>
      <c r="O625" s="230">
        <f>O624/'Summary (banks)'!$O$29</f>
        <v>0</v>
      </c>
      <c r="P625" s="230">
        <f>P624/'Summary (banks)'!$P$29</f>
        <v>0</v>
      </c>
      <c r="Q625" s="230">
        <f>Q624/'Summary (banks)'!$Q$29</f>
        <v>0</v>
      </c>
      <c r="R625" s="230">
        <f>R624/'Summary (banks)'!$R$29</f>
        <v>0</v>
      </c>
      <c r="S625" s="230">
        <f>S624/'Summary (banks)'!$S$29</f>
        <v>0</v>
      </c>
      <c r="T625" s="230">
        <f>T624/'Summary (banks)'!$T$29</f>
        <v>0</v>
      </c>
      <c r="U625" s="230">
        <f>U624/'Summary (banks)'!$U$29</f>
        <v>0</v>
      </c>
      <c r="V625" s="230">
        <f>V624/'Summary (banks)'!$V$29</f>
        <v>0</v>
      </c>
      <c r="W625" s="230">
        <f>W624/'Summary (banks)'!$W$29</f>
        <v>0</v>
      </c>
      <c r="X625" s="230">
        <f>X624/'Summary (banks)'!$X$29</f>
        <v>0</v>
      </c>
      <c r="Z625" s="397"/>
    </row>
    <row r="626" spans="1:26" s="360" customFormat="1" x14ac:dyDescent="0.25">
      <c r="A626" s="683"/>
      <c r="B626" s="685"/>
      <c r="C626" s="359" t="s">
        <v>336</v>
      </c>
      <c r="D626" s="264">
        <f>D624/'Summary (banks)'!$D$33</f>
        <v>2.7972808586710995E-4</v>
      </c>
      <c r="E626" s="264">
        <f>E624/'Summary (banks)'!$E$33</f>
        <v>1.0824742268041236E-3</v>
      </c>
      <c r="F626" s="264">
        <f>F624/'Summary (banks)'!$F$33</f>
        <v>0</v>
      </c>
      <c r="G626" s="264">
        <f>G624/'Summary (banks)'!$G$33</f>
        <v>0</v>
      </c>
      <c r="H626" s="264">
        <f>H624/'Summary (banks)'!$H$33</f>
        <v>0</v>
      </c>
      <c r="I626" s="264">
        <f>I624/'Summary (banks)'!$I$33</f>
        <v>0</v>
      </c>
      <c r="J626" s="264">
        <f>J624/'Summary (banks)'!$J$33</f>
        <v>0</v>
      </c>
      <c r="K626" s="264">
        <f>K624/'Summary (banks)'!$K$33</f>
        <v>0</v>
      </c>
      <c r="L626" s="264">
        <f>L624/'Summary (banks)'!$L$33</f>
        <v>0</v>
      </c>
      <c r="M626" s="264">
        <f>M624/'Summary (banks)'!$M$33</f>
        <v>0</v>
      </c>
      <c r="N626" s="264">
        <f>N624/'Summary (banks)'!$N$33</f>
        <v>0</v>
      </c>
      <c r="O626" s="264">
        <f>O624/'Summary (banks)'!$O$33</f>
        <v>0</v>
      </c>
      <c r="P626" s="264">
        <f>P624/'Summary (banks)'!$P$33</f>
        <v>0</v>
      </c>
      <c r="Q626" s="264">
        <f>Q624/'Summary (banks)'!$Q$33</f>
        <v>0</v>
      </c>
      <c r="R626" s="264">
        <f>R624/'Summary (banks)'!$R$33</f>
        <v>0</v>
      </c>
      <c r="S626" s="264">
        <f>S624/'Summary (banks)'!$S$33</f>
        <v>0</v>
      </c>
      <c r="T626" s="264">
        <f>T624/'Summary (banks)'!$T$33</f>
        <v>0</v>
      </c>
      <c r="U626" s="264">
        <f>U624/'Summary (banks)'!$U$33</f>
        <v>0</v>
      </c>
      <c r="V626" s="264">
        <f>V624/'Summary (banks)'!$V$33</f>
        <v>0</v>
      </c>
      <c r="W626" s="264">
        <f>W624/'Summary (banks)'!$W$33</f>
        <v>0</v>
      </c>
      <c r="X626" s="264">
        <f>X624/'Summary (banks)'!$X$33</f>
        <v>0</v>
      </c>
      <c r="Z626" s="397"/>
    </row>
    <row r="627" spans="1:26" s="204" customFormat="1" ht="15.75" thickBot="1" x14ac:dyDescent="0.3">
      <c r="A627" s="683"/>
      <c r="B627" s="685"/>
      <c r="C627" s="372" t="s">
        <v>399</v>
      </c>
      <c r="D627" s="230">
        <f>D624/'Summary (banks)'!$D$35</f>
        <v>7.6435967145320927E-4</v>
      </c>
      <c r="E627" s="230">
        <f>E624/'Summary (banks)'!$E$35</f>
        <v>1.9560357675111775E-3</v>
      </c>
      <c r="F627" s="230">
        <f>F624/'Summary (banks)'!$F$35</f>
        <v>0</v>
      </c>
      <c r="G627" s="230">
        <f>G624/'Summary (banks)'!$G$35</f>
        <v>0</v>
      </c>
      <c r="H627" s="230">
        <f>H624/'Summary (banks)'!$H$35</f>
        <v>0</v>
      </c>
      <c r="I627" s="230">
        <f>I624/'Summary (banks)'!$I$35</f>
        <v>0</v>
      </c>
      <c r="J627" s="230">
        <f>J624/'Summary (banks)'!$J$35</f>
        <v>0</v>
      </c>
      <c r="K627" s="230">
        <f>K624/'Summary (banks)'!$K$35</f>
        <v>0</v>
      </c>
      <c r="L627" s="230">
        <f>L624/'Summary (banks)'!$L$35</f>
        <v>0</v>
      </c>
      <c r="M627" s="230">
        <f>M624/'Summary (banks)'!$M$35</f>
        <v>0</v>
      </c>
      <c r="N627" s="230">
        <f>N624/'Summary (banks)'!$N$35</f>
        <v>0</v>
      </c>
      <c r="O627" s="230">
        <f>O624/'Summary (banks)'!$O$35</f>
        <v>0</v>
      </c>
      <c r="P627" s="230">
        <f>P624/'Summary (banks)'!$P$35</f>
        <v>0</v>
      </c>
      <c r="Q627" s="230" t="e">
        <f>Q624/'Summary (banks)'!$Q$35</f>
        <v>#DIV/0!</v>
      </c>
      <c r="R627" s="230">
        <f>R624/'Summary (banks)'!$R$35</f>
        <v>0</v>
      </c>
      <c r="S627" s="230">
        <f>S624/'Summary (banks)'!$S$35</f>
        <v>0</v>
      </c>
      <c r="T627" s="230">
        <f>T624/'Summary (banks)'!$T$35</f>
        <v>0</v>
      </c>
      <c r="U627" s="230">
        <f>U624/'Summary (banks)'!$U$35</f>
        <v>0</v>
      </c>
      <c r="V627" s="230">
        <f>V624/'Summary (banks)'!$V$35</f>
        <v>0</v>
      </c>
      <c r="W627" s="230">
        <f>W624/'Summary (banks)'!$W$35</f>
        <v>0</v>
      </c>
      <c r="X627" s="230">
        <f>X624/'Summary (banks)'!$X$35</f>
        <v>0</v>
      </c>
      <c r="Z627" s="397"/>
    </row>
    <row r="628" spans="1:26" s="23" customFormat="1" ht="15.75" thickBot="1" x14ac:dyDescent="0.3">
      <c r="A628" s="683"/>
      <c r="B628" s="685"/>
      <c r="C628" s="188" t="s">
        <v>400</v>
      </c>
      <c r="D628" s="203">
        <f>SUM(E628:X628)</f>
        <v>5.4095999999999993</v>
      </c>
      <c r="E628" s="203">
        <f>HSBC!F36</f>
        <v>5.4095999999999993</v>
      </c>
      <c r="F628" s="188"/>
      <c r="G628" s="188"/>
      <c r="H628" s="188"/>
      <c r="I628" s="188"/>
      <c r="J628" s="188"/>
      <c r="K628" s="188"/>
      <c r="L628" s="188"/>
      <c r="M628" s="188"/>
      <c r="N628" s="188"/>
      <c r="O628" s="188"/>
      <c r="P628" s="188"/>
      <c r="Q628" s="188"/>
      <c r="R628" s="188"/>
      <c r="S628" s="188"/>
      <c r="T628" s="188"/>
      <c r="U628" s="188"/>
      <c r="V628" s="188"/>
      <c r="W628" s="188"/>
      <c r="X628" s="188"/>
      <c r="Y628" s="188"/>
      <c r="Z628" s="404"/>
    </row>
    <row r="629" spans="1:26" s="204" customFormat="1" x14ac:dyDescent="0.25">
      <c r="A629" s="683"/>
      <c r="B629" s="685"/>
      <c r="C629" s="189" t="s">
        <v>401</v>
      </c>
      <c r="D629" s="230">
        <f>D628/'Summary (banks)'!$D$42</f>
        <v>1.9391065600233944E-4</v>
      </c>
      <c r="E629" s="230">
        <f>E628/'Summary (banks)'!$E$42</f>
        <v>1.7830609212481426E-3</v>
      </c>
      <c r="F629" s="230">
        <f>F628/'Summary (banks)'!$F$42</f>
        <v>0</v>
      </c>
      <c r="G629" s="230">
        <f>G628/'Summary (banks)'!$G$42</f>
        <v>0</v>
      </c>
      <c r="H629" s="230">
        <f>H628/'Summary (banks)'!$H$42</f>
        <v>0</v>
      </c>
      <c r="I629" s="230">
        <f>I628/'Summary (banks)'!$I$42</f>
        <v>0</v>
      </c>
      <c r="J629" s="230">
        <f>J628/'Summary (banks)'!$J$42</f>
        <v>0</v>
      </c>
      <c r="K629" s="230">
        <f>K628/'Summary (banks)'!$K$42</f>
        <v>0</v>
      </c>
      <c r="L629" s="230">
        <f>L628/'Summary (banks)'!$L$42</f>
        <v>0</v>
      </c>
      <c r="M629" s="230">
        <f>M628/'Summary (banks)'!$M$42</f>
        <v>0</v>
      </c>
      <c r="N629" s="230">
        <f>N628/'Summary (banks)'!$N$42</f>
        <v>0</v>
      </c>
      <c r="O629" s="230">
        <f>O628/'Summary (banks)'!$O$42</f>
        <v>0</v>
      </c>
      <c r="P629" s="230">
        <f>P628/'Summary (banks)'!$P$42</f>
        <v>0</v>
      </c>
      <c r="Q629" s="230">
        <f>Q628/'Summary (banks)'!$Q$42</f>
        <v>0</v>
      </c>
      <c r="R629" s="230">
        <f>R628/'Summary (banks)'!$R$42</f>
        <v>0</v>
      </c>
      <c r="S629" s="230">
        <f>S628/'Summary (banks)'!$S$42</f>
        <v>0</v>
      </c>
      <c r="T629" s="230">
        <f>T628/'Summary (banks)'!$T$42</f>
        <v>0</v>
      </c>
      <c r="U629" s="230">
        <f>U628/'Summary (banks)'!$U$42</f>
        <v>0</v>
      </c>
      <c r="V629" s="230">
        <f>V628/'Summary (banks)'!$V$42</f>
        <v>0</v>
      </c>
      <c r="W629" s="230">
        <f>W628/'Summary (banks)'!$W$42</f>
        <v>0</v>
      </c>
      <c r="X629" s="230">
        <f>X628/'Summary (banks)'!$X$42</f>
        <v>0</v>
      </c>
      <c r="Z629" s="397"/>
    </row>
    <row r="630" spans="1:26" s="360" customFormat="1" x14ac:dyDescent="0.25">
      <c r="A630" s="683"/>
      <c r="B630" s="685"/>
      <c r="C630" s="359" t="s">
        <v>402</v>
      </c>
      <c r="D630" s="264">
        <f>D628/'Summary (banks)'!$D$46</f>
        <v>2.9027476614026286E-4</v>
      </c>
      <c r="E630" s="264">
        <f>E628/'Summary (banks)'!$E$46</f>
        <v>1.8512804689910522E-3</v>
      </c>
      <c r="F630" s="264">
        <f>F628/'Summary (banks)'!$F$46</f>
        <v>0</v>
      </c>
      <c r="G630" s="264">
        <f>G628/'Summary (banks)'!$G$46</f>
        <v>0</v>
      </c>
      <c r="H630" s="264">
        <f>H628/'Summary (banks)'!$H$46</f>
        <v>0</v>
      </c>
      <c r="I630" s="264">
        <f>I628/'Summary (banks)'!$I$46</f>
        <v>0</v>
      </c>
      <c r="J630" s="264">
        <f>J628/'Summary (banks)'!$J$46</f>
        <v>0</v>
      </c>
      <c r="K630" s="264">
        <f>K628/'Summary (banks)'!$K$46</f>
        <v>0</v>
      </c>
      <c r="L630" s="264">
        <f>L628/'Summary (banks)'!$L$46</f>
        <v>0</v>
      </c>
      <c r="M630" s="264">
        <f>M628/'Summary (banks)'!$M$46</f>
        <v>0</v>
      </c>
      <c r="N630" s="264">
        <f>N628/'Summary (banks)'!$N$46</f>
        <v>0</v>
      </c>
      <c r="O630" s="264">
        <f>O628/'Summary (banks)'!$O$46</f>
        <v>0</v>
      </c>
      <c r="P630" s="264">
        <f>P628/'Summary (banks)'!$P$46</f>
        <v>0</v>
      </c>
      <c r="Q630" s="264">
        <f>Q628/'Summary (banks)'!$Q$46</f>
        <v>0</v>
      </c>
      <c r="R630" s="264">
        <f>R628/'Summary (banks)'!$R$46</f>
        <v>0</v>
      </c>
      <c r="S630" s="264">
        <f>S628/'Summary (banks)'!$S$46</f>
        <v>0</v>
      </c>
      <c r="T630" s="264">
        <f>T628/'Summary (banks)'!$T$46</f>
        <v>0</v>
      </c>
      <c r="U630" s="264">
        <f>U628/'Summary (banks)'!$U$46</f>
        <v>0</v>
      </c>
      <c r="V630" s="264">
        <f>V628/'Summary (banks)'!$V$46</f>
        <v>0</v>
      </c>
      <c r="W630" s="264">
        <f>W628/'Summary (banks)'!$W$46</f>
        <v>0</v>
      </c>
      <c r="X630" s="264">
        <f>X628/'Summary (banks)'!$X$46</f>
        <v>0</v>
      </c>
      <c r="Z630" s="397"/>
    </row>
    <row r="631" spans="1:26" s="204" customFormat="1" ht="15.75" thickBot="1" x14ac:dyDescent="0.3">
      <c r="A631" s="683"/>
      <c r="B631" s="685"/>
      <c r="C631" s="372" t="s">
        <v>403</v>
      </c>
      <c r="D631" s="230">
        <f>D628/'Summary (banks)'!$D$48</f>
        <v>1.411533335683836E-3</v>
      </c>
      <c r="E631" s="230">
        <f>E628/'Summary (banks)'!$E$48</f>
        <v>4.7430830039525687E-3</v>
      </c>
      <c r="F631" s="230">
        <f>F628/'Summary (banks)'!$F$48</f>
        <v>0</v>
      </c>
      <c r="G631" s="230">
        <f>G628/'Summary (banks)'!$G$48</f>
        <v>0</v>
      </c>
      <c r="H631" s="230">
        <f>H628/'Summary (banks)'!$H$48</f>
        <v>0</v>
      </c>
      <c r="I631" s="230">
        <f>I628/'Summary (banks)'!$I$48</f>
        <v>0</v>
      </c>
      <c r="J631" s="230">
        <f>J628/'Summary (banks)'!$J$48</f>
        <v>0</v>
      </c>
      <c r="K631" s="230">
        <f>K628/'Summary (banks)'!$K$48</f>
        <v>0</v>
      </c>
      <c r="L631" s="230">
        <f>L628/'Summary (banks)'!$L$48</f>
        <v>0</v>
      </c>
      <c r="M631" s="230">
        <f>M628/'Summary (banks)'!$M$48</f>
        <v>0</v>
      </c>
      <c r="N631" s="230">
        <f>N628/'Summary (banks)'!$N$48</f>
        <v>0</v>
      </c>
      <c r="O631" s="230">
        <f>O628/'Summary (banks)'!$O$48</f>
        <v>0</v>
      </c>
      <c r="P631" s="230">
        <f>P628/'Summary (banks)'!$P$48</f>
        <v>0</v>
      </c>
      <c r="Q631" s="230" t="e">
        <f>Q628/'Summary (banks)'!$Q$48</f>
        <v>#DIV/0!</v>
      </c>
      <c r="R631" s="230">
        <f>R628/'Summary (banks)'!$R$48</f>
        <v>0</v>
      </c>
      <c r="S631" s="230">
        <f>S628/'Summary (banks)'!$S$48</f>
        <v>0</v>
      </c>
      <c r="T631" s="230">
        <f>T628/'Summary (banks)'!$T$48</f>
        <v>0</v>
      </c>
      <c r="U631" s="230">
        <f>U628/'Summary (banks)'!$U$48</f>
        <v>0</v>
      </c>
      <c r="V631" s="230">
        <f>V628/'Summary (banks)'!$V$48</f>
        <v>0</v>
      </c>
      <c r="W631" s="230">
        <f>W628/'Summary (banks)'!$W$48</f>
        <v>0</v>
      </c>
      <c r="X631" s="230">
        <f>X628/'Summary (banks)'!$X$48</f>
        <v>0</v>
      </c>
      <c r="Z631" s="397"/>
    </row>
    <row r="632" spans="1:26" s="23" customFormat="1" ht="15.75" thickBot="1" x14ac:dyDescent="0.3">
      <c r="A632" s="683"/>
      <c r="B632" s="685"/>
      <c r="C632" s="188" t="s">
        <v>3</v>
      </c>
      <c r="D632" s="203">
        <f>SUM(E632:X632)</f>
        <v>28</v>
      </c>
      <c r="E632" s="188">
        <f>HSBC!D36</f>
        <v>28</v>
      </c>
      <c r="F632" s="188"/>
      <c r="G632" s="188"/>
      <c r="H632" s="188"/>
      <c r="I632" s="188"/>
      <c r="J632" s="188"/>
      <c r="K632" s="188"/>
      <c r="L632" s="188"/>
      <c r="M632" s="188"/>
      <c r="N632" s="188"/>
      <c r="O632" s="188"/>
      <c r="P632" s="188"/>
      <c r="Q632" s="188"/>
      <c r="R632" s="188"/>
      <c r="S632" s="188"/>
      <c r="T632" s="188"/>
      <c r="U632" s="188"/>
      <c r="V632" s="188"/>
      <c r="W632" s="188"/>
      <c r="X632" s="188"/>
      <c r="Y632" s="188"/>
      <c r="Z632" s="404"/>
    </row>
    <row r="633" spans="1:26" s="204" customFormat="1" x14ac:dyDescent="0.25">
      <c r="A633" s="683"/>
      <c r="B633" s="685"/>
      <c r="C633" s="189" t="s">
        <v>337</v>
      </c>
      <c r="D633" s="230">
        <f>D632/'Summary (banks)'!$D$16</f>
        <v>1.3348499771645307E-5</v>
      </c>
      <c r="E633" s="230">
        <f>E632/'Summary (banks)'!$E$16</f>
        <v>1.0812731218672042E-4</v>
      </c>
      <c r="F633" s="230">
        <f>F632/'Summary (banks)'!$F$16</f>
        <v>0</v>
      </c>
      <c r="G633" s="230">
        <f>G632/'Summary (banks)'!$G$16</f>
        <v>0</v>
      </c>
      <c r="H633" s="230">
        <f>H632/'Summary (banks)'!$H$16</f>
        <v>0</v>
      </c>
      <c r="I633" s="230">
        <f>I632/'Summary (banks)'!$I$16</f>
        <v>0</v>
      </c>
      <c r="J633" s="230">
        <f>J632/'Summary (banks)'!$J$16</f>
        <v>0</v>
      </c>
      <c r="K633" s="230">
        <f>K632/'Summary (banks)'!$K$16</f>
        <v>0</v>
      </c>
      <c r="L633" s="230">
        <f>L632/'Summary (banks)'!$L$16</f>
        <v>0</v>
      </c>
      <c r="M633" s="230">
        <f>M632/'Summary (banks)'!$M$16</f>
        <v>0</v>
      </c>
      <c r="N633" s="230">
        <f>N632/'Summary (banks)'!$N$16</f>
        <v>0</v>
      </c>
      <c r="O633" s="230">
        <f>O632/'Summary (banks)'!$O$16</f>
        <v>0</v>
      </c>
      <c r="P633" s="230">
        <f>P632/'Summary (banks)'!$P$16</f>
        <v>0</v>
      </c>
      <c r="Q633" s="230">
        <f>Q632/'Summary (banks)'!$Q$16</f>
        <v>0</v>
      </c>
      <c r="R633" s="230">
        <f>R632/'Summary (banks)'!$R$16</f>
        <v>0</v>
      </c>
      <c r="S633" s="230">
        <f>S632/'Summary (banks)'!$S$16</f>
        <v>0</v>
      </c>
      <c r="T633" s="230">
        <f>T632/'Summary (banks)'!$T$16</f>
        <v>0</v>
      </c>
      <c r="U633" s="230">
        <f>U632/'Summary (banks)'!$U$16</f>
        <v>0</v>
      </c>
      <c r="V633" s="230">
        <f>V632/'Summary (banks)'!$V$16</f>
        <v>0</v>
      </c>
      <c r="W633" s="230">
        <f>W632/'Summary (banks)'!$W$16</f>
        <v>0</v>
      </c>
      <c r="X633" s="230">
        <f>X632/'Summary (banks)'!$X$16</f>
        <v>0</v>
      </c>
      <c r="Z633" s="397"/>
    </row>
    <row r="634" spans="1:26" s="360" customFormat="1" x14ac:dyDescent="0.25">
      <c r="A634" s="683"/>
      <c r="B634" s="685"/>
      <c r="C634" s="359" t="s">
        <v>338</v>
      </c>
      <c r="D634" s="264">
        <f>D632/'Summary (banks)'!$D$20</f>
        <v>2.3885710288513789E-5</v>
      </c>
      <c r="E634" s="264">
        <f>E632/'Summary (banks)'!$E$20</f>
        <v>1.3060006063574244E-4</v>
      </c>
      <c r="F634" s="264">
        <f>F632/'Summary (banks)'!$F$20</f>
        <v>0</v>
      </c>
      <c r="G634" s="264">
        <f>G632/'Summary (banks)'!$G$20</f>
        <v>0</v>
      </c>
      <c r="H634" s="264">
        <f>H632/'Summary (banks)'!$H$20</f>
        <v>0</v>
      </c>
      <c r="I634" s="264">
        <f>I632/'Summary (banks)'!$I$20</f>
        <v>0</v>
      </c>
      <c r="J634" s="264">
        <f>J632/'Summary (banks)'!$J$20</f>
        <v>0</v>
      </c>
      <c r="K634" s="264">
        <f>K632/'Summary (banks)'!$K$20</f>
        <v>0</v>
      </c>
      <c r="L634" s="264">
        <f>L632/'Summary (banks)'!$L$20</f>
        <v>0</v>
      </c>
      <c r="M634" s="264">
        <f>M632/'Summary (banks)'!$M$20</f>
        <v>0</v>
      </c>
      <c r="N634" s="264">
        <f>N632/'Summary (banks)'!$N$20</f>
        <v>0</v>
      </c>
      <c r="O634" s="264">
        <f>O632/'Summary (banks)'!$O$20</f>
        <v>0</v>
      </c>
      <c r="P634" s="264">
        <f>P632/'Summary (banks)'!$P$20</f>
        <v>0</v>
      </c>
      <c r="Q634" s="264">
        <f>Q632/'Summary (banks)'!$Q$20</f>
        <v>0</v>
      </c>
      <c r="R634" s="264">
        <f>R632/'Summary (banks)'!$R$20</f>
        <v>0</v>
      </c>
      <c r="S634" s="264">
        <f>S632/'Summary (banks)'!$S$20</f>
        <v>0</v>
      </c>
      <c r="T634" s="264">
        <f>T632/'Summary (banks)'!$T$20</f>
        <v>0</v>
      </c>
      <c r="U634" s="264">
        <f>U632/'Summary (banks)'!$U$20</f>
        <v>0</v>
      </c>
      <c r="V634" s="264">
        <f>V632/'Summary (banks)'!$V$20</f>
        <v>0</v>
      </c>
      <c r="W634" s="264">
        <f>W632/'Summary (banks)'!$W$20</f>
        <v>0</v>
      </c>
      <c r="X634" s="264">
        <f>X632/'Summary (banks)'!$X$20</f>
        <v>0</v>
      </c>
      <c r="Z634" s="397"/>
    </row>
    <row r="635" spans="1:26" s="204" customFormat="1" ht="15.75" thickBot="1" x14ac:dyDescent="0.3">
      <c r="A635" s="683"/>
      <c r="B635" s="685"/>
      <c r="C635" s="372" t="s">
        <v>404</v>
      </c>
      <c r="D635" s="230">
        <f>D632/'Summary (banks)'!$D$22</f>
        <v>1.9343963301738192E-4</v>
      </c>
      <c r="E635" s="230">
        <f>E632/'Summary (banks)'!$E$22</f>
        <v>7.0977718066364168E-4</v>
      </c>
      <c r="F635" s="230">
        <f>F632/'Summary (banks)'!$F$22</f>
        <v>0</v>
      </c>
      <c r="G635" s="230">
        <f>G632/'Summary (banks)'!$G$22</f>
        <v>0</v>
      </c>
      <c r="H635" s="230">
        <f>H632/'Summary (banks)'!$H$22</f>
        <v>0</v>
      </c>
      <c r="I635" s="230">
        <f>I632/'Summary (banks)'!$I$22</f>
        <v>0</v>
      </c>
      <c r="J635" s="230">
        <f>J632/'Summary (banks)'!$J$22</f>
        <v>0</v>
      </c>
      <c r="K635" s="230">
        <f>K632/'Summary (banks)'!$K$22</f>
        <v>0</v>
      </c>
      <c r="L635" s="230">
        <f>L632/'Summary (banks)'!$L$22</f>
        <v>0</v>
      </c>
      <c r="M635" s="230">
        <f>M632/'Summary (banks)'!$M$22</f>
        <v>0</v>
      </c>
      <c r="N635" s="230">
        <f>N632/'Summary (banks)'!$N$22</f>
        <v>0</v>
      </c>
      <c r="O635" s="230">
        <f>O632/'Summary (banks)'!$O$22</f>
        <v>0</v>
      </c>
      <c r="P635" s="230">
        <f>P632/'Summary (banks)'!$P$22</f>
        <v>0</v>
      </c>
      <c r="Q635" s="230" t="e">
        <f>Q632/'Summary (banks)'!$Q$22</f>
        <v>#DIV/0!</v>
      </c>
      <c r="R635" s="230">
        <f>R632/'Summary (banks)'!$R$22</f>
        <v>0</v>
      </c>
      <c r="S635" s="230">
        <f>S632/'Summary (banks)'!$S$22</f>
        <v>0</v>
      </c>
      <c r="T635" s="230">
        <f>T632/'Summary (banks)'!$T$22</f>
        <v>0</v>
      </c>
      <c r="U635" s="230">
        <f>U632/'Summary (banks)'!$U$22</f>
        <v>0</v>
      </c>
      <c r="V635" s="230">
        <f>V632/'Summary (banks)'!$V$22</f>
        <v>0</v>
      </c>
      <c r="W635" s="230">
        <f>W632/'Summary (banks)'!$W$22</f>
        <v>0</v>
      </c>
      <c r="X635" s="230">
        <f>X632/'Summary (banks)'!$X$22</f>
        <v>0</v>
      </c>
      <c r="Z635" s="397"/>
    </row>
    <row r="636" spans="1:26" s="23" customFormat="1" ht="15.75" thickBot="1" x14ac:dyDescent="0.3">
      <c r="A636" s="683"/>
      <c r="B636" s="685"/>
      <c r="C636" s="190" t="s">
        <v>405</v>
      </c>
      <c r="D636" s="203">
        <f>SUM(E636:X636)</f>
        <v>0</v>
      </c>
      <c r="E636" s="190"/>
      <c r="F636" s="190"/>
      <c r="G636" s="190"/>
      <c r="H636" s="190"/>
      <c r="I636" s="190"/>
      <c r="J636" s="190"/>
      <c r="K636" s="190"/>
      <c r="L636" s="190"/>
      <c r="M636" s="190"/>
      <c r="N636" s="190"/>
      <c r="O636" s="190"/>
      <c r="P636" s="190"/>
      <c r="Q636" s="190"/>
      <c r="R636" s="190"/>
      <c r="S636" s="190"/>
      <c r="T636" s="190"/>
      <c r="U636" s="190"/>
      <c r="V636" s="190"/>
      <c r="W636" s="190"/>
      <c r="X636" s="190"/>
      <c r="Y636" s="190"/>
      <c r="Z636" s="405"/>
    </row>
    <row r="637" spans="1:26" s="192" customFormat="1" ht="15.75" thickBot="1" x14ac:dyDescent="0.3">
      <c r="A637" s="683"/>
      <c r="B637" s="686"/>
      <c r="C637" s="191" t="s">
        <v>406</v>
      </c>
      <c r="D637" s="231">
        <f>D636/'Summary (banks)'!$D$55</f>
        <v>0</v>
      </c>
      <c r="E637" s="231" t="e">
        <f>E636/'Summary (banks)'!$E$55</f>
        <v>#DIV/0!</v>
      </c>
      <c r="F637" s="231" t="e">
        <f>F636/'Summary (banks)'!$F$55</f>
        <v>#DIV/0!</v>
      </c>
      <c r="G637" s="231" t="e">
        <f>G636/'Summary (banks)'!$G$55</f>
        <v>#DIV/0!</v>
      </c>
      <c r="H637" s="231" t="e">
        <f>H636/'Summary (banks)'!$H$55</f>
        <v>#DIV/0!</v>
      </c>
      <c r="I637" s="231">
        <f>I636/'Summary (banks)'!$I$55</f>
        <v>0</v>
      </c>
      <c r="J637" s="231" t="e">
        <f>J636/'Summary (banks)'!$J$55</f>
        <v>#DIV/0!</v>
      </c>
      <c r="K637" s="231" t="e">
        <f>K636/'Summary (banks)'!$K$55</f>
        <v>#DIV/0!</v>
      </c>
      <c r="L637" s="231" t="e">
        <f>L636/'Summary (banks)'!$L$55</f>
        <v>#DIV/0!</v>
      </c>
      <c r="M637" s="231" t="e">
        <f>M636/'Summary (banks)'!$M$55</f>
        <v>#DIV/0!</v>
      </c>
      <c r="N637" s="231" t="e">
        <f>N636/'Summary (banks)'!$N$55</f>
        <v>#DIV/0!</v>
      </c>
      <c r="O637" s="231" t="e">
        <f>O636/'Summary (banks)'!$O$55</f>
        <v>#DIV/0!</v>
      </c>
      <c r="P637" s="231" t="e">
        <f>P636/'Summary (banks)'!$P$55</f>
        <v>#DIV/0!</v>
      </c>
      <c r="Q637" s="231" t="e">
        <f>Q636/'Summary (banks)'!$Q$55</f>
        <v>#DIV/0!</v>
      </c>
      <c r="R637" s="231">
        <f>R636/'Summary (banks)'!$R$55</f>
        <v>0</v>
      </c>
      <c r="S637" s="231" t="e">
        <f>S636/'Summary (banks)'!$S$55</f>
        <v>#DIV/0!</v>
      </c>
      <c r="T637" s="231">
        <f>T636/'Summary (banks)'!$T$55</f>
        <v>0</v>
      </c>
      <c r="U637" s="231" t="e">
        <f>U636/'Summary (banks)'!$U$55</f>
        <v>#DIV/0!</v>
      </c>
      <c r="V637" s="231" t="e">
        <f>V636/'Summary (banks)'!$V$55</f>
        <v>#DIV/0!</v>
      </c>
      <c r="W637" s="231" t="e">
        <f>W636/'Summary (banks)'!$W$55</f>
        <v>#DIV/0!</v>
      </c>
      <c r="X637" s="231" t="e">
        <f>X636/'Summary (banks)'!$X$55</f>
        <v>#DIV/0!</v>
      </c>
      <c r="Z637" s="398"/>
    </row>
    <row r="638" spans="1:26" s="230" customFormat="1" ht="15" customHeight="1" thickTop="1" thickBot="1" x14ac:dyDescent="0.3">
      <c r="A638" s="683"/>
      <c r="B638" s="687" t="s">
        <v>82</v>
      </c>
      <c r="C638" s="200" t="s">
        <v>91</v>
      </c>
      <c r="D638" s="200">
        <f>D628/D624</f>
        <v>0.2857142857142857</v>
      </c>
      <c r="E638" s="200">
        <f>HSBC!H36</f>
        <v>0.2857142857142857</v>
      </c>
      <c r="F638" s="200"/>
      <c r="G638" s="200"/>
      <c r="H638" s="200"/>
      <c r="I638" s="200"/>
      <c r="J638" s="200"/>
      <c r="K638" s="200"/>
      <c r="L638" s="200"/>
      <c r="M638" s="200"/>
      <c r="N638" s="200"/>
      <c r="O638" s="200"/>
      <c r="P638" s="200"/>
      <c r="Q638" s="200"/>
      <c r="R638" s="200"/>
      <c r="S638" s="200"/>
      <c r="T638" s="200"/>
      <c r="U638" s="200"/>
      <c r="V638" s="200"/>
      <c r="W638" s="200"/>
      <c r="X638" s="200"/>
      <c r="Z638" s="200">
        <v>0.28999999999999998</v>
      </c>
    </row>
    <row r="639" spans="1:26" s="204" customFormat="1" ht="15.75" thickBot="1" x14ac:dyDescent="0.3">
      <c r="A639" s="683"/>
      <c r="B639" s="688"/>
      <c r="C639" s="193" t="s">
        <v>407</v>
      </c>
      <c r="D639" s="230"/>
      <c r="Z639" s="397"/>
    </row>
    <row r="640" spans="1:26" s="23" customFormat="1" ht="15.75" thickBot="1" x14ac:dyDescent="0.3">
      <c r="A640" s="683"/>
      <c r="B640" s="688"/>
      <c r="C640" s="188" t="s">
        <v>497</v>
      </c>
      <c r="D640" s="233">
        <f>D624/D632</f>
        <v>0.67619999999999991</v>
      </c>
      <c r="E640" s="188">
        <f>HSBC!I36</f>
        <v>0.67619999999999991</v>
      </c>
      <c r="F640" s="188"/>
      <c r="G640" s="188"/>
      <c r="H640" s="188"/>
      <c r="I640" s="188"/>
      <c r="J640" s="188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188"/>
      <c r="Z640" s="404"/>
    </row>
    <row r="641" spans="1:26" s="204" customFormat="1" x14ac:dyDescent="0.25">
      <c r="A641" s="683"/>
      <c r="B641" s="688"/>
      <c r="C641" s="189" t="s">
        <v>445</v>
      </c>
      <c r="D641" s="234">
        <f>D640/'Summary (banks)'!$D$81</f>
        <v>15.038431601891995</v>
      </c>
      <c r="E641" s="230">
        <f>E640/'Summary (banks)'!$E$81</f>
        <v>10.293925902369216</v>
      </c>
      <c r="F641" s="230">
        <f>F640/'Summary (banks)'!$F$81</f>
        <v>0</v>
      </c>
      <c r="G641" s="230">
        <f>G640/'Summary (banks)'!$G$81</f>
        <v>0</v>
      </c>
      <c r="H641" s="230">
        <f>H640/'Summary (banks)'!$H$81</f>
        <v>0</v>
      </c>
      <c r="I641" s="230">
        <f>I640/'Summary (banks)'!$I$81</f>
        <v>0</v>
      </c>
      <c r="J641" s="230">
        <f>J640/'Summary (banks)'!$J$81</f>
        <v>0</v>
      </c>
      <c r="K641" s="230">
        <f>K640/'Summary (banks)'!$K$81</f>
        <v>0</v>
      </c>
      <c r="L641" s="230">
        <f>L640/'Summary (banks)'!$L$81</f>
        <v>0</v>
      </c>
      <c r="M641" s="230">
        <f>M640/'Summary (banks)'!$M$81</f>
        <v>0</v>
      </c>
      <c r="N641" s="230">
        <f>N640/'Summary (banks)'!$N$81</f>
        <v>0</v>
      </c>
      <c r="O641" s="230">
        <f>O640/'Summary (banks)'!$O$81</f>
        <v>0</v>
      </c>
      <c r="P641" s="230">
        <f>P640/'Summary (banks)'!$P$81</f>
        <v>0</v>
      </c>
      <c r="Q641" s="230">
        <f>Q640/'Summary (banks)'!$Q$81</f>
        <v>0</v>
      </c>
      <c r="R641" s="230">
        <f>R640/'Summary (banks)'!$R$81</f>
        <v>0</v>
      </c>
      <c r="S641" s="230">
        <f>S640/'Summary (banks)'!$S$81</f>
        <v>0</v>
      </c>
      <c r="T641" s="230">
        <f>T640/'Summary (banks)'!$T$81</f>
        <v>0</v>
      </c>
      <c r="U641" s="230">
        <f>U640/'Summary (banks)'!$U$81</f>
        <v>0</v>
      </c>
      <c r="V641" s="230">
        <f>V640/'Summary (banks)'!$V$81</f>
        <v>0</v>
      </c>
      <c r="W641" s="230">
        <f>W640/'Summary (banks)'!$W$81</f>
        <v>0</v>
      </c>
      <c r="X641" s="230">
        <f>X640/'Summary (banks)'!$X$81</f>
        <v>0</v>
      </c>
      <c r="Z641" s="397"/>
    </row>
    <row r="642" spans="1:26" s="360" customFormat="1" x14ac:dyDescent="0.25">
      <c r="A642" s="683"/>
      <c r="B642" s="688"/>
      <c r="C642" s="359" t="s">
        <v>446</v>
      </c>
      <c r="D642" s="363">
        <f>D640/'Summary (banks)'!$D$84</f>
        <v>11.711106033201206</v>
      </c>
      <c r="E642" s="264">
        <f>E640/'Summary (banks)'!$E$84</f>
        <v>8.2884664948453608</v>
      </c>
      <c r="F642" s="264">
        <f>F640/'Summary (banks)'!$F$84</f>
        <v>0</v>
      </c>
      <c r="G642" s="264">
        <f>G640/'Summary (banks)'!$G$84</f>
        <v>0</v>
      </c>
      <c r="H642" s="264">
        <f>H640/'Summary (banks)'!$H$84</f>
        <v>0</v>
      </c>
      <c r="I642" s="264">
        <f>I640/'Summary (banks)'!$I$84</f>
        <v>0</v>
      </c>
      <c r="J642" s="264">
        <f>J640/'Summary (banks)'!$J$84</f>
        <v>0</v>
      </c>
      <c r="K642" s="264">
        <f>K640/'Summary (banks)'!$K$84</f>
        <v>0</v>
      </c>
      <c r="L642" s="264">
        <f>L640/'Summary (banks)'!$L$84</f>
        <v>0</v>
      </c>
      <c r="M642" s="264">
        <f>M640/'Summary (banks)'!$M$84</f>
        <v>0</v>
      </c>
      <c r="N642" s="264">
        <f>N640/'Summary (banks)'!$N$84</f>
        <v>0</v>
      </c>
      <c r="O642" s="264">
        <f>O640/'Summary (banks)'!$O$84</f>
        <v>0</v>
      </c>
      <c r="P642" s="264">
        <f>P640/'Summary (banks)'!$P$84</f>
        <v>0</v>
      </c>
      <c r="Q642" s="264">
        <f>Q640/'Summary (banks)'!$Q$84</f>
        <v>0</v>
      </c>
      <c r="R642" s="264">
        <f>R640/'Summary (banks)'!$R$84</f>
        <v>0</v>
      </c>
      <c r="S642" s="264">
        <f>S640/'Summary (banks)'!$S$84</f>
        <v>0</v>
      </c>
      <c r="T642" s="264">
        <f>T640/'Summary (banks)'!$T$84</f>
        <v>0</v>
      </c>
      <c r="U642" s="264">
        <f>U640/'Summary (banks)'!$U$84</f>
        <v>0</v>
      </c>
      <c r="V642" s="264">
        <f>V640/'Summary (banks)'!$V$84</f>
        <v>0</v>
      </c>
      <c r="W642" s="264">
        <f>W640/'Summary (banks)'!$W$84</f>
        <v>0</v>
      </c>
      <c r="X642" s="264">
        <f>X640/'Summary (banks)'!$X$84</f>
        <v>0</v>
      </c>
      <c r="Z642" s="397"/>
    </row>
    <row r="643" spans="1:26" s="204" customFormat="1" ht="15.75" thickBot="1" x14ac:dyDescent="0.3">
      <c r="A643" s="683"/>
      <c r="B643" s="688"/>
      <c r="C643" s="357" t="s">
        <v>448</v>
      </c>
      <c r="D643" s="234">
        <f>D640/'Summary (banks)'!$D$92</f>
        <v>16.189981216170438</v>
      </c>
      <c r="E643" s="230">
        <f>E640/'Summary (banks)'!$E$90</f>
        <v>20.247048333538313</v>
      </c>
      <c r="F643" s="230">
        <f>F640/'Summary (banks)'!$F$90</f>
        <v>0</v>
      </c>
      <c r="G643" s="230">
        <f>G640/'Summary (banks)'!$G$90</f>
        <v>0</v>
      </c>
      <c r="H643" s="230">
        <f>H640/'Summary (banks)'!$H$90</f>
        <v>0</v>
      </c>
      <c r="I643" s="230">
        <f>I640/'Summary (banks)'!$I$90</f>
        <v>0</v>
      </c>
      <c r="J643" s="230">
        <f>J640/'Summary (banks)'!$J$90</f>
        <v>0</v>
      </c>
      <c r="K643" s="230">
        <f>K640/'Summary (banks)'!$K$90</f>
        <v>0</v>
      </c>
      <c r="L643" s="230">
        <f>L640/'Summary (banks)'!$L$90</f>
        <v>0</v>
      </c>
      <c r="M643" s="230">
        <f>M640/'Summary (banks)'!$M$90</f>
        <v>0</v>
      </c>
      <c r="N643" s="230">
        <f>N640/'Summary (banks)'!$N$90</f>
        <v>0</v>
      </c>
      <c r="O643" s="230">
        <f>O640/'Summary (banks)'!$O$90</f>
        <v>0</v>
      </c>
      <c r="P643" s="230">
        <f>P640/'Summary (banks)'!$P$90</f>
        <v>0</v>
      </c>
      <c r="Q643" s="230">
        <f>Q640/'Summary (banks)'!$Q$90</f>
        <v>0</v>
      </c>
      <c r="R643" s="230">
        <f>R640/'Summary (banks)'!$R$90</f>
        <v>0</v>
      </c>
      <c r="S643" s="230">
        <f>S640/'Summary (banks)'!$S$90</f>
        <v>0</v>
      </c>
      <c r="T643" s="230">
        <f>T640/'Summary (banks)'!$T$90</f>
        <v>0</v>
      </c>
      <c r="U643" s="230">
        <f>U640/'Summary (banks)'!$U$90</f>
        <v>0</v>
      </c>
      <c r="V643" s="230">
        <f>V640/'Summary (banks)'!$V$90</f>
        <v>0</v>
      </c>
      <c r="W643" s="230">
        <f>W640/'Summary (banks)'!$W$90</f>
        <v>0</v>
      </c>
      <c r="X643" s="230">
        <f>X640/'Summary (banks)'!$X$90</f>
        <v>0</v>
      </c>
      <c r="Z643" s="397"/>
    </row>
    <row r="644" spans="1:26" s="202" customFormat="1" ht="15.75" thickBot="1" x14ac:dyDescent="0.3">
      <c r="A644" s="683"/>
      <c r="B644" s="688"/>
      <c r="C644" s="201" t="s">
        <v>498</v>
      </c>
      <c r="D644" s="201">
        <f>D624/D620</f>
        <v>0.875</v>
      </c>
      <c r="E644" s="201">
        <f>HSBC!J36</f>
        <v>0.875</v>
      </c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407"/>
    </row>
    <row r="645" spans="1:26" s="230" customFormat="1" x14ac:dyDescent="0.25">
      <c r="A645" s="683"/>
      <c r="B645" s="688"/>
      <c r="C645" s="382" t="s">
        <v>445</v>
      </c>
      <c r="D645" s="230">
        <f>D644/'Summary (banks)'!$D$94</f>
        <v>4.5309797458136707</v>
      </c>
      <c r="E645" s="230">
        <f>E644/'Summary (banks)'!$E$94</f>
        <v>2.7733608946838397</v>
      </c>
      <c r="F645" s="230">
        <f>F644/'Summary (banks)'!$F$94</f>
        <v>0</v>
      </c>
      <c r="G645" s="230">
        <f>G644/'Summary (banks)'!$G$94</f>
        <v>0</v>
      </c>
      <c r="H645" s="230">
        <f>H644/'Summary (banks)'!$H$94</f>
        <v>0</v>
      </c>
      <c r="I645" s="230">
        <f>I644/'Summary (banks)'!$I$94</f>
        <v>0</v>
      </c>
      <c r="J645" s="230">
        <f>J644/'Summary (banks)'!$J$94</f>
        <v>0</v>
      </c>
      <c r="K645" s="230">
        <f>K644/'Summary (banks)'!$K$94</f>
        <v>0</v>
      </c>
      <c r="L645" s="230">
        <f>L644/'Summary (banks)'!$L$94</f>
        <v>0</v>
      </c>
      <c r="M645" s="230">
        <f>M644/'Summary (banks)'!$M$94</f>
        <v>0</v>
      </c>
      <c r="N645" s="230">
        <f>N644/'Summary (banks)'!$N$94</f>
        <v>0</v>
      </c>
      <c r="O645" s="230">
        <f>O644/'Summary (banks)'!$O$94</f>
        <v>0</v>
      </c>
      <c r="P645" s="230">
        <f>P644/'Summary (banks)'!$P$94</f>
        <v>0</v>
      </c>
      <c r="Q645" s="230">
        <f>Q644/'Summary (banks)'!$Q$94</f>
        <v>0</v>
      </c>
      <c r="R645" s="230">
        <f>R644/'Summary (banks)'!$R$94</f>
        <v>0</v>
      </c>
      <c r="S645" s="230">
        <f>S644/'Summary (banks)'!$S$94</f>
        <v>0</v>
      </c>
      <c r="T645" s="230">
        <f>T644/'Summary (banks)'!$T$94</f>
        <v>0</v>
      </c>
      <c r="U645" s="230">
        <f>U644/'Summary (banks)'!$U$94</f>
        <v>0</v>
      </c>
      <c r="V645" s="230">
        <f>V644/'Summary (banks)'!$V$94</f>
        <v>0</v>
      </c>
      <c r="W645" s="230">
        <f>W644/'Summary (banks)'!$W$94</f>
        <v>0</v>
      </c>
      <c r="X645" s="230">
        <f>X644/'Summary (banks)'!$X$94</f>
        <v>0</v>
      </c>
      <c r="Z645" s="399"/>
    </row>
    <row r="646" spans="1:26" s="264" customFormat="1" x14ac:dyDescent="0.25">
      <c r="A646" s="683"/>
      <c r="B646" s="688"/>
      <c r="C646" s="383" t="s">
        <v>446</v>
      </c>
      <c r="D646" s="264">
        <f>D644/'Summary (banks)'!$D$97</f>
        <v>3.3140547027127583</v>
      </c>
      <c r="E646" s="264">
        <f>E644/'Summary (banks)'!$E$97</f>
        <v>2.0166945876288658</v>
      </c>
      <c r="F646" s="264">
        <f>F644/'Summary (banks)'!$F$97</f>
        <v>0</v>
      </c>
      <c r="G646" s="264">
        <f>G644/'Summary (banks)'!$G$97</f>
        <v>0</v>
      </c>
      <c r="H646" s="264">
        <f>H644/'Summary (banks)'!$H$97</f>
        <v>0</v>
      </c>
      <c r="I646" s="264">
        <f>I644/'Summary (banks)'!$I$97</f>
        <v>0</v>
      </c>
      <c r="J646" s="264">
        <f>J644/'Summary (banks)'!$J$97</f>
        <v>0</v>
      </c>
      <c r="K646" s="264">
        <f>K644/'Summary (banks)'!$K$97</f>
        <v>0</v>
      </c>
      <c r="L646" s="264">
        <f>L644/'Summary (banks)'!$L$97</f>
        <v>0</v>
      </c>
      <c r="M646" s="264">
        <f>M644/'Summary (banks)'!$M$97</f>
        <v>0</v>
      </c>
      <c r="N646" s="264">
        <f>N644/'Summary (banks)'!$N$97</f>
        <v>0</v>
      </c>
      <c r="O646" s="264">
        <f>O644/'Summary (banks)'!$O$97</f>
        <v>0</v>
      </c>
      <c r="P646" s="264">
        <f>P644/'Summary (banks)'!$P$97</f>
        <v>0</v>
      </c>
      <c r="Q646" s="264">
        <f>Q644/'Summary (banks)'!$Q$97</f>
        <v>0</v>
      </c>
      <c r="R646" s="264">
        <f>R644/'Summary (banks)'!$R$97</f>
        <v>0</v>
      </c>
      <c r="S646" s="264">
        <f>S644/'Summary (banks)'!$S$97</f>
        <v>0</v>
      </c>
      <c r="T646" s="264">
        <f>T644/'Summary (banks)'!$T$97</f>
        <v>0</v>
      </c>
      <c r="U646" s="264">
        <f>U644/'Summary (banks)'!$U$97</f>
        <v>0</v>
      </c>
      <c r="V646" s="264">
        <f>V644/'Summary (banks)'!$V$97</f>
        <v>0</v>
      </c>
      <c r="W646" s="264">
        <f>W644/'Summary (banks)'!$W$97</f>
        <v>0</v>
      </c>
      <c r="X646" s="264">
        <f>X644/'Summary (banks)'!$X$97</f>
        <v>0</v>
      </c>
      <c r="Z646" s="399"/>
    </row>
    <row r="647" spans="1:26" s="230" customFormat="1" x14ac:dyDescent="0.25">
      <c r="A647" s="683"/>
      <c r="B647" s="688"/>
      <c r="C647" s="387" t="s">
        <v>448</v>
      </c>
      <c r="D647" s="230">
        <f>D644/'Summary (banks)'!$D$105</f>
        <v>4.0332393752618341</v>
      </c>
      <c r="E647" s="230">
        <f>E644/'Summary (banks)'!$E$103</f>
        <v>4.3765065797564882</v>
      </c>
      <c r="F647" s="230">
        <f>F644/'Summary (banks)'!$F$103</f>
        <v>0</v>
      </c>
      <c r="G647" s="230">
        <f>G644/'Summary (banks)'!$G$103</f>
        <v>0</v>
      </c>
      <c r="H647" s="230">
        <f>H644/'Summary (banks)'!$H$103</f>
        <v>0</v>
      </c>
      <c r="I647" s="230">
        <f>I644/'Summary (banks)'!$I$103</f>
        <v>0</v>
      </c>
      <c r="J647" s="230">
        <f>J644/'Summary (banks)'!$J$103</f>
        <v>0</v>
      </c>
      <c r="K647" s="230">
        <f>K644/'Summary (banks)'!$K$103</f>
        <v>0</v>
      </c>
      <c r="L647" s="230">
        <f>L644/'Summary (banks)'!$L$103</f>
        <v>0</v>
      </c>
      <c r="M647" s="230">
        <f>M644/'Summary (banks)'!$M$103</f>
        <v>0</v>
      </c>
      <c r="N647" s="230">
        <f>N644/'Summary (banks)'!$N$103</f>
        <v>0</v>
      </c>
      <c r="O647" s="230">
        <f>O644/'Summary (banks)'!$O$103</f>
        <v>0</v>
      </c>
      <c r="P647" s="230">
        <f>P644/'Summary (banks)'!$P$103</f>
        <v>0</v>
      </c>
      <c r="Q647" s="230">
        <f>Q644/'Summary (banks)'!$Q$103</f>
        <v>0</v>
      </c>
      <c r="R647" s="230">
        <f>R644/'Summary (banks)'!$R$103</f>
        <v>0</v>
      </c>
      <c r="S647" s="230">
        <f>S644/'Summary (banks)'!$S$103</f>
        <v>0</v>
      </c>
      <c r="T647" s="230">
        <f>T644/'Summary (banks)'!$T$103</f>
        <v>0</v>
      </c>
      <c r="U647" s="230">
        <f>U644/'Summary (banks)'!$U$103</f>
        <v>0</v>
      </c>
      <c r="V647" s="230">
        <f>V644/'Summary (banks)'!$V$103</f>
        <v>0</v>
      </c>
      <c r="W647" s="230">
        <f>W644/'Summary (banks)'!$W$103</f>
        <v>0</v>
      </c>
      <c r="X647" s="230">
        <f>X644/'Summary (banks)'!$X$103</f>
        <v>0</v>
      </c>
      <c r="Z647" s="399"/>
    </row>
    <row r="649" spans="1:26" ht="15.75" thickBot="1" x14ac:dyDescent="0.3"/>
    <row r="650" spans="1:26" s="23" customFormat="1" ht="15.75" customHeight="1" thickBot="1" x14ac:dyDescent="0.3">
      <c r="A650" s="682" t="s">
        <v>154</v>
      </c>
      <c r="B650" s="684" t="s">
        <v>331</v>
      </c>
      <c r="C650" s="188" t="s">
        <v>2</v>
      </c>
      <c r="D650" s="203">
        <f>SUM(E650:X650)</f>
        <v>267.51679999999999</v>
      </c>
      <c r="E650" s="203">
        <f>HSBC!C37</f>
        <v>178.51679999999999</v>
      </c>
      <c r="F650" s="188"/>
      <c r="G650" s="188"/>
      <c r="H650" s="188"/>
      <c r="I650" s="188"/>
      <c r="J650" s="188"/>
      <c r="K650" s="188"/>
      <c r="L650" s="188">
        <f>'Société Générale'!C52</f>
        <v>0</v>
      </c>
      <c r="M650" s="188"/>
      <c r="N650" s="188"/>
      <c r="O650" s="188">
        <f>'Deutsche Bank'!C34</f>
        <v>89</v>
      </c>
      <c r="P650" s="188"/>
      <c r="Q650" s="188"/>
      <c r="R650" s="188"/>
      <c r="S650" s="188"/>
      <c r="T650" s="188">
        <f>Unicredit!D119</f>
        <v>0</v>
      </c>
      <c r="U650" s="188"/>
      <c r="V650" s="188"/>
      <c r="W650" s="188"/>
      <c r="X650" s="188"/>
      <c r="Y650" s="188"/>
      <c r="Z650" s="404"/>
    </row>
    <row r="651" spans="1:26" s="17" customFormat="1" x14ac:dyDescent="0.25">
      <c r="A651" s="683"/>
      <c r="B651" s="685"/>
      <c r="C651" s="189" t="s">
        <v>333</v>
      </c>
      <c r="D651" s="230">
        <f>D650/'Summary (banks)'!$D$3</f>
        <v>5.4773286290530363E-4</v>
      </c>
      <c r="E651" s="230">
        <f>E650/'Summary (banks)'!$E$3</f>
        <v>3.3110367892976588E-3</v>
      </c>
      <c r="F651" s="230">
        <f>F650/'Summary (banks)'!$F$3</f>
        <v>0</v>
      </c>
      <c r="G651" s="230">
        <f>G650/'Summary (banks)'!$G$3</f>
        <v>0</v>
      </c>
      <c r="H651" s="230">
        <f>H650/'Summary (banks)'!$H$3</f>
        <v>0</v>
      </c>
      <c r="I651" s="230">
        <f>I650/'Summary (banks)'!$I$3</f>
        <v>0</v>
      </c>
      <c r="J651" s="230">
        <f>J650/'Summary (banks)'!$J$3</f>
        <v>0</v>
      </c>
      <c r="K651" s="230">
        <f>K650/'Summary (banks)'!$K$3</f>
        <v>0</v>
      </c>
      <c r="L651" s="230">
        <f>L650/'Summary (banks)'!$L$3</f>
        <v>0</v>
      </c>
      <c r="M651" s="230">
        <f>M650/'Summary (banks)'!$M$3</f>
        <v>0</v>
      </c>
      <c r="N651" s="230">
        <f>N650/'Summary (banks)'!$N$3</f>
        <v>0</v>
      </c>
      <c r="O651" s="230">
        <f>O650/'Summary (banks)'!$O$3</f>
        <v>2.5665426651671134E-3</v>
      </c>
      <c r="P651" s="230">
        <f>P650/'Summary (banks)'!$P$3</f>
        <v>0</v>
      </c>
      <c r="Q651" s="230">
        <f>Q650/'Summary (banks)'!$Q$3</f>
        <v>0</v>
      </c>
      <c r="R651" s="230">
        <f>R650/'Summary (banks)'!$R$3</f>
        <v>0</v>
      </c>
      <c r="S651" s="230">
        <f>S650/'Summary (banks)'!$S$3</f>
        <v>0</v>
      </c>
      <c r="T651" s="230">
        <f>T650/'Summary (banks)'!$T$3</f>
        <v>0</v>
      </c>
      <c r="U651" s="230">
        <f>U650/'Summary (banks)'!$U$3</f>
        <v>0</v>
      </c>
      <c r="V651" s="230">
        <f>V650/'Summary (banks)'!$V$3</f>
        <v>0</v>
      </c>
      <c r="W651" s="230">
        <f>W650/'Summary (banks)'!$W$3</f>
        <v>0</v>
      </c>
      <c r="X651" s="230">
        <f>X650/'Summary (banks)'!$X$3</f>
        <v>0</v>
      </c>
      <c r="Z651" s="397"/>
    </row>
    <row r="652" spans="1:26" s="360" customFormat="1" x14ac:dyDescent="0.25">
      <c r="A652" s="683"/>
      <c r="B652" s="685"/>
      <c r="C652" s="359" t="s">
        <v>334</v>
      </c>
      <c r="D652" s="264">
        <f>D650/'Summary (banks)'!$D$7</f>
        <v>1.0435236997145773E-3</v>
      </c>
      <c r="E652" s="264">
        <f>E650/'Summary (banks)'!$E$7</f>
        <v>4.4282423456265515E-3</v>
      </c>
      <c r="F652" s="264">
        <f>F650/'Summary (banks)'!$F$7</f>
        <v>0</v>
      </c>
      <c r="G652" s="264">
        <f>G650/'Summary (banks)'!$G$7</f>
        <v>0</v>
      </c>
      <c r="H652" s="264">
        <f>H650/'Summary (banks)'!$H$7</f>
        <v>0</v>
      </c>
      <c r="I652" s="264">
        <f>I650/'Summary (banks)'!$I$7</f>
        <v>0</v>
      </c>
      <c r="J652" s="264">
        <f>J650/'Summary (banks)'!$J$7</f>
        <v>0</v>
      </c>
      <c r="K652" s="264">
        <f>K650/'Summary (banks)'!$K$7</f>
        <v>0</v>
      </c>
      <c r="L652" s="264">
        <f>L650/'Summary (banks)'!$L$7</f>
        <v>0</v>
      </c>
      <c r="M652" s="264">
        <f>M650/'Summary (banks)'!$M$7</f>
        <v>0</v>
      </c>
      <c r="N652" s="264">
        <f>N650/'Summary (banks)'!$N$7</f>
        <v>0</v>
      </c>
      <c r="O652" s="264">
        <f>O650/'Summary (banks)'!$O$7</f>
        <v>3.6827078247196592E-3</v>
      </c>
      <c r="P652" s="264">
        <f>P650/'Summary (banks)'!$P$7</f>
        <v>0</v>
      </c>
      <c r="Q652" s="264">
        <f>Q650/'Summary (banks)'!$Q$7</f>
        <v>0</v>
      </c>
      <c r="R652" s="264">
        <f>R650/'Summary (banks)'!$R$7</f>
        <v>0</v>
      </c>
      <c r="S652" s="264">
        <f>S650/'Summary (banks)'!$S$7</f>
        <v>0</v>
      </c>
      <c r="T652" s="264">
        <f>T650/'Summary (banks)'!$T$7</f>
        <v>0</v>
      </c>
      <c r="U652" s="264">
        <f>U650/'Summary (banks)'!$U$7</f>
        <v>0</v>
      </c>
      <c r="V652" s="264">
        <f>V650/'Summary (banks)'!$V$7</f>
        <v>0</v>
      </c>
      <c r="W652" s="264">
        <f>W650/'Summary (banks)'!$W$7</f>
        <v>0</v>
      </c>
      <c r="X652" s="264">
        <f>X650/'Summary (banks)'!$X$7</f>
        <v>0</v>
      </c>
      <c r="Z652" s="397"/>
    </row>
    <row r="653" spans="1:26" s="17" customFormat="1" ht="15.75" thickBot="1" x14ac:dyDescent="0.3">
      <c r="A653" s="683"/>
      <c r="B653" s="685"/>
      <c r="C653" s="372" t="s">
        <v>398</v>
      </c>
      <c r="D653" s="230">
        <f>D650/'Summary (banks)'!$D$9</f>
        <v>4.5694135758634243E-3</v>
      </c>
      <c r="E653" s="230">
        <f>E650/'Summary (banks)'!$E$9</f>
        <v>1.0349694213580053E-2</v>
      </c>
      <c r="F653" s="230">
        <f>F650/'Summary (banks)'!$F$9</f>
        <v>0</v>
      </c>
      <c r="G653" s="230">
        <f>G650/'Summary (banks)'!$G$9</f>
        <v>0</v>
      </c>
      <c r="H653" s="230">
        <f>H650/'Summary (banks)'!$H$9</f>
        <v>0</v>
      </c>
      <c r="I653" s="230">
        <f>I650/'Summary (banks)'!$I$9</f>
        <v>0</v>
      </c>
      <c r="J653" s="230">
        <f>J650/'Summary (banks)'!$J$9</f>
        <v>0</v>
      </c>
      <c r="K653" s="230">
        <f>K650/'Summary (banks)'!$K$9</f>
        <v>0</v>
      </c>
      <c r="L653" s="230">
        <f>L650/'Summary (banks)'!$L$9</f>
        <v>0</v>
      </c>
      <c r="M653" s="230">
        <f>M650/'Summary (banks)'!$M$9</f>
        <v>0</v>
      </c>
      <c r="N653" s="230">
        <f>N650/'Summary (banks)'!$N$9</f>
        <v>0</v>
      </c>
      <c r="O653" s="230">
        <f>O650/'Summary (banks)'!$O$9</f>
        <v>1.8399834608228239E-2</v>
      </c>
      <c r="P653" s="230">
        <f>P650/'Summary (banks)'!$P$9</f>
        <v>0</v>
      </c>
      <c r="Q653" s="230" t="e">
        <f>Q650/'Summary (banks)'!$Q$9</f>
        <v>#DIV/0!</v>
      </c>
      <c r="R653" s="230">
        <f>R650/'Summary (banks)'!$R$9</f>
        <v>0</v>
      </c>
      <c r="S653" s="230">
        <f>S650/'Summary (banks)'!$S$9</f>
        <v>0</v>
      </c>
      <c r="T653" s="230">
        <f>T650/'Summary (banks)'!$T$9</f>
        <v>0</v>
      </c>
      <c r="U653" s="230">
        <f>U650/'Summary (banks)'!$U$9</f>
        <v>0</v>
      </c>
      <c r="V653" s="230">
        <f>V650/'Summary (banks)'!$V$9</f>
        <v>0</v>
      </c>
      <c r="W653" s="230">
        <f>W650/'Summary (banks)'!$W$9</f>
        <v>0</v>
      </c>
      <c r="X653" s="230">
        <f>X650/'Summary (banks)'!$X$9</f>
        <v>0</v>
      </c>
      <c r="Z653" s="397"/>
    </row>
    <row r="654" spans="1:26" s="23" customFormat="1" ht="15.75" thickBot="1" x14ac:dyDescent="0.3">
      <c r="A654" s="683"/>
      <c r="B654" s="685"/>
      <c r="C654" s="236" t="s">
        <v>6</v>
      </c>
      <c r="D654" s="203">
        <f>SUM(E654:X654)</f>
        <v>141.63659999999999</v>
      </c>
      <c r="E654" s="203">
        <f>HSBC!E37</f>
        <v>50.489599999999996</v>
      </c>
      <c r="F654" s="188"/>
      <c r="G654" s="188"/>
      <c r="H654" s="188"/>
      <c r="I654" s="188"/>
      <c r="J654" s="188"/>
      <c r="K654" s="188"/>
      <c r="L654" s="188">
        <f>'Société Générale'!E52</f>
        <v>0</v>
      </c>
      <c r="M654" s="188"/>
      <c r="N654" s="188"/>
      <c r="O654" s="188">
        <f>'Deutsche Bank'!E34</f>
        <v>88</v>
      </c>
      <c r="P654" s="188"/>
      <c r="Q654" s="188"/>
      <c r="R654" s="188"/>
      <c r="S654" s="188"/>
      <c r="T654" s="188">
        <f>Unicredit!F119</f>
        <v>3.1469999999999998</v>
      </c>
      <c r="U654" s="188"/>
      <c r="V654" s="188"/>
      <c r="W654" s="188"/>
      <c r="X654" s="188"/>
      <c r="Y654" s="188"/>
      <c r="Z654" s="404"/>
    </row>
    <row r="655" spans="1:26" s="17" customFormat="1" x14ac:dyDescent="0.25">
      <c r="A655" s="683"/>
      <c r="B655" s="685"/>
      <c r="C655" s="189" t="s">
        <v>335</v>
      </c>
      <c r="D655" s="230">
        <f>D654/'Summary (banks)'!$D$29</f>
        <v>1.5016796602939574E-3</v>
      </c>
      <c r="E655" s="230">
        <f>E654/'Summary (banks)'!$E$29</f>
        <v>2.968145439126517E-3</v>
      </c>
      <c r="F655" s="230">
        <f>F654/'Summary (banks)'!$F$29</f>
        <v>0</v>
      </c>
      <c r="G655" s="230">
        <f>G654/'Summary (banks)'!$G$29</f>
        <v>0</v>
      </c>
      <c r="H655" s="230">
        <f>H654/'Summary (banks)'!$H$29</f>
        <v>0</v>
      </c>
      <c r="I655" s="230">
        <f>I654/'Summary (banks)'!$I$29</f>
        <v>0</v>
      </c>
      <c r="J655" s="230">
        <f>J654/'Summary (banks)'!$J$29</f>
        <v>0</v>
      </c>
      <c r="K655" s="230">
        <f>K654/'Summary (banks)'!$K$29</f>
        <v>0</v>
      </c>
      <c r="L655" s="230">
        <f>L654/'Summary (banks)'!$L$29</f>
        <v>0</v>
      </c>
      <c r="M655" s="230">
        <f>M654/'Summary (banks)'!$M$29</f>
        <v>0</v>
      </c>
      <c r="N655" s="230">
        <f>N654/'Summary (banks)'!$N$29</f>
        <v>0</v>
      </c>
      <c r="O655" s="230">
        <f>O654/'Summary (banks)'!$O$29</f>
        <v>-1.7607042817126852E-2</v>
      </c>
      <c r="P655" s="230">
        <f>P654/'Summary (banks)'!$P$29</f>
        <v>0</v>
      </c>
      <c r="Q655" s="230">
        <f>Q654/'Summary (banks)'!$Q$29</f>
        <v>0</v>
      </c>
      <c r="R655" s="230">
        <f>R654/'Summary (banks)'!$R$29</f>
        <v>0</v>
      </c>
      <c r="S655" s="230">
        <f>S654/'Summary (banks)'!$S$29</f>
        <v>0</v>
      </c>
      <c r="T655" s="230">
        <f>T654/'Summary (banks)'!$T$29</f>
        <v>1.4777478502924508E-3</v>
      </c>
      <c r="U655" s="230">
        <f>U654/'Summary (banks)'!$U$29</f>
        <v>0</v>
      </c>
      <c r="V655" s="230">
        <f>V654/'Summary (banks)'!$V$29</f>
        <v>0</v>
      </c>
      <c r="W655" s="230">
        <f>W654/'Summary (banks)'!$W$29</f>
        <v>0</v>
      </c>
      <c r="X655" s="230">
        <f>X654/'Summary (banks)'!$X$29</f>
        <v>0</v>
      </c>
      <c r="Z655" s="397"/>
    </row>
    <row r="656" spans="1:26" s="360" customFormat="1" x14ac:dyDescent="0.25">
      <c r="A656" s="683"/>
      <c r="B656" s="685"/>
      <c r="C656" s="359" t="s">
        <v>336</v>
      </c>
      <c r="D656" s="264">
        <f>D654/'Summary (banks)'!$D$33</f>
        <v>2.0925621649726151E-3</v>
      </c>
      <c r="E656" s="264">
        <f>E654/'Summary (banks)'!$E$33</f>
        <v>2.8865979381443294E-3</v>
      </c>
      <c r="F656" s="264">
        <f>F654/'Summary (banks)'!$F$33</f>
        <v>0</v>
      </c>
      <c r="G656" s="264">
        <f>G654/'Summary (banks)'!$G$33</f>
        <v>0</v>
      </c>
      <c r="H656" s="264">
        <f>H654/'Summary (banks)'!$H$33</f>
        <v>0</v>
      </c>
      <c r="I656" s="264">
        <f>I654/'Summary (banks)'!$I$33</f>
        <v>0</v>
      </c>
      <c r="J656" s="264">
        <f>J654/'Summary (banks)'!$J$33</f>
        <v>0</v>
      </c>
      <c r="K656" s="264">
        <f>K654/'Summary (banks)'!$K$33</f>
        <v>0</v>
      </c>
      <c r="L656" s="264">
        <f>L654/'Summary (banks)'!$L$33</f>
        <v>0</v>
      </c>
      <c r="M656" s="264">
        <f>M654/'Summary (banks)'!$M$33</f>
        <v>0</v>
      </c>
      <c r="N656" s="264">
        <f>N654/'Summary (banks)'!$N$33</f>
        <v>0</v>
      </c>
      <c r="O656" s="264">
        <f>O654/'Summary (banks)'!$O$33</f>
        <v>-0.11717709720372836</v>
      </c>
      <c r="P656" s="264">
        <f>P654/'Summary (banks)'!$P$33</f>
        <v>0</v>
      </c>
      <c r="Q656" s="264">
        <f>Q654/'Summary (banks)'!$Q$33</f>
        <v>0</v>
      </c>
      <c r="R656" s="264">
        <f>R654/'Summary (banks)'!$R$33</f>
        <v>0</v>
      </c>
      <c r="S656" s="264">
        <f>S654/'Summary (banks)'!$S$33</f>
        <v>0</v>
      </c>
      <c r="T656" s="264">
        <f>T654/'Summary (banks)'!$T$33</f>
        <v>1.1221483632038033E-3</v>
      </c>
      <c r="U656" s="264">
        <f>U654/'Summary (banks)'!$U$33</f>
        <v>0</v>
      </c>
      <c r="V656" s="264">
        <f>V654/'Summary (banks)'!$V$33</f>
        <v>0</v>
      </c>
      <c r="W656" s="264">
        <f>W654/'Summary (banks)'!$W$33</f>
        <v>0</v>
      </c>
      <c r="X656" s="264">
        <f>X654/'Summary (banks)'!$X$33</f>
        <v>0</v>
      </c>
      <c r="Z656" s="397"/>
    </row>
    <row r="657" spans="1:26" s="17" customFormat="1" ht="15.75" thickBot="1" x14ac:dyDescent="0.3">
      <c r="A657" s="683"/>
      <c r="B657" s="685"/>
      <c r="C657" s="372" t="s">
        <v>399</v>
      </c>
      <c r="D657" s="230">
        <f>D654/'Summary (banks)'!$D$35</f>
        <v>5.7179461402876164E-3</v>
      </c>
      <c r="E657" s="230">
        <f>E654/'Summary (banks)'!$E$35</f>
        <v>5.2160953800298067E-3</v>
      </c>
      <c r="F657" s="230">
        <f>F654/'Summary (banks)'!$F$35</f>
        <v>0</v>
      </c>
      <c r="G657" s="230">
        <f>G654/'Summary (banks)'!$G$35</f>
        <v>0</v>
      </c>
      <c r="H657" s="230">
        <f>H654/'Summary (banks)'!$H$35</f>
        <v>0</v>
      </c>
      <c r="I657" s="230">
        <f>I654/'Summary (banks)'!$I$35</f>
        <v>0</v>
      </c>
      <c r="J657" s="230">
        <f>J654/'Summary (banks)'!$J$35</f>
        <v>0</v>
      </c>
      <c r="K657" s="230">
        <f>K654/'Summary (banks)'!$K$35</f>
        <v>0</v>
      </c>
      <c r="L657" s="230">
        <f>L654/'Summary (banks)'!$L$35</f>
        <v>0</v>
      </c>
      <c r="M657" s="230">
        <f>M654/'Summary (banks)'!$M$35</f>
        <v>0</v>
      </c>
      <c r="N657" s="230">
        <f>N654/'Summary (banks)'!$N$35</f>
        <v>0</v>
      </c>
      <c r="O657" s="230">
        <f>O654/'Summary (banks)'!$O$35</f>
        <v>4.6389035318924618E-2</v>
      </c>
      <c r="P657" s="230">
        <f>P654/'Summary (banks)'!$P$35</f>
        <v>0</v>
      </c>
      <c r="Q657" s="230" t="e">
        <f>Q654/'Summary (banks)'!$Q$35</f>
        <v>#DIV/0!</v>
      </c>
      <c r="R657" s="230">
        <f>R654/'Summary (banks)'!$R$35</f>
        <v>0</v>
      </c>
      <c r="S657" s="230">
        <f>S654/'Summary (banks)'!$S$35</f>
        <v>0</v>
      </c>
      <c r="T657" s="230">
        <f>T654/'Summary (banks)'!$T$35</f>
        <v>4.1555087230030581E-3</v>
      </c>
      <c r="U657" s="230">
        <f>U654/'Summary (banks)'!$U$35</f>
        <v>0</v>
      </c>
      <c r="V657" s="230">
        <f>V654/'Summary (banks)'!$V$35</f>
        <v>0</v>
      </c>
      <c r="W657" s="230">
        <f>W654/'Summary (banks)'!$W$35</f>
        <v>0</v>
      </c>
      <c r="X657" s="230">
        <f>X654/'Summary (banks)'!$X$35</f>
        <v>0</v>
      </c>
      <c r="Z657" s="397"/>
    </row>
    <row r="658" spans="1:26" s="23" customFormat="1" ht="15.75" thickBot="1" x14ac:dyDescent="0.3">
      <c r="A658" s="683"/>
      <c r="B658" s="685"/>
      <c r="C658" s="188" t="s">
        <v>400</v>
      </c>
      <c r="D658" s="203">
        <f>SUM(E658:X658)</f>
        <v>40.54</v>
      </c>
      <c r="E658" s="203">
        <f>HSBC!F37</f>
        <v>22.54</v>
      </c>
      <c r="F658" s="188"/>
      <c r="G658" s="188"/>
      <c r="H658" s="188"/>
      <c r="I658" s="188"/>
      <c r="J658" s="188"/>
      <c r="K658" s="188"/>
      <c r="L658" s="188">
        <f>'Société Générale'!H52</f>
        <v>0</v>
      </c>
      <c r="M658" s="188"/>
      <c r="N658" s="188"/>
      <c r="O658" s="188">
        <f>'Deutsche Bank'!F34</f>
        <v>18</v>
      </c>
      <c r="P658" s="188"/>
      <c r="Q658" s="188"/>
      <c r="R658" s="188"/>
      <c r="S658" s="188"/>
      <c r="T658" s="188">
        <f>Unicredit!G119</f>
        <v>0</v>
      </c>
      <c r="U658" s="188"/>
      <c r="V658" s="188"/>
      <c r="W658" s="188"/>
      <c r="X658" s="188"/>
      <c r="Y658" s="188"/>
      <c r="Z658" s="404"/>
    </row>
    <row r="659" spans="1:26" s="17" customFormat="1" x14ac:dyDescent="0.25">
      <c r="A659" s="683"/>
      <c r="B659" s="685"/>
      <c r="C659" s="189" t="s">
        <v>401</v>
      </c>
      <c r="D659" s="230">
        <f>D658/'Summary (banks)'!$D$42</f>
        <v>1.4531828590533204E-3</v>
      </c>
      <c r="E659" s="230">
        <f>E658/'Summary (banks)'!$E$42</f>
        <v>7.4294205052005948E-3</v>
      </c>
      <c r="F659" s="230">
        <f>F658/'Summary (banks)'!$F$42</f>
        <v>0</v>
      </c>
      <c r="G659" s="230">
        <f>G658/'Summary (banks)'!$G$42</f>
        <v>0</v>
      </c>
      <c r="H659" s="230">
        <f>H658/'Summary (banks)'!$H$42</f>
        <v>0</v>
      </c>
      <c r="I659" s="230">
        <f>I658/'Summary (banks)'!$I$42</f>
        <v>0</v>
      </c>
      <c r="J659" s="230">
        <f>J658/'Summary (banks)'!$J$42</f>
        <v>0</v>
      </c>
      <c r="K659" s="230">
        <f>K658/'Summary (banks)'!$K$42</f>
        <v>0</v>
      </c>
      <c r="L659" s="230">
        <f>L658/'Summary (banks)'!$L$42</f>
        <v>0</v>
      </c>
      <c r="M659" s="230">
        <f>M658/'Summary (banks)'!$M$42</f>
        <v>0</v>
      </c>
      <c r="N659" s="230">
        <f>N658/'Summary (banks)'!$N$42</f>
        <v>0</v>
      </c>
      <c r="O659" s="230">
        <f>O658/'Summary (banks)'!$O$42</f>
        <v>2.1352313167259787E-2</v>
      </c>
      <c r="P659" s="230">
        <f>P658/'Summary (banks)'!$P$42</f>
        <v>0</v>
      </c>
      <c r="Q659" s="230">
        <f>Q658/'Summary (banks)'!$Q$42</f>
        <v>0</v>
      </c>
      <c r="R659" s="230">
        <f>R658/'Summary (banks)'!$R$42</f>
        <v>0</v>
      </c>
      <c r="S659" s="230">
        <f>S658/'Summary (banks)'!$S$42</f>
        <v>0</v>
      </c>
      <c r="T659" s="230">
        <f>T658/'Summary (banks)'!$T$42</f>
        <v>0</v>
      </c>
      <c r="U659" s="230">
        <f>U658/'Summary (banks)'!$U$42</f>
        <v>0</v>
      </c>
      <c r="V659" s="230">
        <f>V658/'Summary (banks)'!$V$42</f>
        <v>0</v>
      </c>
      <c r="W659" s="230">
        <f>W658/'Summary (banks)'!$W$42</f>
        <v>0</v>
      </c>
      <c r="X659" s="230">
        <f>X658/'Summary (banks)'!$X$42</f>
        <v>0</v>
      </c>
      <c r="Z659" s="397"/>
    </row>
    <row r="660" spans="1:26" s="360" customFormat="1" x14ac:dyDescent="0.25">
      <c r="A660" s="683"/>
      <c r="B660" s="685"/>
      <c r="C660" s="359" t="s">
        <v>402</v>
      </c>
      <c r="D660" s="264">
        <f>D658/'Summary (banks)'!$D$46</f>
        <v>2.1753436519014822E-3</v>
      </c>
      <c r="E660" s="264">
        <f>E658/'Summary (banks)'!$E$46</f>
        <v>7.7136686207960516E-3</v>
      </c>
      <c r="F660" s="264">
        <f>F658/'Summary (banks)'!$F$46</f>
        <v>0</v>
      </c>
      <c r="G660" s="264">
        <f>G658/'Summary (banks)'!$G$46</f>
        <v>0</v>
      </c>
      <c r="H660" s="264">
        <f>H658/'Summary (banks)'!$H$46</f>
        <v>0</v>
      </c>
      <c r="I660" s="264">
        <f>I658/'Summary (banks)'!$I$46</f>
        <v>0</v>
      </c>
      <c r="J660" s="264">
        <f>J658/'Summary (banks)'!$J$46</f>
        <v>0</v>
      </c>
      <c r="K660" s="264">
        <f>K658/'Summary (banks)'!$K$46</f>
        <v>0</v>
      </c>
      <c r="L660" s="264">
        <f>L658/'Summary (banks)'!$L$46</f>
        <v>0</v>
      </c>
      <c r="M660" s="264">
        <f>M658/'Summary (banks)'!$M$46</f>
        <v>0</v>
      </c>
      <c r="N660" s="264">
        <f>N658/'Summary (banks)'!$N$46</f>
        <v>0</v>
      </c>
      <c r="O660" s="264">
        <f>O658/'Summary (banks)'!$O$46</f>
        <v>1.4388489208633094E-2</v>
      </c>
      <c r="P660" s="264">
        <f>P658/'Summary (banks)'!$P$46</f>
        <v>0</v>
      </c>
      <c r="Q660" s="264">
        <f>Q658/'Summary (banks)'!$Q$46</f>
        <v>0</v>
      </c>
      <c r="R660" s="264">
        <f>R658/'Summary (banks)'!$R$46</f>
        <v>0</v>
      </c>
      <c r="S660" s="264">
        <f>S658/'Summary (banks)'!$S$46</f>
        <v>0</v>
      </c>
      <c r="T660" s="264">
        <f>T658/'Summary (banks)'!$T$46</f>
        <v>0</v>
      </c>
      <c r="U660" s="264">
        <f>U658/'Summary (banks)'!$U$46</f>
        <v>0</v>
      </c>
      <c r="V660" s="264">
        <f>V658/'Summary (banks)'!$V$46</f>
        <v>0</v>
      </c>
      <c r="W660" s="264">
        <f>W658/'Summary (banks)'!$W$46</f>
        <v>0</v>
      </c>
      <c r="X660" s="264">
        <f>X658/'Summary (banks)'!$X$46</f>
        <v>0</v>
      </c>
      <c r="Z660" s="397"/>
    </row>
    <row r="661" spans="1:26" s="17" customFormat="1" ht="15.75" thickBot="1" x14ac:dyDescent="0.3">
      <c r="A661" s="683"/>
      <c r="B661" s="685"/>
      <c r="C661" s="372" t="s">
        <v>403</v>
      </c>
      <c r="D661" s="230">
        <f>D658/'Summary (banks)'!$D$48</f>
        <v>1.0578150219724696E-2</v>
      </c>
      <c r="E661" s="230">
        <f>E658/'Summary (banks)'!$E$48</f>
        <v>1.9762845849802372E-2</v>
      </c>
      <c r="F661" s="230">
        <f>F658/'Summary (banks)'!$F$48</f>
        <v>0</v>
      </c>
      <c r="G661" s="230">
        <f>G658/'Summary (banks)'!$G$48</f>
        <v>0</v>
      </c>
      <c r="H661" s="230">
        <f>H658/'Summary (banks)'!$H$48</f>
        <v>0</v>
      </c>
      <c r="I661" s="230">
        <f>I658/'Summary (banks)'!$I$48</f>
        <v>0</v>
      </c>
      <c r="J661" s="230">
        <f>J658/'Summary (banks)'!$J$48</f>
        <v>0</v>
      </c>
      <c r="K661" s="230">
        <f>K658/'Summary (banks)'!$K$48</f>
        <v>0</v>
      </c>
      <c r="L661" s="230">
        <f>L658/'Summary (banks)'!$L$48</f>
        <v>0</v>
      </c>
      <c r="M661" s="230">
        <f>M658/'Summary (banks)'!$M$48</f>
        <v>0</v>
      </c>
      <c r="N661" s="230">
        <f>N658/'Summary (banks)'!$N$48</f>
        <v>0</v>
      </c>
      <c r="O661" s="230">
        <f>O658/'Summary (banks)'!$O$48</f>
        <v>5.8252427184466021E-2</v>
      </c>
      <c r="P661" s="230">
        <f>P658/'Summary (banks)'!$P$48</f>
        <v>0</v>
      </c>
      <c r="Q661" s="230" t="e">
        <f>Q658/'Summary (banks)'!$Q$48</f>
        <v>#DIV/0!</v>
      </c>
      <c r="R661" s="230">
        <f>R658/'Summary (banks)'!$R$48</f>
        <v>0</v>
      </c>
      <c r="S661" s="230">
        <f>S658/'Summary (banks)'!$S$48</f>
        <v>0</v>
      </c>
      <c r="T661" s="230">
        <f>T658/'Summary (banks)'!$T$48</f>
        <v>0</v>
      </c>
      <c r="U661" s="230">
        <f>U658/'Summary (banks)'!$U$48</f>
        <v>0</v>
      </c>
      <c r="V661" s="230">
        <f>V658/'Summary (banks)'!$V$48</f>
        <v>0</v>
      </c>
      <c r="W661" s="230">
        <f>W658/'Summary (banks)'!$W$48</f>
        <v>0</v>
      </c>
      <c r="X661" s="230">
        <f>X658/'Summary (banks)'!$X$48</f>
        <v>0</v>
      </c>
      <c r="Z661" s="397"/>
    </row>
    <row r="662" spans="1:26" s="23" customFormat="1" ht="15.75" thickBot="1" x14ac:dyDescent="0.3">
      <c r="A662" s="683"/>
      <c r="B662" s="685"/>
      <c r="C662" s="188" t="s">
        <v>3</v>
      </c>
      <c r="D662" s="203">
        <f>SUM(E662:X662)</f>
        <v>1326</v>
      </c>
      <c r="E662" s="188">
        <f>HSBC!D37</f>
        <v>1322</v>
      </c>
      <c r="F662" s="188"/>
      <c r="G662" s="188"/>
      <c r="H662" s="188"/>
      <c r="I662" s="188"/>
      <c r="J662" s="188"/>
      <c r="K662" s="188"/>
      <c r="L662" s="188">
        <f>'Société Générale'!D52</f>
        <v>0</v>
      </c>
      <c r="M662" s="188"/>
      <c r="N662" s="188"/>
      <c r="O662" s="188">
        <f>'Deutsche Bank'!D34</f>
        <v>4</v>
      </c>
      <c r="P662" s="188"/>
      <c r="Q662" s="188"/>
      <c r="R662" s="188"/>
      <c r="S662" s="188"/>
      <c r="T662" s="188">
        <f>Unicredit!E119</f>
        <v>0</v>
      </c>
      <c r="U662" s="188"/>
      <c r="V662" s="188"/>
      <c r="W662" s="188"/>
      <c r="X662" s="188"/>
      <c r="Y662" s="188"/>
      <c r="Z662" s="404"/>
    </row>
    <row r="663" spans="1:26" s="17" customFormat="1" x14ac:dyDescent="0.25">
      <c r="A663" s="683"/>
      <c r="B663" s="685"/>
      <c r="C663" s="189" t="s">
        <v>337</v>
      </c>
      <c r="D663" s="230">
        <f>D662/'Summary (banks)'!$D$16</f>
        <v>6.321468106143456E-4</v>
      </c>
      <c r="E663" s="230">
        <f>E662/'Summary (banks)'!$E$16</f>
        <v>5.1051538111015855E-3</v>
      </c>
      <c r="F663" s="230">
        <f>F662/'Summary (banks)'!$F$16</f>
        <v>0</v>
      </c>
      <c r="G663" s="230">
        <f>G662/'Summary (banks)'!$G$16</f>
        <v>0</v>
      </c>
      <c r="H663" s="230">
        <f>H662/'Summary (banks)'!$H$16</f>
        <v>0</v>
      </c>
      <c r="I663" s="230">
        <f>I662/'Summary (banks)'!$I$16</f>
        <v>0</v>
      </c>
      <c r="J663" s="230">
        <f>J662/'Summary (banks)'!$J$16</f>
        <v>0</v>
      </c>
      <c r="K663" s="230">
        <f>K662/'Summary (banks)'!$K$16</f>
        <v>0</v>
      </c>
      <c r="L663" s="230">
        <f>L662/'Summary (banks)'!$L$16</f>
        <v>0</v>
      </c>
      <c r="M663" s="230">
        <f>M662/'Summary (banks)'!$M$16</f>
        <v>0</v>
      </c>
      <c r="N663" s="230">
        <f>N662/'Summary (banks)'!$N$16</f>
        <v>0</v>
      </c>
      <c r="O663" s="230">
        <f>O662/'Summary (banks)'!$O$16</f>
        <v>3.9562830720538052E-5</v>
      </c>
      <c r="P663" s="230">
        <f>P662/'Summary (banks)'!$P$16</f>
        <v>0</v>
      </c>
      <c r="Q663" s="230">
        <f>Q662/'Summary (banks)'!$Q$16</f>
        <v>0</v>
      </c>
      <c r="R663" s="230">
        <f>R662/'Summary (banks)'!$R$16</f>
        <v>0</v>
      </c>
      <c r="S663" s="230">
        <f>S662/'Summary (banks)'!$S$16</f>
        <v>0</v>
      </c>
      <c r="T663" s="230">
        <f>T662/'Summary (banks)'!$T$16</f>
        <v>0</v>
      </c>
      <c r="U663" s="230">
        <f>U662/'Summary (banks)'!$U$16</f>
        <v>0</v>
      </c>
      <c r="V663" s="230">
        <f>V662/'Summary (banks)'!$V$16</f>
        <v>0</v>
      </c>
      <c r="W663" s="230">
        <f>W662/'Summary (banks)'!$W$16</f>
        <v>0</v>
      </c>
      <c r="X663" s="230">
        <f>X662/'Summary (banks)'!$X$16</f>
        <v>0</v>
      </c>
      <c r="Z663" s="397"/>
    </row>
    <row r="664" spans="1:26" s="360" customFormat="1" x14ac:dyDescent="0.25">
      <c r="A664" s="683"/>
      <c r="B664" s="685"/>
      <c r="C664" s="359" t="s">
        <v>338</v>
      </c>
      <c r="D664" s="264">
        <f>D662/'Summary (banks)'!$D$20</f>
        <v>1.1311589943774744E-3</v>
      </c>
      <c r="E664" s="264">
        <f>E662/'Summary (banks)'!$E$20</f>
        <v>6.1661885771589825E-3</v>
      </c>
      <c r="F664" s="264">
        <f>F662/'Summary (banks)'!$F$20</f>
        <v>0</v>
      </c>
      <c r="G664" s="264">
        <f>G662/'Summary (banks)'!$G$20</f>
        <v>0</v>
      </c>
      <c r="H664" s="264">
        <f>H662/'Summary (banks)'!$H$20</f>
        <v>0</v>
      </c>
      <c r="I664" s="264">
        <f>I662/'Summary (banks)'!$I$20</f>
        <v>0</v>
      </c>
      <c r="J664" s="264">
        <f>J662/'Summary (banks)'!$J$20</f>
        <v>0</v>
      </c>
      <c r="K664" s="264">
        <f>K662/'Summary (banks)'!$K$20</f>
        <v>0</v>
      </c>
      <c r="L664" s="264">
        <f>L662/'Summary (banks)'!$L$20</f>
        <v>0</v>
      </c>
      <c r="M664" s="264">
        <f>M662/'Summary (banks)'!$M$20</f>
        <v>0</v>
      </c>
      <c r="N664" s="264">
        <f>N662/'Summary (banks)'!$N$20</f>
        <v>0</v>
      </c>
      <c r="O664" s="264">
        <f>O662/'Summary (banks)'!$O$20</f>
        <v>7.2270000722700001E-5</v>
      </c>
      <c r="P664" s="264">
        <f>P662/'Summary (banks)'!$P$20</f>
        <v>0</v>
      </c>
      <c r="Q664" s="264">
        <f>Q662/'Summary (banks)'!$Q$20</f>
        <v>0</v>
      </c>
      <c r="R664" s="264">
        <f>R662/'Summary (banks)'!$R$20</f>
        <v>0</v>
      </c>
      <c r="S664" s="264">
        <f>S662/'Summary (banks)'!$S$20</f>
        <v>0</v>
      </c>
      <c r="T664" s="264">
        <f>T662/'Summary (banks)'!$T$20</f>
        <v>0</v>
      </c>
      <c r="U664" s="264">
        <f>U662/'Summary (banks)'!$U$20</f>
        <v>0</v>
      </c>
      <c r="V664" s="264">
        <f>V662/'Summary (banks)'!$V$20</f>
        <v>0</v>
      </c>
      <c r="W664" s="264">
        <f>W662/'Summary (banks)'!$W$20</f>
        <v>0</v>
      </c>
      <c r="X664" s="264">
        <f>X662/'Summary (banks)'!$X$20</f>
        <v>0</v>
      </c>
      <c r="Z664" s="397"/>
    </row>
    <row r="665" spans="1:26" s="17" customFormat="1" ht="15.75" thickBot="1" x14ac:dyDescent="0.3">
      <c r="A665" s="683"/>
      <c r="B665" s="685"/>
      <c r="C665" s="372" t="s">
        <v>404</v>
      </c>
      <c r="D665" s="230">
        <f>D662/'Summary (banks)'!$D$22</f>
        <v>9.1607483350374438E-3</v>
      </c>
      <c r="E665" s="230">
        <f>E662/'Summary (banks)'!$E$22</f>
        <v>3.351162260133337E-2</v>
      </c>
      <c r="F665" s="230">
        <f>F662/'Summary (banks)'!$F$22</f>
        <v>0</v>
      </c>
      <c r="G665" s="230">
        <f>G662/'Summary (banks)'!$G$22</f>
        <v>0</v>
      </c>
      <c r="H665" s="230">
        <f>H662/'Summary (banks)'!$H$22</f>
        <v>0</v>
      </c>
      <c r="I665" s="230">
        <f>I662/'Summary (banks)'!$I$22</f>
        <v>0</v>
      </c>
      <c r="J665" s="230">
        <f>J662/'Summary (banks)'!$J$22</f>
        <v>0</v>
      </c>
      <c r="K665" s="230">
        <f>K662/'Summary (banks)'!$K$22</f>
        <v>0</v>
      </c>
      <c r="L665" s="230">
        <f>L662/'Summary (banks)'!$L$22</f>
        <v>0</v>
      </c>
      <c r="M665" s="230">
        <f>M662/'Summary (banks)'!$M$22</f>
        <v>0</v>
      </c>
      <c r="N665" s="230">
        <f>N662/'Summary (banks)'!$N$22</f>
        <v>0</v>
      </c>
      <c r="O665" s="230">
        <f>O662/'Summary (banks)'!$O$22</f>
        <v>5.6077386793775409E-4</v>
      </c>
      <c r="P665" s="230">
        <f>P662/'Summary (banks)'!$P$22</f>
        <v>0</v>
      </c>
      <c r="Q665" s="230" t="e">
        <f>Q662/'Summary (banks)'!$Q$22</f>
        <v>#DIV/0!</v>
      </c>
      <c r="R665" s="230">
        <f>R662/'Summary (banks)'!$R$22</f>
        <v>0</v>
      </c>
      <c r="S665" s="230">
        <f>S662/'Summary (banks)'!$S$22</f>
        <v>0</v>
      </c>
      <c r="T665" s="230">
        <f>T662/'Summary (banks)'!$T$22</f>
        <v>0</v>
      </c>
      <c r="U665" s="230">
        <f>U662/'Summary (banks)'!$U$22</f>
        <v>0</v>
      </c>
      <c r="V665" s="230">
        <f>V662/'Summary (banks)'!$V$22</f>
        <v>0</v>
      </c>
      <c r="W665" s="230">
        <f>W662/'Summary (banks)'!$W$22</f>
        <v>0</v>
      </c>
      <c r="X665" s="230">
        <f>X662/'Summary (banks)'!$X$22</f>
        <v>0</v>
      </c>
      <c r="Z665" s="397"/>
    </row>
    <row r="666" spans="1:26" s="23" customFormat="1" ht="15.75" thickBot="1" x14ac:dyDescent="0.3">
      <c r="A666" s="683"/>
      <c r="B666" s="685"/>
      <c r="C666" s="190" t="s">
        <v>405</v>
      </c>
      <c r="D666" s="203">
        <f>SUM(E666:X666)</f>
        <v>0</v>
      </c>
      <c r="E666" s="190"/>
      <c r="F666" s="190"/>
      <c r="G666" s="190"/>
      <c r="H666" s="190"/>
      <c r="I666" s="190"/>
      <c r="J666" s="190"/>
      <c r="K666" s="190"/>
      <c r="L666" s="190"/>
      <c r="M666" s="190"/>
      <c r="N666" s="190"/>
      <c r="O666" s="190"/>
      <c r="P666" s="190"/>
      <c r="Q666" s="190"/>
      <c r="R666" s="190"/>
      <c r="S666" s="190"/>
      <c r="T666" s="190"/>
      <c r="U666" s="190"/>
      <c r="V666" s="190"/>
      <c r="W666" s="190"/>
      <c r="X666" s="190"/>
      <c r="Y666" s="190"/>
      <c r="Z666" s="405"/>
    </row>
    <row r="667" spans="1:26" s="192" customFormat="1" ht="15.75" thickBot="1" x14ac:dyDescent="0.3">
      <c r="A667" s="683"/>
      <c r="B667" s="686"/>
      <c r="C667" s="191" t="s">
        <v>406</v>
      </c>
      <c r="D667" s="231">
        <f>D666/'Summary (banks)'!$D$55</f>
        <v>0</v>
      </c>
      <c r="E667" s="231" t="e">
        <f>E666/'Summary (banks)'!$E$55</f>
        <v>#DIV/0!</v>
      </c>
      <c r="F667" s="231" t="e">
        <f>F666/'Summary (banks)'!$F$55</f>
        <v>#DIV/0!</v>
      </c>
      <c r="G667" s="231" t="e">
        <f>G666/'Summary (banks)'!$G$55</f>
        <v>#DIV/0!</v>
      </c>
      <c r="H667" s="231" t="e">
        <f>H666/'Summary (banks)'!$H$55</f>
        <v>#DIV/0!</v>
      </c>
      <c r="I667" s="231">
        <f>I666/'Summary (banks)'!$I$55</f>
        <v>0</v>
      </c>
      <c r="J667" s="231" t="e">
        <f>J666/'Summary (banks)'!$J$55</f>
        <v>#DIV/0!</v>
      </c>
      <c r="K667" s="231" t="e">
        <f>K666/'Summary (banks)'!$K$55</f>
        <v>#DIV/0!</v>
      </c>
      <c r="L667" s="231" t="e">
        <f>L666/'Summary (banks)'!$L$55</f>
        <v>#DIV/0!</v>
      </c>
      <c r="M667" s="231" t="e">
        <f>M666/'Summary (banks)'!$M$55</f>
        <v>#DIV/0!</v>
      </c>
      <c r="N667" s="231" t="e">
        <f>N666/'Summary (banks)'!$N$55</f>
        <v>#DIV/0!</v>
      </c>
      <c r="O667" s="231" t="e">
        <f>O666/'Summary (banks)'!$O$55</f>
        <v>#DIV/0!</v>
      </c>
      <c r="P667" s="231" t="e">
        <f>P666/'Summary (banks)'!$P$55</f>
        <v>#DIV/0!</v>
      </c>
      <c r="Q667" s="231" t="e">
        <f>Q666/'Summary (banks)'!$Q$55</f>
        <v>#DIV/0!</v>
      </c>
      <c r="R667" s="231">
        <f>R666/'Summary (banks)'!$R$55</f>
        <v>0</v>
      </c>
      <c r="S667" s="231" t="e">
        <f>S666/'Summary (banks)'!$S$55</f>
        <v>#DIV/0!</v>
      </c>
      <c r="T667" s="231">
        <f>T666/'Summary (banks)'!$T$55</f>
        <v>0</v>
      </c>
      <c r="U667" s="231" t="e">
        <f>U666/'Summary (banks)'!$U$55</f>
        <v>#DIV/0!</v>
      </c>
      <c r="V667" s="231" t="e">
        <f>V666/'Summary (banks)'!$V$55</f>
        <v>#DIV/0!</v>
      </c>
      <c r="W667" s="231" t="e">
        <f>W666/'Summary (banks)'!$W$55</f>
        <v>#DIV/0!</v>
      </c>
      <c r="X667" s="231" t="e">
        <f>X666/'Summary (banks)'!$X$55</f>
        <v>#DIV/0!</v>
      </c>
      <c r="Z667" s="398"/>
    </row>
    <row r="668" spans="1:26" s="230" customFormat="1" ht="15" customHeight="1" thickTop="1" thickBot="1" x14ac:dyDescent="0.3">
      <c r="A668" s="683"/>
      <c r="B668" s="687" t="s">
        <v>82</v>
      </c>
      <c r="C668" s="200" t="s">
        <v>91</v>
      </c>
      <c r="D668" s="200">
        <f>D658/D654</f>
        <v>0.2862254530255598</v>
      </c>
      <c r="E668" s="200">
        <f>HSBC!H37</f>
        <v>0.44642857142857145</v>
      </c>
      <c r="F668" s="200"/>
      <c r="G668" s="200"/>
      <c r="H668" s="200"/>
      <c r="I668" s="200"/>
      <c r="J668" s="200"/>
      <c r="K668" s="200"/>
      <c r="L668" s="200" t="e">
        <f>'Société Générale'!K52</f>
        <v>#DIV/0!</v>
      </c>
      <c r="M668" s="200"/>
      <c r="N668" s="200"/>
      <c r="O668" s="200">
        <f>'Deutsche Bank'!H34</f>
        <v>0.20454545454545456</v>
      </c>
      <c r="P668" s="200"/>
      <c r="Q668" s="200"/>
      <c r="R668" s="200"/>
      <c r="S668" s="200"/>
      <c r="T668" s="200">
        <f>Unicredit!I119</f>
        <v>0</v>
      </c>
      <c r="U668" s="200"/>
      <c r="V668" s="200"/>
      <c r="W668" s="200"/>
      <c r="X668" s="200"/>
      <c r="Y668" s="200"/>
      <c r="Z668" s="406">
        <f>MEDIAN(M668:X668,E668:K668)</f>
        <v>0.20454545454545456</v>
      </c>
    </row>
    <row r="669" spans="1:26" s="17" customFormat="1" ht="15.75" thickBot="1" x14ac:dyDescent="0.3">
      <c r="A669" s="683"/>
      <c r="B669" s="688"/>
      <c r="C669" s="193" t="s">
        <v>407</v>
      </c>
      <c r="D669" s="230">
        <v>0.35</v>
      </c>
      <c r="E669" s="204"/>
      <c r="L669" s="204"/>
      <c r="O669" s="204"/>
      <c r="T669" s="204"/>
      <c r="Z669" s="397"/>
    </row>
    <row r="670" spans="1:26" s="23" customFormat="1" ht="15.75" thickBot="1" x14ac:dyDescent="0.3">
      <c r="A670" s="683"/>
      <c r="B670" s="688"/>
      <c r="C670" s="188" t="s">
        <v>497</v>
      </c>
      <c r="D670" s="233">
        <f>D654/D662</f>
        <v>0.10681493212669682</v>
      </c>
      <c r="E670" s="233">
        <f>HSBC!I37</f>
        <v>3.8191830559757937E-2</v>
      </c>
      <c r="F670" s="188"/>
      <c r="G670" s="188"/>
      <c r="H670" s="188"/>
      <c r="I670" s="188"/>
      <c r="J670" s="188"/>
      <c r="K670" s="188"/>
      <c r="L670" s="188" t="e">
        <f>'Société Générale'!M52</f>
        <v>#DIV/0!</v>
      </c>
      <c r="M670" s="188"/>
      <c r="N670" s="188"/>
      <c r="O670" s="188">
        <f>'Deutsche Bank'!I34</f>
        <v>22</v>
      </c>
      <c r="P670" s="188"/>
      <c r="Q670" s="188"/>
      <c r="R670" s="188"/>
      <c r="S670" s="188"/>
      <c r="T670" s="188" t="e">
        <f>Unicredit!J119</f>
        <v>#DIV/0!</v>
      </c>
      <c r="U670" s="188"/>
      <c r="V670" s="188"/>
      <c r="W670" s="188"/>
      <c r="X670" s="188"/>
      <c r="Y670" s="188"/>
      <c r="Z670" s="404"/>
    </row>
    <row r="671" spans="1:26" s="17" customFormat="1" x14ac:dyDescent="0.25">
      <c r="A671" s="683"/>
      <c r="B671" s="688"/>
      <c r="C671" s="189" t="s">
        <v>445</v>
      </c>
      <c r="D671" s="234">
        <f>D670/'Summary (banks)'!$D$81</f>
        <v>2.3755235889501125</v>
      </c>
      <c r="E671" s="230">
        <f>E670/'Summary (banks)'!$E$81</f>
        <v>0.58140176553976408</v>
      </c>
      <c r="F671" s="230">
        <f>F670/'Summary (banks)'!$F$81</f>
        <v>0</v>
      </c>
      <c r="G671" s="230">
        <f>G670/'Summary (banks)'!$G$81</f>
        <v>0</v>
      </c>
      <c r="H671" s="230">
        <f>H670/'Summary (banks)'!$H$81</f>
        <v>0</v>
      </c>
      <c r="I671" s="230">
        <f>I670/'Summary (banks)'!$I$81</f>
        <v>0</v>
      </c>
      <c r="J671" s="230">
        <f>J670/'Summary (banks)'!$J$81</f>
        <v>0</v>
      </c>
      <c r="K671" s="230">
        <f>K670/'Summary (banks)'!$K$81</f>
        <v>0</v>
      </c>
      <c r="L671" s="230" t="e">
        <f>L670/'Summary (banks)'!$L$81</f>
        <v>#DIV/0!</v>
      </c>
      <c r="M671" s="230">
        <f>M670/'Summary (banks)'!$M$81</f>
        <v>0</v>
      </c>
      <c r="N671" s="230">
        <f>N670/'Summary (banks)'!$N$81</f>
        <v>0</v>
      </c>
      <c r="O671" s="230">
        <f>O670/'Summary (banks)'!$O$81</f>
        <v>-445.04001600640254</v>
      </c>
      <c r="P671" s="230">
        <f>P670/'Summary (banks)'!$P$81</f>
        <v>0</v>
      </c>
      <c r="Q671" s="230">
        <f>Q670/'Summary (banks)'!$Q$81</f>
        <v>0</v>
      </c>
      <c r="R671" s="230">
        <f>R670/'Summary (banks)'!$R$81</f>
        <v>0</v>
      </c>
      <c r="S671" s="230">
        <f>S670/'Summary (banks)'!$S$81</f>
        <v>0</v>
      </c>
      <c r="T671" s="230" t="e">
        <f>T670/'Summary (banks)'!$T$81</f>
        <v>#DIV/0!</v>
      </c>
      <c r="U671" s="230">
        <f>U670/'Summary (banks)'!$U$81</f>
        <v>0</v>
      </c>
      <c r="V671" s="230">
        <f>V670/'Summary (banks)'!$V$81</f>
        <v>0</v>
      </c>
      <c r="W671" s="230">
        <f>W670/'Summary (banks)'!$W$81</f>
        <v>0</v>
      </c>
      <c r="X671" s="230">
        <f>X670/'Summary (banks)'!$X$81</f>
        <v>0</v>
      </c>
      <c r="Z671" s="397"/>
    </row>
    <row r="672" spans="1:26" s="360" customFormat="1" x14ac:dyDescent="0.25">
      <c r="A672" s="683"/>
      <c r="B672" s="688"/>
      <c r="C672" s="359" t="s">
        <v>446</v>
      </c>
      <c r="D672" s="363">
        <f>D670/'Summary (banks)'!$D$84</f>
        <v>1.849927530412506</v>
      </c>
      <c r="E672" s="264">
        <f>E670/'Summary (banks)'!$E$84</f>
        <v>0.46813325639066078</v>
      </c>
      <c r="F672" s="264">
        <f>F670/'Summary (banks)'!$F$84</f>
        <v>0</v>
      </c>
      <c r="G672" s="264">
        <f>G670/'Summary (banks)'!$G$84</f>
        <v>0</v>
      </c>
      <c r="H672" s="264">
        <f>H670/'Summary (banks)'!$H$84</f>
        <v>0</v>
      </c>
      <c r="I672" s="264">
        <f>I670/'Summary (banks)'!$I$84</f>
        <v>0</v>
      </c>
      <c r="J672" s="264">
        <f>J670/'Summary (banks)'!$J$84</f>
        <v>0</v>
      </c>
      <c r="K672" s="264">
        <f>K670/'Summary (banks)'!$K$84</f>
        <v>0</v>
      </c>
      <c r="L672" s="264" t="e">
        <f>L670/'Summary (banks)'!$L$84</f>
        <v>#DIV/0!</v>
      </c>
      <c r="M672" s="264">
        <f>M670/'Summary (banks)'!$M$84</f>
        <v>0</v>
      </c>
      <c r="N672" s="264">
        <f>N670/'Summary (banks)'!$N$84</f>
        <v>0</v>
      </c>
      <c r="O672" s="264">
        <f>O670/'Summary (banks)'!$O$84</f>
        <v>-1621.3794940079893</v>
      </c>
      <c r="P672" s="264">
        <f>P670/'Summary (banks)'!$P$84</f>
        <v>0</v>
      </c>
      <c r="Q672" s="264">
        <f>Q670/'Summary (banks)'!$Q$84</f>
        <v>0</v>
      </c>
      <c r="R672" s="264">
        <f>R670/'Summary (banks)'!$R$84</f>
        <v>0</v>
      </c>
      <c r="S672" s="264">
        <f>S670/'Summary (banks)'!$S$84</f>
        <v>0</v>
      </c>
      <c r="T672" s="264" t="e">
        <f>T670/'Summary (banks)'!$T$84</f>
        <v>#DIV/0!</v>
      </c>
      <c r="U672" s="264">
        <f>U670/'Summary (banks)'!$U$84</f>
        <v>0</v>
      </c>
      <c r="V672" s="264">
        <f>V670/'Summary (banks)'!$V$84</f>
        <v>0</v>
      </c>
      <c r="W672" s="264">
        <f>W670/'Summary (banks)'!$W$84</f>
        <v>0</v>
      </c>
      <c r="X672" s="264">
        <f>X670/'Summary (banks)'!$X$84</f>
        <v>0</v>
      </c>
      <c r="Z672" s="397"/>
    </row>
    <row r="673" spans="1:26" s="17" customFormat="1" ht="15.75" thickBot="1" x14ac:dyDescent="0.3">
      <c r="A673" s="683"/>
      <c r="B673" s="688"/>
      <c r="C673" s="357" t="s">
        <v>448</v>
      </c>
      <c r="D673" s="234">
        <f>D670/'Summary (banks)'!$D$92</f>
        <v>2.557426419310473</v>
      </c>
      <c r="E673" s="230">
        <f>E670/'Summary (banks)'!$E$90</f>
        <v>1.1435549235281348</v>
      </c>
      <c r="F673" s="230">
        <f>F670/'Summary (banks)'!$F$90</f>
        <v>0</v>
      </c>
      <c r="G673" s="230">
        <f>G670/'Summary (banks)'!$G$90</f>
        <v>0</v>
      </c>
      <c r="H673" s="230">
        <f>H670/'Summary (banks)'!$H$90</f>
        <v>0</v>
      </c>
      <c r="I673" s="230">
        <f>I670/'Summary (banks)'!$I$90</f>
        <v>0</v>
      </c>
      <c r="J673" s="230">
        <f>J670/'Summary (banks)'!$J$90</f>
        <v>0</v>
      </c>
      <c r="K673" s="230">
        <f>K670/'Summary (banks)'!$K$90</f>
        <v>0</v>
      </c>
      <c r="L673" s="230" t="e">
        <f>L670/'Summary (banks)'!$L$90</f>
        <v>#DIV/0!</v>
      </c>
      <c r="M673" s="230">
        <f>M670/'Summary (banks)'!$M$90</f>
        <v>0</v>
      </c>
      <c r="N673" s="230">
        <f>N670/'Summary (banks)'!$N$90</f>
        <v>0</v>
      </c>
      <c r="O673" s="230">
        <f>O670/'Summary (banks)'!$O$90</f>
        <v>-299.83814358230597</v>
      </c>
      <c r="P673" s="230">
        <f>P670/'Summary (banks)'!$P$90</f>
        <v>0</v>
      </c>
      <c r="Q673" s="230">
        <f>Q670/'Summary (banks)'!$Q$90</f>
        <v>0</v>
      </c>
      <c r="R673" s="230">
        <f>R670/'Summary (banks)'!$R$90</f>
        <v>0</v>
      </c>
      <c r="S673" s="230">
        <f>S670/'Summary (banks)'!$S$90</f>
        <v>0</v>
      </c>
      <c r="T673" s="230" t="e">
        <f>T670/'Summary (banks)'!$T$90</f>
        <v>#DIV/0!</v>
      </c>
      <c r="U673" s="230">
        <f>U670/'Summary (banks)'!$U$90</f>
        <v>0</v>
      </c>
      <c r="V673" s="230">
        <f>V670/'Summary (banks)'!$V$90</f>
        <v>0</v>
      </c>
      <c r="W673" s="230">
        <f>W670/'Summary (banks)'!$W$90</f>
        <v>0</v>
      </c>
      <c r="X673" s="230">
        <f>X670/'Summary (banks)'!$X$90</f>
        <v>0</v>
      </c>
      <c r="Z673" s="397"/>
    </row>
    <row r="674" spans="1:26" s="202" customFormat="1" ht="15.75" thickBot="1" x14ac:dyDescent="0.3">
      <c r="A674" s="683"/>
      <c r="B674" s="688"/>
      <c r="C674" s="201" t="s">
        <v>498</v>
      </c>
      <c r="D674" s="201">
        <f>D654/D650</f>
        <v>0.52944936542303134</v>
      </c>
      <c r="E674" s="201">
        <f>HSBC!J37</f>
        <v>0.28282828282828282</v>
      </c>
      <c r="F674" s="201"/>
      <c r="G674" s="201"/>
      <c r="H674" s="201"/>
      <c r="I674" s="201"/>
      <c r="J674" s="201"/>
      <c r="K674" s="201"/>
      <c r="L674" s="201" t="e">
        <f>'Société Générale'!N52</f>
        <v>#DIV/0!</v>
      </c>
      <c r="M674" s="201"/>
      <c r="N674" s="201"/>
      <c r="O674" s="201">
        <f>'Deutsche Bank'!J34</f>
        <v>0.9887640449438202</v>
      </c>
      <c r="P674" s="201"/>
      <c r="Q674" s="201"/>
      <c r="R674" s="201"/>
      <c r="S674" s="201"/>
      <c r="T674" s="201" t="e">
        <f>Unicredit!K119</f>
        <v>#DIV/0!</v>
      </c>
      <c r="U674" s="201"/>
      <c r="V674" s="201"/>
      <c r="W674" s="201"/>
      <c r="X674" s="201"/>
      <c r="Y674" s="201"/>
      <c r="Z674" s="407"/>
    </row>
    <row r="675" spans="1:26" s="230" customFormat="1" x14ac:dyDescent="0.25">
      <c r="A675" s="683"/>
      <c r="B675" s="688"/>
      <c r="C675" s="382" t="s">
        <v>445</v>
      </c>
      <c r="D675" s="230">
        <f>D674/'Summary (banks)'!$D$94</f>
        <v>2.741627829903607</v>
      </c>
      <c r="E675" s="230">
        <f>E674/'Summary (banks)'!$E$94</f>
        <v>0.89643988515033191</v>
      </c>
      <c r="F675" s="230">
        <f>F674/'Summary (banks)'!$F$94</f>
        <v>0</v>
      </c>
      <c r="G675" s="230">
        <f>G674/'Summary (banks)'!$G$94</f>
        <v>0</v>
      </c>
      <c r="H675" s="230">
        <f>H674/'Summary (banks)'!$H$94</f>
        <v>0</v>
      </c>
      <c r="I675" s="230">
        <f>I674/'Summary (banks)'!$I$94</f>
        <v>0</v>
      </c>
      <c r="J675" s="230">
        <f>J674/'Summary (banks)'!$J$94</f>
        <v>0</v>
      </c>
      <c r="K675" s="230">
        <f>K674/'Summary (banks)'!$K$94</f>
        <v>0</v>
      </c>
      <c r="L675" s="230" t="e">
        <f>L674/'Summary (banks)'!$L$94</f>
        <v>#DIV/0!</v>
      </c>
      <c r="M675" s="230">
        <f>M674/'Summary (banks)'!$M$94</f>
        <v>0</v>
      </c>
      <c r="N675" s="230">
        <f>N674/'Summary (banks)'!$N$94</f>
        <v>0</v>
      </c>
      <c r="O675" s="230">
        <f>O674/'Summary (banks)'!$O$94</f>
        <v>-6.8602182446012119</v>
      </c>
      <c r="P675" s="230">
        <f>P674/'Summary (banks)'!$P$94</f>
        <v>0</v>
      </c>
      <c r="Q675" s="230">
        <f>Q674/'Summary (banks)'!$Q$94</f>
        <v>0</v>
      </c>
      <c r="R675" s="230">
        <f>R674/'Summary (banks)'!$R$94</f>
        <v>0</v>
      </c>
      <c r="S675" s="230">
        <f>S674/'Summary (banks)'!$S$94</f>
        <v>0</v>
      </c>
      <c r="T675" s="230" t="e">
        <f>T674/'Summary (banks)'!$T$94</f>
        <v>#DIV/0!</v>
      </c>
      <c r="U675" s="230">
        <f>U674/'Summary (banks)'!$U$94</f>
        <v>0</v>
      </c>
      <c r="V675" s="230">
        <f>V674/'Summary (banks)'!$V$94</f>
        <v>0</v>
      </c>
      <c r="W675" s="230">
        <f>W674/'Summary (banks)'!$W$94</f>
        <v>0</v>
      </c>
      <c r="X675" s="230">
        <f>X674/'Summary (banks)'!$X$94</f>
        <v>0</v>
      </c>
      <c r="Z675" s="399"/>
    </row>
    <row r="676" spans="1:26" s="264" customFormat="1" x14ac:dyDescent="0.25">
      <c r="A676" s="683"/>
      <c r="B676" s="688"/>
      <c r="C676" s="383" t="s">
        <v>446</v>
      </c>
      <c r="D676" s="264">
        <f>D674/'Summary (banks)'!$D$97</f>
        <v>2.0052847535182661</v>
      </c>
      <c r="E676" s="264">
        <f>E674/'Summary (banks)'!$E$97</f>
        <v>0.65186087680933036</v>
      </c>
      <c r="F676" s="264">
        <f>F674/'Summary (banks)'!$F$97</f>
        <v>0</v>
      </c>
      <c r="G676" s="264">
        <f>G674/'Summary (banks)'!$G$97</f>
        <v>0</v>
      </c>
      <c r="H676" s="264">
        <f>H674/'Summary (banks)'!$H$97</f>
        <v>0</v>
      </c>
      <c r="I676" s="264">
        <f>I674/'Summary (banks)'!$I$97</f>
        <v>0</v>
      </c>
      <c r="J676" s="264">
        <f>J674/'Summary (banks)'!$J$97</f>
        <v>0</v>
      </c>
      <c r="K676" s="264">
        <f>K674/'Summary (banks)'!$K$97</f>
        <v>0</v>
      </c>
      <c r="L676" s="264" t="e">
        <f>L674/'Summary (banks)'!$L$97</f>
        <v>#DIV/0!</v>
      </c>
      <c r="M676" s="264">
        <f>M674/'Summary (banks)'!$M$97</f>
        <v>0</v>
      </c>
      <c r="N676" s="264">
        <f>N674/'Summary (banks)'!$N$97</f>
        <v>0</v>
      </c>
      <c r="O676" s="264">
        <f>O674/'Summary (banks)'!$O$97</f>
        <v>-31.818189978904531</v>
      </c>
      <c r="P676" s="264">
        <f>P674/'Summary (banks)'!$P$97</f>
        <v>0</v>
      </c>
      <c r="Q676" s="264">
        <f>Q674/'Summary (banks)'!$Q$97</f>
        <v>0</v>
      </c>
      <c r="R676" s="264">
        <f>R674/'Summary (banks)'!$R$97</f>
        <v>0</v>
      </c>
      <c r="S676" s="264">
        <f>S674/'Summary (banks)'!$S$97</f>
        <v>0</v>
      </c>
      <c r="T676" s="264" t="e">
        <f>T674/'Summary (banks)'!$T$97</f>
        <v>#DIV/0!</v>
      </c>
      <c r="U676" s="264">
        <f>U674/'Summary (banks)'!$U$97</f>
        <v>0</v>
      </c>
      <c r="V676" s="264">
        <f>V674/'Summary (banks)'!$V$97</f>
        <v>0</v>
      </c>
      <c r="W676" s="264">
        <f>W674/'Summary (banks)'!$W$97</f>
        <v>0</v>
      </c>
      <c r="X676" s="264">
        <f>X674/'Summary (banks)'!$X$97</f>
        <v>0</v>
      </c>
      <c r="Z676" s="399"/>
    </row>
    <row r="677" spans="1:26" s="230" customFormat="1" x14ac:dyDescent="0.25">
      <c r="A677" s="683"/>
      <c r="B677" s="688"/>
      <c r="C677" s="387" t="s">
        <v>448</v>
      </c>
      <c r="D677" s="230">
        <f>D674/'Summary (banks)'!$D$105</f>
        <v>2.4404526032360705</v>
      </c>
      <c r="E677" s="230">
        <f>E674/'Summary (banks)'!$E$103</f>
        <v>1.4146283894162384</v>
      </c>
      <c r="F677" s="230">
        <f>F674/'Summary (banks)'!$F$103</f>
        <v>0</v>
      </c>
      <c r="G677" s="230">
        <f>G674/'Summary (banks)'!$G$103</f>
        <v>0</v>
      </c>
      <c r="H677" s="230">
        <f>H674/'Summary (banks)'!$H$103</f>
        <v>0</v>
      </c>
      <c r="I677" s="230">
        <f>I674/'Summary (banks)'!$I$103</f>
        <v>0</v>
      </c>
      <c r="J677" s="230">
        <f>J674/'Summary (banks)'!$J$103</f>
        <v>0</v>
      </c>
      <c r="K677" s="230">
        <f>K674/'Summary (banks)'!$K$103</f>
        <v>0</v>
      </c>
      <c r="L677" s="230" t="e">
        <f>L674/'Summary (banks)'!$L$103</f>
        <v>#DIV/0!</v>
      </c>
      <c r="M677" s="230">
        <f>M674/'Summary (banks)'!$M$103</f>
        <v>0</v>
      </c>
      <c r="N677" s="230">
        <f>N674/'Summary (banks)'!$N$103</f>
        <v>0</v>
      </c>
      <c r="O677" s="230">
        <f>O674/'Summary (banks)'!$O$103</f>
        <v>-4.2791470777554164</v>
      </c>
      <c r="P677" s="230">
        <f>P674/'Summary (banks)'!$P$103</f>
        <v>0</v>
      </c>
      <c r="Q677" s="230">
        <f>Q674/'Summary (banks)'!$Q$103</f>
        <v>0</v>
      </c>
      <c r="R677" s="230">
        <f>R674/'Summary (banks)'!$R$103</f>
        <v>0</v>
      </c>
      <c r="S677" s="230">
        <f>S674/'Summary (banks)'!$S$103</f>
        <v>0</v>
      </c>
      <c r="T677" s="230" t="e">
        <f>T674/'Summary (banks)'!$T$103</f>
        <v>#DIV/0!</v>
      </c>
      <c r="U677" s="230">
        <f>U674/'Summary (banks)'!$U$103</f>
        <v>0</v>
      </c>
      <c r="V677" s="230">
        <f>V674/'Summary (banks)'!$V$103</f>
        <v>0</v>
      </c>
      <c r="W677" s="230">
        <f>W674/'Summary (banks)'!$W$103</f>
        <v>0</v>
      </c>
      <c r="X677" s="230">
        <f>X674/'Summary (banks)'!$X$103</f>
        <v>0</v>
      </c>
      <c r="Z677" s="399"/>
    </row>
    <row r="679" spans="1:26" ht="15.75" thickBot="1" x14ac:dyDescent="0.3"/>
    <row r="680" spans="1:26" s="23" customFormat="1" ht="15.75" customHeight="1" thickBot="1" x14ac:dyDescent="0.3">
      <c r="A680" s="682" t="s">
        <v>62</v>
      </c>
      <c r="B680" s="684" t="s">
        <v>331</v>
      </c>
      <c r="C680" s="188" t="s">
        <v>2</v>
      </c>
      <c r="D680" s="203">
        <f>SUM(E680:X680)</f>
        <v>729.463706</v>
      </c>
      <c r="E680" s="203">
        <f>HSBC!C38</f>
        <v>73.93119999999999</v>
      </c>
      <c r="F680" s="203">
        <f>Barclays!D25</f>
        <v>114.372506</v>
      </c>
      <c r="G680" s="203"/>
      <c r="H680" s="203"/>
      <c r="I680" s="203">
        <f>'Standard Chartered'!C42</f>
        <v>90.16</v>
      </c>
      <c r="J680" s="188"/>
      <c r="K680" s="188">
        <f>'Crédit Agricole'!C28</f>
        <v>3</v>
      </c>
      <c r="L680" s="188">
        <f>'Société Générale'!C53</f>
        <v>0</v>
      </c>
      <c r="M680" s="188">
        <f>'BPCE group'!C41</f>
        <v>16</v>
      </c>
      <c r="N680" s="188"/>
      <c r="O680" s="188">
        <f>'Deutsche Bank'!C35</f>
        <v>51</v>
      </c>
      <c r="P680" s="188"/>
      <c r="Q680" s="188"/>
      <c r="R680" s="188">
        <f>ING!E23</f>
        <v>380</v>
      </c>
      <c r="S680" s="188">
        <f>Rabobank!D28</f>
        <v>1</v>
      </c>
      <c r="T680" s="188"/>
      <c r="U680" s="188"/>
      <c r="V680" s="188"/>
      <c r="W680" s="188"/>
      <c r="X680" s="188"/>
      <c r="Y680" s="188"/>
      <c r="Z680" s="404"/>
    </row>
    <row r="681" spans="1:26" s="17" customFormat="1" x14ac:dyDescent="0.25">
      <c r="A681" s="683"/>
      <c r="B681" s="685"/>
      <c r="C681" s="189" t="s">
        <v>333</v>
      </c>
      <c r="D681" s="230">
        <f>D680/'Summary (banks)'!$D$3</f>
        <v>1.493555709670917E-3</v>
      </c>
      <c r="E681" s="230">
        <f>E680/'Summary (banks)'!$E$3</f>
        <v>1.3712374581939797E-3</v>
      </c>
      <c r="F681" s="230">
        <f>F680/'Summary (banks)'!$F$3</f>
        <v>2.8311218746802196E-3</v>
      </c>
      <c r="G681" s="230">
        <f>G680/'Summary (banks)'!$G$3</f>
        <v>0</v>
      </c>
      <c r="H681" s="230">
        <f>H680/'Summary (banks)'!$H$3</f>
        <v>0</v>
      </c>
      <c r="I681" s="230">
        <f>I680/'Summary (banks)'!$I$3</f>
        <v>6.540650140623978E-3</v>
      </c>
      <c r="J681" s="230">
        <f>J680/'Summary (banks)'!$J$3</f>
        <v>0</v>
      </c>
      <c r="K681" s="230">
        <f>K680/'Summary (banks)'!$K$3</f>
        <v>9.2518349472645413E-5</v>
      </c>
      <c r="L681" s="230">
        <f>L680/'Summary (banks)'!$L$3</f>
        <v>0</v>
      </c>
      <c r="M681" s="230">
        <f>M680/'Summary (banks)'!$M$3</f>
        <v>6.7046597385182706E-4</v>
      </c>
      <c r="N681" s="230">
        <f>N680/'Summary (banks)'!$N$3</f>
        <v>0</v>
      </c>
      <c r="O681" s="230">
        <f>O680/'Summary (banks)'!$O$3</f>
        <v>1.4707154598148629E-3</v>
      </c>
      <c r="P681" s="230">
        <f>P680/'Summary (banks)'!$P$3</f>
        <v>0</v>
      </c>
      <c r="Q681" s="230">
        <f>Q680/'Summary (banks)'!$Q$3</f>
        <v>0</v>
      </c>
      <c r="R681" s="230">
        <f>R680/'Summary (banks)'!$R$3</f>
        <v>2.2261277094317515E-2</v>
      </c>
      <c r="S681" s="230">
        <f>S680/'Summary (banks)'!$S$3</f>
        <v>7.6840325802981398E-5</v>
      </c>
      <c r="T681" s="230">
        <f>T680/'Summary (banks)'!$T$3</f>
        <v>0</v>
      </c>
      <c r="U681" s="230">
        <f>U680/'Summary (banks)'!$U$3</f>
        <v>0</v>
      </c>
      <c r="V681" s="230">
        <f>V680/'Summary (banks)'!$V$3</f>
        <v>0</v>
      </c>
      <c r="W681" s="230">
        <f>W680/'Summary (banks)'!$W$3</f>
        <v>0</v>
      </c>
      <c r="X681" s="230">
        <f>X680/'Summary (banks)'!$X$3</f>
        <v>0</v>
      </c>
      <c r="Z681" s="397"/>
    </row>
    <row r="682" spans="1:26" s="360" customFormat="1" x14ac:dyDescent="0.25">
      <c r="A682" s="683"/>
      <c r="B682" s="685"/>
      <c r="C682" s="359" t="s">
        <v>334</v>
      </c>
      <c r="D682" s="264">
        <f>D680/'Summary (banks)'!$D$7</f>
        <v>2.8454761169863976E-3</v>
      </c>
      <c r="E682" s="264">
        <f>E680/'Summary (banks)'!$E$7</f>
        <v>1.8339185471786727E-3</v>
      </c>
      <c r="F682" s="264">
        <f>F680/'Summary (banks)'!$F$7</f>
        <v>5.9234941478732515E-3</v>
      </c>
      <c r="G682" s="264">
        <f>G680/'Summary (banks)'!$G$7</f>
        <v>0</v>
      </c>
      <c r="H682" s="264">
        <f>H680/'Summary (banks)'!$H$7</f>
        <v>0</v>
      </c>
      <c r="I682" s="264">
        <f>I680/'Summary (banks)'!$I$7</f>
        <v>8.1606006202056477E-3</v>
      </c>
      <c r="J682" s="264">
        <f>J680/'Summary (banks)'!$J$7</f>
        <v>0</v>
      </c>
      <c r="K682" s="264">
        <f>K680/'Summary (banks)'!$K$7</f>
        <v>3.3856223902494072E-4</v>
      </c>
      <c r="L682" s="264">
        <f>L680/'Summary (banks)'!$L$7</f>
        <v>0</v>
      </c>
      <c r="M682" s="264">
        <f>M680/'Summary (banks)'!$M$7</f>
        <v>3.3712600084281502E-3</v>
      </c>
      <c r="N682" s="264">
        <f>N680/'Summary (banks)'!$N$7</f>
        <v>0</v>
      </c>
      <c r="O682" s="264">
        <f>O680/'Summary (banks)'!$O$7</f>
        <v>2.1103157197831755E-3</v>
      </c>
      <c r="P682" s="264">
        <f>P680/'Summary (banks)'!$P$7</f>
        <v>0</v>
      </c>
      <c r="Q682" s="264">
        <f>Q680/'Summary (banks)'!$Q$7</f>
        <v>0</v>
      </c>
      <c r="R682" s="264">
        <f>R680/'Summary (banks)'!$R$7</f>
        <v>3.2590051457975985E-2</v>
      </c>
      <c r="S682" s="264">
        <f>S680/'Summary (banks)'!$S$7</f>
        <v>2.4148756339048539E-4</v>
      </c>
      <c r="T682" s="264">
        <f>T680/'Summary (banks)'!$T$7</f>
        <v>0</v>
      </c>
      <c r="U682" s="264">
        <f>U680/'Summary (banks)'!$U$7</f>
        <v>0</v>
      </c>
      <c r="V682" s="264">
        <f>V680/'Summary (banks)'!$V$7</f>
        <v>0</v>
      </c>
      <c r="W682" s="264">
        <f>W680/'Summary (banks)'!$W$7</f>
        <v>0</v>
      </c>
      <c r="X682" s="264">
        <f>X680/'Summary (banks)'!$X$7</f>
        <v>0</v>
      </c>
      <c r="Z682" s="397"/>
    </row>
    <row r="683" spans="1:26" s="17" customFormat="1" ht="15.75" thickBot="1" x14ac:dyDescent="0.3">
      <c r="A683" s="683"/>
      <c r="B683" s="685"/>
      <c r="C683" s="372" t="s">
        <v>398</v>
      </c>
      <c r="D683" s="230">
        <f>D680/'Summary (banks)'!$D$9</f>
        <v>1.2459858077309708E-2</v>
      </c>
      <c r="E683" s="230">
        <f>E680/'Summary (banks)'!$E$9</f>
        <v>4.2862369975432534E-3</v>
      </c>
      <c r="F683" s="230">
        <f>F680/'Summary (banks)'!$F$9</f>
        <v>3.4771679932970263E-2</v>
      </c>
      <c r="G683" s="230">
        <f>G680/'Summary (banks)'!$G$9</f>
        <v>0</v>
      </c>
      <c r="H683" s="230">
        <f>H680/'Summary (banks)'!$H$9</f>
        <v>0</v>
      </c>
      <c r="I683" s="230">
        <f>I680/'Summary (banks)'!$I$9</f>
        <v>1.6917611233293859E-2</v>
      </c>
      <c r="J683" s="230">
        <f>J680/'Summary (banks)'!$J$9</f>
        <v>0</v>
      </c>
      <c r="K683" s="230">
        <f>K680/'Summary (banks)'!$K$9</f>
        <v>1.4485755673587638E-3</v>
      </c>
      <c r="L683" s="230">
        <f>L680/'Summary (banks)'!$L$9</f>
        <v>0</v>
      </c>
      <c r="M683" s="230">
        <f>M680/'Summary (banks)'!$M$9</f>
        <v>2.8933092224231464E-2</v>
      </c>
      <c r="N683" s="230">
        <f>N680/'Summary (banks)'!$N$9</f>
        <v>0</v>
      </c>
      <c r="O683" s="230">
        <f>O680/'Summary (banks)'!$O$9</f>
        <v>1.054372544965888E-2</v>
      </c>
      <c r="P683" s="230">
        <f>P680/'Summary (banks)'!$P$9</f>
        <v>0</v>
      </c>
      <c r="Q683" s="230" t="e">
        <f>Q680/'Summary (banks)'!$Q$9</f>
        <v>#DIV/0!</v>
      </c>
      <c r="R683" s="230">
        <f>R680/'Summary (banks)'!$R$9</f>
        <v>8.2322357019064124E-2</v>
      </c>
      <c r="S683" s="230">
        <f>S680/'Summary (banks)'!$S$9</f>
        <v>1.8148820326678765E-3</v>
      </c>
      <c r="T683" s="230">
        <f>T680/'Summary (banks)'!$T$9</f>
        <v>0</v>
      </c>
      <c r="U683" s="230">
        <f>U680/'Summary (banks)'!$U$9</f>
        <v>0</v>
      </c>
      <c r="V683" s="230">
        <f>V680/'Summary (banks)'!$V$9</f>
        <v>0</v>
      </c>
      <c r="W683" s="230">
        <f>W680/'Summary (banks)'!$W$9</f>
        <v>0</v>
      </c>
      <c r="X683" s="230">
        <f>X680/'Summary (banks)'!$X$9</f>
        <v>0</v>
      </c>
      <c r="Z683" s="397"/>
    </row>
    <row r="684" spans="1:26" s="23" customFormat="1" ht="15.75" thickBot="1" x14ac:dyDescent="0.3">
      <c r="A684" s="683"/>
      <c r="B684" s="685"/>
      <c r="C684" s="236" t="s">
        <v>6</v>
      </c>
      <c r="D684" s="203">
        <f>SUM(E684:X684)</f>
        <v>470.82724400000001</v>
      </c>
      <c r="E684" s="203">
        <f>HSBC!E38</f>
        <v>45.9816</v>
      </c>
      <c r="F684" s="203">
        <f>Barclays!F25</f>
        <v>57.875244000000002</v>
      </c>
      <c r="G684" s="203"/>
      <c r="H684" s="203"/>
      <c r="I684" s="203">
        <f>'Standard Chartered'!E42</f>
        <v>-73.029600000000002</v>
      </c>
      <c r="J684" s="188"/>
      <c r="K684" s="188">
        <f>'Crédit Agricole'!E28</f>
        <v>0</v>
      </c>
      <c r="L684" s="188">
        <f>'Société Générale'!E53</f>
        <v>0</v>
      </c>
      <c r="M684" s="188">
        <f>'BPCE group'!E41</f>
        <v>2</v>
      </c>
      <c r="N684" s="188"/>
      <c r="O684" s="188">
        <f>'Deutsche Bank'!E35</f>
        <v>57</v>
      </c>
      <c r="P684" s="188"/>
      <c r="Q684" s="188"/>
      <c r="R684" s="188">
        <f>ING!G23</f>
        <v>380</v>
      </c>
      <c r="S684" s="188">
        <f>Rabobank!F28</f>
        <v>1</v>
      </c>
      <c r="T684" s="188"/>
      <c r="U684" s="188"/>
      <c r="V684" s="188"/>
      <c r="W684" s="188"/>
      <c r="X684" s="188"/>
      <c r="Y684" s="188"/>
      <c r="Z684" s="404"/>
    </row>
    <row r="685" spans="1:26" s="17" customFormat="1" x14ac:dyDescent="0.25">
      <c r="A685" s="683"/>
      <c r="B685" s="685"/>
      <c r="C685" s="189" t="s">
        <v>335</v>
      </c>
      <c r="D685" s="230">
        <f>D684/'Summary (banks)'!$D$29</f>
        <v>4.9918714218433677E-3</v>
      </c>
      <c r="E685" s="230">
        <f>E684/'Summary (banks)'!$E$29</f>
        <v>2.7031324534902211E-3</v>
      </c>
      <c r="F685" s="230">
        <f>F684/'Summary (banks)'!$F$29</f>
        <v>1.1602209944751378E-2</v>
      </c>
      <c r="G685" s="230">
        <f>G684/'Summary (banks)'!$G$29</f>
        <v>0</v>
      </c>
      <c r="H685" s="230">
        <f>H684/'Summary (banks)'!$H$29</f>
        <v>0</v>
      </c>
      <c r="I685" s="230">
        <f>I684/'Summary (banks)'!$I$29</f>
        <v>5.3184504267892299E-2</v>
      </c>
      <c r="J685" s="230">
        <f>J684/'Summary (banks)'!$J$29</f>
        <v>0</v>
      </c>
      <c r="K685" s="230">
        <f>K684/'Summary (banks)'!$K$29</f>
        <v>0</v>
      </c>
      <c r="L685" s="230">
        <f>L684/'Summary (banks)'!$L$29</f>
        <v>0</v>
      </c>
      <c r="M685" s="230">
        <f>M684/'Summary (banks)'!$M$29</f>
        <v>3.0284675953967292E-4</v>
      </c>
      <c r="N685" s="230">
        <f>N684/'Summary (banks)'!$N$29</f>
        <v>0</v>
      </c>
      <c r="O685" s="230">
        <f>O684/'Summary (banks)'!$O$29</f>
        <v>-1.1404561824729893E-2</v>
      </c>
      <c r="P685" s="230">
        <f>P684/'Summary (banks)'!$P$29</f>
        <v>0</v>
      </c>
      <c r="Q685" s="230">
        <f>Q684/'Summary (banks)'!$Q$29</f>
        <v>0</v>
      </c>
      <c r="R685" s="230">
        <f>R684/'Summary (banks)'!$R$29</f>
        <v>5.9245400685999379E-2</v>
      </c>
      <c r="S685" s="230">
        <f>S684/'Summary (banks)'!$S$29</f>
        <v>3.4855350296270478E-4</v>
      </c>
      <c r="T685" s="230">
        <f>T684/'Summary (banks)'!$T$29</f>
        <v>0</v>
      </c>
      <c r="U685" s="230">
        <f>U684/'Summary (banks)'!$U$29</f>
        <v>0</v>
      </c>
      <c r="V685" s="230">
        <f>V684/'Summary (banks)'!$V$29</f>
        <v>0</v>
      </c>
      <c r="W685" s="230">
        <f>W684/'Summary (banks)'!$W$29</f>
        <v>0</v>
      </c>
      <c r="X685" s="230">
        <f>X684/'Summary (banks)'!$X$29</f>
        <v>0</v>
      </c>
      <c r="Z685" s="397"/>
    </row>
    <row r="686" spans="1:26" s="360" customFormat="1" x14ac:dyDescent="0.25">
      <c r="A686" s="683"/>
      <c r="B686" s="685"/>
      <c r="C686" s="359" t="s">
        <v>336</v>
      </c>
      <c r="D686" s="264">
        <f>D684/'Summary (banks)'!$D$33</f>
        <v>6.9560782808449914E-3</v>
      </c>
      <c r="E686" s="264">
        <f>E684/'Summary (banks)'!$E$33</f>
        <v>2.6288659793814433E-3</v>
      </c>
      <c r="F686" s="264">
        <f>F684/'Summary (banks)'!$F$33</f>
        <v>1.8041237113402053E-2</v>
      </c>
      <c r="G686" s="264">
        <f>G684/'Summary (banks)'!$G$33</f>
        <v>0</v>
      </c>
      <c r="H686" s="264">
        <f>H684/'Summary (banks)'!$H$33</f>
        <v>0</v>
      </c>
      <c r="I686" s="264">
        <f>I684/'Summary (banks)'!$I$33</f>
        <v>-0.26644736842105315</v>
      </c>
      <c r="J686" s="264">
        <f>J684/'Summary (banks)'!$J$33</f>
        <v>0</v>
      </c>
      <c r="K686" s="264">
        <f>K684/'Summary (banks)'!$K$33</f>
        <v>0</v>
      </c>
      <c r="L686" s="264">
        <f>L684/'Summary (banks)'!$L$33</f>
        <v>0</v>
      </c>
      <c r="M686" s="264">
        <f>M684/'Summary (banks)'!$M$33</f>
        <v>1.1580775911986102E-3</v>
      </c>
      <c r="N686" s="264">
        <f>N684/'Summary (banks)'!$N$33</f>
        <v>0</v>
      </c>
      <c r="O686" s="264">
        <f>O684/'Summary (banks)'!$O$33</f>
        <v>-7.5898801597869506E-2</v>
      </c>
      <c r="P686" s="264">
        <f>P684/'Summary (banks)'!$P$33</f>
        <v>0</v>
      </c>
      <c r="Q686" s="264">
        <f>Q684/'Summary (banks)'!$Q$33</f>
        <v>0</v>
      </c>
      <c r="R686" s="264">
        <f>R684/'Summary (banks)'!$R$33</f>
        <v>7.0961718020541548E-2</v>
      </c>
      <c r="S686" s="264">
        <f>S684/'Summary (banks)'!$S$33</f>
        <v>1.3003901170351106E-3</v>
      </c>
      <c r="T686" s="264">
        <f>T684/'Summary (banks)'!$T$33</f>
        <v>0</v>
      </c>
      <c r="U686" s="264">
        <f>U684/'Summary (banks)'!$U$33</f>
        <v>0</v>
      </c>
      <c r="V686" s="264">
        <f>V684/'Summary (banks)'!$V$33</f>
        <v>0</v>
      </c>
      <c r="W686" s="264">
        <f>W684/'Summary (banks)'!$W$33</f>
        <v>0</v>
      </c>
      <c r="X686" s="264">
        <f>X684/'Summary (banks)'!$X$33</f>
        <v>0</v>
      </c>
      <c r="Z686" s="397"/>
    </row>
    <row r="687" spans="1:26" s="17" customFormat="1" ht="15.75" thickBot="1" x14ac:dyDescent="0.3">
      <c r="A687" s="683"/>
      <c r="B687" s="685"/>
      <c r="C687" s="372" t="s">
        <v>399</v>
      </c>
      <c r="D687" s="230">
        <f>D684/'Summary (banks)'!$D$35</f>
        <v>1.9007550467690246E-2</v>
      </c>
      <c r="E687" s="230">
        <f>E684/'Summary (banks)'!$E$35</f>
        <v>4.7503725782414314E-3</v>
      </c>
      <c r="F687" s="230">
        <f>F684/'Summary (banks)'!$F$35</f>
        <v>4.3343653250773995E-2</v>
      </c>
      <c r="G687" s="230">
        <f>G684/'Summary (banks)'!$G$35</f>
        <v>0</v>
      </c>
      <c r="H687" s="230">
        <f>H684/'Summary (banks)'!$H$35</f>
        <v>0</v>
      </c>
      <c r="I687" s="230">
        <f>I684/'Summary (banks)'!$I$35</f>
        <v>-7.4040219378427793E-2</v>
      </c>
      <c r="J687" s="230">
        <f>J684/'Summary (banks)'!$J$35</f>
        <v>0</v>
      </c>
      <c r="K687" s="230">
        <f>K684/'Summary (banks)'!$K$35</f>
        <v>0</v>
      </c>
      <c r="L687" s="230">
        <f>L684/'Summary (banks)'!$L$35</f>
        <v>0</v>
      </c>
      <c r="M687" s="230">
        <f>M684/'Summary (banks)'!$M$35</f>
        <v>9.5693779904306216E-3</v>
      </c>
      <c r="N687" s="230">
        <f>N684/'Summary (banks)'!$N$35</f>
        <v>0</v>
      </c>
      <c r="O687" s="230">
        <f>O684/'Summary (banks)'!$O$35</f>
        <v>3.0047443331576173E-2</v>
      </c>
      <c r="P687" s="230">
        <f>P684/'Summary (banks)'!$P$35</f>
        <v>0</v>
      </c>
      <c r="Q687" s="230" t="e">
        <f>Q684/'Summary (banks)'!$Q$35</f>
        <v>#DIV/0!</v>
      </c>
      <c r="R687" s="230">
        <f>R684/'Summary (banks)'!$R$35</f>
        <v>0.17600741083835109</v>
      </c>
      <c r="S687" s="230">
        <f>S684/'Summary (banks)'!$S$35</f>
        <v>6.5789473684210523E-3</v>
      </c>
      <c r="T687" s="230">
        <f>T684/'Summary (banks)'!$T$35</f>
        <v>0</v>
      </c>
      <c r="U687" s="230">
        <f>U684/'Summary (banks)'!$U$35</f>
        <v>0</v>
      </c>
      <c r="V687" s="230">
        <f>V684/'Summary (banks)'!$V$35</f>
        <v>0</v>
      </c>
      <c r="W687" s="230">
        <f>W684/'Summary (banks)'!$W$35</f>
        <v>0</v>
      </c>
      <c r="X687" s="230">
        <f>X684/'Summary (banks)'!$X$35</f>
        <v>0</v>
      </c>
      <c r="Z687" s="397"/>
    </row>
    <row r="688" spans="1:26" s="23" customFormat="1" ht="15.75" thickBot="1" x14ac:dyDescent="0.3">
      <c r="A688" s="683"/>
      <c r="B688" s="685"/>
      <c r="C688" s="188" t="s">
        <v>400</v>
      </c>
      <c r="D688" s="203">
        <f>SUM(E688:X688)</f>
        <v>23.921528000000002</v>
      </c>
      <c r="E688" s="203">
        <f>HSBC!F38</f>
        <v>4.508</v>
      </c>
      <c r="F688" s="203">
        <f>Barclays!G25</f>
        <v>5.5119280000000002</v>
      </c>
      <c r="G688" s="203"/>
      <c r="H688" s="203"/>
      <c r="I688" s="203">
        <f>'Standard Chartered'!F42</f>
        <v>0.90159999999999996</v>
      </c>
      <c r="J688" s="188"/>
      <c r="K688" s="188">
        <f>'Crédit Agricole'!H28</f>
        <v>0</v>
      </c>
      <c r="L688" s="188">
        <f>'Société Générale'!H53</f>
        <v>0</v>
      </c>
      <c r="M688" s="188">
        <f>'BPCE group'!F41</f>
        <v>0</v>
      </c>
      <c r="N688" s="188"/>
      <c r="O688" s="188">
        <f>'Deutsche Bank'!F35</f>
        <v>13</v>
      </c>
      <c r="P688" s="188"/>
      <c r="Q688" s="188"/>
      <c r="R688" s="188">
        <f>ING!H23</f>
        <v>0</v>
      </c>
      <c r="S688" s="188">
        <f>Rabobank!G28</f>
        <v>0</v>
      </c>
      <c r="T688" s="188"/>
      <c r="U688" s="188"/>
      <c r="V688" s="188"/>
      <c r="W688" s="188"/>
      <c r="X688" s="188"/>
      <c r="Y688" s="188"/>
      <c r="Z688" s="404"/>
    </row>
    <row r="689" spans="1:26" s="17" customFormat="1" x14ac:dyDescent="0.25">
      <c r="A689" s="683"/>
      <c r="B689" s="685"/>
      <c r="C689" s="189" t="s">
        <v>401</v>
      </c>
      <c r="D689" s="230">
        <f>D688/'Summary (banks)'!$D$42</f>
        <v>8.5748284291968578E-4</v>
      </c>
      <c r="E689" s="230">
        <f>E688/'Summary (banks)'!$E$42</f>
        <v>1.485884101040119E-3</v>
      </c>
      <c r="F689" s="230">
        <f>F688/'Summary (banks)'!$F$42</f>
        <v>3.4188034188034197E-3</v>
      </c>
      <c r="G689" s="230">
        <f>G688/'Summary (banks)'!$G$42</f>
        <v>0</v>
      </c>
      <c r="H689" s="230">
        <f>H688/'Summary (banks)'!$H$42</f>
        <v>0</v>
      </c>
      <c r="I689" s="230">
        <f>I688/'Summary (banks)'!$I$42</f>
        <v>8.6880973066898344E-4</v>
      </c>
      <c r="J689" s="230">
        <f>J688/'Summary (banks)'!$J$42</f>
        <v>0</v>
      </c>
      <c r="K689" s="230">
        <f>K688/'Summary (banks)'!$K$42</f>
        <v>0</v>
      </c>
      <c r="L689" s="230">
        <f>L688/'Summary (banks)'!$L$42</f>
        <v>0</v>
      </c>
      <c r="M689" s="230">
        <f>M688/'Summary (banks)'!$M$42</f>
        <v>0</v>
      </c>
      <c r="N689" s="230">
        <f>N688/'Summary (banks)'!$N$42</f>
        <v>0</v>
      </c>
      <c r="O689" s="230">
        <f>O688/'Summary (banks)'!$O$42</f>
        <v>1.542111506524318E-2</v>
      </c>
      <c r="P689" s="230">
        <f>P688/'Summary (banks)'!$P$42</f>
        <v>0</v>
      </c>
      <c r="Q689" s="230">
        <f>Q688/'Summary (banks)'!$Q$42</f>
        <v>0</v>
      </c>
      <c r="R689" s="230">
        <f>R688/'Summary (banks)'!$R$42</f>
        <v>0</v>
      </c>
      <c r="S689" s="230">
        <f>S688/'Summary (banks)'!$S$42</f>
        <v>0</v>
      </c>
      <c r="T689" s="230">
        <f>T688/'Summary (banks)'!$T$42</f>
        <v>0</v>
      </c>
      <c r="U689" s="230">
        <f>U688/'Summary (banks)'!$U$42</f>
        <v>0</v>
      </c>
      <c r="V689" s="230">
        <f>V688/'Summary (banks)'!$V$42</f>
        <v>0</v>
      </c>
      <c r="W689" s="230">
        <f>W688/'Summary (banks)'!$W$42</f>
        <v>0</v>
      </c>
      <c r="X689" s="230">
        <f>X688/'Summary (banks)'!$X$42</f>
        <v>0</v>
      </c>
      <c r="Z689" s="397"/>
    </row>
    <row r="690" spans="1:26" s="360" customFormat="1" x14ac:dyDescent="0.25">
      <c r="A690" s="683"/>
      <c r="B690" s="685"/>
      <c r="C690" s="359" t="s">
        <v>402</v>
      </c>
      <c r="D690" s="264">
        <f>D688/'Summary (banks)'!$D$46</f>
        <v>1.2836098687366443E-3</v>
      </c>
      <c r="E690" s="264">
        <f>E688/'Summary (banks)'!$E$46</f>
        <v>1.5427337241592104E-3</v>
      </c>
      <c r="F690" s="264">
        <f>F688/'Summary (banks)'!$F$46</f>
        <v>3.9564787339268059E-3</v>
      </c>
      <c r="G690" s="264">
        <f>G688/'Summary (banks)'!$G$46</f>
        <v>0</v>
      </c>
      <c r="H690" s="264">
        <f>H688/'Summary (banks)'!$H$46</f>
        <v>0</v>
      </c>
      <c r="I690" s="264">
        <f>I688/'Summary (banks)'!$I$46</f>
        <v>8.576329331046312E-4</v>
      </c>
      <c r="J690" s="264">
        <f>J688/'Summary (banks)'!$J$46</f>
        <v>0</v>
      </c>
      <c r="K690" s="264">
        <f>K688/'Summary (banks)'!$K$46</f>
        <v>0</v>
      </c>
      <c r="L690" s="264">
        <f>L688/'Summary (banks)'!$L$46</f>
        <v>0</v>
      </c>
      <c r="M690" s="264">
        <f>M688/'Summary (banks)'!$M$46</f>
        <v>0</v>
      </c>
      <c r="N690" s="264">
        <f>N688/'Summary (banks)'!$N$46</f>
        <v>0</v>
      </c>
      <c r="O690" s="264">
        <f>O688/'Summary (banks)'!$O$46</f>
        <v>1.0391686650679457E-2</v>
      </c>
      <c r="P690" s="264">
        <f>P688/'Summary (banks)'!$P$46</f>
        <v>0</v>
      </c>
      <c r="Q690" s="264">
        <f>Q688/'Summary (banks)'!$Q$46</f>
        <v>0</v>
      </c>
      <c r="R690" s="264">
        <f>R688/'Summary (banks)'!$R$46</f>
        <v>0</v>
      </c>
      <c r="S690" s="264">
        <f>S688/'Summary (banks)'!$S$46</f>
        <v>0</v>
      </c>
      <c r="T690" s="264">
        <f>T688/'Summary (banks)'!$T$46</f>
        <v>0</v>
      </c>
      <c r="U690" s="264">
        <f>U688/'Summary (banks)'!$U$46</f>
        <v>0</v>
      </c>
      <c r="V690" s="264">
        <f>V688/'Summary (banks)'!$V$46</f>
        <v>0</v>
      </c>
      <c r="W690" s="264">
        <f>W688/'Summary (banks)'!$W$46</f>
        <v>0</v>
      </c>
      <c r="X690" s="264">
        <f>X688/'Summary (banks)'!$X$46</f>
        <v>0</v>
      </c>
      <c r="Z690" s="397"/>
    </row>
    <row r="691" spans="1:26" s="17" customFormat="1" ht="15.75" thickBot="1" x14ac:dyDescent="0.3">
      <c r="A691" s="683"/>
      <c r="B691" s="685"/>
      <c r="C691" s="372" t="s">
        <v>403</v>
      </c>
      <c r="D691" s="230">
        <f>D688/'Summary (banks)'!$D$48</f>
        <v>6.2418726361457939E-3</v>
      </c>
      <c r="E691" s="230">
        <f>E688/'Summary (banks)'!$E$48</f>
        <v>3.9525691699604749E-3</v>
      </c>
      <c r="F691" s="230">
        <f>F688/'Summary (banks)'!$F$48</f>
        <v>9.0909090909090912E-2</v>
      </c>
      <c r="G691" s="230">
        <f>G688/'Summary (banks)'!$G$48</f>
        <v>0</v>
      </c>
      <c r="H691" s="230">
        <f>H688/'Summary (banks)'!$H$48</f>
        <v>0</v>
      </c>
      <c r="I691" s="230">
        <f>I688/'Summary (banks)'!$I$48</f>
        <v>4.4052863436123343E-3</v>
      </c>
      <c r="J691" s="230">
        <f>J688/'Summary (banks)'!$J$48</f>
        <v>0</v>
      </c>
      <c r="K691" s="230">
        <f>K688/'Summary (banks)'!$K$48</f>
        <v>0</v>
      </c>
      <c r="L691" s="230">
        <f>L688/'Summary (banks)'!$L$48</f>
        <v>0</v>
      </c>
      <c r="M691" s="230">
        <f>M688/'Summary (banks)'!$M$48</f>
        <v>0</v>
      </c>
      <c r="N691" s="230">
        <f>N688/'Summary (banks)'!$N$48</f>
        <v>0</v>
      </c>
      <c r="O691" s="230">
        <f>O688/'Summary (banks)'!$O$48</f>
        <v>4.2071197411003236E-2</v>
      </c>
      <c r="P691" s="230">
        <f>P688/'Summary (banks)'!$P$48</f>
        <v>0</v>
      </c>
      <c r="Q691" s="230" t="e">
        <f>Q688/'Summary (banks)'!$Q$48</f>
        <v>#DIV/0!</v>
      </c>
      <c r="R691" s="230">
        <f>R688/'Summary (banks)'!$R$48</f>
        <v>0</v>
      </c>
      <c r="S691" s="230">
        <f>S688/'Summary (banks)'!$S$48</f>
        <v>0</v>
      </c>
      <c r="T691" s="230">
        <f>T688/'Summary (banks)'!$T$48</f>
        <v>0</v>
      </c>
      <c r="U691" s="230">
        <f>U688/'Summary (banks)'!$U$48</f>
        <v>0</v>
      </c>
      <c r="V691" s="230">
        <f>V688/'Summary (banks)'!$V$48</f>
        <v>0</v>
      </c>
      <c r="W691" s="230">
        <f>W688/'Summary (banks)'!$W$48</f>
        <v>0</v>
      </c>
      <c r="X691" s="230">
        <f>X688/'Summary (banks)'!$X$48</f>
        <v>0</v>
      </c>
      <c r="Z691" s="397"/>
    </row>
    <row r="692" spans="1:26" s="23" customFormat="1" ht="15.75" thickBot="1" x14ac:dyDescent="0.3">
      <c r="A692" s="683"/>
      <c r="B692" s="685"/>
      <c r="C692" s="188" t="s">
        <v>3</v>
      </c>
      <c r="D692" s="203">
        <f>SUM(E692:X692)</f>
        <v>1866</v>
      </c>
      <c r="E692" s="188">
        <f>HSBC!D38</f>
        <v>368</v>
      </c>
      <c r="F692" s="188">
        <f>Barclays!E25</f>
        <v>814</v>
      </c>
      <c r="G692" s="188"/>
      <c r="H692" s="188"/>
      <c r="I692" s="188">
        <f>'Standard Chartered'!D42</f>
        <v>89</v>
      </c>
      <c r="J692" s="188"/>
      <c r="K692" s="188">
        <f>'Crédit Agricole'!D28</f>
        <v>106</v>
      </c>
      <c r="L692" s="188">
        <f>'Société Générale'!D53</f>
        <v>0</v>
      </c>
      <c r="M692" s="188">
        <f>'BPCE group'!D41</f>
        <v>275</v>
      </c>
      <c r="N692" s="188"/>
      <c r="O692" s="188">
        <f>'Deutsche Bank'!D35</f>
        <v>213</v>
      </c>
      <c r="P692" s="188"/>
      <c r="Q692" s="188"/>
      <c r="R692" s="188">
        <f>ING!F23</f>
        <v>0</v>
      </c>
      <c r="S692" s="188">
        <f>Rabobank!E28</f>
        <v>1</v>
      </c>
      <c r="T692" s="188"/>
      <c r="U692" s="188"/>
      <c r="V692" s="188"/>
      <c r="W692" s="188"/>
      <c r="X692" s="188"/>
      <c r="Y692" s="188"/>
      <c r="Z692" s="404"/>
    </row>
    <row r="693" spans="1:26" s="17" customFormat="1" x14ac:dyDescent="0.25">
      <c r="A693" s="683"/>
      <c r="B693" s="685"/>
      <c r="C693" s="189" t="s">
        <v>337</v>
      </c>
      <c r="D693" s="230">
        <f>D692/'Summary (banks)'!$D$16</f>
        <v>8.8958216335321939E-4</v>
      </c>
      <c r="E693" s="230">
        <f>E692/'Summary (banks)'!$E$16</f>
        <v>1.4211018173111826E-3</v>
      </c>
      <c r="F693" s="230">
        <f>F692/'Summary (banks)'!$F$16</f>
        <v>6.218487394957983E-3</v>
      </c>
      <c r="G693" s="230">
        <f>G692/'Summary (banks)'!$G$16</f>
        <v>0</v>
      </c>
      <c r="H693" s="230">
        <f>H692/'Summary (banks)'!$H$16</f>
        <v>0</v>
      </c>
      <c r="I693" s="230">
        <f>I692/'Summary (banks)'!$I$16</f>
        <v>1.0192629240248288E-3</v>
      </c>
      <c r="J693" s="230">
        <f>J692/'Summary (banks)'!$J$16</f>
        <v>0</v>
      </c>
      <c r="K693" s="230">
        <f>K692/'Summary (banks)'!$K$16</f>
        <v>7.6698214234030852E-4</v>
      </c>
      <c r="L693" s="230">
        <f>L692/'Summary (banks)'!$L$16</f>
        <v>0</v>
      </c>
      <c r="M693" s="230">
        <f>M692/'Summary (banks)'!$M$16</f>
        <v>2.6728352464354095E-3</v>
      </c>
      <c r="N693" s="230">
        <f>N692/'Summary (banks)'!$N$16</f>
        <v>0</v>
      </c>
      <c r="O693" s="230">
        <f>O692/'Summary (banks)'!$O$16</f>
        <v>2.1067207358686515E-3</v>
      </c>
      <c r="P693" s="230">
        <f>P692/'Summary (banks)'!$P$16</f>
        <v>0</v>
      </c>
      <c r="Q693" s="230">
        <f>Q692/'Summary (banks)'!$Q$16</f>
        <v>0</v>
      </c>
      <c r="R693" s="230">
        <f>R692/'Summary (banks)'!$R$16</f>
        <v>0</v>
      </c>
      <c r="S693" s="230">
        <f>S692/'Summary (banks)'!$S$16</f>
        <v>2.12965329244399E-5</v>
      </c>
      <c r="T693" s="230">
        <f>T692/'Summary (banks)'!$T$16</f>
        <v>0</v>
      </c>
      <c r="U693" s="230">
        <f>U692/'Summary (banks)'!$U$16</f>
        <v>0</v>
      </c>
      <c r="V693" s="230">
        <f>V692/'Summary (banks)'!$V$16</f>
        <v>0</v>
      </c>
      <c r="W693" s="230">
        <f>W692/'Summary (banks)'!$W$16</f>
        <v>0</v>
      </c>
      <c r="X693" s="230">
        <f>X692/'Summary (banks)'!$X$16</f>
        <v>0</v>
      </c>
      <c r="Z693" s="397"/>
    </row>
    <row r="694" spans="1:26" s="360" customFormat="1" x14ac:dyDescent="0.25">
      <c r="A694" s="683"/>
      <c r="B694" s="685"/>
      <c r="C694" s="359" t="s">
        <v>338</v>
      </c>
      <c r="D694" s="264">
        <f>D692/'Summary (banks)'!$D$20</f>
        <v>1.5918119785130974E-3</v>
      </c>
      <c r="E694" s="264">
        <f>E692/'Summary (banks)'!$E$20</f>
        <v>1.7164579397840436E-3</v>
      </c>
      <c r="F694" s="264">
        <f>F692/'Summary (banks)'!$F$20</f>
        <v>9.893288606918009E-3</v>
      </c>
      <c r="G694" s="264">
        <f>G692/'Summary (banks)'!$G$20</f>
        <v>0</v>
      </c>
      <c r="H694" s="264">
        <f>H692/'Summary (banks)'!$H$20</f>
        <v>0</v>
      </c>
      <c r="I694" s="264">
        <f>I692/'Summary (banks)'!$I$20</f>
        <v>1.0413619610366816E-3</v>
      </c>
      <c r="J694" s="264">
        <f>J692/'Summary (banks)'!$J$20</f>
        <v>0</v>
      </c>
      <c r="K694" s="264">
        <f>K692/'Summary (banks)'!$K$20</f>
        <v>3.0799628079962809E-3</v>
      </c>
      <c r="L694" s="264">
        <f>L692/'Summary (banks)'!$L$20</f>
        <v>0</v>
      </c>
      <c r="M694" s="264">
        <f>M692/'Summary (banks)'!$M$20</f>
        <v>2.3595023595023596E-2</v>
      </c>
      <c r="N694" s="264">
        <f>N692/'Summary (banks)'!$N$20</f>
        <v>0</v>
      </c>
      <c r="O694" s="264">
        <f>O692/'Summary (banks)'!$O$20</f>
        <v>3.8483775384837754E-3</v>
      </c>
      <c r="P694" s="264">
        <f>P692/'Summary (banks)'!$P$20</f>
        <v>0</v>
      </c>
      <c r="Q694" s="264">
        <f>Q692/'Summary (banks)'!$Q$20</f>
        <v>0</v>
      </c>
      <c r="R694" s="264">
        <f>R692/'Summary (banks)'!$R$20</f>
        <v>0</v>
      </c>
      <c r="S694" s="264">
        <f>S692/'Summary (banks)'!$S$20</f>
        <v>8.3927822073017201E-5</v>
      </c>
      <c r="T694" s="264">
        <f>T692/'Summary (banks)'!$T$20</f>
        <v>0</v>
      </c>
      <c r="U694" s="264">
        <f>U692/'Summary (banks)'!$U$20</f>
        <v>0</v>
      </c>
      <c r="V694" s="264">
        <f>V692/'Summary (banks)'!$V$20</f>
        <v>0</v>
      </c>
      <c r="W694" s="264">
        <f>W692/'Summary (banks)'!$W$20</f>
        <v>0</v>
      </c>
      <c r="X694" s="264">
        <f>X692/'Summary (banks)'!$X$20</f>
        <v>0</v>
      </c>
      <c r="Z694" s="397"/>
    </row>
    <row r="695" spans="1:26" s="17" customFormat="1" ht="15.75" thickBot="1" x14ac:dyDescent="0.3">
      <c r="A695" s="683"/>
      <c r="B695" s="685"/>
      <c r="C695" s="372" t="s">
        <v>404</v>
      </c>
      <c r="D695" s="230">
        <f>D692/'Summary (banks)'!$D$22</f>
        <v>1.2891369828944095E-2</v>
      </c>
      <c r="E695" s="230">
        <f>E692/'Summary (banks)'!$E$22</f>
        <v>9.3285000887221477E-3</v>
      </c>
      <c r="F695" s="230">
        <f>F692/'Summary (banks)'!$F$22</f>
        <v>0.13186457152114045</v>
      </c>
      <c r="G695" s="230">
        <f>G692/'Summary (banks)'!$G$22</f>
        <v>0</v>
      </c>
      <c r="H695" s="230">
        <f>H692/'Summary (banks)'!$H$22</f>
        <v>0</v>
      </c>
      <c r="I695" s="230">
        <f>I692/'Summary (banks)'!$I$22</f>
        <v>5.8272768938649909E-3</v>
      </c>
      <c r="J695" s="230">
        <f>J692/'Summary (banks)'!$J$22</f>
        <v>0</v>
      </c>
      <c r="K695" s="230">
        <f>K692/'Summary (banks)'!$K$22</f>
        <v>2.165032679738562E-2</v>
      </c>
      <c r="L695" s="230">
        <f>L692/'Summary (banks)'!$L$22</f>
        <v>0</v>
      </c>
      <c r="M695" s="230">
        <f>M692/'Summary (banks)'!$M$22</f>
        <v>0.16996291718170581</v>
      </c>
      <c r="N695" s="230">
        <f>N692/'Summary (banks)'!$N$22</f>
        <v>0</v>
      </c>
      <c r="O695" s="230">
        <f>O692/'Summary (banks)'!$O$22</f>
        <v>2.9861208467685404E-2</v>
      </c>
      <c r="P695" s="230">
        <f>P692/'Summary (banks)'!$P$22</f>
        <v>0</v>
      </c>
      <c r="Q695" s="230" t="e">
        <f>Q692/'Summary (banks)'!$Q$22</f>
        <v>#DIV/0!</v>
      </c>
      <c r="R695" s="230">
        <f>R692/'Summary (banks)'!$R$22</f>
        <v>0</v>
      </c>
      <c r="S695" s="230">
        <f>S692/'Summary (banks)'!$S$22</f>
        <v>1.0384215991692627E-3</v>
      </c>
      <c r="T695" s="230">
        <f>T692/'Summary (banks)'!$T$22</f>
        <v>0</v>
      </c>
      <c r="U695" s="230">
        <f>U692/'Summary (banks)'!$U$22</f>
        <v>0</v>
      </c>
      <c r="V695" s="230">
        <f>V692/'Summary (banks)'!$V$22</f>
        <v>0</v>
      </c>
      <c r="W695" s="230">
        <f>W692/'Summary (banks)'!$W$22</f>
        <v>0</v>
      </c>
      <c r="X695" s="230">
        <f>X692/'Summary (banks)'!$X$22</f>
        <v>0</v>
      </c>
      <c r="Z695" s="397"/>
    </row>
    <row r="696" spans="1:26" s="23" customFormat="1" ht="15.75" thickBot="1" x14ac:dyDescent="0.3">
      <c r="A696" s="683"/>
      <c r="B696" s="685"/>
      <c r="C696" s="190" t="s">
        <v>405</v>
      </c>
      <c r="D696" s="203">
        <f>SUM(E696:X696)</f>
        <v>0</v>
      </c>
      <c r="E696" s="190"/>
      <c r="F696" s="190"/>
      <c r="G696" s="190"/>
      <c r="H696" s="190"/>
      <c r="I696" s="188">
        <f>'Standard Chartered'!G42</f>
        <v>0</v>
      </c>
      <c r="J696" s="190"/>
      <c r="K696" s="190"/>
      <c r="L696" s="190"/>
      <c r="M696" s="190"/>
      <c r="N696" s="190"/>
      <c r="O696" s="190"/>
      <c r="P696" s="190"/>
      <c r="Q696" s="190"/>
      <c r="R696" s="190"/>
      <c r="S696" s="190"/>
      <c r="T696" s="190"/>
      <c r="U696" s="190"/>
      <c r="V696" s="190"/>
      <c r="W696" s="190"/>
      <c r="X696" s="190"/>
      <c r="Y696" s="190"/>
      <c r="Z696" s="405"/>
    </row>
    <row r="697" spans="1:26" s="192" customFormat="1" ht="15.75" thickBot="1" x14ac:dyDescent="0.3">
      <c r="A697" s="683"/>
      <c r="B697" s="686"/>
      <c r="C697" s="191" t="s">
        <v>406</v>
      </c>
      <c r="D697" s="231">
        <f>D696/'Summary (banks)'!$D$55</f>
        <v>0</v>
      </c>
      <c r="E697" s="231" t="e">
        <f>E696/'Summary (banks)'!$E$55</f>
        <v>#DIV/0!</v>
      </c>
      <c r="F697" s="231" t="e">
        <f>F696/'Summary (banks)'!$F$55</f>
        <v>#DIV/0!</v>
      </c>
      <c r="G697" s="231" t="e">
        <f>G696/'Summary (banks)'!$G$55</f>
        <v>#DIV/0!</v>
      </c>
      <c r="H697" s="231" t="e">
        <f>H696/'Summary (banks)'!$H$55</f>
        <v>#DIV/0!</v>
      </c>
      <c r="I697" s="231">
        <f>I696/'Summary (banks)'!$I$55</f>
        <v>0</v>
      </c>
      <c r="J697" s="231" t="e">
        <f>J696/'Summary (banks)'!$J$55</f>
        <v>#DIV/0!</v>
      </c>
      <c r="K697" s="231" t="e">
        <f>K696/'Summary (banks)'!$K$55</f>
        <v>#DIV/0!</v>
      </c>
      <c r="L697" s="231" t="e">
        <f>L696/'Summary (banks)'!$L$55</f>
        <v>#DIV/0!</v>
      </c>
      <c r="M697" s="231" t="e">
        <f>M696/'Summary (banks)'!$M$55</f>
        <v>#DIV/0!</v>
      </c>
      <c r="N697" s="231" t="e">
        <f>N696/'Summary (banks)'!$N$55</f>
        <v>#DIV/0!</v>
      </c>
      <c r="O697" s="231" t="e">
        <f>O696/'Summary (banks)'!$O$55</f>
        <v>#DIV/0!</v>
      </c>
      <c r="P697" s="231" t="e">
        <f>P696/'Summary (banks)'!$P$55</f>
        <v>#DIV/0!</v>
      </c>
      <c r="Q697" s="231" t="e">
        <f>Q696/'Summary (banks)'!$Q$55</f>
        <v>#DIV/0!</v>
      </c>
      <c r="R697" s="231">
        <f>R696/'Summary (banks)'!$R$55</f>
        <v>0</v>
      </c>
      <c r="S697" s="231" t="e">
        <f>S696/'Summary (banks)'!$S$55</f>
        <v>#DIV/0!</v>
      </c>
      <c r="T697" s="231">
        <f>T696/'Summary (banks)'!$T$55</f>
        <v>0</v>
      </c>
      <c r="U697" s="231" t="e">
        <f>U696/'Summary (banks)'!$U$55</f>
        <v>#DIV/0!</v>
      </c>
      <c r="V697" s="231" t="e">
        <f>V696/'Summary (banks)'!$V$55</f>
        <v>#DIV/0!</v>
      </c>
      <c r="W697" s="231" t="e">
        <f>W696/'Summary (banks)'!$W$55</f>
        <v>#DIV/0!</v>
      </c>
      <c r="X697" s="231" t="e">
        <f>X696/'Summary (banks)'!$X$55</f>
        <v>#DIV/0!</v>
      </c>
      <c r="Z697" s="398"/>
    </row>
    <row r="698" spans="1:26" s="230" customFormat="1" ht="15" customHeight="1" thickTop="1" thickBot="1" x14ac:dyDescent="0.3">
      <c r="A698" s="683"/>
      <c r="B698" s="687" t="s">
        <v>82</v>
      </c>
      <c r="C698" s="200" t="s">
        <v>91</v>
      </c>
      <c r="D698" s="200">
        <f>D688/D684</f>
        <v>5.0807442230339589E-2</v>
      </c>
      <c r="E698" s="200">
        <f>HSBC!H38</f>
        <v>9.8039215686274508E-2</v>
      </c>
      <c r="F698" s="200">
        <f>Barclays!M25</f>
        <v>9.5238095238095233E-2</v>
      </c>
      <c r="G698" s="200"/>
      <c r="H698" s="200"/>
      <c r="I698" s="188">
        <f>'Standard Chartered'!L42</f>
        <v>-1.2345679012345678E-2</v>
      </c>
      <c r="J698" s="200"/>
      <c r="K698" s="200" t="e">
        <f>'Crédit Agricole'!K28</f>
        <v>#DIV/0!</v>
      </c>
      <c r="L698" s="200" t="e">
        <f>'Société Générale'!K53</f>
        <v>#DIV/0!</v>
      </c>
      <c r="M698" s="200">
        <f>'BPCE group'!H41</f>
        <v>0</v>
      </c>
      <c r="N698" s="200"/>
      <c r="O698" s="200">
        <f>'Deutsche Bank'!H35</f>
        <v>0.22807017543859648</v>
      </c>
      <c r="P698" s="200"/>
      <c r="Q698" s="200"/>
      <c r="R698" s="200">
        <f>ING!K23</f>
        <v>0</v>
      </c>
      <c r="S698" s="200">
        <f>Rabobank!I28</f>
        <v>0</v>
      </c>
      <c r="T698" s="200"/>
      <c r="U698" s="200"/>
      <c r="V698" s="200"/>
      <c r="W698" s="200"/>
      <c r="X698" s="200"/>
      <c r="Y698" s="200"/>
      <c r="Z698" s="406">
        <f>MEDIAN(M698:X698,E698:J698)</f>
        <v>0</v>
      </c>
    </row>
    <row r="699" spans="1:26" s="17" customFormat="1" ht="15.75" thickBot="1" x14ac:dyDescent="0.3">
      <c r="A699" s="683"/>
      <c r="B699" s="688"/>
      <c r="C699" s="193" t="s">
        <v>407</v>
      </c>
      <c r="D699" s="230">
        <v>0.15</v>
      </c>
      <c r="E699" s="204"/>
      <c r="F699" s="204"/>
      <c r="I699" s="204"/>
      <c r="K699" s="204"/>
      <c r="L699" s="204"/>
      <c r="M699" s="204"/>
      <c r="O699" s="204"/>
      <c r="R699" s="204"/>
      <c r="S699" s="204"/>
      <c r="Z699" s="397"/>
    </row>
    <row r="700" spans="1:26" s="23" customFormat="1" ht="15.75" thickBot="1" x14ac:dyDescent="0.3">
      <c r="A700" s="683"/>
      <c r="B700" s="688"/>
      <c r="C700" s="188" t="s">
        <v>497</v>
      </c>
      <c r="D700" s="392">
        <f>D684/D692</f>
        <v>0.25231899464094321</v>
      </c>
      <c r="E700" s="233">
        <f>HSBC!I38</f>
        <v>0.12495000000000001</v>
      </c>
      <c r="F700" s="233">
        <f>Barclays!N25</f>
        <v>7.1099808353808358E-2</v>
      </c>
      <c r="G700" s="188"/>
      <c r="H700" s="188"/>
      <c r="I700" s="188">
        <f>'Standard Chartered'!M42</f>
        <v>-0.82055730337078658</v>
      </c>
      <c r="J700" s="188"/>
      <c r="K700" s="188">
        <f>'Crédit Agricole'!L28</f>
        <v>0</v>
      </c>
      <c r="L700" s="188" t="e">
        <f>'Société Générale'!M53</f>
        <v>#DIV/0!</v>
      </c>
      <c r="M700" s="188">
        <f>'BPCE group'!I41</f>
        <v>7.2727272727272727E-3</v>
      </c>
      <c r="N700" s="188"/>
      <c r="O700" s="188">
        <f>'Deutsche Bank'!I35</f>
        <v>0.26760563380281688</v>
      </c>
      <c r="P700" s="188"/>
      <c r="Q700" s="188"/>
      <c r="R700" s="188" t="e">
        <f>ING!L23</f>
        <v>#DIV/0!</v>
      </c>
      <c r="S700" s="188">
        <f>Rabobank!J28</f>
        <v>1</v>
      </c>
      <c r="T700" s="188"/>
      <c r="U700" s="188"/>
      <c r="V700" s="188"/>
      <c r="W700" s="188"/>
      <c r="X700" s="188"/>
      <c r="Y700" s="188"/>
      <c r="Z700" s="404"/>
    </row>
    <row r="701" spans="1:26" s="17" customFormat="1" x14ac:dyDescent="0.25">
      <c r="A701" s="683"/>
      <c r="B701" s="688"/>
      <c r="C701" s="189" t="s">
        <v>445</v>
      </c>
      <c r="D701" s="234">
        <f>D700/'Summary (banks)'!$D$81</f>
        <v>5.6114787677698574</v>
      </c>
      <c r="E701" s="230">
        <f>E700/'Summary (banks)'!$E$81</f>
        <v>1.9021384819595293</v>
      </c>
      <c r="F701" s="230">
        <f>F700/'Summary (banks)'!$F$81</f>
        <v>1.8657607884127216</v>
      </c>
      <c r="G701" s="230">
        <f>G700/'Summary (banks)'!$G$81</f>
        <v>0</v>
      </c>
      <c r="H701" s="230">
        <f>H700/'Summary (banks)'!$H$81</f>
        <v>0</v>
      </c>
      <c r="I701" s="230">
        <f>I700/'Summary (banks)'!$I$81</f>
        <v>52.179376895099104</v>
      </c>
      <c r="J701" s="230">
        <f>J700/'Summary (banks)'!$J$81</f>
        <v>0</v>
      </c>
      <c r="K701" s="230">
        <f>K700/'Summary (banks)'!$K$81</f>
        <v>0</v>
      </c>
      <c r="L701" s="230" t="e">
        <f>L700/'Summary (banks)'!$L$81</f>
        <v>#DIV/0!</v>
      </c>
      <c r="M701" s="230">
        <f>M700/'Summary (banks)'!$M$81</f>
        <v>0.11330543472275756</v>
      </c>
      <c r="N701" s="230">
        <f>N700/'Summary (banks)'!$N$81</f>
        <v>0</v>
      </c>
      <c r="O701" s="230">
        <f>O700/'Summary (banks)'!$O$81</f>
        <v>-5.4134188886822328</v>
      </c>
      <c r="P701" s="230">
        <f>P700/'Summary (banks)'!$P$81</f>
        <v>0</v>
      </c>
      <c r="Q701" s="230">
        <f>Q700/'Summary (banks)'!$Q$81</f>
        <v>0</v>
      </c>
      <c r="R701" s="230" t="e">
        <f>R700/'Summary (banks)'!$R$81</f>
        <v>#DIV/0!</v>
      </c>
      <c r="S701" s="230">
        <f>S700/'Summary (banks)'!$S$81</f>
        <v>16.366678285116766</v>
      </c>
      <c r="T701" s="230">
        <f>T700/'Summary (banks)'!$T$81</f>
        <v>0</v>
      </c>
      <c r="U701" s="230">
        <f>U700/'Summary (banks)'!$U$81</f>
        <v>0</v>
      </c>
      <c r="V701" s="230">
        <f>V700/'Summary (banks)'!$V$81</f>
        <v>0</v>
      </c>
      <c r="W701" s="230">
        <f>W700/'Summary (banks)'!$W$81</f>
        <v>0</v>
      </c>
      <c r="X701" s="230">
        <f>X700/'Summary (banks)'!$X$81</f>
        <v>0</v>
      </c>
      <c r="Z701" s="397"/>
    </row>
    <row r="702" spans="1:26" s="360" customFormat="1" x14ac:dyDescent="0.25">
      <c r="A702" s="683"/>
      <c r="B702" s="688"/>
      <c r="C702" s="359" t="s">
        <v>446</v>
      </c>
      <c r="D702" s="363">
        <f>D700/'Summary (banks)'!$D$84</f>
        <v>4.3699120089186829</v>
      </c>
      <c r="E702" s="264">
        <f>E700/'Summary (banks)'!$E$84</f>
        <v>1.5315644610040342</v>
      </c>
      <c r="F702" s="264">
        <f>F700/'Summary (banks)'!$F$84</f>
        <v>1.8235834240988873</v>
      </c>
      <c r="G702" s="264">
        <f>G700/'Summary (banks)'!$G$84</f>
        <v>0</v>
      </c>
      <c r="H702" s="264">
        <f>H700/'Summary (banks)'!$H$84</f>
        <v>0</v>
      </c>
      <c r="I702" s="264">
        <f>I700/'Summary (banks)'!$I$84</f>
        <v>-255.86431845062145</v>
      </c>
      <c r="J702" s="264">
        <f>J700/'Summary (banks)'!$J$84</f>
        <v>0</v>
      </c>
      <c r="K702" s="264">
        <f>K700/'Summary (banks)'!$K$84</f>
        <v>0</v>
      </c>
      <c r="L702" s="264" t="e">
        <f>L700/'Summary (banks)'!$L$84</f>
        <v>#DIV/0!</v>
      </c>
      <c r="M702" s="264">
        <f>M700/'Summary (banks)'!$M$84</f>
        <v>4.9081433910617471E-2</v>
      </c>
      <c r="N702" s="264">
        <f>N700/'Summary (banks)'!$N$84</f>
        <v>0</v>
      </c>
      <c r="O702" s="264">
        <f>O700/'Summary (banks)'!$O$84</f>
        <v>-19.722285778586297</v>
      </c>
      <c r="P702" s="264">
        <f>P700/'Summary (banks)'!$P$84</f>
        <v>0</v>
      </c>
      <c r="Q702" s="264">
        <f>Q700/'Summary (banks)'!$Q$84</f>
        <v>0</v>
      </c>
      <c r="R702" s="264" t="e">
        <f>R700/'Summary (banks)'!$R$84</f>
        <v>#DIV/0!</v>
      </c>
      <c r="S702" s="264">
        <f>S700/'Summary (banks)'!$S$84</f>
        <v>15.494148244473344</v>
      </c>
      <c r="T702" s="264">
        <f>T700/'Summary (banks)'!$T$84</f>
        <v>0</v>
      </c>
      <c r="U702" s="264">
        <f>U700/'Summary (banks)'!$U$84</f>
        <v>0</v>
      </c>
      <c r="V702" s="264">
        <f>V700/'Summary (banks)'!$V$84</f>
        <v>0</v>
      </c>
      <c r="W702" s="264">
        <f>W700/'Summary (banks)'!$W$84</f>
        <v>0</v>
      </c>
      <c r="X702" s="264">
        <f>X700/'Summary (banks)'!$X$84</f>
        <v>0</v>
      </c>
      <c r="Z702" s="397"/>
    </row>
    <row r="703" spans="1:26" s="17" customFormat="1" ht="15.75" thickBot="1" x14ac:dyDescent="0.3">
      <c r="A703" s="683"/>
      <c r="B703" s="688"/>
      <c r="C703" s="357" t="s">
        <v>448</v>
      </c>
      <c r="D703" s="234">
        <f>D700/'Summary (banks)'!$D$92</f>
        <v>6.0411709312627631</v>
      </c>
      <c r="E703" s="230">
        <f>E700/'Summary (banks)'!$E$90</f>
        <v>3.7413024094581675</v>
      </c>
      <c r="F703" s="230">
        <f>F700/'Summary (banks)'!$F$90</f>
        <v>2.4275916463770111</v>
      </c>
      <c r="G703" s="230">
        <f>G700/'Summary (banks)'!$G$90</f>
        <v>0</v>
      </c>
      <c r="H703" s="230">
        <f>H700/'Summary (banks)'!$H$90</f>
        <v>0</v>
      </c>
      <c r="I703" s="230">
        <f>I700/'Summary (banks)'!$I$90</f>
        <v>25.055042011394818</v>
      </c>
      <c r="J703" s="230">
        <f>J700/'Summary (banks)'!$J$90</f>
        <v>0</v>
      </c>
      <c r="K703" s="230">
        <f>K700/'Summary (banks)'!$K$90</f>
        <v>0</v>
      </c>
      <c r="L703" s="230" t="e">
        <f>L700/'Summary (banks)'!$L$90</f>
        <v>#DIV/0!</v>
      </c>
      <c r="M703" s="230">
        <f>M700/'Summary (banks)'!$M$90</f>
        <v>0.11516838439121473</v>
      </c>
      <c r="N703" s="230">
        <f>N700/'Summary (banks)'!$N$90</f>
        <v>0</v>
      </c>
      <c r="O703" s="230">
        <f>O700/'Summary (banks)'!$O$90</f>
        <v>-3.6471989296183183</v>
      </c>
      <c r="P703" s="230">
        <f>P700/'Summary (banks)'!$P$90</f>
        <v>0</v>
      </c>
      <c r="Q703" s="230">
        <f>Q700/'Summary (banks)'!$Q$90</f>
        <v>0</v>
      </c>
      <c r="R703" s="230" t="e">
        <f>R700/'Summary (banks)'!$R$90</f>
        <v>#DIV/0!</v>
      </c>
      <c r="S703" s="230">
        <f>S700/'Summary (banks)'!$S$90</f>
        <v>16.927861612072139</v>
      </c>
      <c r="T703" s="230">
        <f>T700/'Summary (banks)'!$T$90</f>
        <v>0</v>
      </c>
      <c r="U703" s="230">
        <f>U700/'Summary (banks)'!$U$90</f>
        <v>0</v>
      </c>
      <c r="V703" s="230">
        <f>V700/'Summary (banks)'!$V$90</f>
        <v>0</v>
      </c>
      <c r="W703" s="230">
        <f>W700/'Summary (banks)'!$W$90</f>
        <v>0</v>
      </c>
      <c r="X703" s="230">
        <f>X700/'Summary (banks)'!$X$90</f>
        <v>0</v>
      </c>
      <c r="Z703" s="397"/>
    </row>
    <row r="704" spans="1:26" s="202" customFormat="1" ht="15.75" thickBot="1" x14ac:dyDescent="0.3">
      <c r="A704" s="683"/>
      <c r="B704" s="688"/>
      <c r="C704" s="201" t="s">
        <v>498</v>
      </c>
      <c r="D704" s="201">
        <f>D684/D680</f>
        <v>0.64544300165634283</v>
      </c>
      <c r="E704" s="201">
        <f>HSBC!J38</f>
        <v>0.62195121951219523</v>
      </c>
      <c r="F704" s="201">
        <f>Barclays!O25</f>
        <v>0.50602409638554213</v>
      </c>
      <c r="G704" s="201"/>
      <c r="H704" s="201"/>
      <c r="I704" s="201">
        <f>'Standard Chartered'!N42</f>
        <v>-0.81</v>
      </c>
      <c r="J704" s="201"/>
      <c r="K704" s="201">
        <f>'Crédit Agricole'!M28</f>
        <v>0</v>
      </c>
      <c r="L704" s="201" t="e">
        <f>'Société Générale'!N53</f>
        <v>#DIV/0!</v>
      </c>
      <c r="M704" s="201">
        <f>'BPCE group'!J41</f>
        <v>0.125</v>
      </c>
      <c r="N704" s="201"/>
      <c r="O704" s="201">
        <f>'Deutsche Bank'!J35</f>
        <v>1.1176470588235294</v>
      </c>
      <c r="P704" s="201"/>
      <c r="Q704" s="201"/>
      <c r="R704" s="201">
        <f>ING!M23</f>
        <v>1</v>
      </c>
      <c r="S704" s="201">
        <f>Rabobank!K28</f>
        <v>1</v>
      </c>
      <c r="T704" s="201"/>
      <c r="U704" s="201"/>
      <c r="V704" s="201"/>
      <c r="W704" s="201"/>
      <c r="X704" s="201"/>
      <c r="Y704" s="201"/>
      <c r="Z704" s="407"/>
    </row>
    <row r="705" spans="1:26" s="230" customFormat="1" x14ac:dyDescent="0.25">
      <c r="A705" s="683"/>
      <c r="B705" s="688"/>
      <c r="C705" s="382" t="s">
        <v>445</v>
      </c>
      <c r="D705" s="230">
        <f>D704/'Summary (banks)'!$D$94</f>
        <v>3.3422733343795077</v>
      </c>
      <c r="E705" s="230">
        <f>E704/'Summary (banks)'!$E$94</f>
        <v>1.9713087892526251</v>
      </c>
      <c r="F705" s="230">
        <f>F704/'Summary (banks)'!$F$94</f>
        <v>4.0980962524129652</v>
      </c>
      <c r="G705" s="230">
        <f>G704/'Summary (banks)'!$G$94</f>
        <v>0</v>
      </c>
      <c r="H705" s="230">
        <f>H704/'Summary (banks)'!$H$94</f>
        <v>0</v>
      </c>
      <c r="I705" s="230">
        <f>I704/'Summary (banks)'!$I$94</f>
        <v>8.1313788575180528</v>
      </c>
      <c r="J705" s="230">
        <f>J704/'Summary (banks)'!$J$94</f>
        <v>0</v>
      </c>
      <c r="K705" s="230">
        <f>K704/'Summary (banks)'!$K$94</f>
        <v>0</v>
      </c>
      <c r="L705" s="230" t="e">
        <f>L704/'Summary (banks)'!$L$94</f>
        <v>#DIV/0!</v>
      </c>
      <c r="M705" s="230">
        <f>M704/'Summary (banks)'!$M$94</f>
        <v>0.45169594185342216</v>
      </c>
      <c r="N705" s="230">
        <f>N704/'Summary (banks)'!$N$94</f>
        <v>0</v>
      </c>
      <c r="O705" s="230">
        <f>O704/'Summary (banks)'!$O$94</f>
        <v>-7.7544311842384017</v>
      </c>
      <c r="P705" s="230">
        <f>P704/'Summary (banks)'!$P$94</f>
        <v>0</v>
      </c>
      <c r="Q705" s="230">
        <f>Q704/'Summary (banks)'!$Q$94</f>
        <v>0</v>
      </c>
      <c r="R705" s="230">
        <f>R704/'Summary (banks)'!$R$94</f>
        <v>2.6613657623947615</v>
      </c>
      <c r="S705" s="230">
        <f>S704/'Summary (banks)'!$S$94</f>
        <v>4.5360752875566401</v>
      </c>
      <c r="T705" s="230">
        <f>T704/'Summary (banks)'!$T$94</f>
        <v>0</v>
      </c>
      <c r="U705" s="230">
        <f>U704/'Summary (banks)'!$U$94</f>
        <v>0</v>
      </c>
      <c r="V705" s="230">
        <f>V704/'Summary (banks)'!$V$94</f>
        <v>0</v>
      </c>
      <c r="W705" s="230">
        <f>W704/'Summary (banks)'!$W$94</f>
        <v>0</v>
      </c>
      <c r="X705" s="230">
        <f>X704/'Summary (banks)'!$X$94</f>
        <v>0</v>
      </c>
      <c r="Z705" s="399"/>
    </row>
    <row r="706" spans="1:26" s="264" customFormat="1" x14ac:dyDescent="0.25">
      <c r="A706" s="683"/>
      <c r="B706" s="688"/>
      <c r="C706" s="383" t="s">
        <v>446</v>
      </c>
      <c r="D706" s="264">
        <f>D704/'Summary (banks)'!$D$97</f>
        <v>2.4446096171111331</v>
      </c>
      <c r="E706" s="264">
        <f>E704/'Summary (banks)'!$E$97</f>
        <v>1.4334693236107621</v>
      </c>
      <c r="F706" s="264">
        <f>F704/'Summary (banks)'!$F$97</f>
        <v>3.0457086076263797</v>
      </c>
      <c r="G706" s="264">
        <f>G704/'Summary (banks)'!$G$97</f>
        <v>0</v>
      </c>
      <c r="H706" s="264">
        <f>H704/'Summary (banks)'!$H$97</f>
        <v>0</v>
      </c>
      <c r="I706" s="264">
        <f>I704/'Summary (banks)'!$I$97</f>
        <v>-32.650460526315854</v>
      </c>
      <c r="J706" s="264">
        <f>J704/'Summary (banks)'!$J$97</f>
        <v>0</v>
      </c>
      <c r="K706" s="264">
        <f>K704/'Summary (banks)'!$K$97</f>
        <v>0</v>
      </c>
      <c r="L706" s="264" t="e">
        <f>L704/'Summary (banks)'!$L$97</f>
        <v>#DIV/0!</v>
      </c>
      <c r="M706" s="264">
        <f>M704/'Summary (banks)'!$M$97</f>
        <v>0.34351476548928783</v>
      </c>
      <c r="N706" s="264">
        <f>N704/'Summary (banks)'!$N$97</f>
        <v>0</v>
      </c>
      <c r="O706" s="264">
        <f>O704/'Summary (banks)'!$O$97</f>
        <v>-35.96561447481789</v>
      </c>
      <c r="P706" s="264">
        <f>P704/'Summary (banks)'!$P$97</f>
        <v>0</v>
      </c>
      <c r="Q706" s="264">
        <f>Q704/'Summary (banks)'!$Q$97</f>
        <v>0</v>
      </c>
      <c r="R706" s="264">
        <f>R704/'Summary (banks)'!$R$97</f>
        <v>2.1774042950513541</v>
      </c>
      <c r="S706" s="264">
        <f>S704/'Summary (banks)'!$S$97</f>
        <v>5.3849154746423924</v>
      </c>
      <c r="T706" s="264">
        <f>T704/'Summary (banks)'!$T$97</f>
        <v>0</v>
      </c>
      <c r="U706" s="264">
        <f>U704/'Summary (banks)'!$U$97</f>
        <v>0</v>
      </c>
      <c r="V706" s="264">
        <f>V704/'Summary (banks)'!$V$97</f>
        <v>0</v>
      </c>
      <c r="W706" s="264">
        <f>W704/'Summary (banks)'!$W$97</f>
        <v>0</v>
      </c>
      <c r="X706" s="264">
        <f>X704/'Summary (banks)'!$X$97</f>
        <v>0</v>
      </c>
      <c r="Z706" s="399"/>
    </row>
    <row r="707" spans="1:26" s="230" customFormat="1" x14ac:dyDescent="0.25">
      <c r="A707" s="683"/>
      <c r="B707" s="688"/>
      <c r="C707" s="387" t="s">
        <v>448</v>
      </c>
      <c r="D707" s="230">
        <f>D704/'Summary (banks)'!$D$105</f>
        <v>2.9751155757343444</v>
      </c>
      <c r="E707" s="230">
        <f>E704/'Summary (banks)'!$E$103</f>
        <v>3.1108269765516505</v>
      </c>
      <c r="F707" s="230">
        <f>F704/'Summary (banks)'!$F$103</f>
        <v>5.1404107565683335</v>
      </c>
      <c r="G707" s="230">
        <f>G704/'Summary (banks)'!$G$103</f>
        <v>0</v>
      </c>
      <c r="H707" s="230">
        <f>H704/'Summary (banks)'!$H$103</f>
        <v>0</v>
      </c>
      <c r="I707" s="230">
        <f>I704/'Summary (banks)'!$I$103</f>
        <v>2.9026289644631253</v>
      </c>
      <c r="J707" s="230">
        <f>J704/'Summary (banks)'!$J$103</f>
        <v>0</v>
      </c>
      <c r="K707" s="230">
        <f>K704/'Summary (banks)'!$K$103</f>
        <v>0</v>
      </c>
      <c r="L707" s="230" t="e">
        <f>L704/'Summary (banks)'!$L$103</f>
        <v>#DIV/0!</v>
      </c>
      <c r="M707" s="230">
        <f>M704/'Summary (banks)'!$M$103</f>
        <v>0.45564894448788118</v>
      </c>
      <c r="N707" s="230">
        <f>N704/'Summary (banks)'!$N$103</f>
        <v>0</v>
      </c>
      <c r="O707" s="230">
        <f>O704/'Summary (banks)'!$O$103</f>
        <v>-4.8369236019280812</v>
      </c>
      <c r="P707" s="230">
        <f>P704/'Summary (banks)'!$P$103</f>
        <v>0</v>
      </c>
      <c r="Q707" s="230">
        <f>Q704/'Summary (banks)'!$Q$103</f>
        <v>0</v>
      </c>
      <c r="R707" s="230">
        <f>R704/'Summary (banks)'!$R$103</f>
        <v>2.9269095182138662</v>
      </c>
      <c r="S707" s="230">
        <f>S704/'Summary (banks)'!$S$103</f>
        <v>4.5870445344129553</v>
      </c>
      <c r="T707" s="230">
        <f>T704/'Summary (banks)'!$T$103</f>
        <v>0</v>
      </c>
      <c r="U707" s="230">
        <f>U704/'Summary (banks)'!$U$103</f>
        <v>0</v>
      </c>
      <c r="V707" s="230">
        <f>V704/'Summary (banks)'!$V$103</f>
        <v>0</v>
      </c>
      <c r="W707" s="230">
        <f>W704/'Summary (banks)'!$W$103</f>
        <v>0</v>
      </c>
      <c r="X707" s="230">
        <f>X704/'Summary (banks)'!$X$103</f>
        <v>0</v>
      </c>
      <c r="Z707" s="399"/>
    </row>
    <row r="709" spans="1:26" ht="15.75" thickBot="1" x14ac:dyDescent="0.3"/>
    <row r="710" spans="1:26" s="23" customFormat="1" ht="15.75" customHeight="1" thickBot="1" x14ac:dyDescent="0.3">
      <c r="A710" s="682" t="s">
        <v>169</v>
      </c>
      <c r="B710" s="684" t="s">
        <v>331</v>
      </c>
      <c r="C710" s="188" t="s">
        <v>2</v>
      </c>
      <c r="D710" s="203">
        <f>SUM(E710:X710)</f>
        <v>917.56067200000007</v>
      </c>
      <c r="E710" s="203">
        <f>HSBC!C40</f>
        <v>98.2744</v>
      </c>
      <c r="F710" s="203">
        <f>Barclays!D27</f>
        <v>122.640398</v>
      </c>
      <c r="G710" s="203">
        <f>RBS!C32</f>
        <v>9.6458740000000009</v>
      </c>
      <c r="H710" s="188"/>
      <c r="I710" s="188"/>
      <c r="J710" s="188">
        <f>'BNP Paribas'!C38</f>
        <v>63</v>
      </c>
      <c r="K710" s="188">
        <f>'Crédit Agricole'!C29</f>
        <v>139</v>
      </c>
      <c r="L710" s="188">
        <f>'Société Générale'!C56</f>
        <v>149</v>
      </c>
      <c r="M710" s="188">
        <f>'BPCE group'!C43</f>
        <v>12</v>
      </c>
      <c r="N710" s="188">
        <f>'Crédit Mutuel'!C11</f>
        <v>324</v>
      </c>
      <c r="O710" s="188"/>
      <c r="P710" s="188"/>
      <c r="Q710" s="188"/>
      <c r="R710" s="188"/>
      <c r="S710" s="188"/>
      <c r="T710" s="188"/>
      <c r="U710" s="188"/>
      <c r="V710" s="188"/>
      <c r="W710" s="188"/>
      <c r="X710" s="188"/>
      <c r="Y710" s="188"/>
      <c r="Z710" s="404"/>
    </row>
    <row r="711" spans="1:26" s="17" customFormat="1" x14ac:dyDescent="0.25">
      <c r="A711" s="683"/>
      <c r="B711" s="685"/>
      <c r="C711" s="189" t="s">
        <v>333</v>
      </c>
      <c r="D711" s="230">
        <f>D710/'Summary (banks)'!$D$3</f>
        <v>1.8786787736840241E-3</v>
      </c>
      <c r="E711" s="230">
        <f>E710/'Summary (banks)'!$E$3</f>
        <v>1.8227424749163879E-3</v>
      </c>
      <c r="F711" s="230">
        <f>F710/'Summary (banks)'!$F$3</f>
        <v>3.0357812873077054E-3</v>
      </c>
      <c r="G711" s="230">
        <f>G710/'Summary (banks)'!$G$3</f>
        <v>5.4166989089220771E-4</v>
      </c>
      <c r="H711" s="230">
        <f>H710/'Summary (banks)'!$H$3</f>
        <v>0</v>
      </c>
      <c r="I711" s="230">
        <f>I710/'Summary (banks)'!$I$3</f>
        <v>0</v>
      </c>
      <c r="J711" s="230">
        <f>J710/'Summary (banks)'!$J$3</f>
        <v>1.4672318226279751E-3</v>
      </c>
      <c r="K711" s="230">
        <f>K710/'Summary (banks)'!$K$3</f>
        <v>4.2866835255659036E-3</v>
      </c>
      <c r="L711" s="230">
        <f>L710/'Summary (banks)'!$L$3</f>
        <v>5.8105525874507661E-3</v>
      </c>
      <c r="M711" s="230">
        <f>M710/'Summary (banks)'!$M$3</f>
        <v>5.0284948038887027E-4</v>
      </c>
      <c r="N711" s="230">
        <f>N710/'Summary (banks)'!$N$3</f>
        <v>1.9855374433141317E-2</v>
      </c>
      <c r="O711" s="230">
        <f>O710/'Summary (banks)'!$O$3</f>
        <v>0</v>
      </c>
      <c r="P711" s="230">
        <f>P710/'Summary (banks)'!$P$3</f>
        <v>0</v>
      </c>
      <c r="Q711" s="230">
        <f>Q710/'Summary (banks)'!$Q$3</f>
        <v>0</v>
      </c>
      <c r="R711" s="230">
        <f>R710/'Summary (banks)'!$R$3</f>
        <v>0</v>
      </c>
      <c r="S711" s="230">
        <f>S710/'Summary (banks)'!$S$3</f>
        <v>0</v>
      </c>
      <c r="T711" s="230">
        <f>T710/'Summary (banks)'!$T$3</f>
        <v>0</v>
      </c>
      <c r="U711" s="230">
        <f>U710/'Summary (banks)'!$U$3</f>
        <v>0</v>
      </c>
      <c r="V711" s="230">
        <f>V710/'Summary (banks)'!$V$3</f>
        <v>0</v>
      </c>
      <c r="W711" s="230">
        <f>W710/'Summary (banks)'!$W$3</f>
        <v>0</v>
      </c>
      <c r="X711" s="230">
        <f>X710/'Summary (banks)'!$X$3</f>
        <v>0</v>
      </c>
      <c r="Z711" s="397"/>
    </row>
    <row r="712" spans="1:26" s="360" customFormat="1" x14ac:dyDescent="0.25">
      <c r="A712" s="683"/>
      <c r="B712" s="685"/>
      <c r="C712" s="359" t="s">
        <v>334</v>
      </c>
      <c r="D712" s="264">
        <f>D710/'Summary (banks)'!$D$7</f>
        <v>3.5792006601381063E-3</v>
      </c>
      <c r="E712" s="264">
        <f>E710/'Summary (banks)'!$E$7</f>
        <v>2.4377697761277482E-3</v>
      </c>
      <c r="F712" s="264">
        <f>F710/'Summary (banks)'!$F$7</f>
        <v>6.3516985441050529E-3</v>
      </c>
      <c r="G712" s="264">
        <f>G710/'Summary (banks)'!$G$7</f>
        <v>3.6458333333333334E-3</v>
      </c>
      <c r="H712" s="264">
        <f>H710/'Summary (banks)'!$H$7</f>
        <v>0</v>
      </c>
      <c r="I712" s="264">
        <f>I710/'Summary (banks)'!$I$7</f>
        <v>0</v>
      </c>
      <c r="J712" s="264">
        <f>J710/'Summary (banks)'!$J$7</f>
        <v>2.2002584430552159E-3</v>
      </c>
      <c r="K712" s="264">
        <f>K710/'Summary (banks)'!$K$7</f>
        <v>1.5686717074822255E-2</v>
      </c>
      <c r="L712" s="264">
        <f>L710/'Summary (banks)'!$L$7</f>
        <v>1.0999557064816182E-2</v>
      </c>
      <c r="M712" s="264">
        <f>M710/'Summary (banks)'!$M$7</f>
        <v>2.5284450063211127E-3</v>
      </c>
      <c r="N712" s="264">
        <f>N710/'Summary (banks)'!$N$7</f>
        <v>0.11642112827883579</v>
      </c>
      <c r="O712" s="264">
        <f>O710/'Summary (banks)'!$O$7</f>
        <v>0</v>
      </c>
      <c r="P712" s="264">
        <f>P710/'Summary (banks)'!$P$7</f>
        <v>0</v>
      </c>
      <c r="Q712" s="264">
        <f>Q710/'Summary (banks)'!$Q$7</f>
        <v>0</v>
      </c>
      <c r="R712" s="264">
        <f>R710/'Summary (banks)'!$R$7</f>
        <v>0</v>
      </c>
      <c r="S712" s="264">
        <f>S710/'Summary (banks)'!$S$7</f>
        <v>0</v>
      </c>
      <c r="T712" s="264">
        <f>T710/'Summary (banks)'!$T$7</f>
        <v>0</v>
      </c>
      <c r="U712" s="264">
        <f>U710/'Summary (banks)'!$U$7</f>
        <v>0</v>
      </c>
      <c r="V712" s="264">
        <f>V710/'Summary (banks)'!$V$7</f>
        <v>0</v>
      </c>
      <c r="W712" s="264">
        <f>W710/'Summary (banks)'!$W$7</f>
        <v>0</v>
      </c>
      <c r="X712" s="264">
        <f>X710/'Summary (banks)'!$X$7</f>
        <v>0</v>
      </c>
      <c r="Z712" s="397"/>
    </row>
    <row r="713" spans="1:26" s="17" customFormat="1" ht="15.75" thickBot="1" x14ac:dyDescent="0.3">
      <c r="A713" s="683"/>
      <c r="B713" s="685"/>
      <c r="C713" s="372" t="s">
        <v>398</v>
      </c>
      <c r="D713" s="230">
        <f>D710/'Summary (banks)'!$D$9</f>
        <v>1.5672713606454499E-2</v>
      </c>
      <c r="E713" s="230">
        <f>E710/'Summary (banks)'!$E$9</f>
        <v>5.6975589357587154E-3</v>
      </c>
      <c r="F713" s="230">
        <f>F710/'Summary (banks)'!$F$9</f>
        <v>3.7285295349811481E-2</v>
      </c>
      <c r="G713" s="230">
        <f>G710/'Summary (banks)'!$G$9</f>
        <v>6.6350710900473951E-3</v>
      </c>
      <c r="H713" s="230">
        <f>H710/'Summary (banks)'!$H$9</f>
        <v>0</v>
      </c>
      <c r="I713" s="230">
        <f>I710/'Summary (banks)'!$I$9</f>
        <v>0</v>
      </c>
      <c r="J713" s="230">
        <f>J710/'Summary (banks)'!$J$9</f>
        <v>7.2488781498101481E-3</v>
      </c>
      <c r="K713" s="230">
        <f>K710/'Summary (banks)'!$K$9</f>
        <v>6.7117334620956065E-2</v>
      </c>
      <c r="L713" s="230">
        <f>L710/'Summary (banks)'!$L$9</f>
        <v>5.7351809083910701E-2</v>
      </c>
      <c r="M713" s="230">
        <f>M710/'Summary (banks)'!$M$9</f>
        <v>2.1699819168173599E-2</v>
      </c>
      <c r="N713" s="230">
        <f>N710/'Summary (banks)'!$N$9</f>
        <v>0.34141201264488935</v>
      </c>
      <c r="O713" s="230">
        <f>O710/'Summary (banks)'!$O$9</f>
        <v>0</v>
      </c>
      <c r="P713" s="230">
        <f>P710/'Summary (banks)'!$P$9</f>
        <v>0</v>
      </c>
      <c r="Q713" s="230" t="e">
        <f>Q710/'Summary (banks)'!$Q$9</f>
        <v>#DIV/0!</v>
      </c>
      <c r="R713" s="230">
        <f>R710/'Summary (banks)'!$R$9</f>
        <v>0</v>
      </c>
      <c r="S713" s="230">
        <f>S710/'Summary (banks)'!$S$9</f>
        <v>0</v>
      </c>
      <c r="T713" s="230">
        <f>T710/'Summary (banks)'!$T$9</f>
        <v>0</v>
      </c>
      <c r="U713" s="230">
        <f>U710/'Summary (banks)'!$U$9</f>
        <v>0</v>
      </c>
      <c r="V713" s="230">
        <f>V710/'Summary (banks)'!$V$9</f>
        <v>0</v>
      </c>
      <c r="W713" s="230">
        <f>W710/'Summary (banks)'!$W$9</f>
        <v>0</v>
      </c>
      <c r="X713" s="230">
        <f>X710/'Summary (banks)'!$X$9</f>
        <v>0</v>
      </c>
      <c r="Z713" s="397"/>
    </row>
    <row r="714" spans="1:26" s="23" customFormat="1" ht="15.75" thickBot="1" x14ac:dyDescent="0.3">
      <c r="A714" s="683"/>
      <c r="B714" s="685"/>
      <c r="C714" s="236" t="s">
        <v>6</v>
      </c>
      <c r="D714" s="203">
        <f>SUM(E714:X714)</f>
        <v>357.63149599999997</v>
      </c>
      <c r="E714" s="203">
        <f>HSBC!E40</f>
        <v>27.047999999999998</v>
      </c>
      <c r="F714" s="203">
        <f>Barclays!F27</f>
        <v>35.827531999999998</v>
      </c>
      <c r="G714" s="203">
        <f>RBS!E32</f>
        <v>2.7559640000000001</v>
      </c>
      <c r="H714" s="188"/>
      <c r="I714" s="188"/>
      <c r="J714" s="188">
        <f>'BNP Paribas'!E38</f>
        <v>23</v>
      </c>
      <c r="K714" s="188">
        <f>'Crédit Agricole'!E29</f>
        <v>56</v>
      </c>
      <c r="L714" s="188">
        <f>'Société Générale'!E56</f>
        <v>59</v>
      </c>
      <c r="M714" s="188">
        <f>'BPCE group'!E43</f>
        <v>3</v>
      </c>
      <c r="N714" s="188">
        <f>'Crédit Mutuel'!E11</f>
        <v>151</v>
      </c>
      <c r="O714" s="188"/>
      <c r="P714" s="188"/>
      <c r="Q714" s="188"/>
      <c r="R714" s="188"/>
      <c r="S714" s="188"/>
      <c r="T714" s="188"/>
      <c r="U714" s="188"/>
      <c r="V714" s="188"/>
      <c r="W714" s="188"/>
      <c r="X714" s="188"/>
      <c r="Y714" s="188"/>
      <c r="Z714" s="404"/>
    </row>
    <row r="715" spans="1:26" s="17" customFormat="1" x14ac:dyDescent="0.25">
      <c r="A715" s="683"/>
      <c r="B715" s="685"/>
      <c r="C715" s="189" t="s">
        <v>335</v>
      </c>
      <c r="D715" s="230">
        <f>D714/'Summary (banks)'!$D$29</f>
        <v>3.7917313986900263E-3</v>
      </c>
      <c r="E715" s="230">
        <f>E714/'Summary (banks)'!$E$29</f>
        <v>1.5900779138177769E-3</v>
      </c>
      <c r="F715" s="230">
        <f>F714/'Summary (banks)'!$F$29</f>
        <v>7.1823204419889479E-3</v>
      </c>
      <c r="G715" s="230">
        <f>G714/'Summary (banks)'!$G$29</f>
        <v>-7.3991860895301518E-4</v>
      </c>
      <c r="H715" s="230">
        <f>H714/'Summary (banks)'!$H$29</f>
        <v>0</v>
      </c>
      <c r="I715" s="230">
        <f>I714/'Summary (banks)'!$I$29</f>
        <v>0</v>
      </c>
      <c r="J715" s="230">
        <f>J714/'Summary (banks)'!$J$29</f>
        <v>2.3493360572012256E-3</v>
      </c>
      <c r="K715" s="230">
        <f>K714/'Summary (banks)'!$K$29</f>
        <v>6.3334087310563218E-3</v>
      </c>
      <c r="L715" s="230">
        <f>L714/'Summary (banks)'!$L$29</f>
        <v>9.6547209949271809E-3</v>
      </c>
      <c r="M715" s="230">
        <f>M714/'Summary (banks)'!$M$29</f>
        <v>4.542701393095094E-4</v>
      </c>
      <c r="N715" s="230">
        <f>N714/'Summary (banks)'!$N$29</f>
        <v>2.0496810099090539E-2</v>
      </c>
      <c r="O715" s="230">
        <f>O714/'Summary (banks)'!$O$29</f>
        <v>0</v>
      </c>
      <c r="P715" s="230">
        <f>P714/'Summary (banks)'!$P$29</f>
        <v>0</v>
      </c>
      <c r="Q715" s="230">
        <f>Q714/'Summary (banks)'!$Q$29</f>
        <v>0</v>
      </c>
      <c r="R715" s="230">
        <f>R714/'Summary (banks)'!$R$29</f>
        <v>0</v>
      </c>
      <c r="S715" s="230">
        <f>S714/'Summary (banks)'!$S$29</f>
        <v>0</v>
      </c>
      <c r="T715" s="230">
        <f>T714/'Summary (banks)'!$T$29</f>
        <v>0</v>
      </c>
      <c r="U715" s="230">
        <f>U714/'Summary (banks)'!$U$29</f>
        <v>0</v>
      </c>
      <c r="V715" s="230">
        <f>V714/'Summary (banks)'!$V$29</f>
        <v>0</v>
      </c>
      <c r="W715" s="230">
        <f>W714/'Summary (banks)'!$W$29</f>
        <v>0</v>
      </c>
      <c r="X715" s="230">
        <f>X714/'Summary (banks)'!$X$29</f>
        <v>0</v>
      </c>
      <c r="Z715" s="397"/>
    </row>
    <row r="716" spans="1:26" s="360" customFormat="1" x14ac:dyDescent="0.25">
      <c r="A716" s="683"/>
      <c r="B716" s="685"/>
      <c r="C716" s="359" t="s">
        <v>336</v>
      </c>
      <c r="D716" s="264">
        <f>D714/'Summary (banks)'!$D$33</f>
        <v>5.2837058891003815E-3</v>
      </c>
      <c r="E716" s="264">
        <f>E714/'Summary (banks)'!$E$33</f>
        <v>1.5463917525773195E-3</v>
      </c>
      <c r="F716" s="264">
        <f>F714/'Summary (banks)'!$F$33</f>
        <v>1.1168384879725079E-2</v>
      </c>
      <c r="G716" s="264">
        <f>G714/'Summary (banks)'!$G$33</f>
        <v>-8.3857442348008382E-4</v>
      </c>
      <c r="H716" s="264">
        <f>H714/'Summary (banks)'!$H$33</f>
        <v>0</v>
      </c>
      <c r="I716" s="264">
        <f>I714/'Summary (banks)'!$I$33</f>
        <v>0</v>
      </c>
      <c r="J716" s="264">
        <f>J714/'Summary (banks)'!$J$33</f>
        <v>2.9318036966220523E-3</v>
      </c>
      <c r="K716" s="264">
        <f>K714/'Summary (banks)'!$K$33</f>
        <v>2.2408963585434174E-2</v>
      </c>
      <c r="L716" s="264">
        <f>L714/'Summary (banks)'!$L$33</f>
        <v>1.3234634365186182E-2</v>
      </c>
      <c r="M716" s="264">
        <f>M714/'Summary (banks)'!$M$33</f>
        <v>1.7371163867979154E-3</v>
      </c>
      <c r="N716" s="264">
        <f>N714/'Summary (banks)'!$N$33</f>
        <v>0.15455475946775846</v>
      </c>
      <c r="O716" s="264">
        <f>O714/'Summary (banks)'!$O$33</f>
        <v>0</v>
      </c>
      <c r="P716" s="264">
        <f>P714/'Summary (banks)'!$P$33</f>
        <v>0</v>
      </c>
      <c r="Q716" s="264">
        <f>Q714/'Summary (banks)'!$Q$33</f>
        <v>0</v>
      </c>
      <c r="R716" s="264">
        <f>R714/'Summary (banks)'!$R$33</f>
        <v>0</v>
      </c>
      <c r="S716" s="264">
        <f>S714/'Summary (banks)'!$S$33</f>
        <v>0</v>
      </c>
      <c r="T716" s="264">
        <f>T714/'Summary (banks)'!$T$33</f>
        <v>0</v>
      </c>
      <c r="U716" s="264">
        <f>U714/'Summary (banks)'!$U$33</f>
        <v>0</v>
      </c>
      <c r="V716" s="264">
        <f>V714/'Summary (banks)'!$V$33</f>
        <v>0</v>
      </c>
      <c r="W716" s="264">
        <f>W714/'Summary (banks)'!$W$33</f>
        <v>0</v>
      </c>
      <c r="X716" s="264">
        <f>X714/'Summary (banks)'!$X$33</f>
        <v>0</v>
      </c>
      <c r="Z716" s="397"/>
    </row>
    <row r="717" spans="1:26" s="17" customFormat="1" ht="15.75" thickBot="1" x14ac:dyDescent="0.3">
      <c r="A717" s="683"/>
      <c r="B717" s="685"/>
      <c r="C717" s="372" t="s">
        <v>399</v>
      </c>
      <c r="D717" s="230">
        <f>D714/'Summary (banks)'!$D$35</f>
        <v>1.4437776903699228E-2</v>
      </c>
      <c r="E717" s="230">
        <f>E714/'Summary (banks)'!$E$35</f>
        <v>2.7943368107302535E-3</v>
      </c>
      <c r="F717" s="230">
        <f>F714/'Summary (banks)'!$F$35</f>
        <v>2.683178534571723E-2</v>
      </c>
      <c r="G717" s="230">
        <f>G714/'Summary (banks)'!$G$35</f>
        <v>5.7142857142857134E-3</v>
      </c>
      <c r="H717" s="230">
        <f>H714/'Summary (banks)'!$H$35</f>
        <v>0</v>
      </c>
      <c r="I717" s="230">
        <f>I714/'Summary (banks)'!$I$35</f>
        <v>0</v>
      </c>
      <c r="J717" s="230">
        <f>J714/'Summary (banks)'!$J$35</f>
        <v>7.287705956907478E-3</v>
      </c>
      <c r="K717" s="230">
        <f>K714/'Summary (banks)'!$K$35</f>
        <v>0.1330166270783848</v>
      </c>
      <c r="L717" s="230">
        <f>L714/'Summary (banks)'!$L$35</f>
        <v>4.3964232488822655E-2</v>
      </c>
      <c r="M717" s="230">
        <f>M714/'Summary (banks)'!$M$35</f>
        <v>1.4354066985645933E-2</v>
      </c>
      <c r="N717" s="230">
        <f>N714/'Summary (banks)'!$N$35</f>
        <v>0.46749226006191952</v>
      </c>
      <c r="O717" s="230">
        <f>O714/'Summary (banks)'!$O$35</f>
        <v>0</v>
      </c>
      <c r="P717" s="230">
        <f>P714/'Summary (banks)'!$P$35</f>
        <v>0</v>
      </c>
      <c r="Q717" s="230" t="e">
        <f>Q714/'Summary (banks)'!$Q$35</f>
        <v>#DIV/0!</v>
      </c>
      <c r="R717" s="230">
        <f>R714/'Summary (banks)'!$R$35</f>
        <v>0</v>
      </c>
      <c r="S717" s="230">
        <f>S714/'Summary (banks)'!$S$35</f>
        <v>0</v>
      </c>
      <c r="T717" s="230">
        <f>T714/'Summary (banks)'!$T$35</f>
        <v>0</v>
      </c>
      <c r="U717" s="230">
        <f>U714/'Summary (banks)'!$U$35</f>
        <v>0</v>
      </c>
      <c r="V717" s="230">
        <f>V714/'Summary (banks)'!$V$35</f>
        <v>0</v>
      </c>
      <c r="W717" s="230">
        <f>W714/'Summary (banks)'!$W$35</f>
        <v>0</v>
      </c>
      <c r="X717" s="230">
        <f>X714/'Summary (banks)'!$X$35</f>
        <v>0</v>
      </c>
      <c r="Z717" s="397"/>
    </row>
    <row r="718" spans="1:26" s="23" customFormat="1" ht="15.75" thickBot="1" x14ac:dyDescent="0.3">
      <c r="A718" s="683"/>
      <c r="B718" s="685"/>
      <c r="C718" s="188" t="s">
        <v>400</v>
      </c>
      <c r="D718" s="203">
        <f>SUM(E718:X718)</f>
        <v>76.331128000000007</v>
      </c>
      <c r="E718" s="203">
        <f>HSBC!F40</f>
        <v>10.819199999999999</v>
      </c>
      <c r="F718" s="203">
        <f>Barclays!G27</f>
        <v>5.5119280000000002</v>
      </c>
      <c r="G718" s="188">
        <f>RBS!F32</f>
        <v>0</v>
      </c>
      <c r="H718" s="188"/>
      <c r="I718" s="188"/>
      <c r="J718" s="203">
        <f>'BNP Paribas'!H38</f>
        <v>0</v>
      </c>
      <c r="K718" s="188">
        <f>'Crédit Agricole'!H29</f>
        <v>3</v>
      </c>
      <c r="L718" s="188">
        <f>'Société Générale'!H56</f>
        <v>20</v>
      </c>
      <c r="M718" s="188">
        <f>'BPCE group'!F43</f>
        <v>1</v>
      </c>
      <c r="N718" s="188">
        <f>'Crédit Mutuel'!H11</f>
        <v>36</v>
      </c>
      <c r="O718" s="188"/>
      <c r="P718" s="188"/>
      <c r="Q718" s="188"/>
      <c r="R718" s="188"/>
      <c r="S718" s="188"/>
      <c r="T718" s="188"/>
      <c r="U718" s="188"/>
      <c r="V718" s="188"/>
      <c r="W718" s="188"/>
      <c r="X718" s="188"/>
      <c r="Y718" s="188"/>
      <c r="Z718" s="404"/>
    </row>
    <row r="719" spans="1:26" s="17" customFormat="1" x14ac:dyDescent="0.25">
      <c r="A719" s="683"/>
      <c r="B719" s="685"/>
      <c r="C719" s="189" t="s">
        <v>401</v>
      </c>
      <c r="D719" s="230">
        <f>D718/'Summary (banks)'!$D$42</f>
        <v>2.7361392901283908E-3</v>
      </c>
      <c r="E719" s="230">
        <f>E718/'Summary (banks)'!$E$42</f>
        <v>3.5661218424962852E-3</v>
      </c>
      <c r="F719" s="230">
        <f>F718/'Summary (banks)'!$F$42</f>
        <v>3.4188034188034197E-3</v>
      </c>
      <c r="G719" s="230">
        <f>G718/'Summary (banks)'!$G$42</f>
        <v>0</v>
      </c>
      <c r="H719" s="230">
        <f>H718/'Summary (banks)'!$H$42</f>
        <v>0</v>
      </c>
      <c r="I719" s="230">
        <f>I718/'Summary (banks)'!$I$42</f>
        <v>0</v>
      </c>
      <c r="J719" s="230">
        <f>J718/'Summary (banks)'!$J$42</f>
        <v>0</v>
      </c>
      <c r="K719" s="230">
        <f>K718/'Summary (banks)'!$K$42</f>
        <v>1.0033444816053511E-3</v>
      </c>
      <c r="L719" s="230">
        <f>L718/'Summary (banks)'!$L$42</f>
        <v>1.1682242990654205E-2</v>
      </c>
      <c r="M719" s="230">
        <f>M718/'Summary (banks)'!$M$42</f>
        <v>4.3066322136089578E-4</v>
      </c>
      <c r="N719" s="230">
        <f>N718/'Summary (banks)'!$N$42</f>
        <v>1.9554589896795219E-2</v>
      </c>
      <c r="O719" s="230">
        <f>O718/'Summary (banks)'!$O$42</f>
        <v>0</v>
      </c>
      <c r="P719" s="230">
        <f>P718/'Summary (banks)'!$P$42</f>
        <v>0</v>
      </c>
      <c r="Q719" s="230">
        <f>Q718/'Summary (banks)'!$Q$42</f>
        <v>0</v>
      </c>
      <c r="R719" s="230">
        <f>R718/'Summary (banks)'!$R$42</f>
        <v>0</v>
      </c>
      <c r="S719" s="230">
        <f>S718/'Summary (banks)'!$S$42</f>
        <v>0</v>
      </c>
      <c r="T719" s="230">
        <f>T718/'Summary (banks)'!$T$42</f>
        <v>0</v>
      </c>
      <c r="U719" s="230">
        <f>U718/'Summary (banks)'!$U$42</f>
        <v>0</v>
      </c>
      <c r="V719" s="230">
        <f>V718/'Summary (banks)'!$V$42</f>
        <v>0</v>
      </c>
      <c r="W719" s="230">
        <f>W718/'Summary (banks)'!$W$42</f>
        <v>0</v>
      </c>
      <c r="X719" s="230">
        <f>X718/'Summary (banks)'!$X$42</f>
        <v>0</v>
      </c>
      <c r="Z719" s="397"/>
    </row>
    <row r="720" spans="1:26" s="360" customFormat="1" x14ac:dyDescent="0.25">
      <c r="A720" s="683"/>
      <c r="B720" s="685"/>
      <c r="C720" s="359" t="s">
        <v>402</v>
      </c>
      <c r="D720" s="264">
        <f>D718/'Summary (banks)'!$D$46</f>
        <v>4.0958666684084728E-3</v>
      </c>
      <c r="E720" s="264">
        <f>E718/'Summary (banks)'!$E$46</f>
        <v>3.7025609379821045E-3</v>
      </c>
      <c r="F720" s="264">
        <f>F718/'Summary (banks)'!$F$46</f>
        <v>3.9564787339268059E-3</v>
      </c>
      <c r="G720" s="264">
        <f>G718/'Summary (banks)'!$G$46</f>
        <v>0</v>
      </c>
      <c r="H720" s="264">
        <f>H718/'Summary (banks)'!$H$46</f>
        <v>0</v>
      </c>
      <c r="I720" s="264">
        <f>I718/'Summary (banks)'!$I$46</f>
        <v>0</v>
      </c>
      <c r="J720" s="264">
        <f>J718/'Summary (banks)'!$J$46</f>
        <v>0</v>
      </c>
      <c r="K720" s="264">
        <f>K718/'Summary (banks)'!$K$46</f>
        <v>4.2432814710042432E-3</v>
      </c>
      <c r="L720" s="264">
        <f>L718/'Summary (banks)'!$L$46</f>
        <v>1.7667844522968199E-2</v>
      </c>
      <c r="M720" s="264">
        <f>M718/'Summary (banks)'!$M$46</f>
        <v>1.7793594306049821E-3</v>
      </c>
      <c r="N720" s="264">
        <f>N718/'Summary (banks)'!$N$46</f>
        <v>0.16</v>
      </c>
      <c r="O720" s="264">
        <f>O718/'Summary (banks)'!$O$46</f>
        <v>0</v>
      </c>
      <c r="P720" s="264">
        <f>P718/'Summary (banks)'!$P$46</f>
        <v>0</v>
      </c>
      <c r="Q720" s="264">
        <f>Q718/'Summary (banks)'!$Q$46</f>
        <v>0</v>
      </c>
      <c r="R720" s="264">
        <f>R718/'Summary (banks)'!$R$46</f>
        <v>0</v>
      </c>
      <c r="S720" s="264">
        <f>S718/'Summary (banks)'!$S$46</f>
        <v>0</v>
      </c>
      <c r="T720" s="264">
        <f>T718/'Summary (banks)'!$T$46</f>
        <v>0</v>
      </c>
      <c r="U720" s="264">
        <f>U718/'Summary (banks)'!$U$46</f>
        <v>0</v>
      </c>
      <c r="V720" s="264">
        <f>V718/'Summary (banks)'!$V$46</f>
        <v>0</v>
      </c>
      <c r="W720" s="264">
        <f>W718/'Summary (banks)'!$W$46</f>
        <v>0</v>
      </c>
      <c r="X720" s="264">
        <f>X718/'Summary (banks)'!$X$46</f>
        <v>0</v>
      </c>
      <c r="Z720" s="397"/>
    </row>
    <row r="721" spans="1:26" s="17" customFormat="1" ht="15.75" thickBot="1" x14ac:dyDescent="0.3">
      <c r="A721" s="683"/>
      <c r="B721" s="685"/>
      <c r="C721" s="372" t="s">
        <v>403</v>
      </c>
      <c r="D721" s="230">
        <f>D718/'Summary (banks)'!$D$48</f>
        <v>1.9917171643439417E-2</v>
      </c>
      <c r="E721" s="230">
        <f>E718/'Summary (banks)'!$E$48</f>
        <v>9.4861660079051374E-3</v>
      </c>
      <c r="F721" s="230">
        <f>F718/'Summary (banks)'!$F$48</f>
        <v>9.0909090909090912E-2</v>
      </c>
      <c r="G721" s="230">
        <f>G718/'Summary (banks)'!$G$48</f>
        <v>0</v>
      </c>
      <c r="H721" s="230">
        <f>H718/'Summary (banks)'!$H$48</f>
        <v>0</v>
      </c>
      <c r="I721" s="230">
        <f>I718/'Summary (banks)'!$I$48</f>
        <v>0</v>
      </c>
      <c r="J721" s="230">
        <f>J718/'Summary (banks)'!$J$48</f>
        <v>0</v>
      </c>
      <c r="K721" s="230">
        <f>K718/'Summary (banks)'!$K$48</f>
        <v>1.7751479289940829E-2</v>
      </c>
      <c r="L721" s="230">
        <f>L718/'Summary (banks)'!$L$48</f>
        <v>9.2592592592592587E-2</v>
      </c>
      <c r="M721" s="230">
        <f>M718/'Summary (banks)'!$M$48</f>
        <v>2.6315789473684209E-2</v>
      </c>
      <c r="N721" s="230">
        <f>N718/'Summary (banks)'!$N$48</f>
        <v>0.69230769230769229</v>
      </c>
      <c r="O721" s="230">
        <f>O718/'Summary (banks)'!$O$48</f>
        <v>0</v>
      </c>
      <c r="P721" s="230">
        <f>P718/'Summary (banks)'!$P$48</f>
        <v>0</v>
      </c>
      <c r="Q721" s="230" t="e">
        <f>Q718/'Summary (banks)'!$Q$48</f>
        <v>#DIV/0!</v>
      </c>
      <c r="R721" s="230">
        <f>R718/'Summary (banks)'!$R$48</f>
        <v>0</v>
      </c>
      <c r="S721" s="230">
        <f>S718/'Summary (banks)'!$S$48</f>
        <v>0</v>
      </c>
      <c r="T721" s="230">
        <f>T718/'Summary (banks)'!$T$48</f>
        <v>0</v>
      </c>
      <c r="U721" s="230">
        <f>U718/'Summary (banks)'!$U$48</f>
        <v>0</v>
      </c>
      <c r="V721" s="230">
        <f>V718/'Summary (banks)'!$V$48</f>
        <v>0</v>
      </c>
      <c r="W721" s="230">
        <f>W718/'Summary (banks)'!$W$48</f>
        <v>0</v>
      </c>
      <c r="X721" s="230">
        <f>X718/'Summary (banks)'!$X$48</f>
        <v>0</v>
      </c>
      <c r="Z721" s="397"/>
    </row>
    <row r="722" spans="1:26" s="23" customFormat="1" ht="15.75" thickBot="1" x14ac:dyDescent="0.3">
      <c r="A722" s="683"/>
      <c r="B722" s="685"/>
      <c r="C722" s="188" t="s">
        <v>3</v>
      </c>
      <c r="D722" s="203">
        <f>SUM(E722:X722)</f>
        <v>2292</v>
      </c>
      <c r="E722" s="188">
        <f>HSBC!D40</f>
        <v>209</v>
      </c>
      <c r="F722" s="188">
        <f>Barclays!E27</f>
        <v>181</v>
      </c>
      <c r="G722" s="188">
        <f>RBS!D32</f>
        <v>14</v>
      </c>
      <c r="H722" s="188"/>
      <c r="I722" s="188"/>
      <c r="J722" s="188">
        <f>'BNP Paribas'!D38</f>
        <v>201</v>
      </c>
      <c r="K722" s="188">
        <f>'Crédit Agricole'!D29</f>
        <v>422</v>
      </c>
      <c r="L722" s="188">
        <f>'Société Générale'!D56</f>
        <v>361</v>
      </c>
      <c r="M722" s="188">
        <f>'BPCE group'!D43</f>
        <v>41</v>
      </c>
      <c r="N722" s="188">
        <f>'Crédit Mutuel'!D11</f>
        <v>863</v>
      </c>
      <c r="O722" s="188"/>
      <c r="P722" s="188"/>
      <c r="Q722" s="188"/>
      <c r="R722" s="188"/>
      <c r="S722" s="188"/>
      <c r="T722" s="188"/>
      <c r="U722" s="188"/>
      <c r="V722" s="188"/>
      <c r="W722" s="188"/>
      <c r="X722" s="188"/>
      <c r="Y722" s="188"/>
      <c r="Z722" s="404"/>
    </row>
    <row r="723" spans="1:26" s="17" customFormat="1" x14ac:dyDescent="0.25">
      <c r="A723" s="683"/>
      <c r="B723" s="685"/>
      <c r="C723" s="189" t="s">
        <v>337</v>
      </c>
      <c r="D723" s="230">
        <f>D722/'Summary (banks)'!$D$16</f>
        <v>1.0926700527361087E-3</v>
      </c>
      <c r="E723" s="230">
        <f>E722/'Summary (banks)'!$E$16</f>
        <v>8.0709315167944889E-4</v>
      </c>
      <c r="F723" s="230">
        <f>F722/'Summary (banks)'!$F$16</f>
        <v>1.3827349121466768E-3</v>
      </c>
      <c r="G723" s="230">
        <f>G722/'Summary (banks)'!$G$16</f>
        <v>1.5244068424089983E-4</v>
      </c>
      <c r="H723" s="230">
        <f>H722/'Summary (banks)'!$H$16</f>
        <v>0</v>
      </c>
      <c r="I723" s="230">
        <f>I722/'Summary (banks)'!$I$16</f>
        <v>0</v>
      </c>
      <c r="J723" s="230">
        <f>J722/'Summary (banks)'!$J$16</f>
        <v>1.1071269230133682E-3</v>
      </c>
      <c r="K723" s="230">
        <f>K722/'Summary (banks)'!$K$16</f>
        <v>3.0534572081850021E-3</v>
      </c>
      <c r="L723" s="230">
        <f>L722/'Summary (banks)'!$L$16</f>
        <v>2.7407452397582677E-3</v>
      </c>
      <c r="M723" s="230">
        <f>M722/'Summary (banks)'!$M$16</f>
        <v>3.9849543674127928E-4</v>
      </c>
      <c r="N723" s="230">
        <f>N722/'Summary (banks)'!$N$16</f>
        <v>1.0951776649746192E-2</v>
      </c>
      <c r="O723" s="230">
        <f>O722/'Summary (banks)'!$O$16</f>
        <v>0</v>
      </c>
      <c r="P723" s="230">
        <f>P722/'Summary (banks)'!$P$16</f>
        <v>0</v>
      </c>
      <c r="Q723" s="230">
        <f>Q722/'Summary (banks)'!$Q$16</f>
        <v>0</v>
      </c>
      <c r="R723" s="230">
        <f>R722/'Summary (banks)'!$R$16</f>
        <v>0</v>
      </c>
      <c r="S723" s="230">
        <f>S722/'Summary (banks)'!$S$16</f>
        <v>0</v>
      </c>
      <c r="T723" s="230">
        <f>T722/'Summary (banks)'!$T$16</f>
        <v>0</v>
      </c>
      <c r="U723" s="230">
        <f>U722/'Summary (banks)'!$U$16</f>
        <v>0</v>
      </c>
      <c r="V723" s="230">
        <f>V722/'Summary (banks)'!$V$16</f>
        <v>0</v>
      </c>
      <c r="W723" s="230">
        <f>W722/'Summary (banks)'!$W$16</f>
        <v>0</v>
      </c>
      <c r="X723" s="230">
        <f>X722/'Summary (banks)'!$X$16</f>
        <v>0</v>
      </c>
      <c r="Z723" s="397"/>
    </row>
    <row r="724" spans="1:26" s="360" customFormat="1" x14ac:dyDescent="0.25">
      <c r="A724" s="683"/>
      <c r="B724" s="685"/>
      <c r="C724" s="359" t="s">
        <v>338</v>
      </c>
      <c r="D724" s="264">
        <f>D722/'Summary (banks)'!$D$20</f>
        <v>1.9552159993312E-3</v>
      </c>
      <c r="E724" s="264">
        <f>E722/'Summary (banks)'!$E$20</f>
        <v>9.7483616688822034E-4</v>
      </c>
      <c r="F724" s="264">
        <f>F722/'Summary (banks)'!$F$20</f>
        <v>2.199859014560393E-3</v>
      </c>
      <c r="G724" s="264">
        <f>G722/'Summary (banks)'!$G$20</f>
        <v>5.1334702258726901E-4</v>
      </c>
      <c r="H724" s="264">
        <f>H722/'Summary (banks)'!$H$20</f>
        <v>0</v>
      </c>
      <c r="I724" s="264">
        <f>I722/'Summary (banks)'!$I$20</f>
        <v>0</v>
      </c>
      <c r="J724" s="264">
        <f>J722/'Summary (banks)'!$J$20</f>
        <v>1.6135506141125471E-3</v>
      </c>
      <c r="K724" s="264">
        <f>K722/'Summary (banks)'!$K$20</f>
        <v>1.2261738726173872E-2</v>
      </c>
      <c r="L724" s="264">
        <f>L722/'Summary (banks)'!$L$20</f>
        <v>4.5066413662239093E-3</v>
      </c>
      <c r="M724" s="264">
        <f>M722/'Summary (banks)'!$M$20</f>
        <v>3.5178035178035178E-3</v>
      </c>
      <c r="N724" s="264">
        <f>N722/'Summary (banks)'!$N$20</f>
        <v>6.6527906259636144E-2</v>
      </c>
      <c r="O724" s="264">
        <f>O722/'Summary (banks)'!$O$20</f>
        <v>0</v>
      </c>
      <c r="P724" s="264">
        <f>P722/'Summary (banks)'!$P$20</f>
        <v>0</v>
      </c>
      <c r="Q724" s="264">
        <f>Q722/'Summary (banks)'!$Q$20</f>
        <v>0</v>
      </c>
      <c r="R724" s="264">
        <f>R722/'Summary (banks)'!$R$20</f>
        <v>0</v>
      </c>
      <c r="S724" s="264">
        <f>S722/'Summary (banks)'!$S$20</f>
        <v>0</v>
      </c>
      <c r="T724" s="264">
        <f>T722/'Summary (banks)'!$T$20</f>
        <v>0</v>
      </c>
      <c r="U724" s="264">
        <f>U722/'Summary (banks)'!$U$20</f>
        <v>0</v>
      </c>
      <c r="V724" s="264">
        <f>V722/'Summary (banks)'!$V$20</f>
        <v>0</v>
      </c>
      <c r="W724" s="264">
        <f>W722/'Summary (banks)'!$W$20</f>
        <v>0</v>
      </c>
      <c r="X724" s="264">
        <f>X722/'Summary (banks)'!$X$20</f>
        <v>0</v>
      </c>
      <c r="Z724" s="397"/>
    </row>
    <row r="725" spans="1:26" s="17" customFormat="1" ht="15.75" thickBot="1" x14ac:dyDescent="0.3">
      <c r="A725" s="683"/>
      <c r="B725" s="685"/>
      <c r="C725" s="372" t="s">
        <v>404</v>
      </c>
      <c r="D725" s="230">
        <f>D722/'Summary (banks)'!$D$22</f>
        <v>1.5834415674137122E-2</v>
      </c>
      <c r="E725" s="230">
        <f>E722/'Summary (banks)'!$E$22</f>
        <v>5.2979796699536112E-3</v>
      </c>
      <c r="F725" s="230">
        <f>F722/'Summary (banks)'!$F$22</f>
        <v>2.9321237647821158E-2</v>
      </c>
      <c r="G725" s="230">
        <f>G722/'Summary (banks)'!$G$22</f>
        <v>1.8392012611665792E-3</v>
      </c>
      <c r="H725" s="230">
        <f>H722/'Summary (banks)'!$H$22</f>
        <v>0</v>
      </c>
      <c r="I725" s="230">
        <f>I722/'Summary (banks)'!$I$22</f>
        <v>0</v>
      </c>
      <c r="J725" s="230">
        <f>J722/'Summary (banks)'!$J$22</f>
        <v>7.1560808886357167E-3</v>
      </c>
      <c r="K725" s="230">
        <f>K722/'Summary (banks)'!$K$22</f>
        <v>8.6192810457516339E-2</v>
      </c>
      <c r="L725" s="230">
        <f>L722/'Summary (banks)'!$L$22</f>
        <v>7.0137944433650665E-2</v>
      </c>
      <c r="M725" s="230">
        <f>M722/'Summary (banks)'!$M$22</f>
        <v>2.5339925834363411E-2</v>
      </c>
      <c r="N725" s="230">
        <f>N722/'Summary (banks)'!$N$22</f>
        <v>0.27536694320357369</v>
      </c>
      <c r="O725" s="230">
        <f>O722/'Summary (banks)'!$O$22</f>
        <v>0</v>
      </c>
      <c r="P725" s="230">
        <f>P722/'Summary (banks)'!$P$22</f>
        <v>0</v>
      </c>
      <c r="Q725" s="230" t="e">
        <f>Q722/'Summary (banks)'!$Q$22</f>
        <v>#DIV/0!</v>
      </c>
      <c r="R725" s="230">
        <f>R722/'Summary (banks)'!$R$22</f>
        <v>0</v>
      </c>
      <c r="S725" s="230">
        <f>S722/'Summary (banks)'!$S$22</f>
        <v>0</v>
      </c>
      <c r="T725" s="230">
        <f>T722/'Summary (banks)'!$T$22</f>
        <v>0</v>
      </c>
      <c r="U725" s="230">
        <f>U722/'Summary (banks)'!$U$22</f>
        <v>0</v>
      </c>
      <c r="V725" s="230">
        <f>V722/'Summary (banks)'!$V$22</f>
        <v>0</v>
      </c>
      <c r="W725" s="230">
        <f>W722/'Summary (banks)'!$W$22</f>
        <v>0</v>
      </c>
      <c r="X725" s="230">
        <f>X722/'Summary (banks)'!$X$22</f>
        <v>0</v>
      </c>
      <c r="Z725" s="397"/>
    </row>
    <row r="726" spans="1:26" s="23" customFormat="1" ht="15.75" thickBot="1" x14ac:dyDescent="0.3">
      <c r="A726" s="683"/>
      <c r="B726" s="685"/>
      <c r="C726" s="190" t="s">
        <v>405</v>
      </c>
      <c r="D726" s="203">
        <f>SUM(E726:X726)</f>
        <v>0</v>
      </c>
      <c r="E726" s="190"/>
      <c r="F726" s="190"/>
      <c r="G726" s="190">
        <v>0</v>
      </c>
      <c r="H726" s="190"/>
      <c r="I726" s="190"/>
      <c r="J726" s="190"/>
      <c r="K726" s="190"/>
      <c r="L726" s="190"/>
      <c r="M726" s="190"/>
      <c r="N726" s="190"/>
      <c r="O726" s="190"/>
      <c r="P726" s="190"/>
      <c r="Q726" s="190"/>
      <c r="R726" s="190"/>
      <c r="S726" s="190"/>
      <c r="T726" s="190"/>
      <c r="U726" s="190"/>
      <c r="V726" s="190"/>
      <c r="W726" s="190"/>
      <c r="X726" s="190"/>
      <c r="Y726" s="190"/>
      <c r="Z726" s="405"/>
    </row>
    <row r="727" spans="1:26" s="192" customFormat="1" ht="15.75" thickBot="1" x14ac:dyDescent="0.3">
      <c r="A727" s="683"/>
      <c r="B727" s="686"/>
      <c r="C727" s="191" t="s">
        <v>406</v>
      </c>
      <c r="D727" s="231">
        <f>D726/'Summary (banks)'!$D$55</f>
        <v>0</v>
      </c>
      <c r="E727" s="231" t="e">
        <f>E726/'Summary (banks)'!$E$55</f>
        <v>#DIV/0!</v>
      </c>
      <c r="F727" s="231" t="e">
        <f>F726/'Summary (banks)'!$F$55</f>
        <v>#DIV/0!</v>
      </c>
      <c r="G727" s="231" t="e">
        <f>G726/'Summary (banks)'!$G$55</f>
        <v>#DIV/0!</v>
      </c>
      <c r="H727" s="231" t="e">
        <f>H726/'Summary (banks)'!$H$55</f>
        <v>#DIV/0!</v>
      </c>
      <c r="I727" s="231">
        <f>I726/'Summary (banks)'!$I$55</f>
        <v>0</v>
      </c>
      <c r="J727" s="231" t="e">
        <f>J726/'Summary (banks)'!$J$55</f>
        <v>#DIV/0!</v>
      </c>
      <c r="K727" s="231" t="e">
        <f>K726/'Summary (banks)'!$K$55</f>
        <v>#DIV/0!</v>
      </c>
      <c r="L727" s="231" t="e">
        <f>L726/'Summary (banks)'!$L$55</f>
        <v>#DIV/0!</v>
      </c>
      <c r="M727" s="231" t="e">
        <f>M726/'Summary (banks)'!$M$55</f>
        <v>#DIV/0!</v>
      </c>
      <c r="N727" s="231" t="e">
        <f>N726/'Summary (banks)'!$N$55</f>
        <v>#DIV/0!</v>
      </c>
      <c r="O727" s="231" t="e">
        <f>O726/'Summary (banks)'!$O$55</f>
        <v>#DIV/0!</v>
      </c>
      <c r="P727" s="231" t="e">
        <f>P726/'Summary (banks)'!$P$55</f>
        <v>#DIV/0!</v>
      </c>
      <c r="Q727" s="231" t="e">
        <f>Q726/'Summary (banks)'!$Q$55</f>
        <v>#DIV/0!</v>
      </c>
      <c r="R727" s="231">
        <f>R726/'Summary (banks)'!$R$55</f>
        <v>0</v>
      </c>
      <c r="S727" s="231" t="e">
        <f>S726/'Summary (banks)'!$S$55</f>
        <v>#DIV/0!</v>
      </c>
      <c r="T727" s="231">
        <f>T726/'Summary (banks)'!$T$55</f>
        <v>0</v>
      </c>
      <c r="U727" s="231" t="e">
        <f>U726/'Summary (banks)'!$U$55</f>
        <v>#DIV/0!</v>
      </c>
      <c r="V727" s="231" t="e">
        <f>V726/'Summary (banks)'!$V$55</f>
        <v>#DIV/0!</v>
      </c>
      <c r="W727" s="231" t="e">
        <f>W726/'Summary (banks)'!$W$55</f>
        <v>#DIV/0!</v>
      </c>
      <c r="X727" s="231" t="e">
        <f>X726/'Summary (banks)'!$X$55</f>
        <v>#DIV/0!</v>
      </c>
      <c r="Z727" s="398"/>
    </row>
    <row r="728" spans="1:26" s="230" customFormat="1" ht="15" customHeight="1" thickTop="1" thickBot="1" x14ac:dyDescent="0.3">
      <c r="A728" s="683"/>
      <c r="B728" s="687" t="s">
        <v>82</v>
      </c>
      <c r="C728" s="200" t="s">
        <v>91</v>
      </c>
      <c r="D728" s="200">
        <f>D718/D714</f>
        <v>0.21343513883352155</v>
      </c>
      <c r="E728" s="200">
        <f>HSBC!H40</f>
        <v>0.39999999999999997</v>
      </c>
      <c r="F728" s="200">
        <f>Barclays!M27</f>
        <v>0.15384615384615385</v>
      </c>
      <c r="G728" s="200">
        <f>RBS!H32</f>
        <v>0</v>
      </c>
      <c r="H728" s="200"/>
      <c r="I728" s="200"/>
      <c r="J728" s="200">
        <f>'BNP Paribas'!J38</f>
        <v>0</v>
      </c>
      <c r="K728" s="200">
        <f>'Crédit Agricole'!K29</f>
        <v>5.3571428571428568E-2</v>
      </c>
      <c r="L728" s="200">
        <f>'Société Générale'!K56</f>
        <v>0.33898305084745761</v>
      </c>
      <c r="M728" s="200">
        <f>'BPCE group'!H43</f>
        <v>0.33333333333333331</v>
      </c>
      <c r="N728" s="200">
        <f>'Crédit Mutuel'!K11</f>
        <v>0.23841059602649006</v>
      </c>
      <c r="O728" s="200"/>
      <c r="P728" s="200"/>
      <c r="Q728" s="200"/>
      <c r="R728" s="200"/>
      <c r="S728" s="200"/>
      <c r="T728" s="200"/>
      <c r="U728" s="200"/>
      <c r="V728" s="200"/>
      <c r="W728" s="200"/>
      <c r="X728" s="200"/>
      <c r="Y728" s="200"/>
      <c r="Z728" s="406">
        <f>MEDIAN(E728:X728)</f>
        <v>0.19612837493632196</v>
      </c>
    </row>
    <row r="729" spans="1:26" s="17" customFormat="1" ht="15.75" thickBot="1" x14ac:dyDescent="0.3">
      <c r="A729" s="683"/>
      <c r="B729" s="688"/>
      <c r="C729" s="193" t="s">
        <v>407</v>
      </c>
      <c r="D729" s="230"/>
      <c r="E729" s="204"/>
      <c r="F729" s="204"/>
      <c r="G729" s="204"/>
      <c r="J729" s="204"/>
      <c r="K729" s="204"/>
      <c r="L729" s="204"/>
      <c r="M729" s="204"/>
      <c r="N729" s="204"/>
      <c r="Z729" s="397"/>
    </row>
    <row r="730" spans="1:26" s="23" customFormat="1" ht="15.75" thickBot="1" x14ac:dyDescent="0.3">
      <c r="A730" s="683"/>
      <c r="B730" s="688"/>
      <c r="C730" s="188" t="s">
        <v>497</v>
      </c>
      <c r="D730" s="233">
        <f>D714/D722</f>
        <v>0.15603468411867363</v>
      </c>
      <c r="E730" s="233">
        <f>HSBC!I40</f>
        <v>0.12941626794258373</v>
      </c>
      <c r="F730" s="233">
        <f>Barclays!N27</f>
        <v>0.19794216574585635</v>
      </c>
      <c r="G730" s="233">
        <f>RBS!I32</f>
        <v>0.19685457142857143</v>
      </c>
      <c r="H730" s="233"/>
      <c r="I730" s="233"/>
      <c r="J730" s="233">
        <f>'BNP Paribas'!L38</f>
        <v>0.11442786069651742</v>
      </c>
      <c r="K730" s="233">
        <f>'Crédit Agricole'!L29</f>
        <v>0.13270142180094788</v>
      </c>
      <c r="L730" s="233">
        <f>'Société Générale'!M56</f>
        <v>0.16343490304709141</v>
      </c>
      <c r="M730" s="233">
        <f>'BPCE group'!I43</f>
        <v>7.3170731707317069E-2</v>
      </c>
      <c r="N730" s="233">
        <f>'Crédit Mutuel'!M11</f>
        <v>0.17497103128621089</v>
      </c>
      <c r="O730" s="188"/>
      <c r="P730" s="188"/>
      <c r="Q730" s="188"/>
      <c r="R730" s="188"/>
      <c r="S730" s="188"/>
      <c r="T730" s="188"/>
      <c r="U730" s="188"/>
      <c r="V730" s="188"/>
      <c r="W730" s="188"/>
      <c r="X730" s="188"/>
      <c r="Y730" s="188"/>
      <c r="Z730" s="404"/>
    </row>
    <row r="731" spans="1:26" s="17" customFormat="1" x14ac:dyDescent="0.25">
      <c r="A731" s="683"/>
      <c r="B731" s="688"/>
      <c r="C731" s="189" t="s">
        <v>445</v>
      </c>
      <c r="D731" s="234">
        <f>D730/'Summary (banks)'!$D$81</f>
        <v>3.4701522103541804</v>
      </c>
      <c r="E731" s="230">
        <f>E730/'Summary (banks)'!$E$81</f>
        <v>1.9701293593051132</v>
      </c>
      <c r="F731" s="230">
        <f>F730/'Summary (banks)'!$F$81</f>
        <v>5.1942858887091345</v>
      </c>
      <c r="G731" s="230">
        <f>G730/'Summary (banks)'!$G$81</f>
        <v>-4.853813223402569</v>
      </c>
      <c r="H731" s="230">
        <f>H730/'Summary (banks)'!$H$81</f>
        <v>0</v>
      </c>
      <c r="I731" s="230">
        <f>I730/'Summary (banks)'!$I$81</f>
        <v>0</v>
      </c>
      <c r="J731" s="230">
        <f>J730/'Summary (banks)'!$J$81</f>
        <v>2.1220114951290538</v>
      </c>
      <c r="K731" s="230">
        <f>K730/'Summary (banks)'!$K$81</f>
        <v>2.0741763513433842</v>
      </c>
      <c r="L731" s="230">
        <f>L730/'Summary (banks)'!$L$81</f>
        <v>3.5226626885535413</v>
      </c>
      <c r="M731" s="230">
        <f>M730/'Summary (banks)'!$M$81</f>
        <v>1.1399632151984753</v>
      </c>
      <c r="N731" s="230">
        <f>N730/'Summary (banks)'!$N$81</f>
        <v>1.8715511423039797</v>
      </c>
      <c r="O731" s="230">
        <f>O730/'Summary (banks)'!$O$81</f>
        <v>0</v>
      </c>
      <c r="P731" s="230">
        <f>P730/'Summary (banks)'!$P$81</f>
        <v>0</v>
      </c>
      <c r="Q731" s="230">
        <f>Q730/'Summary (banks)'!$Q$81</f>
        <v>0</v>
      </c>
      <c r="R731" s="230">
        <f>R730/'Summary (banks)'!$R$81</f>
        <v>0</v>
      </c>
      <c r="S731" s="230">
        <f>S730/'Summary (banks)'!$S$81</f>
        <v>0</v>
      </c>
      <c r="T731" s="230">
        <f>T730/'Summary (banks)'!$T$81</f>
        <v>0</v>
      </c>
      <c r="U731" s="230">
        <f>U730/'Summary (banks)'!$U$81</f>
        <v>0</v>
      </c>
      <c r="V731" s="230">
        <f>V730/'Summary (banks)'!$V$81</f>
        <v>0</v>
      </c>
      <c r="W731" s="230">
        <f>W730/'Summary (banks)'!$W$81</f>
        <v>0</v>
      </c>
      <c r="X731" s="230">
        <f>X730/'Summary (banks)'!$X$81</f>
        <v>0</v>
      </c>
      <c r="Z731" s="397"/>
    </row>
    <row r="732" spans="1:26" s="360" customFormat="1" x14ac:dyDescent="0.25">
      <c r="A732" s="683"/>
      <c r="B732" s="688"/>
      <c r="C732" s="359" t="s">
        <v>446</v>
      </c>
      <c r="D732" s="363">
        <f>D730/'Summary (banks)'!$D$84</f>
        <v>2.7023642865584789</v>
      </c>
      <c r="E732" s="264">
        <f>E730/'Summary (banks)'!$E$84</f>
        <v>1.586309377003897</v>
      </c>
      <c r="F732" s="264">
        <f>F730/'Summary (banks)'!$F$84</f>
        <v>5.0768639289172386</v>
      </c>
      <c r="G732" s="264">
        <f>G730/'Summary (banks)'!$G$84</f>
        <v>-1.6335429769392034</v>
      </c>
      <c r="H732" s="264">
        <f>H730/'Summary (banks)'!$H$84</f>
        <v>0</v>
      </c>
      <c r="I732" s="264">
        <f>I730/'Summary (banks)'!$I$84</f>
        <v>0</v>
      </c>
      <c r="J732" s="264">
        <f>J730/'Summary (banks)'!$J$84</f>
        <v>1.8169889875035277</v>
      </c>
      <c r="K732" s="264">
        <f>K730/'Summary (banks)'!$K$84</f>
        <v>1.8275518738301009</v>
      </c>
      <c r="L732" s="264">
        <f>L730/'Summary (banks)'!$L$84</f>
        <v>2.9366957096644706</v>
      </c>
      <c r="M732" s="264">
        <f>M730/'Summary (banks)'!$M$84</f>
        <v>0.49380710946657819</v>
      </c>
      <c r="N732" s="264">
        <f>N730/'Summary (banks)'!$N$84</f>
        <v>2.3231568248154835</v>
      </c>
      <c r="O732" s="264">
        <f>O730/'Summary (banks)'!$O$84</f>
        <v>0</v>
      </c>
      <c r="P732" s="264">
        <f>P730/'Summary (banks)'!$P$84</f>
        <v>0</v>
      </c>
      <c r="Q732" s="264">
        <f>Q730/'Summary (banks)'!$Q$84</f>
        <v>0</v>
      </c>
      <c r="R732" s="264">
        <f>R730/'Summary (banks)'!$R$84</f>
        <v>0</v>
      </c>
      <c r="S732" s="264">
        <f>S730/'Summary (banks)'!$S$84</f>
        <v>0</v>
      </c>
      <c r="T732" s="264">
        <f>T730/'Summary (banks)'!$T$84</f>
        <v>0</v>
      </c>
      <c r="U732" s="264">
        <f>U730/'Summary (banks)'!$U$84</f>
        <v>0</v>
      </c>
      <c r="V732" s="264">
        <f>V730/'Summary (banks)'!$V$84</f>
        <v>0</v>
      </c>
      <c r="W732" s="264">
        <f>W730/'Summary (banks)'!$W$84</f>
        <v>0</v>
      </c>
      <c r="X732" s="264">
        <f>X730/'Summary (banks)'!$X$84</f>
        <v>0</v>
      </c>
      <c r="Z732" s="397"/>
    </row>
    <row r="733" spans="1:26" s="17" customFormat="1" ht="15.75" thickBot="1" x14ac:dyDescent="0.3">
      <c r="A733" s="683"/>
      <c r="B733" s="688"/>
      <c r="C733" s="357" t="s">
        <v>448</v>
      </c>
      <c r="D733" s="234">
        <f>D730/'Summary (banks)'!$D$92</f>
        <v>3.7358748964099586</v>
      </c>
      <c r="E733" s="230">
        <f>E730/'Summary (banks)'!$E$90</f>
        <v>3.8750331738829313</v>
      </c>
      <c r="F733" s="230">
        <f>F730/'Summary (banks)'!$F$90</f>
        <v>6.7584253622629644</v>
      </c>
      <c r="G733" s="230">
        <f>G730/'Summary (banks)'!$G$90</f>
        <v>-3.9411819755743762</v>
      </c>
      <c r="H733" s="230">
        <f>H730/'Summary (banks)'!$H$90</f>
        <v>0</v>
      </c>
      <c r="I733" s="230">
        <f>I730/'Summary (banks)'!$I$90</f>
        <v>0</v>
      </c>
      <c r="J733" s="230">
        <f>J730/'Summary (banks)'!$J$90</f>
        <v>2.6470368987141475</v>
      </c>
      <c r="K733" s="230">
        <f>K730/'Summary (banks)'!$K$90</f>
        <v>2.1007197645696185</v>
      </c>
      <c r="L733" s="230">
        <f>L730/'Summary (banks)'!$L$90</f>
        <v>4.3375534166004011</v>
      </c>
      <c r="M733" s="230">
        <f>M730/'Summary (banks)'!$M$90</f>
        <v>1.158706306375026</v>
      </c>
      <c r="N733" s="230">
        <f>N730/'Summary (banks)'!$N$90</f>
        <v>1.8795227219339059</v>
      </c>
      <c r="O733" s="230">
        <f>O730/'Summary (banks)'!$O$90</f>
        <v>0</v>
      </c>
      <c r="P733" s="230">
        <f>P730/'Summary (banks)'!$P$90</f>
        <v>0</v>
      </c>
      <c r="Q733" s="230">
        <f>Q730/'Summary (banks)'!$Q$90</f>
        <v>0</v>
      </c>
      <c r="R733" s="230">
        <f>R730/'Summary (banks)'!$R$90</f>
        <v>0</v>
      </c>
      <c r="S733" s="230">
        <f>S730/'Summary (banks)'!$S$90</f>
        <v>0</v>
      </c>
      <c r="T733" s="230">
        <f>T730/'Summary (banks)'!$T$90</f>
        <v>0</v>
      </c>
      <c r="U733" s="230">
        <f>U730/'Summary (banks)'!$U$90</f>
        <v>0</v>
      </c>
      <c r="V733" s="230">
        <f>V730/'Summary (banks)'!$V$90</f>
        <v>0</v>
      </c>
      <c r="W733" s="230">
        <f>W730/'Summary (banks)'!$W$90</f>
        <v>0</v>
      </c>
      <c r="X733" s="230">
        <f>X730/'Summary (banks)'!$X$90</f>
        <v>0</v>
      </c>
      <c r="Z733" s="397"/>
    </row>
    <row r="734" spans="1:26" s="23" customFormat="1" ht="15.75" thickBot="1" x14ac:dyDescent="0.3">
      <c r="A734" s="683"/>
      <c r="B734" s="688"/>
      <c r="C734" s="201" t="s">
        <v>498</v>
      </c>
      <c r="D734" s="201">
        <f>D714/D710</f>
        <v>0.38976332237569999</v>
      </c>
      <c r="E734" s="233">
        <f>HSBC!J40</f>
        <v>0.2752293577981651</v>
      </c>
      <c r="F734" s="201">
        <f>Barclays!O27</f>
        <v>0.29213483146067415</v>
      </c>
      <c r="G734" s="201">
        <f>RBS!J32</f>
        <v>0.2857142857142857</v>
      </c>
      <c r="H734" s="188"/>
      <c r="I734" s="188"/>
      <c r="J734" s="201">
        <f>'BNP Paribas'!M38</f>
        <v>0.36507936507936506</v>
      </c>
      <c r="K734" s="201">
        <f>'Crédit Agricole'!M29</f>
        <v>0.40287769784172661</v>
      </c>
      <c r="L734" s="201">
        <f>'Société Générale'!N56</f>
        <v>0.39597315436241609</v>
      </c>
      <c r="M734" s="201">
        <f>'BPCE group'!J43</f>
        <v>0.25</v>
      </c>
      <c r="N734" s="233">
        <f>'Crédit Mutuel'!N11</f>
        <v>0.4660493827160494</v>
      </c>
      <c r="O734" s="188"/>
      <c r="P734" s="188"/>
      <c r="Q734" s="188"/>
      <c r="R734" s="188"/>
      <c r="S734" s="188"/>
      <c r="T734" s="188"/>
      <c r="U734" s="188"/>
      <c r="V734" s="188"/>
      <c r="W734" s="188"/>
      <c r="X734" s="188"/>
      <c r="Y734" s="188"/>
      <c r="Z734" s="404"/>
    </row>
    <row r="735" spans="1:26" s="230" customFormat="1" x14ac:dyDescent="0.25">
      <c r="A735" s="683"/>
      <c r="B735" s="688"/>
      <c r="C735" s="382" t="s">
        <v>445</v>
      </c>
      <c r="D735" s="230">
        <f>D734/'Summary (banks)'!$D$94</f>
        <v>2.0182968221089612</v>
      </c>
      <c r="E735" s="230">
        <f>E734/'Summary (banks)'!$E$94</f>
        <v>0.87235467198443173</v>
      </c>
      <c r="F735" s="230">
        <f>F734/'Summary (banks)'!$F$94</f>
        <v>2.3658886336830336</v>
      </c>
      <c r="G735" s="230">
        <f>G734/'Summary (banks)'!$G$94</f>
        <v>-1.3659954547856876</v>
      </c>
      <c r="H735" s="230">
        <f>H734/'Summary (banks)'!$H$94</f>
        <v>0</v>
      </c>
      <c r="I735" s="230">
        <f>I734/'Summary (banks)'!$I$94</f>
        <v>0</v>
      </c>
      <c r="J735" s="230">
        <f>J734/'Summary (banks)'!$J$94</f>
        <v>1.6012030416524798</v>
      </c>
      <c r="K735" s="230">
        <f>K734/'Summary (banks)'!$K$94</f>
        <v>1.4774612339081459</v>
      </c>
      <c r="L735" s="230">
        <f>L734/'Summary (banks)'!$L$94</f>
        <v>1.6615839629054878</v>
      </c>
      <c r="M735" s="230">
        <f>M734/'Summary (banks)'!$M$94</f>
        <v>0.90339188370684431</v>
      </c>
      <c r="N735" s="230">
        <f>N734/'Summary (banks)'!$N$94</f>
        <v>1.032305392583208</v>
      </c>
      <c r="O735" s="230">
        <f>O734/'Summary (banks)'!$O$94</f>
        <v>0</v>
      </c>
      <c r="P735" s="230">
        <f>P734/'Summary (banks)'!$P$94</f>
        <v>0</v>
      </c>
      <c r="Q735" s="230">
        <f>Q734/'Summary (banks)'!$Q$94</f>
        <v>0</v>
      </c>
      <c r="R735" s="230">
        <f>R734/'Summary (banks)'!$R$94</f>
        <v>0</v>
      </c>
      <c r="S735" s="230">
        <f>S734/'Summary (banks)'!$S$94</f>
        <v>0</v>
      </c>
      <c r="T735" s="230">
        <f>T734/'Summary (banks)'!$T$94</f>
        <v>0</v>
      </c>
      <c r="U735" s="230">
        <f>U734/'Summary (banks)'!$U$94</f>
        <v>0</v>
      </c>
      <c r="V735" s="230">
        <f>V734/'Summary (banks)'!$V$94</f>
        <v>0</v>
      </c>
      <c r="W735" s="230">
        <f>W734/'Summary (banks)'!$W$94</f>
        <v>0</v>
      </c>
      <c r="X735" s="230">
        <f>X734/'Summary (banks)'!$X$94</f>
        <v>0</v>
      </c>
      <c r="Z735" s="399"/>
    </row>
    <row r="736" spans="1:26" s="264" customFormat="1" x14ac:dyDescent="0.25">
      <c r="A736" s="683"/>
      <c r="B736" s="688"/>
      <c r="C736" s="383" t="s">
        <v>446</v>
      </c>
      <c r="D736" s="264">
        <f>D734/'Summary (banks)'!$D$97</f>
        <v>1.4762251102447284</v>
      </c>
      <c r="E736" s="264">
        <f>E734/'Summary (banks)'!$E$97</f>
        <v>0.63434692140357496</v>
      </c>
      <c r="F736" s="264">
        <f>F734/'Summary (banks)'!$F$97</f>
        <v>1.758330437468627</v>
      </c>
      <c r="G736" s="264">
        <f>G734/'Summary (banks)'!$G$97</f>
        <v>-0.23000898472596584</v>
      </c>
      <c r="H736" s="264">
        <f>H734/'Summary (banks)'!$H$97</f>
        <v>0</v>
      </c>
      <c r="I736" s="264">
        <f>I734/'Summary (banks)'!$I$97</f>
        <v>0</v>
      </c>
      <c r="J736" s="264">
        <f>J734/'Summary (banks)'!$J$97</f>
        <v>1.3324815118314162</v>
      </c>
      <c r="K736" s="264">
        <f>K734/'Summary (banks)'!$K$97</f>
        <v>1.428531124680088</v>
      </c>
      <c r="L736" s="264">
        <f>L734/'Summary (banks)'!$L$97</f>
        <v>1.2031970275893424</v>
      </c>
      <c r="M736" s="264">
        <f>M734/'Summary (banks)'!$M$97</f>
        <v>0.68702953097857566</v>
      </c>
      <c r="N736" s="264">
        <f>N734/'Summary (banks)'!$N$97</f>
        <v>1.3275490604900364</v>
      </c>
      <c r="O736" s="264">
        <f>O734/'Summary (banks)'!$O$97</f>
        <v>0</v>
      </c>
      <c r="P736" s="264">
        <f>P734/'Summary (banks)'!$P$97</f>
        <v>0</v>
      </c>
      <c r="Q736" s="264">
        <f>Q734/'Summary (banks)'!$Q$97</f>
        <v>0</v>
      </c>
      <c r="R736" s="264">
        <f>R734/'Summary (banks)'!$R$97</f>
        <v>0</v>
      </c>
      <c r="S736" s="264">
        <f>S734/'Summary (banks)'!$S$97</f>
        <v>0</v>
      </c>
      <c r="T736" s="264">
        <f>T734/'Summary (banks)'!$T$97</f>
        <v>0</v>
      </c>
      <c r="U736" s="264">
        <f>U734/'Summary (banks)'!$U$97</f>
        <v>0</v>
      </c>
      <c r="V736" s="264">
        <f>V734/'Summary (banks)'!$V$97</f>
        <v>0</v>
      </c>
      <c r="W736" s="264">
        <f>W734/'Summary (banks)'!$W$97</f>
        <v>0</v>
      </c>
      <c r="X736" s="264">
        <f>X734/'Summary (banks)'!$X$97</f>
        <v>0</v>
      </c>
      <c r="Z736" s="399"/>
    </row>
    <row r="737" spans="1:26" s="230" customFormat="1" x14ac:dyDescent="0.25">
      <c r="A737" s="683"/>
      <c r="B737" s="688"/>
      <c r="C737" s="387" t="s">
        <v>448</v>
      </c>
      <c r="D737" s="230">
        <f>D734/'Summary (banks)'!$D$105</f>
        <v>1.7965814615297659</v>
      </c>
      <c r="E737" s="230">
        <f>E734/'Summary (banks)'!$E$103</f>
        <v>1.3766206803952254</v>
      </c>
      <c r="F737" s="230">
        <f>F734/'Summary (banks)'!$F$103</f>
        <v>2.9676314640648642</v>
      </c>
      <c r="G737" s="230">
        <f>G734/'Summary (banks)'!$G$103</f>
        <v>-1.1106639839034202</v>
      </c>
      <c r="H737" s="230">
        <f>H734/'Summary (banks)'!$H$103</f>
        <v>0</v>
      </c>
      <c r="I737" s="230">
        <f>I734/'Summary (banks)'!$I$103</f>
        <v>0</v>
      </c>
      <c r="J737" s="230">
        <f>J734/'Summary (banks)'!$J$103</f>
        <v>1.8846658148738342</v>
      </c>
      <c r="K737" s="230">
        <f>K734/'Summary (banks)'!$K$103</f>
        <v>1.4522446880400914</v>
      </c>
      <c r="L737" s="230">
        <f>L734/'Summary (banks)'!$L$103</f>
        <v>1.9134412544101236</v>
      </c>
      <c r="M737" s="230">
        <f>M734/'Summary (banks)'!$M$103</f>
        <v>0.91129788897576236</v>
      </c>
      <c r="N737" s="230">
        <f>N734/'Summary (banks)'!$N$103</f>
        <v>1.0168530611815678</v>
      </c>
      <c r="O737" s="230">
        <f>O734/'Summary (banks)'!$O$103</f>
        <v>0</v>
      </c>
      <c r="P737" s="230">
        <f>P734/'Summary (banks)'!$P$103</f>
        <v>0</v>
      </c>
      <c r="Q737" s="230">
        <f>Q734/'Summary (banks)'!$Q$103</f>
        <v>0</v>
      </c>
      <c r="R737" s="230">
        <f>R734/'Summary (banks)'!$R$103</f>
        <v>0</v>
      </c>
      <c r="S737" s="230">
        <f>S734/'Summary (banks)'!$S$103</f>
        <v>0</v>
      </c>
      <c r="T737" s="230">
        <f>T734/'Summary (banks)'!$T$103</f>
        <v>0</v>
      </c>
      <c r="U737" s="230">
        <f>U734/'Summary (banks)'!$U$103</f>
        <v>0</v>
      </c>
      <c r="V737" s="230">
        <f>V734/'Summary (banks)'!$V$103</f>
        <v>0</v>
      </c>
      <c r="W737" s="230">
        <f>W734/'Summary (banks)'!$W$103</f>
        <v>0</v>
      </c>
      <c r="X737" s="230">
        <f>X734/'Summary (banks)'!$X$103</f>
        <v>0</v>
      </c>
      <c r="Z737" s="399"/>
    </row>
    <row r="739" spans="1:26" ht="15.75" thickBot="1" x14ac:dyDescent="0.3"/>
    <row r="740" spans="1:26" s="23" customFormat="1" ht="15.75" customHeight="1" thickBot="1" x14ac:dyDescent="0.3">
      <c r="A740" s="682" t="s">
        <v>8</v>
      </c>
      <c r="B740" s="684" t="s">
        <v>331</v>
      </c>
      <c r="C740" s="188" t="s">
        <v>2</v>
      </c>
      <c r="D740" s="203">
        <f>SUM(E740:X740)</f>
        <v>1288.3060459999999</v>
      </c>
      <c r="E740" s="203">
        <f>HSBC!C41</f>
        <v>26.1464</v>
      </c>
      <c r="F740" s="188"/>
      <c r="G740" s="203">
        <f>RBS!C33</f>
        <v>-59.253226000000005</v>
      </c>
      <c r="H740" s="203">
        <f>Lloyds!E8</f>
        <v>109.163472</v>
      </c>
      <c r="I740" s="203">
        <f>'Standard Chartered'!C44</f>
        <v>-0.90159999999999996</v>
      </c>
      <c r="J740" s="188">
        <f>'BNP Paribas'!C43</f>
        <v>371</v>
      </c>
      <c r="K740" s="188">
        <f>'Crédit Agricole'!C31</f>
        <v>121</v>
      </c>
      <c r="L740" s="188">
        <f>'Société Générale'!C59</f>
        <v>156</v>
      </c>
      <c r="M740" s="188">
        <f>'BPCE group'!C45</f>
        <v>26</v>
      </c>
      <c r="N740" s="188"/>
      <c r="O740" s="188">
        <f>'Deutsche Bank'!C37</f>
        <v>466</v>
      </c>
      <c r="P740" s="188">
        <f>Commerzbank!C9</f>
        <v>7</v>
      </c>
      <c r="Q740" s="188"/>
      <c r="R740" s="188"/>
      <c r="S740" s="188"/>
      <c r="T740" s="188">
        <f>Unicredit!D125</f>
        <v>8.7999999999999995E-2</v>
      </c>
      <c r="U740" s="188">
        <f>'Intesa Sao'!D55</f>
        <v>9.0630000000000006</v>
      </c>
      <c r="V740" s="188">
        <f>Santander!C27</f>
        <v>57</v>
      </c>
      <c r="W740" s="188"/>
      <c r="X740" s="188"/>
      <c r="Y740" s="188"/>
      <c r="Z740" s="404"/>
    </row>
    <row r="741" spans="1:26" s="17" customFormat="1" x14ac:dyDescent="0.25">
      <c r="A741" s="683"/>
      <c r="B741" s="685"/>
      <c r="C741" s="189" t="s">
        <v>333</v>
      </c>
      <c r="D741" s="230">
        <f>D740/'Summary (banks)'!$D$3</f>
        <v>2.6377691377655228E-3</v>
      </c>
      <c r="E741" s="230">
        <f>E740/'Summary (banks)'!$E$3</f>
        <v>4.8494983277591971E-4</v>
      </c>
      <c r="F741" s="230">
        <f>F740/'Summary (banks)'!$F$3</f>
        <v>0</v>
      </c>
      <c r="G741" s="230">
        <f>G740/'Summary (banks)'!$G$3</f>
        <v>-3.3274007583378477E-3</v>
      </c>
      <c r="H741" s="230">
        <f>H740/'Summary (banks)'!$H$3</f>
        <v>5.3661808646868706E-3</v>
      </c>
      <c r="I741" s="230">
        <f>I740/'Summary (banks)'!$I$3</f>
        <v>-6.5406501406239787E-5</v>
      </c>
      <c r="J741" s="230">
        <f>J740/'Summary (banks)'!$J$3</f>
        <v>8.6403651776980755E-3</v>
      </c>
      <c r="K741" s="230">
        <f>K740/'Summary (banks)'!$K$3</f>
        <v>3.7315734287300313E-3</v>
      </c>
      <c r="L741" s="230">
        <f>L740/'Summary (banks)'!$L$3</f>
        <v>6.0835315680692588E-3</v>
      </c>
      <c r="M741" s="230">
        <f>M740/'Summary (banks)'!$M$3</f>
        <v>1.089507207509219E-3</v>
      </c>
      <c r="N741" s="230">
        <f>N740/'Summary (banks)'!$N$3</f>
        <v>0</v>
      </c>
      <c r="O741" s="230">
        <f>O740/'Summary (banks)'!$O$3</f>
        <v>1.3438302044582864E-2</v>
      </c>
      <c r="P741" s="230">
        <f>P740/'Summary (banks)'!$P$3</f>
        <v>6.2189054726368158E-4</v>
      </c>
      <c r="Q741" s="230">
        <f>Q740/'Summary (banks)'!$Q$3</f>
        <v>0</v>
      </c>
      <c r="R741" s="230">
        <f>R740/'Summary (banks)'!$R$3</f>
        <v>0</v>
      </c>
      <c r="S741" s="230">
        <f>S740/'Summary (banks)'!$S$3</f>
        <v>0</v>
      </c>
      <c r="T741" s="230">
        <f>T740/'Summary (banks)'!$T$3</f>
        <v>4.1262648291159004E-6</v>
      </c>
      <c r="U741" s="230">
        <f>U740/'Summary (banks)'!$U$3</f>
        <v>3.8314349558852309E-4</v>
      </c>
      <c r="V741" s="230">
        <f>V740/'Summary (banks)'!$V$3</f>
        <v>1.2419653557032356E-3</v>
      </c>
      <c r="W741" s="230">
        <f>W740/'Summary (banks)'!$W$3</f>
        <v>0</v>
      </c>
      <c r="X741" s="230">
        <f>X740/'Summary (banks)'!$X$3</f>
        <v>0</v>
      </c>
      <c r="Z741" s="397"/>
    </row>
    <row r="742" spans="1:26" s="360" customFormat="1" x14ac:dyDescent="0.25">
      <c r="A742" s="683"/>
      <c r="B742" s="685"/>
      <c r="C742" s="359" t="s">
        <v>334</v>
      </c>
      <c r="D742" s="264">
        <f>D740/'Summary (banks)'!$D$7</f>
        <v>5.0253961302115539E-3</v>
      </c>
      <c r="E742" s="264">
        <f>E740/'Summary (banks)'!$E$7</f>
        <v>6.4858094961196963E-4</v>
      </c>
      <c r="F742" s="264">
        <f>F740/'Summary (banks)'!$F$7</f>
        <v>0</v>
      </c>
      <c r="G742" s="264">
        <f>G740/'Summary (banks)'!$G$7</f>
        <v>-2.2395833333333334E-2</v>
      </c>
      <c r="H742" s="264">
        <f>H740/'Summary (banks)'!$H$7</f>
        <v>0.14839797639123109</v>
      </c>
      <c r="I742" s="264">
        <f>I740/'Summary (banks)'!$I$7</f>
        <v>-8.1606006202056478E-5</v>
      </c>
      <c r="J742" s="264">
        <f>J740/'Summary (banks)'!$J$7</f>
        <v>1.2957077497991827E-2</v>
      </c>
      <c r="K742" s="264">
        <f>K740/'Summary (banks)'!$K$7</f>
        <v>1.3655343640672611E-2</v>
      </c>
      <c r="L742" s="264">
        <f>L740/'Summary (banks)'!$L$7</f>
        <v>1.1516314779270634E-2</v>
      </c>
      <c r="M742" s="264">
        <f>M740/'Summary (banks)'!$M$7</f>
        <v>5.478297513695744E-3</v>
      </c>
      <c r="N742" s="264">
        <f>N740/'Summary (banks)'!$N$7</f>
        <v>0</v>
      </c>
      <c r="O742" s="264">
        <f>O740/'Summary (banks)'!$O$7</f>
        <v>1.9282492655273719E-2</v>
      </c>
      <c r="P742" s="264">
        <f>P740/'Summary (banks)'!$P$7</f>
        <v>2.2054190296156269E-3</v>
      </c>
      <c r="Q742" s="264">
        <f>Q740/'Summary (banks)'!$Q$7</f>
        <v>0</v>
      </c>
      <c r="R742" s="264">
        <f>R740/'Summary (banks)'!$R$7</f>
        <v>0</v>
      </c>
      <c r="S742" s="264">
        <f>S740/'Summary (banks)'!$S$7</f>
        <v>0</v>
      </c>
      <c r="T742" s="264">
        <f>T740/'Summary (banks)'!$T$7</f>
        <v>7.2879180645873543E-6</v>
      </c>
      <c r="U742" s="264">
        <f>U740/'Summary (banks)'!$U$7</f>
        <v>2.0924554548025693E-3</v>
      </c>
      <c r="V742" s="264">
        <f>V740/'Summary (banks)'!$V$7</f>
        <v>1.4128494943486021E-3</v>
      </c>
      <c r="W742" s="264">
        <f>W740/'Summary (banks)'!$W$7</f>
        <v>0</v>
      </c>
      <c r="X742" s="264">
        <f>X740/'Summary (banks)'!$X$7</f>
        <v>0</v>
      </c>
      <c r="Z742" s="397"/>
    </row>
    <row r="743" spans="1:26" s="265" customFormat="1" ht="15.75" thickBot="1" x14ac:dyDescent="0.3">
      <c r="A743" s="683"/>
      <c r="B743" s="685"/>
      <c r="C743" s="372" t="s">
        <v>398</v>
      </c>
      <c r="D743" s="266">
        <f>D740/'Summary (banks)'!$D$9</f>
        <v>2.20053586782562E-2</v>
      </c>
      <c r="E743" s="266">
        <f>E740/'Summary (banks)'!$E$9</f>
        <v>1.5158643040091996E-3</v>
      </c>
      <c r="F743" s="266">
        <f>F740/'Summary (banks)'!$F$9</f>
        <v>0</v>
      </c>
      <c r="G743" s="266">
        <f>G740/'Summary (banks)'!$G$9</f>
        <v>-4.0758293838862571E-2</v>
      </c>
      <c r="H743" s="230">
        <f>H740/'Summary (banks)'!$H$9</f>
        <v>0.30769230769230771</v>
      </c>
      <c r="I743" s="266">
        <f>I740/'Summary (banks)'!$I$9</f>
        <v>-1.691761123329386E-4</v>
      </c>
      <c r="J743" s="266">
        <f>J740/'Summary (banks)'!$J$9</f>
        <v>4.2687837993326427E-2</v>
      </c>
      <c r="K743" s="266">
        <f>K740/'Summary (banks)'!$K$9</f>
        <v>5.8425881216803477E-2</v>
      </c>
      <c r="L743" s="266">
        <f>L740/'Summary (banks)'!$L$9</f>
        <v>6.0046189376443418E-2</v>
      </c>
      <c r="M743" s="266">
        <f>M740/'Summary (banks)'!$M$9</f>
        <v>4.701627486437613E-2</v>
      </c>
      <c r="N743" s="266">
        <f>N740/'Summary (banks)'!$N$9</f>
        <v>0</v>
      </c>
      <c r="O743" s="266">
        <f>O740/'Summary (banks)'!$O$9</f>
        <v>9.6340707049824267E-2</v>
      </c>
      <c r="P743" s="266">
        <f>P740/'Summary (banks)'!$P$9</f>
        <v>1.1804384485666104E-2</v>
      </c>
      <c r="Q743" s="266" t="e">
        <f>Q740/'Summary (banks)'!$Q$9</f>
        <v>#DIV/0!</v>
      </c>
      <c r="R743" s="266">
        <f>R740/'Summary (banks)'!$R$9</f>
        <v>0</v>
      </c>
      <c r="S743" s="266">
        <f>S740/'Summary (banks)'!$S$9</f>
        <v>0</v>
      </c>
      <c r="T743" s="266">
        <f>T740/'Summary (banks)'!$T$9</f>
        <v>2.7844206601481691E-5</v>
      </c>
      <c r="U743" s="266">
        <f>U740/'Summary (banks)'!$U$9</f>
        <v>6.8142805907664729E-3</v>
      </c>
      <c r="V743" s="266">
        <f>V740/'Summary (banks)'!$V$9</f>
        <v>0.14039408866995073</v>
      </c>
      <c r="W743" s="266">
        <f>W740/'Summary (banks)'!$W$9</f>
        <v>0</v>
      </c>
      <c r="X743" s="266">
        <f>X740/'Summary (banks)'!$X$9</f>
        <v>0</v>
      </c>
      <c r="Z743" s="397"/>
    </row>
    <row r="744" spans="1:26" s="23" customFormat="1" ht="15.75" thickBot="1" x14ac:dyDescent="0.3">
      <c r="A744" s="683"/>
      <c r="B744" s="685"/>
      <c r="C744" s="236" t="s">
        <v>6</v>
      </c>
      <c r="D744" s="203">
        <f>SUM(E744:X744)</f>
        <v>214.96908999999999</v>
      </c>
      <c r="E744" s="203">
        <f>HSBC!E41</f>
        <v>17.130399999999998</v>
      </c>
      <c r="F744" s="188"/>
      <c r="G744" s="203">
        <f>RBS!E33</f>
        <v>-365.16523000000001</v>
      </c>
      <c r="H744" s="203">
        <f>Lloyds!G8</f>
        <v>99.239519999999999</v>
      </c>
      <c r="I744" s="203">
        <f>'Standard Chartered'!E44</f>
        <v>-0.90159999999999996</v>
      </c>
      <c r="J744" s="188">
        <f>'BNP Paribas'!E43</f>
        <v>151</v>
      </c>
      <c r="K744" s="188">
        <f>'Crédit Agricole'!E31</f>
        <v>31</v>
      </c>
      <c r="L744" s="188">
        <f>'Société Générale'!E59</f>
        <v>132</v>
      </c>
      <c r="M744" s="188">
        <f>'BPCE group'!E45</f>
        <v>13</v>
      </c>
      <c r="N744" s="188"/>
      <c r="O744" s="188">
        <f>'Deutsche Bank'!E37</f>
        <v>146</v>
      </c>
      <c r="P744" s="188">
        <f>Commerzbank!E9</f>
        <v>-32</v>
      </c>
      <c r="Q744" s="188"/>
      <c r="R744" s="188"/>
      <c r="S744" s="188"/>
      <c r="T744" s="188">
        <f>Unicredit!F125</f>
        <v>4.4160000000000004</v>
      </c>
      <c r="U744" s="188">
        <f>'Intesa Sao'!F55</f>
        <v>7.25</v>
      </c>
      <c r="V744" s="188">
        <f>Santander!E27</f>
        <v>12</v>
      </c>
      <c r="W744" s="188"/>
      <c r="X744" s="188"/>
      <c r="Y744" s="188"/>
      <c r="Z744" s="404"/>
    </row>
    <row r="745" spans="1:26" s="17" customFormat="1" x14ac:dyDescent="0.25">
      <c r="A745" s="683"/>
      <c r="B745" s="685"/>
      <c r="C745" s="189" t="s">
        <v>335</v>
      </c>
      <c r="D745" s="230">
        <f>D744/'Summary (banks)'!$D$29</f>
        <v>2.279175792449841E-3</v>
      </c>
      <c r="E745" s="230">
        <f>E744/'Summary (banks)'!$E$29</f>
        <v>1.0070493454179255E-3</v>
      </c>
      <c r="F745" s="230">
        <f>F744/'Summary (banks)'!$F$29</f>
        <v>0</v>
      </c>
      <c r="G745" s="230">
        <f>G744/'Summary (banks)'!$G$29</f>
        <v>9.8039215686274508E-2</v>
      </c>
      <c r="H745" s="230">
        <f>H744/'Summary (banks)'!$H$29</f>
        <v>4.5402951191827461E-2</v>
      </c>
      <c r="I745" s="230">
        <f>I744/'Summary (banks)'!$I$29</f>
        <v>6.5659881812212711E-4</v>
      </c>
      <c r="J745" s="230">
        <f>J744/'Summary (banks)'!$J$29</f>
        <v>1.5423901940755873E-2</v>
      </c>
      <c r="K745" s="230">
        <f>K744/'Summary (banks)'!$K$29</f>
        <v>3.505994118977607E-3</v>
      </c>
      <c r="L745" s="230">
        <f>L744/'Summary (banks)'!$L$29</f>
        <v>2.1600392734413353E-2</v>
      </c>
      <c r="M745" s="230">
        <f>M744/'Summary (banks)'!$M$29</f>
        <v>1.968503937007874E-3</v>
      </c>
      <c r="N745" s="230">
        <f>N744/'Summary (banks)'!$N$29</f>
        <v>0</v>
      </c>
      <c r="O745" s="230">
        <f>O744/'Summary (banks)'!$O$29</f>
        <v>-2.9211684673869549E-2</v>
      </c>
      <c r="P745" s="230">
        <f>P744/'Summary (banks)'!$P$29</f>
        <v>-1.0197578075207138E-2</v>
      </c>
      <c r="Q745" s="230">
        <f>Q744/'Summary (banks)'!$Q$29</f>
        <v>0</v>
      </c>
      <c r="R745" s="230">
        <f>R744/'Summary (banks)'!$R$29</f>
        <v>0</v>
      </c>
      <c r="S745" s="230">
        <f>S744/'Summary (banks)'!$S$29</f>
        <v>0</v>
      </c>
      <c r="T745" s="230">
        <f>T744/'Summary (banks)'!$T$29</f>
        <v>2.073636640257853E-3</v>
      </c>
      <c r="U745" s="230">
        <f>U744/'Summary (banks)'!$U$29</f>
        <v>9.2066508337669984E-4</v>
      </c>
      <c r="V745" s="230">
        <f>V744/'Summary (banks)'!$V$29</f>
        <v>1.2569393526762334E-3</v>
      </c>
      <c r="W745" s="230">
        <f>W744/'Summary (banks)'!$W$29</f>
        <v>0</v>
      </c>
      <c r="X745" s="230">
        <f>X744/'Summary (banks)'!$X$29</f>
        <v>0</v>
      </c>
      <c r="Z745" s="397"/>
    </row>
    <row r="746" spans="1:26" s="360" customFormat="1" x14ac:dyDescent="0.25">
      <c r="A746" s="683"/>
      <c r="B746" s="685"/>
      <c r="C746" s="359" t="s">
        <v>336</v>
      </c>
      <c r="D746" s="264">
        <f>D744/'Summary (banks)'!$D$33</f>
        <v>3.1759882994409142E-3</v>
      </c>
      <c r="E746" s="264">
        <f>E744/'Summary (banks)'!$E$33</f>
        <v>9.7938144329896902E-4</v>
      </c>
      <c r="F746" s="264">
        <f>F744/'Summary (banks)'!$F$33</f>
        <v>0</v>
      </c>
      <c r="G746" s="264">
        <f>G744/'Summary (banks)'!$G$33</f>
        <v>0.1111111111111111</v>
      </c>
      <c r="H746" s="264">
        <f>H744/'Summary (banks)'!$H$33</f>
        <v>0.26229508196721291</v>
      </c>
      <c r="I746" s="264">
        <f>I744/'Summary (banks)'!$I$33</f>
        <v>-3.2894736842105326E-3</v>
      </c>
      <c r="J746" s="264">
        <f>J744/'Summary (banks)'!$J$33</f>
        <v>1.9247928616953472E-2</v>
      </c>
      <c r="K746" s="264">
        <f>K744/'Summary (banks)'!$K$33</f>
        <v>1.2404961984793917E-2</v>
      </c>
      <c r="L746" s="264">
        <f>L744/'Summary (banks)'!$L$33</f>
        <v>2.9609690444145357E-2</v>
      </c>
      <c r="M746" s="264">
        <f>M744/'Summary (banks)'!$M$33</f>
        <v>7.5275043427909666E-3</v>
      </c>
      <c r="N746" s="264">
        <f>N744/'Summary (banks)'!$N$33</f>
        <v>0</v>
      </c>
      <c r="O746" s="264">
        <f>O744/'Summary (banks)'!$O$33</f>
        <v>-0.19440745672436752</v>
      </c>
      <c r="P746" s="264">
        <f>P744/'Summary (banks)'!$P$33</f>
        <v>-2.347762289068232E-2</v>
      </c>
      <c r="Q746" s="264">
        <f>Q744/'Summary (banks)'!$Q$33</f>
        <v>0</v>
      </c>
      <c r="R746" s="264">
        <f>R744/'Summary (banks)'!$R$33</f>
        <v>0</v>
      </c>
      <c r="S746" s="264">
        <f>S744/'Summary (banks)'!$S$33</f>
        <v>0</v>
      </c>
      <c r="T746" s="264">
        <f>T744/'Summary (banks)'!$T$33</f>
        <v>1.5746447956491885E-3</v>
      </c>
      <c r="U746" s="264">
        <f>U744/'Summary (banks)'!$U$33</f>
        <v>3.7897261308673454E-3</v>
      </c>
      <c r="V746" s="264">
        <f>V744/'Summary (banks)'!$V$33</f>
        <v>1.1388440732656353E-3</v>
      </c>
      <c r="W746" s="264">
        <f>W744/'Summary (banks)'!$W$33</f>
        <v>0</v>
      </c>
      <c r="X746" s="264">
        <f>X744/'Summary (banks)'!$X$33</f>
        <v>0</v>
      </c>
      <c r="Z746" s="397"/>
    </row>
    <row r="747" spans="1:26" s="265" customFormat="1" ht="15.75" thickBot="1" x14ac:dyDescent="0.3">
      <c r="A747" s="683"/>
      <c r="B747" s="685"/>
      <c r="C747" s="372" t="s">
        <v>399</v>
      </c>
      <c r="D747" s="266">
        <f>D744/'Summary (banks)'!$D$35</f>
        <v>8.6784184204269331E-3</v>
      </c>
      <c r="E747" s="266">
        <f>E744/'Summary (banks)'!$E$35</f>
        <v>1.7697466467958272E-3</v>
      </c>
      <c r="F747" s="266">
        <f>F744/'Summary (banks)'!$F$35</f>
        <v>0</v>
      </c>
      <c r="G747" s="266">
        <f>G744/'Summary (banks)'!$G$35</f>
        <v>-0.75714285714285701</v>
      </c>
      <c r="H747" s="230">
        <f>H744/'Summary (banks)'!$H$35</f>
        <v>0.42328042328042331</v>
      </c>
      <c r="I747" s="266">
        <f>I744/'Summary (banks)'!$I$35</f>
        <v>-9.1407678244972577E-4</v>
      </c>
      <c r="J747" s="266">
        <f>J744/'Summary (banks)'!$J$35</f>
        <v>4.7845373891001269E-2</v>
      </c>
      <c r="K747" s="266">
        <f>K744/'Summary (banks)'!$K$35</f>
        <v>7.3634204275534437E-2</v>
      </c>
      <c r="L747" s="266">
        <f>L744/'Summary (banks)'!$L$35</f>
        <v>9.8360655737704916E-2</v>
      </c>
      <c r="M747" s="266">
        <f>M744/'Summary (banks)'!$M$35</f>
        <v>6.2200956937799042E-2</v>
      </c>
      <c r="N747" s="266">
        <f>N744/'Summary (banks)'!$N$35</f>
        <v>0</v>
      </c>
      <c r="O747" s="266">
        <f>O744/'Summary (banks)'!$O$35</f>
        <v>7.6963626779124938E-2</v>
      </c>
      <c r="P747" s="266">
        <f>P744/'Summary (banks)'!$P$35</f>
        <v>-0.10526315789473684</v>
      </c>
      <c r="Q747" s="266" t="e">
        <f>Q744/'Summary (banks)'!$Q$35</f>
        <v>#DIV/0!</v>
      </c>
      <c r="R747" s="266">
        <f>R744/'Summary (banks)'!$R$35</f>
        <v>0</v>
      </c>
      <c r="S747" s="266">
        <f>S744/'Summary (banks)'!$S$35</f>
        <v>0</v>
      </c>
      <c r="T747" s="266">
        <f>T744/'Summary (banks)'!$T$35</f>
        <v>5.8311809726029574E-3</v>
      </c>
      <c r="U747" s="266">
        <f>U744/'Summary (banks)'!$U$35</f>
        <v>7.9820321703420703E-3</v>
      </c>
      <c r="V747" s="266">
        <f>V744/'Summary (banks)'!$V$35</f>
        <v>7.3619631901840496E-2</v>
      </c>
      <c r="W747" s="266">
        <f>W744/'Summary (banks)'!$W$35</f>
        <v>0</v>
      </c>
      <c r="X747" s="266">
        <f>X744/'Summary (banks)'!$X$35</f>
        <v>0</v>
      </c>
      <c r="Z747" s="397"/>
    </row>
    <row r="748" spans="1:26" s="23" customFormat="1" ht="15.75" thickBot="1" x14ac:dyDescent="0.3">
      <c r="A748" s="683"/>
      <c r="B748" s="685"/>
      <c r="C748" s="188" t="s">
        <v>400</v>
      </c>
      <c r="D748" s="203">
        <f>SUM(E748:X748)</f>
        <v>141.47429399999999</v>
      </c>
      <c r="E748" s="203">
        <f>HSBC!F41</f>
        <v>2.7047999999999996</v>
      </c>
      <c r="F748" s="188"/>
      <c r="G748" s="188">
        <f>RBS!F33</f>
        <v>0</v>
      </c>
      <c r="H748" s="203">
        <f>Lloyds!H8</f>
        <v>1.240494</v>
      </c>
      <c r="I748" s="188">
        <f>'Standard Chartered'!F44</f>
        <v>0</v>
      </c>
      <c r="J748" s="188">
        <f>'BNP Paribas'!H43</f>
        <v>50</v>
      </c>
      <c r="K748" s="188">
        <f>'Crédit Agricole'!H31</f>
        <v>25</v>
      </c>
      <c r="L748" s="188">
        <f>'Société Générale'!H59</f>
        <v>28</v>
      </c>
      <c r="M748" s="188">
        <f>'BPCE group'!F45</f>
        <v>3</v>
      </c>
      <c r="N748" s="188"/>
      <c r="O748" s="188">
        <f>'Deutsche Bank'!F37</f>
        <v>1</v>
      </c>
      <c r="P748" s="188">
        <f>Commerzbank!F9</f>
        <v>-4</v>
      </c>
      <c r="Q748" s="188"/>
      <c r="R748" s="188"/>
      <c r="S748" s="188"/>
      <c r="T748" s="188">
        <f>Unicredit!G125</f>
        <v>0.104</v>
      </c>
      <c r="U748" s="188">
        <f>'Intesa Sao'!G55</f>
        <v>1.425</v>
      </c>
      <c r="V748" s="188">
        <f>Santander!F27</f>
        <v>33</v>
      </c>
      <c r="W748" s="188"/>
      <c r="X748" s="188"/>
      <c r="Y748" s="188"/>
      <c r="Z748" s="404"/>
    </row>
    <row r="749" spans="1:26" s="17" customFormat="1" x14ac:dyDescent="0.25">
      <c r="A749" s="683"/>
      <c r="B749" s="685"/>
      <c r="C749" s="189" t="s">
        <v>401</v>
      </c>
      <c r="D749" s="230">
        <f>D748/'Summary (banks)'!$D$42</f>
        <v>5.0712387527742965E-3</v>
      </c>
      <c r="E749" s="230">
        <f>E748/'Summary (banks)'!$E$42</f>
        <v>8.915304606240713E-4</v>
      </c>
      <c r="F749" s="230">
        <f>F748/'Summary (banks)'!$F$42</f>
        <v>0</v>
      </c>
      <c r="G749" s="230">
        <f>G748/'Summary (banks)'!$G$42</f>
        <v>0</v>
      </c>
      <c r="H749" s="230">
        <f>H748/'Summary (banks)'!$H$42</f>
        <v>3.0303030303030304E-2</v>
      </c>
      <c r="I749" s="230">
        <f>I748/'Summary (banks)'!$I$42</f>
        <v>0</v>
      </c>
      <c r="J749" s="230">
        <f>J748/'Summary (banks)'!$J$42</f>
        <v>1.4992503748125937E-2</v>
      </c>
      <c r="K749" s="230">
        <f>K748/'Summary (banks)'!$K$42</f>
        <v>8.3612040133779261E-3</v>
      </c>
      <c r="L749" s="230">
        <f>L748/'Summary (banks)'!$L$42</f>
        <v>1.6355140186915886E-2</v>
      </c>
      <c r="M749" s="230">
        <f>M748/'Summary (banks)'!$M$42</f>
        <v>1.2919896640826874E-3</v>
      </c>
      <c r="N749" s="230">
        <f>N748/'Summary (banks)'!$N$42</f>
        <v>0</v>
      </c>
      <c r="O749" s="230">
        <f>O748/'Summary (banks)'!$O$42</f>
        <v>1.1862396204033216E-3</v>
      </c>
      <c r="P749" s="230">
        <f>P748/'Summary (banks)'!$P$42</f>
        <v>-6.5359477124183009E-3</v>
      </c>
      <c r="Q749" s="230">
        <f>Q748/'Summary (banks)'!$Q$42</f>
        <v>0</v>
      </c>
      <c r="R749" s="230">
        <f>R748/'Summary (banks)'!$R$42</f>
        <v>0</v>
      </c>
      <c r="S749" s="230">
        <f>S748/'Summary (banks)'!$S$42</f>
        <v>0</v>
      </c>
      <c r="T749" s="230">
        <f>T748/'Summary (banks)'!$T$42</f>
        <v>1.2467931042750612E-3</v>
      </c>
      <c r="U749" s="230">
        <f>U748/'Summary (banks)'!$U$42</f>
        <v>1.0143850477508413E-3</v>
      </c>
      <c r="V749" s="230">
        <f>V748/'Summary (banks)'!$V$42</f>
        <v>1.4965986394557823E-2</v>
      </c>
      <c r="W749" s="230">
        <f>W748/'Summary (banks)'!$W$42</f>
        <v>0</v>
      </c>
      <c r="X749" s="230">
        <f>X748/'Summary (banks)'!$X$42</f>
        <v>0</v>
      </c>
      <c r="Z749" s="397"/>
    </row>
    <row r="750" spans="1:26" s="360" customFormat="1" x14ac:dyDescent="0.25">
      <c r="A750" s="683"/>
      <c r="B750" s="685"/>
      <c r="C750" s="359" t="s">
        <v>402</v>
      </c>
      <c r="D750" s="264">
        <f>D748/'Summary (banks)'!$D$46</f>
        <v>7.5913963335013292E-3</v>
      </c>
      <c r="E750" s="264">
        <f>E748/'Summary (banks)'!$E$46</f>
        <v>9.2564023449552611E-4</v>
      </c>
      <c r="F750" s="264">
        <f>F748/'Summary (banks)'!$F$46</f>
        <v>0</v>
      </c>
      <c r="G750" s="264">
        <f>G748/'Summary (banks)'!$G$46</f>
        <v>0</v>
      </c>
      <c r="H750" s="264">
        <f>H748/'Summary (banks)'!$H$46</f>
        <v>0.05</v>
      </c>
      <c r="I750" s="264">
        <f>I748/'Summary (banks)'!$I$46</f>
        <v>0</v>
      </c>
      <c r="J750" s="264">
        <f>J748/'Summary (banks)'!$J$46</f>
        <v>2.3180343069077423E-2</v>
      </c>
      <c r="K750" s="264">
        <f>K748/'Summary (banks)'!$K$46</f>
        <v>3.536067892503536E-2</v>
      </c>
      <c r="L750" s="264">
        <f>L748/'Summary (banks)'!$L$46</f>
        <v>2.4734982332155476E-2</v>
      </c>
      <c r="M750" s="264">
        <f>M748/'Summary (banks)'!$M$46</f>
        <v>5.3380782918149468E-3</v>
      </c>
      <c r="N750" s="264">
        <f>N748/'Summary (banks)'!$N$46</f>
        <v>0</v>
      </c>
      <c r="O750" s="264">
        <f>O748/'Summary (banks)'!$O$46</f>
        <v>7.993605115907274E-4</v>
      </c>
      <c r="P750" s="264">
        <f>P748/'Summary (banks)'!$P$46</f>
        <v>-9.8280098280098278E-3</v>
      </c>
      <c r="Q750" s="264">
        <f>Q748/'Summary (banks)'!$Q$46</f>
        <v>0</v>
      </c>
      <c r="R750" s="264">
        <f>R748/'Summary (banks)'!$R$46</f>
        <v>0</v>
      </c>
      <c r="S750" s="264">
        <f>S748/'Summary (banks)'!$S$46</f>
        <v>0</v>
      </c>
      <c r="T750" s="264">
        <f>T748/'Summary (banks)'!$T$46</f>
        <v>4.6315264442346401E-4</v>
      </c>
      <c r="U750" s="264">
        <f>U748/'Summary (banks)'!$U$46</f>
        <v>3.8685297143803412E-3</v>
      </c>
      <c r="V750" s="264">
        <f>V748/'Summary (banks)'!$V$46</f>
        <v>1.5449438202247191E-2</v>
      </c>
      <c r="W750" s="264">
        <f>W748/'Summary (banks)'!$W$46</f>
        <v>0</v>
      </c>
      <c r="X750" s="264">
        <f>X748/'Summary (banks)'!$X$46</f>
        <v>0</v>
      </c>
      <c r="Z750" s="397"/>
    </row>
    <row r="751" spans="1:26" s="265" customFormat="1" ht="15.75" thickBot="1" x14ac:dyDescent="0.3">
      <c r="A751" s="683"/>
      <c r="B751" s="685"/>
      <c r="C751" s="372" t="s">
        <v>403</v>
      </c>
      <c r="D751" s="266">
        <f>D748/'Summary (banks)'!$D$48</f>
        <v>3.6915055110051706E-2</v>
      </c>
      <c r="E751" s="266">
        <f>E748/'Summary (banks)'!$E$48</f>
        <v>2.3715415019762843E-3</v>
      </c>
      <c r="F751" s="266">
        <f>F748/'Summary (banks)'!$F$48</f>
        <v>0</v>
      </c>
      <c r="G751" s="266">
        <f>G748/'Summary (banks)'!$G$48</f>
        <v>0</v>
      </c>
      <c r="H751" s="230">
        <f>H748/'Summary (banks)'!$H$48</f>
        <v>0.2</v>
      </c>
      <c r="I751" s="266">
        <f>I748/'Summary (banks)'!$I$48</f>
        <v>0</v>
      </c>
      <c r="J751" s="266">
        <f>J748/'Summary (banks)'!$J$48</f>
        <v>6.5445026178010471E-2</v>
      </c>
      <c r="K751" s="266">
        <f>K748/'Summary (banks)'!$K$48</f>
        <v>0.14792899408284024</v>
      </c>
      <c r="L751" s="266">
        <f>L748/'Summary (banks)'!$L$48</f>
        <v>0.12962962962962962</v>
      </c>
      <c r="M751" s="266">
        <f>M748/'Summary (banks)'!$M$48</f>
        <v>7.8947368421052627E-2</v>
      </c>
      <c r="N751" s="266">
        <f>N748/'Summary (banks)'!$N$48</f>
        <v>0</v>
      </c>
      <c r="O751" s="266">
        <f>O748/'Summary (banks)'!$O$48</f>
        <v>3.2362459546925568E-3</v>
      </c>
      <c r="P751" s="266">
        <f>P748/'Summary (banks)'!$P$48</f>
        <v>-5.9701492537313432E-2</v>
      </c>
      <c r="Q751" s="266" t="e">
        <f>Q748/'Summary (banks)'!$Q$48</f>
        <v>#DIV/0!</v>
      </c>
      <c r="R751" s="266">
        <f>R748/'Summary (banks)'!$R$48</f>
        <v>0</v>
      </c>
      <c r="S751" s="266">
        <f>S748/'Summary (banks)'!$S$48</f>
        <v>0</v>
      </c>
      <c r="T751" s="266">
        <f>T748/'Summary (banks)'!$T$48</f>
        <v>1.4006734006734025E-2</v>
      </c>
      <c r="U751" s="266">
        <f>U748/'Summary (banks)'!$U$48</f>
        <v>1.0686084093857564E-2</v>
      </c>
      <c r="V751" s="266">
        <f>V748/'Summary (banks)'!$V$48</f>
        <v>0.55932203389830504</v>
      </c>
      <c r="W751" s="266">
        <f>W748/'Summary (banks)'!$W$48</f>
        <v>0</v>
      </c>
      <c r="X751" s="266">
        <f>X748/'Summary (banks)'!$X$48</f>
        <v>0</v>
      </c>
      <c r="Z751" s="397"/>
    </row>
    <row r="752" spans="1:26" s="23" customFormat="1" ht="15.75" thickBot="1" x14ac:dyDescent="0.3">
      <c r="A752" s="683"/>
      <c r="B752" s="685"/>
      <c r="C752" s="188" t="s">
        <v>3</v>
      </c>
      <c r="D752" s="203">
        <f>SUM(E752:X752)</f>
        <v>3299</v>
      </c>
      <c r="E752" s="188">
        <f>HSBC!D41</f>
        <v>24</v>
      </c>
      <c r="F752" s="188"/>
      <c r="G752" s="188">
        <f>RBS!D33</f>
        <v>596</v>
      </c>
      <c r="H752" s="188">
        <f>Lloyds!F8</f>
        <v>70</v>
      </c>
      <c r="I752" s="188">
        <f>'Standard Chartered'!D44</f>
        <v>0</v>
      </c>
      <c r="J752" s="188">
        <f>'BNP Paribas'!D43</f>
        <v>988</v>
      </c>
      <c r="K752" s="188">
        <f>'Crédit Agricole'!D31</f>
        <v>344</v>
      </c>
      <c r="L752" s="188">
        <f>'Société Générale'!D59</f>
        <v>176</v>
      </c>
      <c r="M752" s="188">
        <f>'BPCE group'!D45</f>
        <v>76</v>
      </c>
      <c r="N752" s="188"/>
      <c r="O752" s="188">
        <f>'Deutsche Bank'!D37</f>
        <v>781</v>
      </c>
      <c r="P752" s="188">
        <f>Commerzbank!D9</f>
        <v>42</v>
      </c>
      <c r="Q752" s="188"/>
      <c r="R752" s="188"/>
      <c r="S752" s="188"/>
      <c r="T752" s="188">
        <f>Unicredit!E125</f>
        <v>0</v>
      </c>
      <c r="U752" s="188">
        <f>'Intesa Sao'!E55</f>
        <v>10</v>
      </c>
      <c r="V752" s="188">
        <f>Santander!D27</f>
        <v>192</v>
      </c>
      <c r="W752" s="188"/>
      <c r="X752" s="188"/>
      <c r="Y752" s="188"/>
      <c r="Z752" s="404"/>
    </row>
    <row r="753" spans="1:26" s="17" customFormat="1" x14ac:dyDescent="0.25">
      <c r="A753" s="683"/>
      <c r="B753" s="685"/>
      <c r="C753" s="189" t="s">
        <v>337</v>
      </c>
      <c r="D753" s="230">
        <f>D752/'Summary (banks)'!$D$16</f>
        <v>1.5727393123806381E-3</v>
      </c>
      <c r="E753" s="230">
        <f>E752/'Summary (banks)'!$E$16</f>
        <v>9.2680553302903224E-5</v>
      </c>
      <c r="F753" s="230">
        <f>F752/'Summary (banks)'!$F$16</f>
        <v>0</v>
      </c>
      <c r="G753" s="230">
        <f>G752/'Summary (banks)'!$G$16</f>
        <v>6.4896177005411646E-3</v>
      </c>
      <c r="H753" s="230">
        <f>H752/'Summary (banks)'!$H$16</f>
        <v>7.8586343938747555E-4</v>
      </c>
      <c r="I753" s="230">
        <f>I752/'Summary (banks)'!$I$16</f>
        <v>0</v>
      </c>
      <c r="J753" s="230">
        <f>J752/'Summary (banks)'!$J$16</f>
        <v>5.4419970146129737E-3</v>
      </c>
      <c r="K753" s="230">
        <f>K752/'Summary (banks)'!$K$16</f>
        <v>2.4890741223119448E-3</v>
      </c>
      <c r="L753" s="230">
        <f>L752/'Summary (banks)'!$L$16</f>
        <v>1.3362082055331168E-3</v>
      </c>
      <c r="M753" s="230">
        <f>M752/'Summary (banks)'!$M$16</f>
        <v>7.3867446810578594E-4</v>
      </c>
      <c r="N753" s="230">
        <f>N752/'Summary (banks)'!$N$16</f>
        <v>0</v>
      </c>
      <c r="O753" s="230">
        <f>O752/'Summary (banks)'!$O$16</f>
        <v>7.7246426981850552E-3</v>
      </c>
      <c r="P753" s="230">
        <f>P752/'Summary (banks)'!$P$16</f>
        <v>9.5324557421697684E-4</v>
      </c>
      <c r="Q753" s="230">
        <f>Q752/'Summary (banks)'!$Q$16</f>
        <v>0</v>
      </c>
      <c r="R753" s="230">
        <f>R752/'Summary (banks)'!$R$16</f>
        <v>0</v>
      </c>
      <c r="S753" s="230">
        <f>S752/'Summary (banks)'!$S$16</f>
        <v>0</v>
      </c>
      <c r="T753" s="230">
        <f>T752/'Summary (banks)'!$T$16</f>
        <v>0</v>
      </c>
      <c r="U753" s="230">
        <f>U752/'Summary (banks)'!$U$16</f>
        <v>1.1312089229759844E-4</v>
      </c>
      <c r="V753" s="230">
        <f>V752/'Summary (banks)'!$V$16</f>
        <v>1.042532049715747E-3</v>
      </c>
      <c r="W753" s="230">
        <f>W752/'Summary (banks)'!$W$16</f>
        <v>0</v>
      </c>
      <c r="X753" s="230">
        <f>X752/'Summary (banks)'!$X$16</f>
        <v>0</v>
      </c>
      <c r="Z753" s="397"/>
    </row>
    <row r="754" spans="1:26" s="360" customFormat="1" x14ac:dyDescent="0.25">
      <c r="A754" s="683"/>
      <c r="B754" s="685"/>
      <c r="C754" s="359" t="s">
        <v>338</v>
      </c>
      <c r="D754" s="264">
        <f>D752/'Summary (banks)'!$D$20</f>
        <v>2.8142485086359637E-3</v>
      </c>
      <c r="E754" s="264">
        <f>E752/'Summary (banks)'!$E$20</f>
        <v>1.1194290911635066E-4</v>
      </c>
      <c r="F754" s="264">
        <f>F752/'Summary (banks)'!$F$20</f>
        <v>0</v>
      </c>
      <c r="G754" s="264">
        <f>G752/'Summary (banks)'!$G$20</f>
        <v>2.1853916104429452E-2</v>
      </c>
      <c r="H754" s="264">
        <f>H752/'Summary (banks)'!$H$20</f>
        <v>4.9226441631504921E-2</v>
      </c>
      <c r="I754" s="264">
        <f>I752/'Summary (banks)'!$I$20</f>
        <v>0</v>
      </c>
      <c r="J754" s="264">
        <f>J752/'Summary (banks)'!$J$20</f>
        <v>7.9312836156377933E-3</v>
      </c>
      <c r="K754" s="264">
        <f>K752/'Summary (banks)'!$K$20</f>
        <v>9.9953509995351006E-3</v>
      </c>
      <c r="L754" s="264">
        <f>L752/'Summary (banks)'!$L$20</f>
        <v>2.1971437131728753E-3</v>
      </c>
      <c r="M754" s="264">
        <f>M752/'Summary (banks)'!$M$20</f>
        <v>6.5208065208065208E-3</v>
      </c>
      <c r="N754" s="264">
        <f>N752/'Summary (banks)'!$N$20</f>
        <v>0</v>
      </c>
      <c r="O754" s="264">
        <f>O752/'Summary (banks)'!$O$20</f>
        <v>1.4110717641107176E-2</v>
      </c>
      <c r="P754" s="264">
        <f>P752/'Summary (banks)'!$P$20</f>
        <v>4.1440552540700538E-3</v>
      </c>
      <c r="Q754" s="264">
        <f>Q752/'Summary (banks)'!$Q$20</f>
        <v>0</v>
      </c>
      <c r="R754" s="264">
        <f>R752/'Summary (banks)'!$R$20</f>
        <v>0</v>
      </c>
      <c r="S754" s="264">
        <f>S752/'Summary (banks)'!$S$20</f>
        <v>0</v>
      </c>
      <c r="T754" s="264">
        <f>T752/'Summary (banks)'!$T$20</f>
        <v>0</v>
      </c>
      <c r="U754" s="264">
        <f>U752/'Summary (banks)'!$U$20</f>
        <v>3.6821562707121291E-4</v>
      </c>
      <c r="V754" s="264">
        <f>V752/'Summary (banks)'!$V$20</f>
        <v>1.2440954065664912E-3</v>
      </c>
      <c r="W754" s="264">
        <f>W752/'Summary (banks)'!$W$20</f>
        <v>0</v>
      </c>
      <c r="X754" s="264">
        <f>X752/'Summary (banks)'!$X$20</f>
        <v>0</v>
      </c>
      <c r="Z754" s="397"/>
    </row>
    <row r="755" spans="1:26" s="265" customFormat="1" ht="15.75" thickBot="1" x14ac:dyDescent="0.3">
      <c r="A755" s="683"/>
      <c r="B755" s="685"/>
      <c r="C755" s="372" t="s">
        <v>404</v>
      </c>
      <c r="D755" s="266">
        <f>D752/'Summary (banks)'!$D$22</f>
        <v>2.2791333904440821E-2</v>
      </c>
      <c r="E755" s="266">
        <f>E752/'Summary (banks)'!$E$22</f>
        <v>6.083804405688357E-4</v>
      </c>
      <c r="F755" s="266">
        <f>F752/'Summary (banks)'!$F$22</f>
        <v>0</v>
      </c>
      <c r="G755" s="266">
        <f>G752/'Summary (banks)'!$G$22</f>
        <v>7.8297425118234371E-2</v>
      </c>
      <c r="H755" s="230">
        <f>H752/'Summary (banks)'!$H$22</f>
        <v>0.12939001848428835</v>
      </c>
      <c r="I755" s="266">
        <f>I752/'Summary (banks)'!$I$22</f>
        <v>0</v>
      </c>
      <c r="J755" s="266">
        <f>J752/'Summary (banks)'!$J$22</f>
        <v>3.5175163771005415E-2</v>
      </c>
      <c r="K755" s="266">
        <f>K752/'Summary (banks)'!$K$22</f>
        <v>7.0261437908496732E-2</v>
      </c>
      <c r="L755" s="266">
        <f>L752/'Summary (banks)'!$L$22</f>
        <v>3.419467651058869E-2</v>
      </c>
      <c r="M755" s="266">
        <f>M752/'Summary (banks)'!$M$22</f>
        <v>4.6971569839307788E-2</v>
      </c>
      <c r="N755" s="266">
        <f>N752/'Summary (banks)'!$N$22</f>
        <v>0</v>
      </c>
      <c r="O755" s="266">
        <f>O752/'Summary (banks)'!$O$22</f>
        <v>0.10949109771484648</v>
      </c>
      <c r="P755" s="266">
        <f>P752/'Summary (banks)'!$P$22</f>
        <v>3.6269430051813469E-2</v>
      </c>
      <c r="Q755" s="266" t="e">
        <f>Q752/'Summary (banks)'!$Q$22</f>
        <v>#DIV/0!</v>
      </c>
      <c r="R755" s="266">
        <f>R752/'Summary (banks)'!$R$22</f>
        <v>0</v>
      </c>
      <c r="S755" s="266">
        <f>S752/'Summary (banks)'!$S$22</f>
        <v>0</v>
      </c>
      <c r="T755" s="266">
        <f>T752/'Summary (banks)'!$T$22</f>
        <v>0</v>
      </c>
      <c r="U755" s="266">
        <f>U752/'Summary (banks)'!$U$22</f>
        <v>1.9267822736030827E-2</v>
      </c>
      <c r="V755" s="266">
        <f>V752/'Summary (banks)'!$V$22</f>
        <v>0.18568665377176016</v>
      </c>
      <c r="W755" s="266">
        <f>W752/'Summary (banks)'!$W$22</f>
        <v>0</v>
      </c>
      <c r="X755" s="266">
        <f>X752/'Summary (banks)'!$X$22</f>
        <v>0</v>
      </c>
      <c r="Z755" s="397"/>
    </row>
    <row r="756" spans="1:26" s="23" customFormat="1" ht="15.75" thickBot="1" x14ac:dyDescent="0.3">
      <c r="A756" s="683"/>
      <c r="B756" s="685"/>
      <c r="C756" s="190" t="s">
        <v>405</v>
      </c>
      <c r="D756" s="203">
        <f>SUM(E756:X756)</f>
        <v>0</v>
      </c>
      <c r="E756" s="190"/>
      <c r="F756" s="190"/>
      <c r="G756" s="190">
        <v>0</v>
      </c>
      <c r="H756" s="188">
        <f>Lloyds!I8</f>
        <v>0</v>
      </c>
      <c r="I756" s="188">
        <f>'Standard Chartered'!G44</f>
        <v>0</v>
      </c>
      <c r="J756" s="190"/>
      <c r="K756" s="190"/>
      <c r="L756" s="190"/>
      <c r="M756" s="190"/>
      <c r="N756" s="190"/>
      <c r="O756" s="190"/>
      <c r="P756" s="188">
        <f>Commerzbank!G9</f>
        <v>0</v>
      </c>
      <c r="Q756" s="190"/>
      <c r="R756" s="190"/>
      <c r="S756" s="190"/>
      <c r="T756" s="190"/>
      <c r="U756" s="188"/>
      <c r="V756" s="188">
        <f>Santander!G27</f>
        <v>0</v>
      </c>
      <c r="W756" s="190"/>
      <c r="X756" s="190"/>
      <c r="Y756" s="190"/>
      <c r="Z756" s="405"/>
    </row>
    <row r="757" spans="1:26" s="192" customFormat="1" ht="15.75" thickBot="1" x14ac:dyDescent="0.3">
      <c r="A757" s="683"/>
      <c r="B757" s="686"/>
      <c r="C757" s="191" t="s">
        <v>406</v>
      </c>
      <c r="D757" s="231">
        <f>D756/'Summary (banks)'!$D$55</f>
        <v>0</v>
      </c>
      <c r="E757" s="231" t="e">
        <f>E756/'Summary (banks)'!$E$55</f>
        <v>#DIV/0!</v>
      </c>
      <c r="F757" s="231" t="e">
        <f>F756/'Summary (banks)'!$F$55</f>
        <v>#DIV/0!</v>
      </c>
      <c r="G757" s="231" t="e">
        <f>G756/'Summary (banks)'!$G$55</f>
        <v>#DIV/0!</v>
      </c>
      <c r="H757" s="231" t="e">
        <f>H756/'Summary (banks)'!$H$55</f>
        <v>#DIV/0!</v>
      </c>
      <c r="I757" s="231">
        <f>I756/'Summary (banks)'!$I$55</f>
        <v>0</v>
      </c>
      <c r="J757" s="231" t="e">
        <f>J756/'Summary (banks)'!$J$55</f>
        <v>#DIV/0!</v>
      </c>
      <c r="K757" s="231" t="e">
        <f>K756/'Summary (banks)'!$K$55</f>
        <v>#DIV/0!</v>
      </c>
      <c r="L757" s="231" t="e">
        <f>L756/'Summary (banks)'!$L$55</f>
        <v>#DIV/0!</v>
      </c>
      <c r="M757" s="231" t="e">
        <f>M756/'Summary (banks)'!$M$55</f>
        <v>#DIV/0!</v>
      </c>
      <c r="N757" s="231" t="e">
        <f>N756/'Summary (banks)'!$N$55</f>
        <v>#DIV/0!</v>
      </c>
      <c r="O757" s="231" t="e">
        <f>O756/'Summary (banks)'!$O$55</f>
        <v>#DIV/0!</v>
      </c>
      <c r="P757" s="231" t="e">
        <f>P756/'Summary (banks)'!$P$55</f>
        <v>#DIV/0!</v>
      </c>
      <c r="Q757" s="231" t="e">
        <f>Q756/'Summary (banks)'!$Q$55</f>
        <v>#DIV/0!</v>
      </c>
      <c r="R757" s="231">
        <f>R756/'Summary (banks)'!$R$55</f>
        <v>0</v>
      </c>
      <c r="S757" s="231" t="e">
        <f>S756/'Summary (banks)'!$S$55</f>
        <v>#DIV/0!</v>
      </c>
      <c r="T757" s="231">
        <f>T756/'Summary (banks)'!$T$55</f>
        <v>0</v>
      </c>
      <c r="U757" s="231" t="e">
        <f>U756/'Summary (banks)'!$U$55</f>
        <v>#DIV/0!</v>
      </c>
      <c r="V757" s="231" t="e">
        <f>V756/'Summary (banks)'!$V$55</f>
        <v>#DIV/0!</v>
      </c>
      <c r="W757" s="231" t="e">
        <f>W756/'Summary (banks)'!$W$55</f>
        <v>#DIV/0!</v>
      </c>
      <c r="X757" s="231" t="e">
        <f>X756/'Summary (banks)'!$X$55</f>
        <v>#DIV/0!</v>
      </c>
      <c r="Z757" s="398"/>
    </row>
    <row r="758" spans="1:26" s="230" customFormat="1" ht="15" customHeight="1" thickTop="1" thickBot="1" x14ac:dyDescent="0.3">
      <c r="A758" s="683"/>
      <c r="B758" s="687" t="s">
        <v>82</v>
      </c>
      <c r="C758" s="200" t="s">
        <v>91</v>
      </c>
      <c r="D758" s="200">
        <f>D748/D744</f>
        <v>0.65811458754372543</v>
      </c>
      <c r="E758" s="200">
        <f>HSBC!H41</f>
        <v>0.15789473684210525</v>
      </c>
      <c r="F758" s="200"/>
      <c r="G758" s="200">
        <f>RBS!H33</f>
        <v>0</v>
      </c>
      <c r="H758" s="188">
        <f>Lloyds!J8</f>
        <v>1.2500000000000001E-2</v>
      </c>
      <c r="I758" s="188">
        <f>'Standard Chartered'!L44</f>
        <v>0</v>
      </c>
      <c r="J758" s="200">
        <f>'BNP Paribas'!J43</f>
        <v>0.33112582781456956</v>
      </c>
      <c r="K758" s="200">
        <f>'Crédit Agricole'!K31</f>
        <v>0.87096774193548387</v>
      </c>
      <c r="L758" s="200">
        <f>'Société Générale'!K59</f>
        <v>0.21212121212121213</v>
      </c>
      <c r="M758" s="200">
        <f>'BPCE group'!H45</f>
        <v>0.23076923076923078</v>
      </c>
      <c r="N758" s="200"/>
      <c r="O758" s="200">
        <f>'Deutsche Bank'!H37</f>
        <v>6.8493150684931503E-3</v>
      </c>
      <c r="P758" s="188">
        <f>Commerzbank!H9</f>
        <v>0.125</v>
      </c>
      <c r="Q758" s="200"/>
      <c r="R758" s="200"/>
      <c r="S758" s="200"/>
      <c r="T758" s="200">
        <f>Unicredit!I125</f>
        <v>2.3550724637681156E-2</v>
      </c>
      <c r="U758" s="201">
        <f>'Intesa Sao'!I55</f>
        <v>0.19655172413793104</v>
      </c>
      <c r="V758" s="201">
        <f>Santander!H27</f>
        <v>2.75</v>
      </c>
      <c r="W758" s="200"/>
      <c r="X758" s="200"/>
      <c r="Y758" s="200"/>
      <c r="Z758" s="406">
        <f>MEDIAN(D758:X758)</f>
        <v>0.17722323049001815</v>
      </c>
    </row>
    <row r="759" spans="1:26" s="17" customFormat="1" ht="15.75" thickBot="1" x14ac:dyDescent="0.3">
      <c r="A759" s="683"/>
      <c r="B759" s="688"/>
      <c r="C759" s="193" t="s">
        <v>407</v>
      </c>
      <c r="D759" s="230">
        <v>0.25</v>
      </c>
      <c r="E759" s="204"/>
      <c r="G759" s="204"/>
      <c r="H759" s="204"/>
      <c r="I759" s="204"/>
      <c r="J759" s="204"/>
      <c r="K759" s="204"/>
      <c r="L759" s="204"/>
      <c r="M759" s="204"/>
      <c r="O759" s="204"/>
      <c r="P759" s="204"/>
      <c r="T759" s="204"/>
      <c r="U759" s="204"/>
      <c r="V759" s="204"/>
      <c r="Z759" s="397"/>
    </row>
    <row r="760" spans="1:26" s="23" customFormat="1" ht="15.75" thickBot="1" x14ac:dyDescent="0.3">
      <c r="A760" s="683"/>
      <c r="B760" s="688"/>
      <c r="C760" s="188" t="s">
        <v>497</v>
      </c>
      <c r="D760" s="233">
        <f>D744/D752</f>
        <v>6.516189451348893E-2</v>
      </c>
      <c r="E760" s="233">
        <f>HSBC!I41</f>
        <v>0.71376666666666655</v>
      </c>
      <c r="F760" s="233"/>
      <c r="G760" s="233">
        <f>RBS!I33</f>
        <v>-0.6126933389261745</v>
      </c>
      <c r="H760" s="233">
        <f>Lloyds!K8</f>
        <v>1.4177074285714286</v>
      </c>
      <c r="I760" s="233" t="e">
        <f>'Standard Chartered'!M44</f>
        <v>#DIV/0!</v>
      </c>
      <c r="J760" s="233">
        <f>'BNP Paribas'!L43</f>
        <v>0.15283400809716599</v>
      </c>
      <c r="K760" s="233">
        <f>'Crédit Agricole'!L31</f>
        <v>9.0116279069767435E-2</v>
      </c>
      <c r="L760" s="233">
        <f>'Société Générale'!M59</f>
        <v>0.75</v>
      </c>
      <c r="M760" s="233">
        <f>'BPCE group'!I45</f>
        <v>0.17105263157894737</v>
      </c>
      <c r="N760" s="233"/>
      <c r="O760" s="233">
        <f>'Deutsche Bank'!I37</f>
        <v>0.18693982074263765</v>
      </c>
      <c r="P760" s="233">
        <f>Commerzbank!I9</f>
        <v>-0.76190476190476186</v>
      </c>
      <c r="Q760" s="188"/>
      <c r="R760" s="188"/>
      <c r="S760" s="188"/>
      <c r="T760" s="188" t="e">
        <f>Unicredit!J125</f>
        <v>#DIV/0!</v>
      </c>
      <c r="U760" s="233">
        <f>'Intesa Sao'!J55</f>
        <v>0.72499999999999998</v>
      </c>
      <c r="V760" s="188">
        <f>Santander!I27</f>
        <v>6.25E-2</v>
      </c>
      <c r="W760" s="188"/>
      <c r="X760" s="188"/>
      <c r="Y760" s="188"/>
      <c r="Z760" s="404"/>
    </row>
    <row r="761" spans="1:26" s="17" customFormat="1" x14ac:dyDescent="0.25">
      <c r="A761" s="683"/>
      <c r="B761" s="688"/>
      <c r="C761" s="189" t="s">
        <v>445</v>
      </c>
      <c r="D761" s="234">
        <f>D760/'Summary (banks)'!$D$81</f>
        <v>1.4491758262212433</v>
      </c>
      <c r="E761" s="230">
        <f>E760/'Summary (banks)'!$E$81</f>
        <v>10.865810674723059</v>
      </c>
      <c r="F761" s="230">
        <f>F760/'Summary (banks)'!$F$81</f>
        <v>0</v>
      </c>
      <c r="G761" s="230">
        <f>G760/'Summary (banks)'!$G$81</f>
        <v>15.107086458744572</v>
      </c>
      <c r="H761" s="230">
        <f>H760/'Summary (banks)'!$H$81</f>
        <v>57.774606778012</v>
      </c>
      <c r="I761" s="230" t="e">
        <f>I760/'Summary (banks)'!$I$81</f>
        <v>#DIV/0!</v>
      </c>
      <c r="J761" s="230">
        <f>J760/'Summary (banks)'!$J$81</f>
        <v>2.8342356490345848</v>
      </c>
      <c r="K761" s="230">
        <f>K760/'Summary (banks)'!$K$81</f>
        <v>1.4085535209859918</v>
      </c>
      <c r="L761" s="230">
        <f>L760/'Summary (banks)'!$L$81</f>
        <v>16.165439371624938</v>
      </c>
      <c r="M761" s="230">
        <f>M760/'Summary (banks)'!$M$81</f>
        <v>2.6649140074595943</v>
      </c>
      <c r="N761" s="230">
        <f>N760/'Summary (banks)'!$N$81</f>
        <v>0</v>
      </c>
      <c r="O761" s="230">
        <f>O760/'Summary (banks)'!$O$81</f>
        <v>-3.7816227643426128</v>
      </c>
      <c r="P761" s="230">
        <f>P760/'Summary (banks)'!$P$81</f>
        <v>-10.697744999848251</v>
      </c>
      <c r="Q761" s="230">
        <f>Q760/'Summary (banks)'!$Q$81</f>
        <v>0</v>
      </c>
      <c r="R761" s="230">
        <f>R760/'Summary (banks)'!$R$81</f>
        <v>0</v>
      </c>
      <c r="S761" s="230">
        <f>S760/'Summary (banks)'!$S$81</f>
        <v>0</v>
      </c>
      <c r="T761" s="230" t="e">
        <f>T760/'Summary (banks)'!$T$81</f>
        <v>#DIV/0!</v>
      </c>
      <c r="U761" s="230">
        <f>U760/'Summary (banks)'!$U$81</f>
        <v>8.1387714035583638</v>
      </c>
      <c r="V761" s="230">
        <f>V760/'Summary (banks)'!$V$81</f>
        <v>1.2056601550225201</v>
      </c>
      <c r="W761" s="230">
        <f>W760/'Summary (banks)'!$W$81</f>
        <v>0</v>
      </c>
      <c r="X761" s="230">
        <f>X760/'Summary (banks)'!$X$81</f>
        <v>0</v>
      </c>
      <c r="Z761" s="397"/>
    </row>
    <row r="762" spans="1:26" s="360" customFormat="1" x14ac:dyDescent="0.25">
      <c r="A762" s="683"/>
      <c r="B762" s="688"/>
      <c r="C762" s="359" t="s">
        <v>446</v>
      </c>
      <c r="D762" s="363">
        <f>D760/'Summary (banks)'!$D$84</f>
        <v>1.1285386808218587</v>
      </c>
      <c r="E762" s="264">
        <f>E760/'Summary (banks)'!$E$84</f>
        <v>8.7489368556701024</v>
      </c>
      <c r="F762" s="264">
        <f>F760/'Summary (banks)'!$F$84</f>
        <v>0</v>
      </c>
      <c r="G762" s="264">
        <f>G760/'Summary (banks)'!$G$84</f>
        <v>5.0842654735272177</v>
      </c>
      <c r="H762" s="264">
        <f>H760/'Summary (banks)'!$H$84</f>
        <v>5.3283372365339545</v>
      </c>
      <c r="I762" s="264" t="e">
        <f>I760/'Summary (banks)'!$I$84</f>
        <v>#DIV/0!</v>
      </c>
      <c r="J762" s="264">
        <f>J760/'Summary (banks)'!$J$84</f>
        <v>2.4268365058845083</v>
      </c>
      <c r="K762" s="264">
        <f>K760/'Summary (banks)'!$K$84</f>
        <v>1.2410731734554286</v>
      </c>
      <c r="L762" s="264">
        <f>L760/'Summary (banks)'!$L$84</f>
        <v>13.476446837146703</v>
      </c>
      <c r="M762" s="264">
        <f>M760/'Summary (banks)'!$M$84</f>
        <v>1.1543824094109043</v>
      </c>
      <c r="N762" s="264">
        <f>N760/'Summary (banks)'!$N$84</f>
        <v>0</v>
      </c>
      <c r="O762" s="264">
        <f>O760/'Summary (banks)'!$O$84</f>
        <v>-13.777290543892821</v>
      </c>
      <c r="P762" s="264">
        <f>P760/'Summary (banks)'!$P$84</f>
        <v>-5.6653739999301251</v>
      </c>
      <c r="Q762" s="264">
        <f>Q760/'Summary (banks)'!$Q$84</f>
        <v>0</v>
      </c>
      <c r="R762" s="264">
        <f>R760/'Summary (banks)'!$R$84</f>
        <v>0</v>
      </c>
      <c r="S762" s="264">
        <f>S760/'Summary (banks)'!$S$84</f>
        <v>0</v>
      </c>
      <c r="T762" s="264" t="e">
        <f>T760/'Summary (banks)'!$T$84</f>
        <v>#DIV/0!</v>
      </c>
      <c r="U762" s="264">
        <f>U760/'Summary (banks)'!$U$84</f>
        <v>10.292138226209536</v>
      </c>
      <c r="V762" s="264">
        <f>V760/'Summary (banks)'!$V$84</f>
        <v>0.91539930720318885</v>
      </c>
      <c r="W762" s="264">
        <f>W760/'Summary (banks)'!$W$84</f>
        <v>0</v>
      </c>
      <c r="X762" s="264">
        <f>X760/'Summary (banks)'!$X$84</f>
        <v>0</v>
      </c>
      <c r="Z762" s="397"/>
    </row>
    <row r="763" spans="1:26" s="358" customFormat="1" ht="15.75" thickBot="1" x14ac:dyDescent="0.3">
      <c r="A763" s="683"/>
      <c r="B763" s="688"/>
      <c r="C763" s="357" t="s">
        <v>448</v>
      </c>
      <c r="D763" s="371">
        <f>D760/'Summary (banks)'!$D$92</f>
        <v>1.5601447030219837</v>
      </c>
      <c r="E763" s="268">
        <f>E760/'Summary (banks)'!$E$90</f>
        <v>21.371884352068221</v>
      </c>
      <c r="F763" s="268">
        <f>F760/'Summary (banks)'!$F$90</f>
        <v>0</v>
      </c>
      <c r="G763" s="268">
        <f>G760/'Summary (banks)'!$G$90</f>
        <v>12.26659826290347</v>
      </c>
      <c r="H763" s="230">
        <f>H760/'Summary (banks)'!$H$90</f>
        <v>64.323313050585782</v>
      </c>
      <c r="I763" s="268" t="e">
        <f>I760/'Summary (banks)'!$I$90</f>
        <v>#DIV/0!</v>
      </c>
      <c r="J763" s="268">
        <f>J760/'Summary (banks)'!$J$90</f>
        <v>3.5354786530924609</v>
      </c>
      <c r="K763" s="268">
        <f>K760/'Summary (banks)'!$K$90</f>
        <v>1.4265789015832511</v>
      </c>
      <c r="L763" s="268">
        <f>L760/'Summary (banks)'!$L$90</f>
        <v>19.904959110924722</v>
      </c>
      <c r="M763" s="268">
        <f>M760/'Summary (banks)'!$M$90</f>
        <v>2.7087300934117935</v>
      </c>
      <c r="N763" s="268">
        <f>N760/'Summary (banks)'!$N$90</f>
        <v>0</v>
      </c>
      <c r="O763" s="268">
        <f>O760/'Summary (banks)'!$O$90</f>
        <v>-2.5478040369582513</v>
      </c>
      <c r="P763" s="268">
        <f>P760/'Summary (banks)'!$P$90</f>
        <v>-11.533958396343715</v>
      </c>
      <c r="Q763" s="268">
        <f>Q760/'Summary (banks)'!$Q$90</f>
        <v>0</v>
      </c>
      <c r="R763" s="268">
        <f>R760/'Summary (banks)'!$R$90</f>
        <v>0</v>
      </c>
      <c r="S763" s="268">
        <f>S760/'Summary (banks)'!$S$90</f>
        <v>0</v>
      </c>
      <c r="T763" s="268" t="e">
        <f>T760/'Summary (banks)'!$T$90</f>
        <v>#DIV/0!</v>
      </c>
      <c r="U763" s="268">
        <f>U760/'Summary (banks)'!$U$90</f>
        <v>9.1458966486814237</v>
      </c>
      <c r="V763" s="268">
        <f>V760/'Summary (banks)'!$V$90</f>
        <v>1.2197157395566922</v>
      </c>
      <c r="W763" s="268">
        <f>W760/'Summary (banks)'!$W$90</f>
        <v>0</v>
      </c>
      <c r="X763" s="268">
        <f>X760/'Summary (banks)'!$X$90</f>
        <v>0</v>
      </c>
      <c r="Z763" s="397"/>
    </row>
    <row r="764" spans="1:26" s="202" customFormat="1" ht="15.75" thickBot="1" x14ac:dyDescent="0.3">
      <c r="A764" s="683"/>
      <c r="B764" s="688"/>
      <c r="C764" s="201" t="s">
        <v>498</v>
      </c>
      <c r="D764" s="201">
        <f>D744/D740</f>
        <v>0.16686181879487974</v>
      </c>
      <c r="E764" s="201">
        <f>HSBC!J41</f>
        <v>0.65517241379310343</v>
      </c>
      <c r="F764" s="201"/>
      <c r="G764" s="201">
        <f>RBS!J33</f>
        <v>6.162790697674418</v>
      </c>
      <c r="H764" s="201">
        <f>Lloyds!L8</f>
        <v>0.90909090909090906</v>
      </c>
      <c r="I764" s="201">
        <f>'Standard Chartered'!N44</f>
        <v>1</v>
      </c>
      <c r="J764" s="201">
        <f>'BNP Paribas'!M43</f>
        <v>0.40700808625336926</v>
      </c>
      <c r="K764" s="201">
        <f>'Crédit Agricole'!M31</f>
        <v>0.256198347107438</v>
      </c>
      <c r="L764" s="201">
        <f>'Société Générale'!N59</f>
        <v>0.84615384615384615</v>
      </c>
      <c r="M764" s="201">
        <f>'BPCE group'!J45</f>
        <v>0.5</v>
      </c>
      <c r="N764" s="201"/>
      <c r="O764" s="201">
        <f>'Deutsche Bank'!J37</f>
        <v>0.31330472103004292</v>
      </c>
      <c r="P764" s="201">
        <f>Commerzbank!J9</f>
        <v>-4.5714285714285712</v>
      </c>
      <c r="Q764" s="201"/>
      <c r="R764" s="201"/>
      <c r="S764" s="201"/>
      <c r="T764" s="201">
        <f>Unicredit!K125</f>
        <v>50.181818181818187</v>
      </c>
      <c r="U764" s="201">
        <f>'Intesa Sao'!K55</f>
        <v>0.79995586450402734</v>
      </c>
      <c r="V764" s="201">
        <f>Santander!J27</f>
        <v>0.21052631578947367</v>
      </c>
      <c r="W764" s="201"/>
      <c r="X764" s="201"/>
      <c r="Y764" s="201"/>
      <c r="Z764" s="407"/>
    </row>
    <row r="765" spans="1:26" s="230" customFormat="1" x14ac:dyDescent="0.25">
      <c r="A765" s="683"/>
      <c r="B765" s="688"/>
      <c r="C765" s="382" t="s">
        <v>445</v>
      </c>
      <c r="D765" s="230">
        <f>D764/'Summary (banks)'!$D$94</f>
        <v>0.86405431006769262</v>
      </c>
      <c r="E765" s="230">
        <f>E764/'Summary (banks)'!$E$94</f>
        <v>2.0766052019307568</v>
      </c>
      <c r="F765" s="230">
        <f>F764/'Summary (banks)'!$F$94</f>
        <v>0</v>
      </c>
      <c r="G765" s="230">
        <f>G764/'Summary (banks)'!$G$94</f>
        <v>-29.464204286365703</v>
      </c>
      <c r="H765" s="230">
        <f>H764/'Summary (banks)'!$H$94</f>
        <v>8.4609431431224831</v>
      </c>
      <c r="I765" s="230">
        <f>I764/'Summary (banks)'!$I$94</f>
        <v>-10.038739330269202</v>
      </c>
      <c r="J765" s="230">
        <f>J764/'Summary (banks)'!$J$94</f>
        <v>1.7850983868791797</v>
      </c>
      <c r="K765" s="230">
        <f>K764/'Summary (banks)'!$K$94</f>
        <v>0.93954847356998239</v>
      </c>
      <c r="L765" s="230">
        <f>L764/'Summary (banks)'!$L$94</f>
        <v>3.5506337877471896</v>
      </c>
      <c r="M765" s="230">
        <f>M764/'Summary (banks)'!$M$94</f>
        <v>1.8067837674136886</v>
      </c>
      <c r="N765" s="230">
        <f>N764/'Summary (banks)'!$N$94</f>
        <v>0</v>
      </c>
      <c r="O765" s="230">
        <f>O764/'Summary (banks)'!$O$94</f>
        <v>-2.1737630674587431</v>
      </c>
      <c r="P765" s="230">
        <f>P764/'Summary (banks)'!$P$94</f>
        <v>-16.397705544933078</v>
      </c>
      <c r="Q765" s="230">
        <f>Q764/'Summary (banks)'!$Q$94</f>
        <v>0</v>
      </c>
      <c r="R765" s="230">
        <f>R764/'Summary (banks)'!$R$94</f>
        <v>0</v>
      </c>
      <c r="S765" s="230">
        <f>S764/'Summary (banks)'!$S$94</f>
        <v>0</v>
      </c>
      <c r="T765" s="230">
        <f>T764/'Summary (banks)'!$T$94</f>
        <v>502.54569838217424</v>
      </c>
      <c r="U765" s="230">
        <f>U764/'Summary (banks)'!$U$94</f>
        <v>2.4029249980154903</v>
      </c>
      <c r="V765" s="230">
        <f>V764/'Summary (banks)'!$V$94</f>
        <v>1.012056694580276</v>
      </c>
      <c r="W765" s="230">
        <f>W764/'Summary (banks)'!$W$94</f>
        <v>0</v>
      </c>
      <c r="X765" s="230">
        <f>X764/'Summary (banks)'!$X$94</f>
        <v>0</v>
      </c>
      <c r="Z765" s="399"/>
    </row>
    <row r="766" spans="1:26" s="264" customFormat="1" x14ac:dyDescent="0.25">
      <c r="A766" s="683"/>
      <c r="B766" s="688"/>
      <c r="C766" s="383" t="s">
        <v>446</v>
      </c>
      <c r="D766" s="264">
        <f>D764/'Summary (banks)'!$D$97</f>
        <v>0.6319876517490004</v>
      </c>
      <c r="E766" s="264">
        <f>E764/'Summary (banks)'!$E$97</f>
        <v>1.5100373266974758</v>
      </c>
      <c r="F766" s="264">
        <f>F764/'Summary (banks)'!$F$97</f>
        <v>0</v>
      </c>
      <c r="G766" s="264">
        <f>G764/'Summary (banks)'!$G$97</f>
        <v>-4.9612403100775193</v>
      </c>
      <c r="H766" s="264">
        <f>H764/'Summary (banks)'!$H$97</f>
        <v>1.7675111773472409</v>
      </c>
      <c r="I766" s="264">
        <f>I764/'Summary (banks)'!$I$97</f>
        <v>40.309210526315866</v>
      </c>
      <c r="J766" s="264">
        <f>J764/'Summary (banks)'!$J$97</f>
        <v>1.485514663313285</v>
      </c>
      <c r="K766" s="264">
        <f>K764/'Summary (banks)'!$K$97</f>
        <v>0.90843279460544546</v>
      </c>
      <c r="L766" s="264">
        <f>L764/'Summary (banks)'!$L$97</f>
        <v>2.5711081202332884</v>
      </c>
      <c r="M766" s="264">
        <f>M764/'Summary (banks)'!$M$97</f>
        <v>1.3740590619571513</v>
      </c>
      <c r="N766" s="264">
        <f>N764/'Summary (banks)'!$N$97</f>
        <v>0</v>
      </c>
      <c r="O766" s="264">
        <f>O764/'Summary (banks)'!$O$97</f>
        <v>-10.082070829737747</v>
      </c>
      <c r="P766" s="264">
        <f>P764/'Summary (banks)'!$P$97</f>
        <v>-10.645425007860812</v>
      </c>
      <c r="Q766" s="264">
        <f>Q764/'Summary (banks)'!$Q$97</f>
        <v>0</v>
      </c>
      <c r="R766" s="264">
        <f>R764/'Summary (banks)'!$R$97</f>
        <v>0</v>
      </c>
      <c r="S766" s="264">
        <f>S764/'Summary (banks)'!$S$97</f>
        <v>0</v>
      </c>
      <c r="T766" s="264">
        <f>T764/'Summary (banks)'!$T$97</f>
        <v>216.06236262459214</v>
      </c>
      <c r="U766" s="264">
        <f>U764/'Summary (banks)'!$U$97</f>
        <v>1.8111382596791863</v>
      </c>
      <c r="V766" s="264">
        <f>V764/'Summary (banks)'!$V$97</f>
        <v>0.80606184722506657</v>
      </c>
      <c r="W766" s="264">
        <f>W764/'Summary (banks)'!$W$97</f>
        <v>0</v>
      </c>
      <c r="X766" s="264">
        <f>X764/'Summary (banks)'!$X$97</f>
        <v>0</v>
      </c>
      <c r="Z766" s="399"/>
    </row>
    <row r="767" spans="1:26" s="268" customFormat="1" x14ac:dyDescent="0.25">
      <c r="A767" s="683"/>
      <c r="B767" s="688"/>
      <c r="C767" s="387" t="s">
        <v>448</v>
      </c>
      <c r="D767" s="268">
        <f>D764/'Summary (banks)'!$D$105</f>
        <v>0.76913560890435906</v>
      </c>
      <c r="E767" s="268">
        <f>E764/'Summary (banks)'!$E$103</f>
        <v>3.2769901483890944</v>
      </c>
      <c r="F767" s="268">
        <f>F764/'Summary (banks)'!$F$103</f>
        <v>0</v>
      </c>
      <c r="G767" s="268">
        <f>G764/'Summary (banks)'!$G$103</f>
        <v>-23.956763838847031</v>
      </c>
      <c r="H767" s="230">
        <f>H764/'Summary (banks)'!$H$103</f>
        <v>9.3122579899439391</v>
      </c>
      <c r="I767" s="268">
        <f>I764/'Summary (banks)'!$I$103</f>
        <v>-3.5834925487199079</v>
      </c>
      <c r="J767" s="268">
        <f>J764/'Summary (banks)'!$J$103</f>
        <v>2.1011163596501565</v>
      </c>
      <c r="K767" s="268">
        <f>K764/'Summary (banks)'!$K$103</f>
        <v>0.92351274509515258</v>
      </c>
      <c r="L767" s="268">
        <f>L764/'Summary (banks)'!$L$103</f>
        <v>4.0888268787199387</v>
      </c>
      <c r="M767" s="268">
        <f>M764/'Summary (banks)'!$M$103</f>
        <v>1.8225957779515247</v>
      </c>
      <c r="N767" s="268">
        <f>N764/'Summary (banks)'!$N$103</f>
        <v>0</v>
      </c>
      <c r="O767" s="268">
        <f>O764/'Summary (banks)'!$O$103</f>
        <v>-1.3559119471408965</v>
      </c>
      <c r="P767" s="268">
        <f>P764/'Summary (banks)'!$P$103</f>
        <v>-17.200120979937491</v>
      </c>
      <c r="Q767" s="268">
        <f>Q764/'Summary (banks)'!$Q$103</f>
        <v>0</v>
      </c>
      <c r="R767" s="268">
        <f>R764/'Summary (banks)'!$R$103</f>
        <v>0</v>
      </c>
      <c r="S767" s="268">
        <f>S764/'Summary (banks)'!$S$103</f>
        <v>0</v>
      </c>
      <c r="T767" s="268">
        <f>T764/'Summary (banks)'!$T$103</f>
        <v>664.30897182427896</v>
      </c>
      <c r="U767" s="268">
        <f>U764/'Summary (banks)'!$U$103</f>
        <v>2.5634960672916827</v>
      </c>
      <c r="V767" s="268">
        <f>V764/'Summary (banks)'!$V$103</f>
        <v>1.0205276618656616</v>
      </c>
      <c r="W767" s="268">
        <f>W764/'Summary (banks)'!$W$103</f>
        <v>0</v>
      </c>
      <c r="X767" s="268">
        <f>X764/'Summary (banks)'!$X$103</f>
        <v>0</v>
      </c>
      <c r="Z767" s="399"/>
    </row>
    <row r="769" spans="1:26" ht="15.75" thickBot="1" x14ac:dyDescent="0.3"/>
    <row r="770" spans="1:26" s="23" customFormat="1" ht="15.75" customHeight="1" thickBot="1" x14ac:dyDescent="0.3">
      <c r="A770" s="682" t="s">
        <v>231</v>
      </c>
      <c r="B770" s="684" t="s">
        <v>331</v>
      </c>
      <c r="C770" s="188" t="s">
        <v>2</v>
      </c>
      <c r="D770" s="203">
        <f>SUM(E770:X770)</f>
        <v>5</v>
      </c>
      <c r="E770" s="188"/>
      <c r="F770" s="188"/>
      <c r="G770" s="188"/>
      <c r="H770" s="188"/>
      <c r="I770" s="188"/>
      <c r="J770" s="188">
        <f>'BNP Paribas'!C47</f>
        <v>0</v>
      </c>
      <c r="K770" s="188"/>
      <c r="L770" s="188"/>
      <c r="M770" s="188"/>
      <c r="N770" s="188"/>
      <c r="O770" s="188"/>
      <c r="P770" s="188"/>
      <c r="Q770" s="188"/>
      <c r="R770" s="188"/>
      <c r="S770" s="188"/>
      <c r="T770" s="188"/>
      <c r="U770" s="188"/>
      <c r="V770" s="188">
        <f>Santander!C29</f>
        <v>5</v>
      </c>
      <c r="W770" s="188"/>
      <c r="X770" s="188"/>
      <c r="Y770" s="188"/>
      <c r="Z770" s="404"/>
    </row>
    <row r="771" spans="1:26" s="17" customFormat="1" x14ac:dyDescent="0.25">
      <c r="A771" s="683"/>
      <c r="B771" s="685"/>
      <c r="C771" s="189" t="s">
        <v>333</v>
      </c>
      <c r="D771" s="230">
        <f>D770/'Summary (banks)'!$D$3</f>
        <v>1.0237354493349646E-5</v>
      </c>
      <c r="E771" s="230">
        <f>E770/'Summary (banks)'!$E$3</f>
        <v>0</v>
      </c>
      <c r="F771" s="230">
        <f>F770/'Summary (banks)'!$F$3</f>
        <v>0</v>
      </c>
      <c r="G771" s="230">
        <f>G770/'Summary (banks)'!$G$3</f>
        <v>0</v>
      </c>
      <c r="H771" s="230">
        <f>H770/'Summary (banks)'!$H$3</f>
        <v>0</v>
      </c>
      <c r="I771" s="230">
        <f>I770/'Summary (banks)'!$I$3</f>
        <v>0</v>
      </c>
      <c r="J771" s="230">
        <f>J770/'Summary (banks)'!$J$3</f>
        <v>0</v>
      </c>
      <c r="K771" s="230">
        <f>K770/'Summary (banks)'!$K$3</f>
        <v>0</v>
      </c>
      <c r="L771" s="230">
        <f>L770/'Summary (banks)'!$L$3</f>
        <v>0</v>
      </c>
      <c r="M771" s="230">
        <f>M770/'Summary (banks)'!$M$3</f>
        <v>0</v>
      </c>
      <c r="N771" s="230">
        <f>N770/'Summary (banks)'!$N$3</f>
        <v>0</v>
      </c>
      <c r="O771" s="230">
        <f>O770/'Summary (banks)'!$O$3</f>
        <v>0</v>
      </c>
      <c r="P771" s="230">
        <f>P770/'Summary (banks)'!$P$3</f>
        <v>0</v>
      </c>
      <c r="Q771" s="230">
        <f>Q770/'Summary (banks)'!$Q$3</f>
        <v>0</v>
      </c>
      <c r="R771" s="230">
        <f>R770/'Summary (banks)'!$R$3</f>
        <v>0</v>
      </c>
      <c r="S771" s="230">
        <f>S770/'Summary (banks)'!$S$3</f>
        <v>0</v>
      </c>
      <c r="T771" s="230">
        <f>T770/'Summary (banks)'!$T$3</f>
        <v>0</v>
      </c>
      <c r="U771" s="230">
        <f>U770/'Summary (banks)'!$U$3</f>
        <v>0</v>
      </c>
      <c r="V771" s="230">
        <f>V770/'Summary (banks)'!$V$3</f>
        <v>1.0894432944765226E-4</v>
      </c>
      <c r="W771" s="230">
        <f>W770/'Summary (banks)'!$W$3</f>
        <v>0</v>
      </c>
      <c r="X771" s="230">
        <f>X770/'Summary (banks)'!$X$3</f>
        <v>0</v>
      </c>
      <c r="Z771" s="397"/>
    </row>
    <row r="772" spans="1:26" s="360" customFormat="1" x14ac:dyDescent="0.25">
      <c r="A772" s="683"/>
      <c r="B772" s="685"/>
      <c r="C772" s="359" t="s">
        <v>334</v>
      </c>
      <c r="D772" s="264">
        <f>D770/'Summary (banks)'!$D$7</f>
        <v>1.9503890965251104E-5</v>
      </c>
      <c r="E772" s="264">
        <f>E770/'Summary (banks)'!$E$7</f>
        <v>0</v>
      </c>
      <c r="F772" s="264">
        <f>F770/'Summary (banks)'!$F$7</f>
        <v>0</v>
      </c>
      <c r="G772" s="264">
        <f>G770/'Summary (banks)'!$G$7</f>
        <v>0</v>
      </c>
      <c r="H772" s="264">
        <f>H770/'Summary (banks)'!$H$7</f>
        <v>0</v>
      </c>
      <c r="I772" s="264">
        <f>I770/'Summary (banks)'!$I$7</f>
        <v>0</v>
      </c>
      <c r="J772" s="264">
        <f>J770/'Summary (banks)'!$J$7</f>
        <v>0</v>
      </c>
      <c r="K772" s="264">
        <f>K770/'Summary (banks)'!$K$7</f>
        <v>0</v>
      </c>
      <c r="L772" s="264">
        <f>L770/'Summary (banks)'!$L$7</f>
        <v>0</v>
      </c>
      <c r="M772" s="264">
        <f>M770/'Summary (banks)'!$M$7</f>
        <v>0</v>
      </c>
      <c r="N772" s="264">
        <f>N770/'Summary (banks)'!$N$7</f>
        <v>0</v>
      </c>
      <c r="O772" s="264">
        <f>O770/'Summary (banks)'!$O$7</f>
        <v>0</v>
      </c>
      <c r="P772" s="264">
        <f>P770/'Summary (banks)'!$P$7</f>
        <v>0</v>
      </c>
      <c r="Q772" s="264">
        <f>Q770/'Summary (banks)'!$Q$7</f>
        <v>0</v>
      </c>
      <c r="R772" s="264">
        <f>R770/'Summary (banks)'!$R$7</f>
        <v>0</v>
      </c>
      <c r="S772" s="264">
        <f>S770/'Summary (banks)'!$S$7</f>
        <v>0</v>
      </c>
      <c r="T772" s="264">
        <f>T770/'Summary (banks)'!$T$7</f>
        <v>0</v>
      </c>
      <c r="U772" s="264">
        <f>U770/'Summary (banks)'!$U$7</f>
        <v>0</v>
      </c>
      <c r="V772" s="264">
        <f>V770/'Summary (banks)'!$V$7</f>
        <v>1.2393416617093001E-4</v>
      </c>
      <c r="W772" s="264">
        <f>W770/'Summary (banks)'!$W$7</f>
        <v>0</v>
      </c>
      <c r="X772" s="264">
        <f>X770/'Summary (banks)'!$X$7</f>
        <v>0</v>
      </c>
      <c r="Z772" s="397"/>
    </row>
    <row r="773" spans="1:26" s="17" customFormat="1" ht="15.75" thickBot="1" x14ac:dyDescent="0.3">
      <c r="A773" s="683"/>
      <c r="B773" s="685"/>
      <c r="C773" s="372" t="s">
        <v>398</v>
      </c>
      <c r="D773" s="230">
        <f>D770/'Summary (banks)'!$D$9</f>
        <v>8.5404235843569904E-5</v>
      </c>
      <c r="E773" s="230">
        <f>E770/'Summary (banks)'!$E$9</f>
        <v>0</v>
      </c>
      <c r="F773" s="230">
        <f>F770/'Summary (banks)'!$F$9</f>
        <v>0</v>
      </c>
      <c r="G773" s="230">
        <f>G770/'Summary (banks)'!$G$9</f>
        <v>0</v>
      </c>
      <c r="H773" s="230">
        <f>H770/'Summary (banks)'!$H$9</f>
        <v>0</v>
      </c>
      <c r="I773" s="230">
        <f>I770/'Summary (banks)'!$I$9</f>
        <v>0</v>
      </c>
      <c r="J773" s="230">
        <f>J770/'Summary (banks)'!$J$9</f>
        <v>0</v>
      </c>
      <c r="K773" s="230">
        <f>K770/'Summary (banks)'!$K$9</f>
        <v>0</v>
      </c>
      <c r="L773" s="230">
        <f>L770/'Summary (banks)'!$L$9</f>
        <v>0</v>
      </c>
      <c r="M773" s="230">
        <f>M770/'Summary (banks)'!$M$9</f>
        <v>0</v>
      </c>
      <c r="N773" s="230">
        <f>N770/'Summary (banks)'!$N$9</f>
        <v>0</v>
      </c>
      <c r="O773" s="230">
        <f>O770/'Summary (banks)'!$O$9</f>
        <v>0</v>
      </c>
      <c r="P773" s="230">
        <f>P770/'Summary (banks)'!$P$9</f>
        <v>0</v>
      </c>
      <c r="Q773" s="230" t="e">
        <f>Q770/'Summary (banks)'!$Q$9</f>
        <v>#DIV/0!</v>
      </c>
      <c r="R773" s="230">
        <f>R770/'Summary (banks)'!$R$9</f>
        <v>0</v>
      </c>
      <c r="S773" s="230">
        <f>S770/'Summary (banks)'!$S$9</f>
        <v>0</v>
      </c>
      <c r="T773" s="230">
        <f>T770/'Summary (banks)'!$T$9</f>
        <v>0</v>
      </c>
      <c r="U773" s="230">
        <f>U770/'Summary (banks)'!$U$9</f>
        <v>0</v>
      </c>
      <c r="V773" s="230">
        <f>V770/'Summary (banks)'!$V$9</f>
        <v>1.2315270935960592E-2</v>
      </c>
      <c r="W773" s="230">
        <f>W770/'Summary (banks)'!$W$9</f>
        <v>0</v>
      </c>
      <c r="X773" s="230">
        <f>X770/'Summary (banks)'!$X$9</f>
        <v>0</v>
      </c>
      <c r="Z773" s="397"/>
    </row>
    <row r="774" spans="1:26" s="23" customFormat="1" ht="15.75" thickBot="1" x14ac:dyDescent="0.3">
      <c r="A774" s="683"/>
      <c r="B774" s="685"/>
      <c r="C774" s="236" t="s">
        <v>6</v>
      </c>
      <c r="D774" s="203">
        <f>SUM(E774:X774)</f>
        <v>1</v>
      </c>
      <c r="E774" s="188"/>
      <c r="F774" s="188"/>
      <c r="G774" s="188"/>
      <c r="H774" s="188"/>
      <c r="I774" s="188"/>
      <c r="J774" s="188">
        <f>'BNP Paribas'!E47</f>
        <v>0</v>
      </c>
      <c r="K774" s="188"/>
      <c r="L774" s="188"/>
      <c r="M774" s="188"/>
      <c r="N774" s="188"/>
      <c r="O774" s="188"/>
      <c r="P774" s="188"/>
      <c r="Q774" s="188"/>
      <c r="R774" s="188"/>
      <c r="S774" s="188"/>
      <c r="T774" s="188"/>
      <c r="U774" s="188"/>
      <c r="V774" s="188">
        <f>Santander!E29</f>
        <v>1</v>
      </c>
      <c r="W774" s="188"/>
      <c r="X774" s="188"/>
      <c r="Y774" s="188"/>
      <c r="Z774" s="404"/>
    </row>
    <row r="775" spans="1:26" s="17" customFormat="1" x14ac:dyDescent="0.25">
      <c r="A775" s="683"/>
      <c r="B775" s="685"/>
      <c r="C775" s="189" t="s">
        <v>335</v>
      </c>
      <c r="D775" s="230">
        <f>D774/'Summary (banks)'!$D$29</f>
        <v>1.0602341910875844E-5</v>
      </c>
      <c r="E775" s="230">
        <f>E774/'Summary (banks)'!$E$29</f>
        <v>0</v>
      </c>
      <c r="F775" s="230">
        <f>F774/'Summary (banks)'!$F$29</f>
        <v>0</v>
      </c>
      <c r="G775" s="230">
        <f>G774/'Summary (banks)'!$G$29</f>
        <v>0</v>
      </c>
      <c r="H775" s="230">
        <f>H774/'Summary (banks)'!$H$29</f>
        <v>0</v>
      </c>
      <c r="I775" s="230">
        <f>I774/'Summary (banks)'!$I$29</f>
        <v>0</v>
      </c>
      <c r="J775" s="230">
        <f>J774/'Summary (banks)'!$J$29</f>
        <v>0</v>
      </c>
      <c r="K775" s="230">
        <f>K774/'Summary (banks)'!$K$29</f>
        <v>0</v>
      </c>
      <c r="L775" s="230">
        <f>L774/'Summary (banks)'!$L$29</f>
        <v>0</v>
      </c>
      <c r="M775" s="230">
        <f>M774/'Summary (banks)'!$M$29</f>
        <v>0</v>
      </c>
      <c r="N775" s="230">
        <f>N774/'Summary (banks)'!$N$29</f>
        <v>0</v>
      </c>
      <c r="O775" s="230">
        <f>O774/'Summary (banks)'!$O$29</f>
        <v>0</v>
      </c>
      <c r="P775" s="230">
        <f>P774/'Summary (banks)'!$P$29</f>
        <v>0</v>
      </c>
      <c r="Q775" s="230">
        <f>Q774/'Summary (banks)'!$Q$29</f>
        <v>0</v>
      </c>
      <c r="R775" s="230">
        <f>R774/'Summary (banks)'!$R$29</f>
        <v>0</v>
      </c>
      <c r="S775" s="230">
        <f>S774/'Summary (banks)'!$S$29</f>
        <v>0</v>
      </c>
      <c r="T775" s="230">
        <f>T774/'Summary (banks)'!$T$29</f>
        <v>0</v>
      </c>
      <c r="U775" s="230">
        <f>U774/'Summary (banks)'!$U$29</f>
        <v>0</v>
      </c>
      <c r="V775" s="230">
        <f>V774/'Summary (banks)'!$V$29</f>
        <v>1.0474494605635278E-4</v>
      </c>
      <c r="W775" s="230">
        <f>W774/'Summary (banks)'!$W$29</f>
        <v>0</v>
      </c>
      <c r="X775" s="230">
        <f>X774/'Summary (banks)'!$X$29</f>
        <v>0</v>
      </c>
      <c r="Z775" s="397"/>
    </row>
    <row r="776" spans="1:26" s="360" customFormat="1" x14ac:dyDescent="0.25">
      <c r="A776" s="683"/>
      <c r="B776" s="685"/>
      <c r="C776" s="359" t="s">
        <v>336</v>
      </c>
      <c r="D776" s="264">
        <f>D774/'Summary (banks)'!$D$33</f>
        <v>1.4774162645619955E-5</v>
      </c>
      <c r="E776" s="264">
        <f>E774/'Summary (banks)'!$E$33</f>
        <v>0</v>
      </c>
      <c r="F776" s="264">
        <f>F774/'Summary (banks)'!$F$33</f>
        <v>0</v>
      </c>
      <c r="G776" s="264">
        <f>G774/'Summary (banks)'!$G$33</f>
        <v>0</v>
      </c>
      <c r="H776" s="264">
        <f>H774/'Summary (banks)'!$H$33</f>
        <v>0</v>
      </c>
      <c r="I776" s="264">
        <f>I774/'Summary (banks)'!$I$33</f>
        <v>0</v>
      </c>
      <c r="J776" s="264">
        <f>J774/'Summary (banks)'!$J$33</f>
        <v>0</v>
      </c>
      <c r="K776" s="264">
        <f>K774/'Summary (banks)'!$K$33</f>
        <v>0</v>
      </c>
      <c r="L776" s="264">
        <f>L774/'Summary (banks)'!$L$33</f>
        <v>0</v>
      </c>
      <c r="M776" s="264">
        <f>M774/'Summary (banks)'!$M$33</f>
        <v>0</v>
      </c>
      <c r="N776" s="264">
        <f>N774/'Summary (banks)'!$N$33</f>
        <v>0</v>
      </c>
      <c r="O776" s="264">
        <f>O774/'Summary (banks)'!$O$33</f>
        <v>0</v>
      </c>
      <c r="P776" s="264">
        <f>P774/'Summary (banks)'!$P$33</f>
        <v>0</v>
      </c>
      <c r="Q776" s="264">
        <f>Q774/'Summary (banks)'!$Q$33</f>
        <v>0</v>
      </c>
      <c r="R776" s="264">
        <f>R774/'Summary (banks)'!$R$33</f>
        <v>0</v>
      </c>
      <c r="S776" s="264">
        <f>S774/'Summary (banks)'!$S$33</f>
        <v>0</v>
      </c>
      <c r="T776" s="264">
        <f>T774/'Summary (banks)'!$T$33</f>
        <v>0</v>
      </c>
      <c r="U776" s="264">
        <f>U774/'Summary (banks)'!$U$33</f>
        <v>0</v>
      </c>
      <c r="V776" s="264">
        <f>V774/'Summary (banks)'!$V$33</f>
        <v>9.4903672772136282E-5</v>
      </c>
      <c r="W776" s="264">
        <f>W774/'Summary (banks)'!$W$33</f>
        <v>0</v>
      </c>
      <c r="X776" s="264">
        <f>X774/'Summary (banks)'!$X$33</f>
        <v>0</v>
      </c>
      <c r="Z776" s="397"/>
    </row>
    <row r="777" spans="1:26" s="17" customFormat="1" ht="15.75" thickBot="1" x14ac:dyDescent="0.3">
      <c r="A777" s="683"/>
      <c r="B777" s="685"/>
      <c r="C777" s="372" t="s">
        <v>399</v>
      </c>
      <c r="D777" s="230">
        <f>D774/'Summary (banks)'!$D$35</f>
        <v>4.0370540808573611E-5</v>
      </c>
      <c r="E777" s="230">
        <f>E774/'Summary (banks)'!$E$35</f>
        <v>0</v>
      </c>
      <c r="F777" s="230">
        <f>F774/'Summary (banks)'!$F$35</f>
        <v>0</v>
      </c>
      <c r="G777" s="230">
        <f>G774/'Summary (banks)'!$G$35</f>
        <v>0</v>
      </c>
      <c r="H777" s="230">
        <f>H774/'Summary (banks)'!$H$35</f>
        <v>0</v>
      </c>
      <c r="I777" s="230">
        <f>I774/'Summary (banks)'!$I$35</f>
        <v>0</v>
      </c>
      <c r="J777" s="230">
        <f>J774/'Summary (banks)'!$J$35</f>
        <v>0</v>
      </c>
      <c r="K777" s="230">
        <f>K774/'Summary (banks)'!$K$35</f>
        <v>0</v>
      </c>
      <c r="L777" s="230">
        <f>L774/'Summary (banks)'!$L$35</f>
        <v>0</v>
      </c>
      <c r="M777" s="230">
        <f>M774/'Summary (banks)'!$M$35</f>
        <v>0</v>
      </c>
      <c r="N777" s="230">
        <f>N774/'Summary (banks)'!$N$35</f>
        <v>0</v>
      </c>
      <c r="O777" s="230">
        <f>O774/'Summary (banks)'!$O$35</f>
        <v>0</v>
      </c>
      <c r="P777" s="230">
        <f>P774/'Summary (banks)'!$P$35</f>
        <v>0</v>
      </c>
      <c r="Q777" s="230" t="e">
        <f>Q774/'Summary (banks)'!$Q$35</f>
        <v>#DIV/0!</v>
      </c>
      <c r="R777" s="230">
        <f>R774/'Summary (banks)'!$R$35</f>
        <v>0</v>
      </c>
      <c r="S777" s="230">
        <f>S774/'Summary (banks)'!$S$35</f>
        <v>0</v>
      </c>
      <c r="T777" s="230">
        <f>T774/'Summary (banks)'!$T$35</f>
        <v>0</v>
      </c>
      <c r="U777" s="230">
        <f>U774/'Summary (banks)'!$U$35</f>
        <v>0</v>
      </c>
      <c r="V777" s="230">
        <f>V774/'Summary (banks)'!$V$35</f>
        <v>6.1349693251533744E-3</v>
      </c>
      <c r="W777" s="230">
        <f>W774/'Summary (banks)'!$W$35</f>
        <v>0</v>
      </c>
      <c r="X777" s="230">
        <f>X774/'Summary (banks)'!$X$35</f>
        <v>0</v>
      </c>
      <c r="Z777" s="397"/>
    </row>
    <row r="778" spans="1:26" s="23" customFormat="1" ht="15.75" thickBot="1" x14ac:dyDescent="0.3">
      <c r="A778" s="683"/>
      <c r="B778" s="685"/>
      <c r="C778" s="188" t="s">
        <v>400</v>
      </c>
      <c r="D778" s="203">
        <f>SUM(E778:X778)</f>
        <v>0</v>
      </c>
      <c r="E778" s="188"/>
      <c r="F778" s="188"/>
      <c r="G778" s="188"/>
      <c r="H778" s="188"/>
      <c r="I778" s="188"/>
      <c r="J778" s="188">
        <f>'BNP Paribas'!H47</f>
        <v>0</v>
      </c>
      <c r="K778" s="188"/>
      <c r="L778" s="188"/>
      <c r="M778" s="188"/>
      <c r="N778" s="188"/>
      <c r="O778" s="188"/>
      <c r="P778" s="188"/>
      <c r="Q778" s="188"/>
      <c r="R778" s="188"/>
      <c r="S778" s="188"/>
      <c r="T778" s="188"/>
      <c r="U778" s="188"/>
      <c r="V778" s="188">
        <f>Santander!F29</f>
        <v>0</v>
      </c>
      <c r="W778" s="188"/>
      <c r="X778" s="188"/>
      <c r="Y778" s="188"/>
      <c r="Z778" s="404"/>
    </row>
    <row r="779" spans="1:26" s="17" customFormat="1" x14ac:dyDescent="0.25">
      <c r="A779" s="683"/>
      <c r="B779" s="685"/>
      <c r="C779" s="189" t="s">
        <v>401</v>
      </c>
      <c r="D779" s="230">
        <f>D778/'Summary (banks)'!$D$42</f>
        <v>0</v>
      </c>
      <c r="E779" s="230">
        <f>E778/'Summary (banks)'!$E$42</f>
        <v>0</v>
      </c>
      <c r="F779" s="230">
        <f>F778/'Summary (banks)'!$F$42</f>
        <v>0</v>
      </c>
      <c r="G779" s="230">
        <f>G778/'Summary (banks)'!$G$42</f>
        <v>0</v>
      </c>
      <c r="H779" s="230">
        <f>H778/'Summary (banks)'!$H$42</f>
        <v>0</v>
      </c>
      <c r="I779" s="230">
        <f>I778/'Summary (banks)'!$I$42</f>
        <v>0</v>
      </c>
      <c r="J779" s="230">
        <f>J778/'Summary (banks)'!$J$42</f>
        <v>0</v>
      </c>
      <c r="K779" s="230">
        <f>K778/'Summary (banks)'!$K$42</f>
        <v>0</v>
      </c>
      <c r="L779" s="230">
        <f>L778/'Summary (banks)'!$L$42</f>
        <v>0</v>
      </c>
      <c r="M779" s="230">
        <f>M778/'Summary (banks)'!$M$42</f>
        <v>0</v>
      </c>
      <c r="N779" s="230">
        <f>N778/'Summary (banks)'!$N$42</f>
        <v>0</v>
      </c>
      <c r="O779" s="230">
        <f>O778/'Summary (banks)'!$O$42</f>
        <v>0</v>
      </c>
      <c r="P779" s="230">
        <f>P778/'Summary (banks)'!$P$42</f>
        <v>0</v>
      </c>
      <c r="Q779" s="230">
        <f>Q778/'Summary (banks)'!$Q$42</f>
        <v>0</v>
      </c>
      <c r="R779" s="230">
        <f>R778/'Summary (banks)'!$R$42</f>
        <v>0</v>
      </c>
      <c r="S779" s="230">
        <f>S778/'Summary (banks)'!$S$42</f>
        <v>0</v>
      </c>
      <c r="T779" s="230">
        <f>T778/'Summary (banks)'!$T$42</f>
        <v>0</v>
      </c>
      <c r="U779" s="230">
        <f>U778/'Summary (banks)'!$U$42</f>
        <v>0</v>
      </c>
      <c r="V779" s="230">
        <f>V778/'Summary (banks)'!$V$42</f>
        <v>0</v>
      </c>
      <c r="W779" s="230">
        <f>W778/'Summary (banks)'!$W$42</f>
        <v>0</v>
      </c>
      <c r="X779" s="230">
        <f>X778/'Summary (banks)'!$X$42</f>
        <v>0</v>
      </c>
      <c r="Z779" s="397"/>
    </row>
    <row r="780" spans="1:26" s="360" customFormat="1" x14ac:dyDescent="0.25">
      <c r="A780" s="683"/>
      <c r="B780" s="685"/>
      <c r="C780" s="359" t="s">
        <v>402</v>
      </c>
      <c r="D780" s="264">
        <f>D778/'Summary (banks)'!$D$46</f>
        <v>0</v>
      </c>
      <c r="E780" s="264">
        <f>E778/'Summary (banks)'!$E$46</f>
        <v>0</v>
      </c>
      <c r="F780" s="264">
        <f>F778/'Summary (banks)'!$F$46</f>
        <v>0</v>
      </c>
      <c r="G780" s="264">
        <f>G778/'Summary (banks)'!$G$46</f>
        <v>0</v>
      </c>
      <c r="H780" s="264">
        <f>H778/'Summary (banks)'!$H$46</f>
        <v>0</v>
      </c>
      <c r="I780" s="264">
        <f>I778/'Summary (banks)'!$I$46</f>
        <v>0</v>
      </c>
      <c r="J780" s="264">
        <f>J778/'Summary (banks)'!$J$46</f>
        <v>0</v>
      </c>
      <c r="K780" s="264">
        <f>K778/'Summary (banks)'!$K$46</f>
        <v>0</v>
      </c>
      <c r="L780" s="264">
        <f>L778/'Summary (banks)'!$L$46</f>
        <v>0</v>
      </c>
      <c r="M780" s="264">
        <f>M778/'Summary (banks)'!$M$46</f>
        <v>0</v>
      </c>
      <c r="N780" s="264">
        <f>N778/'Summary (banks)'!$N$46</f>
        <v>0</v>
      </c>
      <c r="O780" s="264">
        <f>O778/'Summary (banks)'!$O$46</f>
        <v>0</v>
      </c>
      <c r="P780" s="264">
        <f>P778/'Summary (banks)'!$P$46</f>
        <v>0</v>
      </c>
      <c r="Q780" s="264">
        <f>Q778/'Summary (banks)'!$Q$46</f>
        <v>0</v>
      </c>
      <c r="R780" s="264">
        <f>R778/'Summary (banks)'!$R$46</f>
        <v>0</v>
      </c>
      <c r="S780" s="264">
        <f>S778/'Summary (banks)'!$S$46</f>
        <v>0</v>
      </c>
      <c r="T780" s="264">
        <f>T778/'Summary (banks)'!$T$46</f>
        <v>0</v>
      </c>
      <c r="U780" s="264">
        <f>U778/'Summary (banks)'!$U$46</f>
        <v>0</v>
      </c>
      <c r="V780" s="264">
        <f>V778/'Summary (banks)'!$V$46</f>
        <v>0</v>
      </c>
      <c r="W780" s="264">
        <f>W778/'Summary (banks)'!$W$46</f>
        <v>0</v>
      </c>
      <c r="X780" s="264">
        <f>X778/'Summary (banks)'!$X$46</f>
        <v>0</v>
      </c>
      <c r="Z780" s="397"/>
    </row>
    <row r="781" spans="1:26" s="17" customFormat="1" ht="15.75" thickBot="1" x14ac:dyDescent="0.3">
      <c r="A781" s="683"/>
      <c r="B781" s="685"/>
      <c r="C781" s="372" t="s">
        <v>403</v>
      </c>
      <c r="D781" s="230">
        <f>D778/'Summary (banks)'!$D$48</f>
        <v>0</v>
      </c>
      <c r="E781" s="230">
        <f>E778/'Summary (banks)'!$E$48</f>
        <v>0</v>
      </c>
      <c r="F781" s="230">
        <f>F778/'Summary (banks)'!$F$48</f>
        <v>0</v>
      </c>
      <c r="G781" s="230">
        <f>G778/'Summary (banks)'!$G$48</f>
        <v>0</v>
      </c>
      <c r="H781" s="230">
        <f>H778/'Summary (banks)'!$H$48</f>
        <v>0</v>
      </c>
      <c r="I781" s="230">
        <f>I778/'Summary (banks)'!$I$48</f>
        <v>0</v>
      </c>
      <c r="J781" s="230">
        <f>J778/'Summary (banks)'!$J$48</f>
        <v>0</v>
      </c>
      <c r="K781" s="230">
        <f>K778/'Summary (banks)'!$K$48</f>
        <v>0</v>
      </c>
      <c r="L781" s="230">
        <f>L778/'Summary (banks)'!$L$48</f>
        <v>0</v>
      </c>
      <c r="M781" s="230">
        <f>M778/'Summary (banks)'!$M$48</f>
        <v>0</v>
      </c>
      <c r="N781" s="230">
        <f>N778/'Summary (banks)'!$N$48</f>
        <v>0</v>
      </c>
      <c r="O781" s="230">
        <f>O778/'Summary (banks)'!$O$48</f>
        <v>0</v>
      </c>
      <c r="P781" s="230">
        <f>P778/'Summary (banks)'!$P$48</f>
        <v>0</v>
      </c>
      <c r="Q781" s="230" t="e">
        <f>Q778/'Summary (banks)'!$Q$48</f>
        <v>#DIV/0!</v>
      </c>
      <c r="R781" s="230">
        <f>R778/'Summary (banks)'!$R$48</f>
        <v>0</v>
      </c>
      <c r="S781" s="230">
        <f>S778/'Summary (banks)'!$S$48</f>
        <v>0</v>
      </c>
      <c r="T781" s="230">
        <f>T778/'Summary (banks)'!$T$48</f>
        <v>0</v>
      </c>
      <c r="U781" s="230">
        <f>U778/'Summary (banks)'!$U$48</f>
        <v>0</v>
      </c>
      <c r="V781" s="230">
        <f>V778/'Summary (banks)'!$V$48</f>
        <v>0</v>
      </c>
      <c r="W781" s="230">
        <f>W778/'Summary (banks)'!$W$48</f>
        <v>0</v>
      </c>
      <c r="X781" s="230">
        <f>X778/'Summary (banks)'!$X$48</f>
        <v>0</v>
      </c>
      <c r="Z781" s="397"/>
    </row>
    <row r="782" spans="1:26" s="23" customFormat="1" ht="15.75" thickBot="1" x14ac:dyDescent="0.3">
      <c r="A782" s="683"/>
      <c r="B782" s="685"/>
      <c r="C782" s="188" t="s">
        <v>3</v>
      </c>
      <c r="D782" s="203">
        <f>SUM(E782:X782)</f>
        <v>5</v>
      </c>
      <c r="E782" s="188"/>
      <c r="F782" s="188"/>
      <c r="G782" s="188"/>
      <c r="H782" s="188"/>
      <c r="I782" s="188"/>
      <c r="J782" s="188">
        <f>'BNP Paribas'!D47</f>
        <v>0</v>
      </c>
      <c r="K782" s="188"/>
      <c r="L782" s="188"/>
      <c r="M782" s="188"/>
      <c r="N782" s="188"/>
      <c r="O782" s="188"/>
      <c r="P782" s="188"/>
      <c r="Q782" s="188"/>
      <c r="R782" s="188"/>
      <c r="S782" s="188"/>
      <c r="T782" s="188"/>
      <c r="U782" s="188"/>
      <c r="V782" s="188">
        <f>Santander!D29</f>
        <v>5</v>
      </c>
      <c r="W782" s="188"/>
      <c r="X782" s="188"/>
      <c r="Y782" s="188"/>
      <c r="Z782" s="404"/>
    </row>
    <row r="783" spans="1:26" s="17" customFormat="1" x14ac:dyDescent="0.25">
      <c r="A783" s="683"/>
      <c r="B783" s="685"/>
      <c r="C783" s="189" t="s">
        <v>337</v>
      </c>
      <c r="D783" s="230">
        <f>D782/'Summary (banks)'!$D$16</f>
        <v>2.3836606735080907E-6</v>
      </c>
      <c r="E783" s="230">
        <f>E782/'Summary (banks)'!$E$16</f>
        <v>0</v>
      </c>
      <c r="F783" s="230">
        <f>F782/'Summary (banks)'!$F$16</f>
        <v>0</v>
      </c>
      <c r="G783" s="230">
        <f>G782/'Summary (banks)'!$G$16</f>
        <v>0</v>
      </c>
      <c r="H783" s="230">
        <f>H782/'Summary (banks)'!$H$16</f>
        <v>0</v>
      </c>
      <c r="I783" s="230">
        <f>I782/'Summary (banks)'!$I$16</f>
        <v>0</v>
      </c>
      <c r="J783" s="230">
        <f>J782/'Summary (banks)'!$J$16</f>
        <v>0</v>
      </c>
      <c r="K783" s="230">
        <f>K782/'Summary (banks)'!$K$16</f>
        <v>0</v>
      </c>
      <c r="L783" s="230">
        <f>L782/'Summary (banks)'!$L$16</f>
        <v>0</v>
      </c>
      <c r="M783" s="230">
        <f>M782/'Summary (banks)'!$M$16</f>
        <v>0</v>
      </c>
      <c r="N783" s="230">
        <f>N782/'Summary (banks)'!$N$16</f>
        <v>0</v>
      </c>
      <c r="O783" s="230">
        <f>O782/'Summary (banks)'!$O$16</f>
        <v>0</v>
      </c>
      <c r="P783" s="230">
        <f>P782/'Summary (banks)'!$P$16</f>
        <v>0</v>
      </c>
      <c r="Q783" s="230">
        <f>Q782/'Summary (banks)'!$Q$16</f>
        <v>0</v>
      </c>
      <c r="R783" s="230">
        <f>R782/'Summary (banks)'!$R$16</f>
        <v>0</v>
      </c>
      <c r="S783" s="230">
        <f>S782/'Summary (banks)'!$S$16</f>
        <v>0</v>
      </c>
      <c r="T783" s="230">
        <f>T782/'Summary (banks)'!$T$16</f>
        <v>0</v>
      </c>
      <c r="U783" s="230">
        <f>U782/'Summary (banks)'!$U$16</f>
        <v>0</v>
      </c>
      <c r="V783" s="230">
        <f>V782/'Summary (banks)'!$V$16</f>
        <v>2.7149272128014249E-5</v>
      </c>
      <c r="W783" s="230">
        <f>W782/'Summary (banks)'!$W$16</f>
        <v>0</v>
      </c>
      <c r="X783" s="230">
        <f>X782/'Summary (banks)'!$X$16</f>
        <v>0</v>
      </c>
      <c r="Z783" s="397"/>
    </row>
    <row r="784" spans="1:26" s="360" customFormat="1" x14ac:dyDescent="0.25">
      <c r="A784" s="683"/>
      <c r="B784" s="685"/>
      <c r="C784" s="359" t="s">
        <v>338</v>
      </c>
      <c r="D784" s="264">
        <f>D782/'Summary (banks)'!$D$20</f>
        <v>4.2653054086631766E-6</v>
      </c>
      <c r="E784" s="264">
        <f>E782/'Summary (banks)'!$E$20</f>
        <v>0</v>
      </c>
      <c r="F784" s="264">
        <f>F782/'Summary (banks)'!$F$20</f>
        <v>0</v>
      </c>
      <c r="G784" s="264">
        <f>G782/'Summary (banks)'!$G$20</f>
        <v>0</v>
      </c>
      <c r="H784" s="264">
        <f>H782/'Summary (banks)'!$H$20</f>
        <v>0</v>
      </c>
      <c r="I784" s="264">
        <f>I782/'Summary (banks)'!$I$20</f>
        <v>0</v>
      </c>
      <c r="J784" s="264">
        <f>J782/'Summary (banks)'!$J$20</f>
        <v>0</v>
      </c>
      <c r="K784" s="264">
        <f>K782/'Summary (banks)'!$K$20</f>
        <v>0</v>
      </c>
      <c r="L784" s="264">
        <f>L782/'Summary (banks)'!$L$20</f>
        <v>0</v>
      </c>
      <c r="M784" s="264">
        <f>M782/'Summary (banks)'!$M$20</f>
        <v>0</v>
      </c>
      <c r="N784" s="264">
        <f>N782/'Summary (banks)'!$N$20</f>
        <v>0</v>
      </c>
      <c r="O784" s="264">
        <f>O782/'Summary (banks)'!$O$20</f>
        <v>0</v>
      </c>
      <c r="P784" s="264">
        <f>P782/'Summary (banks)'!$P$20</f>
        <v>0</v>
      </c>
      <c r="Q784" s="264">
        <f>Q782/'Summary (banks)'!$Q$20</f>
        <v>0</v>
      </c>
      <c r="R784" s="264">
        <f>R782/'Summary (banks)'!$R$20</f>
        <v>0</v>
      </c>
      <c r="S784" s="264">
        <f>S782/'Summary (banks)'!$S$20</f>
        <v>0</v>
      </c>
      <c r="T784" s="264">
        <f>T782/'Summary (banks)'!$T$20</f>
        <v>0</v>
      </c>
      <c r="U784" s="264">
        <f>U782/'Summary (banks)'!$U$20</f>
        <v>0</v>
      </c>
      <c r="V784" s="264">
        <f>V782/'Summary (banks)'!$V$20</f>
        <v>3.2398317879335705E-5</v>
      </c>
      <c r="W784" s="264">
        <f>W782/'Summary (banks)'!$W$20</f>
        <v>0</v>
      </c>
      <c r="X784" s="264">
        <f>X782/'Summary (banks)'!$X$20</f>
        <v>0</v>
      </c>
      <c r="Z784" s="397"/>
    </row>
    <row r="785" spans="1:26" s="17" customFormat="1" ht="15.75" thickBot="1" x14ac:dyDescent="0.3">
      <c r="A785" s="683"/>
      <c r="B785" s="685"/>
      <c r="C785" s="372" t="s">
        <v>404</v>
      </c>
      <c r="D785" s="230">
        <f>D782/'Summary (banks)'!$D$22</f>
        <v>3.4542791610246777E-5</v>
      </c>
      <c r="E785" s="230">
        <f>E782/'Summary (banks)'!$E$22</f>
        <v>0</v>
      </c>
      <c r="F785" s="230">
        <f>F782/'Summary (banks)'!$F$22</f>
        <v>0</v>
      </c>
      <c r="G785" s="230">
        <f>G782/'Summary (banks)'!$G$22</f>
        <v>0</v>
      </c>
      <c r="H785" s="230">
        <f>H782/'Summary (banks)'!$H$22</f>
        <v>0</v>
      </c>
      <c r="I785" s="230">
        <f>I782/'Summary (banks)'!$I$22</f>
        <v>0</v>
      </c>
      <c r="J785" s="230">
        <f>J782/'Summary (banks)'!$J$22</f>
        <v>0</v>
      </c>
      <c r="K785" s="230">
        <f>K782/'Summary (banks)'!$K$22</f>
        <v>0</v>
      </c>
      <c r="L785" s="230">
        <f>L782/'Summary (banks)'!$L$22</f>
        <v>0</v>
      </c>
      <c r="M785" s="230">
        <f>M782/'Summary (banks)'!$M$22</f>
        <v>0</v>
      </c>
      <c r="N785" s="230">
        <f>N782/'Summary (banks)'!$N$22</f>
        <v>0</v>
      </c>
      <c r="O785" s="230">
        <f>O782/'Summary (banks)'!$O$22</f>
        <v>0</v>
      </c>
      <c r="P785" s="230">
        <f>P782/'Summary (banks)'!$P$22</f>
        <v>0</v>
      </c>
      <c r="Q785" s="230" t="e">
        <f>Q782/'Summary (banks)'!$Q$22</f>
        <v>#DIV/0!</v>
      </c>
      <c r="R785" s="230">
        <f>R782/'Summary (banks)'!$R$22</f>
        <v>0</v>
      </c>
      <c r="S785" s="230">
        <f>S782/'Summary (banks)'!$S$22</f>
        <v>0</v>
      </c>
      <c r="T785" s="230">
        <f>T782/'Summary (banks)'!$T$22</f>
        <v>0</v>
      </c>
      <c r="U785" s="230">
        <f>U782/'Summary (banks)'!$U$22</f>
        <v>0</v>
      </c>
      <c r="V785" s="230">
        <f>V782/'Summary (banks)'!$V$22</f>
        <v>4.8355899419729211E-3</v>
      </c>
      <c r="W785" s="230">
        <f>W782/'Summary (banks)'!$W$22</f>
        <v>0</v>
      </c>
      <c r="X785" s="230">
        <f>X782/'Summary (banks)'!$X$22</f>
        <v>0</v>
      </c>
      <c r="Z785" s="397"/>
    </row>
    <row r="786" spans="1:26" s="23" customFormat="1" ht="15.75" thickBot="1" x14ac:dyDescent="0.3">
      <c r="A786" s="683"/>
      <c r="B786" s="685"/>
      <c r="C786" s="190" t="s">
        <v>405</v>
      </c>
      <c r="D786" s="203">
        <f>SUM(E786:X786)</f>
        <v>0</v>
      </c>
      <c r="E786" s="190"/>
      <c r="F786" s="190"/>
      <c r="G786" s="190"/>
      <c r="H786" s="190"/>
      <c r="I786" s="190"/>
      <c r="J786" s="190"/>
      <c r="K786" s="190"/>
      <c r="L786" s="190"/>
      <c r="M786" s="190"/>
      <c r="N786" s="190"/>
      <c r="O786" s="190"/>
      <c r="P786" s="190"/>
      <c r="Q786" s="190"/>
      <c r="R786" s="190"/>
      <c r="S786" s="190"/>
      <c r="T786" s="190"/>
      <c r="U786" s="190"/>
      <c r="V786" s="188">
        <f>Santander!G29</f>
        <v>0</v>
      </c>
      <c r="W786" s="190"/>
      <c r="X786" s="190"/>
      <c r="Y786" s="190"/>
      <c r="Z786" s="405"/>
    </row>
    <row r="787" spans="1:26" s="192" customFormat="1" ht="15.75" thickBot="1" x14ac:dyDescent="0.3">
      <c r="A787" s="683"/>
      <c r="B787" s="686"/>
      <c r="C787" s="191" t="s">
        <v>406</v>
      </c>
      <c r="D787" s="231">
        <f>D786/'Summary (banks)'!$D$55</f>
        <v>0</v>
      </c>
      <c r="E787" s="231" t="e">
        <f>E786/'Summary (banks)'!$E$55</f>
        <v>#DIV/0!</v>
      </c>
      <c r="F787" s="231" t="e">
        <f>F786/'Summary (banks)'!$F$55</f>
        <v>#DIV/0!</v>
      </c>
      <c r="G787" s="231" t="e">
        <f>G786/'Summary (banks)'!$G$55</f>
        <v>#DIV/0!</v>
      </c>
      <c r="H787" s="231" t="e">
        <f>H786/'Summary (banks)'!$H$55</f>
        <v>#DIV/0!</v>
      </c>
      <c r="I787" s="231">
        <f>I786/'Summary (banks)'!$I$55</f>
        <v>0</v>
      </c>
      <c r="J787" s="231" t="e">
        <f>J786/'Summary (banks)'!$J$55</f>
        <v>#DIV/0!</v>
      </c>
      <c r="K787" s="231" t="e">
        <f>K786/'Summary (banks)'!$K$55</f>
        <v>#DIV/0!</v>
      </c>
      <c r="L787" s="231" t="e">
        <f>L786/'Summary (banks)'!$L$55</f>
        <v>#DIV/0!</v>
      </c>
      <c r="M787" s="231" t="e">
        <f>M786/'Summary (banks)'!$M$55</f>
        <v>#DIV/0!</v>
      </c>
      <c r="N787" s="231" t="e">
        <f>N786/'Summary (banks)'!$N$55</f>
        <v>#DIV/0!</v>
      </c>
      <c r="O787" s="231" t="e">
        <f>O786/'Summary (banks)'!$O$55</f>
        <v>#DIV/0!</v>
      </c>
      <c r="P787" s="231" t="e">
        <f>P786/'Summary (banks)'!$P$55</f>
        <v>#DIV/0!</v>
      </c>
      <c r="Q787" s="231" t="e">
        <f>Q786/'Summary (banks)'!$Q$55</f>
        <v>#DIV/0!</v>
      </c>
      <c r="R787" s="231">
        <f>R786/'Summary (banks)'!$R$55</f>
        <v>0</v>
      </c>
      <c r="S787" s="231" t="e">
        <f>S786/'Summary (banks)'!$S$55</f>
        <v>#DIV/0!</v>
      </c>
      <c r="T787" s="231">
        <f>T786/'Summary (banks)'!$T$55</f>
        <v>0</v>
      </c>
      <c r="U787" s="231" t="e">
        <f>U786/'Summary (banks)'!$U$55</f>
        <v>#DIV/0!</v>
      </c>
      <c r="V787" s="231" t="e">
        <f>V786/'Summary (banks)'!$V$55</f>
        <v>#DIV/0!</v>
      </c>
      <c r="W787" s="231" t="e">
        <f>W786/'Summary (banks)'!$W$55</f>
        <v>#DIV/0!</v>
      </c>
      <c r="X787" s="231" t="e">
        <f>X786/'Summary (banks)'!$X$55</f>
        <v>#DIV/0!</v>
      </c>
      <c r="Z787" s="398"/>
    </row>
    <row r="788" spans="1:26" s="230" customFormat="1" ht="15" customHeight="1" thickTop="1" thickBot="1" x14ac:dyDescent="0.3">
      <c r="A788" s="683"/>
      <c r="B788" s="687" t="s">
        <v>82</v>
      </c>
      <c r="C788" s="200" t="s">
        <v>91</v>
      </c>
      <c r="D788" s="200">
        <f>D778/D774</f>
        <v>0</v>
      </c>
      <c r="E788" s="200"/>
      <c r="F788" s="200"/>
      <c r="G788" s="200"/>
      <c r="H788" s="200"/>
      <c r="I788" s="200"/>
      <c r="J788" s="200" t="e">
        <f>'BNP Paribas'!J47</f>
        <v>#DIV/0!</v>
      </c>
      <c r="K788" s="200"/>
      <c r="L788" s="200"/>
      <c r="M788" s="200"/>
      <c r="N788" s="200"/>
      <c r="O788" s="200"/>
      <c r="P788" s="200"/>
      <c r="Q788" s="200"/>
      <c r="R788" s="200"/>
      <c r="S788" s="200"/>
      <c r="T788" s="200"/>
      <c r="U788" s="200"/>
      <c r="V788" s="201">
        <f>Santander!H29</f>
        <v>0</v>
      </c>
      <c r="W788" s="200"/>
      <c r="X788" s="200"/>
      <c r="Y788" s="200"/>
      <c r="Z788" s="406">
        <f>MEDIAN(K788:X788,E788:I788)</f>
        <v>0</v>
      </c>
    </row>
    <row r="789" spans="1:26" s="17" customFormat="1" ht="15.75" thickBot="1" x14ac:dyDescent="0.3">
      <c r="A789" s="683"/>
      <c r="B789" s="688"/>
      <c r="C789" s="193" t="s">
        <v>407</v>
      </c>
      <c r="D789" s="230">
        <v>0.25</v>
      </c>
      <c r="J789" s="204"/>
      <c r="V789" s="204"/>
      <c r="Z789" s="397"/>
    </row>
    <row r="790" spans="1:26" s="23" customFormat="1" ht="15.75" thickBot="1" x14ac:dyDescent="0.3">
      <c r="A790" s="683"/>
      <c r="B790" s="688"/>
      <c r="C790" s="188" t="s">
        <v>497</v>
      </c>
      <c r="D790" s="233">
        <f>D774/D782</f>
        <v>0.2</v>
      </c>
      <c r="E790" s="188"/>
      <c r="F790" s="188"/>
      <c r="G790" s="188"/>
      <c r="H790" s="188"/>
      <c r="I790" s="188"/>
      <c r="J790" s="188" t="e">
        <f>'BNP Paribas'!L47</f>
        <v>#DIV/0!</v>
      </c>
      <c r="K790" s="188"/>
      <c r="L790" s="188"/>
      <c r="M790" s="188"/>
      <c r="N790" s="188"/>
      <c r="O790" s="188"/>
      <c r="P790" s="188"/>
      <c r="Q790" s="188"/>
      <c r="R790" s="188"/>
      <c r="S790" s="188"/>
      <c r="T790" s="188"/>
      <c r="U790" s="188"/>
      <c r="V790" s="188">
        <f>Santander!I29</f>
        <v>0.2</v>
      </c>
      <c r="W790" s="188"/>
      <c r="X790" s="188"/>
      <c r="Y790" s="188"/>
      <c r="Z790" s="404"/>
    </row>
    <row r="791" spans="1:26" s="17" customFormat="1" x14ac:dyDescent="0.25">
      <c r="A791" s="683"/>
      <c r="B791" s="688"/>
      <c r="C791" s="189" t="s">
        <v>445</v>
      </c>
      <c r="D791" s="234">
        <f>D790/'Summary (banks)'!$D$81</f>
        <v>4.4479241650079855</v>
      </c>
      <c r="E791" s="230">
        <f>E790/'Summary (banks)'!$E$81</f>
        <v>0</v>
      </c>
      <c r="F791" s="230">
        <f>F790/'Summary (banks)'!$F$81</f>
        <v>0</v>
      </c>
      <c r="G791" s="230">
        <f>G790/'Summary (banks)'!$G$81</f>
        <v>0</v>
      </c>
      <c r="H791" s="230">
        <f>H790/'Summary (banks)'!$H$81</f>
        <v>0</v>
      </c>
      <c r="I791" s="230">
        <f>I790/'Summary (banks)'!$I$81</f>
        <v>0</v>
      </c>
      <c r="J791" s="230" t="e">
        <f>J790/'Summary (banks)'!$J$81</f>
        <v>#DIV/0!</v>
      </c>
      <c r="K791" s="230">
        <f>K790/'Summary (banks)'!$K$81</f>
        <v>0</v>
      </c>
      <c r="L791" s="230">
        <f>L790/'Summary (banks)'!$L$81</f>
        <v>0</v>
      </c>
      <c r="M791" s="230">
        <f>M790/'Summary (banks)'!$M$81</f>
        <v>0</v>
      </c>
      <c r="N791" s="230">
        <f>N790/'Summary (banks)'!$N$81</f>
        <v>0</v>
      </c>
      <c r="O791" s="230">
        <f>O790/'Summary (banks)'!$O$81</f>
        <v>0</v>
      </c>
      <c r="P791" s="230">
        <f>P790/'Summary (banks)'!$P$81</f>
        <v>0</v>
      </c>
      <c r="Q791" s="230">
        <f>Q790/'Summary (banks)'!$Q$81</f>
        <v>0</v>
      </c>
      <c r="R791" s="230">
        <f>R790/'Summary (banks)'!$R$81</f>
        <v>0</v>
      </c>
      <c r="S791" s="230">
        <f>S790/'Summary (banks)'!$S$81</f>
        <v>0</v>
      </c>
      <c r="T791" s="230">
        <f>T790/'Summary (banks)'!$T$81</f>
        <v>0</v>
      </c>
      <c r="U791" s="230">
        <f>U790/'Summary (banks)'!$U$81</f>
        <v>0</v>
      </c>
      <c r="V791" s="230">
        <f>V790/'Summary (banks)'!$V$81</f>
        <v>3.8581124960720645</v>
      </c>
      <c r="W791" s="230">
        <f>W790/'Summary (banks)'!$W$81</f>
        <v>0</v>
      </c>
      <c r="X791" s="230">
        <f>X790/'Summary (banks)'!$X$81</f>
        <v>0</v>
      </c>
      <c r="Z791" s="397"/>
    </row>
    <row r="792" spans="1:26" s="360" customFormat="1" x14ac:dyDescent="0.25">
      <c r="A792" s="683"/>
      <c r="B792" s="688"/>
      <c r="C792" s="359" t="s">
        <v>446</v>
      </c>
      <c r="D792" s="363">
        <f>D790/'Summary (banks)'!$D$84</f>
        <v>3.4637994774330694</v>
      </c>
      <c r="E792" s="264">
        <f>E790/'Summary (banks)'!$E$84</f>
        <v>0</v>
      </c>
      <c r="F792" s="264">
        <f>F790/'Summary (banks)'!$F$84</f>
        <v>0</v>
      </c>
      <c r="G792" s="264">
        <f>G790/'Summary (banks)'!$G$84</f>
        <v>0</v>
      </c>
      <c r="H792" s="264">
        <f>H790/'Summary (banks)'!$H$84</f>
        <v>0</v>
      </c>
      <c r="I792" s="264">
        <f>I790/'Summary (banks)'!$I$84</f>
        <v>0</v>
      </c>
      <c r="J792" s="264" t="e">
        <f>J790/'Summary (banks)'!$J$84</f>
        <v>#DIV/0!</v>
      </c>
      <c r="K792" s="264">
        <f>K790/'Summary (banks)'!$K$84</f>
        <v>0</v>
      </c>
      <c r="L792" s="264">
        <f>L790/'Summary (banks)'!$L$84</f>
        <v>0</v>
      </c>
      <c r="M792" s="264">
        <f>M790/'Summary (banks)'!$M$84</f>
        <v>0</v>
      </c>
      <c r="N792" s="264">
        <f>N790/'Summary (banks)'!$N$84</f>
        <v>0</v>
      </c>
      <c r="O792" s="264">
        <f>O790/'Summary (banks)'!$O$84</f>
        <v>0</v>
      </c>
      <c r="P792" s="264">
        <f>P790/'Summary (banks)'!$P$84</f>
        <v>0</v>
      </c>
      <c r="Q792" s="264">
        <f>Q790/'Summary (banks)'!$Q$84</f>
        <v>0</v>
      </c>
      <c r="R792" s="264">
        <f>R790/'Summary (banks)'!$R$84</f>
        <v>0</v>
      </c>
      <c r="S792" s="264">
        <f>S790/'Summary (banks)'!$S$84</f>
        <v>0</v>
      </c>
      <c r="T792" s="264">
        <f>T790/'Summary (banks)'!$T$84</f>
        <v>0</v>
      </c>
      <c r="U792" s="264">
        <f>U790/'Summary (banks)'!$U$84</f>
        <v>0</v>
      </c>
      <c r="V792" s="264">
        <f>V790/'Summary (banks)'!$V$84</f>
        <v>2.9292777830502046</v>
      </c>
      <c r="W792" s="264">
        <f>W790/'Summary (banks)'!$W$84</f>
        <v>0</v>
      </c>
      <c r="X792" s="264">
        <f>X790/'Summary (banks)'!$X$84</f>
        <v>0</v>
      </c>
      <c r="Z792" s="397"/>
    </row>
    <row r="793" spans="1:26" s="17" customFormat="1" ht="15.75" thickBot="1" x14ac:dyDescent="0.3">
      <c r="A793" s="683"/>
      <c r="B793" s="688"/>
      <c r="C793" s="357" t="s">
        <v>448</v>
      </c>
      <c r="D793" s="234">
        <f>D790/'Summary (banks)'!$D$92</f>
        <v>4.7885185495919673</v>
      </c>
      <c r="E793" s="230">
        <f>E790/'Summary (banks)'!$E$90</f>
        <v>0</v>
      </c>
      <c r="F793" s="230">
        <f>F790/'Summary (banks)'!$F$90</f>
        <v>0</v>
      </c>
      <c r="G793" s="230">
        <f>G790/'Summary (banks)'!$G$90</f>
        <v>0</v>
      </c>
      <c r="H793" s="230">
        <f>H790/'Summary (banks)'!$H$90</f>
        <v>0</v>
      </c>
      <c r="I793" s="230">
        <f>I790/'Summary (banks)'!$I$90</f>
        <v>0</v>
      </c>
      <c r="J793" s="230" t="e">
        <f>J790/'Summary (banks)'!$J$90</f>
        <v>#DIV/0!</v>
      </c>
      <c r="K793" s="230">
        <f>K790/'Summary (banks)'!$K$90</f>
        <v>0</v>
      </c>
      <c r="L793" s="230">
        <f>L790/'Summary (banks)'!$L$90</f>
        <v>0</v>
      </c>
      <c r="M793" s="230">
        <f>M790/'Summary (banks)'!$M$90</f>
        <v>0</v>
      </c>
      <c r="N793" s="230">
        <f>N790/'Summary (banks)'!$N$90</f>
        <v>0</v>
      </c>
      <c r="O793" s="230">
        <f>O790/'Summary (banks)'!$O$90</f>
        <v>0</v>
      </c>
      <c r="P793" s="230">
        <f>P790/'Summary (banks)'!$P$90</f>
        <v>0</v>
      </c>
      <c r="Q793" s="230">
        <f>Q790/'Summary (banks)'!$Q$90</f>
        <v>0</v>
      </c>
      <c r="R793" s="230">
        <f>R790/'Summary (banks)'!$R$90</f>
        <v>0</v>
      </c>
      <c r="S793" s="230">
        <f>S790/'Summary (banks)'!$S$90</f>
        <v>0</v>
      </c>
      <c r="T793" s="230">
        <f>T790/'Summary (banks)'!$T$90</f>
        <v>0</v>
      </c>
      <c r="U793" s="230">
        <f>U790/'Summary (banks)'!$U$90</f>
        <v>0</v>
      </c>
      <c r="V793" s="230">
        <f>V790/'Summary (banks)'!$V$90</f>
        <v>3.9030903665814156</v>
      </c>
      <c r="W793" s="230">
        <f>W790/'Summary (banks)'!$W$90</f>
        <v>0</v>
      </c>
      <c r="X793" s="230">
        <f>X790/'Summary (banks)'!$X$90</f>
        <v>0</v>
      </c>
      <c r="Z793" s="397"/>
    </row>
    <row r="794" spans="1:26" s="202" customFormat="1" ht="15.75" thickBot="1" x14ac:dyDescent="0.3">
      <c r="A794" s="683"/>
      <c r="B794" s="688"/>
      <c r="C794" s="201" t="s">
        <v>498</v>
      </c>
      <c r="D794" s="201">
        <f>D774/D770</f>
        <v>0.2</v>
      </c>
      <c r="E794" s="201"/>
      <c r="F794" s="201"/>
      <c r="G794" s="201"/>
      <c r="H794" s="201"/>
      <c r="I794" s="201"/>
      <c r="J794" s="201" t="e">
        <f>'BNP Paribas'!M47</f>
        <v>#DIV/0!</v>
      </c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>
        <f>Santander!J29</f>
        <v>0.2</v>
      </c>
      <c r="W794" s="201"/>
      <c r="X794" s="201"/>
      <c r="Y794" s="201"/>
      <c r="Z794" s="407"/>
    </row>
    <row r="795" spans="1:26" s="230" customFormat="1" x14ac:dyDescent="0.25">
      <c r="A795" s="683"/>
      <c r="B795" s="688"/>
      <c r="C795" s="382" t="s">
        <v>445</v>
      </c>
      <c r="D795" s="230">
        <f>D794/'Summary (banks)'!$D$94</f>
        <v>1.0356525133288392</v>
      </c>
      <c r="E795" s="230">
        <f>E794/'Summary (banks)'!$E$94</f>
        <v>0</v>
      </c>
      <c r="F795" s="230">
        <f>F794/'Summary (banks)'!$F$94</f>
        <v>0</v>
      </c>
      <c r="G795" s="230">
        <f>G794/'Summary (banks)'!$G$94</f>
        <v>0</v>
      </c>
      <c r="H795" s="230">
        <f>H794/'Summary (banks)'!$H$94</f>
        <v>0</v>
      </c>
      <c r="I795" s="230">
        <f>I794/'Summary (banks)'!$I$94</f>
        <v>0</v>
      </c>
      <c r="J795" s="230" t="e">
        <f>J794/'Summary (banks)'!$J$94</f>
        <v>#DIV/0!</v>
      </c>
      <c r="K795" s="230">
        <f>K794/'Summary (banks)'!$K$94</f>
        <v>0</v>
      </c>
      <c r="L795" s="230">
        <f>L794/'Summary (banks)'!$L$94</f>
        <v>0</v>
      </c>
      <c r="M795" s="230">
        <f>M794/'Summary (banks)'!$M$94</f>
        <v>0</v>
      </c>
      <c r="N795" s="230">
        <f>N794/'Summary (banks)'!$N$94</f>
        <v>0</v>
      </c>
      <c r="O795" s="230">
        <f>O794/'Summary (banks)'!$O$94</f>
        <v>0</v>
      </c>
      <c r="P795" s="230">
        <f>P794/'Summary (banks)'!$P$94</f>
        <v>0</v>
      </c>
      <c r="Q795" s="230">
        <f>Q794/'Summary (banks)'!$Q$94</f>
        <v>0</v>
      </c>
      <c r="R795" s="230">
        <f>R794/'Summary (banks)'!$R$94</f>
        <v>0</v>
      </c>
      <c r="S795" s="230">
        <f>S794/'Summary (banks)'!$S$94</f>
        <v>0</v>
      </c>
      <c r="T795" s="230">
        <f>T794/'Summary (banks)'!$T$94</f>
        <v>0</v>
      </c>
      <c r="U795" s="230">
        <f>U794/'Summary (banks)'!$U$94</f>
        <v>0</v>
      </c>
      <c r="V795" s="230">
        <f>V794/'Summary (banks)'!$V$94</f>
        <v>0.9614538598512623</v>
      </c>
      <c r="W795" s="230">
        <f>W794/'Summary (banks)'!$W$94</f>
        <v>0</v>
      </c>
      <c r="X795" s="230">
        <f>X794/'Summary (banks)'!$X$94</f>
        <v>0</v>
      </c>
      <c r="Z795" s="399"/>
    </row>
    <row r="796" spans="1:26" s="264" customFormat="1" x14ac:dyDescent="0.25">
      <c r="A796" s="683"/>
      <c r="B796" s="688"/>
      <c r="C796" s="383" t="s">
        <v>446</v>
      </c>
      <c r="D796" s="264">
        <f>D794/'Summary (banks)'!$D$97</f>
        <v>0.75749821776291626</v>
      </c>
      <c r="E796" s="264">
        <f>E794/'Summary (banks)'!$E$97</f>
        <v>0</v>
      </c>
      <c r="F796" s="264">
        <f>F794/'Summary (banks)'!$F$97</f>
        <v>0</v>
      </c>
      <c r="G796" s="264">
        <f>G794/'Summary (banks)'!$G$97</f>
        <v>0</v>
      </c>
      <c r="H796" s="264">
        <f>H794/'Summary (banks)'!$H$97</f>
        <v>0</v>
      </c>
      <c r="I796" s="264">
        <f>I794/'Summary (banks)'!$I$97</f>
        <v>0</v>
      </c>
      <c r="J796" s="264" t="e">
        <f>J794/'Summary (banks)'!$J$97</f>
        <v>#DIV/0!</v>
      </c>
      <c r="K796" s="264">
        <f>K794/'Summary (banks)'!$K$97</f>
        <v>0</v>
      </c>
      <c r="L796" s="264">
        <f>L794/'Summary (banks)'!$L$97</f>
        <v>0</v>
      </c>
      <c r="M796" s="264">
        <f>M794/'Summary (banks)'!$M$97</f>
        <v>0</v>
      </c>
      <c r="N796" s="264">
        <f>N794/'Summary (banks)'!$N$97</f>
        <v>0</v>
      </c>
      <c r="O796" s="264">
        <f>O794/'Summary (banks)'!$O$97</f>
        <v>0</v>
      </c>
      <c r="P796" s="264">
        <f>P794/'Summary (banks)'!$P$97</f>
        <v>0</v>
      </c>
      <c r="Q796" s="264">
        <f>Q794/'Summary (banks)'!$Q$97</f>
        <v>0</v>
      </c>
      <c r="R796" s="264">
        <f>R794/'Summary (banks)'!$R$97</f>
        <v>0</v>
      </c>
      <c r="S796" s="264">
        <f>S794/'Summary (banks)'!$S$97</f>
        <v>0</v>
      </c>
      <c r="T796" s="264">
        <f>T794/'Summary (banks)'!$T$97</f>
        <v>0</v>
      </c>
      <c r="U796" s="264">
        <f>U794/'Summary (banks)'!$U$97</f>
        <v>0</v>
      </c>
      <c r="V796" s="264">
        <f>V794/'Summary (banks)'!$V$97</f>
        <v>0.76575875486381328</v>
      </c>
      <c r="W796" s="264">
        <f>W794/'Summary (banks)'!$W$97</f>
        <v>0</v>
      </c>
      <c r="X796" s="264">
        <f>X794/'Summary (banks)'!$X$97</f>
        <v>0</v>
      </c>
      <c r="Z796" s="399"/>
    </row>
    <row r="797" spans="1:26" s="230" customFormat="1" x14ac:dyDescent="0.25">
      <c r="A797" s="683"/>
      <c r="B797" s="688"/>
      <c r="C797" s="387" t="s">
        <v>448</v>
      </c>
      <c r="D797" s="230">
        <f>D794/'Summary (banks)'!$D$105</f>
        <v>0.92188328577413359</v>
      </c>
      <c r="E797" s="230">
        <f>E794/'Summary (banks)'!$E$103</f>
        <v>0</v>
      </c>
      <c r="F797" s="230">
        <f>F794/'Summary (banks)'!$F$103</f>
        <v>0</v>
      </c>
      <c r="G797" s="230">
        <f>G794/'Summary (banks)'!$G$103</f>
        <v>0</v>
      </c>
      <c r="H797" s="230">
        <f>H794/'Summary (banks)'!$H$103</f>
        <v>0</v>
      </c>
      <c r="I797" s="230">
        <f>I794/'Summary (banks)'!$I$103</f>
        <v>0</v>
      </c>
      <c r="J797" s="230" t="e">
        <f>J794/'Summary (banks)'!$J$103</f>
        <v>#DIV/0!</v>
      </c>
      <c r="K797" s="230">
        <f>K794/'Summary (banks)'!$K$103</f>
        <v>0</v>
      </c>
      <c r="L797" s="230">
        <f>L794/'Summary (banks)'!$L$103</f>
        <v>0</v>
      </c>
      <c r="M797" s="230">
        <f>M794/'Summary (banks)'!$M$103</f>
        <v>0</v>
      </c>
      <c r="N797" s="230">
        <f>N794/'Summary (banks)'!$N$103</f>
        <v>0</v>
      </c>
      <c r="O797" s="230">
        <f>O794/'Summary (banks)'!$O$103</f>
        <v>0</v>
      </c>
      <c r="P797" s="230">
        <f>P794/'Summary (banks)'!$P$103</f>
        <v>0</v>
      </c>
      <c r="Q797" s="230">
        <f>Q794/'Summary (banks)'!$Q$103</f>
        <v>0</v>
      </c>
      <c r="R797" s="230">
        <f>R794/'Summary (banks)'!$R$103</f>
        <v>0</v>
      </c>
      <c r="S797" s="230">
        <f>S794/'Summary (banks)'!$S$103</f>
        <v>0</v>
      </c>
      <c r="T797" s="230">
        <f>T794/'Summary (banks)'!$T$103</f>
        <v>0</v>
      </c>
      <c r="U797" s="230">
        <f>U794/'Summary (banks)'!$U$103</f>
        <v>0</v>
      </c>
      <c r="V797" s="230">
        <f>V794/'Summary (banks)'!$V$103</f>
        <v>0.96950127877237857</v>
      </c>
      <c r="W797" s="230">
        <f>W794/'Summary (banks)'!$W$103</f>
        <v>0</v>
      </c>
      <c r="X797" s="230">
        <f>X794/'Summary (banks)'!$X$103</f>
        <v>0</v>
      </c>
      <c r="Z797" s="399"/>
    </row>
    <row r="799" spans="1:26" ht="15.75" thickBot="1" x14ac:dyDescent="0.3"/>
    <row r="800" spans="1:26" s="23" customFormat="1" ht="15.75" customHeight="1" thickBot="1" x14ac:dyDescent="0.3">
      <c r="A800" s="682" t="s">
        <v>392</v>
      </c>
      <c r="B800" s="684" t="s">
        <v>331</v>
      </c>
      <c r="C800" s="188" t="s">
        <v>2</v>
      </c>
      <c r="D800" s="203">
        <f>SUM(E800:X800)</f>
        <v>2</v>
      </c>
      <c r="E800" s="188"/>
      <c r="F800" s="188"/>
      <c r="G800" s="188"/>
      <c r="H800" s="188"/>
      <c r="I800" s="188"/>
      <c r="J800" s="188"/>
      <c r="K800" s="188"/>
      <c r="L800" s="188"/>
      <c r="M800" s="188"/>
      <c r="N800" s="188">
        <f>'Crédit Mutuel'!C15</f>
        <v>2</v>
      </c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  <c r="Z800" s="404"/>
    </row>
    <row r="801" spans="1:26" s="17" customFormat="1" x14ac:dyDescent="0.25">
      <c r="A801" s="683"/>
      <c r="B801" s="685"/>
      <c r="C801" s="189" t="s">
        <v>333</v>
      </c>
      <c r="D801" s="230">
        <f>D800/'Summary (banks)'!$D$3</f>
        <v>4.0949417973398578E-6</v>
      </c>
      <c r="E801" s="230">
        <f>E800/'Summary (banks)'!$E$3</f>
        <v>0</v>
      </c>
      <c r="F801" s="230">
        <f>F800/'Summary (banks)'!$F$3</f>
        <v>0</v>
      </c>
      <c r="G801" s="230">
        <f>G800/'Summary (banks)'!$G$3</f>
        <v>0</v>
      </c>
      <c r="H801" s="230">
        <f>H800/'Summary (banks)'!$H$3</f>
        <v>0</v>
      </c>
      <c r="I801" s="230">
        <f>I800/'Summary (banks)'!$I$3</f>
        <v>0</v>
      </c>
      <c r="J801" s="230">
        <f>J800/'Summary (banks)'!$J$3</f>
        <v>0</v>
      </c>
      <c r="K801" s="230">
        <f>K800/'Summary (banks)'!$K$3</f>
        <v>0</v>
      </c>
      <c r="L801" s="230">
        <f>L800/'Summary (banks)'!$L$3</f>
        <v>0</v>
      </c>
      <c r="M801" s="230">
        <f>M800/'Summary (banks)'!$M$3</f>
        <v>0</v>
      </c>
      <c r="N801" s="230">
        <f>N800/'Summary (banks)'!$N$3</f>
        <v>1.2256403971074888E-4</v>
      </c>
      <c r="O801" s="230">
        <f>O800/'Summary (banks)'!$O$3</f>
        <v>0</v>
      </c>
      <c r="P801" s="230">
        <f>P800/'Summary (banks)'!$P$3</f>
        <v>0</v>
      </c>
      <c r="Q801" s="230">
        <f>Q800/'Summary (banks)'!$Q$3</f>
        <v>0</v>
      </c>
      <c r="R801" s="230">
        <f>R800/'Summary (banks)'!$R$3</f>
        <v>0</v>
      </c>
      <c r="S801" s="230">
        <f>S800/'Summary (banks)'!$S$3</f>
        <v>0</v>
      </c>
      <c r="T801" s="230">
        <f>T800/'Summary (banks)'!$T$3</f>
        <v>0</v>
      </c>
      <c r="U801" s="230">
        <f>U800/'Summary (banks)'!$U$3</f>
        <v>0</v>
      </c>
      <c r="V801" s="230">
        <f>V800/'Summary (banks)'!$V$3</f>
        <v>0</v>
      </c>
      <c r="W801" s="230">
        <f>W800/'Summary (banks)'!$W$3</f>
        <v>0</v>
      </c>
      <c r="X801" s="230">
        <f>X800/'Summary (banks)'!$X$3</f>
        <v>0</v>
      </c>
      <c r="Z801" s="397"/>
    </row>
    <row r="802" spans="1:26" s="360" customFormat="1" x14ac:dyDescent="0.25">
      <c r="A802" s="683"/>
      <c r="B802" s="685"/>
      <c r="C802" s="359" t="s">
        <v>334</v>
      </c>
      <c r="D802" s="264">
        <f>D800/'Summary (banks)'!$D$7</f>
        <v>7.8015563861004411E-6</v>
      </c>
      <c r="E802" s="264">
        <f>E800/'Summary (banks)'!$E$7</f>
        <v>0</v>
      </c>
      <c r="F802" s="264">
        <f>F800/'Summary (banks)'!$F$7</f>
        <v>0</v>
      </c>
      <c r="G802" s="264">
        <f>G800/'Summary (banks)'!$G$7</f>
        <v>0</v>
      </c>
      <c r="H802" s="264">
        <f>H800/'Summary (banks)'!$H$7</f>
        <v>0</v>
      </c>
      <c r="I802" s="264">
        <f>I800/'Summary (banks)'!$I$7</f>
        <v>0</v>
      </c>
      <c r="J802" s="264">
        <f>J800/'Summary (banks)'!$J$7</f>
        <v>0</v>
      </c>
      <c r="K802" s="264">
        <f>K800/'Summary (banks)'!$K$7</f>
        <v>0</v>
      </c>
      <c r="L802" s="264">
        <f>L800/'Summary (banks)'!$L$7</f>
        <v>0</v>
      </c>
      <c r="M802" s="264">
        <f>M800/'Summary (banks)'!$M$7</f>
        <v>0</v>
      </c>
      <c r="N802" s="264">
        <f>N800/'Summary (banks)'!$N$7</f>
        <v>7.1864893999281352E-4</v>
      </c>
      <c r="O802" s="264">
        <f>O800/'Summary (banks)'!$O$7</f>
        <v>0</v>
      </c>
      <c r="P802" s="264">
        <f>P800/'Summary (banks)'!$P$7</f>
        <v>0</v>
      </c>
      <c r="Q802" s="264">
        <f>Q800/'Summary (banks)'!$Q$7</f>
        <v>0</v>
      </c>
      <c r="R802" s="264">
        <f>R800/'Summary (banks)'!$R$7</f>
        <v>0</v>
      </c>
      <c r="S802" s="264">
        <f>S800/'Summary (banks)'!$S$7</f>
        <v>0</v>
      </c>
      <c r="T802" s="264">
        <f>T800/'Summary (banks)'!$T$7</f>
        <v>0</v>
      </c>
      <c r="U802" s="264">
        <f>U800/'Summary (banks)'!$U$7</f>
        <v>0</v>
      </c>
      <c r="V802" s="264">
        <f>V800/'Summary (banks)'!$V$7</f>
        <v>0</v>
      </c>
      <c r="W802" s="264">
        <f>W800/'Summary (banks)'!$W$7</f>
        <v>0</v>
      </c>
      <c r="X802" s="264">
        <f>X800/'Summary (banks)'!$X$7</f>
        <v>0</v>
      </c>
      <c r="Z802" s="397"/>
    </row>
    <row r="803" spans="1:26" s="17" customFormat="1" ht="15.75" thickBot="1" x14ac:dyDescent="0.3">
      <c r="A803" s="683"/>
      <c r="B803" s="685"/>
      <c r="C803" s="372" t="s">
        <v>398</v>
      </c>
      <c r="D803" s="230">
        <f>D800/'Summary (banks)'!$D$9</f>
        <v>3.416169433742796E-5</v>
      </c>
      <c r="E803" s="230">
        <f>E800/'Summary (banks)'!$E$9</f>
        <v>0</v>
      </c>
      <c r="F803" s="230">
        <f>F800/'Summary (banks)'!$F$9</f>
        <v>0</v>
      </c>
      <c r="G803" s="230">
        <f>G800/'Summary (banks)'!$G$9</f>
        <v>0</v>
      </c>
      <c r="H803" s="230">
        <f>H800/'Summary (banks)'!$H$9</f>
        <v>0</v>
      </c>
      <c r="I803" s="230">
        <f>I800/'Summary (banks)'!$I$9</f>
        <v>0</v>
      </c>
      <c r="J803" s="230">
        <f>J800/'Summary (banks)'!$J$9</f>
        <v>0</v>
      </c>
      <c r="K803" s="230">
        <f>K800/'Summary (banks)'!$K$9</f>
        <v>0</v>
      </c>
      <c r="L803" s="230">
        <f>L800/'Summary (banks)'!$L$9</f>
        <v>0</v>
      </c>
      <c r="M803" s="230">
        <f>M800/'Summary (banks)'!$M$9</f>
        <v>0</v>
      </c>
      <c r="N803" s="230">
        <f>N800/'Summary (banks)'!$N$9</f>
        <v>2.1074815595363539E-3</v>
      </c>
      <c r="O803" s="230">
        <f>O800/'Summary (banks)'!$O$9</f>
        <v>0</v>
      </c>
      <c r="P803" s="230">
        <f>P800/'Summary (banks)'!$P$9</f>
        <v>0</v>
      </c>
      <c r="Q803" s="230" t="e">
        <f>Q800/'Summary (banks)'!$Q$9</f>
        <v>#DIV/0!</v>
      </c>
      <c r="R803" s="230">
        <f>R800/'Summary (banks)'!$R$9</f>
        <v>0</v>
      </c>
      <c r="S803" s="230">
        <f>S800/'Summary (banks)'!$S$9</f>
        <v>0</v>
      </c>
      <c r="T803" s="230">
        <f>T800/'Summary (banks)'!$T$9</f>
        <v>0</v>
      </c>
      <c r="U803" s="230">
        <f>U800/'Summary (banks)'!$U$9</f>
        <v>0</v>
      </c>
      <c r="V803" s="230">
        <f>V800/'Summary (banks)'!$V$9</f>
        <v>0</v>
      </c>
      <c r="W803" s="230">
        <f>W800/'Summary (banks)'!$W$9</f>
        <v>0</v>
      </c>
      <c r="X803" s="230">
        <f>X800/'Summary (banks)'!$X$9</f>
        <v>0</v>
      </c>
      <c r="Z803" s="397"/>
    </row>
    <row r="804" spans="1:26" s="23" customFormat="1" ht="15.75" thickBot="1" x14ac:dyDescent="0.3">
      <c r="A804" s="683"/>
      <c r="B804" s="685"/>
      <c r="C804" s="236" t="s">
        <v>6</v>
      </c>
      <c r="D804" s="203">
        <f>SUM(E804:X804)</f>
        <v>1</v>
      </c>
      <c r="E804" s="188"/>
      <c r="F804" s="188"/>
      <c r="G804" s="188"/>
      <c r="H804" s="188"/>
      <c r="I804" s="188"/>
      <c r="J804" s="188"/>
      <c r="K804" s="188"/>
      <c r="L804" s="188"/>
      <c r="M804" s="188"/>
      <c r="N804" s="188">
        <f>'Crédit Mutuel'!E15</f>
        <v>1</v>
      </c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404"/>
    </row>
    <row r="805" spans="1:26" s="17" customFormat="1" x14ac:dyDescent="0.25">
      <c r="A805" s="683"/>
      <c r="B805" s="685"/>
      <c r="C805" s="189" t="s">
        <v>335</v>
      </c>
      <c r="D805" s="230">
        <f>D804/'Summary (banks)'!$D$29</f>
        <v>1.0602341910875844E-5</v>
      </c>
      <c r="E805" s="230">
        <f>E804/'Summary (banks)'!$E$29</f>
        <v>0</v>
      </c>
      <c r="F805" s="230">
        <f>F804/'Summary (banks)'!$F$29</f>
        <v>0</v>
      </c>
      <c r="G805" s="230">
        <f>G804/'Summary (banks)'!$G$29</f>
        <v>0</v>
      </c>
      <c r="H805" s="230">
        <f>H804/'Summary (banks)'!$H$29</f>
        <v>0</v>
      </c>
      <c r="I805" s="230">
        <f>I804/'Summary (banks)'!$I$29</f>
        <v>0</v>
      </c>
      <c r="J805" s="230">
        <f>J804/'Summary (banks)'!$J$29</f>
        <v>0</v>
      </c>
      <c r="K805" s="230">
        <f>K804/'Summary (banks)'!$K$29</f>
        <v>0</v>
      </c>
      <c r="L805" s="230">
        <f>L804/'Summary (banks)'!$L$29</f>
        <v>0</v>
      </c>
      <c r="M805" s="230">
        <f>M804/'Summary (banks)'!$M$29</f>
        <v>0</v>
      </c>
      <c r="N805" s="230">
        <f>N804/'Summary (banks)'!$N$29</f>
        <v>1.3574046423238766E-4</v>
      </c>
      <c r="O805" s="230">
        <f>O804/'Summary (banks)'!$O$29</f>
        <v>0</v>
      </c>
      <c r="P805" s="230">
        <f>P804/'Summary (banks)'!$P$29</f>
        <v>0</v>
      </c>
      <c r="Q805" s="230">
        <f>Q804/'Summary (banks)'!$Q$29</f>
        <v>0</v>
      </c>
      <c r="R805" s="230">
        <f>R804/'Summary (banks)'!$R$29</f>
        <v>0</v>
      </c>
      <c r="S805" s="230">
        <f>S804/'Summary (banks)'!$S$29</f>
        <v>0</v>
      </c>
      <c r="T805" s="230">
        <f>T804/'Summary (banks)'!$T$29</f>
        <v>0</v>
      </c>
      <c r="U805" s="230">
        <f>U804/'Summary (banks)'!$U$29</f>
        <v>0</v>
      </c>
      <c r="V805" s="230">
        <f>V804/'Summary (banks)'!$V$29</f>
        <v>0</v>
      </c>
      <c r="W805" s="230">
        <f>W804/'Summary (banks)'!$W$29</f>
        <v>0</v>
      </c>
      <c r="X805" s="230">
        <f>X804/'Summary (banks)'!$X$29</f>
        <v>0</v>
      </c>
      <c r="Z805" s="397"/>
    </row>
    <row r="806" spans="1:26" s="360" customFormat="1" x14ac:dyDescent="0.25">
      <c r="A806" s="683"/>
      <c r="B806" s="685"/>
      <c r="C806" s="359" t="s">
        <v>336</v>
      </c>
      <c r="D806" s="264">
        <f>D804/'Summary (banks)'!$D$33</f>
        <v>1.4774162645619955E-5</v>
      </c>
      <c r="E806" s="264">
        <f>E804/'Summary (banks)'!$E$33</f>
        <v>0</v>
      </c>
      <c r="F806" s="264">
        <f>F804/'Summary (banks)'!$F$33</f>
        <v>0</v>
      </c>
      <c r="G806" s="264">
        <f>G804/'Summary (banks)'!$G$33</f>
        <v>0</v>
      </c>
      <c r="H806" s="264">
        <f>H804/'Summary (banks)'!$H$33</f>
        <v>0</v>
      </c>
      <c r="I806" s="264">
        <f>I804/'Summary (banks)'!$I$33</f>
        <v>0</v>
      </c>
      <c r="J806" s="264">
        <f>J804/'Summary (banks)'!$J$33</f>
        <v>0</v>
      </c>
      <c r="K806" s="264">
        <f>K804/'Summary (banks)'!$K$33</f>
        <v>0</v>
      </c>
      <c r="L806" s="264">
        <f>L804/'Summary (banks)'!$L$33</f>
        <v>0</v>
      </c>
      <c r="M806" s="264">
        <f>M804/'Summary (banks)'!$M$33</f>
        <v>0</v>
      </c>
      <c r="N806" s="264">
        <f>N804/'Summary (banks)'!$N$33</f>
        <v>1.0235414534288639E-3</v>
      </c>
      <c r="O806" s="264">
        <f>O804/'Summary (banks)'!$O$33</f>
        <v>0</v>
      </c>
      <c r="P806" s="264">
        <f>P804/'Summary (banks)'!$P$33</f>
        <v>0</v>
      </c>
      <c r="Q806" s="264">
        <f>Q804/'Summary (banks)'!$Q$33</f>
        <v>0</v>
      </c>
      <c r="R806" s="264">
        <f>R804/'Summary (banks)'!$R$33</f>
        <v>0</v>
      </c>
      <c r="S806" s="264">
        <f>S804/'Summary (banks)'!$S$33</f>
        <v>0</v>
      </c>
      <c r="T806" s="264">
        <f>T804/'Summary (banks)'!$T$33</f>
        <v>0</v>
      </c>
      <c r="U806" s="264">
        <f>U804/'Summary (banks)'!$U$33</f>
        <v>0</v>
      </c>
      <c r="V806" s="264">
        <f>V804/'Summary (banks)'!$V$33</f>
        <v>0</v>
      </c>
      <c r="W806" s="264">
        <f>W804/'Summary (banks)'!$W$33</f>
        <v>0</v>
      </c>
      <c r="X806" s="264">
        <f>X804/'Summary (banks)'!$X$33</f>
        <v>0</v>
      </c>
      <c r="Z806" s="397"/>
    </row>
    <row r="807" spans="1:26" s="17" customFormat="1" ht="15.75" thickBot="1" x14ac:dyDescent="0.3">
      <c r="A807" s="683"/>
      <c r="B807" s="685"/>
      <c r="C807" s="372" t="s">
        <v>399</v>
      </c>
      <c r="D807" s="230">
        <f>D804/'Summary (banks)'!$D$35</f>
        <v>4.0370540808573611E-5</v>
      </c>
      <c r="E807" s="230">
        <f>E804/'Summary (banks)'!$E$35</f>
        <v>0</v>
      </c>
      <c r="F807" s="230">
        <f>F804/'Summary (banks)'!$F$35</f>
        <v>0</v>
      </c>
      <c r="G807" s="230">
        <f>G804/'Summary (banks)'!$G$35</f>
        <v>0</v>
      </c>
      <c r="H807" s="230">
        <f>H804/'Summary (banks)'!$H$35</f>
        <v>0</v>
      </c>
      <c r="I807" s="230">
        <f>I804/'Summary (banks)'!$I$35</f>
        <v>0</v>
      </c>
      <c r="J807" s="230">
        <f>J804/'Summary (banks)'!$J$35</f>
        <v>0</v>
      </c>
      <c r="K807" s="230">
        <f>K804/'Summary (banks)'!$K$35</f>
        <v>0</v>
      </c>
      <c r="L807" s="230">
        <f>L804/'Summary (banks)'!$L$35</f>
        <v>0</v>
      </c>
      <c r="M807" s="230">
        <f>M804/'Summary (banks)'!$M$35</f>
        <v>0</v>
      </c>
      <c r="N807" s="230">
        <f>N804/'Summary (banks)'!$N$35</f>
        <v>3.0959752321981426E-3</v>
      </c>
      <c r="O807" s="230">
        <f>O804/'Summary (banks)'!$O$35</f>
        <v>0</v>
      </c>
      <c r="P807" s="230">
        <f>P804/'Summary (banks)'!$P$35</f>
        <v>0</v>
      </c>
      <c r="Q807" s="230" t="e">
        <f>Q804/'Summary (banks)'!$Q$35</f>
        <v>#DIV/0!</v>
      </c>
      <c r="R807" s="230">
        <f>R804/'Summary (banks)'!$R$35</f>
        <v>0</v>
      </c>
      <c r="S807" s="230">
        <f>S804/'Summary (banks)'!$S$35</f>
        <v>0</v>
      </c>
      <c r="T807" s="230">
        <f>T804/'Summary (banks)'!$T$35</f>
        <v>0</v>
      </c>
      <c r="U807" s="230">
        <f>U804/'Summary (banks)'!$U$35</f>
        <v>0</v>
      </c>
      <c r="V807" s="230">
        <f>V804/'Summary (banks)'!$V$35</f>
        <v>0</v>
      </c>
      <c r="W807" s="230">
        <f>W804/'Summary (banks)'!$W$35</f>
        <v>0</v>
      </c>
      <c r="X807" s="230">
        <f>X804/'Summary (banks)'!$X$35</f>
        <v>0</v>
      </c>
      <c r="Z807" s="397"/>
    </row>
    <row r="808" spans="1:26" s="23" customFormat="1" ht="15.75" thickBot="1" x14ac:dyDescent="0.3">
      <c r="A808" s="683"/>
      <c r="B808" s="685"/>
      <c r="C808" s="188" t="s">
        <v>400</v>
      </c>
      <c r="D808" s="203">
        <f>SUM(E808:X808)</f>
        <v>0</v>
      </c>
      <c r="E808" s="188"/>
      <c r="F808" s="188"/>
      <c r="G808" s="188"/>
      <c r="H808" s="188"/>
      <c r="I808" s="188"/>
      <c r="J808" s="188"/>
      <c r="K808" s="188"/>
      <c r="L808" s="188"/>
      <c r="M808" s="188"/>
      <c r="N808" s="188">
        <f>'Crédit Mutuel'!H15</f>
        <v>0</v>
      </c>
      <c r="O808" s="188"/>
      <c r="P808" s="188"/>
      <c r="Q808" s="188"/>
      <c r="R808" s="188"/>
      <c r="S808" s="188"/>
      <c r="T808" s="188"/>
      <c r="U808" s="188"/>
      <c r="V808" s="188"/>
      <c r="W808" s="188"/>
      <c r="X808" s="188"/>
      <c r="Y808" s="188"/>
      <c r="Z808" s="404"/>
    </row>
    <row r="809" spans="1:26" s="17" customFormat="1" x14ac:dyDescent="0.25">
      <c r="A809" s="683"/>
      <c r="B809" s="685"/>
      <c r="C809" s="189" t="s">
        <v>401</v>
      </c>
      <c r="D809" s="230">
        <f>D808/'Summary (banks)'!$D$42</f>
        <v>0</v>
      </c>
      <c r="E809" s="230">
        <f>E808/'Summary (banks)'!$E$42</f>
        <v>0</v>
      </c>
      <c r="F809" s="230">
        <f>F808/'Summary (banks)'!$F$42</f>
        <v>0</v>
      </c>
      <c r="G809" s="230">
        <f>G808/'Summary (banks)'!$G$42</f>
        <v>0</v>
      </c>
      <c r="H809" s="230">
        <f>H808/'Summary (banks)'!$H$42</f>
        <v>0</v>
      </c>
      <c r="I809" s="230">
        <f>I808/'Summary (banks)'!$I$42</f>
        <v>0</v>
      </c>
      <c r="J809" s="230">
        <f>J808/'Summary (banks)'!$J$42</f>
        <v>0</v>
      </c>
      <c r="K809" s="230">
        <f>K808/'Summary (banks)'!$K$42</f>
        <v>0</v>
      </c>
      <c r="L809" s="230">
        <f>L808/'Summary (banks)'!$L$42</f>
        <v>0</v>
      </c>
      <c r="M809" s="230">
        <f>M808/'Summary (banks)'!$M$42</f>
        <v>0</v>
      </c>
      <c r="N809" s="230">
        <f>N808/'Summary (banks)'!$N$42</f>
        <v>0</v>
      </c>
      <c r="O809" s="230">
        <f>O808/'Summary (banks)'!$O$42</f>
        <v>0</v>
      </c>
      <c r="P809" s="230">
        <f>P808/'Summary (banks)'!$P$42</f>
        <v>0</v>
      </c>
      <c r="Q809" s="230">
        <f>Q808/'Summary (banks)'!$Q$42</f>
        <v>0</v>
      </c>
      <c r="R809" s="230">
        <f>R808/'Summary (banks)'!$R$42</f>
        <v>0</v>
      </c>
      <c r="S809" s="230">
        <f>S808/'Summary (banks)'!$S$42</f>
        <v>0</v>
      </c>
      <c r="T809" s="230">
        <f>T808/'Summary (banks)'!$T$42</f>
        <v>0</v>
      </c>
      <c r="U809" s="230">
        <f>U808/'Summary (banks)'!$U$42</f>
        <v>0</v>
      </c>
      <c r="V809" s="230">
        <f>V808/'Summary (banks)'!$V$42</f>
        <v>0</v>
      </c>
      <c r="W809" s="230">
        <f>W808/'Summary (banks)'!$W$42</f>
        <v>0</v>
      </c>
      <c r="X809" s="230">
        <f>X808/'Summary (banks)'!$X$42</f>
        <v>0</v>
      </c>
      <c r="Z809" s="397"/>
    </row>
    <row r="810" spans="1:26" s="360" customFormat="1" x14ac:dyDescent="0.25">
      <c r="A810" s="683"/>
      <c r="B810" s="685"/>
      <c r="C810" s="359" t="s">
        <v>402</v>
      </c>
      <c r="D810" s="264">
        <f>D808/'Summary (banks)'!$D$46</f>
        <v>0</v>
      </c>
      <c r="E810" s="264">
        <f>E808/'Summary (banks)'!$E$46</f>
        <v>0</v>
      </c>
      <c r="F810" s="264">
        <f>F808/'Summary (banks)'!$F$46</f>
        <v>0</v>
      </c>
      <c r="G810" s="264">
        <f>G808/'Summary (banks)'!$G$46</f>
        <v>0</v>
      </c>
      <c r="H810" s="264">
        <f>H808/'Summary (banks)'!$H$46</f>
        <v>0</v>
      </c>
      <c r="I810" s="264">
        <f>I808/'Summary (banks)'!$I$46</f>
        <v>0</v>
      </c>
      <c r="J810" s="264">
        <f>J808/'Summary (banks)'!$J$46</f>
        <v>0</v>
      </c>
      <c r="K810" s="264">
        <f>K808/'Summary (banks)'!$K$46</f>
        <v>0</v>
      </c>
      <c r="L810" s="264">
        <f>L808/'Summary (banks)'!$L$46</f>
        <v>0</v>
      </c>
      <c r="M810" s="264">
        <f>M808/'Summary (banks)'!$M$46</f>
        <v>0</v>
      </c>
      <c r="N810" s="264">
        <f>N808/'Summary (banks)'!$N$46</f>
        <v>0</v>
      </c>
      <c r="O810" s="264">
        <f>O808/'Summary (banks)'!$O$46</f>
        <v>0</v>
      </c>
      <c r="P810" s="264">
        <f>P808/'Summary (banks)'!$P$46</f>
        <v>0</v>
      </c>
      <c r="Q810" s="264">
        <f>Q808/'Summary (banks)'!$Q$46</f>
        <v>0</v>
      </c>
      <c r="R810" s="264">
        <f>R808/'Summary (banks)'!$R$46</f>
        <v>0</v>
      </c>
      <c r="S810" s="264">
        <f>S808/'Summary (banks)'!$S$46</f>
        <v>0</v>
      </c>
      <c r="T810" s="264">
        <f>T808/'Summary (banks)'!$T$46</f>
        <v>0</v>
      </c>
      <c r="U810" s="264">
        <f>U808/'Summary (banks)'!$U$46</f>
        <v>0</v>
      </c>
      <c r="V810" s="264">
        <f>V808/'Summary (banks)'!$V$46</f>
        <v>0</v>
      </c>
      <c r="W810" s="264">
        <f>W808/'Summary (banks)'!$W$46</f>
        <v>0</v>
      </c>
      <c r="X810" s="264">
        <f>X808/'Summary (banks)'!$X$46</f>
        <v>0</v>
      </c>
      <c r="Z810" s="397"/>
    </row>
    <row r="811" spans="1:26" s="17" customFormat="1" ht="15.75" thickBot="1" x14ac:dyDescent="0.3">
      <c r="A811" s="683"/>
      <c r="B811" s="685"/>
      <c r="C811" s="372" t="s">
        <v>403</v>
      </c>
      <c r="D811" s="230">
        <f>D808/'Summary (banks)'!$D$48</f>
        <v>0</v>
      </c>
      <c r="E811" s="230">
        <f>E808/'Summary (banks)'!$E$48</f>
        <v>0</v>
      </c>
      <c r="F811" s="230">
        <f>F808/'Summary (banks)'!$F$48</f>
        <v>0</v>
      </c>
      <c r="G811" s="230">
        <f>G808/'Summary (banks)'!$G$48</f>
        <v>0</v>
      </c>
      <c r="H811" s="230">
        <f>H808/'Summary (banks)'!$H$48</f>
        <v>0</v>
      </c>
      <c r="I811" s="230">
        <f>I808/'Summary (banks)'!$I$48</f>
        <v>0</v>
      </c>
      <c r="J811" s="230">
        <f>J808/'Summary (banks)'!$J$48</f>
        <v>0</v>
      </c>
      <c r="K811" s="230">
        <f>K808/'Summary (banks)'!$K$48</f>
        <v>0</v>
      </c>
      <c r="L811" s="230">
        <f>L808/'Summary (banks)'!$L$48</f>
        <v>0</v>
      </c>
      <c r="M811" s="230">
        <f>M808/'Summary (banks)'!$M$48</f>
        <v>0</v>
      </c>
      <c r="N811" s="230">
        <f>N808/'Summary (banks)'!$N$48</f>
        <v>0</v>
      </c>
      <c r="O811" s="230">
        <f>O808/'Summary (banks)'!$O$48</f>
        <v>0</v>
      </c>
      <c r="P811" s="230">
        <f>P808/'Summary (banks)'!$P$48</f>
        <v>0</v>
      </c>
      <c r="Q811" s="230" t="e">
        <f>Q808/'Summary (banks)'!$Q$48</f>
        <v>#DIV/0!</v>
      </c>
      <c r="R811" s="230">
        <f>R808/'Summary (banks)'!$R$48</f>
        <v>0</v>
      </c>
      <c r="S811" s="230">
        <f>S808/'Summary (banks)'!$S$48</f>
        <v>0</v>
      </c>
      <c r="T811" s="230">
        <f>T808/'Summary (banks)'!$T$48</f>
        <v>0</v>
      </c>
      <c r="U811" s="230">
        <f>U808/'Summary (banks)'!$U$48</f>
        <v>0</v>
      </c>
      <c r="V811" s="230">
        <f>V808/'Summary (banks)'!$V$48</f>
        <v>0</v>
      </c>
      <c r="W811" s="230">
        <f>W808/'Summary (banks)'!$W$48</f>
        <v>0</v>
      </c>
      <c r="X811" s="230">
        <f>X808/'Summary (banks)'!$X$48</f>
        <v>0</v>
      </c>
      <c r="Z811" s="397"/>
    </row>
    <row r="812" spans="1:26" s="23" customFormat="1" ht="15.75" thickBot="1" x14ac:dyDescent="0.3">
      <c r="A812" s="683"/>
      <c r="B812" s="685"/>
      <c r="C812" s="188" t="s">
        <v>3</v>
      </c>
      <c r="D812" s="203">
        <f>SUM(E812:X812)</f>
        <v>8</v>
      </c>
      <c r="E812" s="188"/>
      <c r="F812" s="188"/>
      <c r="G812" s="188"/>
      <c r="H812" s="188"/>
      <c r="I812" s="188"/>
      <c r="J812" s="188"/>
      <c r="K812" s="188"/>
      <c r="L812" s="188"/>
      <c r="M812" s="188"/>
      <c r="N812" s="188">
        <f>'Crédit Mutuel'!D15</f>
        <v>8</v>
      </c>
      <c r="O812" s="188"/>
      <c r="P812" s="188"/>
      <c r="Q812" s="188"/>
      <c r="R812" s="188"/>
      <c r="S812" s="188"/>
      <c r="T812" s="188"/>
      <c r="U812" s="188"/>
      <c r="V812" s="188"/>
      <c r="W812" s="188"/>
      <c r="X812" s="188"/>
      <c r="Y812" s="188"/>
      <c r="Z812" s="404"/>
    </row>
    <row r="813" spans="1:26" s="17" customFormat="1" x14ac:dyDescent="0.25">
      <c r="A813" s="683"/>
      <c r="B813" s="685"/>
      <c r="C813" s="189" t="s">
        <v>337</v>
      </c>
      <c r="D813" s="230">
        <f>D812/'Summary (banks)'!$D$16</f>
        <v>3.8138570776129449E-6</v>
      </c>
      <c r="E813" s="230">
        <f>E812/'Summary (banks)'!$E$16</f>
        <v>0</v>
      </c>
      <c r="F813" s="230">
        <f>F812/'Summary (banks)'!$F$16</f>
        <v>0</v>
      </c>
      <c r="G813" s="230">
        <f>G812/'Summary (banks)'!$G$16</f>
        <v>0</v>
      </c>
      <c r="H813" s="230">
        <f>H812/'Summary (banks)'!$H$16</f>
        <v>0</v>
      </c>
      <c r="I813" s="230">
        <f>I812/'Summary (banks)'!$I$16</f>
        <v>0</v>
      </c>
      <c r="J813" s="230">
        <f>J812/'Summary (banks)'!$J$16</f>
        <v>0</v>
      </c>
      <c r="K813" s="230">
        <f>K812/'Summary (banks)'!$K$16</f>
        <v>0</v>
      </c>
      <c r="L813" s="230">
        <f>L812/'Summary (banks)'!$L$16</f>
        <v>0</v>
      </c>
      <c r="M813" s="230">
        <f>M812/'Summary (banks)'!$M$16</f>
        <v>0</v>
      </c>
      <c r="N813" s="230">
        <f>N812/'Summary (banks)'!$N$16</f>
        <v>1.0152284263959391E-4</v>
      </c>
      <c r="O813" s="230">
        <f>O812/'Summary (banks)'!$O$16</f>
        <v>0</v>
      </c>
      <c r="P813" s="230">
        <f>P812/'Summary (banks)'!$P$16</f>
        <v>0</v>
      </c>
      <c r="Q813" s="230">
        <f>Q812/'Summary (banks)'!$Q$16</f>
        <v>0</v>
      </c>
      <c r="R813" s="230">
        <f>R812/'Summary (banks)'!$R$16</f>
        <v>0</v>
      </c>
      <c r="S813" s="230">
        <f>S812/'Summary (banks)'!$S$16</f>
        <v>0</v>
      </c>
      <c r="T813" s="230">
        <f>T812/'Summary (banks)'!$T$16</f>
        <v>0</v>
      </c>
      <c r="U813" s="230">
        <f>U812/'Summary (banks)'!$U$16</f>
        <v>0</v>
      </c>
      <c r="V813" s="230">
        <f>V812/'Summary (banks)'!$V$16</f>
        <v>0</v>
      </c>
      <c r="W813" s="230">
        <f>W812/'Summary (banks)'!$W$16</f>
        <v>0</v>
      </c>
      <c r="X813" s="230">
        <f>X812/'Summary (banks)'!$X$16</f>
        <v>0</v>
      </c>
      <c r="Z813" s="397"/>
    </row>
    <row r="814" spans="1:26" s="360" customFormat="1" x14ac:dyDescent="0.25">
      <c r="A814" s="683"/>
      <c r="B814" s="685"/>
      <c r="C814" s="359" t="s">
        <v>338</v>
      </c>
      <c r="D814" s="264">
        <f>D812/'Summary (banks)'!$D$20</f>
        <v>6.8244886538610825E-6</v>
      </c>
      <c r="E814" s="264">
        <f>E812/'Summary (banks)'!$E$20</f>
        <v>0</v>
      </c>
      <c r="F814" s="264">
        <f>F812/'Summary (banks)'!$F$20</f>
        <v>0</v>
      </c>
      <c r="G814" s="264">
        <f>G812/'Summary (banks)'!$G$20</f>
        <v>0</v>
      </c>
      <c r="H814" s="264">
        <f>H812/'Summary (banks)'!$H$20</f>
        <v>0</v>
      </c>
      <c r="I814" s="264">
        <f>I812/'Summary (banks)'!$I$20</f>
        <v>0</v>
      </c>
      <c r="J814" s="264">
        <f>J812/'Summary (banks)'!$J$20</f>
        <v>0</v>
      </c>
      <c r="K814" s="264">
        <f>K812/'Summary (banks)'!$K$20</f>
        <v>0</v>
      </c>
      <c r="L814" s="264">
        <f>L812/'Summary (banks)'!$L$20</f>
        <v>0</v>
      </c>
      <c r="M814" s="264">
        <f>M812/'Summary (banks)'!$M$20</f>
        <v>0</v>
      </c>
      <c r="N814" s="264">
        <f>N812/'Summary (banks)'!$N$20</f>
        <v>6.167129201356768E-4</v>
      </c>
      <c r="O814" s="264">
        <f>O812/'Summary (banks)'!$O$20</f>
        <v>0</v>
      </c>
      <c r="P814" s="264">
        <f>P812/'Summary (banks)'!$P$20</f>
        <v>0</v>
      </c>
      <c r="Q814" s="264">
        <f>Q812/'Summary (banks)'!$Q$20</f>
        <v>0</v>
      </c>
      <c r="R814" s="264">
        <f>R812/'Summary (banks)'!$R$20</f>
        <v>0</v>
      </c>
      <c r="S814" s="264">
        <f>S812/'Summary (banks)'!$S$20</f>
        <v>0</v>
      </c>
      <c r="T814" s="264">
        <f>T812/'Summary (banks)'!$T$20</f>
        <v>0</v>
      </c>
      <c r="U814" s="264">
        <f>U812/'Summary (banks)'!$U$20</f>
        <v>0</v>
      </c>
      <c r="V814" s="264">
        <f>V812/'Summary (banks)'!$V$20</f>
        <v>0</v>
      </c>
      <c r="W814" s="264">
        <f>W812/'Summary (banks)'!$W$20</f>
        <v>0</v>
      </c>
      <c r="X814" s="264">
        <f>X812/'Summary (banks)'!$X$20</f>
        <v>0</v>
      </c>
      <c r="Z814" s="397"/>
    </row>
    <row r="815" spans="1:26" s="17" customFormat="1" ht="15.75" thickBot="1" x14ac:dyDescent="0.3">
      <c r="A815" s="683"/>
      <c r="B815" s="685"/>
      <c r="C815" s="372" t="s">
        <v>404</v>
      </c>
      <c r="D815" s="230">
        <f>D812/'Summary (banks)'!$D$22</f>
        <v>5.5268466576394836E-5</v>
      </c>
      <c r="E815" s="230">
        <f>E812/'Summary (banks)'!$E$22</f>
        <v>0</v>
      </c>
      <c r="F815" s="230">
        <f>F812/'Summary (banks)'!$F$22</f>
        <v>0</v>
      </c>
      <c r="G815" s="230">
        <f>G812/'Summary (banks)'!$G$22</f>
        <v>0</v>
      </c>
      <c r="H815" s="230">
        <f>H812/'Summary (banks)'!$H$22</f>
        <v>0</v>
      </c>
      <c r="I815" s="230">
        <f>I812/'Summary (banks)'!$I$22</f>
        <v>0</v>
      </c>
      <c r="J815" s="230">
        <f>J812/'Summary (banks)'!$J$22</f>
        <v>0</v>
      </c>
      <c r="K815" s="230">
        <f>K812/'Summary (banks)'!$K$22</f>
        <v>0</v>
      </c>
      <c r="L815" s="230">
        <f>L812/'Summary (banks)'!$L$22</f>
        <v>0</v>
      </c>
      <c r="M815" s="230">
        <f>M812/'Summary (banks)'!$M$22</f>
        <v>0</v>
      </c>
      <c r="N815" s="230">
        <f>N812/'Summary (banks)'!$N$22</f>
        <v>2.5526483726866626E-3</v>
      </c>
      <c r="O815" s="230">
        <f>O812/'Summary (banks)'!$O$22</f>
        <v>0</v>
      </c>
      <c r="P815" s="230">
        <f>P812/'Summary (banks)'!$P$22</f>
        <v>0</v>
      </c>
      <c r="Q815" s="230" t="e">
        <f>Q812/'Summary (banks)'!$Q$22</f>
        <v>#DIV/0!</v>
      </c>
      <c r="R815" s="230">
        <f>R812/'Summary (banks)'!$R$22</f>
        <v>0</v>
      </c>
      <c r="S815" s="230">
        <f>S812/'Summary (banks)'!$S$22</f>
        <v>0</v>
      </c>
      <c r="T815" s="230">
        <f>T812/'Summary (banks)'!$T$22</f>
        <v>0</v>
      </c>
      <c r="U815" s="230">
        <f>U812/'Summary (banks)'!$U$22</f>
        <v>0</v>
      </c>
      <c r="V815" s="230">
        <f>V812/'Summary (banks)'!$V$22</f>
        <v>0</v>
      </c>
      <c r="W815" s="230">
        <f>W812/'Summary (banks)'!$W$22</f>
        <v>0</v>
      </c>
      <c r="X815" s="230">
        <f>X812/'Summary (banks)'!$X$22</f>
        <v>0</v>
      </c>
      <c r="Z815" s="397"/>
    </row>
    <row r="816" spans="1:26" s="23" customFormat="1" ht="15.75" thickBot="1" x14ac:dyDescent="0.3">
      <c r="A816" s="683"/>
      <c r="B816" s="685"/>
      <c r="C816" s="190" t="s">
        <v>405</v>
      </c>
      <c r="D816" s="203">
        <f>SUM(E816:X816)</f>
        <v>0</v>
      </c>
      <c r="E816" s="190"/>
      <c r="F816" s="190"/>
      <c r="G816" s="190"/>
      <c r="H816" s="190"/>
      <c r="I816" s="190"/>
      <c r="J816" s="190"/>
      <c r="K816" s="190"/>
      <c r="L816" s="190"/>
      <c r="M816" s="190"/>
      <c r="N816" s="190"/>
      <c r="O816" s="190"/>
      <c r="P816" s="190"/>
      <c r="Q816" s="190"/>
      <c r="R816" s="190"/>
      <c r="S816" s="190"/>
      <c r="T816" s="190"/>
      <c r="U816" s="190"/>
      <c r="V816" s="190"/>
      <c r="W816" s="190"/>
      <c r="X816" s="190"/>
      <c r="Y816" s="190"/>
      <c r="Z816" s="405"/>
    </row>
    <row r="817" spans="1:26" s="192" customFormat="1" ht="15.75" thickBot="1" x14ac:dyDescent="0.3">
      <c r="A817" s="683"/>
      <c r="B817" s="686"/>
      <c r="C817" s="191" t="s">
        <v>406</v>
      </c>
      <c r="D817" s="231">
        <f>D816/'Summary (banks)'!$D$55</f>
        <v>0</v>
      </c>
      <c r="E817" s="231" t="e">
        <f>E816/'Summary (banks)'!$E$55</f>
        <v>#DIV/0!</v>
      </c>
      <c r="F817" s="231" t="e">
        <f>F816/'Summary (banks)'!$F$55</f>
        <v>#DIV/0!</v>
      </c>
      <c r="G817" s="231" t="e">
        <f>G816/'Summary (banks)'!$G$55</f>
        <v>#DIV/0!</v>
      </c>
      <c r="H817" s="231" t="e">
        <f>H816/'Summary (banks)'!$H$55</f>
        <v>#DIV/0!</v>
      </c>
      <c r="I817" s="231">
        <f>I816/'Summary (banks)'!$I$55</f>
        <v>0</v>
      </c>
      <c r="J817" s="231" t="e">
        <f>J816/'Summary (banks)'!$J$55</f>
        <v>#DIV/0!</v>
      </c>
      <c r="K817" s="231" t="e">
        <f>K816/'Summary (banks)'!$K$55</f>
        <v>#DIV/0!</v>
      </c>
      <c r="L817" s="231" t="e">
        <f>L816/'Summary (banks)'!$L$55</f>
        <v>#DIV/0!</v>
      </c>
      <c r="M817" s="231" t="e">
        <f>M816/'Summary (banks)'!$M$55</f>
        <v>#DIV/0!</v>
      </c>
      <c r="N817" s="231" t="e">
        <f>N816/'Summary (banks)'!$N$55</f>
        <v>#DIV/0!</v>
      </c>
      <c r="O817" s="231" t="e">
        <f>O816/'Summary (banks)'!$O$55</f>
        <v>#DIV/0!</v>
      </c>
      <c r="P817" s="231" t="e">
        <f>P816/'Summary (banks)'!$P$55</f>
        <v>#DIV/0!</v>
      </c>
      <c r="Q817" s="231" t="e">
        <f>Q816/'Summary (banks)'!$Q$55</f>
        <v>#DIV/0!</v>
      </c>
      <c r="R817" s="231">
        <f>R816/'Summary (banks)'!$R$55</f>
        <v>0</v>
      </c>
      <c r="S817" s="231" t="e">
        <f>S816/'Summary (banks)'!$S$55</f>
        <v>#DIV/0!</v>
      </c>
      <c r="T817" s="231">
        <f>T816/'Summary (banks)'!$T$55</f>
        <v>0</v>
      </c>
      <c r="U817" s="231" t="e">
        <f>U816/'Summary (banks)'!$U$55</f>
        <v>#DIV/0!</v>
      </c>
      <c r="V817" s="231" t="e">
        <f>V816/'Summary (banks)'!$V$55</f>
        <v>#DIV/0!</v>
      </c>
      <c r="W817" s="231" t="e">
        <f>W816/'Summary (banks)'!$W$55</f>
        <v>#DIV/0!</v>
      </c>
      <c r="X817" s="231" t="e">
        <f>X816/'Summary (banks)'!$X$55</f>
        <v>#DIV/0!</v>
      </c>
      <c r="Z817" s="398"/>
    </row>
    <row r="818" spans="1:26" s="230" customFormat="1" ht="15" customHeight="1" thickTop="1" thickBot="1" x14ac:dyDescent="0.3">
      <c r="A818" s="683"/>
      <c r="B818" s="687" t="s">
        <v>82</v>
      </c>
      <c r="C818" s="200" t="s">
        <v>91</v>
      </c>
      <c r="D818" s="200">
        <f>D808/D804</f>
        <v>0</v>
      </c>
      <c r="E818" s="200"/>
      <c r="F818" s="200"/>
      <c r="G818" s="200"/>
      <c r="H818" s="200"/>
      <c r="I818" s="200"/>
      <c r="J818" s="200"/>
      <c r="K818" s="200"/>
      <c r="L818" s="200"/>
      <c r="M818" s="200"/>
      <c r="N818" s="200">
        <f>'Crédit Mutuel'!K15</f>
        <v>0</v>
      </c>
      <c r="O818" s="200"/>
      <c r="P818" s="200"/>
      <c r="Q818" s="200"/>
      <c r="R818" s="200"/>
      <c r="S818" s="200"/>
      <c r="T818" s="200"/>
      <c r="U818" s="200"/>
      <c r="V818" s="200"/>
      <c r="W818" s="200"/>
      <c r="X818" s="200"/>
      <c r="Y818" s="200"/>
      <c r="Z818" s="406">
        <f>MEDIAN(E818:X818)</f>
        <v>0</v>
      </c>
    </row>
    <row r="819" spans="1:26" s="17" customFormat="1" ht="15.75" thickBot="1" x14ac:dyDescent="0.3">
      <c r="A819" s="683"/>
      <c r="B819" s="688"/>
      <c r="C819" s="193" t="s">
        <v>407</v>
      </c>
      <c r="D819" s="26">
        <v>0.34499999999999997</v>
      </c>
      <c r="N819" s="204"/>
      <c r="Z819" s="397"/>
    </row>
    <row r="820" spans="1:26" s="23" customFormat="1" ht="15.75" thickBot="1" x14ac:dyDescent="0.3">
      <c r="A820" s="683"/>
      <c r="B820" s="688"/>
      <c r="C820" s="188" t="s">
        <v>497</v>
      </c>
      <c r="D820" s="233">
        <f>D804/D812</f>
        <v>0.125</v>
      </c>
      <c r="E820" s="188"/>
      <c r="F820" s="188"/>
      <c r="G820" s="188"/>
      <c r="H820" s="188"/>
      <c r="I820" s="188"/>
      <c r="J820" s="188"/>
      <c r="K820" s="188"/>
      <c r="L820" s="188"/>
      <c r="M820" s="188"/>
      <c r="N820" s="188">
        <f>'Crédit Mutuel'!M15</f>
        <v>0.125</v>
      </c>
      <c r="O820" s="188"/>
      <c r="P820" s="188"/>
      <c r="Q820" s="188"/>
      <c r="R820" s="188"/>
      <c r="S820" s="188"/>
      <c r="T820" s="188"/>
      <c r="U820" s="188"/>
      <c r="V820" s="188"/>
      <c r="W820" s="188"/>
      <c r="X820" s="188"/>
      <c r="Y820" s="188"/>
      <c r="Z820" s="404"/>
    </row>
    <row r="821" spans="1:26" s="17" customFormat="1" x14ac:dyDescent="0.25">
      <c r="A821" s="683"/>
      <c r="B821" s="688"/>
      <c r="C821" s="189" t="s">
        <v>445</v>
      </c>
      <c r="D821" s="234">
        <f>D820/'Summary (banks)'!$D$81</f>
        <v>2.7799526031299906</v>
      </c>
      <c r="E821" s="230">
        <f>E820/'Summary (banks)'!$E$81</f>
        <v>0</v>
      </c>
      <c r="F821" s="230">
        <f>F820/'Summary (banks)'!$F$81</f>
        <v>0</v>
      </c>
      <c r="G821" s="230">
        <f>G820/'Summary (banks)'!$G$81</f>
        <v>0</v>
      </c>
      <c r="H821" s="230">
        <f>H820/'Summary (banks)'!$H$81</f>
        <v>0</v>
      </c>
      <c r="I821" s="230">
        <f>I820/'Summary (banks)'!$I$81</f>
        <v>0</v>
      </c>
      <c r="J821" s="230">
        <f>J820/'Summary (banks)'!$J$81</f>
        <v>0</v>
      </c>
      <c r="K821" s="230">
        <f>K820/'Summary (banks)'!$K$81</f>
        <v>0</v>
      </c>
      <c r="L821" s="230">
        <f>L820/'Summary (banks)'!$L$81</f>
        <v>0</v>
      </c>
      <c r="M821" s="230">
        <f>M820/'Summary (banks)'!$M$81</f>
        <v>0</v>
      </c>
      <c r="N821" s="230">
        <f>N820/'Summary (banks)'!$N$81</f>
        <v>1.3370435726890186</v>
      </c>
      <c r="O821" s="230">
        <f>O820/'Summary (banks)'!$O$81</f>
        <v>0</v>
      </c>
      <c r="P821" s="230">
        <f>P820/'Summary (banks)'!$P$81</f>
        <v>0</v>
      </c>
      <c r="Q821" s="230">
        <f>Q820/'Summary (banks)'!$Q$81</f>
        <v>0</v>
      </c>
      <c r="R821" s="230">
        <f>R820/'Summary (banks)'!$R$81</f>
        <v>0</v>
      </c>
      <c r="S821" s="230">
        <f>S820/'Summary (banks)'!$S$81</f>
        <v>0</v>
      </c>
      <c r="T821" s="230">
        <f>T820/'Summary (banks)'!$T$81</f>
        <v>0</v>
      </c>
      <c r="U821" s="230">
        <f>U820/'Summary (banks)'!$U$81</f>
        <v>0</v>
      </c>
      <c r="V821" s="230">
        <f>V820/'Summary (banks)'!$V$81</f>
        <v>0</v>
      </c>
      <c r="W821" s="230">
        <f>W820/'Summary (banks)'!$W$81</f>
        <v>0</v>
      </c>
      <c r="X821" s="230">
        <f>X820/'Summary (banks)'!$X$81</f>
        <v>0</v>
      </c>
      <c r="Z821" s="397"/>
    </row>
    <row r="822" spans="1:26" s="360" customFormat="1" x14ac:dyDescent="0.25">
      <c r="A822" s="683"/>
      <c r="B822" s="688"/>
      <c r="C822" s="359" t="s">
        <v>446</v>
      </c>
      <c r="D822" s="363">
        <f>D820/'Summary (banks)'!$D$84</f>
        <v>2.1648746733956683</v>
      </c>
      <c r="E822" s="264">
        <f>E820/'Summary (banks)'!$E$84</f>
        <v>0</v>
      </c>
      <c r="F822" s="264">
        <f>F820/'Summary (banks)'!$F$84</f>
        <v>0</v>
      </c>
      <c r="G822" s="264">
        <f>G820/'Summary (banks)'!$G$84</f>
        <v>0</v>
      </c>
      <c r="H822" s="264">
        <f>H820/'Summary (banks)'!$H$84</f>
        <v>0</v>
      </c>
      <c r="I822" s="264">
        <f>I820/'Summary (banks)'!$I$84</f>
        <v>0</v>
      </c>
      <c r="J822" s="264">
        <f>J820/'Summary (banks)'!$J$84</f>
        <v>0</v>
      </c>
      <c r="K822" s="264">
        <f>K820/'Summary (banks)'!$K$84</f>
        <v>0</v>
      </c>
      <c r="L822" s="264">
        <f>L820/'Summary (banks)'!$L$84</f>
        <v>0</v>
      </c>
      <c r="M822" s="264">
        <f>M820/'Summary (banks)'!$M$84</f>
        <v>0</v>
      </c>
      <c r="N822" s="264">
        <f>N820/'Summary (banks)'!$N$84</f>
        <v>1.6596724667349025</v>
      </c>
      <c r="O822" s="264">
        <f>O820/'Summary (banks)'!$O$84</f>
        <v>0</v>
      </c>
      <c r="P822" s="264">
        <f>P820/'Summary (banks)'!$P$84</f>
        <v>0</v>
      </c>
      <c r="Q822" s="264">
        <f>Q820/'Summary (banks)'!$Q$84</f>
        <v>0</v>
      </c>
      <c r="R822" s="264">
        <f>R820/'Summary (banks)'!$R$84</f>
        <v>0</v>
      </c>
      <c r="S822" s="264">
        <f>S820/'Summary (banks)'!$S$84</f>
        <v>0</v>
      </c>
      <c r="T822" s="264">
        <f>T820/'Summary (banks)'!$T$84</f>
        <v>0</v>
      </c>
      <c r="U822" s="264">
        <f>U820/'Summary (banks)'!$U$84</f>
        <v>0</v>
      </c>
      <c r="V822" s="264">
        <f>V820/'Summary (banks)'!$V$84</f>
        <v>0</v>
      </c>
      <c r="W822" s="264">
        <f>W820/'Summary (banks)'!$W$84</f>
        <v>0</v>
      </c>
      <c r="X822" s="264">
        <f>X820/'Summary (banks)'!$X$84</f>
        <v>0</v>
      </c>
      <c r="Z822" s="397"/>
    </row>
    <row r="823" spans="1:26" s="17" customFormat="1" ht="15.75" thickBot="1" x14ac:dyDescent="0.3">
      <c r="A823" s="683"/>
      <c r="B823" s="688"/>
      <c r="C823" s="357" t="s">
        <v>448</v>
      </c>
      <c r="D823" s="234">
        <f>D820/'Summary (banks)'!$D$92</f>
        <v>2.992824093494979</v>
      </c>
      <c r="E823" s="230">
        <f>E820/'Summary (banks)'!$E$90</f>
        <v>0</v>
      </c>
      <c r="F823" s="230">
        <f>F820/'Summary (banks)'!$F$90</f>
        <v>0</v>
      </c>
      <c r="G823" s="230">
        <f>G820/'Summary (banks)'!$G$90</f>
        <v>0</v>
      </c>
      <c r="H823" s="230">
        <f>H820/'Summary (banks)'!$H$90</f>
        <v>0</v>
      </c>
      <c r="I823" s="230">
        <f>I820/'Summary (banks)'!$I$90</f>
        <v>0</v>
      </c>
      <c r="J823" s="230">
        <f>J820/'Summary (banks)'!$J$90</f>
        <v>0</v>
      </c>
      <c r="K823" s="230">
        <f>K820/'Summary (banks)'!$K$90</f>
        <v>0</v>
      </c>
      <c r="L823" s="230">
        <f>L820/'Summary (banks)'!$L$90</f>
        <v>0</v>
      </c>
      <c r="M823" s="230">
        <f>M820/'Summary (banks)'!$M$90</f>
        <v>0</v>
      </c>
      <c r="N823" s="230">
        <f>N820/'Summary (banks)'!$N$90</f>
        <v>1.3427385008517887</v>
      </c>
      <c r="O823" s="230">
        <f>O820/'Summary (banks)'!$O$90</f>
        <v>0</v>
      </c>
      <c r="P823" s="230">
        <f>P820/'Summary (banks)'!$P$90</f>
        <v>0</v>
      </c>
      <c r="Q823" s="230">
        <f>Q820/'Summary (banks)'!$Q$90</f>
        <v>0</v>
      </c>
      <c r="R823" s="230">
        <f>R820/'Summary (banks)'!$R$90</f>
        <v>0</v>
      </c>
      <c r="S823" s="230">
        <f>S820/'Summary (banks)'!$S$90</f>
        <v>0</v>
      </c>
      <c r="T823" s="230">
        <f>T820/'Summary (banks)'!$T$90</f>
        <v>0</v>
      </c>
      <c r="U823" s="230">
        <f>U820/'Summary (banks)'!$U$90</f>
        <v>0</v>
      </c>
      <c r="V823" s="230">
        <f>V820/'Summary (banks)'!$V$90</f>
        <v>0</v>
      </c>
      <c r="W823" s="230">
        <f>W820/'Summary (banks)'!$W$90</f>
        <v>0</v>
      </c>
      <c r="X823" s="230">
        <f>X820/'Summary (banks)'!$X$90</f>
        <v>0</v>
      </c>
      <c r="Z823" s="397"/>
    </row>
    <row r="824" spans="1:26" s="202" customFormat="1" ht="15.75" thickBot="1" x14ac:dyDescent="0.3">
      <c r="A824" s="683"/>
      <c r="B824" s="688"/>
      <c r="C824" s="201" t="s">
        <v>498</v>
      </c>
      <c r="D824" s="201">
        <f>D804/D800</f>
        <v>0.5</v>
      </c>
      <c r="E824" s="201"/>
      <c r="F824" s="201"/>
      <c r="G824" s="201"/>
      <c r="H824" s="201"/>
      <c r="I824" s="201"/>
      <c r="J824" s="201"/>
      <c r="K824" s="201"/>
      <c r="L824" s="201"/>
      <c r="M824" s="201"/>
      <c r="N824" s="201">
        <f>'Crédit Mutuel'!N15</f>
        <v>0.5</v>
      </c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407"/>
    </row>
    <row r="825" spans="1:26" s="230" customFormat="1" x14ac:dyDescent="0.25">
      <c r="A825" s="683"/>
      <c r="B825" s="688"/>
      <c r="C825" s="382" t="s">
        <v>445</v>
      </c>
      <c r="D825" s="230">
        <f>D824/'Summary (banks)'!$D$94</f>
        <v>2.5891312833220979</v>
      </c>
      <c r="E825" s="230">
        <f>E824/'Summary (banks)'!$E$94</f>
        <v>0</v>
      </c>
      <c r="F825" s="230">
        <f>F824/'Summary (banks)'!$F$94</f>
        <v>0</v>
      </c>
      <c r="G825" s="230">
        <f>G824/'Summary (banks)'!$G$94</f>
        <v>0</v>
      </c>
      <c r="H825" s="230">
        <f>H824/'Summary (banks)'!$H$94</f>
        <v>0</v>
      </c>
      <c r="I825" s="230">
        <f>I824/'Summary (banks)'!$I$94</f>
        <v>0</v>
      </c>
      <c r="J825" s="230">
        <f>J824/'Summary (banks)'!$J$94</f>
        <v>0</v>
      </c>
      <c r="K825" s="230">
        <f>K824/'Summary (banks)'!$K$94</f>
        <v>0</v>
      </c>
      <c r="L825" s="230">
        <f>L824/'Summary (banks)'!$L$94</f>
        <v>0</v>
      </c>
      <c r="M825" s="230">
        <f>M824/'Summary (banks)'!$M$94</f>
        <v>0</v>
      </c>
      <c r="N825" s="230">
        <f>N824/'Summary (banks)'!$N$94</f>
        <v>1.1075064476720511</v>
      </c>
      <c r="O825" s="230">
        <f>O824/'Summary (banks)'!$O$94</f>
        <v>0</v>
      </c>
      <c r="P825" s="230">
        <f>P824/'Summary (banks)'!$P$94</f>
        <v>0</v>
      </c>
      <c r="Q825" s="230">
        <f>Q824/'Summary (banks)'!$Q$94</f>
        <v>0</v>
      </c>
      <c r="R825" s="230">
        <f>R824/'Summary (banks)'!$R$94</f>
        <v>0</v>
      </c>
      <c r="S825" s="230">
        <f>S824/'Summary (banks)'!$S$94</f>
        <v>0</v>
      </c>
      <c r="T825" s="230">
        <f>T824/'Summary (banks)'!$T$94</f>
        <v>0</v>
      </c>
      <c r="U825" s="230">
        <f>U824/'Summary (banks)'!$U$94</f>
        <v>0</v>
      </c>
      <c r="V825" s="230">
        <f>V824/'Summary (banks)'!$V$94</f>
        <v>0</v>
      </c>
      <c r="W825" s="230">
        <f>W824/'Summary (banks)'!$W$94</f>
        <v>0</v>
      </c>
      <c r="X825" s="230">
        <f>X824/'Summary (banks)'!$X$94</f>
        <v>0</v>
      </c>
      <c r="Z825" s="399"/>
    </row>
    <row r="826" spans="1:26" s="264" customFormat="1" x14ac:dyDescent="0.25">
      <c r="A826" s="683"/>
      <c r="B826" s="688"/>
      <c r="C826" s="383" t="s">
        <v>446</v>
      </c>
      <c r="D826" s="264">
        <f>D824/'Summary (banks)'!$D$97</f>
        <v>1.8937455444072904</v>
      </c>
      <c r="E826" s="264">
        <f>E824/'Summary (banks)'!$E$97</f>
        <v>0</v>
      </c>
      <c r="F826" s="264">
        <f>F824/'Summary (banks)'!$F$97</f>
        <v>0</v>
      </c>
      <c r="G826" s="264">
        <f>G824/'Summary (banks)'!$G$97</f>
        <v>0</v>
      </c>
      <c r="H826" s="264">
        <f>H824/'Summary (banks)'!$H$97</f>
        <v>0</v>
      </c>
      <c r="I826" s="264">
        <f>I824/'Summary (banks)'!$I$97</f>
        <v>0</v>
      </c>
      <c r="J826" s="264">
        <f>J824/'Summary (banks)'!$J$97</f>
        <v>0</v>
      </c>
      <c r="K826" s="264">
        <f>K824/'Summary (banks)'!$K$97</f>
        <v>0</v>
      </c>
      <c r="L826" s="264">
        <f>L824/'Summary (banks)'!$L$97</f>
        <v>0</v>
      </c>
      <c r="M826" s="264">
        <f>M824/'Summary (banks)'!$M$97</f>
        <v>0</v>
      </c>
      <c r="N826" s="264">
        <f>N824/'Summary (banks)'!$N$97</f>
        <v>1.4242579324462641</v>
      </c>
      <c r="O826" s="264">
        <f>O824/'Summary (banks)'!$O$97</f>
        <v>0</v>
      </c>
      <c r="P826" s="264">
        <f>P824/'Summary (banks)'!$P$97</f>
        <v>0</v>
      </c>
      <c r="Q826" s="264">
        <f>Q824/'Summary (banks)'!$Q$97</f>
        <v>0</v>
      </c>
      <c r="R826" s="264">
        <f>R824/'Summary (banks)'!$R$97</f>
        <v>0</v>
      </c>
      <c r="S826" s="264">
        <f>S824/'Summary (banks)'!$S$97</f>
        <v>0</v>
      </c>
      <c r="T826" s="264">
        <f>T824/'Summary (banks)'!$T$97</f>
        <v>0</v>
      </c>
      <c r="U826" s="264">
        <f>U824/'Summary (banks)'!$U$97</f>
        <v>0</v>
      </c>
      <c r="V826" s="264">
        <f>V824/'Summary (banks)'!$V$97</f>
        <v>0</v>
      </c>
      <c r="W826" s="264">
        <f>W824/'Summary (banks)'!$W$97</f>
        <v>0</v>
      </c>
      <c r="X826" s="264">
        <f>X824/'Summary (banks)'!$X$97</f>
        <v>0</v>
      </c>
      <c r="Z826" s="399"/>
    </row>
    <row r="827" spans="1:26" s="230" customFormat="1" x14ac:dyDescent="0.25">
      <c r="A827" s="683"/>
      <c r="B827" s="688"/>
      <c r="C827" s="387" t="s">
        <v>448</v>
      </c>
      <c r="D827" s="230">
        <f>D824/'Summary (banks)'!$D$105</f>
        <v>2.3047082144353337</v>
      </c>
      <c r="E827" s="230">
        <f>E824/'Summary (banks)'!$E$103</f>
        <v>0</v>
      </c>
      <c r="F827" s="230">
        <f>F824/'Summary (banks)'!$F$103</f>
        <v>0</v>
      </c>
      <c r="G827" s="230">
        <f>G824/'Summary (banks)'!$G$103</f>
        <v>0</v>
      </c>
      <c r="H827" s="230">
        <f>H824/'Summary (banks)'!$H$103</f>
        <v>0</v>
      </c>
      <c r="I827" s="230">
        <f>I824/'Summary (banks)'!$I$103</f>
        <v>0</v>
      </c>
      <c r="J827" s="230">
        <f>J824/'Summary (banks)'!$J$103</f>
        <v>0</v>
      </c>
      <c r="K827" s="230">
        <f>K824/'Summary (banks)'!$K$103</f>
        <v>0</v>
      </c>
      <c r="L827" s="230">
        <f>L824/'Summary (banks)'!$L$103</f>
        <v>0</v>
      </c>
      <c r="M827" s="230">
        <f>M824/'Summary (banks)'!$M$103</f>
        <v>0</v>
      </c>
      <c r="N827" s="230">
        <f>N824/'Summary (banks)'!$N$103</f>
        <v>1.0909284497444633</v>
      </c>
      <c r="O827" s="230">
        <f>O824/'Summary (banks)'!$O$103</f>
        <v>0</v>
      </c>
      <c r="P827" s="230">
        <f>P824/'Summary (banks)'!$P$103</f>
        <v>0</v>
      </c>
      <c r="Q827" s="230">
        <f>Q824/'Summary (banks)'!$Q$103</f>
        <v>0</v>
      </c>
      <c r="R827" s="230">
        <f>R824/'Summary (banks)'!$R$103</f>
        <v>0</v>
      </c>
      <c r="S827" s="230">
        <f>S824/'Summary (banks)'!$S$103</f>
        <v>0</v>
      </c>
      <c r="T827" s="230">
        <f>T824/'Summary (banks)'!$T$103</f>
        <v>0</v>
      </c>
      <c r="U827" s="230">
        <f>U824/'Summary (banks)'!$U$103</f>
        <v>0</v>
      </c>
      <c r="V827" s="230">
        <f>V824/'Summary (banks)'!$V$103</f>
        <v>0</v>
      </c>
      <c r="W827" s="230">
        <f>W824/'Summary (banks)'!$W$103</f>
        <v>0</v>
      </c>
      <c r="X827" s="230">
        <f>X824/'Summary (banks)'!$X$103</f>
        <v>0</v>
      </c>
      <c r="Z827" s="399"/>
    </row>
    <row r="829" spans="1:26" ht="15.75" thickBot="1" x14ac:dyDescent="0.3"/>
    <row r="830" spans="1:26" s="23" customFormat="1" ht="15.75" customHeight="1" thickBot="1" x14ac:dyDescent="0.3">
      <c r="A830" s="682" t="s">
        <v>416</v>
      </c>
      <c r="B830" s="684" t="s">
        <v>331</v>
      </c>
      <c r="C830" s="188" t="s">
        <v>2</v>
      </c>
      <c r="D830" s="203">
        <f>SUM(E830:X830)</f>
        <v>27.559640000000002</v>
      </c>
      <c r="E830" s="188"/>
      <c r="F830" s="203">
        <f>Barclays!D36</f>
        <v>27.559640000000002</v>
      </c>
      <c r="G830" s="188"/>
      <c r="H830" s="188"/>
      <c r="I830" s="188"/>
      <c r="J830" s="188"/>
      <c r="K830" s="188"/>
      <c r="L830" s="188"/>
      <c r="M830" s="188"/>
      <c r="N830" s="188"/>
      <c r="O830" s="188"/>
      <c r="P830" s="188"/>
      <c r="Q830" s="188"/>
      <c r="R830" s="188"/>
      <c r="S830" s="188"/>
      <c r="T830" s="188"/>
      <c r="U830" s="188"/>
      <c r="V830" s="188"/>
      <c r="W830" s="188"/>
      <c r="X830" s="188"/>
      <c r="Y830" s="188"/>
      <c r="Z830" s="404"/>
    </row>
    <row r="831" spans="1:26" s="204" customFormat="1" x14ac:dyDescent="0.25">
      <c r="A831" s="683"/>
      <c r="B831" s="685"/>
      <c r="C831" s="189" t="s">
        <v>333</v>
      </c>
      <c r="D831" s="230">
        <f>D830/'Summary (banks)'!$D$3</f>
        <v>5.6427560877819727E-5</v>
      </c>
      <c r="E831" s="230">
        <f>E830/'Summary (banks)'!$E$3</f>
        <v>0</v>
      </c>
      <c r="F831" s="230">
        <f>F830/'Summary (banks)'!$F$3</f>
        <v>6.8219804209161921E-4</v>
      </c>
      <c r="G831" s="230">
        <f>G830/'Summary (banks)'!$G$3</f>
        <v>0</v>
      </c>
      <c r="H831" s="230">
        <f>H830/'Summary (banks)'!$H$3</f>
        <v>0</v>
      </c>
      <c r="I831" s="230">
        <f>I830/'Summary (banks)'!$I$3</f>
        <v>0</v>
      </c>
      <c r="J831" s="230">
        <f>J830/'Summary (banks)'!$J$3</f>
        <v>0</v>
      </c>
      <c r="K831" s="230">
        <f>K830/'Summary (banks)'!$K$3</f>
        <v>0</v>
      </c>
      <c r="L831" s="230">
        <f>L830/'Summary (banks)'!$L$3</f>
        <v>0</v>
      </c>
      <c r="M831" s="230">
        <f>M830/'Summary (banks)'!$M$3</f>
        <v>0</v>
      </c>
      <c r="N831" s="230">
        <f>N830/'Summary (banks)'!$N$3</f>
        <v>0</v>
      </c>
      <c r="O831" s="230">
        <f>O830/'Summary (banks)'!$O$3</f>
        <v>0</v>
      </c>
      <c r="P831" s="230">
        <f>P830/'Summary (banks)'!$P$3</f>
        <v>0</v>
      </c>
      <c r="Q831" s="230">
        <f>Q830/'Summary (banks)'!$Q$3</f>
        <v>0</v>
      </c>
      <c r="R831" s="230">
        <f>R830/'Summary (banks)'!$R$3</f>
        <v>0</v>
      </c>
      <c r="S831" s="230">
        <f>S830/'Summary (banks)'!$S$3</f>
        <v>0</v>
      </c>
      <c r="T831" s="230">
        <f>T830/'Summary (banks)'!$T$3</f>
        <v>0</v>
      </c>
      <c r="U831" s="230">
        <f>U830/'Summary (banks)'!$U$3</f>
        <v>0</v>
      </c>
      <c r="V831" s="230">
        <f>V830/'Summary (banks)'!$V$3</f>
        <v>0</v>
      </c>
      <c r="W831" s="230">
        <f>W830/'Summary (banks)'!$W$3</f>
        <v>0</v>
      </c>
      <c r="X831" s="230">
        <f>X830/'Summary (banks)'!$X$3</f>
        <v>0</v>
      </c>
      <c r="Z831" s="397"/>
    </row>
    <row r="832" spans="1:26" s="360" customFormat="1" x14ac:dyDescent="0.25">
      <c r="A832" s="683"/>
      <c r="B832" s="685"/>
      <c r="C832" s="359" t="s">
        <v>334</v>
      </c>
      <c r="D832" s="264">
        <f>D830/'Summary (banks)'!$D$7</f>
        <v>1.075040427203146E-4</v>
      </c>
      <c r="E832" s="264">
        <f>E830/'Summary (banks)'!$E$7</f>
        <v>0</v>
      </c>
      <c r="F832" s="264">
        <f>F830/'Summary (banks)'!$F$7</f>
        <v>1.4273479874393378E-3</v>
      </c>
      <c r="G832" s="264">
        <f>G830/'Summary (banks)'!$G$7</f>
        <v>0</v>
      </c>
      <c r="H832" s="264">
        <f>H830/'Summary (banks)'!$H$7</f>
        <v>0</v>
      </c>
      <c r="I832" s="264">
        <f>I830/'Summary (banks)'!$I$7</f>
        <v>0</v>
      </c>
      <c r="J832" s="264">
        <f>J830/'Summary (banks)'!$J$7</f>
        <v>0</v>
      </c>
      <c r="K832" s="264">
        <f>K830/'Summary (banks)'!$K$7</f>
        <v>0</v>
      </c>
      <c r="L832" s="264">
        <f>L830/'Summary (banks)'!$L$7</f>
        <v>0</v>
      </c>
      <c r="M832" s="264">
        <f>M830/'Summary (banks)'!$M$7</f>
        <v>0</v>
      </c>
      <c r="N832" s="264">
        <f>N830/'Summary (banks)'!$N$7</f>
        <v>0</v>
      </c>
      <c r="O832" s="264">
        <f>O830/'Summary (banks)'!$O$7</f>
        <v>0</v>
      </c>
      <c r="P832" s="264">
        <f>P830/'Summary (banks)'!$P$7</f>
        <v>0</v>
      </c>
      <c r="Q832" s="264">
        <f>Q830/'Summary (banks)'!$Q$7</f>
        <v>0</v>
      </c>
      <c r="R832" s="264">
        <f>R830/'Summary (banks)'!$R$7</f>
        <v>0</v>
      </c>
      <c r="S832" s="264">
        <f>S830/'Summary (banks)'!$S$7</f>
        <v>0</v>
      </c>
      <c r="T832" s="264">
        <f>T830/'Summary (banks)'!$T$7</f>
        <v>0</v>
      </c>
      <c r="U832" s="264">
        <f>U830/'Summary (banks)'!$U$7</f>
        <v>0</v>
      </c>
      <c r="V832" s="264">
        <f>V830/'Summary (banks)'!$V$7</f>
        <v>0</v>
      </c>
      <c r="W832" s="264">
        <f>W830/'Summary (banks)'!$W$7</f>
        <v>0</v>
      </c>
      <c r="X832" s="264">
        <f>X830/'Summary (banks)'!$X$7</f>
        <v>0</v>
      </c>
      <c r="Z832" s="397"/>
    </row>
    <row r="833" spans="1:26" s="204" customFormat="1" ht="15.75" thickBot="1" x14ac:dyDescent="0.3">
      <c r="A833" s="683"/>
      <c r="B833" s="685"/>
      <c r="C833" s="372" t="s">
        <v>398</v>
      </c>
      <c r="D833" s="230">
        <f>D830/'Summary (banks)'!$D$9</f>
        <v>4.7074199886477659E-4</v>
      </c>
      <c r="E833" s="230">
        <f>E830/'Summary (banks)'!$E$9</f>
        <v>0</v>
      </c>
      <c r="F833" s="230">
        <f>F830/'Summary (banks)'!$F$9</f>
        <v>8.3787180561374127E-3</v>
      </c>
      <c r="G833" s="230">
        <f>G830/'Summary (banks)'!$G$9</f>
        <v>0</v>
      </c>
      <c r="H833" s="230">
        <f>H830/'Summary (banks)'!$H$9</f>
        <v>0</v>
      </c>
      <c r="I833" s="230">
        <f>I830/'Summary (banks)'!$I$9</f>
        <v>0</v>
      </c>
      <c r="J833" s="230">
        <f>J830/'Summary (banks)'!$J$9</f>
        <v>0</v>
      </c>
      <c r="K833" s="230">
        <f>K830/'Summary (banks)'!$K$9</f>
        <v>0</v>
      </c>
      <c r="L833" s="230">
        <f>L830/'Summary (banks)'!$L$9</f>
        <v>0</v>
      </c>
      <c r="M833" s="230">
        <f>M830/'Summary (banks)'!$M$9</f>
        <v>0</v>
      </c>
      <c r="N833" s="230">
        <f>N830/'Summary (banks)'!$N$9</f>
        <v>0</v>
      </c>
      <c r="O833" s="230">
        <f>O830/'Summary (banks)'!$O$9</f>
        <v>0</v>
      </c>
      <c r="P833" s="230">
        <f>P830/'Summary (banks)'!$P$9</f>
        <v>0</v>
      </c>
      <c r="Q833" s="230" t="e">
        <f>Q830/'Summary (banks)'!$Q$9</f>
        <v>#DIV/0!</v>
      </c>
      <c r="R833" s="230">
        <f>R830/'Summary (banks)'!$R$9</f>
        <v>0</v>
      </c>
      <c r="S833" s="230">
        <f>S830/'Summary (banks)'!$S$9</f>
        <v>0</v>
      </c>
      <c r="T833" s="230">
        <f>T830/'Summary (banks)'!$T$9</f>
        <v>0</v>
      </c>
      <c r="U833" s="230">
        <f>U830/'Summary (banks)'!$U$9</f>
        <v>0</v>
      </c>
      <c r="V833" s="230">
        <f>V830/'Summary (banks)'!$V$9</f>
        <v>0</v>
      </c>
      <c r="W833" s="230">
        <f>W830/'Summary (banks)'!$W$9</f>
        <v>0</v>
      </c>
      <c r="X833" s="230">
        <f>X830/'Summary (banks)'!$X$9</f>
        <v>0</v>
      </c>
      <c r="Z833" s="397"/>
    </row>
    <row r="834" spans="1:26" s="23" customFormat="1" ht="15.75" thickBot="1" x14ac:dyDescent="0.3">
      <c r="A834" s="683"/>
      <c r="B834" s="685"/>
      <c r="C834" s="236" t="s">
        <v>6</v>
      </c>
      <c r="D834" s="203">
        <f>SUM(E834:X834)</f>
        <v>13.779820000000001</v>
      </c>
      <c r="E834" s="188"/>
      <c r="F834" s="203">
        <f>Barclays!F36</f>
        <v>13.779820000000001</v>
      </c>
      <c r="G834" s="188"/>
      <c r="H834" s="188"/>
      <c r="I834" s="188"/>
      <c r="J834" s="188"/>
      <c r="K834" s="188"/>
      <c r="L834" s="188"/>
      <c r="M834" s="188"/>
      <c r="N834" s="188"/>
      <c r="O834" s="188"/>
      <c r="P834" s="188"/>
      <c r="Q834" s="188"/>
      <c r="R834" s="188"/>
      <c r="S834" s="188"/>
      <c r="T834" s="188"/>
      <c r="U834" s="188"/>
      <c r="V834" s="188"/>
      <c r="W834" s="188"/>
      <c r="X834" s="188"/>
      <c r="Y834" s="188"/>
      <c r="Z834" s="404"/>
    </row>
    <row r="835" spans="1:26" s="204" customFormat="1" x14ac:dyDescent="0.25">
      <c r="A835" s="683"/>
      <c r="B835" s="685"/>
      <c r="C835" s="189" t="s">
        <v>335</v>
      </c>
      <c r="D835" s="230">
        <f>D834/'Summary (banks)'!$D$29</f>
        <v>1.4609836311032517E-4</v>
      </c>
      <c r="E835" s="230">
        <f>E834/'Summary (banks)'!$E$29</f>
        <v>0</v>
      </c>
      <c r="F835" s="230">
        <f>F834/'Summary (banks)'!$F$29</f>
        <v>2.7624309392265188E-3</v>
      </c>
      <c r="G835" s="230">
        <f>G834/'Summary (banks)'!$G$29</f>
        <v>0</v>
      </c>
      <c r="H835" s="230">
        <f>H834/'Summary (banks)'!$H$29</f>
        <v>0</v>
      </c>
      <c r="I835" s="230">
        <f>I834/'Summary (banks)'!$I$29</f>
        <v>0</v>
      </c>
      <c r="J835" s="230">
        <f>J834/'Summary (banks)'!$J$29</f>
        <v>0</v>
      </c>
      <c r="K835" s="230">
        <f>K834/'Summary (banks)'!$K$29</f>
        <v>0</v>
      </c>
      <c r="L835" s="230">
        <f>L834/'Summary (banks)'!$L$29</f>
        <v>0</v>
      </c>
      <c r="M835" s="230">
        <f>M834/'Summary (banks)'!$M$29</f>
        <v>0</v>
      </c>
      <c r="N835" s="230">
        <f>N834/'Summary (banks)'!$N$29</f>
        <v>0</v>
      </c>
      <c r="O835" s="230">
        <f>O834/'Summary (banks)'!$O$29</f>
        <v>0</v>
      </c>
      <c r="P835" s="230">
        <f>P834/'Summary (banks)'!$P$29</f>
        <v>0</v>
      </c>
      <c r="Q835" s="230">
        <f>Q834/'Summary (banks)'!$Q$29</f>
        <v>0</v>
      </c>
      <c r="R835" s="230">
        <f>R834/'Summary (banks)'!$R$29</f>
        <v>0</v>
      </c>
      <c r="S835" s="230">
        <f>S834/'Summary (banks)'!$S$29</f>
        <v>0</v>
      </c>
      <c r="T835" s="230">
        <f>T834/'Summary (banks)'!$T$29</f>
        <v>0</v>
      </c>
      <c r="U835" s="230">
        <f>U834/'Summary (banks)'!$U$29</f>
        <v>0</v>
      </c>
      <c r="V835" s="230">
        <f>V834/'Summary (banks)'!$V$29</f>
        <v>0</v>
      </c>
      <c r="W835" s="230">
        <f>W834/'Summary (banks)'!$W$29</f>
        <v>0</v>
      </c>
      <c r="X835" s="230">
        <f>X834/'Summary (banks)'!$X$29</f>
        <v>0</v>
      </c>
      <c r="Z835" s="397"/>
    </row>
    <row r="836" spans="1:26" s="360" customFormat="1" x14ac:dyDescent="0.25">
      <c r="A836" s="683"/>
      <c r="B836" s="685"/>
      <c r="C836" s="359" t="s">
        <v>336</v>
      </c>
      <c r="D836" s="264">
        <f>D834/'Summary (banks)'!$D$33</f>
        <v>2.0358530190736678E-4</v>
      </c>
      <c r="E836" s="264">
        <f>E834/'Summary (banks)'!$E$33</f>
        <v>0</v>
      </c>
      <c r="F836" s="264">
        <f>F834/'Summary (banks)'!$F$33</f>
        <v>4.2955326460481077E-3</v>
      </c>
      <c r="G836" s="264">
        <f>G834/'Summary (banks)'!$G$33</f>
        <v>0</v>
      </c>
      <c r="H836" s="264">
        <f>H834/'Summary (banks)'!$H$33</f>
        <v>0</v>
      </c>
      <c r="I836" s="264">
        <f>I834/'Summary (banks)'!$I$33</f>
        <v>0</v>
      </c>
      <c r="J836" s="264">
        <f>J834/'Summary (banks)'!$J$33</f>
        <v>0</v>
      </c>
      <c r="K836" s="264">
        <f>K834/'Summary (banks)'!$K$33</f>
        <v>0</v>
      </c>
      <c r="L836" s="264">
        <f>L834/'Summary (banks)'!$L$33</f>
        <v>0</v>
      </c>
      <c r="M836" s="264">
        <f>M834/'Summary (banks)'!$M$33</f>
        <v>0</v>
      </c>
      <c r="N836" s="264">
        <f>N834/'Summary (banks)'!$N$33</f>
        <v>0</v>
      </c>
      <c r="O836" s="264">
        <f>O834/'Summary (banks)'!$O$33</f>
        <v>0</v>
      </c>
      <c r="P836" s="264">
        <f>P834/'Summary (banks)'!$P$33</f>
        <v>0</v>
      </c>
      <c r="Q836" s="264">
        <f>Q834/'Summary (banks)'!$Q$33</f>
        <v>0</v>
      </c>
      <c r="R836" s="264">
        <f>R834/'Summary (banks)'!$R$33</f>
        <v>0</v>
      </c>
      <c r="S836" s="264">
        <f>S834/'Summary (banks)'!$S$33</f>
        <v>0</v>
      </c>
      <c r="T836" s="264">
        <f>T834/'Summary (banks)'!$T$33</f>
        <v>0</v>
      </c>
      <c r="U836" s="264">
        <f>U834/'Summary (banks)'!$U$33</f>
        <v>0</v>
      </c>
      <c r="V836" s="264">
        <f>V834/'Summary (banks)'!$V$33</f>
        <v>0</v>
      </c>
      <c r="W836" s="264">
        <f>W834/'Summary (banks)'!$W$33</f>
        <v>0</v>
      </c>
      <c r="X836" s="264">
        <f>X834/'Summary (banks)'!$X$33</f>
        <v>0</v>
      </c>
      <c r="Z836" s="397"/>
    </row>
    <row r="837" spans="1:26" s="204" customFormat="1" ht="15.75" thickBot="1" x14ac:dyDescent="0.3">
      <c r="A837" s="683"/>
      <c r="B837" s="685"/>
      <c r="C837" s="372" t="s">
        <v>399</v>
      </c>
      <c r="D837" s="230">
        <f>D834/'Summary (banks)'!$D$35</f>
        <v>5.5629878564479888E-4</v>
      </c>
      <c r="E837" s="230">
        <f>E834/'Summary (banks)'!$E$35</f>
        <v>0</v>
      </c>
      <c r="F837" s="230">
        <f>F834/'Summary (banks)'!$F$35</f>
        <v>1.0319917440660475E-2</v>
      </c>
      <c r="G837" s="230">
        <f>G834/'Summary (banks)'!$G$35</f>
        <v>0</v>
      </c>
      <c r="H837" s="230">
        <f>H834/'Summary (banks)'!$H$35</f>
        <v>0</v>
      </c>
      <c r="I837" s="230">
        <f>I834/'Summary (banks)'!$I$35</f>
        <v>0</v>
      </c>
      <c r="J837" s="230">
        <f>J834/'Summary (banks)'!$J$35</f>
        <v>0</v>
      </c>
      <c r="K837" s="230">
        <f>K834/'Summary (banks)'!$K$35</f>
        <v>0</v>
      </c>
      <c r="L837" s="230">
        <f>L834/'Summary (banks)'!$L$35</f>
        <v>0</v>
      </c>
      <c r="M837" s="230">
        <f>M834/'Summary (banks)'!$M$35</f>
        <v>0</v>
      </c>
      <c r="N837" s="230">
        <f>N834/'Summary (banks)'!$N$35</f>
        <v>0</v>
      </c>
      <c r="O837" s="230">
        <f>O834/'Summary (banks)'!$O$35</f>
        <v>0</v>
      </c>
      <c r="P837" s="230">
        <f>P834/'Summary (banks)'!$P$35</f>
        <v>0</v>
      </c>
      <c r="Q837" s="230" t="e">
        <f>Q834/'Summary (banks)'!$Q$35</f>
        <v>#DIV/0!</v>
      </c>
      <c r="R837" s="230">
        <f>R834/'Summary (banks)'!$R$35</f>
        <v>0</v>
      </c>
      <c r="S837" s="230">
        <f>S834/'Summary (banks)'!$S$35</f>
        <v>0</v>
      </c>
      <c r="T837" s="230">
        <f>T834/'Summary (banks)'!$T$35</f>
        <v>0</v>
      </c>
      <c r="U837" s="230">
        <f>U834/'Summary (banks)'!$U$35</f>
        <v>0</v>
      </c>
      <c r="V837" s="230">
        <f>V834/'Summary (banks)'!$V$35</f>
        <v>0</v>
      </c>
      <c r="W837" s="230">
        <f>W834/'Summary (banks)'!$W$35</f>
        <v>0</v>
      </c>
      <c r="X837" s="230">
        <f>X834/'Summary (banks)'!$X$35</f>
        <v>0</v>
      </c>
      <c r="Z837" s="397"/>
    </row>
    <row r="838" spans="1:26" s="23" customFormat="1" ht="15.75" thickBot="1" x14ac:dyDescent="0.3">
      <c r="A838" s="683"/>
      <c r="B838" s="685"/>
      <c r="C838" s="188" t="s">
        <v>400</v>
      </c>
      <c r="D838" s="203">
        <f>SUM(E838:X838)</f>
        <v>5.5119280000000002</v>
      </c>
      <c r="E838" s="188"/>
      <c r="F838" s="203">
        <f>Barclays!G36</f>
        <v>5.5119280000000002</v>
      </c>
      <c r="G838" s="188"/>
      <c r="H838" s="188"/>
      <c r="I838" s="188"/>
      <c r="J838" s="188"/>
      <c r="K838" s="188"/>
      <c r="L838" s="188"/>
      <c r="M838" s="188"/>
      <c r="N838" s="188"/>
      <c r="O838" s="188"/>
      <c r="P838" s="188"/>
      <c r="Q838" s="188"/>
      <c r="R838" s="188"/>
      <c r="S838" s="188"/>
      <c r="T838" s="188"/>
      <c r="U838" s="188"/>
      <c r="V838" s="188"/>
      <c r="W838" s="188"/>
      <c r="X838" s="188"/>
      <c r="Y838" s="188"/>
      <c r="Z838" s="404"/>
    </row>
    <row r="839" spans="1:26" s="204" customFormat="1" x14ac:dyDescent="0.25">
      <c r="A839" s="683"/>
      <c r="B839" s="685"/>
      <c r="C839" s="189" t="s">
        <v>401</v>
      </c>
      <c r="D839" s="230">
        <f>D838/'Summary (banks)'!$D$42</f>
        <v>1.9757867020069191E-4</v>
      </c>
      <c r="E839" s="230">
        <f>E838/'Summary (banks)'!$E$42</f>
        <v>0</v>
      </c>
      <c r="F839" s="230">
        <f>F838/'Summary (banks)'!$F$42</f>
        <v>3.4188034188034197E-3</v>
      </c>
      <c r="G839" s="230">
        <f>G838/'Summary (banks)'!$G$42</f>
        <v>0</v>
      </c>
      <c r="H839" s="230">
        <f>H838/'Summary (banks)'!$H$42</f>
        <v>0</v>
      </c>
      <c r="I839" s="230">
        <f>I838/'Summary (banks)'!$I$42</f>
        <v>0</v>
      </c>
      <c r="J839" s="230">
        <f>J838/'Summary (banks)'!$J$42</f>
        <v>0</v>
      </c>
      <c r="K839" s="230">
        <f>K838/'Summary (banks)'!$K$42</f>
        <v>0</v>
      </c>
      <c r="L839" s="230">
        <f>L838/'Summary (banks)'!$L$42</f>
        <v>0</v>
      </c>
      <c r="M839" s="230">
        <f>M838/'Summary (banks)'!$M$42</f>
        <v>0</v>
      </c>
      <c r="N839" s="230">
        <f>N838/'Summary (banks)'!$N$42</f>
        <v>0</v>
      </c>
      <c r="O839" s="230">
        <f>O838/'Summary (banks)'!$O$42</f>
        <v>0</v>
      </c>
      <c r="P839" s="230">
        <f>P838/'Summary (banks)'!$P$42</f>
        <v>0</v>
      </c>
      <c r="Q839" s="230">
        <f>Q838/'Summary (banks)'!$Q$42</f>
        <v>0</v>
      </c>
      <c r="R839" s="230">
        <f>R838/'Summary (banks)'!$R$42</f>
        <v>0</v>
      </c>
      <c r="S839" s="230">
        <f>S838/'Summary (banks)'!$S$42</f>
        <v>0</v>
      </c>
      <c r="T839" s="230">
        <f>T838/'Summary (banks)'!$T$42</f>
        <v>0</v>
      </c>
      <c r="U839" s="230">
        <f>U838/'Summary (banks)'!$U$42</f>
        <v>0</v>
      </c>
      <c r="V839" s="230">
        <f>V838/'Summary (banks)'!$V$42</f>
        <v>0</v>
      </c>
      <c r="W839" s="230">
        <f>W838/'Summary (banks)'!$W$42</f>
        <v>0</v>
      </c>
      <c r="X839" s="230">
        <f>X838/'Summary (banks)'!$X$42</f>
        <v>0</v>
      </c>
      <c r="Z839" s="397"/>
    </row>
    <row r="840" spans="1:26" s="360" customFormat="1" x14ac:dyDescent="0.25">
      <c r="A840" s="683"/>
      <c r="B840" s="685"/>
      <c r="C840" s="359" t="s">
        <v>402</v>
      </c>
      <c r="D840" s="264">
        <f>D838/'Summary (banks)'!$D$46</f>
        <v>2.9576560395999093E-4</v>
      </c>
      <c r="E840" s="264">
        <f>E838/'Summary (banks)'!$E$46</f>
        <v>0</v>
      </c>
      <c r="F840" s="264">
        <f>F838/'Summary (banks)'!$F$46</f>
        <v>3.9564787339268059E-3</v>
      </c>
      <c r="G840" s="264">
        <f>G838/'Summary (banks)'!$G$46</f>
        <v>0</v>
      </c>
      <c r="H840" s="264">
        <f>H838/'Summary (banks)'!$H$46</f>
        <v>0</v>
      </c>
      <c r="I840" s="264">
        <f>I838/'Summary (banks)'!$I$46</f>
        <v>0</v>
      </c>
      <c r="J840" s="264">
        <f>J838/'Summary (banks)'!$J$46</f>
        <v>0</v>
      </c>
      <c r="K840" s="264">
        <f>K838/'Summary (banks)'!$K$46</f>
        <v>0</v>
      </c>
      <c r="L840" s="264">
        <f>L838/'Summary (banks)'!$L$46</f>
        <v>0</v>
      </c>
      <c r="M840" s="264">
        <f>M838/'Summary (banks)'!$M$46</f>
        <v>0</v>
      </c>
      <c r="N840" s="264">
        <f>N838/'Summary (banks)'!$N$46</f>
        <v>0</v>
      </c>
      <c r="O840" s="264">
        <f>O838/'Summary (banks)'!$O$46</f>
        <v>0</v>
      </c>
      <c r="P840" s="264">
        <f>P838/'Summary (banks)'!$P$46</f>
        <v>0</v>
      </c>
      <c r="Q840" s="264">
        <f>Q838/'Summary (banks)'!$Q$46</f>
        <v>0</v>
      </c>
      <c r="R840" s="264">
        <f>R838/'Summary (banks)'!$R$46</f>
        <v>0</v>
      </c>
      <c r="S840" s="264">
        <f>S838/'Summary (banks)'!$S$46</f>
        <v>0</v>
      </c>
      <c r="T840" s="264">
        <f>T838/'Summary (banks)'!$T$46</f>
        <v>0</v>
      </c>
      <c r="U840" s="264">
        <f>U838/'Summary (banks)'!$U$46</f>
        <v>0</v>
      </c>
      <c r="V840" s="264">
        <f>V838/'Summary (banks)'!$V$46</f>
        <v>0</v>
      </c>
      <c r="W840" s="264">
        <f>W838/'Summary (banks)'!$W$46</f>
        <v>0</v>
      </c>
      <c r="X840" s="264">
        <f>X838/'Summary (banks)'!$X$46</f>
        <v>0</v>
      </c>
      <c r="Z840" s="397"/>
    </row>
    <row r="841" spans="1:26" s="204" customFormat="1" ht="15.75" thickBot="1" x14ac:dyDescent="0.3">
      <c r="A841" s="683"/>
      <c r="B841" s="685"/>
      <c r="C841" s="372" t="s">
        <v>403</v>
      </c>
      <c r="D841" s="230">
        <f>D838/'Summary (banks)'!$D$48</f>
        <v>1.4382339019315912E-3</v>
      </c>
      <c r="E841" s="230">
        <f>E838/'Summary (banks)'!$E$48</f>
        <v>0</v>
      </c>
      <c r="F841" s="230">
        <f>F838/'Summary (banks)'!$F$48</f>
        <v>9.0909090909090912E-2</v>
      </c>
      <c r="G841" s="230">
        <f>G838/'Summary (banks)'!$G$48</f>
        <v>0</v>
      </c>
      <c r="H841" s="230">
        <f>H838/'Summary (banks)'!$H$48</f>
        <v>0</v>
      </c>
      <c r="I841" s="230">
        <f>I838/'Summary (banks)'!$I$48</f>
        <v>0</v>
      </c>
      <c r="J841" s="230">
        <f>J838/'Summary (banks)'!$J$48</f>
        <v>0</v>
      </c>
      <c r="K841" s="230">
        <f>K838/'Summary (banks)'!$K$48</f>
        <v>0</v>
      </c>
      <c r="L841" s="230">
        <f>L838/'Summary (banks)'!$L$48</f>
        <v>0</v>
      </c>
      <c r="M841" s="230">
        <f>M838/'Summary (banks)'!$M$48</f>
        <v>0</v>
      </c>
      <c r="N841" s="230">
        <f>N838/'Summary (banks)'!$N$48</f>
        <v>0</v>
      </c>
      <c r="O841" s="230">
        <f>O838/'Summary (banks)'!$O$48</f>
        <v>0</v>
      </c>
      <c r="P841" s="230">
        <f>P838/'Summary (banks)'!$P$48</f>
        <v>0</v>
      </c>
      <c r="Q841" s="230" t="e">
        <f>Q838/'Summary (banks)'!$Q$48</f>
        <v>#DIV/0!</v>
      </c>
      <c r="R841" s="230">
        <f>R838/'Summary (banks)'!$R$48</f>
        <v>0</v>
      </c>
      <c r="S841" s="230">
        <f>S838/'Summary (banks)'!$S$48</f>
        <v>0</v>
      </c>
      <c r="T841" s="230">
        <f>T838/'Summary (banks)'!$T$48</f>
        <v>0</v>
      </c>
      <c r="U841" s="230">
        <f>U838/'Summary (banks)'!$U$48</f>
        <v>0</v>
      </c>
      <c r="V841" s="230">
        <f>V838/'Summary (banks)'!$V$48</f>
        <v>0</v>
      </c>
      <c r="W841" s="230">
        <f>W838/'Summary (banks)'!$W$48</f>
        <v>0</v>
      </c>
      <c r="X841" s="230">
        <f>X838/'Summary (banks)'!$X$48</f>
        <v>0</v>
      </c>
      <c r="Z841" s="397"/>
    </row>
    <row r="842" spans="1:26" s="23" customFormat="1" ht="15.75" thickBot="1" x14ac:dyDescent="0.3">
      <c r="A842" s="683"/>
      <c r="B842" s="685"/>
      <c r="C842" s="188" t="s">
        <v>3</v>
      </c>
      <c r="D842" s="203">
        <f>SUM(E842:X842)</f>
        <v>190</v>
      </c>
      <c r="E842" s="188"/>
      <c r="F842" s="188">
        <f>Barclays!E36</f>
        <v>190</v>
      </c>
      <c r="G842" s="188"/>
      <c r="H842" s="188"/>
      <c r="I842" s="188"/>
      <c r="J842" s="188"/>
      <c r="K842" s="188"/>
      <c r="L842" s="188"/>
      <c r="M842" s="188"/>
      <c r="N842" s="188"/>
      <c r="O842" s="188"/>
      <c r="P842" s="188"/>
      <c r="Q842" s="188"/>
      <c r="R842" s="188"/>
      <c r="S842" s="188"/>
      <c r="T842" s="188"/>
      <c r="U842" s="188"/>
      <c r="V842" s="188"/>
      <c r="W842" s="188"/>
      <c r="X842" s="188"/>
      <c r="Y842" s="188"/>
      <c r="Z842" s="404"/>
    </row>
    <row r="843" spans="1:26" s="204" customFormat="1" x14ac:dyDescent="0.25">
      <c r="A843" s="683"/>
      <c r="B843" s="685"/>
      <c r="C843" s="189" t="s">
        <v>337</v>
      </c>
      <c r="D843" s="230">
        <f>D842/'Summary (banks)'!$D$16</f>
        <v>9.0579105593307442E-5</v>
      </c>
      <c r="E843" s="230">
        <f>E842/'Summary (banks)'!$E$16</f>
        <v>0</v>
      </c>
      <c r="F843" s="230">
        <f>F842/'Summary (banks)'!$F$16</f>
        <v>1.4514896867838043E-3</v>
      </c>
      <c r="G843" s="230">
        <f>G842/'Summary (banks)'!$G$16</f>
        <v>0</v>
      </c>
      <c r="H843" s="230">
        <f>H842/'Summary (banks)'!$H$16</f>
        <v>0</v>
      </c>
      <c r="I843" s="230">
        <f>I842/'Summary (banks)'!$I$16</f>
        <v>0</v>
      </c>
      <c r="J843" s="230">
        <f>J842/'Summary (banks)'!$J$16</f>
        <v>0</v>
      </c>
      <c r="K843" s="230">
        <f>K842/'Summary (banks)'!$K$16</f>
        <v>0</v>
      </c>
      <c r="L843" s="230">
        <f>L842/'Summary (banks)'!$L$16</f>
        <v>0</v>
      </c>
      <c r="M843" s="230">
        <f>M842/'Summary (banks)'!$M$16</f>
        <v>0</v>
      </c>
      <c r="N843" s="230">
        <f>N842/'Summary (banks)'!$N$16</f>
        <v>0</v>
      </c>
      <c r="O843" s="230">
        <f>O842/'Summary (banks)'!$O$16</f>
        <v>0</v>
      </c>
      <c r="P843" s="230">
        <f>P842/'Summary (banks)'!$P$16</f>
        <v>0</v>
      </c>
      <c r="Q843" s="230">
        <f>Q842/'Summary (banks)'!$Q$16</f>
        <v>0</v>
      </c>
      <c r="R843" s="230">
        <f>R842/'Summary (banks)'!$R$16</f>
        <v>0</v>
      </c>
      <c r="S843" s="230">
        <f>S842/'Summary (banks)'!$S$16</f>
        <v>0</v>
      </c>
      <c r="T843" s="230">
        <f>T842/'Summary (banks)'!$T$16</f>
        <v>0</v>
      </c>
      <c r="U843" s="230">
        <f>U842/'Summary (banks)'!$U$16</f>
        <v>0</v>
      </c>
      <c r="V843" s="230">
        <f>V842/'Summary (banks)'!$V$16</f>
        <v>0</v>
      </c>
      <c r="W843" s="230">
        <f>W842/'Summary (banks)'!$W$16</f>
        <v>0</v>
      </c>
      <c r="X843" s="230">
        <f>X842/'Summary (banks)'!$X$16</f>
        <v>0</v>
      </c>
      <c r="Z843" s="397"/>
    </row>
    <row r="844" spans="1:26" s="360" customFormat="1" x14ac:dyDescent="0.25">
      <c r="A844" s="683"/>
      <c r="B844" s="685"/>
      <c r="C844" s="359" t="s">
        <v>338</v>
      </c>
      <c r="D844" s="264">
        <f>D842/'Summary (banks)'!$D$20</f>
        <v>1.6208160552920071E-4</v>
      </c>
      <c r="E844" s="264">
        <f>E842/'Summary (banks)'!$E$20</f>
        <v>0</v>
      </c>
      <c r="F844" s="264">
        <f>F842/'Summary (banks)'!$F$20</f>
        <v>2.3092442694280365E-3</v>
      </c>
      <c r="G844" s="264">
        <f>G842/'Summary (banks)'!$G$20</f>
        <v>0</v>
      </c>
      <c r="H844" s="264">
        <f>H842/'Summary (banks)'!$H$20</f>
        <v>0</v>
      </c>
      <c r="I844" s="264">
        <f>I842/'Summary (banks)'!$I$20</f>
        <v>0</v>
      </c>
      <c r="J844" s="264">
        <f>J842/'Summary (banks)'!$J$20</f>
        <v>0</v>
      </c>
      <c r="K844" s="264">
        <f>K842/'Summary (banks)'!$K$20</f>
        <v>0</v>
      </c>
      <c r="L844" s="264">
        <f>L842/'Summary (banks)'!$L$20</f>
        <v>0</v>
      </c>
      <c r="M844" s="264">
        <f>M842/'Summary (banks)'!$M$20</f>
        <v>0</v>
      </c>
      <c r="N844" s="264">
        <f>N842/'Summary (banks)'!$N$20</f>
        <v>0</v>
      </c>
      <c r="O844" s="264">
        <f>O842/'Summary (banks)'!$O$20</f>
        <v>0</v>
      </c>
      <c r="P844" s="264">
        <f>P842/'Summary (banks)'!$P$20</f>
        <v>0</v>
      </c>
      <c r="Q844" s="264">
        <f>Q842/'Summary (banks)'!$Q$20</f>
        <v>0</v>
      </c>
      <c r="R844" s="264">
        <f>R842/'Summary (banks)'!$R$20</f>
        <v>0</v>
      </c>
      <c r="S844" s="264">
        <f>S842/'Summary (banks)'!$S$20</f>
        <v>0</v>
      </c>
      <c r="T844" s="264">
        <f>T842/'Summary (banks)'!$T$20</f>
        <v>0</v>
      </c>
      <c r="U844" s="264">
        <f>U842/'Summary (banks)'!$U$20</f>
        <v>0</v>
      </c>
      <c r="V844" s="264">
        <f>V842/'Summary (banks)'!$V$20</f>
        <v>0</v>
      </c>
      <c r="W844" s="264">
        <f>W842/'Summary (banks)'!$W$20</f>
        <v>0</v>
      </c>
      <c r="X844" s="264">
        <f>X842/'Summary (banks)'!$X$20</f>
        <v>0</v>
      </c>
      <c r="Z844" s="397"/>
    </row>
    <row r="845" spans="1:26" s="204" customFormat="1" ht="15.75" thickBot="1" x14ac:dyDescent="0.3">
      <c r="A845" s="683"/>
      <c r="B845" s="685"/>
      <c r="C845" s="372" t="s">
        <v>404</v>
      </c>
      <c r="D845" s="230">
        <f>D842/'Summary (banks)'!$D$22</f>
        <v>1.3126260811893774E-3</v>
      </c>
      <c r="E845" s="230">
        <f>E842/'Summary (banks)'!$E$22</f>
        <v>0</v>
      </c>
      <c r="F845" s="230">
        <f>F842/'Summary (banks)'!$F$22</f>
        <v>3.0779199740806739E-2</v>
      </c>
      <c r="G845" s="230">
        <f>G842/'Summary (banks)'!$G$22</f>
        <v>0</v>
      </c>
      <c r="H845" s="230">
        <f>H842/'Summary (banks)'!$H$22</f>
        <v>0</v>
      </c>
      <c r="I845" s="230">
        <f>I842/'Summary (banks)'!$I$22</f>
        <v>0</v>
      </c>
      <c r="J845" s="230">
        <f>J842/'Summary (banks)'!$J$22</f>
        <v>0</v>
      </c>
      <c r="K845" s="230">
        <f>K842/'Summary (banks)'!$K$22</f>
        <v>0</v>
      </c>
      <c r="L845" s="230">
        <f>L842/'Summary (banks)'!$L$22</f>
        <v>0</v>
      </c>
      <c r="M845" s="230">
        <f>M842/'Summary (banks)'!$M$22</f>
        <v>0</v>
      </c>
      <c r="N845" s="230">
        <f>N842/'Summary (banks)'!$N$22</f>
        <v>0</v>
      </c>
      <c r="O845" s="230">
        <f>O842/'Summary (banks)'!$O$22</f>
        <v>0</v>
      </c>
      <c r="P845" s="230">
        <f>P842/'Summary (banks)'!$P$22</f>
        <v>0</v>
      </c>
      <c r="Q845" s="230" t="e">
        <f>Q842/'Summary (banks)'!$Q$22</f>
        <v>#DIV/0!</v>
      </c>
      <c r="R845" s="230">
        <f>R842/'Summary (banks)'!$R$22</f>
        <v>0</v>
      </c>
      <c r="S845" s="230">
        <f>S842/'Summary (banks)'!$S$22</f>
        <v>0</v>
      </c>
      <c r="T845" s="230">
        <f>T842/'Summary (banks)'!$T$22</f>
        <v>0</v>
      </c>
      <c r="U845" s="230">
        <f>U842/'Summary (banks)'!$U$22</f>
        <v>0</v>
      </c>
      <c r="V845" s="230">
        <f>V842/'Summary (banks)'!$V$22</f>
        <v>0</v>
      </c>
      <c r="W845" s="230">
        <f>W842/'Summary (banks)'!$W$22</f>
        <v>0</v>
      </c>
      <c r="X845" s="230">
        <f>X842/'Summary (banks)'!$X$22</f>
        <v>0</v>
      </c>
      <c r="Z845" s="397"/>
    </row>
    <row r="846" spans="1:26" s="23" customFormat="1" ht="15.75" thickBot="1" x14ac:dyDescent="0.3">
      <c r="A846" s="683"/>
      <c r="B846" s="685"/>
      <c r="C846" s="190" t="s">
        <v>405</v>
      </c>
      <c r="D846" s="203">
        <f>SUM(E846:X846)</f>
        <v>0</v>
      </c>
      <c r="E846" s="190"/>
      <c r="F846" s="190"/>
      <c r="G846" s="190"/>
      <c r="H846" s="190"/>
      <c r="I846" s="190"/>
      <c r="J846" s="190"/>
      <c r="K846" s="190"/>
      <c r="L846" s="190"/>
      <c r="M846" s="190"/>
      <c r="N846" s="190"/>
      <c r="O846" s="190"/>
      <c r="P846" s="190"/>
      <c r="Q846" s="190"/>
      <c r="R846" s="190"/>
      <c r="S846" s="190"/>
      <c r="T846" s="190"/>
      <c r="U846" s="190"/>
      <c r="V846" s="190"/>
      <c r="W846" s="190"/>
      <c r="X846" s="190"/>
      <c r="Y846" s="190"/>
      <c r="Z846" s="405"/>
    </row>
    <row r="847" spans="1:26" s="192" customFormat="1" ht="15.75" thickBot="1" x14ac:dyDescent="0.3">
      <c r="A847" s="683"/>
      <c r="B847" s="686"/>
      <c r="C847" s="191" t="s">
        <v>406</v>
      </c>
      <c r="D847" s="231">
        <f>D846/'Summary (banks)'!$D$55</f>
        <v>0</v>
      </c>
      <c r="E847" s="231" t="e">
        <f>E846/'Summary (banks)'!$E$55</f>
        <v>#DIV/0!</v>
      </c>
      <c r="F847" s="231" t="e">
        <f>F846/'Summary (banks)'!$F$55</f>
        <v>#DIV/0!</v>
      </c>
      <c r="G847" s="231" t="e">
        <f>G846/'Summary (banks)'!$G$55</f>
        <v>#DIV/0!</v>
      </c>
      <c r="H847" s="231" t="e">
        <f>H846/'Summary (banks)'!$H$55</f>
        <v>#DIV/0!</v>
      </c>
      <c r="I847" s="231">
        <f>I846/'Summary (banks)'!$I$55</f>
        <v>0</v>
      </c>
      <c r="J847" s="231" t="e">
        <f>J846/'Summary (banks)'!$J$55</f>
        <v>#DIV/0!</v>
      </c>
      <c r="K847" s="231" t="e">
        <f>K846/'Summary (banks)'!$K$55</f>
        <v>#DIV/0!</v>
      </c>
      <c r="L847" s="231" t="e">
        <f>L846/'Summary (banks)'!$L$55</f>
        <v>#DIV/0!</v>
      </c>
      <c r="M847" s="231" t="e">
        <f>M846/'Summary (banks)'!$M$55</f>
        <v>#DIV/0!</v>
      </c>
      <c r="N847" s="231" t="e">
        <f>N846/'Summary (banks)'!$N$55</f>
        <v>#DIV/0!</v>
      </c>
      <c r="O847" s="231" t="e">
        <f>O846/'Summary (banks)'!$O$55</f>
        <v>#DIV/0!</v>
      </c>
      <c r="P847" s="231" t="e">
        <f>P846/'Summary (banks)'!$P$55</f>
        <v>#DIV/0!</v>
      </c>
      <c r="Q847" s="231" t="e">
        <f>Q846/'Summary (banks)'!$Q$55</f>
        <v>#DIV/0!</v>
      </c>
      <c r="R847" s="231">
        <f>R846/'Summary (banks)'!$R$55</f>
        <v>0</v>
      </c>
      <c r="S847" s="231" t="e">
        <f>S846/'Summary (banks)'!$S$55</f>
        <v>#DIV/0!</v>
      </c>
      <c r="T847" s="231">
        <f>T846/'Summary (banks)'!$T$55</f>
        <v>0</v>
      </c>
      <c r="U847" s="231" t="e">
        <f>U846/'Summary (banks)'!$U$55</f>
        <v>#DIV/0!</v>
      </c>
      <c r="V847" s="231" t="e">
        <f>V846/'Summary (banks)'!$V$55</f>
        <v>#DIV/0!</v>
      </c>
      <c r="W847" s="231" t="e">
        <f>W846/'Summary (banks)'!$W$55</f>
        <v>#DIV/0!</v>
      </c>
      <c r="X847" s="231" t="e">
        <f>X846/'Summary (banks)'!$X$55</f>
        <v>#DIV/0!</v>
      </c>
      <c r="Z847" s="398"/>
    </row>
    <row r="848" spans="1:26" s="230" customFormat="1" ht="15" customHeight="1" thickTop="1" thickBot="1" x14ac:dyDescent="0.3">
      <c r="A848" s="683"/>
      <c r="B848" s="687" t="s">
        <v>82</v>
      </c>
      <c r="C848" s="200" t="s">
        <v>91</v>
      </c>
      <c r="D848" s="200">
        <f>D838/D834</f>
        <v>0.39999999999999997</v>
      </c>
      <c r="E848" s="200"/>
      <c r="F848" s="200">
        <f>Barclays!M36</f>
        <v>0.39999999999999997</v>
      </c>
      <c r="G848" s="200"/>
      <c r="H848" s="200"/>
      <c r="I848" s="200"/>
      <c r="J848" s="200"/>
      <c r="K848" s="200"/>
      <c r="L848" s="200"/>
      <c r="M848" s="200"/>
      <c r="N848" s="200"/>
      <c r="O848" s="200"/>
      <c r="P848" s="200"/>
      <c r="Q848" s="200"/>
      <c r="R848" s="200"/>
      <c r="S848" s="200"/>
      <c r="T848" s="200"/>
      <c r="U848" s="200"/>
      <c r="V848" s="200"/>
      <c r="W848" s="200"/>
      <c r="X848" s="200"/>
      <c r="Y848" s="200"/>
      <c r="Z848" s="406">
        <f>MEDIAN(E848:X848)</f>
        <v>0.39999999999999997</v>
      </c>
    </row>
    <row r="849" spans="1:26" s="204" customFormat="1" ht="15.75" thickBot="1" x14ac:dyDescent="0.3">
      <c r="A849" s="683"/>
      <c r="B849" s="688"/>
      <c r="C849" s="193" t="s">
        <v>407</v>
      </c>
      <c r="D849" s="230"/>
      <c r="Z849" s="397"/>
    </row>
    <row r="850" spans="1:26" s="23" customFormat="1" ht="15.75" thickBot="1" x14ac:dyDescent="0.3">
      <c r="A850" s="683"/>
      <c r="B850" s="688"/>
      <c r="C850" s="188" t="s">
        <v>497</v>
      </c>
      <c r="D850" s="233">
        <f>D834/D842</f>
        <v>7.252536842105263E-2</v>
      </c>
      <c r="E850" s="188"/>
      <c r="F850" s="233">
        <f>Barclays!N36</f>
        <v>7.252536842105263E-2</v>
      </c>
      <c r="G850" s="188"/>
      <c r="H850" s="188"/>
      <c r="I850" s="188"/>
      <c r="J850" s="188"/>
      <c r="K850" s="188"/>
      <c r="L850" s="188"/>
      <c r="M850" s="188"/>
      <c r="N850" s="188"/>
      <c r="O850" s="188"/>
      <c r="P850" s="188"/>
      <c r="Q850" s="188"/>
      <c r="R850" s="188"/>
      <c r="S850" s="188"/>
      <c r="T850" s="188"/>
      <c r="U850" s="188"/>
      <c r="V850" s="188"/>
      <c r="W850" s="188"/>
      <c r="X850" s="188"/>
      <c r="Y850" s="188"/>
      <c r="Z850" s="404"/>
    </row>
    <row r="851" spans="1:26" s="204" customFormat="1" x14ac:dyDescent="0.25">
      <c r="A851" s="683"/>
      <c r="B851" s="688"/>
      <c r="C851" s="189" t="s">
        <v>445</v>
      </c>
      <c r="D851" s="234">
        <f>D850/'Summary (banks)'!$D$81</f>
        <v>1.612936693880535</v>
      </c>
      <c r="E851" s="230">
        <f>E850/'Summary (banks)'!$E$81</f>
        <v>0</v>
      </c>
      <c r="F851" s="230">
        <f>F850/'Summary (banks)'!$F$81</f>
        <v>1.9031695260250068</v>
      </c>
      <c r="G851" s="230">
        <f>G850/'Summary (banks)'!$G$81</f>
        <v>0</v>
      </c>
      <c r="H851" s="230">
        <f>H850/'Summary (banks)'!$H$81</f>
        <v>0</v>
      </c>
      <c r="I851" s="230">
        <f>I850/'Summary (banks)'!$I$81</f>
        <v>0</v>
      </c>
      <c r="J851" s="230">
        <f>J850/'Summary (banks)'!$J$81</f>
        <v>0</v>
      </c>
      <c r="K851" s="230">
        <f>K850/'Summary (banks)'!$K$81</f>
        <v>0</v>
      </c>
      <c r="L851" s="230">
        <f>L850/'Summary (banks)'!$L$81</f>
        <v>0</v>
      </c>
      <c r="M851" s="230">
        <f>M850/'Summary (banks)'!$M$81</f>
        <v>0</v>
      </c>
      <c r="N851" s="230">
        <f>N850/'Summary (banks)'!$N$81</f>
        <v>0</v>
      </c>
      <c r="O851" s="230">
        <f>O850/'Summary (banks)'!$O$81</f>
        <v>0</v>
      </c>
      <c r="P851" s="230">
        <f>P850/'Summary (banks)'!$P$81</f>
        <v>0</v>
      </c>
      <c r="Q851" s="230">
        <f>Q850/'Summary (banks)'!$Q$81</f>
        <v>0</v>
      </c>
      <c r="R851" s="230">
        <f>R850/'Summary (banks)'!$R$81</f>
        <v>0</v>
      </c>
      <c r="S851" s="230">
        <f>S850/'Summary (banks)'!$S$81</f>
        <v>0</v>
      </c>
      <c r="T851" s="230">
        <f>T850/'Summary (banks)'!$T$81</f>
        <v>0</v>
      </c>
      <c r="U851" s="230">
        <f>U850/'Summary (banks)'!$U$81</f>
        <v>0</v>
      </c>
      <c r="V851" s="230">
        <f>V850/'Summary (banks)'!$V$81</f>
        <v>0</v>
      </c>
      <c r="W851" s="230">
        <f>W850/'Summary (banks)'!$W$81</f>
        <v>0</v>
      </c>
      <c r="X851" s="230">
        <f>X850/'Summary (banks)'!$X$81</f>
        <v>0</v>
      </c>
      <c r="Z851" s="397"/>
    </row>
    <row r="852" spans="1:26" s="360" customFormat="1" x14ac:dyDescent="0.25">
      <c r="A852" s="683"/>
      <c r="B852" s="688"/>
      <c r="C852" s="359" t="s">
        <v>446</v>
      </c>
      <c r="D852" s="363">
        <f>D850/'Summary (banks)'!$D$84</f>
        <v>1.2560666661874147</v>
      </c>
      <c r="E852" s="264">
        <f>E850/'Summary (banks)'!$E$84</f>
        <v>0</v>
      </c>
      <c r="F852" s="264">
        <f>F850/'Summary (banks)'!$F$84</f>
        <v>1.860146500271296</v>
      </c>
      <c r="G852" s="264">
        <f>G850/'Summary (banks)'!$G$84</f>
        <v>0</v>
      </c>
      <c r="H852" s="264">
        <f>H850/'Summary (banks)'!$H$84</f>
        <v>0</v>
      </c>
      <c r="I852" s="264">
        <f>I850/'Summary (banks)'!$I$84</f>
        <v>0</v>
      </c>
      <c r="J852" s="264">
        <f>J850/'Summary (banks)'!$J$84</f>
        <v>0</v>
      </c>
      <c r="K852" s="264">
        <f>K850/'Summary (banks)'!$K$84</f>
        <v>0</v>
      </c>
      <c r="L852" s="264">
        <f>L850/'Summary (banks)'!$L$84</f>
        <v>0</v>
      </c>
      <c r="M852" s="264">
        <f>M850/'Summary (banks)'!$M$84</f>
        <v>0</v>
      </c>
      <c r="N852" s="264">
        <f>N850/'Summary (banks)'!$N$84</f>
        <v>0</v>
      </c>
      <c r="O852" s="264">
        <f>O850/'Summary (banks)'!$O$84</f>
        <v>0</v>
      </c>
      <c r="P852" s="264">
        <f>P850/'Summary (banks)'!$P$84</f>
        <v>0</v>
      </c>
      <c r="Q852" s="264">
        <f>Q850/'Summary (banks)'!$Q$84</f>
        <v>0</v>
      </c>
      <c r="R852" s="264">
        <f>R850/'Summary (banks)'!$R$84</f>
        <v>0</v>
      </c>
      <c r="S852" s="264">
        <f>S850/'Summary (banks)'!$S$84</f>
        <v>0</v>
      </c>
      <c r="T852" s="264">
        <f>T850/'Summary (banks)'!$T$84</f>
        <v>0</v>
      </c>
      <c r="U852" s="264">
        <f>U850/'Summary (banks)'!$U$84</f>
        <v>0</v>
      </c>
      <c r="V852" s="264">
        <f>V850/'Summary (banks)'!$V$84</f>
        <v>0</v>
      </c>
      <c r="W852" s="264">
        <f>W850/'Summary (banks)'!$W$84</f>
        <v>0</v>
      </c>
      <c r="X852" s="264">
        <f>X850/'Summary (banks)'!$X$84</f>
        <v>0</v>
      </c>
      <c r="Z852" s="397"/>
    </row>
    <row r="853" spans="1:26" s="204" customFormat="1" ht="15.75" thickBot="1" x14ac:dyDescent="0.3">
      <c r="A853" s="683"/>
      <c r="B853" s="688"/>
      <c r="C853" s="357" t="s">
        <v>448</v>
      </c>
      <c r="D853" s="234">
        <f>D850/'Summary (banks)'!$D$92</f>
        <v>1.7364453600010099</v>
      </c>
      <c r="E853" s="230">
        <f>E850/'Summary (banks)'!$E$90</f>
        <v>0</v>
      </c>
      <c r="F853" s="230">
        <f>F850/'Summary (banks)'!$F$90</f>
        <v>2.476265163096349</v>
      </c>
      <c r="G853" s="230">
        <f>G850/'Summary (banks)'!$G$90</f>
        <v>0</v>
      </c>
      <c r="H853" s="230">
        <f>H850/'Summary (banks)'!$H$90</f>
        <v>0</v>
      </c>
      <c r="I853" s="230">
        <f>I850/'Summary (banks)'!$I$90</f>
        <v>0</v>
      </c>
      <c r="J853" s="230">
        <f>J850/'Summary (banks)'!$J$90</f>
        <v>0</v>
      </c>
      <c r="K853" s="230">
        <f>K850/'Summary (banks)'!$K$90</f>
        <v>0</v>
      </c>
      <c r="L853" s="230">
        <f>L850/'Summary (banks)'!$L$90</f>
        <v>0</v>
      </c>
      <c r="M853" s="230">
        <f>M850/'Summary (banks)'!$M$90</f>
        <v>0</v>
      </c>
      <c r="N853" s="230">
        <f>N850/'Summary (banks)'!$N$90</f>
        <v>0</v>
      </c>
      <c r="O853" s="230">
        <f>O850/'Summary (banks)'!$O$90</f>
        <v>0</v>
      </c>
      <c r="P853" s="230">
        <f>P850/'Summary (banks)'!$P$90</f>
        <v>0</v>
      </c>
      <c r="Q853" s="230">
        <f>Q850/'Summary (banks)'!$Q$90</f>
        <v>0</v>
      </c>
      <c r="R853" s="230">
        <f>R850/'Summary (banks)'!$R$90</f>
        <v>0</v>
      </c>
      <c r="S853" s="230">
        <f>S850/'Summary (banks)'!$S$90</f>
        <v>0</v>
      </c>
      <c r="T853" s="230">
        <f>T850/'Summary (banks)'!$T$90</f>
        <v>0</v>
      </c>
      <c r="U853" s="230">
        <f>U850/'Summary (banks)'!$U$90</f>
        <v>0</v>
      </c>
      <c r="V853" s="230">
        <f>V850/'Summary (banks)'!$V$90</f>
        <v>0</v>
      </c>
      <c r="W853" s="230">
        <f>W850/'Summary (banks)'!$W$90</f>
        <v>0</v>
      </c>
      <c r="X853" s="230">
        <f>X850/'Summary (banks)'!$X$90</f>
        <v>0</v>
      </c>
      <c r="Z853" s="397"/>
    </row>
    <row r="854" spans="1:26" s="202" customFormat="1" ht="15.75" thickBot="1" x14ac:dyDescent="0.3">
      <c r="A854" s="683"/>
      <c r="B854" s="688"/>
      <c r="C854" s="201" t="s">
        <v>498</v>
      </c>
      <c r="D854" s="201">
        <f>D834/D830</f>
        <v>0.5</v>
      </c>
      <c r="E854" s="201"/>
      <c r="F854" s="201">
        <f>Barclays!O36</f>
        <v>0.5</v>
      </c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407"/>
    </row>
    <row r="855" spans="1:26" s="230" customFormat="1" x14ac:dyDescent="0.25">
      <c r="A855" s="683"/>
      <c r="B855" s="688"/>
      <c r="C855" s="382" t="s">
        <v>445</v>
      </c>
      <c r="D855" s="230">
        <f>D854/'Summary (banks)'!$D$94</f>
        <v>2.5891312833220979</v>
      </c>
      <c r="E855" s="230">
        <f>E854/'Summary (banks)'!$E$94</f>
        <v>0</v>
      </c>
      <c r="F855" s="230">
        <f>F854/'Summary (banks)'!$F$94</f>
        <v>4.0493093922651928</v>
      </c>
      <c r="G855" s="230">
        <f>G854/'Summary (banks)'!$G$94</f>
        <v>0</v>
      </c>
      <c r="H855" s="230">
        <f>H854/'Summary (banks)'!$H$94</f>
        <v>0</v>
      </c>
      <c r="I855" s="230">
        <f>I854/'Summary (banks)'!$I$94</f>
        <v>0</v>
      </c>
      <c r="J855" s="230">
        <f>J854/'Summary (banks)'!$J$94</f>
        <v>0</v>
      </c>
      <c r="K855" s="230">
        <f>K854/'Summary (banks)'!$K$94</f>
        <v>0</v>
      </c>
      <c r="L855" s="230">
        <f>L854/'Summary (banks)'!$L$94</f>
        <v>0</v>
      </c>
      <c r="M855" s="230">
        <f>M854/'Summary (banks)'!$M$94</f>
        <v>0</v>
      </c>
      <c r="N855" s="230">
        <f>N854/'Summary (banks)'!$N$94</f>
        <v>0</v>
      </c>
      <c r="O855" s="230">
        <f>O854/'Summary (banks)'!$O$94</f>
        <v>0</v>
      </c>
      <c r="P855" s="230">
        <f>P854/'Summary (banks)'!$P$94</f>
        <v>0</v>
      </c>
      <c r="Q855" s="230">
        <f>Q854/'Summary (banks)'!$Q$94</f>
        <v>0</v>
      </c>
      <c r="R855" s="230">
        <f>R854/'Summary (banks)'!$R$94</f>
        <v>0</v>
      </c>
      <c r="S855" s="230">
        <f>S854/'Summary (banks)'!$S$94</f>
        <v>0</v>
      </c>
      <c r="T855" s="230">
        <f>T854/'Summary (banks)'!$T$94</f>
        <v>0</v>
      </c>
      <c r="U855" s="230">
        <f>U854/'Summary (banks)'!$U$94</f>
        <v>0</v>
      </c>
      <c r="V855" s="230">
        <f>V854/'Summary (banks)'!$V$94</f>
        <v>0</v>
      </c>
      <c r="W855" s="230">
        <f>W854/'Summary (banks)'!$W$94</f>
        <v>0</v>
      </c>
      <c r="X855" s="230">
        <f>X854/'Summary (banks)'!$X$94</f>
        <v>0</v>
      </c>
      <c r="Z855" s="399"/>
    </row>
    <row r="856" spans="1:26" s="264" customFormat="1" x14ac:dyDescent="0.25">
      <c r="A856" s="683"/>
      <c r="B856" s="688"/>
      <c r="C856" s="383" t="s">
        <v>446</v>
      </c>
      <c r="D856" s="264">
        <f>D854/'Summary (banks)'!$D$97</f>
        <v>1.8937455444072904</v>
      </c>
      <c r="E856" s="264">
        <f>E854/'Summary (banks)'!$E$97</f>
        <v>0</v>
      </c>
      <c r="F856" s="264">
        <f>F854/'Summary (banks)'!$F$97</f>
        <v>3.009450171821304</v>
      </c>
      <c r="G856" s="264">
        <f>G854/'Summary (banks)'!$G$97</f>
        <v>0</v>
      </c>
      <c r="H856" s="264">
        <f>H854/'Summary (banks)'!$H$97</f>
        <v>0</v>
      </c>
      <c r="I856" s="264">
        <f>I854/'Summary (banks)'!$I$97</f>
        <v>0</v>
      </c>
      <c r="J856" s="264">
        <f>J854/'Summary (banks)'!$J$97</f>
        <v>0</v>
      </c>
      <c r="K856" s="264">
        <f>K854/'Summary (banks)'!$K$97</f>
        <v>0</v>
      </c>
      <c r="L856" s="264">
        <f>L854/'Summary (banks)'!$L$97</f>
        <v>0</v>
      </c>
      <c r="M856" s="264">
        <f>M854/'Summary (banks)'!$M$97</f>
        <v>0</v>
      </c>
      <c r="N856" s="264">
        <f>N854/'Summary (banks)'!$N$97</f>
        <v>0</v>
      </c>
      <c r="O856" s="264">
        <f>O854/'Summary (banks)'!$O$97</f>
        <v>0</v>
      </c>
      <c r="P856" s="264">
        <f>P854/'Summary (banks)'!$P$97</f>
        <v>0</v>
      </c>
      <c r="Q856" s="264">
        <f>Q854/'Summary (banks)'!$Q$97</f>
        <v>0</v>
      </c>
      <c r="R856" s="264">
        <f>R854/'Summary (banks)'!$R$97</f>
        <v>0</v>
      </c>
      <c r="S856" s="264">
        <f>S854/'Summary (banks)'!$S$97</f>
        <v>0</v>
      </c>
      <c r="T856" s="264">
        <f>T854/'Summary (banks)'!$T$97</f>
        <v>0</v>
      </c>
      <c r="U856" s="264">
        <f>U854/'Summary (banks)'!$U$97</f>
        <v>0</v>
      </c>
      <c r="V856" s="264">
        <f>V854/'Summary (banks)'!$V$97</f>
        <v>0</v>
      </c>
      <c r="W856" s="264">
        <f>W854/'Summary (banks)'!$W$97</f>
        <v>0</v>
      </c>
      <c r="X856" s="264">
        <f>X854/'Summary (banks)'!$X$97</f>
        <v>0</v>
      </c>
      <c r="Z856" s="399"/>
    </row>
    <row r="857" spans="1:26" s="230" customFormat="1" x14ac:dyDescent="0.25">
      <c r="A857" s="683"/>
      <c r="B857" s="688"/>
      <c r="C857" s="387" t="s">
        <v>448</v>
      </c>
      <c r="D857" s="230">
        <f>D854/'Summary (banks)'!$D$105</f>
        <v>2.3047082144353337</v>
      </c>
      <c r="E857" s="230">
        <f>E854/'Summary (banks)'!$E$103</f>
        <v>0</v>
      </c>
      <c r="F857" s="230">
        <f>F854/'Summary (banks)'!$F$103</f>
        <v>5.0792153904187103</v>
      </c>
      <c r="G857" s="230">
        <f>G854/'Summary (banks)'!$G$103</f>
        <v>0</v>
      </c>
      <c r="H857" s="230">
        <f>H854/'Summary (banks)'!$H$103</f>
        <v>0</v>
      </c>
      <c r="I857" s="230">
        <f>I854/'Summary (banks)'!$I$103</f>
        <v>0</v>
      </c>
      <c r="J857" s="230">
        <f>J854/'Summary (banks)'!$J$103</f>
        <v>0</v>
      </c>
      <c r="K857" s="230">
        <f>K854/'Summary (banks)'!$K$103</f>
        <v>0</v>
      </c>
      <c r="L857" s="230">
        <f>L854/'Summary (banks)'!$L$103</f>
        <v>0</v>
      </c>
      <c r="M857" s="230">
        <f>M854/'Summary (banks)'!$M$103</f>
        <v>0</v>
      </c>
      <c r="N857" s="230">
        <f>N854/'Summary (banks)'!$N$103</f>
        <v>0</v>
      </c>
      <c r="O857" s="230">
        <f>O854/'Summary (banks)'!$O$103</f>
        <v>0</v>
      </c>
      <c r="P857" s="230">
        <f>P854/'Summary (banks)'!$P$103</f>
        <v>0</v>
      </c>
      <c r="Q857" s="230">
        <f>Q854/'Summary (banks)'!$Q$103</f>
        <v>0</v>
      </c>
      <c r="R857" s="230">
        <f>R854/'Summary (banks)'!$R$103</f>
        <v>0</v>
      </c>
      <c r="S857" s="230">
        <f>S854/'Summary (banks)'!$S$103</f>
        <v>0</v>
      </c>
      <c r="T857" s="230">
        <f>T854/'Summary (banks)'!$T$103</f>
        <v>0</v>
      </c>
      <c r="U857" s="230">
        <f>U854/'Summary (banks)'!$U$103</f>
        <v>0</v>
      </c>
      <c r="V857" s="230">
        <f>V854/'Summary (banks)'!$V$103</f>
        <v>0</v>
      </c>
      <c r="W857" s="230">
        <f>W854/'Summary (banks)'!$W$103</f>
        <v>0</v>
      </c>
      <c r="X857" s="230">
        <f>X854/'Summary (banks)'!$X$103</f>
        <v>0</v>
      </c>
      <c r="Z857" s="399"/>
    </row>
    <row r="859" spans="1:26" ht="15.75" thickBot="1" x14ac:dyDescent="0.3"/>
    <row r="860" spans="1:26" s="23" customFormat="1" ht="15.75" customHeight="1" thickBot="1" x14ac:dyDescent="0.3">
      <c r="A860" s="682" t="s">
        <v>52</v>
      </c>
      <c r="B860" s="684" t="s">
        <v>331</v>
      </c>
      <c r="C860" s="188" t="s">
        <v>2</v>
      </c>
      <c r="D860" s="203">
        <f>SUM(E860:X860)</f>
        <v>6429.1244019999995</v>
      </c>
      <c r="E860" s="203">
        <f>HSBC!C49</f>
        <v>1165.7688000000001</v>
      </c>
      <c r="F860" s="203">
        <f>Barclays!D31</f>
        <v>826.78920000000005</v>
      </c>
      <c r="G860" s="203">
        <f>RBS!C40</f>
        <v>15.157802</v>
      </c>
      <c r="H860" s="203"/>
      <c r="I860" s="203">
        <f>'Standard Chartered'!C52</f>
        <v>1934.8335999999999</v>
      </c>
      <c r="J860" s="188">
        <f>'BNP Paribas'!C60</f>
        <v>610</v>
      </c>
      <c r="K860" s="188">
        <f>'Crédit Agricole'!C37</f>
        <v>174</v>
      </c>
      <c r="L860" s="188">
        <f>'Société Générale'!C68</f>
        <v>146</v>
      </c>
      <c r="M860" s="188">
        <f>'BPCE group'!C51</f>
        <v>75</v>
      </c>
      <c r="N860" s="188">
        <f>'Crédit Mutuel'!C16</f>
        <v>71</v>
      </c>
      <c r="O860" s="188">
        <f>'Deutsche Bank'!C49</f>
        <v>759</v>
      </c>
      <c r="P860" s="188">
        <f>Commerzbank!C13</f>
        <v>113</v>
      </c>
      <c r="Q860" s="188"/>
      <c r="R860" s="188">
        <f>ING!E31</f>
        <v>386</v>
      </c>
      <c r="S860" s="188">
        <f>Rabobank!D37</f>
        <v>69</v>
      </c>
      <c r="T860" s="188"/>
      <c r="U860" s="203">
        <f>'Intesa Sao'!D69</f>
        <v>24.574999999999999</v>
      </c>
      <c r="V860" s="188">
        <f>Santander!C34</f>
        <v>8</v>
      </c>
      <c r="W860" s="188"/>
      <c r="X860" s="188">
        <f>Nordea!D17</f>
        <v>51</v>
      </c>
      <c r="Y860" s="188"/>
      <c r="Z860" s="404"/>
    </row>
    <row r="861" spans="1:26" s="17" customFormat="1" x14ac:dyDescent="0.25">
      <c r="A861" s="683"/>
      <c r="B861" s="685"/>
      <c r="C861" s="189" t="s">
        <v>333</v>
      </c>
      <c r="D861" s="230">
        <f>D860/'Summary (banks)'!$D$3</f>
        <v>1.3163445117023709E-2</v>
      </c>
      <c r="E861" s="230">
        <f>E860/'Summary (banks)'!$E$3</f>
        <v>2.162207357859532E-2</v>
      </c>
      <c r="F861" s="230">
        <f>F860/'Summary (banks)'!$F$3</f>
        <v>2.0465941262748578E-2</v>
      </c>
      <c r="G861" s="230">
        <f>G860/'Summary (banks)'!$G$3</f>
        <v>8.5119554283061207E-4</v>
      </c>
      <c r="H861" s="230">
        <f>H860/'Summary (banks)'!$H$3</f>
        <v>0</v>
      </c>
      <c r="I861" s="230">
        <f>I860/'Summary (banks)'!$I$3</f>
        <v>0.14036235201779057</v>
      </c>
      <c r="J861" s="230">
        <f>J860/'Summary (banks)'!$J$3</f>
        <v>1.4206530346080395E-2</v>
      </c>
      <c r="K861" s="230">
        <f>K860/'Summary (banks)'!$K$3</f>
        <v>5.3660642694134337E-3</v>
      </c>
      <c r="L861" s="230">
        <f>L860/'Summary (banks)'!$L$3</f>
        <v>5.6935615957571266E-3</v>
      </c>
      <c r="M861" s="230">
        <f>M860/'Summary (banks)'!$M$3</f>
        <v>3.1428092524304393E-3</v>
      </c>
      <c r="N861" s="230">
        <f>N860/'Summary (banks)'!$N$3</f>
        <v>4.3510234097315845E-3</v>
      </c>
      <c r="O861" s="230">
        <f>O860/'Summary (banks)'!$O$3</f>
        <v>2.1887706549009431E-2</v>
      </c>
      <c r="P861" s="230">
        <f>P860/'Summary (banks)'!$P$3</f>
        <v>1.0039090262970859E-2</v>
      </c>
      <c r="Q861" s="230">
        <f>Q860/'Summary (banks)'!$Q$3</f>
        <v>0</v>
      </c>
      <c r="R861" s="230">
        <f>R860/'Summary (banks)'!$R$3</f>
        <v>2.261277094317516E-2</v>
      </c>
      <c r="S861" s="230">
        <f>S860/'Summary (banks)'!$S$3</f>
        <v>5.3019824804057172E-3</v>
      </c>
      <c r="T861" s="230">
        <f>T860/'Summary (banks)'!$T$3</f>
        <v>0</v>
      </c>
      <c r="U861" s="230">
        <f>U860/'Summary (banks)'!$U$3</f>
        <v>1.038922145436164E-3</v>
      </c>
      <c r="V861" s="230">
        <f>V860/'Summary (banks)'!$V$3</f>
        <v>1.7431092711624359E-4</v>
      </c>
      <c r="W861" s="230">
        <f>W860/'Summary (banks)'!$W$3</f>
        <v>0</v>
      </c>
      <c r="X861" s="230">
        <f>X860/'Summary (banks)'!$X$3</f>
        <v>5.0290898333497681E-3</v>
      </c>
      <c r="Z861" s="397"/>
    </row>
    <row r="862" spans="1:26" s="360" customFormat="1" x14ac:dyDescent="0.25">
      <c r="A862" s="683"/>
      <c r="B862" s="685"/>
      <c r="C862" s="359" t="s">
        <v>334</v>
      </c>
      <c r="D862" s="264">
        <f>D860/'Summary (banks)'!$D$7</f>
        <v>2.507858826772864E-2</v>
      </c>
      <c r="E862" s="264">
        <f>E860/'Summary (banks)'!$E$7</f>
        <v>2.891776440856127E-2</v>
      </c>
      <c r="F862" s="264">
        <f>F860/'Summary (banks)'!$F$7</f>
        <v>4.2820439623180134E-2</v>
      </c>
      <c r="G862" s="264">
        <f>G860/'Summary (banks)'!$G$7</f>
        <v>5.7291666666666663E-3</v>
      </c>
      <c r="H862" s="264">
        <f>H860/'Summary (banks)'!$H$7</f>
        <v>0</v>
      </c>
      <c r="I862" s="264">
        <f>I860/'Summary (banks)'!$I$7</f>
        <v>0.17512648930961319</v>
      </c>
      <c r="J862" s="264">
        <f>J860/'Summary (banks)'!$J$7</f>
        <v>2.1304089686725109E-2</v>
      </c>
      <c r="K862" s="264">
        <f>K860/'Summary (banks)'!$K$7</f>
        <v>1.9636609863446564E-2</v>
      </c>
      <c r="L862" s="264">
        <f>L860/'Summary (banks)'!$L$7</f>
        <v>1.0778089472907131E-2</v>
      </c>
      <c r="M862" s="264">
        <f>M860/'Summary (banks)'!$M$7</f>
        <v>1.5802781289506952E-2</v>
      </c>
      <c r="N862" s="264">
        <f>N860/'Summary (banks)'!$N$7</f>
        <v>2.5512037369744878E-2</v>
      </c>
      <c r="O862" s="264">
        <f>O860/'Summary (banks)'!$O$7</f>
        <v>3.1406463359126079E-2</v>
      </c>
      <c r="P862" s="264">
        <f>P860/'Summary (banks)'!$P$7</f>
        <v>3.560176433522369E-2</v>
      </c>
      <c r="Q862" s="264">
        <f>Q860/'Summary (banks)'!$Q$7</f>
        <v>0</v>
      </c>
      <c r="R862" s="264">
        <f>R860/'Summary (banks)'!$R$7</f>
        <v>3.3104631217838763E-2</v>
      </c>
      <c r="S862" s="264">
        <f>S860/'Summary (banks)'!$S$7</f>
        <v>1.6662641873943493E-2</v>
      </c>
      <c r="T862" s="264">
        <f>T860/'Summary (banks)'!$T$7</f>
        <v>0</v>
      </c>
      <c r="U862" s="264">
        <f>U860/'Summary (banks)'!$U$7</f>
        <v>5.6738489243929307E-3</v>
      </c>
      <c r="V862" s="264">
        <f>V860/'Summary (banks)'!$V$7</f>
        <v>1.98294665873488E-4</v>
      </c>
      <c r="W862" s="264">
        <f>W860/'Summary (banks)'!$W$7</f>
        <v>0</v>
      </c>
      <c r="X862" s="264">
        <f>X860/'Summary (banks)'!$X$7</f>
        <v>7.036423841059603E-3</v>
      </c>
      <c r="Z862" s="397"/>
    </row>
    <row r="863" spans="1:26" s="17" customFormat="1" ht="15.75" thickBot="1" x14ac:dyDescent="0.3">
      <c r="A863" s="683"/>
      <c r="B863" s="685"/>
      <c r="C863" s="372" t="s">
        <v>398</v>
      </c>
      <c r="D863" s="230">
        <f>D860/'Summary (banks)'!$D$9</f>
        <v>0.10981489133921166</v>
      </c>
      <c r="E863" s="230">
        <f>E860/'Summary (banks)'!$E$9</f>
        <v>6.7586639485651565E-2</v>
      </c>
      <c r="F863" s="230">
        <f>F860/'Summary (banks)'!$F$9</f>
        <v>0.25136154168412239</v>
      </c>
      <c r="G863" s="230">
        <f>G860/'Summary (banks)'!$G$9</f>
        <v>1.0426540284360191E-2</v>
      </c>
      <c r="H863" s="230">
        <f>H860/'Summary (banks)'!$H$9</f>
        <v>0</v>
      </c>
      <c r="I863" s="230">
        <f>I860/'Summary (banks)'!$I$9</f>
        <v>0.36305193706648625</v>
      </c>
      <c r="J863" s="230">
        <f>J860/'Summary (banks)'!$J$9</f>
        <v>7.0187550339431595E-2</v>
      </c>
      <c r="K863" s="230">
        <f>K860/'Summary (banks)'!$K$9</f>
        <v>8.4017382906808311E-2</v>
      </c>
      <c r="L863" s="230">
        <f>L860/'Summary (banks)'!$L$9</f>
        <v>5.6197074672825253E-2</v>
      </c>
      <c r="M863" s="230">
        <f>M860/'Summary (banks)'!$M$9</f>
        <v>0.13562386980108498</v>
      </c>
      <c r="N863" s="230">
        <f>N860/'Summary (banks)'!$N$9</f>
        <v>7.4815595363540571E-2</v>
      </c>
      <c r="O863" s="230">
        <f>O860/'Summary (banks)'!$O$9</f>
        <v>0.15691544345668804</v>
      </c>
      <c r="P863" s="230">
        <f>P860/'Summary (banks)'!$P$9</f>
        <v>0.1905564924114671</v>
      </c>
      <c r="Q863" s="230" t="e">
        <f>Q860/'Summary (banks)'!$Q$9</f>
        <v>#DIV/0!</v>
      </c>
      <c r="R863" s="230">
        <f>R860/'Summary (banks)'!$R$9</f>
        <v>8.3622183708838824E-2</v>
      </c>
      <c r="S863" s="230">
        <f>S860/'Summary (banks)'!$S$9</f>
        <v>0.12522686025408347</v>
      </c>
      <c r="T863" s="230">
        <f>T860/'Summary (banks)'!$T$9</f>
        <v>0</v>
      </c>
      <c r="U863" s="230">
        <f>U860/'Summary (banks)'!$U$9</f>
        <v>1.8477429716218255E-2</v>
      </c>
      <c r="V863" s="230">
        <f>V860/'Summary (banks)'!$V$9</f>
        <v>1.9704433497536946E-2</v>
      </c>
      <c r="W863" s="230">
        <f>W860/'Summary (banks)'!$W$9</f>
        <v>0</v>
      </c>
      <c r="X863" s="230">
        <f>X860/'Summary (banks)'!$X$9</f>
        <v>0.13492063492063491</v>
      </c>
      <c r="Z863" s="397"/>
    </row>
    <row r="864" spans="1:26" s="23" customFormat="1" ht="15.75" thickBot="1" x14ac:dyDescent="0.3">
      <c r="A864" s="683"/>
      <c r="B864" s="685"/>
      <c r="C864" s="236" t="s">
        <v>6</v>
      </c>
      <c r="D864" s="203">
        <f>SUM(E864:X864)</f>
        <v>985.80319400000008</v>
      </c>
      <c r="E864" s="203">
        <f>HSBC!E49</f>
        <v>457.1112</v>
      </c>
      <c r="F864" s="203">
        <f>Barclays!F31</f>
        <v>-6.8899100000000004</v>
      </c>
      <c r="G864" s="203">
        <f>RBS!E40</f>
        <v>-314.17989599999999</v>
      </c>
      <c r="H864" s="203"/>
      <c r="I864" s="203">
        <f>'Standard Chartered'!E52</f>
        <v>56.800799999999995</v>
      </c>
      <c r="J864" s="188">
        <f>'BNP Paribas'!E60</f>
        <v>210</v>
      </c>
      <c r="K864" s="188">
        <f>'Crédit Agricole'!E37</f>
        <v>53</v>
      </c>
      <c r="L864" s="188">
        <f>'Société Générale'!E68</f>
        <v>57</v>
      </c>
      <c r="M864" s="188">
        <f>'BPCE group'!E51</f>
        <v>29</v>
      </c>
      <c r="N864" s="188">
        <f>'Crédit Mutuel'!E16</f>
        <v>13</v>
      </c>
      <c r="O864" s="188">
        <f>'Deutsche Bank'!E49</f>
        <v>79</v>
      </c>
      <c r="P864" s="188">
        <f>Commerzbank!E13</f>
        <v>47</v>
      </c>
      <c r="Q864" s="188"/>
      <c r="R864" s="188">
        <f>ING!G31</f>
        <v>230</v>
      </c>
      <c r="S864" s="188">
        <f>Rabobank!F37</f>
        <v>28</v>
      </c>
      <c r="T864" s="188"/>
      <c r="U864" s="203">
        <f>'Intesa Sao'!F69</f>
        <v>14.961</v>
      </c>
      <c r="V864" s="188">
        <f>Santander!E34</f>
        <v>4</v>
      </c>
      <c r="W864" s="188"/>
      <c r="X864" s="188">
        <f>Nordea!F17</f>
        <v>28</v>
      </c>
      <c r="Y864" s="188"/>
      <c r="Z864" s="404"/>
    </row>
    <row r="865" spans="1:26" s="17" customFormat="1" x14ac:dyDescent="0.25">
      <c r="A865" s="683"/>
      <c r="B865" s="685"/>
      <c r="C865" s="189" t="s">
        <v>335</v>
      </c>
      <c r="D865" s="230">
        <f>D864/'Summary (banks)'!$D$29</f>
        <v>1.045182251962147E-2</v>
      </c>
      <c r="E865" s="230">
        <f>E864/'Summary (banks)'!$E$29</f>
        <v>2.6872316743520433E-2</v>
      </c>
      <c r="F865" s="230">
        <f>F864/'Summary (banks)'!$F$29</f>
        <v>-1.3812154696132594E-3</v>
      </c>
      <c r="G865" s="230">
        <f>G864/'Summary (banks)'!$G$29</f>
        <v>8.4350721420643718E-2</v>
      </c>
      <c r="H865" s="230">
        <f>H864/'Summary (banks)'!$H$29</f>
        <v>0</v>
      </c>
      <c r="I865" s="230">
        <f>I864/'Summary (banks)'!$I$29</f>
        <v>-4.1365725541694008E-2</v>
      </c>
      <c r="J865" s="230">
        <f>J864/'Summary (banks)'!$J$29</f>
        <v>2.1450459652706845E-2</v>
      </c>
      <c r="K865" s="230">
        <f>K864/'Summary (banks)'!$K$29</f>
        <v>5.9941189776068762E-3</v>
      </c>
      <c r="L865" s="230">
        <f>L864/'Summary (banks)'!$L$29</f>
        <v>9.3274423171330386E-3</v>
      </c>
      <c r="M865" s="230">
        <f>M864/'Summary (banks)'!$M$29</f>
        <v>4.3912780133252578E-3</v>
      </c>
      <c r="N865" s="230">
        <f>N864/'Summary (banks)'!$N$29</f>
        <v>1.7646260350210397E-3</v>
      </c>
      <c r="O865" s="230">
        <f>O864/'Summary (banks)'!$O$29</f>
        <v>-1.5806322529011603E-2</v>
      </c>
      <c r="P865" s="230">
        <f>P864/'Summary (banks)'!$P$29</f>
        <v>1.4977692797960485E-2</v>
      </c>
      <c r="Q865" s="230">
        <f>Q864/'Summary (banks)'!$Q$29</f>
        <v>0</v>
      </c>
      <c r="R865" s="230">
        <f>R864/'Summary (banks)'!$R$29</f>
        <v>3.5859058309946991E-2</v>
      </c>
      <c r="S865" s="230">
        <f>S864/'Summary (banks)'!$S$29</f>
        <v>9.7594980829557344E-3</v>
      </c>
      <c r="T865" s="230">
        <f>T864/'Summary (banks)'!$T$29</f>
        <v>0</v>
      </c>
      <c r="U865" s="230">
        <f>U864/'Summary (banks)'!$U$29</f>
        <v>1.8998717672274216E-3</v>
      </c>
      <c r="V865" s="230">
        <f>V864/'Summary (banks)'!$V$29</f>
        <v>4.1897978422541111E-4</v>
      </c>
      <c r="W865" s="230">
        <f>W864/'Summary (banks)'!$W$29</f>
        <v>0</v>
      </c>
      <c r="X865" s="230">
        <f>X864/'Summary (banks)'!$X$29</f>
        <v>5.9523809523809521E-3</v>
      </c>
      <c r="Z865" s="397"/>
    </row>
    <row r="866" spans="1:26" s="360" customFormat="1" x14ac:dyDescent="0.25">
      <c r="A866" s="683"/>
      <c r="B866" s="685"/>
      <c r="C866" s="359" t="s">
        <v>336</v>
      </c>
      <c r="D866" s="264">
        <f>D864/'Summary (banks)'!$D$33</f>
        <v>1.4564416724727643E-2</v>
      </c>
      <c r="E866" s="264">
        <f>E864/'Summary (banks)'!$E$33</f>
        <v>2.61340206185567E-2</v>
      </c>
      <c r="F866" s="264">
        <f>F864/'Summary (banks)'!$F$33</f>
        <v>-2.1477663230240539E-3</v>
      </c>
      <c r="G866" s="264">
        <f>G864/'Summary (banks)'!$G$33</f>
        <v>9.5597484276729552E-2</v>
      </c>
      <c r="H866" s="264">
        <f>H864/'Summary (banks)'!$H$33</f>
        <v>0</v>
      </c>
      <c r="I866" s="264">
        <f>I864/'Summary (banks)'!$I$33</f>
        <v>0.20723684210526355</v>
      </c>
      <c r="J866" s="264">
        <f>J864/'Summary (banks)'!$J$33</f>
        <v>2.676864244741874E-2</v>
      </c>
      <c r="K866" s="264">
        <f>K864/'Summary (banks)'!$K$33</f>
        <v>2.1208483393357343E-2</v>
      </c>
      <c r="L866" s="264">
        <f>L864/'Summary (banks)'!$L$33</f>
        <v>1.278600269179004E-2</v>
      </c>
      <c r="M866" s="264">
        <f>M864/'Summary (banks)'!$M$33</f>
        <v>1.679212507237985E-2</v>
      </c>
      <c r="N866" s="264">
        <f>N864/'Summary (banks)'!$N$33</f>
        <v>1.3306038894575231E-2</v>
      </c>
      <c r="O866" s="264">
        <f>O864/'Summary (banks)'!$O$33</f>
        <v>-0.1051930758988016</v>
      </c>
      <c r="P866" s="264">
        <f>P864/'Summary (banks)'!$P$33</f>
        <v>3.4482758620689655E-2</v>
      </c>
      <c r="Q866" s="264">
        <f>Q864/'Summary (banks)'!$Q$33</f>
        <v>0</v>
      </c>
      <c r="R866" s="264">
        <f>R864/'Summary (banks)'!$R$33</f>
        <v>4.2950513538748833E-2</v>
      </c>
      <c r="S866" s="264">
        <f>S864/'Summary (banks)'!$S$33</f>
        <v>3.6410923276983094E-2</v>
      </c>
      <c r="T866" s="264">
        <f>T864/'Summary (banks)'!$T$33</f>
        <v>0</v>
      </c>
      <c r="U866" s="264">
        <f>U864/'Summary (banks)'!$U$33</f>
        <v>7.8204265715732905E-3</v>
      </c>
      <c r="V866" s="264">
        <f>V864/'Summary (banks)'!$V$33</f>
        <v>3.7961469108854513E-4</v>
      </c>
      <c r="W866" s="264">
        <f>W864/'Summary (banks)'!$W$33</f>
        <v>0</v>
      </c>
      <c r="X866" s="264">
        <f>X864/'Summary (banks)'!$X$33</f>
        <v>7.1228694988552535E-3</v>
      </c>
      <c r="Z866" s="397"/>
    </row>
    <row r="867" spans="1:26" s="17" customFormat="1" ht="15.75" thickBot="1" x14ac:dyDescent="0.3">
      <c r="A867" s="683"/>
      <c r="B867" s="685"/>
      <c r="C867" s="372" t="s">
        <v>399</v>
      </c>
      <c r="D867" s="230">
        <f>D864/'Summary (banks)'!$D$35</f>
        <v>3.9797408072599211E-2</v>
      </c>
      <c r="E867" s="230">
        <f>E864/'Summary (banks)'!$E$35</f>
        <v>4.7224292101341291E-2</v>
      </c>
      <c r="F867" s="230">
        <f>F864/'Summary (banks)'!$F$35</f>
        <v>-5.1599587203302374E-3</v>
      </c>
      <c r="G867" s="230">
        <f>G864/'Summary (banks)'!$G$35</f>
        <v>-0.65142857142857125</v>
      </c>
      <c r="H867" s="230">
        <f>H864/'Summary (banks)'!$H$35</f>
        <v>0</v>
      </c>
      <c r="I867" s="230">
        <f>I864/'Summary (banks)'!$I$35</f>
        <v>5.7586837294332727E-2</v>
      </c>
      <c r="J867" s="230">
        <f>J864/'Summary (banks)'!$J$35</f>
        <v>6.6539923954372623E-2</v>
      </c>
      <c r="K867" s="230">
        <f>K864/'Summary (banks)'!$K$35</f>
        <v>0.12589073634204276</v>
      </c>
      <c r="L867" s="230">
        <f>L864/'Summary (banks)'!$L$35</f>
        <v>4.2473919523099854E-2</v>
      </c>
      <c r="M867" s="230">
        <f>M864/'Summary (banks)'!$M$35</f>
        <v>0.13875598086124402</v>
      </c>
      <c r="N867" s="230">
        <f>N864/'Summary (banks)'!$N$35</f>
        <v>4.0247678018575851E-2</v>
      </c>
      <c r="O867" s="230">
        <f>O864/'Summary (banks)'!$O$35</f>
        <v>4.1644702161307327E-2</v>
      </c>
      <c r="P867" s="230">
        <f>P864/'Summary (banks)'!$P$35</f>
        <v>0.15460526315789475</v>
      </c>
      <c r="Q867" s="230" t="e">
        <f>Q864/'Summary (banks)'!$Q$35</f>
        <v>#DIV/0!</v>
      </c>
      <c r="R867" s="230">
        <f>R864/'Summary (banks)'!$R$35</f>
        <v>0.10653080129689671</v>
      </c>
      <c r="S867" s="230">
        <f>S864/'Summary (banks)'!$S$35</f>
        <v>0.18421052631578946</v>
      </c>
      <c r="T867" s="230">
        <f>T864/'Summary (banks)'!$T$35</f>
        <v>0</v>
      </c>
      <c r="U867" s="230">
        <f>U864/'Summary (banks)'!$U$35</f>
        <v>1.6471611489722444E-2</v>
      </c>
      <c r="V867" s="230">
        <f>V864/'Summary (banks)'!$V$35</f>
        <v>2.4539877300613498E-2</v>
      </c>
      <c r="W867" s="230">
        <f>W864/'Summary (banks)'!$W$35</f>
        <v>0</v>
      </c>
      <c r="X867" s="230">
        <f>X864/'Summary (banks)'!$X$35</f>
        <v>0.11522633744855967</v>
      </c>
      <c r="Z867" s="397"/>
    </row>
    <row r="868" spans="1:26" s="23" customFormat="1" ht="15.75" thickBot="1" x14ac:dyDescent="0.3">
      <c r="A868" s="683"/>
      <c r="B868" s="685"/>
      <c r="C868" s="188" t="s">
        <v>400</v>
      </c>
      <c r="D868" s="203">
        <f>SUM(E868:X868)</f>
        <v>190.20445599999999</v>
      </c>
      <c r="E868" s="203">
        <f>HSBC!F49</f>
        <v>68.521599999999992</v>
      </c>
      <c r="F868" s="203">
        <f>Barclays!G31</f>
        <v>9.6458740000000009</v>
      </c>
      <c r="G868" s="203">
        <f>RBS!F40</f>
        <v>1.377982</v>
      </c>
      <c r="H868" s="203"/>
      <c r="I868" s="203">
        <f>'Standard Chartered'!F52</f>
        <v>54.095999999999997</v>
      </c>
      <c r="J868" s="188">
        <f>'BNP Paribas'!H60</f>
        <v>21</v>
      </c>
      <c r="K868" s="188">
        <f>'Crédit Agricole'!H37</f>
        <v>6</v>
      </c>
      <c r="L868" s="188">
        <f>'Société Générale'!H68</f>
        <v>0</v>
      </c>
      <c r="M868" s="188">
        <f>'BPCE group'!F51</f>
        <v>4</v>
      </c>
      <c r="N868" s="188">
        <f>'Crédit Mutuel'!H16</f>
        <v>1</v>
      </c>
      <c r="O868" s="188">
        <f>'Deutsche Bank'!F49</f>
        <v>-15</v>
      </c>
      <c r="P868" s="188">
        <f>Commerzbank!F13</f>
        <v>1</v>
      </c>
      <c r="Q868" s="188"/>
      <c r="R868" s="188">
        <f>ING!H31</f>
        <v>30</v>
      </c>
      <c r="S868" s="188">
        <f>Rabobank!G37</f>
        <v>3</v>
      </c>
      <c r="T868" s="188"/>
      <c r="U868" s="188">
        <f>'Intesa Sao'!G69</f>
        <v>0.56299999999999994</v>
      </c>
      <c r="V868" s="188">
        <f>Santander!F34</f>
        <v>0</v>
      </c>
      <c r="W868" s="188"/>
      <c r="X868" s="188">
        <f>Nordea!G17</f>
        <v>5</v>
      </c>
      <c r="Y868" s="188"/>
      <c r="Z868" s="404"/>
    </row>
    <row r="869" spans="1:26" s="17" customFormat="1" x14ac:dyDescent="0.25">
      <c r="A869" s="683"/>
      <c r="B869" s="685"/>
      <c r="C869" s="189" t="s">
        <v>401</v>
      </c>
      <c r="D869" s="230">
        <f>D868/'Summary (banks)'!$D$42</f>
        <v>6.818003334355241E-3</v>
      </c>
      <c r="E869" s="230">
        <f>E868/'Summary (banks)'!$E$42</f>
        <v>2.2585438335809806E-2</v>
      </c>
      <c r="F869" s="230">
        <f>F868/'Summary (banks)'!$F$42</f>
        <v>5.9829059829059842E-3</v>
      </c>
      <c r="G869" s="230">
        <f>G868/'Summary (banks)'!$G$42</f>
        <v>1.785714285714286E-2</v>
      </c>
      <c r="H869" s="230">
        <f>H868/'Summary (banks)'!$H$42</f>
        <v>0</v>
      </c>
      <c r="I869" s="230">
        <f>I868/'Summary (banks)'!$I$42</f>
        <v>5.2128583840139006E-2</v>
      </c>
      <c r="J869" s="230">
        <f>J868/'Summary (banks)'!$J$42</f>
        <v>6.2968515742128934E-3</v>
      </c>
      <c r="K869" s="230">
        <f>K868/'Summary (banks)'!$K$42</f>
        <v>2.0066889632107021E-3</v>
      </c>
      <c r="L869" s="230">
        <f>L868/'Summary (banks)'!$L$42</f>
        <v>0</v>
      </c>
      <c r="M869" s="230">
        <f>M868/'Summary (banks)'!$M$42</f>
        <v>1.7226528854435831E-3</v>
      </c>
      <c r="N869" s="230">
        <f>N868/'Summary (banks)'!$N$42</f>
        <v>5.4318305268875606E-4</v>
      </c>
      <c r="O869" s="230">
        <f>O868/'Summary (banks)'!$O$42</f>
        <v>-1.7793594306049824E-2</v>
      </c>
      <c r="P869" s="230">
        <f>P868/'Summary (banks)'!$P$42</f>
        <v>1.6339869281045752E-3</v>
      </c>
      <c r="Q869" s="230">
        <f>Q868/'Summary (banks)'!$Q$42</f>
        <v>0</v>
      </c>
      <c r="R869" s="230">
        <f>R868/'Summary (banks)'!$R$42</f>
        <v>1.7825311942959002E-2</v>
      </c>
      <c r="S869" s="230">
        <f>S868/'Summary (banks)'!$S$42</f>
        <v>4.5801526717557254E-3</v>
      </c>
      <c r="T869" s="230">
        <f>T868/'Summary (banks)'!$T$42</f>
        <v>0</v>
      </c>
      <c r="U869" s="230">
        <f>U868/'Summary (banks)'!$U$42</f>
        <v>4.0077107500612183E-4</v>
      </c>
      <c r="V869" s="230">
        <f>V868/'Summary (banks)'!$V$42</f>
        <v>0</v>
      </c>
      <c r="W869" s="230">
        <f>W868/'Summary (banks)'!$W$42</f>
        <v>0</v>
      </c>
      <c r="X869" s="230">
        <f>X868/'Summary (banks)'!$X$42</f>
        <v>4.7984644913627635E-3</v>
      </c>
      <c r="Z869" s="397"/>
    </row>
    <row r="870" spans="1:26" s="360" customFormat="1" x14ac:dyDescent="0.25">
      <c r="A870" s="683"/>
      <c r="B870" s="685"/>
      <c r="C870" s="359" t="s">
        <v>402</v>
      </c>
      <c r="D870" s="264">
        <f>D868/'Summary (banks)'!$D$46</f>
        <v>1.0206217462332875E-2</v>
      </c>
      <c r="E870" s="264">
        <f>E868/'Summary (banks)'!$E$46</f>
        <v>2.3449552607219995E-2</v>
      </c>
      <c r="F870" s="264">
        <f>F868/'Summary (banks)'!$F$46</f>
        <v>6.9238377843719116E-3</v>
      </c>
      <c r="G870" s="264">
        <f>G868/'Summary (banks)'!$G$46</f>
        <v>-8.771929824561403E-3</v>
      </c>
      <c r="H870" s="264">
        <f>H868/'Summary (banks)'!$H$46</f>
        <v>0</v>
      </c>
      <c r="I870" s="264">
        <f>I868/'Summary (banks)'!$I$46</f>
        <v>5.1457975986277875E-2</v>
      </c>
      <c r="J870" s="264">
        <f>J868/'Summary (banks)'!$J$46</f>
        <v>9.7357440890125171E-3</v>
      </c>
      <c r="K870" s="264">
        <f>K868/'Summary (banks)'!$K$46</f>
        <v>8.4865629420084864E-3</v>
      </c>
      <c r="L870" s="264">
        <f>L868/'Summary (banks)'!$L$46</f>
        <v>0</v>
      </c>
      <c r="M870" s="264">
        <f>M868/'Summary (banks)'!$M$46</f>
        <v>7.1174377224199285E-3</v>
      </c>
      <c r="N870" s="264">
        <f>N868/'Summary (banks)'!$N$46</f>
        <v>4.4444444444444444E-3</v>
      </c>
      <c r="O870" s="264">
        <f>O868/'Summary (banks)'!$O$46</f>
        <v>-1.1990407673860911E-2</v>
      </c>
      <c r="P870" s="264">
        <f>P868/'Summary (banks)'!$P$46</f>
        <v>2.4570024570024569E-3</v>
      </c>
      <c r="Q870" s="264">
        <f>Q868/'Summary (banks)'!$Q$46</f>
        <v>0</v>
      </c>
      <c r="R870" s="264">
        <f>R868/'Summary (banks)'!$R$46</f>
        <v>2.3622047244094488E-2</v>
      </c>
      <c r="S870" s="264">
        <f>S868/'Summary (banks)'!$S$46</f>
        <v>6.9605568445475635E-3</v>
      </c>
      <c r="T870" s="264">
        <f>T868/'Summary (banks)'!$T$46</f>
        <v>0</v>
      </c>
      <c r="U870" s="264">
        <f>U868/'Summary (banks)'!$U$46</f>
        <v>1.5284085818920222E-3</v>
      </c>
      <c r="V870" s="264">
        <f>V868/'Summary (banks)'!$V$46</f>
        <v>0</v>
      </c>
      <c r="W870" s="264">
        <f>W868/'Summary (banks)'!$W$46</f>
        <v>0</v>
      </c>
      <c r="X870" s="264">
        <f>X868/'Summary (banks)'!$X$46</f>
        <v>5.4824561403508769E-3</v>
      </c>
      <c r="Z870" s="397"/>
    </row>
    <row r="871" spans="1:26" s="17" customFormat="1" ht="15.75" thickBot="1" x14ac:dyDescent="0.3">
      <c r="A871" s="683"/>
      <c r="B871" s="685"/>
      <c r="C871" s="372" t="s">
        <v>403</v>
      </c>
      <c r="D871" s="230">
        <f>D868/'Summary (banks)'!$D$48</f>
        <v>4.9630274001702425E-2</v>
      </c>
      <c r="E871" s="230">
        <f>E868/'Summary (banks)'!$E$48</f>
        <v>6.007905138339921E-2</v>
      </c>
      <c r="F871" s="230">
        <f>F868/'Summary (banks)'!$F$48</f>
        <v>0.15909090909090912</v>
      </c>
      <c r="G871" s="230">
        <f>G868/'Summary (banks)'!$G$48</f>
        <v>2.2727272727272728E-2</v>
      </c>
      <c r="H871" s="230">
        <f>H868/'Summary (banks)'!$H$48</f>
        <v>0</v>
      </c>
      <c r="I871" s="230">
        <f>I868/'Summary (banks)'!$I$48</f>
        <v>0.26431718061674003</v>
      </c>
      <c r="J871" s="230">
        <f>J868/'Summary (banks)'!$J$48</f>
        <v>2.7486910994764399E-2</v>
      </c>
      <c r="K871" s="230">
        <f>K868/'Summary (banks)'!$K$48</f>
        <v>3.5502958579881658E-2</v>
      </c>
      <c r="L871" s="230">
        <f>L868/'Summary (banks)'!$L$48</f>
        <v>0</v>
      </c>
      <c r="M871" s="230">
        <f>M868/'Summary (banks)'!$M$48</f>
        <v>0.10526315789473684</v>
      </c>
      <c r="N871" s="230">
        <f>N868/'Summary (banks)'!$N$48</f>
        <v>1.9230769230769232E-2</v>
      </c>
      <c r="O871" s="230">
        <f>O868/'Summary (banks)'!$O$48</f>
        <v>-4.8543689320388349E-2</v>
      </c>
      <c r="P871" s="230">
        <f>P868/'Summary (banks)'!$P$48</f>
        <v>1.4925373134328358E-2</v>
      </c>
      <c r="Q871" s="230" t="e">
        <f>Q868/'Summary (banks)'!$Q$48</f>
        <v>#DIV/0!</v>
      </c>
      <c r="R871" s="230">
        <f>R868/'Summary (banks)'!$R$48</f>
        <v>6.6518847006651879E-2</v>
      </c>
      <c r="S871" s="230">
        <f>S868/'Summary (banks)'!$S$48</f>
        <v>0.1875</v>
      </c>
      <c r="T871" s="230">
        <f>T868/'Summary (banks)'!$T$48</f>
        <v>0</v>
      </c>
      <c r="U871" s="230">
        <f>U868/'Summary (banks)'!$U$48</f>
        <v>4.2219405928714442E-3</v>
      </c>
      <c r="V871" s="230">
        <f>V868/'Summary (banks)'!$V$48</f>
        <v>0</v>
      </c>
      <c r="W871" s="230">
        <f>W868/'Summary (banks)'!$W$48</f>
        <v>0</v>
      </c>
      <c r="X871" s="230">
        <f>X868/'Summary (banks)'!$X$48</f>
        <v>7.1428571428571425E-2</v>
      </c>
      <c r="Z871" s="397"/>
    </row>
    <row r="872" spans="1:26" s="23" customFormat="1" ht="15.75" thickBot="1" x14ac:dyDescent="0.3">
      <c r="A872" s="683"/>
      <c r="B872" s="685"/>
      <c r="C872" s="188" t="s">
        <v>3</v>
      </c>
      <c r="D872" s="203">
        <f>SUM(E872:X872)</f>
        <v>21398</v>
      </c>
      <c r="E872" s="188">
        <f>HSBC!D49</f>
        <v>3247</v>
      </c>
      <c r="F872" s="188">
        <f>Barclays!E31</f>
        <v>2882</v>
      </c>
      <c r="G872" s="188">
        <f>RBS!D40</f>
        <v>1232</v>
      </c>
      <c r="H872" s="188"/>
      <c r="I872" s="188">
        <f>'Standard Chartered'!D52</f>
        <v>7661</v>
      </c>
      <c r="J872" s="188">
        <f>'BNP Paribas'!D60</f>
        <v>2002</v>
      </c>
      <c r="K872" s="188">
        <f>'Crédit Agricole'!D37</f>
        <v>460</v>
      </c>
      <c r="L872" s="188">
        <f>'Société Générale'!D68</f>
        <v>280</v>
      </c>
      <c r="M872" s="188">
        <f>'BPCE group'!D51</f>
        <v>181</v>
      </c>
      <c r="N872" s="188">
        <f>'Crédit Mutuel'!D16</f>
        <v>232</v>
      </c>
      <c r="O872" s="188">
        <f>'Deutsche Bank'!D49</f>
        <v>2065</v>
      </c>
      <c r="P872" s="188">
        <f>Commerzbank!D13</f>
        <v>362</v>
      </c>
      <c r="Q872" s="188"/>
      <c r="R872" s="188">
        <f>ING!F31</f>
        <v>472</v>
      </c>
      <c r="S872" s="188">
        <f>Rabobank!E37</f>
        <v>199</v>
      </c>
      <c r="T872" s="188"/>
      <c r="U872" s="188">
        <f>'Intesa Sao'!E69</f>
        <v>26</v>
      </c>
      <c r="V872" s="188">
        <f>Santander!D34</f>
        <v>11</v>
      </c>
      <c r="W872" s="188"/>
      <c r="X872" s="188">
        <f>Nordea!E17</f>
        <v>86</v>
      </c>
      <c r="Y872" s="188"/>
      <c r="Z872" s="404"/>
    </row>
    <row r="873" spans="1:26" s="17" customFormat="1" x14ac:dyDescent="0.25">
      <c r="A873" s="683"/>
      <c r="B873" s="685"/>
      <c r="C873" s="189" t="s">
        <v>337</v>
      </c>
      <c r="D873" s="230">
        <f>D872/'Summary (banks)'!$D$16</f>
        <v>1.0201114218345225E-2</v>
      </c>
      <c r="E873" s="230">
        <f>E872/'Summary (banks)'!$E$16</f>
        <v>1.2538906523938615E-2</v>
      </c>
      <c r="F873" s="230">
        <f>F872/'Summary (banks)'!$F$16</f>
        <v>2.2016806722689075E-2</v>
      </c>
      <c r="G873" s="230">
        <f>G872/'Summary (banks)'!$G$16</f>
        <v>1.3414780213199185E-2</v>
      </c>
      <c r="H873" s="230">
        <f>H872/'Summary (banks)'!$H$16</f>
        <v>0</v>
      </c>
      <c r="I873" s="230">
        <f>I872/'Summary (banks)'!$I$16</f>
        <v>8.7736778212968686E-2</v>
      </c>
      <c r="J873" s="230">
        <f>J872/'Summary (banks)'!$J$16</f>
        <v>1.102720447697892E-2</v>
      </c>
      <c r="K873" s="230">
        <f>K872/'Summary (banks)'!$K$16</f>
        <v>3.3284130705334143E-3</v>
      </c>
      <c r="L873" s="230">
        <f>L872/'Summary (banks)'!$L$16</f>
        <v>2.1257857815299582E-3</v>
      </c>
      <c r="M873" s="230">
        <f>M872/'Summary (banks)'!$M$16</f>
        <v>1.7592115621993061E-3</v>
      </c>
      <c r="N873" s="230">
        <f>N872/'Summary (banks)'!$N$16</f>
        <v>2.9441624365482235E-3</v>
      </c>
      <c r="O873" s="230">
        <f>O872/'Summary (banks)'!$O$16</f>
        <v>2.0424311359477771E-2</v>
      </c>
      <c r="P873" s="230">
        <f>P872/'Summary (banks)'!$P$16</f>
        <v>8.2160689968225151E-3</v>
      </c>
      <c r="Q873" s="230">
        <f>Q872/'Summary (banks)'!$Q$16</f>
        <v>0</v>
      </c>
      <c r="R873" s="230">
        <f>R872/'Summary (banks)'!$R$16</f>
        <v>8.9529590288315638E-3</v>
      </c>
      <c r="S873" s="230">
        <f>S872/'Summary (banks)'!$S$16</f>
        <v>4.2380100519635406E-3</v>
      </c>
      <c r="T873" s="230">
        <f>T872/'Summary (banks)'!$T$16</f>
        <v>0</v>
      </c>
      <c r="U873" s="230">
        <f>U872/'Summary (banks)'!$U$16</f>
        <v>2.9411431997375593E-4</v>
      </c>
      <c r="V873" s="230">
        <f>V872/'Summary (banks)'!$V$16</f>
        <v>5.9728398681631343E-5</v>
      </c>
      <c r="W873" s="230">
        <f>W872/'Summary (banks)'!$W$16</f>
        <v>0</v>
      </c>
      <c r="X873" s="230">
        <f>X872/'Summary (banks)'!$X$16</f>
        <v>2.8974765001179206E-3</v>
      </c>
      <c r="Z873" s="397"/>
    </row>
    <row r="874" spans="1:26" s="360" customFormat="1" x14ac:dyDescent="0.25">
      <c r="A874" s="683"/>
      <c r="B874" s="685"/>
      <c r="C874" s="359" t="s">
        <v>338</v>
      </c>
      <c r="D874" s="264">
        <f>D872/'Summary (banks)'!$D$20</f>
        <v>1.8253801026914929E-2</v>
      </c>
      <c r="E874" s="264">
        <f>E872/'Summary (banks)'!$E$20</f>
        <v>1.5144942745866275E-2</v>
      </c>
      <c r="F874" s="264">
        <f>F872/'Summary (banks)'!$F$20</f>
        <v>3.5027589392061062E-2</v>
      </c>
      <c r="G874" s="264">
        <f>G872/'Summary (banks)'!$G$20</f>
        <v>4.5174537987679675E-2</v>
      </c>
      <c r="H874" s="264">
        <f>H872/'Summary (banks)'!$H$20</f>
        <v>0</v>
      </c>
      <c r="I874" s="264">
        <f>I872/'Summary (banks)'!$I$20</f>
        <v>8.9639033522494582E-2</v>
      </c>
      <c r="J874" s="264">
        <f>J872/'Summary (banks)'!$J$20</f>
        <v>1.6071285221160792E-2</v>
      </c>
      <c r="K874" s="264">
        <f>K872/'Summary (banks)'!$K$20</f>
        <v>1.3365876336587633E-2</v>
      </c>
      <c r="L874" s="264">
        <f>L872/'Summary (banks)'!$L$20</f>
        <v>3.4954559073204832E-3</v>
      </c>
      <c r="M874" s="264">
        <f>M872/'Summary (banks)'!$M$20</f>
        <v>1.5529815529815531E-2</v>
      </c>
      <c r="N874" s="264">
        <f>N872/'Summary (banks)'!$N$20</f>
        <v>1.7884674683934627E-2</v>
      </c>
      <c r="O874" s="264">
        <f>O872/'Summary (banks)'!$O$20</f>
        <v>3.7309387873093881E-2</v>
      </c>
      <c r="P874" s="264">
        <f>P872/'Summary (banks)'!$P$20</f>
        <v>3.5717809570794276E-2</v>
      </c>
      <c r="Q874" s="264">
        <f>Q872/'Summary (banks)'!$Q$20</f>
        <v>0</v>
      </c>
      <c r="R874" s="264">
        <f>R872/'Summary (banks)'!$R$20</f>
        <v>1.2377405989405779E-2</v>
      </c>
      <c r="S874" s="264">
        <f>S872/'Summary (banks)'!$S$20</f>
        <v>1.6701636592530423E-2</v>
      </c>
      <c r="T874" s="264">
        <f>T872/'Summary (banks)'!$T$20</f>
        <v>0</v>
      </c>
      <c r="U874" s="264">
        <f>U872/'Summary (banks)'!$U$20</f>
        <v>9.5736063038515356E-4</v>
      </c>
      <c r="V874" s="264">
        <f>V872/'Summary (banks)'!$V$20</f>
        <v>7.1276299334538547E-5</v>
      </c>
      <c r="W874" s="264">
        <f>W872/'Summary (banks)'!$W$20</f>
        <v>0</v>
      </c>
      <c r="X874" s="264">
        <f>X872/'Summary (banks)'!$X$20</f>
        <v>3.7845449744763246E-3</v>
      </c>
      <c r="Z874" s="397"/>
    </row>
    <row r="875" spans="1:26" s="17" customFormat="1" ht="15.75" thickBot="1" x14ac:dyDescent="0.3">
      <c r="A875" s="683"/>
      <c r="B875" s="685"/>
      <c r="C875" s="372" t="s">
        <v>404</v>
      </c>
      <c r="D875" s="230">
        <f>D872/'Summary (banks)'!$D$22</f>
        <v>0.14782933097521209</v>
      </c>
      <c r="E875" s="230">
        <f>E872/'Summary (banks)'!$E$22</f>
        <v>8.2308803771958733E-2</v>
      </c>
      <c r="F875" s="230">
        <f>F872/'Summary (banks)'!$F$22</f>
        <v>0.46687186133160535</v>
      </c>
      <c r="G875" s="230">
        <f>G872/'Summary (banks)'!$G$22</f>
        <v>0.16184971098265896</v>
      </c>
      <c r="H875" s="230">
        <f>H872/'Summary (banks)'!$H$22</f>
        <v>0</v>
      </c>
      <c r="I875" s="230">
        <f>I872/'Summary (banks)'!$I$22</f>
        <v>0.50160413802134485</v>
      </c>
      <c r="J875" s="230">
        <f>J872/'Summary (banks)'!$J$22</f>
        <v>7.1275989746510962E-2</v>
      </c>
      <c r="K875" s="230">
        <f>K872/'Summary (banks)'!$K$22</f>
        <v>9.3954248366013071E-2</v>
      </c>
      <c r="L875" s="230">
        <f>L872/'Summary (banks)'!$L$22</f>
        <v>5.4400621721391103E-2</v>
      </c>
      <c r="M875" s="230">
        <f>M872/'Summary (banks)'!$M$22</f>
        <v>0.11186650185414092</v>
      </c>
      <c r="N875" s="230">
        <f>N872/'Summary (banks)'!$N$22</f>
        <v>7.4026802807913211E-2</v>
      </c>
      <c r="O875" s="230">
        <f>O872/'Summary (banks)'!$O$22</f>
        <v>0.28949950932286556</v>
      </c>
      <c r="P875" s="230">
        <f>P872/'Summary (banks)'!$P$22</f>
        <v>0.31260794473229708</v>
      </c>
      <c r="Q875" s="230" t="e">
        <f>Q872/'Summary (banks)'!$Q$22</f>
        <v>#DIV/0!</v>
      </c>
      <c r="R875" s="230">
        <f>R872/'Summary (banks)'!$R$22</f>
        <v>4.1479919149310131E-2</v>
      </c>
      <c r="S875" s="230">
        <f>S872/'Summary (banks)'!$S$22</f>
        <v>0.2066458982346833</v>
      </c>
      <c r="T875" s="230">
        <f>T872/'Summary (banks)'!$T$22</f>
        <v>0</v>
      </c>
      <c r="U875" s="230">
        <f>U872/'Summary (banks)'!$U$22</f>
        <v>5.0096339113680152E-2</v>
      </c>
      <c r="V875" s="230">
        <f>V872/'Summary (banks)'!$V$22</f>
        <v>1.0638297872340425E-2</v>
      </c>
      <c r="W875" s="230">
        <f>W872/'Summary (banks)'!$W$22</f>
        <v>0</v>
      </c>
      <c r="X875" s="230">
        <f>X872/'Summary (banks)'!$X$22</f>
        <v>0.16829745596868884</v>
      </c>
      <c r="Z875" s="397"/>
    </row>
    <row r="876" spans="1:26" s="23" customFormat="1" ht="15.75" thickBot="1" x14ac:dyDescent="0.3">
      <c r="A876" s="683"/>
      <c r="B876" s="685"/>
      <c r="C876" s="190" t="s">
        <v>405</v>
      </c>
      <c r="D876" s="203">
        <f>SUM(E876:X876)</f>
        <v>0</v>
      </c>
      <c r="E876" s="190"/>
      <c r="F876" s="190"/>
      <c r="G876" s="190">
        <v>0</v>
      </c>
      <c r="H876" s="190"/>
      <c r="I876" s="188">
        <f>'Standard Chartered'!G52</f>
        <v>0</v>
      </c>
      <c r="J876" s="190"/>
      <c r="K876" s="190"/>
      <c r="L876" s="190"/>
      <c r="M876" s="190"/>
      <c r="N876" s="190"/>
      <c r="O876" s="190"/>
      <c r="P876" s="188">
        <f>Commerzbank!G13</f>
        <v>0</v>
      </c>
      <c r="Q876" s="190"/>
      <c r="R876" s="190"/>
      <c r="S876" s="190"/>
      <c r="T876" s="190"/>
      <c r="U876" s="188"/>
      <c r="V876" s="188">
        <f>Santander!G34</f>
        <v>0</v>
      </c>
      <c r="W876" s="190"/>
      <c r="X876" s="188">
        <f>Nordea!H17</f>
        <v>0</v>
      </c>
      <c r="Y876" s="190"/>
      <c r="Z876" s="405"/>
    </row>
    <row r="877" spans="1:26" s="192" customFormat="1" ht="15.75" thickBot="1" x14ac:dyDescent="0.3">
      <c r="A877" s="683"/>
      <c r="B877" s="686"/>
      <c r="C877" s="191" t="s">
        <v>406</v>
      </c>
      <c r="D877" s="231">
        <f>D876/'Summary (banks)'!$D$55</f>
        <v>0</v>
      </c>
      <c r="E877" s="231" t="e">
        <f>E876/'Summary (banks)'!$E$55</f>
        <v>#DIV/0!</v>
      </c>
      <c r="F877" s="231" t="e">
        <f>F876/'Summary (banks)'!$F$55</f>
        <v>#DIV/0!</v>
      </c>
      <c r="G877" s="231" t="e">
        <f>G876/'Summary (banks)'!$G$55</f>
        <v>#DIV/0!</v>
      </c>
      <c r="H877" s="231" t="e">
        <f>H876/'Summary (banks)'!$H$55</f>
        <v>#DIV/0!</v>
      </c>
      <c r="I877" s="231">
        <f>I876/'Summary (banks)'!$I$55</f>
        <v>0</v>
      </c>
      <c r="J877" s="231" t="e">
        <f>J876/'Summary (banks)'!$J$55</f>
        <v>#DIV/0!</v>
      </c>
      <c r="K877" s="231" t="e">
        <f>K876/'Summary (banks)'!$K$55</f>
        <v>#DIV/0!</v>
      </c>
      <c r="L877" s="231" t="e">
        <f>L876/'Summary (banks)'!$L$55</f>
        <v>#DIV/0!</v>
      </c>
      <c r="M877" s="231" t="e">
        <f>M876/'Summary (banks)'!$M$55</f>
        <v>#DIV/0!</v>
      </c>
      <c r="N877" s="231" t="e">
        <f>N876/'Summary (banks)'!$N$55</f>
        <v>#DIV/0!</v>
      </c>
      <c r="O877" s="231" t="e">
        <f>O876/'Summary (banks)'!$O$55</f>
        <v>#DIV/0!</v>
      </c>
      <c r="P877" s="231" t="e">
        <f>P876/'Summary (banks)'!$P$55</f>
        <v>#DIV/0!</v>
      </c>
      <c r="Q877" s="231" t="e">
        <f>Q876/'Summary (banks)'!$Q$55</f>
        <v>#DIV/0!</v>
      </c>
      <c r="R877" s="231">
        <f>R876/'Summary (banks)'!$R$55</f>
        <v>0</v>
      </c>
      <c r="S877" s="231" t="e">
        <f>S876/'Summary (banks)'!$S$55</f>
        <v>#DIV/0!</v>
      </c>
      <c r="T877" s="231">
        <f>T876/'Summary (banks)'!$T$55</f>
        <v>0</v>
      </c>
      <c r="U877" s="231" t="e">
        <f>U876/'Summary (banks)'!$U$55</f>
        <v>#DIV/0!</v>
      </c>
      <c r="V877" s="231" t="e">
        <f>V876/'Summary (banks)'!$V$55</f>
        <v>#DIV/0!</v>
      </c>
      <c r="W877" s="231" t="e">
        <f>W876/'Summary (banks)'!$W$55</f>
        <v>#DIV/0!</v>
      </c>
      <c r="X877" s="231" t="e">
        <f>X876/'Summary (banks)'!$X$55</f>
        <v>#DIV/0!</v>
      </c>
      <c r="Z877" s="398"/>
    </row>
    <row r="878" spans="1:26" s="230" customFormat="1" ht="15" customHeight="1" thickTop="1" thickBot="1" x14ac:dyDescent="0.3">
      <c r="A878" s="683"/>
      <c r="B878" s="687" t="s">
        <v>82</v>
      </c>
      <c r="C878" s="200" t="s">
        <v>91</v>
      </c>
      <c r="D878" s="200">
        <f>D868/D864</f>
        <v>0.1929436394177477</v>
      </c>
      <c r="E878" s="200">
        <f>HSBC!H49</f>
        <v>0.14990138067061143</v>
      </c>
      <c r="F878" s="200">
        <f>Barclays!M31</f>
        <v>-1.4000000000000001</v>
      </c>
      <c r="G878" s="200">
        <f>RBS!H156</f>
        <v>0</v>
      </c>
      <c r="H878" s="200"/>
      <c r="I878" s="201">
        <f>'Standard Chartered'!L52</f>
        <v>0.95238095238095244</v>
      </c>
      <c r="J878" s="200">
        <f>'BNP Paribas'!J60</f>
        <v>0.1</v>
      </c>
      <c r="K878" s="200">
        <f>'Crédit Agricole'!K37</f>
        <v>0.11320754716981132</v>
      </c>
      <c r="L878" s="200">
        <f>'Société Générale'!K68</f>
        <v>0</v>
      </c>
      <c r="M878" s="200">
        <f>'BPCE group'!H51</f>
        <v>0.13793103448275862</v>
      </c>
      <c r="N878" s="200">
        <f>'Crédit Mutuel'!K16</f>
        <v>7.6923076923076927E-2</v>
      </c>
      <c r="O878" s="200">
        <f>'Deutsche Bank'!H49</f>
        <v>-0.189873417721519</v>
      </c>
      <c r="P878" s="201">
        <f>Commerzbank!H13</f>
        <v>2.1276595744680851E-2</v>
      </c>
      <c r="Q878" s="200"/>
      <c r="R878" s="200">
        <f>ING!K31</f>
        <v>0.13043478260869565</v>
      </c>
      <c r="S878" s="200">
        <f>Rabobank!I37</f>
        <v>0.10714285714285714</v>
      </c>
      <c r="T878" s="200"/>
      <c r="U878" s="201">
        <f>'Intesa Sao'!I69</f>
        <v>3.7631174386738853E-2</v>
      </c>
      <c r="V878" s="201">
        <f>Santander!H34</f>
        <v>0</v>
      </c>
      <c r="W878" s="200"/>
      <c r="X878" s="201">
        <f>Nordea!I17</f>
        <v>0.17857142857142858</v>
      </c>
      <c r="Y878" s="200"/>
      <c r="Z878" s="406">
        <f>MEDIAN(E878:X878)</f>
        <v>8.8461538461538466E-2</v>
      </c>
    </row>
    <row r="879" spans="1:26" s="17" customFormat="1" ht="15.75" thickBot="1" x14ac:dyDescent="0.3">
      <c r="A879" s="683"/>
      <c r="B879" s="688"/>
      <c r="C879" s="193" t="s">
        <v>407</v>
      </c>
      <c r="D879" s="230">
        <v>0.17</v>
      </c>
      <c r="E879" s="204"/>
      <c r="F879" s="204"/>
      <c r="G879" s="204"/>
      <c r="I879" s="204"/>
      <c r="J879" s="204"/>
      <c r="K879" s="204"/>
      <c r="L879" s="204"/>
      <c r="M879" s="204"/>
      <c r="N879" s="204"/>
      <c r="O879" s="204"/>
      <c r="P879" s="204"/>
      <c r="R879" s="204"/>
      <c r="S879" s="204"/>
      <c r="U879" s="204"/>
      <c r="V879" s="204"/>
      <c r="X879" s="204"/>
      <c r="Z879" s="397"/>
    </row>
    <row r="880" spans="1:26" s="23" customFormat="1" ht="15.75" thickBot="1" x14ac:dyDescent="0.3">
      <c r="A880" s="683"/>
      <c r="B880" s="688"/>
      <c r="C880" s="188" t="s">
        <v>497</v>
      </c>
      <c r="D880" s="233">
        <f>D864/D872</f>
        <v>4.6069875408916723E-2</v>
      </c>
      <c r="E880" s="233">
        <f>HSBC!I49</f>
        <v>0.14077955035417308</v>
      </c>
      <c r="F880" s="233">
        <f>Barclays!N31</f>
        <v>-2.3906696738376131E-3</v>
      </c>
      <c r="G880" s="233">
        <f>RBS!I40</f>
        <v>-0.25501614935064931</v>
      </c>
      <c r="H880" s="233"/>
      <c r="I880" s="233">
        <f>'Standard Chartered'!M52</f>
        <v>7.4142801200887606E-3</v>
      </c>
      <c r="J880" s="233">
        <f>'BNP Paribas'!L60</f>
        <v>0.1048951048951049</v>
      </c>
      <c r="K880" s="233">
        <f>'Crédit Agricole'!L37</f>
        <v>0.11521739130434783</v>
      </c>
      <c r="L880" s="233">
        <f>'Société Générale'!M68</f>
        <v>0.20357142857142857</v>
      </c>
      <c r="M880" s="233">
        <f>'BPCE group'!I51</f>
        <v>0.16022099447513813</v>
      </c>
      <c r="N880" s="233">
        <f>'Crédit Mutuel'!M16</f>
        <v>5.6034482758620691E-2</v>
      </c>
      <c r="O880" s="233">
        <f>'Deutsche Bank'!I49</f>
        <v>3.8256658595641646E-2</v>
      </c>
      <c r="P880" s="233">
        <f>Commerzbank!I13</f>
        <v>0.12983425414364641</v>
      </c>
      <c r="Q880" s="233"/>
      <c r="R880" s="233">
        <f>ING!L31</f>
        <v>0.48728813559322032</v>
      </c>
      <c r="S880" s="233">
        <f>Rabobank!J37</f>
        <v>0.1407035175879397</v>
      </c>
      <c r="T880" s="233"/>
      <c r="U880" s="233">
        <f>'Intesa Sao'!J69</f>
        <v>0.57542307692307693</v>
      </c>
      <c r="V880" s="233">
        <f>Santander!I34</f>
        <v>0.36363636363636365</v>
      </c>
      <c r="W880" s="233"/>
      <c r="X880" s="233">
        <f>Nordea!J17</f>
        <v>0.32558139534883723</v>
      </c>
      <c r="Y880" s="188"/>
      <c r="Z880" s="404"/>
    </row>
    <row r="881" spans="1:26" s="17" customFormat="1" x14ac:dyDescent="0.25">
      <c r="A881" s="683"/>
      <c r="B881" s="688"/>
      <c r="C881" s="189" t="s">
        <v>445</v>
      </c>
      <c r="D881" s="234">
        <f>D880/'Summary (banks)'!$D$81</f>
        <v>1.024576560551139</v>
      </c>
      <c r="E881" s="230">
        <f>E880/'Summary (banks)'!$E$81</f>
        <v>2.1431148475520758</v>
      </c>
      <c r="F881" s="230">
        <f>F880/'Summary (banks)'!$F$81</f>
        <v>-6.2734595757243466E-2</v>
      </c>
      <c r="G881" s="230">
        <f>G880/'Summary (banks)'!$G$81</f>
        <v>6.2878944030442359</v>
      </c>
      <c r="H881" s="230">
        <f>H880/'Summary (banks)'!$H$81</f>
        <v>0</v>
      </c>
      <c r="I881" s="230">
        <f>I880/'Summary (banks)'!$I$81</f>
        <v>-0.47147531952090294</v>
      </c>
      <c r="J881" s="230">
        <f>J880/'Summary (banks)'!$J$81</f>
        <v>1.9452309692350551</v>
      </c>
      <c r="K881" s="230">
        <f>K880/'Summary (banks)'!$K$81</f>
        <v>1.8008939547416973</v>
      </c>
      <c r="L881" s="230">
        <f>L880/'Summary (banks)'!$L$81</f>
        <v>4.3877621151553408</v>
      </c>
      <c r="M881" s="230">
        <f>M880/'Summary (banks)'!$M$81</f>
        <v>2.4961625467237338</v>
      </c>
      <c r="N881" s="230">
        <f>N880/'Summary (banks)'!$N$81</f>
        <v>0.59936436017093941</v>
      </c>
      <c r="O881" s="230">
        <f>O880/'Summary (banks)'!$O$81</f>
        <v>-0.7738974524434471</v>
      </c>
      <c r="P881" s="230">
        <f>P880/'Summary (banks)'!$P$81</f>
        <v>1.8229755377849144</v>
      </c>
      <c r="Q881" s="230">
        <f>Q880/'Summary (banks)'!$Q$81</f>
        <v>0</v>
      </c>
      <c r="R881" s="230">
        <f>R880/'Summary (banks)'!$R$81</f>
        <v>4.0052744790262826</v>
      </c>
      <c r="S881" s="230">
        <f>S880/'Summary (banks)'!$S$81</f>
        <v>2.3028492059460772</v>
      </c>
      <c r="T881" s="230">
        <f>T880/'Summary (banks)'!$T$81</f>
        <v>0</v>
      </c>
      <c r="U881" s="230">
        <f>U880/'Summary (banks)'!$U$81</f>
        <v>6.4596370805642804</v>
      </c>
      <c r="V881" s="230">
        <f>V880/'Summary (banks)'!$V$81</f>
        <v>7.0147499928582988</v>
      </c>
      <c r="W881" s="230">
        <f>W880/'Summary (banks)'!$W$81</f>
        <v>0</v>
      </c>
      <c r="X881" s="230">
        <f>X880/'Summary (banks)'!$X$81</f>
        <v>2.0543327796234774</v>
      </c>
      <c r="Z881" s="397"/>
    </row>
    <row r="882" spans="1:26" s="360" customFormat="1" x14ac:dyDescent="0.25">
      <c r="A882" s="683"/>
      <c r="B882" s="688"/>
      <c r="C882" s="359" t="s">
        <v>446</v>
      </c>
      <c r="D882" s="363">
        <f>D880/'Summary (banks)'!$D$84</f>
        <v>0.79788405183406175</v>
      </c>
      <c r="E882" s="264">
        <f>E880/'Summary (banks)'!$E$84</f>
        <v>1.7255938868233645</v>
      </c>
      <c r="F882" s="264">
        <f>F880/'Summary (banks)'!$F$84</f>
        <v>-6.131641829485536E-2</v>
      </c>
      <c r="G882" s="264">
        <f>G880/'Summary (banks)'!$G$84</f>
        <v>2.1161806746712402</v>
      </c>
      <c r="H882" s="264">
        <f>H880/'Summary (banks)'!$H$84</f>
        <v>0</v>
      </c>
      <c r="I882" s="264">
        <f>I880/'Summary (banks)'!$I$84</f>
        <v>2.3119040217368947</v>
      </c>
      <c r="J882" s="264">
        <f>J880/'Summary (banks)'!$J$84</f>
        <v>1.6656192755619141</v>
      </c>
      <c r="K882" s="264">
        <f>K880/'Summary (banks)'!$K$84</f>
        <v>1.5867634010125791</v>
      </c>
      <c r="L882" s="264">
        <f>L880/'Summary (banks)'!$L$84</f>
        <v>3.6578927129398191</v>
      </c>
      <c r="M882" s="264">
        <f>M880/'Summary (banks)'!$M$84</f>
        <v>1.0812829708209235</v>
      </c>
      <c r="N882" s="264">
        <f>N880/'Summary (banks)'!$N$84</f>
        <v>0.74399110577771499</v>
      </c>
      <c r="O882" s="264">
        <f>O880/'Summary (banks)'!$O$84</f>
        <v>-2.8194800798289932</v>
      </c>
      <c r="P882" s="264">
        <f>P880/'Summary (banks)'!$P$84</f>
        <v>0.96542198514002664</v>
      </c>
      <c r="Q882" s="264">
        <f>Q880/'Summary (banks)'!$Q$84</f>
        <v>0</v>
      </c>
      <c r="R882" s="264">
        <f>R880/'Summary (banks)'!$R$84</f>
        <v>3.4700739052683218</v>
      </c>
      <c r="S882" s="264">
        <f>S880/'Summary (banks)'!$S$84</f>
        <v>2.1800811600264001</v>
      </c>
      <c r="T882" s="264">
        <f>T880/'Summary (banks)'!$T$84</f>
        <v>0</v>
      </c>
      <c r="U882" s="264">
        <f>U880/'Summary (banks)'!$U$84</f>
        <v>8.1687363396456689</v>
      </c>
      <c r="V882" s="264">
        <f>V880/'Summary (banks)'!$V$84</f>
        <v>5.325959605545826</v>
      </c>
      <c r="W882" s="264">
        <f>W880/'Summary (banks)'!$W$84</f>
        <v>0</v>
      </c>
      <c r="X882" s="264">
        <f>X880/'Summary (banks)'!$X$84</f>
        <v>1.8820940289765904</v>
      </c>
      <c r="Z882" s="397"/>
    </row>
    <row r="883" spans="1:26" s="17" customFormat="1" ht="15.75" thickBot="1" x14ac:dyDescent="0.3">
      <c r="A883" s="683"/>
      <c r="B883" s="688"/>
      <c r="C883" s="357" t="s">
        <v>448</v>
      </c>
      <c r="D883" s="234">
        <f>D880/'Summary (banks)'!$D$92</f>
        <v>1.1030322648649427</v>
      </c>
      <c r="E883" s="230">
        <f>E880/'Summary (banks)'!$E$90</f>
        <v>4.2152770783713898</v>
      </c>
      <c r="F883" s="230">
        <f>F880/'Summary (banks)'!$F$90</f>
        <v>-8.1625673315112154E-2</v>
      </c>
      <c r="G883" s="230">
        <f>G880/'Summary (banks)'!$G$90</f>
        <v>5.1056221047213501</v>
      </c>
      <c r="H883" s="230">
        <f>H880/'Summary (banks)'!$H$90</f>
        <v>0</v>
      </c>
      <c r="I883" s="230">
        <f>I880/'Summary (banks)'!$I$90</f>
        <v>-0.22638894216158273</v>
      </c>
      <c r="J883" s="230">
        <f>J880/'Summary (banks)'!$J$90</f>
        <v>2.4265175584138503</v>
      </c>
      <c r="K883" s="230">
        <f>K880/'Summary (banks)'!$K$90</f>
        <v>1.8239401496259351</v>
      </c>
      <c r="L883" s="230">
        <f>L880/'Summary (banks)'!$L$90</f>
        <v>5.402774615822425</v>
      </c>
      <c r="M883" s="230">
        <f>M880/'Summary (banks)'!$M$90</f>
        <v>2.537204048397617</v>
      </c>
      <c r="N883" s="230">
        <f>N880/'Summary (banks)'!$N$90</f>
        <v>0.60191725900252602</v>
      </c>
      <c r="O883" s="230">
        <f>O880/'Summary (banks)'!$O$90</f>
        <v>-0.5214002496808755</v>
      </c>
      <c r="P883" s="230">
        <f>P880/'Summary (banks)'!$P$90</f>
        <v>1.9654725374984889</v>
      </c>
      <c r="Q883" s="230">
        <f>Q880/'Summary (banks)'!$Q$90</f>
        <v>0</v>
      </c>
      <c r="R883" s="230">
        <f>R880/'Summary (banks)'!$R$90</f>
        <v>4.7344251030691709</v>
      </c>
      <c r="S883" s="230">
        <f>S880/'Summary (banks)'!$S$90</f>
        <v>2.3818096740604013</v>
      </c>
      <c r="T883" s="230">
        <f>T880/'Summary (banks)'!$T$90</f>
        <v>0</v>
      </c>
      <c r="U883" s="230">
        <f>U880/'Summary (banks)'!$U$90</f>
        <v>7.2589792976616865</v>
      </c>
      <c r="V883" s="230">
        <f>V880/'Summary (banks)'!$V$90</f>
        <v>7.0965279392389373</v>
      </c>
      <c r="W883" s="230">
        <f>W880/'Summary (banks)'!$W$90</f>
        <v>0</v>
      </c>
      <c r="X883" s="230">
        <f>X880/'Summary (banks)'!$X$90</f>
        <v>2.1289417848745984</v>
      </c>
      <c r="Z883" s="397"/>
    </row>
    <row r="884" spans="1:26" s="202" customFormat="1" ht="15.75" thickBot="1" x14ac:dyDescent="0.3">
      <c r="A884" s="683"/>
      <c r="B884" s="688"/>
      <c r="C884" s="201" t="s">
        <v>498</v>
      </c>
      <c r="D884" s="201">
        <f>D864/D860</f>
        <v>0.15333397401570456</v>
      </c>
      <c r="E884" s="201">
        <f>HSBC!J49</f>
        <v>0.39211136890951276</v>
      </c>
      <c r="F884" s="201">
        <f>Barclays!O31</f>
        <v>-8.3333333333333332E-3</v>
      </c>
      <c r="G884" s="201">
        <f>RBS!J40</f>
        <v>-20.727272727272727</v>
      </c>
      <c r="H884" s="201"/>
      <c r="I884" s="201">
        <f>'Standard Chartered'!N52</f>
        <v>2.9356943150046597E-2</v>
      </c>
      <c r="J884" s="201">
        <f>'BNP Paribas'!M60</f>
        <v>0.34426229508196721</v>
      </c>
      <c r="K884" s="201">
        <f>'Crédit Agricole'!M37</f>
        <v>0.3045977011494253</v>
      </c>
      <c r="L884" s="201">
        <f>'Société Générale'!N68</f>
        <v>0.3904109589041096</v>
      </c>
      <c r="M884" s="201">
        <f>'BPCE group'!J51</f>
        <v>0.38666666666666666</v>
      </c>
      <c r="N884" s="201">
        <f>'Crédit Mutuel'!N16</f>
        <v>0.18309859154929578</v>
      </c>
      <c r="O884" s="201">
        <f>'Deutsche Bank'!J49</f>
        <v>0.10408432147562582</v>
      </c>
      <c r="P884" s="201">
        <f>Commerzbank!J13</f>
        <v>0.41592920353982299</v>
      </c>
      <c r="Q884" s="201"/>
      <c r="R884" s="201">
        <f>ING!M31</f>
        <v>0.59585492227979275</v>
      </c>
      <c r="S884" s="201">
        <f>Rabobank!K37</f>
        <v>0.40579710144927539</v>
      </c>
      <c r="T884" s="201"/>
      <c r="U884" s="201">
        <f>'Intesa Sao'!K69</f>
        <v>0.60878942014242121</v>
      </c>
      <c r="V884" s="201">
        <f>Santander!J34</f>
        <v>0.5</v>
      </c>
      <c r="W884" s="201"/>
      <c r="X884" s="201">
        <f>Nordea!K17</f>
        <v>0.5490196078431373</v>
      </c>
      <c r="Y884" s="201"/>
      <c r="Z884" s="407"/>
    </row>
    <row r="885" spans="1:26" s="230" customFormat="1" x14ac:dyDescent="0.25">
      <c r="A885" s="683"/>
      <c r="B885" s="688"/>
      <c r="C885" s="382" t="s">
        <v>445</v>
      </c>
      <c r="D885" s="230">
        <f>D884/'Summary (banks)'!$D$94</f>
        <v>0.79400357784031672</v>
      </c>
      <c r="E885" s="230">
        <f>E884/'Summary (banks)'!$E$94</f>
        <v>1.242818670736676</v>
      </c>
      <c r="F885" s="230">
        <f>F884/'Summary (banks)'!$F$94</f>
        <v>-6.7488489871086535E-2</v>
      </c>
      <c r="G885" s="230">
        <f>G884/'Summary (banks)'!$G$94</f>
        <v>99.09676117445261</v>
      </c>
      <c r="H885" s="230">
        <f>H884/'Summary (banks)'!$H$94</f>
        <v>0</v>
      </c>
      <c r="I885" s="230">
        <f>I884/'Summary (banks)'!$I$94</f>
        <v>-0.29470669981684977</v>
      </c>
      <c r="J885" s="230">
        <f>J884/'Summary (banks)'!$J$94</f>
        <v>1.5099013714228302</v>
      </c>
      <c r="K885" s="230">
        <f>K884/'Summary (banks)'!$K$94</f>
        <v>1.1170419653326469</v>
      </c>
      <c r="L885" s="230">
        <f>L884/'Summary (banks)'!$L$94</f>
        <v>1.6382438584811132</v>
      </c>
      <c r="M885" s="230">
        <f>M884/'Summary (banks)'!$M$94</f>
        <v>1.3972461134665859</v>
      </c>
      <c r="N885" s="230">
        <f>N884/'Summary (banks)'!$N$94</f>
        <v>0.40556574140103274</v>
      </c>
      <c r="O885" s="230">
        <f>O884/'Summary (banks)'!$O$94</f>
        <v>-0.72215526526816265</v>
      </c>
      <c r="P885" s="230">
        <f>P884/'Summary (banks)'!$P$94</f>
        <v>1.4919372578216212</v>
      </c>
      <c r="Q885" s="230">
        <f>Q884/'Summary (banks)'!$Q$94</f>
        <v>0</v>
      </c>
      <c r="R885" s="230">
        <f>R884/'Summary (banks)'!$R$94</f>
        <v>1.5857878895098318</v>
      </c>
      <c r="S885" s="230">
        <f>S884/'Summary (banks)'!$S$94</f>
        <v>1.8407262036461729</v>
      </c>
      <c r="T885" s="230">
        <f>T884/'Summary (banks)'!$T$94</f>
        <v>0</v>
      </c>
      <c r="U885" s="230">
        <f>U884/'Summary (banks)'!$U$94</f>
        <v>1.8286950331873144</v>
      </c>
      <c r="V885" s="230">
        <f>V884/'Summary (banks)'!$V$94</f>
        <v>2.4036346496281555</v>
      </c>
      <c r="W885" s="230">
        <f>W884/'Summary (banks)'!$W$94</f>
        <v>0</v>
      </c>
      <c r="X885" s="230">
        <f>X884/'Summary (banks)'!$X$94</f>
        <v>1.1835901027077498</v>
      </c>
      <c r="Z885" s="399"/>
    </row>
    <row r="886" spans="1:26" s="264" customFormat="1" x14ac:dyDescent="0.25">
      <c r="A886" s="683"/>
      <c r="B886" s="688"/>
      <c r="C886" s="383" t="s">
        <v>446</v>
      </c>
      <c r="D886" s="264">
        <f>D884/'Summary (banks)'!$D$97</f>
        <v>0.58075106019700751</v>
      </c>
      <c r="E886" s="264">
        <f>E884/'Summary (banks)'!$E$97</f>
        <v>0.903735857631497</v>
      </c>
      <c r="F886" s="264">
        <f>F884/'Summary (banks)'!$F$97</f>
        <v>-5.0157502863688398E-2</v>
      </c>
      <c r="G886" s="264">
        <f>G884/'Summary (banks)'!$G$97</f>
        <v>16.686106346483704</v>
      </c>
      <c r="H886" s="264">
        <f>H884/'Summary (banks)'!$H$97</f>
        <v>0</v>
      </c>
      <c r="I886" s="264">
        <f>I884/'Summary (banks)'!$I$97</f>
        <v>1.1833552018443148</v>
      </c>
      <c r="J886" s="264">
        <f>J884/'Summary (banks)'!$J$97</f>
        <v>1.2565025232736733</v>
      </c>
      <c r="K886" s="264">
        <f>K884/'Summary (banks)'!$K$97</f>
        <v>1.0800481111985025</v>
      </c>
      <c r="L886" s="264">
        <f>L884/'Summary (banks)'!$L$97</f>
        <v>1.1862958387875882</v>
      </c>
      <c r="M886" s="264">
        <f>M884/'Summary (banks)'!$M$97</f>
        <v>1.0626056745801968</v>
      </c>
      <c r="N886" s="264">
        <f>N884/'Summary (banks)'!$N$97</f>
        <v>0.52155924286764599</v>
      </c>
      <c r="O886" s="264">
        <f>O884/'Summary (banks)'!$O$97</f>
        <v>-3.3494085181111175</v>
      </c>
      <c r="P886" s="264">
        <f>P884/'Summary (banks)'!$P$97</f>
        <v>0.96856881293866337</v>
      </c>
      <c r="Q886" s="264">
        <f>Q884/'Summary (banks)'!$Q$97</f>
        <v>0</v>
      </c>
      <c r="R886" s="264">
        <f>R884/'Summary (banks)'!$R$97</f>
        <v>1.2974170669995115</v>
      </c>
      <c r="S886" s="264">
        <f>S884/'Summary (banks)'!$S$97</f>
        <v>2.185183091159232</v>
      </c>
      <c r="T886" s="264">
        <f>T884/'Summary (banks)'!$T$97</f>
        <v>0</v>
      </c>
      <c r="U886" s="264">
        <f>U884/'Summary (banks)'!$U$97</f>
        <v>1.3783283051390078</v>
      </c>
      <c r="V886" s="264">
        <f>V884/'Summary (banks)'!$V$97</f>
        <v>1.9143968871595332</v>
      </c>
      <c r="W886" s="264">
        <f>W884/'Summary (banks)'!$W$97</f>
        <v>0</v>
      </c>
      <c r="X886" s="264">
        <f>X884/'Summary (banks)'!$X$97</f>
        <v>1.0122854534843702</v>
      </c>
      <c r="Z886" s="399"/>
    </row>
    <row r="887" spans="1:26" s="230" customFormat="1" x14ac:dyDescent="0.25">
      <c r="A887" s="683"/>
      <c r="B887" s="688"/>
      <c r="C887" s="387" t="s">
        <v>448</v>
      </c>
      <c r="D887" s="230">
        <f>D884/'Summary (banks)'!$D$105</f>
        <v>0.70678013893201663</v>
      </c>
      <c r="E887" s="230">
        <f>E884/'Summary (banks)'!$E$103</f>
        <v>1.9612319840340642</v>
      </c>
      <c r="F887" s="230">
        <f>F884/'Summary (banks)'!$F$103</f>
        <v>-8.4653589840311835E-2</v>
      </c>
      <c r="G887" s="230">
        <f>G884/'Summary (banks)'!$G$103</f>
        <v>80.573623559539044</v>
      </c>
      <c r="H887" s="230">
        <f>H884/'Summary (banks)'!$H$103</f>
        <v>0</v>
      </c>
      <c r="I887" s="230">
        <f>I884/'Summary (banks)'!$I$103</f>
        <v>-0.10520038703138591</v>
      </c>
      <c r="J887" s="230">
        <f>J884/'Summary (banks)'!$J$103</f>
        <v>1.7772009073970654</v>
      </c>
      <c r="K887" s="230">
        <f>K884/'Summary (banks)'!$K$103</f>
        <v>1.0979768695393426</v>
      </c>
      <c r="L887" s="230">
        <f>L884/'Summary (banks)'!$L$103</f>
        <v>1.8865633356983029</v>
      </c>
      <c r="M887" s="230">
        <f>M884/'Summary (banks)'!$M$103</f>
        <v>1.4094740682825124</v>
      </c>
      <c r="N887" s="230">
        <f>N884/'Summary (banks)'!$N$103</f>
        <v>0.39949492525853592</v>
      </c>
      <c r="O887" s="230">
        <f>O884/'Summary (banks)'!$O$103</f>
        <v>-0.45045339417442704</v>
      </c>
      <c r="P887" s="230">
        <f>P884/'Summary (banks)'!$P$103</f>
        <v>1.5649446356193129</v>
      </c>
      <c r="Q887" s="230">
        <f>Q884/'Summary (banks)'!$Q$103</f>
        <v>0</v>
      </c>
      <c r="R887" s="230">
        <f>R884/'Summary (banks)'!$R$103</f>
        <v>1.744013443495309</v>
      </c>
      <c r="S887" s="230">
        <f>S884/'Summary (banks)'!$S$103</f>
        <v>1.8614093762835184</v>
      </c>
      <c r="T887" s="230">
        <f>T884/'Summary (banks)'!$T$103</f>
        <v>0</v>
      </c>
      <c r="U887" s="230">
        <f>U884/'Summary (banks)'!$U$103</f>
        <v>1.9508942350356677</v>
      </c>
      <c r="V887" s="230">
        <f>V884/'Summary (banks)'!$V$103</f>
        <v>2.4237531969309463</v>
      </c>
      <c r="W887" s="230">
        <f>W884/'Summary (banks)'!$W$103</f>
        <v>0</v>
      </c>
      <c r="X887" s="230">
        <f>X884/'Summary (banks)'!$X$103</f>
        <v>1.2015419034684038</v>
      </c>
      <c r="Z887" s="399"/>
    </row>
    <row r="889" spans="1:26" ht="15.75" thickBot="1" x14ac:dyDescent="0.3"/>
    <row r="890" spans="1:26" s="23" customFormat="1" ht="15.75" customHeight="1" thickBot="1" x14ac:dyDescent="0.3">
      <c r="A890" s="682" t="s">
        <v>46</v>
      </c>
      <c r="B890" s="684" t="s">
        <v>331</v>
      </c>
      <c r="C890" s="188" t="s">
        <v>2</v>
      </c>
      <c r="D890" s="203">
        <f>SUM(E890:X890)</f>
        <v>3184.9408199999998</v>
      </c>
      <c r="E890" s="203">
        <f>HSBC!C53</f>
        <v>571.61439999999993</v>
      </c>
      <c r="F890" s="203">
        <f>Barclays!D35</f>
        <v>424.41845599999999</v>
      </c>
      <c r="G890" s="203">
        <f>RBS!C44</f>
        <v>2.7559640000000001</v>
      </c>
      <c r="H890" s="188"/>
      <c r="I890" s="203">
        <f>'Standard Chartered'!C56</f>
        <v>9.016</v>
      </c>
      <c r="J890" s="188">
        <f>'BNP Paribas'!C56</f>
        <v>523</v>
      </c>
      <c r="K890" s="188">
        <f>'Crédit Agricole'!C42</f>
        <v>457</v>
      </c>
      <c r="L890" s="188">
        <f>'Société Générale'!C75</f>
        <v>232</v>
      </c>
      <c r="M890" s="188">
        <f>'BPCE group'!C56</f>
        <v>34</v>
      </c>
      <c r="N890" s="188">
        <f>'Crédit Mutuel'!C19</f>
        <v>103</v>
      </c>
      <c r="O890" s="188">
        <f>'Deutsche Bank'!C55</f>
        <v>448</v>
      </c>
      <c r="P890" s="188"/>
      <c r="Q890" s="188"/>
      <c r="R890" s="188">
        <f>ING!E35</f>
        <v>187</v>
      </c>
      <c r="S890" s="188">
        <f>Rabobank!D41</f>
        <v>2</v>
      </c>
      <c r="T890" s="188">
        <f>Unicredit!D167</f>
        <v>0</v>
      </c>
      <c r="U890" s="188">
        <f>'Intesa Sao'!D83</f>
        <v>8.1359999999999992</v>
      </c>
      <c r="V890" s="188">
        <f>Santander!C37</f>
        <v>83</v>
      </c>
      <c r="W890" s="188">
        <f>'BBVA '!E22</f>
        <v>49</v>
      </c>
      <c r="X890" s="188">
        <f>Nordea!D17</f>
        <v>51</v>
      </c>
      <c r="Y890" s="188"/>
      <c r="Z890" s="404"/>
    </row>
    <row r="891" spans="1:26" s="17" customFormat="1" x14ac:dyDescent="0.25">
      <c r="A891" s="683"/>
      <c r="B891" s="685"/>
      <c r="C891" s="189" t="s">
        <v>333</v>
      </c>
      <c r="D891" s="230">
        <f>D890/'Summary (banks)'!$D$3</f>
        <v>6.5210736429359402E-3</v>
      </c>
      <c r="E891" s="230">
        <f>E890/'Summary (banks)'!$E$3</f>
        <v>1.060200668896321E-2</v>
      </c>
      <c r="F891" s="230">
        <f>F890/'Summary (banks)'!$F$3</f>
        <v>1.0505849848210935E-2</v>
      </c>
      <c r="G891" s="230">
        <f>G890/'Summary (banks)'!$G$3</f>
        <v>1.5476282596920221E-4</v>
      </c>
      <c r="H891" s="230">
        <f>H890/'Summary (banks)'!$H$3</f>
        <v>0</v>
      </c>
      <c r="I891" s="230">
        <f>I890/'Summary (banks)'!$I$3</f>
        <v>6.5406501406239785E-4</v>
      </c>
      <c r="J891" s="230">
        <f>J890/'Summary (banks)'!$J$3</f>
        <v>1.2180353067213191E-2</v>
      </c>
      <c r="K891" s="230">
        <f>K890/'Summary (banks)'!$K$3</f>
        <v>1.4093628569666318E-2</v>
      </c>
      <c r="L891" s="230">
        <f>L890/'Summary (banks)'!$L$3</f>
        <v>9.0473033576414612E-3</v>
      </c>
      <c r="M891" s="230">
        <f>M890/'Summary (banks)'!$M$3</f>
        <v>1.4247401944351324E-3</v>
      </c>
      <c r="N891" s="230">
        <f>N890/'Summary (banks)'!$N$3</f>
        <v>6.3120480451035665E-3</v>
      </c>
      <c r="O891" s="230">
        <f>O890/'Summary (banks)'!$O$3</f>
        <v>1.2919225999942325E-2</v>
      </c>
      <c r="P891" s="230">
        <f>P890/'Summary (banks)'!$P$3</f>
        <v>0</v>
      </c>
      <c r="Q891" s="230">
        <f>Q890/'Summary (banks)'!$Q$3</f>
        <v>0</v>
      </c>
      <c r="R891" s="230">
        <f>R890/'Summary (banks)'!$R$3</f>
        <v>1.0954891622729935E-2</v>
      </c>
      <c r="S891" s="230">
        <f>S890/'Summary (banks)'!$S$3</f>
        <v>1.536806516059628E-4</v>
      </c>
      <c r="T891" s="230">
        <f>T890/'Summary (banks)'!$T$3</f>
        <v>0</v>
      </c>
      <c r="U891" s="230">
        <f>U890/'Summary (banks)'!$U$3</f>
        <v>3.4395404171998494E-4</v>
      </c>
      <c r="V891" s="230">
        <f>V890/'Summary (banks)'!$V$3</f>
        <v>1.8084758688310274E-3</v>
      </c>
      <c r="W891" s="230">
        <f>W890/'Summary (banks)'!$W$3</f>
        <v>2.0974231658248436E-3</v>
      </c>
      <c r="X891" s="230">
        <f>X890/'Summary (banks)'!$X$3</f>
        <v>5.0290898333497681E-3</v>
      </c>
      <c r="Z891" s="397"/>
    </row>
    <row r="892" spans="1:26" s="360" customFormat="1" x14ac:dyDescent="0.25">
      <c r="A892" s="683"/>
      <c r="B892" s="685"/>
      <c r="C892" s="359" t="s">
        <v>334</v>
      </c>
      <c r="D892" s="264">
        <f>D890/'Summary (banks)'!$D$7</f>
        <v>1.2423747696811488E-2</v>
      </c>
      <c r="E892" s="264">
        <f>E890/'Summary (banks)'!$E$7</f>
        <v>1.4179321450137542E-2</v>
      </c>
      <c r="F892" s="264">
        <f>F890/'Summary (banks)'!$F$7</f>
        <v>2.19811590065658E-2</v>
      </c>
      <c r="G892" s="264">
        <f>G890/'Summary (banks)'!$G$7</f>
        <v>1.0416666666666667E-3</v>
      </c>
      <c r="H892" s="264">
        <f>H890/'Summary (banks)'!$H$7</f>
        <v>0</v>
      </c>
      <c r="I892" s="264">
        <f>I890/'Summary (banks)'!$I$7</f>
        <v>8.1606006202056475E-4</v>
      </c>
      <c r="J892" s="264">
        <f>J890/'Summary (banks)'!$J$7</f>
        <v>1.8265637551077428E-2</v>
      </c>
      <c r="K892" s="264">
        <f>K890/'Summary (banks)'!$K$7</f>
        <v>5.1574314411465975E-2</v>
      </c>
      <c r="L892" s="264">
        <f>L890/'Summary (banks)'!$L$7</f>
        <v>1.712682710763325E-2</v>
      </c>
      <c r="M892" s="264">
        <f>M890/'Summary (banks)'!$M$7</f>
        <v>7.1639275179098188E-3</v>
      </c>
      <c r="N892" s="264">
        <f>N890/'Summary (banks)'!$N$7</f>
        <v>3.7010420409629895E-2</v>
      </c>
      <c r="O892" s="264">
        <f>O890/'Summary (banks)'!$O$7</f>
        <v>1.853767534240907E-2</v>
      </c>
      <c r="P892" s="264">
        <f>P890/'Summary (banks)'!$P$7</f>
        <v>0</v>
      </c>
      <c r="Q892" s="264">
        <f>Q890/'Summary (banks)'!$Q$7</f>
        <v>0</v>
      </c>
      <c r="R892" s="264">
        <f>R890/'Summary (banks)'!$R$7</f>
        <v>1.6037735849056604E-2</v>
      </c>
      <c r="S892" s="264">
        <f>S890/'Summary (banks)'!$S$7</f>
        <v>4.8297512678097078E-4</v>
      </c>
      <c r="T892" s="264">
        <f>T890/'Summary (banks)'!$T$7</f>
        <v>0</v>
      </c>
      <c r="U892" s="264">
        <f>U890/'Summary (banks)'!$U$7</f>
        <v>1.8784307161286218E-3</v>
      </c>
      <c r="V892" s="264">
        <f>V890/'Summary (banks)'!$V$7</f>
        <v>2.0573071584374381E-3</v>
      </c>
      <c r="W892" s="264">
        <f>W890/'Summary (banks)'!$W$7</f>
        <v>2.9559027568317547E-3</v>
      </c>
      <c r="X892" s="264">
        <f>X890/'Summary (banks)'!$X$7</f>
        <v>7.036423841059603E-3</v>
      </c>
      <c r="Z892" s="397"/>
    </row>
    <row r="893" spans="1:26" s="17" customFormat="1" ht="15.75" thickBot="1" x14ac:dyDescent="0.3">
      <c r="A893" s="683"/>
      <c r="B893" s="685"/>
      <c r="C893" s="372" t="s">
        <v>398</v>
      </c>
      <c r="D893" s="230">
        <f>D890/'Summary (banks)'!$D$9</f>
        <v>5.4401487387818581E-2</v>
      </c>
      <c r="E893" s="230">
        <f>E890/'Summary (banks)'!$E$9</f>
        <v>3.3139929956614911E-2</v>
      </c>
      <c r="F893" s="230">
        <f>F890/'Summary (banks)'!$F$9</f>
        <v>0.12903225806451615</v>
      </c>
      <c r="G893" s="230">
        <f>G890/'Summary (banks)'!$G$9</f>
        <v>1.8957345971563986E-3</v>
      </c>
      <c r="H893" s="230">
        <f>H890/'Summary (banks)'!$H$9</f>
        <v>0</v>
      </c>
      <c r="I893" s="230">
        <f>I890/'Summary (banks)'!$I$9</f>
        <v>1.6917611233293862E-3</v>
      </c>
      <c r="J893" s="230">
        <f>J890/'Summary (banks)'!$J$9</f>
        <v>6.0177194799217584E-2</v>
      </c>
      <c r="K893" s="230">
        <f>K890/'Summary (banks)'!$K$9</f>
        <v>0.22066634476098504</v>
      </c>
      <c r="L893" s="230">
        <f>L890/'Summary (banks)'!$L$9</f>
        <v>8.9299461123941493E-2</v>
      </c>
      <c r="M893" s="230">
        <f>M890/'Summary (banks)'!$M$9</f>
        <v>6.148282097649186E-2</v>
      </c>
      <c r="N893" s="230">
        <f>N890/'Summary (banks)'!$N$9</f>
        <v>0.10853530031612224</v>
      </c>
      <c r="O893" s="230">
        <f>O890/'Summary (banks)'!$O$9</f>
        <v>9.2619392185238777E-2</v>
      </c>
      <c r="P893" s="230">
        <f>P890/'Summary (banks)'!$P$9</f>
        <v>0</v>
      </c>
      <c r="Q893" s="230" t="e">
        <f>Q890/'Summary (banks)'!$Q$9</f>
        <v>#DIV/0!</v>
      </c>
      <c r="R893" s="230">
        <f>R890/'Summary (banks)'!$R$9</f>
        <v>4.0511265164644712E-2</v>
      </c>
      <c r="S893" s="230">
        <f>S890/'Summary (banks)'!$S$9</f>
        <v>3.629764065335753E-3</v>
      </c>
      <c r="T893" s="230">
        <f>T890/'Summary (banks)'!$T$9</f>
        <v>0</v>
      </c>
      <c r="U893" s="230">
        <f>U890/'Summary (banks)'!$U$9</f>
        <v>6.1172886336175675E-3</v>
      </c>
      <c r="V893" s="230">
        <f>V890/'Summary (banks)'!$V$9</f>
        <v>0.20443349753694581</v>
      </c>
      <c r="W893" s="230">
        <f>W890/'Summary (banks)'!$W$9</f>
        <v>0.36029411764705882</v>
      </c>
      <c r="X893" s="230">
        <f>X890/'Summary (banks)'!$X$9</f>
        <v>0.13492063492063491</v>
      </c>
      <c r="Z893" s="397"/>
    </row>
    <row r="894" spans="1:26" s="23" customFormat="1" ht="15.75" thickBot="1" x14ac:dyDescent="0.3">
      <c r="A894" s="683"/>
      <c r="B894" s="685"/>
      <c r="C894" s="236" t="s">
        <v>6</v>
      </c>
      <c r="D894" s="203">
        <f>SUM(E894:X894)</f>
        <v>-228.05449199999998</v>
      </c>
      <c r="E894" s="203">
        <f>HSBC!E53</f>
        <v>-194.7456</v>
      </c>
      <c r="F894" s="203">
        <f>Barclays!F35</f>
        <v>234.25694000000001</v>
      </c>
      <c r="G894" s="203">
        <f>RBS!E44</f>
        <v>-242.524832</v>
      </c>
      <c r="H894" s="188"/>
      <c r="I894" s="203">
        <f>'Standard Chartered'!E56</f>
        <v>9.016</v>
      </c>
      <c r="J894" s="188">
        <f>'BNP Paribas'!E56</f>
        <v>42</v>
      </c>
      <c r="K894" s="188">
        <f>'Crédit Agricole'!E42</f>
        <v>-388</v>
      </c>
      <c r="L894" s="188">
        <f>'Société Générale'!E75</f>
        <v>-5</v>
      </c>
      <c r="M894" s="188">
        <f>'BPCE group'!E56</f>
        <v>6</v>
      </c>
      <c r="N894" s="188">
        <f>'Crédit Mutuel'!E19</f>
        <v>20</v>
      </c>
      <c r="O894" s="188">
        <f>'Deutsche Bank'!E55</f>
        <v>117</v>
      </c>
      <c r="P894" s="188"/>
      <c r="Q894" s="188"/>
      <c r="R894" s="188">
        <f>ING!G35</f>
        <v>105</v>
      </c>
      <c r="S894" s="188">
        <f>Rabobank!F41</f>
        <v>1</v>
      </c>
      <c r="T894" s="188">
        <f>Unicredit!F167</f>
        <v>0.95</v>
      </c>
      <c r="U894" s="203">
        <f>'Intesa Sao'!F83</f>
        <v>1.9930000000000001</v>
      </c>
      <c r="V894" s="188">
        <f>Santander!E37</f>
        <v>27</v>
      </c>
      <c r="W894" s="188">
        <f>'BBVA '!G22</f>
        <v>10</v>
      </c>
      <c r="X894" s="188">
        <f>Nordea!F17</f>
        <v>28</v>
      </c>
      <c r="Y894" s="188"/>
      <c r="Z894" s="404"/>
    </row>
    <row r="895" spans="1:26" s="17" customFormat="1" x14ac:dyDescent="0.25">
      <c r="A895" s="683"/>
      <c r="B895" s="685"/>
      <c r="C895" s="189" t="s">
        <v>335</v>
      </c>
      <c r="D895" s="230">
        <f>D894/'Summary (banks)'!$D$29</f>
        <v>-2.4179116984950999E-3</v>
      </c>
      <c r="E895" s="230">
        <f>E894/'Summary (banks)'!$E$29</f>
        <v>-1.1448560979487994E-2</v>
      </c>
      <c r="F895" s="230">
        <f>F894/'Summary (banks)'!$F$29</f>
        <v>4.696132596685082E-2</v>
      </c>
      <c r="G895" s="230">
        <f>G894/'Summary (banks)'!$G$29</f>
        <v>6.5112837587865333E-2</v>
      </c>
      <c r="H895" s="230">
        <f>H894/'Summary (banks)'!$H$29</f>
        <v>0</v>
      </c>
      <c r="I895" s="230">
        <f>I894/'Summary (banks)'!$I$29</f>
        <v>-6.5659881812212715E-3</v>
      </c>
      <c r="J895" s="230">
        <f>J894/'Summary (banks)'!$J$29</f>
        <v>4.290091930541369E-3</v>
      </c>
      <c r="K895" s="230">
        <f>K894/'Summary (banks)'!$K$29</f>
        <v>-4.3881474779461659E-2</v>
      </c>
      <c r="L895" s="230">
        <f>L894/'Summary (banks)'!$L$29</f>
        <v>-8.181966944853543E-4</v>
      </c>
      <c r="M895" s="230">
        <f>M894/'Summary (banks)'!$M$29</f>
        <v>9.0854027861901881E-4</v>
      </c>
      <c r="N895" s="230">
        <f>N894/'Summary (banks)'!$N$29</f>
        <v>2.7148092846477536E-3</v>
      </c>
      <c r="O895" s="230">
        <f>O894/'Summary (banks)'!$O$29</f>
        <v>-2.34093637454982E-2</v>
      </c>
      <c r="P895" s="230">
        <f>P894/'Summary (banks)'!$P$29</f>
        <v>0</v>
      </c>
      <c r="Q895" s="230">
        <f>Q894/'Summary (banks)'!$Q$29</f>
        <v>0</v>
      </c>
      <c r="R895" s="230">
        <f>R894/'Summary (banks)'!$R$29</f>
        <v>1.6370439663236671E-2</v>
      </c>
      <c r="S895" s="230">
        <f>S894/'Summary (banks)'!$S$29</f>
        <v>3.4855350296270478E-4</v>
      </c>
      <c r="T895" s="230">
        <f>T894/'Summary (banks)'!$T$29</f>
        <v>4.4609483882358699E-4</v>
      </c>
      <c r="U895" s="230">
        <f>U894/'Summary (banks)'!$U$29</f>
        <v>2.5308765671307074E-4</v>
      </c>
      <c r="V895" s="230">
        <f>V894/'Summary (banks)'!$V$29</f>
        <v>2.8281135435215253E-3</v>
      </c>
      <c r="W895" s="230">
        <f>W894/'Summary (banks)'!$W$29</f>
        <v>2.1724961981316533E-3</v>
      </c>
      <c r="X895" s="230">
        <f>X894/'Summary (banks)'!$X$29</f>
        <v>5.9523809523809521E-3</v>
      </c>
      <c r="Z895" s="397"/>
    </row>
    <row r="896" spans="1:26" s="360" customFormat="1" x14ac:dyDescent="0.25">
      <c r="A896" s="683"/>
      <c r="B896" s="685"/>
      <c r="C896" s="359" t="s">
        <v>336</v>
      </c>
      <c r="D896" s="264">
        <f>D894/'Summary (banks)'!$D$33</f>
        <v>-3.3693141568722344E-3</v>
      </c>
      <c r="E896" s="264">
        <f>E894/'Summary (banks)'!$E$33</f>
        <v>-1.11340206185567E-2</v>
      </c>
      <c r="F896" s="264">
        <f>F894/'Summary (banks)'!$F$33</f>
        <v>7.3024054982817832E-2</v>
      </c>
      <c r="G896" s="264">
        <f>G894/'Summary (banks)'!$G$33</f>
        <v>7.3794549266247372E-2</v>
      </c>
      <c r="H896" s="264">
        <f>H894/'Summary (banks)'!$H$33</f>
        <v>0</v>
      </c>
      <c r="I896" s="264">
        <f>I894/'Summary (banks)'!$I$33</f>
        <v>3.2894736842105331E-2</v>
      </c>
      <c r="J896" s="264">
        <f>J894/'Summary (banks)'!$J$33</f>
        <v>5.3537284894837472E-3</v>
      </c>
      <c r="K896" s="264">
        <f>K894/'Summary (banks)'!$K$33</f>
        <v>-0.15526210484193678</v>
      </c>
      <c r="L896" s="264">
        <f>L894/'Summary (banks)'!$L$33</f>
        <v>-1.1215791834903544E-3</v>
      </c>
      <c r="M896" s="264">
        <f>M894/'Summary (banks)'!$M$33</f>
        <v>3.4742327735958309E-3</v>
      </c>
      <c r="N896" s="264">
        <f>N894/'Summary (banks)'!$N$33</f>
        <v>2.0470829068577279E-2</v>
      </c>
      <c r="O896" s="264">
        <f>O894/'Summary (banks)'!$O$33</f>
        <v>-0.15579227696404793</v>
      </c>
      <c r="P896" s="264">
        <f>P894/'Summary (banks)'!$P$33</f>
        <v>0</v>
      </c>
      <c r="Q896" s="264">
        <f>Q894/'Summary (banks)'!$Q$33</f>
        <v>0</v>
      </c>
      <c r="R896" s="264">
        <f>R894/'Summary (banks)'!$R$33</f>
        <v>1.9607843137254902E-2</v>
      </c>
      <c r="S896" s="264">
        <f>S894/'Summary (banks)'!$S$33</f>
        <v>1.3003901170351106E-3</v>
      </c>
      <c r="T896" s="264">
        <f>T894/'Summary (banks)'!$T$33</f>
        <v>3.3874831428141506E-4</v>
      </c>
      <c r="U896" s="264">
        <f>U894/'Summary (banks)'!$U$33</f>
        <v>1.0417826453542924E-3</v>
      </c>
      <c r="V896" s="264">
        <f>V894/'Summary (banks)'!$V$33</f>
        <v>2.5623991648476797E-3</v>
      </c>
      <c r="W896" s="264">
        <f>W894/'Summary (banks)'!$W$33</f>
        <v>1.6183848519177862E-3</v>
      </c>
      <c r="X896" s="264">
        <f>X894/'Summary (banks)'!$X$33</f>
        <v>7.1228694988552535E-3</v>
      </c>
      <c r="Z896" s="397"/>
    </row>
    <row r="897" spans="1:26" s="17" customFormat="1" ht="15.75" thickBot="1" x14ac:dyDescent="0.3">
      <c r="A897" s="683"/>
      <c r="B897" s="685"/>
      <c r="C897" s="372" t="s">
        <v>399</v>
      </c>
      <c r="D897" s="230">
        <f>D894/'Summary (banks)'!$D$35</f>
        <v>-9.2066831758645228E-3</v>
      </c>
      <c r="E897" s="230">
        <f>E894/'Summary (banks)'!$E$35</f>
        <v>-2.0119225037257826E-2</v>
      </c>
      <c r="F897" s="230">
        <f>F894/'Summary (banks)'!$F$35</f>
        <v>0.17543859649122806</v>
      </c>
      <c r="G897" s="230">
        <f>G894/'Summary (banks)'!$G$35</f>
        <v>-0.50285714285714278</v>
      </c>
      <c r="H897" s="230">
        <f>H894/'Summary (banks)'!$H$35</f>
        <v>0</v>
      </c>
      <c r="I897" s="230">
        <f>I894/'Summary (banks)'!$I$35</f>
        <v>9.140767824497258E-3</v>
      </c>
      <c r="J897" s="230">
        <f>J894/'Summary (banks)'!$J$35</f>
        <v>1.3307984790874524E-2</v>
      </c>
      <c r="K897" s="230">
        <f>K894/'Summary (banks)'!$K$35</f>
        <v>-0.92161520190023749</v>
      </c>
      <c r="L897" s="230">
        <f>L894/'Summary (banks)'!$L$35</f>
        <v>-3.7257824143070045E-3</v>
      </c>
      <c r="M897" s="230">
        <f>M894/'Summary (banks)'!$M$35</f>
        <v>2.8708133971291867E-2</v>
      </c>
      <c r="N897" s="230">
        <f>N894/'Summary (banks)'!$N$35</f>
        <v>6.1919504643962849E-2</v>
      </c>
      <c r="O897" s="230">
        <f>O894/'Summary (banks)'!$O$35</f>
        <v>6.1676331049024778E-2</v>
      </c>
      <c r="P897" s="230">
        <f>P894/'Summary (banks)'!$P$35</f>
        <v>0</v>
      </c>
      <c r="Q897" s="230" t="e">
        <f>Q894/'Summary (banks)'!$Q$35</f>
        <v>#DIV/0!</v>
      </c>
      <c r="R897" s="230">
        <f>R894/'Summary (banks)'!$R$35</f>
        <v>4.8633626679018063E-2</v>
      </c>
      <c r="S897" s="230">
        <f>S894/'Summary (banks)'!$S$35</f>
        <v>6.5789473684210523E-3</v>
      </c>
      <c r="T897" s="230">
        <f>T894/'Summary (banks)'!$T$35</f>
        <v>1.254443370464857E-3</v>
      </c>
      <c r="U897" s="230">
        <f>U894/'Summary (banks)'!$U$35</f>
        <v>2.1942331193781721E-3</v>
      </c>
      <c r="V897" s="230">
        <f>V894/'Summary (banks)'!$V$35</f>
        <v>0.16564417177914109</v>
      </c>
      <c r="W897" s="230">
        <f>W894/'Summary (banks)'!$W$35</f>
        <v>0.55555555555555558</v>
      </c>
      <c r="X897" s="230">
        <f>X894/'Summary (banks)'!$X$35</f>
        <v>0.11522633744855967</v>
      </c>
      <c r="Z897" s="397"/>
    </row>
    <row r="898" spans="1:26" s="23" customFormat="1" ht="15.75" thickBot="1" x14ac:dyDescent="0.3">
      <c r="A898" s="683"/>
      <c r="B898" s="685"/>
      <c r="C898" s="188" t="s">
        <v>400</v>
      </c>
      <c r="D898" s="203">
        <f>SUM(E898:X898)</f>
        <v>175.84596400000001</v>
      </c>
      <c r="E898" s="203">
        <f>HSBC!F53</f>
        <v>4.508</v>
      </c>
      <c r="F898" s="203">
        <f>Barclays!G35</f>
        <v>6.8899100000000004</v>
      </c>
      <c r="G898" s="203">
        <f>RBS!F44</f>
        <v>-4.1339459999999999</v>
      </c>
      <c r="H898" s="188"/>
      <c r="I898" s="188">
        <f>'Standard Chartered'!F56</f>
        <v>0</v>
      </c>
      <c r="J898" s="188">
        <f>'BNP Paribas'!H56</f>
        <v>47</v>
      </c>
      <c r="K898" s="188">
        <f>'Crédit Agricole'!H42</f>
        <v>24</v>
      </c>
      <c r="L898" s="188">
        <f>'Société Générale'!H75</f>
        <v>5</v>
      </c>
      <c r="M898" s="188">
        <f>'BPCE group'!F56</f>
        <v>2</v>
      </c>
      <c r="N898" s="188">
        <f>'Crédit Mutuel'!H19</f>
        <v>3</v>
      </c>
      <c r="O898" s="188">
        <f>'Deutsche Bank'!F55</f>
        <v>37</v>
      </c>
      <c r="P898" s="188"/>
      <c r="Q898" s="188"/>
      <c r="R898" s="188">
        <f>ING!H35</f>
        <v>30</v>
      </c>
      <c r="S898" s="188">
        <f>Rabobank!G41</f>
        <v>0</v>
      </c>
      <c r="T898" s="188">
        <f>Unicredit!G167</f>
        <v>0.187</v>
      </c>
      <c r="U898" s="188">
        <f>'Intesa Sao'!G83</f>
        <v>0.39500000000000002</v>
      </c>
      <c r="V898" s="188">
        <f>Santander!F37</f>
        <v>12</v>
      </c>
      <c r="W898" s="188">
        <f>'BBVA '!H22</f>
        <v>3</v>
      </c>
      <c r="X898" s="188">
        <f>Nordea!G17</f>
        <v>5</v>
      </c>
      <c r="Y898" s="188"/>
      <c r="Z898" s="404"/>
    </row>
    <row r="899" spans="1:26" s="17" customFormat="1" x14ac:dyDescent="0.25">
      <c r="A899" s="683"/>
      <c r="B899" s="685"/>
      <c r="C899" s="189" t="s">
        <v>401</v>
      </c>
      <c r="D899" s="230">
        <f>D898/'Summary (banks)'!$D$42</f>
        <v>6.3033137819069381E-3</v>
      </c>
      <c r="E899" s="230">
        <f>E898/'Summary (banks)'!$E$42</f>
        <v>1.485884101040119E-3</v>
      </c>
      <c r="F899" s="230">
        <f>F898/'Summary (banks)'!$F$42</f>
        <v>4.2735042735042748E-3</v>
      </c>
      <c r="G899" s="230">
        <f>G898/'Summary (banks)'!$G$42</f>
        <v>-5.3571428571428575E-2</v>
      </c>
      <c r="H899" s="230">
        <f>H898/'Summary (banks)'!$H$42</f>
        <v>0</v>
      </c>
      <c r="I899" s="230">
        <f>I898/'Summary (banks)'!$I$42</f>
        <v>0</v>
      </c>
      <c r="J899" s="230">
        <f>J898/'Summary (banks)'!$J$42</f>
        <v>1.4092953523238382E-2</v>
      </c>
      <c r="K899" s="230">
        <f>K898/'Summary (banks)'!$K$42</f>
        <v>8.0267558528428085E-3</v>
      </c>
      <c r="L899" s="230">
        <f>L898/'Summary (banks)'!$L$42</f>
        <v>2.9205607476635513E-3</v>
      </c>
      <c r="M899" s="230">
        <f>M898/'Summary (banks)'!$M$42</f>
        <v>8.6132644272179156E-4</v>
      </c>
      <c r="N899" s="230">
        <f>N898/'Summary (banks)'!$N$42</f>
        <v>1.6295491580662683E-3</v>
      </c>
      <c r="O899" s="230">
        <f>O898/'Summary (banks)'!$O$42</f>
        <v>4.3890865954922892E-2</v>
      </c>
      <c r="P899" s="230">
        <f>P898/'Summary (banks)'!$P$42</f>
        <v>0</v>
      </c>
      <c r="Q899" s="230">
        <f>Q898/'Summary (banks)'!$Q$42</f>
        <v>0</v>
      </c>
      <c r="R899" s="230">
        <f>R898/'Summary (banks)'!$R$42</f>
        <v>1.7825311942959002E-2</v>
      </c>
      <c r="S899" s="230">
        <f>S898/'Summary (banks)'!$S$42</f>
        <v>0</v>
      </c>
      <c r="T899" s="230">
        <f>T898/'Summary (banks)'!$T$42</f>
        <v>2.2418299086484276E-3</v>
      </c>
      <c r="U899" s="230">
        <f>U898/'Summary (banks)'!$U$42</f>
        <v>2.8118041674497004E-4</v>
      </c>
      <c r="V899" s="230">
        <f>V898/'Summary (banks)'!$V$42</f>
        <v>5.4421768707482989E-3</v>
      </c>
      <c r="W899" s="230">
        <f>W898/'Summary (banks)'!$W$42</f>
        <v>2.3547880690737832E-3</v>
      </c>
      <c r="X899" s="230">
        <f>X898/'Summary (banks)'!$X$42</f>
        <v>4.7984644913627635E-3</v>
      </c>
      <c r="Z899" s="397"/>
    </row>
    <row r="900" spans="1:26" s="360" customFormat="1" x14ac:dyDescent="0.25">
      <c r="A900" s="683"/>
      <c r="B900" s="685"/>
      <c r="C900" s="359" t="s">
        <v>402</v>
      </c>
      <c r="D900" s="264">
        <f>D898/'Summary (banks)'!$D$46</f>
        <v>9.4357523803625196E-3</v>
      </c>
      <c r="E900" s="264">
        <f>E898/'Summary (banks)'!$E$46</f>
        <v>1.5427337241592104E-3</v>
      </c>
      <c r="F900" s="264">
        <f>F898/'Summary (banks)'!$F$46</f>
        <v>4.9455984174085078E-3</v>
      </c>
      <c r="G900" s="264">
        <f>G898/'Summary (banks)'!$G$46</f>
        <v>2.6315789473684206E-2</v>
      </c>
      <c r="H900" s="264">
        <f>H898/'Summary (banks)'!$H$46</f>
        <v>0</v>
      </c>
      <c r="I900" s="264">
        <f>I898/'Summary (banks)'!$I$46</f>
        <v>0</v>
      </c>
      <c r="J900" s="264">
        <f>J898/'Summary (banks)'!$J$46</f>
        <v>2.1789522484932777E-2</v>
      </c>
      <c r="K900" s="264">
        <f>K898/'Summary (banks)'!$K$46</f>
        <v>3.3946251768033946E-2</v>
      </c>
      <c r="L900" s="264">
        <f>L898/'Summary (banks)'!$L$46</f>
        <v>4.4169611307420496E-3</v>
      </c>
      <c r="M900" s="264">
        <f>M898/'Summary (banks)'!$M$46</f>
        <v>3.5587188612099642E-3</v>
      </c>
      <c r="N900" s="264">
        <f>N898/'Summary (banks)'!$N$46</f>
        <v>1.3333333333333334E-2</v>
      </c>
      <c r="O900" s="264">
        <f>O898/'Summary (banks)'!$O$46</f>
        <v>2.9576338928856916E-2</v>
      </c>
      <c r="P900" s="264">
        <f>P898/'Summary (banks)'!$P$46</f>
        <v>0</v>
      </c>
      <c r="Q900" s="264">
        <f>Q898/'Summary (banks)'!$Q$46</f>
        <v>0</v>
      </c>
      <c r="R900" s="264">
        <f>R898/'Summary (banks)'!$R$46</f>
        <v>2.3622047244094488E-2</v>
      </c>
      <c r="S900" s="264">
        <f>S898/'Summary (banks)'!$S$46</f>
        <v>0</v>
      </c>
      <c r="T900" s="264">
        <f>T898/'Summary (banks)'!$T$46</f>
        <v>8.3278408179988245E-4</v>
      </c>
      <c r="U900" s="264">
        <f>U898/'Summary (banks)'!$U$46</f>
        <v>1.0723292892492876E-3</v>
      </c>
      <c r="V900" s="264">
        <f>V898/'Summary (banks)'!$V$46</f>
        <v>5.6179775280898875E-3</v>
      </c>
      <c r="W900" s="264">
        <f>W898/'Summary (banks)'!$W$46</f>
        <v>1.8564356435643563E-3</v>
      </c>
      <c r="X900" s="264">
        <f>X898/'Summary (banks)'!$X$46</f>
        <v>5.4824561403508769E-3</v>
      </c>
      <c r="Z900" s="397"/>
    </row>
    <row r="901" spans="1:26" s="17" customFormat="1" ht="15.75" thickBot="1" x14ac:dyDescent="0.3">
      <c r="A901" s="683"/>
      <c r="B901" s="685"/>
      <c r="C901" s="372" t="s">
        <v>403</v>
      </c>
      <c r="D901" s="230">
        <f>D898/'Summary (banks)'!$D$48</f>
        <v>4.5883695676475114E-2</v>
      </c>
      <c r="E901" s="230">
        <f>E898/'Summary (banks)'!$E$48</f>
        <v>3.9525691699604749E-3</v>
      </c>
      <c r="F901" s="230">
        <f>F898/'Summary (banks)'!$F$48</f>
        <v>0.11363636363636365</v>
      </c>
      <c r="G901" s="230">
        <f>G898/'Summary (banks)'!$G$48</f>
        <v>-6.8181818181818177E-2</v>
      </c>
      <c r="H901" s="230">
        <f>H898/'Summary (banks)'!$H$48</f>
        <v>0</v>
      </c>
      <c r="I901" s="230">
        <f>I898/'Summary (banks)'!$I$48</f>
        <v>0</v>
      </c>
      <c r="J901" s="230">
        <f>J898/'Summary (banks)'!$J$48</f>
        <v>6.1518324607329845E-2</v>
      </c>
      <c r="K901" s="230">
        <f>K898/'Summary (banks)'!$K$48</f>
        <v>0.14201183431952663</v>
      </c>
      <c r="L901" s="230">
        <f>L898/'Summary (banks)'!$L$48</f>
        <v>2.3148148148148147E-2</v>
      </c>
      <c r="M901" s="230">
        <f>M898/'Summary (banks)'!$M$48</f>
        <v>5.2631578947368418E-2</v>
      </c>
      <c r="N901" s="230">
        <f>N898/'Summary (banks)'!$N$48</f>
        <v>5.7692307692307696E-2</v>
      </c>
      <c r="O901" s="230">
        <f>O898/'Summary (banks)'!$O$48</f>
        <v>0.11974110032362459</v>
      </c>
      <c r="P901" s="230">
        <f>P898/'Summary (banks)'!$P$48</f>
        <v>0</v>
      </c>
      <c r="Q901" s="230" t="e">
        <f>Q898/'Summary (banks)'!$Q$48</f>
        <v>#DIV/0!</v>
      </c>
      <c r="R901" s="230">
        <f>R898/'Summary (banks)'!$R$48</f>
        <v>6.6518847006651879E-2</v>
      </c>
      <c r="S901" s="230">
        <f>S898/'Summary (banks)'!$S$48</f>
        <v>0</v>
      </c>
      <c r="T901" s="230">
        <f>T898/'Summary (banks)'!$T$48</f>
        <v>2.518518518518522E-2</v>
      </c>
      <c r="U901" s="230">
        <f>U898/'Summary (banks)'!$U$48</f>
        <v>2.9621075207535005E-3</v>
      </c>
      <c r="V901" s="230">
        <f>V898/'Summary (banks)'!$V$48</f>
        <v>0.20338983050847459</v>
      </c>
      <c r="W901" s="230">
        <f>W898/'Summary (banks)'!$W$48</f>
        <v>0.375</v>
      </c>
      <c r="X901" s="230">
        <f>X898/'Summary (banks)'!$X$48</f>
        <v>7.1428571428571425E-2</v>
      </c>
      <c r="Z901" s="397"/>
    </row>
    <row r="902" spans="1:26" s="23" customFormat="1" ht="15.75" thickBot="1" x14ac:dyDescent="0.3">
      <c r="A902" s="683"/>
      <c r="B902" s="685"/>
      <c r="C902" s="188" t="s">
        <v>3</v>
      </c>
      <c r="D902" s="203">
        <f>SUM(E902:X902)</f>
        <v>7739</v>
      </c>
      <c r="E902" s="188">
        <f>HSBC!D53</f>
        <v>1418</v>
      </c>
      <c r="F902" s="188">
        <f>Barclays!E35</f>
        <v>341</v>
      </c>
      <c r="G902" s="188">
        <f>RBS!D44</f>
        <v>785</v>
      </c>
      <c r="H902" s="188"/>
      <c r="I902" s="188">
        <f>'Standard Chartered'!D56</f>
        <v>28</v>
      </c>
      <c r="J902" s="188">
        <f>'BNP Paribas'!D56</f>
        <v>1385</v>
      </c>
      <c r="K902" s="188">
        <f>'Crédit Agricole'!D42</f>
        <v>1328</v>
      </c>
      <c r="L902" s="188">
        <f>'Société Générale'!D75</f>
        <v>752</v>
      </c>
      <c r="M902" s="188">
        <f>'BPCE group'!D56</f>
        <v>94</v>
      </c>
      <c r="N902" s="188">
        <f>'Crédit Mutuel'!D19</f>
        <v>309</v>
      </c>
      <c r="O902" s="188">
        <f>'Deutsche Bank'!D55</f>
        <v>715</v>
      </c>
      <c r="P902" s="188"/>
      <c r="Q902" s="188"/>
      <c r="R902" s="188">
        <f>ING!F35</f>
        <v>177</v>
      </c>
      <c r="S902" s="188">
        <f>Rabobank!E41</f>
        <v>6</v>
      </c>
      <c r="T902" s="188">
        <f>Unicredit!E167</f>
        <v>6</v>
      </c>
      <c r="U902" s="188">
        <f>'Intesa Sao'!E83</f>
        <v>23</v>
      </c>
      <c r="V902" s="188">
        <f>Santander!D37</f>
        <v>161</v>
      </c>
      <c r="W902" s="188">
        <f>'BBVA '!F22</f>
        <v>125</v>
      </c>
      <c r="X902" s="188">
        <f>Nordea!E17</f>
        <v>86</v>
      </c>
      <c r="Y902" s="188"/>
      <c r="Z902" s="404"/>
    </row>
    <row r="903" spans="1:26" s="17" customFormat="1" x14ac:dyDescent="0.25">
      <c r="A903" s="683"/>
      <c r="B903" s="685"/>
      <c r="C903" s="189" t="s">
        <v>337</v>
      </c>
      <c r="D903" s="230">
        <f>D902/'Summary (banks)'!$D$16</f>
        <v>3.6894299904558225E-3</v>
      </c>
      <c r="E903" s="230">
        <f>E902/'Summary (banks)'!$E$16</f>
        <v>5.4758760243131983E-3</v>
      </c>
      <c r="F903" s="230">
        <f>F902/'Summary (banks)'!$F$16</f>
        <v>2.6050420168067228E-3</v>
      </c>
      <c r="G903" s="230">
        <f>G902/'Summary (banks)'!$G$16</f>
        <v>8.547566937793313E-3</v>
      </c>
      <c r="H903" s="230">
        <f>H902/'Summary (banks)'!$H$16</f>
        <v>0</v>
      </c>
      <c r="I903" s="230">
        <f>I902/'Summary (banks)'!$I$16</f>
        <v>3.2066698733365401E-4</v>
      </c>
      <c r="J903" s="230">
        <f>J902/'Summary (banks)'!$J$16</f>
        <v>7.6287103899179845E-3</v>
      </c>
      <c r="K903" s="230">
        <f>K902/'Summary (banks)'!$K$16</f>
        <v>9.6089838210182046E-3</v>
      </c>
      <c r="L903" s="230">
        <f>L902/'Summary (banks)'!$L$16</f>
        <v>5.7092532418233167E-3</v>
      </c>
      <c r="M903" s="230">
        <f>M902/'Summary (banks)'!$M$16</f>
        <v>9.1362368423610367E-4</v>
      </c>
      <c r="N903" s="230">
        <f>N902/'Summary (banks)'!$N$16</f>
        <v>3.9213197969543145E-3</v>
      </c>
      <c r="O903" s="230">
        <f>O902/'Summary (banks)'!$O$16</f>
        <v>7.0718559912961772E-3</v>
      </c>
      <c r="P903" s="230">
        <f>P902/'Summary (banks)'!$P$16</f>
        <v>0</v>
      </c>
      <c r="Q903" s="230">
        <f>Q902/'Summary (banks)'!$Q$16</f>
        <v>0</v>
      </c>
      <c r="R903" s="230">
        <f>R902/'Summary (banks)'!$R$16</f>
        <v>3.3573596358118362E-3</v>
      </c>
      <c r="S903" s="230">
        <f>S902/'Summary (banks)'!$S$16</f>
        <v>1.277791975466394E-4</v>
      </c>
      <c r="T903" s="230">
        <f>T902/'Summary (banks)'!$T$16</f>
        <v>4.9695614362032552E-5</v>
      </c>
      <c r="U903" s="230">
        <f>U902/'Summary (banks)'!$U$16</f>
        <v>2.6017805228447641E-4</v>
      </c>
      <c r="V903" s="230">
        <f>V902/'Summary (banks)'!$V$16</f>
        <v>8.7420656252205876E-4</v>
      </c>
      <c r="W903" s="230">
        <f>W902/'Summary (banks)'!$W$16</f>
        <v>9.0600719007306039E-4</v>
      </c>
      <c r="X903" s="230">
        <f>X902/'Summary (banks)'!$X$16</f>
        <v>2.8974765001179206E-3</v>
      </c>
      <c r="Z903" s="397"/>
    </row>
    <row r="904" spans="1:26" s="360" customFormat="1" x14ac:dyDescent="0.25">
      <c r="A904" s="683"/>
      <c r="B904" s="685"/>
      <c r="C904" s="359" t="s">
        <v>338</v>
      </c>
      <c r="D904" s="264">
        <f>D902/'Summary (banks)'!$D$20</f>
        <v>6.6018397115288644E-3</v>
      </c>
      <c r="E904" s="264">
        <f>E902/'Summary (banks)'!$E$20</f>
        <v>6.613960213624385E-3</v>
      </c>
      <c r="F904" s="264">
        <f>F902/'Summary (banks)'!$F$20</f>
        <v>4.1444857677629503E-3</v>
      </c>
      <c r="G904" s="264">
        <f>G902/'Summary (banks)'!$G$20</f>
        <v>2.8784100909357582E-2</v>
      </c>
      <c r="H904" s="264">
        <f>H902/'Summary (banks)'!$H$20</f>
        <v>0</v>
      </c>
      <c r="I904" s="264">
        <f>I902/'Summary (banks)'!$I$20</f>
        <v>3.2761949335985489E-4</v>
      </c>
      <c r="J904" s="264">
        <f>J902/'Summary (banks)'!$J$20</f>
        <v>1.1118246768884964E-2</v>
      </c>
      <c r="K904" s="264">
        <f>K902/'Summary (banks)'!$K$20</f>
        <v>3.8586703858670385E-2</v>
      </c>
      <c r="L904" s="264">
        <f>L902/'Summary (banks)'!$L$20</f>
        <v>9.3877958653750121E-3</v>
      </c>
      <c r="M904" s="264">
        <f>M902/'Summary (banks)'!$M$20</f>
        <v>8.0652080652080654E-3</v>
      </c>
      <c r="N904" s="264">
        <f>N902/'Summary (banks)'!$N$20</f>
        <v>2.3820536540240519E-2</v>
      </c>
      <c r="O904" s="264">
        <f>O902/'Summary (banks)'!$O$20</f>
        <v>1.2918262629182626E-2</v>
      </c>
      <c r="P904" s="264">
        <f>P902/'Summary (banks)'!$P$20</f>
        <v>0</v>
      </c>
      <c r="Q904" s="264">
        <f>Q902/'Summary (banks)'!$Q$20</f>
        <v>0</v>
      </c>
      <c r="R904" s="264">
        <f>R902/'Summary (banks)'!$R$20</f>
        <v>4.6415272460271677E-3</v>
      </c>
      <c r="S904" s="264">
        <f>S902/'Summary (banks)'!$S$20</f>
        <v>5.0356693243810318E-4</v>
      </c>
      <c r="T904" s="264">
        <f>T902/'Summary (banks)'!$T$20</f>
        <v>8.2338410868670233E-5</v>
      </c>
      <c r="U904" s="264">
        <f>U902/'Summary (banks)'!$U$20</f>
        <v>8.4689594226378963E-4</v>
      </c>
      <c r="V904" s="264">
        <f>V902/'Summary (banks)'!$V$20</f>
        <v>1.0432258357146098E-3</v>
      </c>
      <c r="W904" s="264">
        <f>W902/'Summary (banks)'!$W$20</f>
        <v>1.1897396849569314E-3</v>
      </c>
      <c r="X904" s="264">
        <f>X902/'Summary (banks)'!$X$20</f>
        <v>3.7845449744763246E-3</v>
      </c>
      <c r="Z904" s="397"/>
    </row>
    <row r="905" spans="1:26" s="17" customFormat="1" ht="15.75" thickBot="1" x14ac:dyDescent="0.3">
      <c r="A905" s="683"/>
      <c r="B905" s="685"/>
      <c r="C905" s="372" t="s">
        <v>404</v>
      </c>
      <c r="D905" s="230">
        <f>D902/'Summary (banks)'!$D$22</f>
        <v>5.3465332854339957E-2</v>
      </c>
      <c r="E905" s="230">
        <f>E902/'Summary (banks)'!$E$22</f>
        <v>3.5945144363608711E-2</v>
      </c>
      <c r="F905" s="230">
        <f>F902/'Summary (banks)'!$F$22</f>
        <v>5.524056374534262E-2</v>
      </c>
      <c r="G905" s="230">
        <f>G902/'Summary (banks)'!$G$22</f>
        <v>0.10312664214398319</v>
      </c>
      <c r="H905" s="230">
        <f>H902/'Summary (banks)'!$H$22</f>
        <v>0</v>
      </c>
      <c r="I905" s="230">
        <f>I902/'Summary (banks)'!$I$22</f>
        <v>1.8333005958226936E-3</v>
      </c>
      <c r="J905" s="230">
        <f>J902/'Summary (banks)'!$J$22</f>
        <v>4.9309313585872969E-2</v>
      </c>
      <c r="K905" s="230">
        <f>K902/'Summary (banks)'!$K$22</f>
        <v>0.27124183006535946</v>
      </c>
      <c r="L905" s="230">
        <f>L902/'Summary (banks)'!$L$22</f>
        <v>0.14610452690887896</v>
      </c>
      <c r="M905" s="230">
        <f>M902/'Summary (banks)'!$M$22</f>
        <v>5.8096415327564897E-2</v>
      </c>
      <c r="N905" s="230">
        <f>N902/'Summary (banks)'!$N$22</f>
        <v>9.8596043395022342E-2</v>
      </c>
      <c r="O905" s="230">
        <f>O902/'Summary (banks)'!$O$22</f>
        <v>0.10023832889387355</v>
      </c>
      <c r="P905" s="230">
        <f>P902/'Summary (banks)'!$P$22</f>
        <v>0</v>
      </c>
      <c r="Q905" s="230" t="e">
        <f>Q902/'Summary (banks)'!$Q$22</f>
        <v>#DIV/0!</v>
      </c>
      <c r="R905" s="230">
        <f>R902/'Summary (banks)'!$R$22</f>
        <v>1.55549696809913E-2</v>
      </c>
      <c r="S905" s="230">
        <f>S902/'Summary (banks)'!$S$22</f>
        <v>6.2305295950155761E-3</v>
      </c>
      <c r="T905" s="230">
        <f>T902/'Summary (banks)'!$T$22</f>
        <v>7.2974945268791051E-4</v>
      </c>
      <c r="U905" s="230">
        <f>U902/'Summary (banks)'!$U$22</f>
        <v>4.4315992292870907E-2</v>
      </c>
      <c r="V905" s="230">
        <f>V902/'Summary (banks)'!$V$22</f>
        <v>0.15570599613152805</v>
      </c>
      <c r="W905" s="230">
        <f>W902/'Summary (banks)'!$W$22</f>
        <v>6.5858798735511065E-2</v>
      </c>
      <c r="X905" s="230">
        <f>X902/'Summary (banks)'!$X$22</f>
        <v>0.16829745596868884</v>
      </c>
      <c r="Z905" s="397"/>
    </row>
    <row r="906" spans="1:26" s="23" customFormat="1" ht="15.75" thickBot="1" x14ac:dyDescent="0.3">
      <c r="A906" s="683"/>
      <c r="B906" s="685"/>
      <c r="C906" s="190" t="s">
        <v>405</v>
      </c>
      <c r="D906" s="203">
        <f>SUM(E906:X906)</f>
        <v>0</v>
      </c>
      <c r="E906" s="190"/>
      <c r="F906" s="190"/>
      <c r="G906" s="190">
        <v>0</v>
      </c>
      <c r="H906" s="190"/>
      <c r="I906" s="188">
        <f>'Standard Chartered'!G56</f>
        <v>0</v>
      </c>
      <c r="J906" s="190"/>
      <c r="K906" s="190"/>
      <c r="L906" s="190"/>
      <c r="M906" s="190"/>
      <c r="N906" s="190"/>
      <c r="O906" s="190"/>
      <c r="P906" s="190"/>
      <c r="Q906" s="190"/>
      <c r="R906" s="190"/>
      <c r="S906" s="190"/>
      <c r="T906" s="190"/>
      <c r="U906" s="188"/>
      <c r="V906" s="188">
        <f>Santander!G37</f>
        <v>0</v>
      </c>
      <c r="W906" s="188">
        <f>'BBVA '!I22</f>
        <v>0</v>
      </c>
      <c r="X906" s="188">
        <f>Nordea!H17</f>
        <v>0</v>
      </c>
      <c r="Y906" s="190"/>
      <c r="Z906" s="405"/>
    </row>
    <row r="907" spans="1:26" s="192" customFormat="1" ht="15.75" thickBot="1" x14ac:dyDescent="0.3">
      <c r="A907" s="683"/>
      <c r="B907" s="686"/>
      <c r="C907" s="191" t="s">
        <v>406</v>
      </c>
      <c r="D907" s="231">
        <f>D906/'Summary (banks)'!$D$55</f>
        <v>0</v>
      </c>
      <c r="E907" s="231" t="e">
        <f>E906/'Summary (banks)'!$E$55</f>
        <v>#DIV/0!</v>
      </c>
      <c r="F907" s="231" t="e">
        <f>F906/'Summary (banks)'!$F$55</f>
        <v>#DIV/0!</v>
      </c>
      <c r="G907" s="231" t="e">
        <f>G906/'Summary (banks)'!$G$55</f>
        <v>#DIV/0!</v>
      </c>
      <c r="H907" s="231" t="e">
        <f>H906/'Summary (banks)'!$H$55</f>
        <v>#DIV/0!</v>
      </c>
      <c r="I907" s="231">
        <f>I906/'Summary (banks)'!$I$55</f>
        <v>0</v>
      </c>
      <c r="J907" s="231" t="e">
        <f>J906/'Summary (banks)'!$J$55</f>
        <v>#DIV/0!</v>
      </c>
      <c r="K907" s="231" t="e">
        <f>K906/'Summary (banks)'!$K$55</f>
        <v>#DIV/0!</v>
      </c>
      <c r="L907" s="231" t="e">
        <f>L906/'Summary (banks)'!$L$55</f>
        <v>#DIV/0!</v>
      </c>
      <c r="M907" s="231" t="e">
        <f>M906/'Summary (banks)'!$M$55</f>
        <v>#DIV/0!</v>
      </c>
      <c r="N907" s="231" t="e">
        <f>N906/'Summary (banks)'!$N$55</f>
        <v>#DIV/0!</v>
      </c>
      <c r="O907" s="231" t="e">
        <f>O906/'Summary (banks)'!$O$55</f>
        <v>#DIV/0!</v>
      </c>
      <c r="P907" s="231" t="e">
        <f>P906/'Summary (banks)'!$P$55</f>
        <v>#DIV/0!</v>
      </c>
      <c r="Q907" s="231" t="e">
        <f>Q906/'Summary (banks)'!$Q$55</f>
        <v>#DIV/0!</v>
      </c>
      <c r="R907" s="231">
        <f>R906/'Summary (banks)'!$R$55</f>
        <v>0</v>
      </c>
      <c r="S907" s="231" t="e">
        <f>S906/'Summary (banks)'!$S$55</f>
        <v>#DIV/0!</v>
      </c>
      <c r="T907" s="231">
        <f>T906/'Summary (banks)'!$T$55</f>
        <v>0</v>
      </c>
      <c r="U907" s="231" t="e">
        <f>U906/'Summary (banks)'!$U$55</f>
        <v>#DIV/0!</v>
      </c>
      <c r="V907" s="231" t="e">
        <f>V906/'Summary (banks)'!$V$55</f>
        <v>#DIV/0!</v>
      </c>
      <c r="W907" s="231" t="e">
        <f>W906/'Summary (banks)'!$W$55</f>
        <v>#DIV/0!</v>
      </c>
      <c r="X907" s="231" t="e">
        <f>X906/'Summary (banks)'!$X$55</f>
        <v>#DIV/0!</v>
      </c>
      <c r="Z907" s="398"/>
    </row>
    <row r="908" spans="1:26" s="230" customFormat="1" ht="15" customHeight="1" thickTop="1" thickBot="1" x14ac:dyDescent="0.3">
      <c r="A908" s="683"/>
      <c r="B908" s="687" t="s">
        <v>82</v>
      </c>
      <c r="C908" s="200" t="s">
        <v>91</v>
      </c>
      <c r="D908" s="200">
        <f>D898/D894</f>
        <v>-0.77106994235395299</v>
      </c>
      <c r="E908" s="200">
        <f>HSBC!H53</f>
        <v>-2.314814814814815E-2</v>
      </c>
      <c r="F908" s="200">
        <f>Barclays!M35</f>
        <v>2.9411764705882353E-2</v>
      </c>
      <c r="G908" s="200">
        <f>RBS!H44</f>
        <v>1.7045454545454544E-2</v>
      </c>
      <c r="H908" s="200"/>
      <c r="I908" s="188">
        <f>'Standard Chartered'!L56</f>
        <v>0</v>
      </c>
      <c r="J908" s="200">
        <f>'BNP Paribas'!J56</f>
        <v>1.1190476190476191</v>
      </c>
      <c r="K908" s="200">
        <f>'Crédit Agricole'!K42</f>
        <v>-6.1855670103092786E-2</v>
      </c>
      <c r="L908" s="200">
        <f>'Société Générale'!K75</f>
        <v>-1</v>
      </c>
      <c r="M908" s="200">
        <f>'BPCE group'!H56</f>
        <v>0.33333333333333331</v>
      </c>
      <c r="N908" s="200">
        <f>'Crédit Mutuel'!K19</f>
        <v>0.15</v>
      </c>
      <c r="O908" s="200">
        <f>'Deutsche Bank'!H55</f>
        <v>0.31623931623931623</v>
      </c>
      <c r="P908" s="200"/>
      <c r="Q908" s="200"/>
      <c r="R908" s="200">
        <f>ING!K35</f>
        <v>0.2857142857142857</v>
      </c>
      <c r="S908" s="200">
        <f>Rabobank!I41</f>
        <v>0</v>
      </c>
      <c r="T908" s="200">
        <f>Unicredit!I167</f>
        <v>0.1968421052631579</v>
      </c>
      <c r="U908" s="201">
        <f>'Intesa Sao'!I83</f>
        <v>0.19819367787255393</v>
      </c>
      <c r="V908" s="201">
        <f>Santander!H37</f>
        <v>0.44444444444444442</v>
      </c>
      <c r="W908" s="201">
        <f>'BBVA '!K22</f>
        <v>0.3</v>
      </c>
      <c r="X908" s="201">
        <f>Nordea!I17</f>
        <v>0.17857142857142858</v>
      </c>
      <c r="Y908" s="200"/>
      <c r="Z908" s="406">
        <f>MEDIAN(E908:X908)</f>
        <v>0.17857142857142858</v>
      </c>
    </row>
    <row r="909" spans="1:26" s="17" customFormat="1" ht="15.75" thickBot="1" x14ac:dyDescent="0.3">
      <c r="A909" s="683"/>
      <c r="B909" s="688"/>
      <c r="C909" s="193" t="s">
        <v>407</v>
      </c>
      <c r="D909" s="237">
        <v>0.1792</v>
      </c>
      <c r="E909" s="204"/>
      <c r="F909" s="204"/>
      <c r="G909" s="204"/>
      <c r="I909" s="204"/>
      <c r="J909" s="204"/>
      <c r="K909" s="204"/>
      <c r="L909" s="204"/>
      <c r="M909" s="204"/>
      <c r="N909" s="204"/>
      <c r="O909" s="204"/>
      <c r="R909" s="204"/>
      <c r="S909" s="204"/>
      <c r="T909" s="204"/>
      <c r="U909" s="204"/>
      <c r="V909" s="204"/>
      <c r="W909" s="204"/>
      <c r="X909" s="204"/>
      <c r="Z909" s="397"/>
    </row>
    <row r="910" spans="1:26" s="23" customFormat="1" ht="15.75" thickBot="1" x14ac:dyDescent="0.3">
      <c r="A910" s="683"/>
      <c r="B910" s="688"/>
      <c r="C910" s="188" t="s">
        <v>497</v>
      </c>
      <c r="D910" s="375">
        <f>D894/D902</f>
        <v>-2.9468211913683935E-2</v>
      </c>
      <c r="E910" s="375">
        <f>HSBC!I53</f>
        <v>-0.1373382228490832</v>
      </c>
      <c r="F910" s="375">
        <f>Barclays!N35</f>
        <v>0.68697049853372438</v>
      </c>
      <c r="G910" s="375">
        <f>RBS!I44</f>
        <v>-0.3089488305732484</v>
      </c>
      <c r="H910" s="375"/>
      <c r="I910" s="375">
        <f>'Standard Chartered'!M56</f>
        <v>0.32200000000000001</v>
      </c>
      <c r="J910" s="375">
        <f>'BNP Paribas'!L56</f>
        <v>3.032490974729242E-2</v>
      </c>
      <c r="K910" s="375">
        <f>'Crédit Agricole'!L42</f>
        <v>-0.29216867469879521</v>
      </c>
      <c r="L910" s="375">
        <f>'Société Générale'!M75</f>
        <v>-6.648936170212766E-3</v>
      </c>
      <c r="M910" s="375">
        <f>'BPCE group'!I56</f>
        <v>6.3829787234042548E-2</v>
      </c>
      <c r="N910" s="375">
        <f>'Crédit Mutuel'!M19</f>
        <v>6.4724919093851127E-2</v>
      </c>
      <c r="O910" s="375">
        <f>'Deutsche Bank'!I55</f>
        <v>0.16363636363636364</v>
      </c>
      <c r="P910" s="188"/>
      <c r="Q910" s="188"/>
      <c r="R910" s="188">
        <f>ING!L35</f>
        <v>0.59322033898305082</v>
      </c>
      <c r="S910" s="188">
        <f>Rabobank!J41</f>
        <v>0.16666666666666666</v>
      </c>
      <c r="T910" s="188">
        <f>Unicredit!J167</f>
        <v>0.15833333333333333</v>
      </c>
      <c r="U910" s="188">
        <f>'Intesa Sao'!J83</f>
        <v>8.6652173913043487E-2</v>
      </c>
      <c r="V910" s="188">
        <f>Santander!I37</f>
        <v>0.16770186335403728</v>
      </c>
      <c r="W910" s="188">
        <f>'BBVA '!L22</f>
        <v>0.08</v>
      </c>
      <c r="X910" s="188">
        <f>Nordea!J17</f>
        <v>0.32558139534883723</v>
      </c>
      <c r="Y910" s="188"/>
      <c r="Z910" s="404"/>
    </row>
    <row r="911" spans="1:26" s="17" customFormat="1" x14ac:dyDescent="0.25">
      <c r="A911" s="683"/>
      <c r="B911" s="688"/>
      <c r="C911" s="189" t="s">
        <v>445</v>
      </c>
      <c r="D911" s="234">
        <f>D910/'Summary (banks)'!$D$81</f>
        <v>-0.65536185935225488</v>
      </c>
      <c r="E911" s="230">
        <f>E910/'Summary (banks)'!$E$81</f>
        <v>-2.090726840537612</v>
      </c>
      <c r="F911" s="230">
        <f>F910/'Summary (banks)'!$F$81</f>
        <v>18.027089645339508</v>
      </c>
      <c r="G911" s="230">
        <f>G910/'Summary (banks)'!$G$81</f>
        <v>7.6177043200407191</v>
      </c>
      <c r="H911" s="230">
        <f>H910/'Summary (banks)'!$H$81</f>
        <v>0</v>
      </c>
      <c r="I911" s="230">
        <f>I910/'Summary (banks)'!$I$81</f>
        <v>-20.476034143138534</v>
      </c>
      <c r="J911" s="230">
        <f>J910/'Summary (banks)'!$J$81</f>
        <v>0.56236135745972282</v>
      </c>
      <c r="K911" s="230">
        <f>K910/'Summary (banks)'!$K$81</f>
        <v>-4.5667133587505422</v>
      </c>
      <c r="L911" s="230">
        <f>L910/'Summary (banks)'!$L$81</f>
        <v>-0.14331063272717146</v>
      </c>
      <c r="M911" s="230">
        <f>M910/'Summary (banks)'!$M$81</f>
        <v>0.99443599623696788</v>
      </c>
      <c r="N911" s="230">
        <f>N910/'Summary (banks)'!$N$81</f>
        <v>0.69232029653800309</v>
      </c>
      <c r="O911" s="230">
        <f>O910/'Summary (banks)'!$O$81</f>
        <v>-3.3102149950889448</v>
      </c>
      <c r="P911" s="230">
        <f>P910/'Summary (banks)'!$P$81</f>
        <v>0</v>
      </c>
      <c r="Q911" s="230">
        <f>Q910/'Summary (banks)'!$Q$81</f>
        <v>0</v>
      </c>
      <c r="R911" s="230">
        <f>R910/'Summary (banks)'!$R$81</f>
        <v>4.8759863222928654</v>
      </c>
      <c r="S911" s="230">
        <f>S910/'Summary (banks)'!$S$81</f>
        <v>2.7277797141861275</v>
      </c>
      <c r="T911" s="230">
        <f>T910/'Summary (banks)'!$T$81</f>
        <v>8.9765433942276296</v>
      </c>
      <c r="U911" s="230">
        <f>U910/'Summary (banks)'!$U$81</f>
        <v>0.97274791048226805</v>
      </c>
      <c r="V911" s="230">
        <f>V910/'Summary (banks)'!$V$81</f>
        <v>3.2350632731039051</v>
      </c>
      <c r="W911" s="230">
        <f>W910/'Summary (banks)'!$W$81</f>
        <v>2.3978796437106236</v>
      </c>
      <c r="X911" s="230">
        <f>X910/'Summary (banks)'!$X$81</f>
        <v>2.0543327796234774</v>
      </c>
      <c r="Z911" s="397"/>
    </row>
    <row r="912" spans="1:26" s="360" customFormat="1" x14ac:dyDescent="0.25">
      <c r="A912" s="683"/>
      <c r="B912" s="688"/>
      <c r="C912" s="359" t="s">
        <v>446</v>
      </c>
      <c r="D912" s="363">
        <f>D910/'Summary (banks)'!$D$84</f>
        <v>-0.51035988513752684</v>
      </c>
      <c r="E912" s="264">
        <f>E910/'Summary (banks)'!$E$84</f>
        <v>-1.6834120948628095</v>
      </c>
      <c r="F912" s="264">
        <f>F910/'Summary (banks)'!$F$84</f>
        <v>17.619569489373273</v>
      </c>
      <c r="G912" s="264">
        <f>G910/'Summary (banks)'!$G$84</f>
        <v>2.5637260478842019</v>
      </c>
      <c r="H912" s="264">
        <f>H910/'Summary (banks)'!$H$84</f>
        <v>0</v>
      </c>
      <c r="I912" s="264">
        <f>I910/'Summary (banks)'!$I$84</f>
        <v>100.40531015037614</v>
      </c>
      <c r="J912" s="264">
        <f>J910/'Summary (banks)'!$J$84</f>
        <v>0.48152632341876567</v>
      </c>
      <c r="K912" s="264">
        <f>K910/'Summary (banks)'!$K$84</f>
        <v>-4.0237203315060972</v>
      </c>
      <c r="L912" s="264">
        <f>L910/'Summary (banks)'!$L$84</f>
        <v>-0.11947204642860552</v>
      </c>
      <c r="M912" s="264">
        <f>M910/'Summary (banks)'!$M$84</f>
        <v>0.43076790400275966</v>
      </c>
      <c r="N912" s="264">
        <f>N910/'Summary (banks)'!$N$84</f>
        <v>0.85937732905367115</v>
      </c>
      <c r="O912" s="264">
        <f>O910/'Summary (banks)'!$O$84</f>
        <v>-12.059847476092482</v>
      </c>
      <c r="P912" s="264">
        <f>P910/'Summary (banks)'!$P$84</f>
        <v>0</v>
      </c>
      <c r="Q912" s="264">
        <f>Q910/'Summary (banks)'!$Q$84</f>
        <v>0</v>
      </c>
      <c r="R912" s="264">
        <f>R910/'Summary (banks)'!$R$84</f>
        <v>4.2244377977179575</v>
      </c>
      <c r="S912" s="264">
        <f>S910/'Summary (banks)'!$S$84</f>
        <v>2.5823580407455569</v>
      </c>
      <c r="T912" s="264">
        <f>T910/'Summary (banks)'!$T$84</f>
        <v>4.1140982769477858</v>
      </c>
      <c r="U912" s="264">
        <f>U910/'Summary (banks)'!$U$84</f>
        <v>1.2301188296752987</v>
      </c>
      <c r="V912" s="264">
        <f>V910/'Summary (banks)'!$V$84</f>
        <v>2.4562267124955128</v>
      </c>
      <c r="W912" s="264">
        <f>W910/'Summary (banks)'!$W$84</f>
        <v>1.3602848357339374</v>
      </c>
      <c r="X912" s="264">
        <f>X910/'Summary (banks)'!$X$84</f>
        <v>1.8820940289765904</v>
      </c>
      <c r="Z912" s="397"/>
    </row>
    <row r="913" spans="1:26" s="17" customFormat="1" ht="15.75" thickBot="1" x14ac:dyDescent="0.3">
      <c r="A913" s="683"/>
      <c r="B913" s="688"/>
      <c r="C913" s="357" t="s">
        <v>448</v>
      </c>
      <c r="D913" s="234">
        <f>D910/'Summary (banks)'!$D$92</f>
        <v>-0.70554539685991258</v>
      </c>
      <c r="E913" s="230">
        <f>E910/'Summary (banks)'!$E$90</f>
        <v>-4.1122354866424784</v>
      </c>
      <c r="F913" s="230">
        <f>F910/'Summary (banks)'!$F$90</f>
        <v>23.455532190032869</v>
      </c>
      <c r="G913" s="230">
        <f>G910/'Summary (banks)'!$G$90</f>
        <v>6.1853964253600395</v>
      </c>
      <c r="H913" s="230">
        <f>H910/'Summary (banks)'!$H$90</f>
        <v>0</v>
      </c>
      <c r="I913" s="230">
        <f>I910/'Summary (banks)'!$I$90</f>
        <v>-9.8320050221081949</v>
      </c>
      <c r="J913" s="230">
        <f>J910/'Summary (banks)'!$J$90</f>
        <v>0.70150009414361425</v>
      </c>
      <c r="K913" s="230">
        <f>K910/'Summary (banks)'!$K$90</f>
        <v>-4.6251539825135959</v>
      </c>
      <c r="L913" s="230">
        <f>L910/'Summary (banks)'!$L$90</f>
        <v>-0.17646240346564471</v>
      </c>
      <c r="M913" s="230">
        <f>M910/'Summary (banks)'!$M$90</f>
        <v>1.0107863523697036</v>
      </c>
      <c r="N913" s="230">
        <f>N910/'Summary (banks)'!$N$90</f>
        <v>0.6952691266546478</v>
      </c>
      <c r="O913" s="230">
        <f>O910/'Summary (banks)'!$O$90</f>
        <v>-2.2302010679675655</v>
      </c>
      <c r="P913" s="230">
        <f>P910/'Summary (banks)'!$P$90</f>
        <v>0</v>
      </c>
      <c r="Q913" s="230">
        <f>Q910/'Summary (banks)'!$Q$90</f>
        <v>0</v>
      </c>
      <c r="R913" s="230">
        <f>R910/'Summary (banks)'!$R$90</f>
        <v>5.7636479515624686</v>
      </c>
      <c r="S913" s="230">
        <f>S910/'Summary (banks)'!$S$90</f>
        <v>2.8213102686786895</v>
      </c>
      <c r="T913" s="230">
        <f>T910/'Summary (banks)'!$T$90</f>
        <v>12.981684792166437</v>
      </c>
      <c r="U913" s="230">
        <f>U910/'Summary (banks)'!$U$90</f>
        <v>1.0931197613686405</v>
      </c>
      <c r="V913" s="230">
        <f>V910/'Summary (banks)'!$V$90</f>
        <v>3.272777636574479</v>
      </c>
      <c r="W913" s="230">
        <f>W910/'Summary (banks)'!$W$90</f>
        <v>2.374176663031625</v>
      </c>
      <c r="X913" s="230">
        <f>X910/'Summary (banks)'!$X$90</f>
        <v>2.1289417848745984</v>
      </c>
      <c r="Z913" s="397"/>
    </row>
    <row r="914" spans="1:26" s="202" customFormat="1" ht="15.75" thickBot="1" x14ac:dyDescent="0.3">
      <c r="A914" s="683"/>
      <c r="B914" s="688"/>
      <c r="C914" s="201" t="s">
        <v>498</v>
      </c>
      <c r="D914" s="201">
        <f>D894/D890</f>
        <v>-7.1603996710996973E-2</v>
      </c>
      <c r="E914" s="201">
        <f>HSBC!J53</f>
        <v>-0.34069400630914831</v>
      </c>
      <c r="F914" s="201">
        <f>Barclays!O35</f>
        <v>0.55194805194805197</v>
      </c>
      <c r="G914" s="201">
        <f>RBS!J44</f>
        <v>-88</v>
      </c>
      <c r="H914" s="201"/>
      <c r="I914" s="201">
        <f>'Standard Chartered'!N56</f>
        <v>1</v>
      </c>
      <c r="J914" s="201">
        <f>'BNP Paribas'!M56</f>
        <v>8.0305927342256209E-2</v>
      </c>
      <c r="K914" s="201">
        <f>'Crédit Agricole'!M42</f>
        <v>-0.84901531728665203</v>
      </c>
      <c r="L914" s="201">
        <f>'Société Générale'!N75</f>
        <v>-2.1551724137931036E-2</v>
      </c>
      <c r="M914" s="201">
        <f>'BPCE group'!J56</f>
        <v>0.17647058823529413</v>
      </c>
      <c r="N914" s="201">
        <f>'Crédit Mutuel'!N19</f>
        <v>0.1941747572815534</v>
      </c>
      <c r="O914" s="201">
        <f>'Deutsche Bank'!J55</f>
        <v>0.2611607142857143</v>
      </c>
      <c r="P914" s="201"/>
      <c r="Q914" s="201"/>
      <c r="R914" s="201">
        <f>ING!M35</f>
        <v>0.56149732620320858</v>
      </c>
      <c r="S914" s="201">
        <f>Rabobank!K41</f>
        <v>0.5</v>
      </c>
      <c r="T914" s="201" t="e">
        <f>Unicredit!K167</f>
        <v>#DIV/0!</v>
      </c>
      <c r="U914" s="201">
        <f>'Intesa Sao'!K83</f>
        <v>0.24496066863323504</v>
      </c>
      <c r="V914" s="201">
        <f>Santander!J37</f>
        <v>0.3253012048192771</v>
      </c>
      <c r="W914" s="201">
        <f>'BBVA '!M22</f>
        <v>0.20408163265306123</v>
      </c>
      <c r="X914" s="201">
        <f>Nordea!K17</f>
        <v>0.5490196078431373</v>
      </c>
      <c r="Y914" s="201"/>
      <c r="Z914" s="407"/>
    </row>
    <row r="915" spans="1:26" s="230" customFormat="1" x14ac:dyDescent="0.25">
      <c r="A915" s="683"/>
      <c r="B915" s="688"/>
      <c r="C915" s="382" t="s">
        <v>445</v>
      </c>
      <c r="D915" s="230">
        <f>D914/'Summary (banks)'!$D$94</f>
        <v>-0.37078429579066974</v>
      </c>
      <c r="E915" s="230">
        <f>E914/'Summary (banks)'!$E$94</f>
        <v>-1.0798484961725272</v>
      </c>
      <c r="F915" s="230">
        <f>F914/'Summary (banks)'!$F$94</f>
        <v>4.4700168615914464</v>
      </c>
      <c r="G915" s="230">
        <f>G914/'Summary (banks)'!$G$94</f>
        <v>420.72660007399179</v>
      </c>
      <c r="H915" s="230">
        <f>H914/'Summary (banks)'!$H$94</f>
        <v>0</v>
      </c>
      <c r="I915" s="230">
        <f>I914/'Summary (banks)'!$I$94</f>
        <v>-10.038739330269202</v>
      </c>
      <c r="J915" s="230">
        <f>J914/'Summary (banks)'!$J$94</f>
        <v>0.35221408664165443</v>
      </c>
      <c r="K915" s="230">
        <f>K914/'Summary (banks)'!$K$94</f>
        <v>-3.1135682739580384</v>
      </c>
      <c r="L915" s="230">
        <f>L914/'Summary (banks)'!$L$94</f>
        <v>-9.043542170986181E-2</v>
      </c>
      <c r="M915" s="230">
        <f>M914/'Summary (banks)'!$M$94</f>
        <v>0.63768838849894893</v>
      </c>
      <c r="N915" s="230">
        <f>N914/'Summary (banks)'!$N$94</f>
        <v>0.43009959132895181</v>
      </c>
      <c r="O915" s="230">
        <f>O914/'Summary (banks)'!$O$94</f>
        <v>-1.8119788093808955</v>
      </c>
      <c r="P915" s="230">
        <f>P914/'Summary (banks)'!$P$94</f>
        <v>0</v>
      </c>
      <c r="Q915" s="230">
        <f>Q914/'Summary (banks)'!$Q$94</f>
        <v>0</v>
      </c>
      <c r="R915" s="230">
        <f>R914/'Summary (banks)'!$R$94</f>
        <v>1.4943497596334221</v>
      </c>
      <c r="S915" s="230">
        <f>S914/'Summary (banks)'!$S$94</f>
        <v>2.2680376437783201</v>
      </c>
      <c r="T915" s="230" t="e">
        <f>T914/'Summary (banks)'!$T$94</f>
        <v>#DIV/0!</v>
      </c>
      <c r="U915" s="230">
        <f>U914/'Summary (banks)'!$U$94</f>
        <v>0.73581823736530172</v>
      </c>
      <c r="V915" s="230">
        <f>V914/'Summary (banks)'!$V$94</f>
        <v>1.5638104949388001</v>
      </c>
      <c r="W915" s="230">
        <f>W914/'Summary (banks)'!$W$94</f>
        <v>1.0357929832806467</v>
      </c>
      <c r="X915" s="230">
        <f>X914/'Summary (banks)'!$X$94</f>
        <v>1.1835901027077498</v>
      </c>
      <c r="Z915" s="399"/>
    </row>
    <row r="916" spans="1:26" s="264" customFormat="1" x14ac:dyDescent="0.25">
      <c r="A916" s="683"/>
      <c r="B916" s="688"/>
      <c r="C916" s="383" t="s">
        <v>446</v>
      </c>
      <c r="D916" s="264">
        <f>D914/'Summary (banks)'!$D$97</f>
        <v>-0.27119949946640959</v>
      </c>
      <c r="E916" s="264">
        <f>E914/'Summary (banks)'!$E$97</f>
        <v>-0.7852294383557189</v>
      </c>
      <c r="F916" s="264">
        <f>F914/'Summary (banks)'!$F$97</f>
        <v>3.3221203195429982</v>
      </c>
      <c r="G916" s="264">
        <f>G914/'Summary (banks)'!$G$97</f>
        <v>70.842767295597483</v>
      </c>
      <c r="H916" s="264">
        <f>H914/'Summary (banks)'!$H$97</f>
        <v>0</v>
      </c>
      <c r="I916" s="264">
        <f>I914/'Summary (banks)'!$I$97</f>
        <v>40.309210526315866</v>
      </c>
      <c r="J916" s="264">
        <f>J914/'Summary (banks)'!$J$97</f>
        <v>0.29310383908104803</v>
      </c>
      <c r="K916" s="264">
        <f>K914/'Summary (banks)'!$K$97</f>
        <v>-3.0104540722196975</v>
      </c>
      <c r="L916" s="264">
        <f>L914/'Summary (banks)'!$L$97</f>
        <v>-6.5486688015346295E-2</v>
      </c>
      <c r="M916" s="264">
        <f>M914/'Summary (banks)'!$M$97</f>
        <v>0.48496202186722986</v>
      </c>
      <c r="N916" s="264">
        <f>N914/'Summary (banks)'!$N$97</f>
        <v>0.55310987667816081</v>
      </c>
      <c r="O916" s="264">
        <f>O914/'Summary (banks)'!$O$97</f>
        <v>-8.4040891906030062</v>
      </c>
      <c r="P916" s="264">
        <f>P914/'Summary (banks)'!$P$97</f>
        <v>0</v>
      </c>
      <c r="Q916" s="264">
        <f>Q914/'Summary (banks)'!$Q$97</f>
        <v>0</v>
      </c>
      <c r="R916" s="264">
        <f>R914/'Summary (banks)'!$R$97</f>
        <v>1.2226066897347174</v>
      </c>
      <c r="S916" s="264">
        <f>S914/'Summary (banks)'!$S$97</f>
        <v>2.6924577373211962</v>
      </c>
      <c r="T916" s="264" t="e">
        <f>T914/'Summary (banks)'!$T$97</f>
        <v>#DIV/0!</v>
      </c>
      <c r="U916" s="264">
        <f>U914/'Summary (banks)'!$U$97</f>
        <v>0.5546026459263661</v>
      </c>
      <c r="V916" s="264">
        <f>V914/'Summary (banks)'!$V$97</f>
        <v>1.2455112277905396</v>
      </c>
      <c r="W916" s="264">
        <f>W914/'Summary (banks)'!$W$97</f>
        <v>0.54750950388247233</v>
      </c>
      <c r="X916" s="264">
        <f>X914/'Summary (banks)'!$X$97</f>
        <v>1.0122854534843702</v>
      </c>
      <c r="Z916" s="399"/>
    </row>
    <row r="917" spans="1:26" s="230" customFormat="1" x14ac:dyDescent="0.25">
      <c r="A917" s="683"/>
      <c r="B917" s="688"/>
      <c r="C917" s="387" t="s">
        <v>448</v>
      </c>
      <c r="D917" s="230">
        <f>D914/'Summary (banks)'!$D$105</f>
        <v>-0.33005263881247071</v>
      </c>
      <c r="E917" s="230">
        <f>E914/'Summary (banks)'!$E$103</f>
        <v>-1.7040566403378126</v>
      </c>
      <c r="F917" s="230">
        <f>F914/'Summary (banks)'!$F$103</f>
        <v>5.6069260803323431</v>
      </c>
      <c r="G917" s="230">
        <f>G914/'Summary (banks)'!$G$103</f>
        <v>342.08450704225351</v>
      </c>
      <c r="H917" s="230">
        <f>H914/'Summary (banks)'!$H$103</f>
        <v>0</v>
      </c>
      <c r="I917" s="230">
        <f>I914/'Summary (banks)'!$I$103</f>
        <v>-3.5834925487199079</v>
      </c>
      <c r="J917" s="230">
        <f>J914/'Summary (banks)'!$J$103</f>
        <v>0.4145669420696787</v>
      </c>
      <c r="K917" s="230">
        <f>K914/'Summary (banks)'!$K$103</f>
        <v>-3.0604274974749224</v>
      </c>
      <c r="L917" s="230">
        <f>L914/'Summary (banks)'!$L$103</f>
        <v>-0.10414331783573512</v>
      </c>
      <c r="M917" s="230">
        <f>M914/'Summary (banks)'!$M$103</f>
        <v>0.64326909810053823</v>
      </c>
      <c r="N917" s="230">
        <f>N914/'Summary (banks)'!$N$103</f>
        <v>0.42366153388134498</v>
      </c>
      <c r="O917" s="230">
        <f>O914/'Summary (banks)'!$O$103</f>
        <v>-1.1302444835802341</v>
      </c>
      <c r="P917" s="230">
        <f>P914/'Summary (banks)'!$P$103</f>
        <v>0</v>
      </c>
      <c r="Q917" s="230">
        <f>Q914/'Summary (banks)'!$Q$103</f>
        <v>0</v>
      </c>
      <c r="R917" s="230">
        <f>R914/'Summary (banks)'!$R$103</f>
        <v>1.6434518685158073</v>
      </c>
      <c r="S917" s="230">
        <f>S914/'Summary (banks)'!$S$103</f>
        <v>2.2935222672064777</v>
      </c>
      <c r="T917" s="230" t="e">
        <f>T914/'Summary (banks)'!$T$103</f>
        <v>#DIV/0!</v>
      </c>
      <c r="U917" s="230">
        <f>U914/'Summary (banks)'!$U$103</f>
        <v>0.78498794564344077</v>
      </c>
      <c r="V917" s="230">
        <f>V914/'Summary (banks)'!$V$103</f>
        <v>1.576899670292423</v>
      </c>
      <c r="W917" s="230">
        <f>W914/'Summary (banks)'!$W$103</f>
        <v>1.0338058887677208</v>
      </c>
      <c r="X917" s="230">
        <f>X914/'Summary (banks)'!$X$103</f>
        <v>1.2015419034684038</v>
      </c>
      <c r="Z917" s="399"/>
    </row>
    <row r="919" spans="1:26" ht="15.75" thickBot="1" x14ac:dyDescent="0.3"/>
    <row r="920" spans="1:26" s="23" customFormat="1" ht="15.75" customHeight="1" thickBot="1" x14ac:dyDescent="0.3">
      <c r="A920" s="682" t="s">
        <v>367</v>
      </c>
      <c r="B920" s="684" t="s">
        <v>331</v>
      </c>
      <c r="C920" s="188" t="s">
        <v>2</v>
      </c>
      <c r="D920" s="203">
        <f>SUM(E920:X920)</f>
        <v>11</v>
      </c>
      <c r="E920" s="188"/>
      <c r="F920" s="188"/>
      <c r="G920" s="188"/>
      <c r="H920" s="188"/>
      <c r="I920" s="188"/>
      <c r="J920" s="188"/>
      <c r="K920" s="188"/>
      <c r="L920" s="188"/>
      <c r="M920" s="188">
        <f>'BPCE group'!C64</f>
        <v>11</v>
      </c>
      <c r="N920" s="188"/>
      <c r="O920" s="188"/>
      <c r="P920" s="188"/>
      <c r="Q920" s="188"/>
      <c r="R920" s="188"/>
      <c r="S920" s="188"/>
      <c r="T920" s="188"/>
      <c r="U920" s="188"/>
      <c r="V920" s="188"/>
      <c r="W920" s="188"/>
      <c r="X920" s="188"/>
      <c r="Y920" s="188"/>
      <c r="Z920" s="404"/>
    </row>
    <row r="921" spans="1:26" s="17" customFormat="1" x14ac:dyDescent="0.25">
      <c r="A921" s="683"/>
      <c r="B921" s="685"/>
      <c r="C921" s="189" t="s">
        <v>333</v>
      </c>
      <c r="D921" s="230">
        <f>D920/'Summary (banks)'!$D$3</f>
        <v>2.252217988536922E-5</v>
      </c>
      <c r="E921" s="230">
        <f>E920/'Summary (banks)'!$E$3</f>
        <v>0</v>
      </c>
      <c r="F921" s="230">
        <f>F920/'Summary (banks)'!$F$3</f>
        <v>0</v>
      </c>
      <c r="G921" s="230">
        <f>G920/'Summary (banks)'!$G$3</f>
        <v>0</v>
      </c>
      <c r="H921" s="230">
        <f>H920/'Summary (banks)'!$H$3</f>
        <v>0</v>
      </c>
      <c r="I921" s="230">
        <f>I920/'Summary (banks)'!$I$3</f>
        <v>0</v>
      </c>
      <c r="J921" s="230">
        <f>J920/'Summary (banks)'!$J$3</f>
        <v>0</v>
      </c>
      <c r="K921" s="230">
        <f>K920/'Summary (banks)'!$K$3</f>
        <v>0</v>
      </c>
      <c r="L921" s="230">
        <f>L920/'Summary (banks)'!$L$3</f>
        <v>0</v>
      </c>
      <c r="M921" s="230">
        <f>M920/'Summary (banks)'!$M$3</f>
        <v>4.609453570231311E-4</v>
      </c>
      <c r="N921" s="230">
        <f>N920/'Summary (banks)'!$N$3</f>
        <v>0</v>
      </c>
      <c r="O921" s="230">
        <f>O920/'Summary (banks)'!$O$3</f>
        <v>0</v>
      </c>
      <c r="P921" s="230">
        <f>P920/'Summary (banks)'!$P$3</f>
        <v>0</v>
      </c>
      <c r="Q921" s="230">
        <f>Q920/'Summary (banks)'!$Q$3</f>
        <v>0</v>
      </c>
      <c r="R921" s="230">
        <f>R920/'Summary (banks)'!$R$3</f>
        <v>0</v>
      </c>
      <c r="S921" s="230">
        <f>S920/'Summary (banks)'!$S$3</f>
        <v>0</v>
      </c>
      <c r="T921" s="230">
        <f>T920/'Summary (banks)'!$T$3</f>
        <v>0</v>
      </c>
      <c r="U921" s="230">
        <f>U920/'Summary (banks)'!$U$3</f>
        <v>0</v>
      </c>
      <c r="V921" s="230">
        <f>V920/'Summary (banks)'!$V$3</f>
        <v>0</v>
      </c>
      <c r="W921" s="230">
        <f>W920/'Summary (banks)'!$W$3</f>
        <v>0</v>
      </c>
      <c r="X921" s="230">
        <f>X920/'Summary (banks)'!$X$3</f>
        <v>0</v>
      </c>
      <c r="Z921" s="397"/>
    </row>
    <row r="922" spans="1:26" s="360" customFormat="1" x14ac:dyDescent="0.25">
      <c r="A922" s="683"/>
      <c r="B922" s="685"/>
      <c r="C922" s="359" t="s">
        <v>334</v>
      </c>
      <c r="D922" s="264">
        <f>D920/'Summary (banks)'!$D$7</f>
        <v>4.2908560123552429E-5</v>
      </c>
      <c r="E922" s="264">
        <f>E920/'Summary (banks)'!$E$7</f>
        <v>0</v>
      </c>
      <c r="F922" s="264">
        <f>F920/'Summary (banks)'!$F$7</f>
        <v>0</v>
      </c>
      <c r="G922" s="264">
        <f>G920/'Summary (banks)'!$G$7</f>
        <v>0</v>
      </c>
      <c r="H922" s="264">
        <f>H920/'Summary (banks)'!$H$7</f>
        <v>0</v>
      </c>
      <c r="I922" s="264">
        <f>I920/'Summary (banks)'!$I$7</f>
        <v>0</v>
      </c>
      <c r="J922" s="264">
        <f>J920/'Summary (banks)'!$J$7</f>
        <v>0</v>
      </c>
      <c r="K922" s="264">
        <f>K920/'Summary (banks)'!$K$7</f>
        <v>0</v>
      </c>
      <c r="L922" s="264">
        <f>L920/'Summary (banks)'!$L$7</f>
        <v>0</v>
      </c>
      <c r="M922" s="264">
        <f>M920/'Summary (banks)'!$M$7</f>
        <v>2.317741255794353E-3</v>
      </c>
      <c r="N922" s="264">
        <f>N920/'Summary (banks)'!$N$7</f>
        <v>0</v>
      </c>
      <c r="O922" s="264">
        <f>O920/'Summary (banks)'!$O$7</f>
        <v>0</v>
      </c>
      <c r="P922" s="264">
        <f>P920/'Summary (banks)'!$P$7</f>
        <v>0</v>
      </c>
      <c r="Q922" s="264">
        <f>Q920/'Summary (banks)'!$Q$7</f>
        <v>0</v>
      </c>
      <c r="R922" s="264">
        <f>R920/'Summary (banks)'!$R$7</f>
        <v>0</v>
      </c>
      <c r="S922" s="264">
        <f>S920/'Summary (banks)'!$S$7</f>
        <v>0</v>
      </c>
      <c r="T922" s="264">
        <f>T920/'Summary (banks)'!$T$7</f>
        <v>0</v>
      </c>
      <c r="U922" s="264">
        <f>U920/'Summary (banks)'!$U$7</f>
        <v>0</v>
      </c>
      <c r="V922" s="264">
        <f>V920/'Summary (banks)'!$V$7</f>
        <v>0</v>
      </c>
      <c r="W922" s="264">
        <f>W920/'Summary (banks)'!$W$7</f>
        <v>0</v>
      </c>
      <c r="X922" s="264">
        <f>X920/'Summary (banks)'!$X$7</f>
        <v>0</v>
      </c>
      <c r="Z922" s="397"/>
    </row>
    <row r="923" spans="1:26" s="17" customFormat="1" ht="15.75" thickBot="1" x14ac:dyDescent="0.3">
      <c r="A923" s="683"/>
      <c r="B923" s="685"/>
      <c r="C923" s="372" t="s">
        <v>398</v>
      </c>
      <c r="D923" s="230">
        <f>D920/'Summary (banks)'!$D$9</f>
        <v>1.8788931885585378E-4</v>
      </c>
      <c r="E923" s="230">
        <f>E920/'Summary (banks)'!$E$9</f>
        <v>0</v>
      </c>
      <c r="F923" s="230">
        <f>F920/'Summary (banks)'!$F$9</f>
        <v>0</v>
      </c>
      <c r="G923" s="230">
        <f>G920/'Summary (banks)'!$G$9</f>
        <v>0</v>
      </c>
      <c r="H923" s="230">
        <f>H920/'Summary (banks)'!$H$9</f>
        <v>0</v>
      </c>
      <c r="I923" s="230">
        <f>I920/'Summary (banks)'!$I$9</f>
        <v>0</v>
      </c>
      <c r="J923" s="230">
        <f>J920/'Summary (banks)'!$J$9</f>
        <v>0</v>
      </c>
      <c r="K923" s="230">
        <f>K920/'Summary (banks)'!$K$9</f>
        <v>0</v>
      </c>
      <c r="L923" s="230">
        <f>L920/'Summary (banks)'!$L$9</f>
        <v>0</v>
      </c>
      <c r="M923" s="230">
        <f>M920/'Summary (banks)'!$M$9</f>
        <v>1.9891500904159132E-2</v>
      </c>
      <c r="N923" s="230">
        <f>N920/'Summary (banks)'!$N$9</f>
        <v>0</v>
      </c>
      <c r="O923" s="230">
        <f>O920/'Summary (banks)'!$O$9</f>
        <v>0</v>
      </c>
      <c r="P923" s="230">
        <f>P920/'Summary (banks)'!$P$9</f>
        <v>0</v>
      </c>
      <c r="Q923" s="230" t="e">
        <f>Q920/'Summary (banks)'!$Q$9</f>
        <v>#DIV/0!</v>
      </c>
      <c r="R923" s="230">
        <f>R920/'Summary (banks)'!$R$9</f>
        <v>0</v>
      </c>
      <c r="S923" s="230">
        <f>S920/'Summary (banks)'!$S$9</f>
        <v>0</v>
      </c>
      <c r="T923" s="230">
        <f>T920/'Summary (banks)'!$T$9</f>
        <v>0</v>
      </c>
      <c r="U923" s="230">
        <f>U920/'Summary (banks)'!$U$9</f>
        <v>0</v>
      </c>
      <c r="V923" s="230">
        <f>V920/'Summary (banks)'!$V$9</f>
        <v>0</v>
      </c>
      <c r="W923" s="230">
        <f>W920/'Summary (banks)'!$W$9</f>
        <v>0</v>
      </c>
      <c r="X923" s="230">
        <f>X920/'Summary (banks)'!$X$9</f>
        <v>0</v>
      </c>
      <c r="Z923" s="397"/>
    </row>
    <row r="924" spans="1:26" s="23" customFormat="1" ht="15.75" thickBot="1" x14ac:dyDescent="0.3">
      <c r="A924" s="683"/>
      <c r="B924" s="685"/>
      <c r="C924" s="236" t="s">
        <v>6</v>
      </c>
      <c r="D924" s="203">
        <f>SUM(E924:X924)</f>
        <v>5</v>
      </c>
      <c r="E924" s="188"/>
      <c r="F924" s="188"/>
      <c r="G924" s="188"/>
      <c r="H924" s="188"/>
      <c r="I924" s="188"/>
      <c r="J924" s="188"/>
      <c r="K924" s="188"/>
      <c r="L924" s="188"/>
      <c r="M924" s="188">
        <f>'BPCE group'!E64</f>
        <v>5</v>
      </c>
      <c r="N924" s="188"/>
      <c r="O924" s="188"/>
      <c r="P924" s="188"/>
      <c r="Q924" s="188"/>
      <c r="R924" s="188"/>
      <c r="S924" s="188"/>
      <c r="T924" s="188"/>
      <c r="U924" s="188"/>
      <c r="V924" s="188"/>
      <c r="W924" s="188"/>
      <c r="X924" s="188"/>
      <c r="Y924" s="188"/>
      <c r="Z924" s="404"/>
    </row>
    <row r="925" spans="1:26" s="17" customFormat="1" x14ac:dyDescent="0.25">
      <c r="A925" s="683"/>
      <c r="B925" s="685"/>
      <c r="C925" s="189" t="s">
        <v>335</v>
      </c>
      <c r="D925" s="230">
        <f>D924/'Summary (banks)'!$D$29</f>
        <v>5.3011709554379219E-5</v>
      </c>
      <c r="E925" s="230">
        <f>E924/'Summary (banks)'!$E$29</f>
        <v>0</v>
      </c>
      <c r="F925" s="230">
        <f>F924/'Summary (banks)'!$F$29</f>
        <v>0</v>
      </c>
      <c r="G925" s="230">
        <f>G924/'Summary (banks)'!$G$29</f>
        <v>0</v>
      </c>
      <c r="H925" s="230">
        <f>H924/'Summary (banks)'!$H$29</f>
        <v>0</v>
      </c>
      <c r="I925" s="230">
        <f>I924/'Summary (banks)'!$I$29</f>
        <v>0</v>
      </c>
      <c r="J925" s="230">
        <f>J924/'Summary (banks)'!$J$29</f>
        <v>0</v>
      </c>
      <c r="K925" s="230">
        <f>K924/'Summary (banks)'!$K$29</f>
        <v>0</v>
      </c>
      <c r="L925" s="230">
        <f>L924/'Summary (banks)'!$L$29</f>
        <v>0</v>
      </c>
      <c r="M925" s="230">
        <f>M924/'Summary (banks)'!$M$29</f>
        <v>7.5711689884918232E-4</v>
      </c>
      <c r="N925" s="230">
        <f>N924/'Summary (banks)'!$N$29</f>
        <v>0</v>
      </c>
      <c r="O925" s="230">
        <f>O924/'Summary (banks)'!$O$29</f>
        <v>0</v>
      </c>
      <c r="P925" s="230">
        <f>P924/'Summary (banks)'!$P$29</f>
        <v>0</v>
      </c>
      <c r="Q925" s="230">
        <f>Q924/'Summary (banks)'!$Q$29</f>
        <v>0</v>
      </c>
      <c r="R925" s="230">
        <f>R924/'Summary (banks)'!$R$29</f>
        <v>0</v>
      </c>
      <c r="S925" s="230">
        <f>S924/'Summary (banks)'!$S$29</f>
        <v>0</v>
      </c>
      <c r="T925" s="230">
        <f>T924/'Summary (banks)'!$T$29</f>
        <v>0</v>
      </c>
      <c r="U925" s="230">
        <f>U924/'Summary (banks)'!$U$29</f>
        <v>0</v>
      </c>
      <c r="V925" s="230">
        <f>V924/'Summary (banks)'!$V$29</f>
        <v>0</v>
      </c>
      <c r="W925" s="230">
        <f>W924/'Summary (banks)'!$W$29</f>
        <v>0</v>
      </c>
      <c r="X925" s="230">
        <f>X924/'Summary (banks)'!$X$29</f>
        <v>0</v>
      </c>
      <c r="Z925" s="397"/>
    </row>
    <row r="926" spans="1:26" s="360" customFormat="1" x14ac:dyDescent="0.25">
      <c r="A926" s="683"/>
      <c r="B926" s="685"/>
      <c r="C926" s="359" t="s">
        <v>336</v>
      </c>
      <c r="D926" s="264">
        <f>D924/'Summary (banks)'!$D$33</f>
        <v>7.3870813228099765E-5</v>
      </c>
      <c r="E926" s="264">
        <f>E924/'Summary (banks)'!$E$33</f>
        <v>0</v>
      </c>
      <c r="F926" s="264">
        <f>F924/'Summary (banks)'!$F$33</f>
        <v>0</v>
      </c>
      <c r="G926" s="264">
        <f>G924/'Summary (banks)'!$G$33</f>
        <v>0</v>
      </c>
      <c r="H926" s="264">
        <f>H924/'Summary (banks)'!$H$33</f>
        <v>0</v>
      </c>
      <c r="I926" s="264">
        <f>I924/'Summary (banks)'!$I$33</f>
        <v>0</v>
      </c>
      <c r="J926" s="264">
        <f>J924/'Summary (banks)'!$J$33</f>
        <v>0</v>
      </c>
      <c r="K926" s="264">
        <f>K924/'Summary (banks)'!$K$33</f>
        <v>0</v>
      </c>
      <c r="L926" s="264">
        <f>L924/'Summary (banks)'!$L$33</f>
        <v>0</v>
      </c>
      <c r="M926" s="264">
        <f>M924/'Summary (banks)'!$M$33</f>
        <v>2.8951939779965257E-3</v>
      </c>
      <c r="N926" s="264">
        <f>N924/'Summary (banks)'!$N$33</f>
        <v>0</v>
      </c>
      <c r="O926" s="264">
        <f>O924/'Summary (banks)'!$O$33</f>
        <v>0</v>
      </c>
      <c r="P926" s="264">
        <f>P924/'Summary (banks)'!$P$33</f>
        <v>0</v>
      </c>
      <c r="Q926" s="264">
        <f>Q924/'Summary (banks)'!$Q$33</f>
        <v>0</v>
      </c>
      <c r="R926" s="264">
        <f>R924/'Summary (banks)'!$R$33</f>
        <v>0</v>
      </c>
      <c r="S926" s="264">
        <f>S924/'Summary (banks)'!$S$33</f>
        <v>0</v>
      </c>
      <c r="T926" s="264">
        <f>T924/'Summary (banks)'!$T$33</f>
        <v>0</v>
      </c>
      <c r="U926" s="264">
        <f>U924/'Summary (banks)'!$U$33</f>
        <v>0</v>
      </c>
      <c r="V926" s="264">
        <f>V924/'Summary (banks)'!$V$33</f>
        <v>0</v>
      </c>
      <c r="W926" s="264">
        <f>W924/'Summary (banks)'!$W$33</f>
        <v>0</v>
      </c>
      <c r="X926" s="264">
        <f>X924/'Summary (banks)'!$X$33</f>
        <v>0</v>
      </c>
      <c r="Z926" s="397"/>
    </row>
    <row r="927" spans="1:26" s="17" customFormat="1" ht="15.75" thickBot="1" x14ac:dyDescent="0.3">
      <c r="A927" s="683"/>
      <c r="B927" s="685"/>
      <c r="C927" s="372" t="s">
        <v>399</v>
      </c>
      <c r="D927" s="230">
        <f>D924/'Summary (banks)'!$D$35</f>
        <v>2.0185270404286804E-4</v>
      </c>
      <c r="E927" s="230">
        <f>E924/'Summary (banks)'!$E$35</f>
        <v>0</v>
      </c>
      <c r="F927" s="230">
        <f>F924/'Summary (banks)'!$F$35</f>
        <v>0</v>
      </c>
      <c r="G927" s="230">
        <f>G924/'Summary (banks)'!$G$35</f>
        <v>0</v>
      </c>
      <c r="H927" s="230">
        <f>H924/'Summary (banks)'!$H$35</f>
        <v>0</v>
      </c>
      <c r="I927" s="230">
        <f>I924/'Summary (banks)'!$I$35</f>
        <v>0</v>
      </c>
      <c r="J927" s="230">
        <f>J924/'Summary (banks)'!$J$35</f>
        <v>0</v>
      </c>
      <c r="K927" s="230">
        <f>K924/'Summary (banks)'!$K$35</f>
        <v>0</v>
      </c>
      <c r="L927" s="230">
        <f>L924/'Summary (banks)'!$L$35</f>
        <v>0</v>
      </c>
      <c r="M927" s="230">
        <f>M924/'Summary (banks)'!$M$35</f>
        <v>2.3923444976076555E-2</v>
      </c>
      <c r="N927" s="230">
        <f>N924/'Summary (banks)'!$N$35</f>
        <v>0</v>
      </c>
      <c r="O927" s="230">
        <f>O924/'Summary (banks)'!$O$35</f>
        <v>0</v>
      </c>
      <c r="P927" s="230">
        <f>P924/'Summary (banks)'!$P$35</f>
        <v>0</v>
      </c>
      <c r="Q927" s="230" t="e">
        <f>Q924/'Summary (banks)'!$Q$35</f>
        <v>#DIV/0!</v>
      </c>
      <c r="R927" s="230">
        <f>R924/'Summary (banks)'!$R$35</f>
        <v>0</v>
      </c>
      <c r="S927" s="230">
        <f>S924/'Summary (banks)'!$S$35</f>
        <v>0</v>
      </c>
      <c r="T927" s="230">
        <f>T924/'Summary (banks)'!$T$35</f>
        <v>0</v>
      </c>
      <c r="U927" s="230">
        <f>U924/'Summary (banks)'!$U$35</f>
        <v>0</v>
      </c>
      <c r="V927" s="230">
        <f>V924/'Summary (banks)'!$V$35</f>
        <v>0</v>
      </c>
      <c r="W927" s="230">
        <f>W924/'Summary (banks)'!$W$35</f>
        <v>0</v>
      </c>
      <c r="X927" s="230">
        <f>X924/'Summary (banks)'!$X$35</f>
        <v>0</v>
      </c>
      <c r="Z927" s="397"/>
    </row>
    <row r="928" spans="1:26" s="23" customFormat="1" ht="15.75" thickBot="1" x14ac:dyDescent="0.3">
      <c r="A928" s="683"/>
      <c r="B928" s="685"/>
      <c r="C928" s="188" t="s">
        <v>400</v>
      </c>
      <c r="D928" s="203">
        <f>SUM(E928:X928)</f>
        <v>0</v>
      </c>
      <c r="E928" s="188"/>
      <c r="F928" s="188"/>
      <c r="G928" s="188"/>
      <c r="H928" s="188"/>
      <c r="I928" s="188"/>
      <c r="J928" s="188"/>
      <c r="K928" s="188"/>
      <c r="L928" s="188"/>
      <c r="M928" s="188">
        <f>'BPCE group'!F64</f>
        <v>0</v>
      </c>
      <c r="N928" s="188"/>
      <c r="O928" s="188"/>
      <c r="P928" s="188"/>
      <c r="Q928" s="188"/>
      <c r="R928" s="188"/>
      <c r="S928" s="188"/>
      <c r="T928" s="188"/>
      <c r="U928" s="188"/>
      <c r="V928" s="188"/>
      <c r="W928" s="188"/>
      <c r="X928" s="188"/>
      <c r="Y928" s="188"/>
      <c r="Z928" s="404"/>
    </row>
    <row r="929" spans="1:26" s="17" customFormat="1" x14ac:dyDescent="0.25">
      <c r="A929" s="683"/>
      <c r="B929" s="685"/>
      <c r="C929" s="189" t="s">
        <v>401</v>
      </c>
      <c r="D929" s="230">
        <f>D928/'Summary (banks)'!$D$42</f>
        <v>0</v>
      </c>
      <c r="E929" s="230">
        <f>E928/'Summary (banks)'!$E$42</f>
        <v>0</v>
      </c>
      <c r="F929" s="230">
        <f>F928/'Summary (banks)'!$F$42</f>
        <v>0</v>
      </c>
      <c r="G929" s="230">
        <f>G928/'Summary (banks)'!$G$42</f>
        <v>0</v>
      </c>
      <c r="H929" s="230">
        <f>H928/'Summary (banks)'!$H$42</f>
        <v>0</v>
      </c>
      <c r="I929" s="230">
        <f>I928/'Summary (banks)'!$I$42</f>
        <v>0</v>
      </c>
      <c r="J929" s="230">
        <f>J928/'Summary (banks)'!$J$42</f>
        <v>0</v>
      </c>
      <c r="K929" s="230">
        <f>K928/'Summary (banks)'!$K$42</f>
        <v>0</v>
      </c>
      <c r="L929" s="230">
        <f>L928/'Summary (banks)'!$L$42</f>
        <v>0</v>
      </c>
      <c r="M929" s="230">
        <f>M928/'Summary (banks)'!$M$42</f>
        <v>0</v>
      </c>
      <c r="N929" s="230">
        <f>N928/'Summary (banks)'!$N$42</f>
        <v>0</v>
      </c>
      <c r="O929" s="230">
        <f>O928/'Summary (banks)'!$O$42</f>
        <v>0</v>
      </c>
      <c r="P929" s="230">
        <f>P928/'Summary (banks)'!$P$42</f>
        <v>0</v>
      </c>
      <c r="Q929" s="230">
        <f>Q928/'Summary (banks)'!$Q$42</f>
        <v>0</v>
      </c>
      <c r="R929" s="230">
        <f>R928/'Summary (banks)'!$R$42</f>
        <v>0</v>
      </c>
      <c r="S929" s="230">
        <f>S928/'Summary (banks)'!$S$42</f>
        <v>0</v>
      </c>
      <c r="T929" s="230">
        <f>T928/'Summary (banks)'!$T$42</f>
        <v>0</v>
      </c>
      <c r="U929" s="230">
        <f>U928/'Summary (banks)'!$U$42</f>
        <v>0</v>
      </c>
      <c r="V929" s="230">
        <f>V928/'Summary (banks)'!$V$42</f>
        <v>0</v>
      </c>
      <c r="W929" s="230">
        <f>W928/'Summary (banks)'!$W$42</f>
        <v>0</v>
      </c>
      <c r="X929" s="230">
        <f>X928/'Summary (banks)'!$X$42</f>
        <v>0</v>
      </c>
      <c r="Z929" s="397"/>
    </row>
    <row r="930" spans="1:26" s="360" customFormat="1" x14ac:dyDescent="0.25">
      <c r="A930" s="683"/>
      <c r="B930" s="685"/>
      <c r="C930" s="359" t="s">
        <v>402</v>
      </c>
      <c r="D930" s="264">
        <f>D928/'Summary (banks)'!$D$46</f>
        <v>0</v>
      </c>
      <c r="E930" s="264">
        <f>E928/'Summary (banks)'!$E$46</f>
        <v>0</v>
      </c>
      <c r="F930" s="264">
        <f>F928/'Summary (banks)'!$F$46</f>
        <v>0</v>
      </c>
      <c r="G930" s="264">
        <f>G928/'Summary (banks)'!$G$46</f>
        <v>0</v>
      </c>
      <c r="H930" s="264">
        <f>H928/'Summary (banks)'!$H$46</f>
        <v>0</v>
      </c>
      <c r="I930" s="264">
        <f>I928/'Summary (banks)'!$I$46</f>
        <v>0</v>
      </c>
      <c r="J930" s="264">
        <f>J928/'Summary (banks)'!$J$46</f>
        <v>0</v>
      </c>
      <c r="K930" s="264">
        <f>K928/'Summary (banks)'!$K$46</f>
        <v>0</v>
      </c>
      <c r="L930" s="264">
        <f>L928/'Summary (banks)'!$L$46</f>
        <v>0</v>
      </c>
      <c r="M930" s="264">
        <f>M928/'Summary (banks)'!$M$46</f>
        <v>0</v>
      </c>
      <c r="N930" s="264">
        <f>N928/'Summary (banks)'!$N$46</f>
        <v>0</v>
      </c>
      <c r="O930" s="264">
        <f>O928/'Summary (banks)'!$O$46</f>
        <v>0</v>
      </c>
      <c r="P930" s="264">
        <f>P928/'Summary (banks)'!$P$46</f>
        <v>0</v>
      </c>
      <c r="Q930" s="264">
        <f>Q928/'Summary (banks)'!$Q$46</f>
        <v>0</v>
      </c>
      <c r="R930" s="264">
        <f>R928/'Summary (banks)'!$R$46</f>
        <v>0</v>
      </c>
      <c r="S930" s="264">
        <f>S928/'Summary (banks)'!$S$46</f>
        <v>0</v>
      </c>
      <c r="T930" s="264">
        <f>T928/'Summary (banks)'!$T$46</f>
        <v>0</v>
      </c>
      <c r="U930" s="264">
        <f>U928/'Summary (banks)'!$U$46</f>
        <v>0</v>
      </c>
      <c r="V930" s="264">
        <f>V928/'Summary (banks)'!$V$46</f>
        <v>0</v>
      </c>
      <c r="W930" s="264">
        <f>W928/'Summary (banks)'!$W$46</f>
        <v>0</v>
      </c>
      <c r="X930" s="264">
        <f>X928/'Summary (banks)'!$X$46</f>
        <v>0</v>
      </c>
      <c r="Z930" s="397"/>
    </row>
    <row r="931" spans="1:26" s="17" customFormat="1" ht="15.75" thickBot="1" x14ac:dyDescent="0.3">
      <c r="A931" s="683"/>
      <c r="B931" s="685"/>
      <c r="C931" s="372" t="s">
        <v>403</v>
      </c>
      <c r="D931" s="230">
        <f>D928/'Summary (banks)'!$D$48</f>
        <v>0</v>
      </c>
      <c r="E931" s="230">
        <f>E928/'Summary (banks)'!$E$48</f>
        <v>0</v>
      </c>
      <c r="F931" s="230">
        <f>F928/'Summary (banks)'!$F$48</f>
        <v>0</v>
      </c>
      <c r="G931" s="230">
        <f>G928/'Summary (banks)'!$G$48</f>
        <v>0</v>
      </c>
      <c r="H931" s="230">
        <f>H928/'Summary (banks)'!$H$48</f>
        <v>0</v>
      </c>
      <c r="I931" s="230">
        <f>I928/'Summary (banks)'!$I$48</f>
        <v>0</v>
      </c>
      <c r="J931" s="230">
        <f>J928/'Summary (banks)'!$J$48</f>
        <v>0</v>
      </c>
      <c r="K931" s="230">
        <f>K928/'Summary (banks)'!$K$48</f>
        <v>0</v>
      </c>
      <c r="L931" s="230">
        <f>L928/'Summary (banks)'!$L$48</f>
        <v>0</v>
      </c>
      <c r="M931" s="230">
        <f>M928/'Summary (banks)'!$M$48</f>
        <v>0</v>
      </c>
      <c r="N931" s="230">
        <f>N928/'Summary (banks)'!$N$48</f>
        <v>0</v>
      </c>
      <c r="O931" s="230">
        <f>O928/'Summary (banks)'!$O$48</f>
        <v>0</v>
      </c>
      <c r="P931" s="230">
        <f>P928/'Summary (banks)'!$P$48</f>
        <v>0</v>
      </c>
      <c r="Q931" s="230" t="e">
        <f>Q928/'Summary (banks)'!$Q$48</f>
        <v>#DIV/0!</v>
      </c>
      <c r="R931" s="230">
        <f>R928/'Summary (banks)'!$R$48</f>
        <v>0</v>
      </c>
      <c r="S931" s="230">
        <f>S928/'Summary (banks)'!$S$48</f>
        <v>0</v>
      </c>
      <c r="T931" s="230">
        <f>T928/'Summary (banks)'!$T$48</f>
        <v>0</v>
      </c>
      <c r="U931" s="230">
        <f>U928/'Summary (banks)'!$U$48</f>
        <v>0</v>
      </c>
      <c r="V931" s="230">
        <f>V928/'Summary (banks)'!$V$48</f>
        <v>0</v>
      </c>
      <c r="W931" s="230">
        <f>W928/'Summary (banks)'!$W$48</f>
        <v>0</v>
      </c>
      <c r="X931" s="230">
        <f>X928/'Summary (banks)'!$X$48</f>
        <v>0</v>
      </c>
      <c r="Z931" s="397"/>
    </row>
    <row r="932" spans="1:26" s="23" customFormat="1" ht="15.75" thickBot="1" x14ac:dyDescent="0.3">
      <c r="A932" s="683"/>
      <c r="B932" s="685"/>
      <c r="C932" s="188" t="s">
        <v>3</v>
      </c>
      <c r="D932" s="203">
        <f>SUM(E932:X932)</f>
        <v>118</v>
      </c>
      <c r="E932" s="188"/>
      <c r="F932" s="188"/>
      <c r="G932" s="188"/>
      <c r="H932" s="188"/>
      <c r="I932" s="188"/>
      <c r="J932" s="188"/>
      <c r="K932" s="188"/>
      <c r="L932" s="188"/>
      <c r="M932" s="188">
        <f>'BPCE group'!D64</f>
        <v>118</v>
      </c>
      <c r="N932" s="188"/>
      <c r="O932" s="188"/>
      <c r="P932" s="188"/>
      <c r="Q932" s="188"/>
      <c r="R932" s="188"/>
      <c r="S932" s="188"/>
      <c r="T932" s="188"/>
      <c r="U932" s="188"/>
      <c r="V932" s="188"/>
      <c r="W932" s="188"/>
      <c r="X932" s="188"/>
      <c r="Y932" s="188"/>
      <c r="Z932" s="404"/>
    </row>
    <row r="933" spans="1:26" s="17" customFormat="1" x14ac:dyDescent="0.25">
      <c r="A933" s="683"/>
      <c r="B933" s="685"/>
      <c r="C933" s="189" t="s">
        <v>337</v>
      </c>
      <c r="D933" s="230">
        <f>D932/'Summary (banks)'!$D$16</f>
        <v>5.6254391894790938E-5</v>
      </c>
      <c r="E933" s="230">
        <f>E932/'Summary (banks)'!$E$16</f>
        <v>0</v>
      </c>
      <c r="F933" s="230">
        <f>F932/'Summary (banks)'!$F$16</f>
        <v>0</v>
      </c>
      <c r="G933" s="230">
        <f>G932/'Summary (banks)'!$G$16</f>
        <v>0</v>
      </c>
      <c r="H933" s="230">
        <f>H932/'Summary (banks)'!$H$16</f>
        <v>0</v>
      </c>
      <c r="I933" s="230">
        <f>I932/'Summary (banks)'!$I$16</f>
        <v>0</v>
      </c>
      <c r="J933" s="230">
        <f>J932/'Summary (banks)'!$J$16</f>
        <v>0</v>
      </c>
      <c r="K933" s="230">
        <f>K932/'Summary (banks)'!$K$16</f>
        <v>0</v>
      </c>
      <c r="L933" s="230">
        <f>L932/'Summary (banks)'!$L$16</f>
        <v>0</v>
      </c>
      <c r="M933" s="230">
        <f>M932/'Summary (banks)'!$M$16</f>
        <v>1.1468893057431939E-3</v>
      </c>
      <c r="N933" s="230">
        <f>N932/'Summary (banks)'!$N$16</f>
        <v>0</v>
      </c>
      <c r="O933" s="230">
        <f>O932/'Summary (banks)'!$O$16</f>
        <v>0</v>
      </c>
      <c r="P933" s="230">
        <f>P932/'Summary (banks)'!$P$16</f>
        <v>0</v>
      </c>
      <c r="Q933" s="230">
        <f>Q932/'Summary (banks)'!$Q$16</f>
        <v>0</v>
      </c>
      <c r="R933" s="230">
        <f>R932/'Summary (banks)'!$R$16</f>
        <v>0</v>
      </c>
      <c r="S933" s="230">
        <f>S932/'Summary (banks)'!$S$16</f>
        <v>0</v>
      </c>
      <c r="T933" s="230">
        <f>T932/'Summary (banks)'!$T$16</f>
        <v>0</v>
      </c>
      <c r="U933" s="230">
        <f>U932/'Summary (banks)'!$U$16</f>
        <v>0</v>
      </c>
      <c r="V933" s="230">
        <f>V932/'Summary (banks)'!$V$16</f>
        <v>0</v>
      </c>
      <c r="W933" s="230">
        <f>W932/'Summary (banks)'!$W$16</f>
        <v>0</v>
      </c>
      <c r="X933" s="230">
        <f>X932/'Summary (banks)'!$X$16</f>
        <v>0</v>
      </c>
      <c r="Z933" s="397"/>
    </row>
    <row r="934" spans="1:26" s="360" customFormat="1" x14ac:dyDescent="0.25">
      <c r="A934" s="683"/>
      <c r="B934" s="685"/>
      <c r="C934" s="359" t="s">
        <v>338</v>
      </c>
      <c r="D934" s="264">
        <f>D932/'Summary (banks)'!$D$20</f>
        <v>1.0066120764445097E-4</v>
      </c>
      <c r="E934" s="264">
        <f>E932/'Summary (banks)'!$E$20</f>
        <v>0</v>
      </c>
      <c r="F934" s="264">
        <f>F932/'Summary (banks)'!$F$20</f>
        <v>0</v>
      </c>
      <c r="G934" s="264">
        <f>G932/'Summary (banks)'!$G$20</f>
        <v>0</v>
      </c>
      <c r="H934" s="264">
        <f>H932/'Summary (banks)'!$H$20</f>
        <v>0</v>
      </c>
      <c r="I934" s="264">
        <f>I932/'Summary (banks)'!$I$20</f>
        <v>0</v>
      </c>
      <c r="J934" s="264">
        <f>J932/'Summary (banks)'!$J$20</f>
        <v>0</v>
      </c>
      <c r="K934" s="264">
        <f>K932/'Summary (banks)'!$K$20</f>
        <v>0</v>
      </c>
      <c r="L934" s="264">
        <f>L932/'Summary (banks)'!$L$20</f>
        <v>0</v>
      </c>
      <c r="M934" s="264">
        <f>M932/'Summary (banks)'!$M$20</f>
        <v>1.0124410124410125E-2</v>
      </c>
      <c r="N934" s="264">
        <f>N932/'Summary (banks)'!$N$20</f>
        <v>0</v>
      </c>
      <c r="O934" s="264">
        <f>O932/'Summary (banks)'!$O$20</f>
        <v>0</v>
      </c>
      <c r="P934" s="264">
        <f>P932/'Summary (banks)'!$P$20</f>
        <v>0</v>
      </c>
      <c r="Q934" s="264">
        <f>Q932/'Summary (banks)'!$Q$20</f>
        <v>0</v>
      </c>
      <c r="R934" s="264">
        <f>R932/'Summary (banks)'!$R$20</f>
        <v>0</v>
      </c>
      <c r="S934" s="264">
        <f>S932/'Summary (banks)'!$S$20</f>
        <v>0</v>
      </c>
      <c r="T934" s="264">
        <f>T932/'Summary (banks)'!$T$20</f>
        <v>0</v>
      </c>
      <c r="U934" s="264">
        <f>U932/'Summary (banks)'!$U$20</f>
        <v>0</v>
      </c>
      <c r="V934" s="264">
        <f>V932/'Summary (banks)'!$V$20</f>
        <v>0</v>
      </c>
      <c r="W934" s="264">
        <f>W932/'Summary (banks)'!$W$20</f>
        <v>0</v>
      </c>
      <c r="X934" s="264">
        <f>X932/'Summary (banks)'!$X$20</f>
        <v>0</v>
      </c>
      <c r="Z934" s="397"/>
    </row>
    <row r="935" spans="1:26" s="17" customFormat="1" ht="15.75" thickBot="1" x14ac:dyDescent="0.3">
      <c r="A935" s="683"/>
      <c r="B935" s="685"/>
      <c r="C935" s="372" t="s">
        <v>404</v>
      </c>
      <c r="D935" s="230">
        <f>D932/'Summary (banks)'!$D$22</f>
        <v>8.1520988200182391E-4</v>
      </c>
      <c r="E935" s="230">
        <f>E932/'Summary (banks)'!$E$22</f>
        <v>0</v>
      </c>
      <c r="F935" s="230">
        <f>F932/'Summary (banks)'!$F$22</f>
        <v>0</v>
      </c>
      <c r="G935" s="230">
        <f>G932/'Summary (banks)'!$G$22</f>
        <v>0</v>
      </c>
      <c r="H935" s="230">
        <f>H932/'Summary (banks)'!$H$22</f>
        <v>0</v>
      </c>
      <c r="I935" s="230">
        <f>I932/'Summary (banks)'!$I$22</f>
        <v>0</v>
      </c>
      <c r="J935" s="230">
        <f>J932/'Summary (banks)'!$J$22</f>
        <v>0</v>
      </c>
      <c r="K935" s="230">
        <f>K932/'Summary (banks)'!$K$22</f>
        <v>0</v>
      </c>
      <c r="L935" s="230">
        <f>L932/'Summary (banks)'!$L$22</f>
        <v>0</v>
      </c>
      <c r="M935" s="230">
        <f>M932/'Summary (banks)'!$M$22</f>
        <v>7.2929542645241041E-2</v>
      </c>
      <c r="N935" s="230">
        <f>N932/'Summary (banks)'!$N$22</f>
        <v>0</v>
      </c>
      <c r="O935" s="230">
        <f>O932/'Summary (banks)'!$O$22</f>
        <v>0</v>
      </c>
      <c r="P935" s="230">
        <f>P932/'Summary (banks)'!$P$22</f>
        <v>0</v>
      </c>
      <c r="Q935" s="230" t="e">
        <f>Q932/'Summary (banks)'!$Q$22</f>
        <v>#DIV/0!</v>
      </c>
      <c r="R935" s="230">
        <f>R932/'Summary (banks)'!$R$22</f>
        <v>0</v>
      </c>
      <c r="S935" s="230">
        <f>S932/'Summary (banks)'!$S$22</f>
        <v>0</v>
      </c>
      <c r="T935" s="230">
        <f>T932/'Summary (banks)'!$T$22</f>
        <v>0</v>
      </c>
      <c r="U935" s="230">
        <f>U932/'Summary (banks)'!$U$22</f>
        <v>0</v>
      </c>
      <c r="V935" s="230">
        <f>V932/'Summary (banks)'!$V$22</f>
        <v>0</v>
      </c>
      <c r="W935" s="230">
        <f>W932/'Summary (banks)'!$W$22</f>
        <v>0</v>
      </c>
      <c r="X935" s="230">
        <f>X932/'Summary (banks)'!$X$22</f>
        <v>0</v>
      </c>
      <c r="Z935" s="397"/>
    </row>
    <row r="936" spans="1:26" s="23" customFormat="1" ht="15.75" thickBot="1" x14ac:dyDescent="0.3">
      <c r="A936" s="683"/>
      <c r="B936" s="685"/>
      <c r="C936" s="190" t="s">
        <v>405</v>
      </c>
      <c r="D936" s="203">
        <f>SUM(E936:X936)</f>
        <v>0</v>
      </c>
      <c r="E936" s="190"/>
      <c r="F936" s="190"/>
      <c r="G936" s="190"/>
      <c r="H936" s="190"/>
      <c r="I936" s="190"/>
      <c r="J936" s="190"/>
      <c r="K936" s="190"/>
      <c r="L936" s="190"/>
      <c r="M936" s="190"/>
      <c r="N936" s="190"/>
      <c r="O936" s="190"/>
      <c r="P936" s="190"/>
      <c r="Q936" s="190"/>
      <c r="R936" s="190"/>
      <c r="S936" s="190"/>
      <c r="T936" s="190"/>
      <c r="U936" s="190"/>
      <c r="V936" s="190"/>
      <c r="W936" s="190"/>
      <c r="X936" s="190"/>
      <c r="Y936" s="190"/>
      <c r="Z936" s="405"/>
    </row>
    <row r="937" spans="1:26" s="192" customFormat="1" ht="15.75" thickBot="1" x14ac:dyDescent="0.3">
      <c r="A937" s="683"/>
      <c r="B937" s="686"/>
      <c r="C937" s="191" t="s">
        <v>406</v>
      </c>
      <c r="D937" s="231">
        <f>D936/'Summary (banks)'!$D$55</f>
        <v>0</v>
      </c>
      <c r="E937" s="231" t="e">
        <f>E936/'Summary (banks)'!$E$55</f>
        <v>#DIV/0!</v>
      </c>
      <c r="F937" s="231" t="e">
        <f>F936/'Summary (banks)'!$F$55</f>
        <v>#DIV/0!</v>
      </c>
      <c r="G937" s="231" t="e">
        <f>G936/'Summary (banks)'!$G$55</f>
        <v>#DIV/0!</v>
      </c>
      <c r="H937" s="231" t="e">
        <f>H936/'Summary (banks)'!$H$55</f>
        <v>#DIV/0!</v>
      </c>
      <c r="I937" s="231">
        <f>I936/'Summary (banks)'!$I$55</f>
        <v>0</v>
      </c>
      <c r="J937" s="231" t="e">
        <f>J936/'Summary (banks)'!$J$55</f>
        <v>#DIV/0!</v>
      </c>
      <c r="K937" s="231" t="e">
        <f>K936/'Summary (banks)'!$K$55</f>
        <v>#DIV/0!</v>
      </c>
      <c r="L937" s="231" t="e">
        <f>L936/'Summary (banks)'!$L$55</f>
        <v>#DIV/0!</v>
      </c>
      <c r="M937" s="231" t="e">
        <f>M936/'Summary (banks)'!$M$55</f>
        <v>#DIV/0!</v>
      </c>
      <c r="N937" s="231" t="e">
        <f>N936/'Summary (banks)'!$N$55</f>
        <v>#DIV/0!</v>
      </c>
      <c r="O937" s="231" t="e">
        <f>O936/'Summary (banks)'!$O$55</f>
        <v>#DIV/0!</v>
      </c>
      <c r="P937" s="231" t="e">
        <f>P936/'Summary (banks)'!$P$55</f>
        <v>#DIV/0!</v>
      </c>
      <c r="Q937" s="231" t="e">
        <f>Q936/'Summary (banks)'!$Q$55</f>
        <v>#DIV/0!</v>
      </c>
      <c r="R937" s="231">
        <f>R936/'Summary (banks)'!$R$55</f>
        <v>0</v>
      </c>
      <c r="S937" s="231" t="e">
        <f>S936/'Summary (banks)'!$S$55</f>
        <v>#DIV/0!</v>
      </c>
      <c r="T937" s="231">
        <f>T936/'Summary (banks)'!$T$55</f>
        <v>0</v>
      </c>
      <c r="U937" s="231" t="e">
        <f>U936/'Summary (banks)'!$U$55</f>
        <v>#DIV/0!</v>
      </c>
      <c r="V937" s="231" t="e">
        <f>V936/'Summary (banks)'!$V$55</f>
        <v>#DIV/0!</v>
      </c>
      <c r="W937" s="231" t="e">
        <f>W936/'Summary (banks)'!$W$55</f>
        <v>#DIV/0!</v>
      </c>
      <c r="X937" s="231" t="e">
        <f>X936/'Summary (banks)'!$X$55</f>
        <v>#DIV/0!</v>
      </c>
      <c r="Z937" s="398"/>
    </row>
    <row r="938" spans="1:26" s="230" customFormat="1" ht="15" customHeight="1" thickTop="1" thickBot="1" x14ac:dyDescent="0.3">
      <c r="A938" s="683"/>
      <c r="B938" s="687" t="s">
        <v>82</v>
      </c>
      <c r="C938" s="200" t="s">
        <v>91</v>
      </c>
      <c r="D938" s="200">
        <f>D928/D924</f>
        <v>0</v>
      </c>
      <c r="E938" s="200"/>
      <c r="F938" s="200"/>
      <c r="G938" s="200"/>
      <c r="H938" s="200"/>
      <c r="I938" s="200"/>
      <c r="J938" s="200"/>
      <c r="K938" s="200"/>
      <c r="L938" s="200"/>
      <c r="M938" s="200">
        <f>'BPCE group'!H64</f>
        <v>0</v>
      </c>
      <c r="N938" s="200"/>
      <c r="O938" s="200"/>
      <c r="P938" s="200"/>
      <c r="Q938" s="200"/>
      <c r="R938" s="200"/>
      <c r="S938" s="200"/>
      <c r="T938" s="200"/>
      <c r="U938" s="200"/>
      <c r="V938" s="200"/>
      <c r="W938" s="200"/>
      <c r="X938" s="200"/>
      <c r="Y938" s="200"/>
      <c r="Z938" s="406">
        <f>MEDIAN(E938:X938)</f>
        <v>0</v>
      </c>
    </row>
    <row r="939" spans="1:26" s="17" customFormat="1" ht="15.75" thickBot="1" x14ac:dyDescent="0.3">
      <c r="A939" s="683"/>
      <c r="B939" s="688"/>
      <c r="C939" s="193" t="s">
        <v>407</v>
      </c>
      <c r="D939" s="230">
        <v>0</v>
      </c>
      <c r="M939" s="204"/>
      <c r="Z939" s="397"/>
    </row>
    <row r="940" spans="1:26" s="23" customFormat="1" ht="15.75" thickBot="1" x14ac:dyDescent="0.3">
      <c r="A940" s="683"/>
      <c r="B940" s="688"/>
      <c r="C940" s="188" t="s">
        <v>497</v>
      </c>
      <c r="D940" s="233">
        <f>D924/D932</f>
        <v>4.2372881355932202E-2</v>
      </c>
      <c r="E940" s="188"/>
      <c r="F940" s="188"/>
      <c r="G940" s="188"/>
      <c r="H940" s="188"/>
      <c r="I940" s="188"/>
      <c r="J940" s="188"/>
      <c r="K940" s="188"/>
      <c r="L940" s="188"/>
      <c r="M940" s="188">
        <f>'BPCE group'!I64</f>
        <v>4.2372881355932202E-2</v>
      </c>
      <c r="N940" s="188"/>
      <c r="O940" s="188"/>
      <c r="P940" s="188"/>
      <c r="Q940" s="188"/>
      <c r="R940" s="188"/>
      <c r="S940" s="188"/>
      <c r="T940" s="188"/>
      <c r="U940" s="188"/>
      <c r="V940" s="188"/>
      <c r="W940" s="188"/>
      <c r="X940" s="188"/>
      <c r="Y940" s="188"/>
      <c r="Z940" s="404"/>
    </row>
    <row r="941" spans="1:26" s="17" customFormat="1" x14ac:dyDescent="0.25">
      <c r="A941" s="683"/>
      <c r="B941" s="688"/>
      <c r="C941" s="189" t="s">
        <v>445</v>
      </c>
      <c r="D941" s="234">
        <f>D940/'Summary (banks)'!$D$81</f>
        <v>0.94235681462033571</v>
      </c>
      <c r="E941" s="230">
        <f>E940/'Summary (banks)'!$E$81</f>
        <v>0</v>
      </c>
      <c r="F941" s="230">
        <f>F940/'Summary (banks)'!$F$81</f>
        <v>0</v>
      </c>
      <c r="G941" s="230">
        <f>G940/'Summary (banks)'!$G$81</f>
        <v>0</v>
      </c>
      <c r="H941" s="230">
        <f>H940/'Summary (banks)'!$H$81</f>
        <v>0</v>
      </c>
      <c r="I941" s="230">
        <f>I940/'Summary (banks)'!$I$81</f>
        <v>0</v>
      </c>
      <c r="J941" s="230">
        <f>J940/'Summary (banks)'!$J$81</f>
        <v>0</v>
      </c>
      <c r="K941" s="230">
        <f>K940/'Summary (banks)'!$K$81</f>
        <v>0</v>
      </c>
      <c r="L941" s="230">
        <f>L940/'Summary (banks)'!$L$81</f>
        <v>0</v>
      </c>
      <c r="M941" s="230">
        <f>M940/'Summary (banks)'!$M$81</f>
        <v>0.66014818959233745</v>
      </c>
      <c r="N941" s="230">
        <f>N940/'Summary (banks)'!$N$81</f>
        <v>0</v>
      </c>
      <c r="O941" s="230">
        <f>O940/'Summary (banks)'!$O$81</f>
        <v>0</v>
      </c>
      <c r="P941" s="230">
        <f>P940/'Summary (banks)'!$P$81</f>
        <v>0</v>
      </c>
      <c r="Q941" s="230">
        <f>Q940/'Summary (banks)'!$Q$81</f>
        <v>0</v>
      </c>
      <c r="R941" s="230">
        <f>R940/'Summary (banks)'!$R$81</f>
        <v>0</v>
      </c>
      <c r="S941" s="230">
        <f>S940/'Summary (banks)'!$S$81</f>
        <v>0</v>
      </c>
      <c r="T941" s="230">
        <f>T940/'Summary (banks)'!$T$81</f>
        <v>0</v>
      </c>
      <c r="U941" s="230">
        <f>U940/'Summary (banks)'!$U$81</f>
        <v>0</v>
      </c>
      <c r="V941" s="230">
        <f>V940/'Summary (banks)'!$V$81</f>
        <v>0</v>
      </c>
      <c r="W941" s="230">
        <f>W940/'Summary (banks)'!$W$81</f>
        <v>0</v>
      </c>
      <c r="X941" s="230">
        <f>X940/'Summary (banks)'!$X$81</f>
        <v>0</v>
      </c>
      <c r="Z941" s="397"/>
    </row>
    <row r="942" spans="1:26" s="360" customFormat="1" x14ac:dyDescent="0.25">
      <c r="A942" s="683"/>
      <c r="B942" s="688"/>
      <c r="C942" s="359" t="s">
        <v>446</v>
      </c>
      <c r="D942" s="363">
        <f>D940/'Summary (banks)'!$D$84</f>
        <v>0.73385582149005701</v>
      </c>
      <c r="E942" s="264">
        <f>E940/'Summary (banks)'!$E$84</f>
        <v>0</v>
      </c>
      <c r="F942" s="264">
        <f>F940/'Summary (banks)'!$F$84</f>
        <v>0</v>
      </c>
      <c r="G942" s="264">
        <f>G940/'Summary (banks)'!$G$84</f>
        <v>0</v>
      </c>
      <c r="H942" s="264">
        <f>H940/'Summary (banks)'!$H$84</f>
        <v>0</v>
      </c>
      <c r="I942" s="264">
        <f>I940/'Summary (banks)'!$I$84</f>
        <v>0</v>
      </c>
      <c r="J942" s="264">
        <f>J940/'Summary (banks)'!$J$84</f>
        <v>0</v>
      </c>
      <c r="K942" s="264">
        <f>K940/'Summary (banks)'!$K$84</f>
        <v>0</v>
      </c>
      <c r="L942" s="264">
        <f>L940/'Summary (banks)'!$L$84</f>
        <v>0</v>
      </c>
      <c r="M942" s="264">
        <f>M940/'Summary (banks)'!$M$84</f>
        <v>0.28596174418262293</v>
      </c>
      <c r="N942" s="264">
        <f>N940/'Summary (banks)'!$N$84</f>
        <v>0</v>
      </c>
      <c r="O942" s="264">
        <f>O940/'Summary (banks)'!$O$84</f>
        <v>0</v>
      </c>
      <c r="P942" s="264">
        <f>P940/'Summary (banks)'!$P$84</f>
        <v>0</v>
      </c>
      <c r="Q942" s="264">
        <f>Q940/'Summary (banks)'!$Q$84</f>
        <v>0</v>
      </c>
      <c r="R942" s="264">
        <f>R940/'Summary (banks)'!$R$84</f>
        <v>0</v>
      </c>
      <c r="S942" s="264">
        <f>S940/'Summary (banks)'!$S$84</f>
        <v>0</v>
      </c>
      <c r="T942" s="264">
        <f>T940/'Summary (banks)'!$T$84</f>
        <v>0</v>
      </c>
      <c r="U942" s="264">
        <f>U940/'Summary (banks)'!$U$84</f>
        <v>0</v>
      </c>
      <c r="V942" s="264">
        <f>V940/'Summary (banks)'!$V$84</f>
        <v>0</v>
      </c>
      <c r="W942" s="264">
        <f>W940/'Summary (banks)'!$W$84</f>
        <v>0</v>
      </c>
      <c r="X942" s="264">
        <f>X940/'Summary (banks)'!$X$84</f>
        <v>0</v>
      </c>
      <c r="Z942" s="397"/>
    </row>
    <row r="943" spans="1:26" s="17" customFormat="1" ht="15.75" thickBot="1" x14ac:dyDescent="0.3">
      <c r="A943" s="683"/>
      <c r="B943" s="688"/>
      <c r="C943" s="357" t="s">
        <v>448</v>
      </c>
      <c r="D943" s="234">
        <f>D940/'Summary (banks)'!$D$92</f>
        <v>1.0145166418627047</v>
      </c>
      <c r="E943" s="230">
        <f>E940/'Summary (banks)'!$E$90</f>
        <v>0</v>
      </c>
      <c r="F943" s="230">
        <f>F940/'Summary (banks)'!$F$90</f>
        <v>0</v>
      </c>
      <c r="G943" s="230">
        <f>G940/'Summary (banks)'!$G$90</f>
        <v>0</v>
      </c>
      <c r="H943" s="230">
        <f>H940/'Summary (banks)'!$H$90</f>
        <v>0</v>
      </c>
      <c r="I943" s="230">
        <f>I940/'Summary (banks)'!$I$90</f>
        <v>0</v>
      </c>
      <c r="J943" s="230">
        <f>J940/'Summary (banks)'!$J$90</f>
        <v>0</v>
      </c>
      <c r="K943" s="230">
        <f>K940/'Summary (banks)'!$K$90</f>
        <v>0</v>
      </c>
      <c r="L943" s="230">
        <f>L940/'Summary (banks)'!$L$90</f>
        <v>0</v>
      </c>
      <c r="M943" s="230">
        <f>M940/'Summary (banks)'!$M$90</f>
        <v>0.67100223956745864</v>
      </c>
      <c r="N943" s="230">
        <f>N940/'Summary (banks)'!$N$90</f>
        <v>0</v>
      </c>
      <c r="O943" s="230">
        <f>O940/'Summary (banks)'!$O$90</f>
        <v>0</v>
      </c>
      <c r="P943" s="230">
        <f>P940/'Summary (banks)'!$P$90</f>
        <v>0</v>
      </c>
      <c r="Q943" s="230">
        <f>Q940/'Summary (banks)'!$Q$90</f>
        <v>0</v>
      </c>
      <c r="R943" s="230">
        <f>R940/'Summary (banks)'!$R$90</f>
        <v>0</v>
      </c>
      <c r="S943" s="230">
        <f>S940/'Summary (banks)'!$S$90</f>
        <v>0</v>
      </c>
      <c r="T943" s="230">
        <f>T940/'Summary (banks)'!$T$90</f>
        <v>0</v>
      </c>
      <c r="U943" s="230">
        <f>U940/'Summary (banks)'!$U$90</f>
        <v>0</v>
      </c>
      <c r="V943" s="230">
        <f>V940/'Summary (banks)'!$V$90</f>
        <v>0</v>
      </c>
      <c r="W943" s="230">
        <f>W940/'Summary (banks)'!$W$90</f>
        <v>0</v>
      </c>
      <c r="X943" s="230">
        <f>X940/'Summary (banks)'!$X$90</f>
        <v>0</v>
      </c>
      <c r="Z943" s="397"/>
    </row>
    <row r="944" spans="1:26" s="202" customFormat="1" ht="15.75" thickBot="1" x14ac:dyDescent="0.3">
      <c r="A944" s="683"/>
      <c r="B944" s="688"/>
      <c r="C944" s="201" t="s">
        <v>498</v>
      </c>
      <c r="D944" s="201">
        <f>D924/D920</f>
        <v>0.45454545454545453</v>
      </c>
      <c r="E944" s="201"/>
      <c r="F944" s="201"/>
      <c r="G944" s="201"/>
      <c r="H944" s="201"/>
      <c r="I944" s="201"/>
      <c r="J944" s="201"/>
      <c r="K944" s="201"/>
      <c r="L944" s="201"/>
      <c r="M944" s="201">
        <f>'BPCE group'!J64</f>
        <v>0.45454545454545453</v>
      </c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407"/>
    </row>
    <row r="945" spans="1:26" s="230" customFormat="1" x14ac:dyDescent="0.25">
      <c r="A945" s="683"/>
      <c r="B945" s="688"/>
      <c r="C945" s="382" t="s">
        <v>445</v>
      </c>
      <c r="D945" s="230">
        <f>D944/'Summary (banks)'!$D$94</f>
        <v>2.3537557121109978</v>
      </c>
      <c r="E945" s="230">
        <f>E944/'Summary (banks)'!$E$94</f>
        <v>0</v>
      </c>
      <c r="F945" s="230">
        <f>F944/'Summary (banks)'!$F$94</f>
        <v>0</v>
      </c>
      <c r="G945" s="230">
        <f>G944/'Summary (banks)'!$G$94</f>
        <v>0</v>
      </c>
      <c r="H945" s="230">
        <f>H944/'Summary (banks)'!$H$94</f>
        <v>0</v>
      </c>
      <c r="I945" s="230">
        <f>I944/'Summary (banks)'!$I$94</f>
        <v>0</v>
      </c>
      <c r="J945" s="230">
        <f>J944/'Summary (banks)'!$J$94</f>
        <v>0</v>
      </c>
      <c r="K945" s="230">
        <f>K944/'Summary (banks)'!$K$94</f>
        <v>0</v>
      </c>
      <c r="L945" s="230">
        <f>L944/'Summary (banks)'!$L$94</f>
        <v>0</v>
      </c>
      <c r="M945" s="230">
        <f>M944/'Summary (banks)'!$M$94</f>
        <v>1.6425306976488077</v>
      </c>
      <c r="N945" s="230">
        <f>N944/'Summary (banks)'!$N$94</f>
        <v>0</v>
      </c>
      <c r="O945" s="230">
        <f>O944/'Summary (banks)'!$O$94</f>
        <v>0</v>
      </c>
      <c r="P945" s="230">
        <f>P944/'Summary (banks)'!$P$94</f>
        <v>0</v>
      </c>
      <c r="Q945" s="230">
        <f>Q944/'Summary (banks)'!$Q$94</f>
        <v>0</v>
      </c>
      <c r="R945" s="230">
        <f>R944/'Summary (banks)'!$R$94</f>
        <v>0</v>
      </c>
      <c r="S945" s="230">
        <f>S944/'Summary (banks)'!$S$94</f>
        <v>0</v>
      </c>
      <c r="T945" s="230">
        <f>T944/'Summary (banks)'!$T$94</f>
        <v>0</v>
      </c>
      <c r="U945" s="230">
        <f>U944/'Summary (banks)'!$U$94</f>
        <v>0</v>
      </c>
      <c r="V945" s="230">
        <f>V944/'Summary (banks)'!$V$94</f>
        <v>0</v>
      </c>
      <c r="W945" s="230">
        <f>W944/'Summary (banks)'!$W$94</f>
        <v>0</v>
      </c>
      <c r="X945" s="230">
        <f>X944/'Summary (banks)'!$X$94</f>
        <v>0</v>
      </c>
      <c r="Z945" s="399"/>
    </row>
    <row r="946" spans="1:26" s="264" customFormat="1" x14ac:dyDescent="0.25">
      <c r="A946" s="683"/>
      <c r="B946" s="688"/>
      <c r="C946" s="383" t="s">
        <v>446</v>
      </c>
      <c r="D946" s="264">
        <f>D944/'Summary (banks)'!$D$97</f>
        <v>1.7215868585520822</v>
      </c>
      <c r="E946" s="264">
        <f>E944/'Summary (banks)'!$E$97</f>
        <v>0</v>
      </c>
      <c r="F946" s="264">
        <f>F944/'Summary (banks)'!$F$97</f>
        <v>0</v>
      </c>
      <c r="G946" s="264">
        <f>G944/'Summary (banks)'!$G$97</f>
        <v>0</v>
      </c>
      <c r="H946" s="264">
        <f>H944/'Summary (banks)'!$H$97</f>
        <v>0</v>
      </c>
      <c r="I946" s="264">
        <f>I944/'Summary (banks)'!$I$97</f>
        <v>0</v>
      </c>
      <c r="J946" s="264">
        <f>J944/'Summary (banks)'!$J$97</f>
        <v>0</v>
      </c>
      <c r="K946" s="264">
        <f>K944/'Summary (banks)'!$K$97</f>
        <v>0</v>
      </c>
      <c r="L946" s="264">
        <f>L944/'Summary (banks)'!$L$97</f>
        <v>0</v>
      </c>
      <c r="M946" s="264">
        <f>M944/'Summary (banks)'!$M$97</f>
        <v>1.2491446017792283</v>
      </c>
      <c r="N946" s="264">
        <f>N944/'Summary (banks)'!$N$97</f>
        <v>0</v>
      </c>
      <c r="O946" s="264">
        <f>O944/'Summary (banks)'!$O$97</f>
        <v>0</v>
      </c>
      <c r="P946" s="264">
        <f>P944/'Summary (banks)'!$P$97</f>
        <v>0</v>
      </c>
      <c r="Q946" s="264">
        <f>Q944/'Summary (banks)'!$Q$97</f>
        <v>0</v>
      </c>
      <c r="R946" s="264">
        <f>R944/'Summary (banks)'!$R$97</f>
        <v>0</v>
      </c>
      <c r="S946" s="264">
        <f>S944/'Summary (banks)'!$S$97</f>
        <v>0</v>
      </c>
      <c r="T946" s="264">
        <f>T944/'Summary (banks)'!$T$97</f>
        <v>0</v>
      </c>
      <c r="U946" s="264">
        <f>U944/'Summary (banks)'!$U$97</f>
        <v>0</v>
      </c>
      <c r="V946" s="264">
        <f>V944/'Summary (banks)'!$V$97</f>
        <v>0</v>
      </c>
      <c r="W946" s="264">
        <f>W944/'Summary (banks)'!$W$97</f>
        <v>0</v>
      </c>
      <c r="X946" s="264">
        <f>X944/'Summary (banks)'!$X$97</f>
        <v>0</v>
      </c>
      <c r="Z946" s="399"/>
    </row>
    <row r="947" spans="1:26" s="230" customFormat="1" x14ac:dyDescent="0.25">
      <c r="A947" s="683"/>
      <c r="B947" s="688"/>
      <c r="C947" s="387" t="s">
        <v>448</v>
      </c>
      <c r="D947" s="230">
        <f>D944/'Summary (banks)'!$D$105</f>
        <v>2.0951892858503034</v>
      </c>
      <c r="E947" s="230">
        <f>E944/'Summary (banks)'!$E$103</f>
        <v>0</v>
      </c>
      <c r="F947" s="230">
        <f>F944/'Summary (banks)'!$F$103</f>
        <v>0</v>
      </c>
      <c r="G947" s="230">
        <f>G944/'Summary (banks)'!$G$103</f>
        <v>0</v>
      </c>
      <c r="H947" s="230">
        <f>H944/'Summary (banks)'!$H$103</f>
        <v>0</v>
      </c>
      <c r="I947" s="230">
        <f>I944/'Summary (banks)'!$I$103</f>
        <v>0</v>
      </c>
      <c r="J947" s="230">
        <f>J944/'Summary (banks)'!$J$103</f>
        <v>0</v>
      </c>
      <c r="K947" s="230">
        <f>K944/'Summary (banks)'!$K$103</f>
        <v>0</v>
      </c>
      <c r="L947" s="230">
        <f>L944/'Summary (banks)'!$L$103</f>
        <v>0</v>
      </c>
      <c r="M947" s="230">
        <f>M944/'Summary (banks)'!$M$103</f>
        <v>1.6569052526832042</v>
      </c>
      <c r="N947" s="230">
        <f>N944/'Summary (banks)'!$N$103</f>
        <v>0</v>
      </c>
      <c r="O947" s="230">
        <f>O944/'Summary (banks)'!$O$103</f>
        <v>0</v>
      </c>
      <c r="P947" s="230">
        <f>P944/'Summary (banks)'!$P$103</f>
        <v>0</v>
      </c>
      <c r="Q947" s="230">
        <f>Q944/'Summary (banks)'!$Q$103</f>
        <v>0</v>
      </c>
      <c r="R947" s="230">
        <f>R944/'Summary (banks)'!$R$103</f>
        <v>0</v>
      </c>
      <c r="S947" s="230">
        <f>S944/'Summary (banks)'!$S$103</f>
        <v>0</v>
      </c>
      <c r="T947" s="230">
        <f>T944/'Summary (banks)'!$T$103</f>
        <v>0</v>
      </c>
      <c r="U947" s="230">
        <f>U944/'Summary (banks)'!$U$103</f>
        <v>0</v>
      </c>
      <c r="V947" s="230">
        <f>V944/'Summary (banks)'!$V$103</f>
        <v>0</v>
      </c>
      <c r="W947" s="230">
        <f>W944/'Summary (banks)'!$W$103</f>
        <v>0</v>
      </c>
      <c r="X947" s="230">
        <f>X944/'Summary (banks)'!$X$103</f>
        <v>0</v>
      </c>
      <c r="Z947" s="399"/>
    </row>
    <row r="948" spans="1:26" s="204" customFormat="1" ht="15.75" thickBot="1" x14ac:dyDescent="0.3">
      <c r="A948" s="238"/>
      <c r="B948" s="369"/>
      <c r="C948" s="189"/>
      <c r="D948" s="239"/>
      <c r="E948" s="230"/>
      <c r="F948" s="230"/>
      <c r="G948" s="230"/>
      <c r="H948" s="230"/>
      <c r="I948" s="230"/>
      <c r="J948" s="230"/>
      <c r="K948" s="230"/>
      <c r="L948" s="230"/>
      <c r="M948" s="230"/>
      <c r="N948" s="230"/>
      <c r="O948" s="230"/>
      <c r="P948" s="230"/>
      <c r="Q948" s="230"/>
      <c r="R948" s="230"/>
      <c r="S948" s="230"/>
      <c r="T948" s="230"/>
      <c r="U948" s="230"/>
      <c r="V948" s="230"/>
      <c r="W948" s="230"/>
      <c r="X948" s="230"/>
      <c r="Z948" s="397"/>
    </row>
    <row r="949" spans="1:26" s="204" customFormat="1" ht="15.75" customHeight="1" thickBot="1" x14ac:dyDescent="0.3">
      <c r="A949" s="682" t="s">
        <v>438</v>
      </c>
      <c r="B949" s="684" t="s">
        <v>331</v>
      </c>
      <c r="C949" s="188" t="s">
        <v>2</v>
      </c>
      <c r="D949" s="203">
        <f>SUM(E949:X949)</f>
        <v>19.8352</v>
      </c>
      <c r="E949" s="188"/>
      <c r="F949" s="188"/>
      <c r="G949" s="188"/>
      <c r="H949" s="188"/>
      <c r="I949" s="203">
        <f>'Standard Chartered'!C12</f>
        <v>19.8352</v>
      </c>
      <c r="J949" s="188"/>
      <c r="K949" s="188"/>
      <c r="L949" s="188"/>
      <c r="M949" s="188">
        <f>'BPCE group'!C109</f>
        <v>0</v>
      </c>
      <c r="N949" s="188"/>
      <c r="O949" s="188"/>
      <c r="P949" s="188"/>
      <c r="Q949" s="188"/>
      <c r="R949" s="188"/>
      <c r="S949" s="188"/>
      <c r="T949" s="188"/>
      <c r="U949" s="188"/>
      <c r="V949" s="188"/>
      <c r="W949" s="188"/>
      <c r="X949" s="188"/>
      <c r="Y949" s="188"/>
      <c r="Z949" s="404"/>
    </row>
    <row r="950" spans="1:26" x14ac:dyDescent="0.25">
      <c r="A950" s="683"/>
      <c r="B950" s="685"/>
      <c r="C950" s="189" t="s">
        <v>333</v>
      </c>
      <c r="D950" s="230">
        <f>D949/'Summary (banks)'!$D$3</f>
        <v>4.061199476929778E-5</v>
      </c>
      <c r="E950" s="230">
        <f>E949/'Summary (banks)'!$E$3</f>
        <v>0</v>
      </c>
      <c r="F950" s="230">
        <f>F949/'Summary (banks)'!$F$3</f>
        <v>0</v>
      </c>
      <c r="G950" s="230">
        <f>G949/'Summary (banks)'!$G$3</f>
        <v>0</v>
      </c>
      <c r="H950" s="230">
        <f>H949/'Summary (banks)'!$H$3</f>
        <v>0</v>
      </c>
      <c r="I950" s="230">
        <f>I949/'Summary (banks)'!$I$3</f>
        <v>1.4389430309372753E-3</v>
      </c>
      <c r="J950" s="230">
        <f>J949/'Summary (banks)'!$J$3</f>
        <v>0</v>
      </c>
      <c r="K950" s="230">
        <f>K949/'Summary (banks)'!$K$3</f>
        <v>0</v>
      </c>
      <c r="L950" s="230">
        <f>L949/'Summary (banks)'!$L$3</f>
        <v>0</v>
      </c>
      <c r="M950" s="230">
        <f>M949/'Summary (banks)'!$M$3</f>
        <v>0</v>
      </c>
      <c r="N950" s="230">
        <f>N949/'Summary (banks)'!$N$3</f>
        <v>0</v>
      </c>
      <c r="O950" s="230">
        <f>O949/'Summary (banks)'!$O$3</f>
        <v>0</v>
      </c>
      <c r="P950" s="230">
        <f>P949/'Summary (banks)'!$P$3</f>
        <v>0</v>
      </c>
      <c r="Q950" s="230">
        <f>Q949/'Summary (banks)'!$Q$3</f>
        <v>0</v>
      </c>
      <c r="R950" s="230">
        <f>R949/'Summary (banks)'!$R$3</f>
        <v>0</v>
      </c>
      <c r="S950" s="230">
        <f>S949/'Summary (banks)'!$S$3</f>
        <v>0</v>
      </c>
      <c r="T950" s="230">
        <f>T949/'Summary (banks)'!$T$3</f>
        <v>0</v>
      </c>
      <c r="U950" s="230">
        <f>U949/'Summary (banks)'!$U$3</f>
        <v>0</v>
      </c>
      <c r="V950" s="230">
        <f>V949/'Summary (banks)'!$V$3</f>
        <v>0</v>
      </c>
      <c r="W950" s="230">
        <f>W949/'Summary (banks)'!$W$3</f>
        <v>0</v>
      </c>
      <c r="X950" s="230">
        <f>X949/'Summary (banks)'!$X$3</f>
        <v>0</v>
      </c>
      <c r="Y950" s="204"/>
      <c r="Z950" s="397"/>
    </row>
    <row r="951" spans="1:26" s="362" customFormat="1" x14ac:dyDescent="0.25">
      <c r="A951" s="683"/>
      <c r="B951" s="685"/>
      <c r="C951" s="359" t="s">
        <v>334</v>
      </c>
      <c r="D951" s="264">
        <f>D949/'Summary (banks)'!$D$7</f>
        <v>7.7372715614789733E-5</v>
      </c>
      <c r="E951" s="264">
        <f>E949/'Summary (banks)'!$E$7</f>
        <v>0</v>
      </c>
      <c r="F951" s="264">
        <f>F949/'Summary (banks)'!$F$7</f>
        <v>0</v>
      </c>
      <c r="G951" s="264">
        <f>G949/'Summary (banks)'!$G$7</f>
        <v>0</v>
      </c>
      <c r="H951" s="264">
        <f>H949/'Summary (banks)'!$H$7</f>
        <v>0</v>
      </c>
      <c r="I951" s="264">
        <f>I949/'Summary (banks)'!$I$7</f>
        <v>1.7953321364452427E-3</v>
      </c>
      <c r="J951" s="264">
        <f>J949/'Summary (banks)'!$J$7</f>
        <v>0</v>
      </c>
      <c r="K951" s="264">
        <f>K949/'Summary (banks)'!$K$7</f>
        <v>0</v>
      </c>
      <c r="L951" s="264">
        <f>L949/'Summary (banks)'!$L$7</f>
        <v>0</v>
      </c>
      <c r="M951" s="264">
        <f>M949/'Summary (banks)'!$M$7</f>
        <v>0</v>
      </c>
      <c r="N951" s="264">
        <f>N949/'Summary (banks)'!$N$7</f>
        <v>0</v>
      </c>
      <c r="O951" s="264">
        <f>O949/'Summary (banks)'!$O$7</f>
        <v>0</v>
      </c>
      <c r="P951" s="264">
        <f>P949/'Summary (banks)'!$P$7</f>
        <v>0</v>
      </c>
      <c r="Q951" s="264">
        <f>Q949/'Summary (banks)'!$Q$7</f>
        <v>0</v>
      </c>
      <c r="R951" s="264">
        <f>R949/'Summary (banks)'!$R$7</f>
        <v>0</v>
      </c>
      <c r="S951" s="264">
        <f>S949/'Summary (banks)'!$S$7</f>
        <v>0</v>
      </c>
      <c r="T951" s="264">
        <f>T949/'Summary (banks)'!$T$7</f>
        <v>0</v>
      </c>
      <c r="U951" s="264">
        <f>U949/'Summary (banks)'!$U$7</f>
        <v>0</v>
      </c>
      <c r="V951" s="264">
        <f>V949/'Summary (banks)'!$V$7</f>
        <v>0</v>
      </c>
      <c r="W951" s="264">
        <f>W949/'Summary (banks)'!$W$7</f>
        <v>0</v>
      </c>
      <c r="X951" s="264">
        <f>X949/'Summary (banks)'!$X$7</f>
        <v>0</v>
      </c>
      <c r="Y951" s="360"/>
      <c r="Z951" s="397"/>
    </row>
    <row r="952" spans="1:26" s="197" customFormat="1" ht="15.75" thickBot="1" x14ac:dyDescent="0.3">
      <c r="A952" s="683"/>
      <c r="B952" s="685"/>
      <c r="C952" s="372" t="s">
        <v>398</v>
      </c>
      <c r="D952" s="230">
        <f>D949/'Summary (banks)'!$D$9</f>
        <v>3.3880201976087553E-4</v>
      </c>
      <c r="E952" s="230">
        <f>E949/'Summary (banks)'!$E$9</f>
        <v>0</v>
      </c>
      <c r="F952" s="230">
        <f>F949/'Summary (banks)'!$F$9</f>
        <v>0</v>
      </c>
      <c r="G952" s="230">
        <f>G949/'Summary (banks)'!$G$9</f>
        <v>0</v>
      </c>
      <c r="H952" s="230">
        <f>H949/'Summary (banks)'!$H$9</f>
        <v>0</v>
      </c>
      <c r="I952" s="230">
        <f>I949/'Summary (banks)'!$I$9</f>
        <v>3.7218744713246495E-3</v>
      </c>
      <c r="J952" s="230">
        <f>J949/'Summary (banks)'!$J$9</f>
        <v>0</v>
      </c>
      <c r="K952" s="230">
        <f>K949/'Summary (banks)'!$K$9</f>
        <v>0</v>
      </c>
      <c r="L952" s="230">
        <f>L949/'Summary (banks)'!$L$9</f>
        <v>0</v>
      </c>
      <c r="M952" s="230">
        <f>M949/'Summary (banks)'!$M$9</f>
        <v>0</v>
      </c>
      <c r="N952" s="230">
        <f>N949/'Summary (banks)'!$N$9</f>
        <v>0</v>
      </c>
      <c r="O952" s="230">
        <f>O949/'Summary (banks)'!$O$9</f>
        <v>0</v>
      </c>
      <c r="P952" s="230">
        <f>P949/'Summary (banks)'!$P$9</f>
        <v>0</v>
      </c>
      <c r="Q952" s="230" t="e">
        <f>Q949/'Summary (banks)'!$Q$9</f>
        <v>#DIV/0!</v>
      </c>
      <c r="R952" s="230">
        <f>R949/'Summary (banks)'!$R$9</f>
        <v>0</v>
      </c>
      <c r="S952" s="230">
        <f>S949/'Summary (banks)'!$S$9</f>
        <v>0</v>
      </c>
      <c r="T952" s="230">
        <f>T949/'Summary (banks)'!$T$9</f>
        <v>0</v>
      </c>
      <c r="U952" s="230">
        <f>U949/'Summary (banks)'!$U$9</f>
        <v>0</v>
      </c>
      <c r="V952" s="230">
        <f>V949/'Summary (banks)'!$V$9</f>
        <v>0</v>
      </c>
      <c r="W952" s="230">
        <f>W949/'Summary (banks)'!$W$9</f>
        <v>0</v>
      </c>
      <c r="X952" s="230">
        <f>X949/'Summary (banks)'!$X$9</f>
        <v>0</v>
      </c>
      <c r="Y952" s="204"/>
      <c r="Z952" s="397"/>
    </row>
    <row r="953" spans="1:26" s="23" customFormat="1" ht="15.75" customHeight="1" thickBot="1" x14ac:dyDescent="0.3">
      <c r="A953" s="683"/>
      <c r="B953" s="685"/>
      <c r="C953" s="236" t="s">
        <v>6</v>
      </c>
      <c r="D953" s="203">
        <f>SUM(E953:X953)</f>
        <v>19.8352</v>
      </c>
      <c r="E953" s="188"/>
      <c r="F953" s="188"/>
      <c r="G953" s="188"/>
      <c r="H953" s="188"/>
      <c r="I953" s="203">
        <f>'Standard Chartered'!E12</f>
        <v>19.8352</v>
      </c>
      <c r="J953" s="188"/>
      <c r="K953" s="188"/>
      <c r="L953" s="188"/>
      <c r="M953" s="188">
        <f>'BPCE group'!E109</f>
        <v>0</v>
      </c>
      <c r="N953" s="188"/>
      <c r="O953" s="188"/>
      <c r="P953" s="188"/>
      <c r="Q953" s="188"/>
      <c r="R953" s="188"/>
      <c r="S953" s="188"/>
      <c r="T953" s="188"/>
      <c r="U953" s="188"/>
      <c r="V953" s="188"/>
      <c r="W953" s="188"/>
      <c r="X953" s="188"/>
      <c r="Y953" s="188"/>
      <c r="Z953" s="404"/>
    </row>
    <row r="954" spans="1:26" s="17" customFormat="1" x14ac:dyDescent="0.25">
      <c r="A954" s="683"/>
      <c r="B954" s="685"/>
      <c r="C954" s="189" t="s">
        <v>335</v>
      </c>
      <c r="D954" s="230">
        <f>D953/'Summary (banks)'!$D$29</f>
        <v>2.1029957227060455E-4</v>
      </c>
      <c r="E954" s="230">
        <f>E953/'Summary (banks)'!$E$29</f>
        <v>0</v>
      </c>
      <c r="F954" s="230">
        <f>F953/'Summary (banks)'!$F$29</f>
        <v>0</v>
      </c>
      <c r="G954" s="230">
        <f>G953/'Summary (banks)'!$G$29</f>
        <v>0</v>
      </c>
      <c r="H954" s="230">
        <f>H953/'Summary (banks)'!$H$29</f>
        <v>0</v>
      </c>
      <c r="I954" s="230">
        <f>I953/'Summary (banks)'!$I$29</f>
        <v>-1.4445173998686799E-2</v>
      </c>
      <c r="J954" s="230">
        <f>J953/'Summary (banks)'!$J$29</f>
        <v>0</v>
      </c>
      <c r="K954" s="230">
        <f>K953/'Summary (banks)'!$K$29</f>
        <v>0</v>
      </c>
      <c r="L954" s="230">
        <f>L953/'Summary (banks)'!$L$29</f>
        <v>0</v>
      </c>
      <c r="M954" s="230">
        <f>M953/'Summary (banks)'!$M$29</f>
        <v>0</v>
      </c>
      <c r="N954" s="230">
        <f>N953/'Summary (banks)'!$N$29</f>
        <v>0</v>
      </c>
      <c r="O954" s="230">
        <f>O953/'Summary (banks)'!$O$29</f>
        <v>0</v>
      </c>
      <c r="P954" s="230">
        <f>P953/'Summary (banks)'!$P$29</f>
        <v>0</v>
      </c>
      <c r="Q954" s="230">
        <f>Q953/'Summary (banks)'!$Q$29</f>
        <v>0</v>
      </c>
      <c r="R954" s="230">
        <f>R953/'Summary (banks)'!$R$29</f>
        <v>0</v>
      </c>
      <c r="S954" s="230">
        <f>S953/'Summary (banks)'!$S$29</f>
        <v>0</v>
      </c>
      <c r="T954" s="230">
        <f>T953/'Summary (banks)'!$T$29</f>
        <v>0</v>
      </c>
      <c r="U954" s="230">
        <f>U953/'Summary (banks)'!$U$29</f>
        <v>0</v>
      </c>
      <c r="V954" s="230">
        <f>V953/'Summary (banks)'!$V$29</f>
        <v>0</v>
      </c>
      <c r="W954" s="230">
        <f>W953/'Summary (banks)'!$W$29</f>
        <v>0</v>
      </c>
      <c r="X954" s="230">
        <f>X953/'Summary (banks)'!$X$29</f>
        <v>0</v>
      </c>
      <c r="Y954" s="204"/>
      <c r="Z954" s="397"/>
    </row>
    <row r="955" spans="1:26" s="360" customFormat="1" x14ac:dyDescent="0.25">
      <c r="A955" s="683"/>
      <c r="B955" s="685"/>
      <c r="C955" s="359" t="s">
        <v>336</v>
      </c>
      <c r="D955" s="264">
        <f>D953/'Summary (banks)'!$D$33</f>
        <v>2.9304847090840094E-4</v>
      </c>
      <c r="E955" s="264">
        <f>E953/'Summary (banks)'!$E$33</f>
        <v>0</v>
      </c>
      <c r="F955" s="264">
        <f>F953/'Summary (banks)'!$F$33</f>
        <v>0</v>
      </c>
      <c r="G955" s="264">
        <f>G953/'Summary (banks)'!$G$33</f>
        <v>0</v>
      </c>
      <c r="H955" s="264">
        <f>H953/'Summary (banks)'!$H$33</f>
        <v>0</v>
      </c>
      <c r="I955" s="264">
        <f>I953/'Summary (banks)'!$I$33</f>
        <v>7.2368421052631721E-2</v>
      </c>
      <c r="J955" s="264">
        <f>J953/'Summary (banks)'!$J$33</f>
        <v>0</v>
      </c>
      <c r="K955" s="264">
        <f>K953/'Summary (banks)'!$K$33</f>
        <v>0</v>
      </c>
      <c r="L955" s="264">
        <f>L953/'Summary (banks)'!$L$33</f>
        <v>0</v>
      </c>
      <c r="M955" s="264">
        <f>M953/'Summary (banks)'!$M$33</f>
        <v>0</v>
      </c>
      <c r="N955" s="264">
        <f>N953/'Summary (banks)'!$N$33</f>
        <v>0</v>
      </c>
      <c r="O955" s="264">
        <f>O953/'Summary (banks)'!$O$33</f>
        <v>0</v>
      </c>
      <c r="P955" s="264">
        <f>P953/'Summary (banks)'!$P$33</f>
        <v>0</v>
      </c>
      <c r="Q955" s="264">
        <f>Q953/'Summary (banks)'!$Q$33</f>
        <v>0</v>
      </c>
      <c r="R955" s="264">
        <f>R953/'Summary (banks)'!$R$33</f>
        <v>0</v>
      </c>
      <c r="S955" s="264">
        <f>S953/'Summary (banks)'!$S$33</f>
        <v>0</v>
      </c>
      <c r="T955" s="264">
        <f>T953/'Summary (banks)'!$T$33</f>
        <v>0</v>
      </c>
      <c r="U955" s="264">
        <f>U953/'Summary (banks)'!$U$33</f>
        <v>0</v>
      </c>
      <c r="V955" s="264">
        <f>V953/'Summary (banks)'!$V$33</f>
        <v>0</v>
      </c>
      <c r="W955" s="264">
        <f>W953/'Summary (banks)'!$W$33</f>
        <v>0</v>
      </c>
      <c r="X955" s="264">
        <f>X953/'Summary (banks)'!$X$33</f>
        <v>0</v>
      </c>
      <c r="Z955" s="397"/>
    </row>
    <row r="956" spans="1:26" s="23" customFormat="1" ht="15.75" thickBot="1" x14ac:dyDescent="0.3">
      <c r="A956" s="683"/>
      <c r="B956" s="685"/>
      <c r="C956" s="372" t="s">
        <v>399</v>
      </c>
      <c r="D956" s="230">
        <f>D953/'Summary (banks)'!$D$35</f>
        <v>8.0075775104621928E-4</v>
      </c>
      <c r="E956" s="230">
        <f>E953/'Summary (banks)'!$E$35</f>
        <v>0</v>
      </c>
      <c r="F956" s="230">
        <f>F953/'Summary (banks)'!$F$35</f>
        <v>0</v>
      </c>
      <c r="G956" s="230">
        <f>G953/'Summary (banks)'!$G$35</f>
        <v>0</v>
      </c>
      <c r="H956" s="230">
        <f>H953/'Summary (banks)'!$H$35</f>
        <v>0</v>
      </c>
      <c r="I956" s="230">
        <f>I953/'Summary (banks)'!$I$35</f>
        <v>2.0109689213893969E-2</v>
      </c>
      <c r="J956" s="230">
        <f>J953/'Summary (banks)'!$J$35</f>
        <v>0</v>
      </c>
      <c r="K956" s="230">
        <f>K953/'Summary (banks)'!$K$35</f>
        <v>0</v>
      </c>
      <c r="L956" s="230">
        <f>L953/'Summary (banks)'!$L$35</f>
        <v>0</v>
      </c>
      <c r="M956" s="230">
        <f>M953/'Summary (banks)'!$M$35</f>
        <v>0</v>
      </c>
      <c r="N956" s="230">
        <f>N953/'Summary (banks)'!$N$35</f>
        <v>0</v>
      </c>
      <c r="O956" s="230">
        <f>O953/'Summary (banks)'!$O$35</f>
        <v>0</v>
      </c>
      <c r="P956" s="230">
        <f>P953/'Summary (banks)'!$P$35</f>
        <v>0</v>
      </c>
      <c r="Q956" s="230" t="e">
        <f>Q953/'Summary (banks)'!$Q$35</f>
        <v>#DIV/0!</v>
      </c>
      <c r="R956" s="230">
        <f>R953/'Summary (banks)'!$R$35</f>
        <v>0</v>
      </c>
      <c r="S956" s="230">
        <f>S953/'Summary (banks)'!$S$35</f>
        <v>0</v>
      </c>
      <c r="T956" s="230">
        <f>T953/'Summary (banks)'!$T$35</f>
        <v>0</v>
      </c>
      <c r="U956" s="230">
        <f>U953/'Summary (banks)'!$U$35</f>
        <v>0</v>
      </c>
      <c r="V956" s="230">
        <f>V953/'Summary (banks)'!$V$35</f>
        <v>0</v>
      </c>
      <c r="W956" s="230">
        <f>W953/'Summary (banks)'!$W$35</f>
        <v>0</v>
      </c>
      <c r="X956" s="230">
        <f>X953/'Summary (banks)'!$X$35</f>
        <v>0</v>
      </c>
      <c r="Y956" s="204"/>
      <c r="Z956" s="397"/>
    </row>
    <row r="957" spans="1:26" s="17" customFormat="1" ht="15.75" thickBot="1" x14ac:dyDescent="0.3">
      <c r="A957" s="683"/>
      <c r="B957" s="685"/>
      <c r="C957" s="188" t="s">
        <v>400</v>
      </c>
      <c r="D957" s="203">
        <f>SUM(E957:X957)</f>
        <v>0</v>
      </c>
      <c r="E957" s="188"/>
      <c r="F957" s="188"/>
      <c r="G957" s="188"/>
      <c r="H957" s="188"/>
      <c r="I957" s="188">
        <f>'Standard Chartered'!F12</f>
        <v>0</v>
      </c>
      <c r="J957" s="188"/>
      <c r="K957" s="188"/>
      <c r="L957" s="188"/>
      <c r="M957" s="188">
        <f>'BPCE group'!F109</f>
        <v>0</v>
      </c>
      <c r="N957" s="188"/>
      <c r="O957" s="188"/>
      <c r="P957" s="188"/>
      <c r="Q957" s="188"/>
      <c r="R957" s="188"/>
      <c r="S957" s="188"/>
      <c r="T957" s="188"/>
      <c r="U957" s="188"/>
      <c r="V957" s="188"/>
      <c r="W957" s="188"/>
      <c r="X957" s="188"/>
      <c r="Y957" s="188"/>
      <c r="Z957" s="404"/>
    </row>
    <row r="958" spans="1:26" s="17" customFormat="1" x14ac:dyDescent="0.25">
      <c r="A958" s="683"/>
      <c r="B958" s="685"/>
      <c r="C958" s="189" t="s">
        <v>401</v>
      </c>
      <c r="D958" s="230">
        <f>D957/'Summary (banks)'!$D$42</f>
        <v>0</v>
      </c>
      <c r="E958" s="230">
        <f>E957/'Summary (banks)'!$E$42</f>
        <v>0</v>
      </c>
      <c r="F958" s="230">
        <f>F957/'Summary (banks)'!$F$42</f>
        <v>0</v>
      </c>
      <c r="G958" s="230">
        <f>G957/'Summary (banks)'!$G$42</f>
        <v>0</v>
      </c>
      <c r="H958" s="230">
        <f>H957/'Summary (banks)'!$H$42</f>
        <v>0</v>
      </c>
      <c r="I958" s="230">
        <f>I957/'Summary (banks)'!$I$42</f>
        <v>0</v>
      </c>
      <c r="J958" s="230">
        <f>J957/'Summary (banks)'!$J$42</f>
        <v>0</v>
      </c>
      <c r="K958" s="230">
        <f>K957/'Summary (banks)'!$K$42</f>
        <v>0</v>
      </c>
      <c r="L958" s="230">
        <f>L957/'Summary (banks)'!$L$42</f>
        <v>0</v>
      </c>
      <c r="M958" s="230">
        <f>M957/'Summary (banks)'!$M$42</f>
        <v>0</v>
      </c>
      <c r="N958" s="230">
        <f>N957/'Summary (banks)'!$N$42</f>
        <v>0</v>
      </c>
      <c r="O958" s="230">
        <f>O957/'Summary (banks)'!$O$42</f>
        <v>0</v>
      </c>
      <c r="P958" s="230">
        <f>P957/'Summary (banks)'!$P$42</f>
        <v>0</v>
      </c>
      <c r="Q958" s="230">
        <f>Q957/'Summary (banks)'!$Q$42</f>
        <v>0</v>
      </c>
      <c r="R958" s="230">
        <f>R957/'Summary (banks)'!$R$42</f>
        <v>0</v>
      </c>
      <c r="S958" s="230">
        <f>S957/'Summary (banks)'!$S$42</f>
        <v>0</v>
      </c>
      <c r="T958" s="230">
        <f>T957/'Summary (banks)'!$T$42</f>
        <v>0</v>
      </c>
      <c r="U958" s="230">
        <f>U957/'Summary (banks)'!$U$42</f>
        <v>0</v>
      </c>
      <c r="V958" s="230">
        <f>V957/'Summary (banks)'!$V$42</f>
        <v>0</v>
      </c>
      <c r="W958" s="230">
        <f>W957/'Summary (banks)'!$W$42</f>
        <v>0</v>
      </c>
      <c r="X958" s="230">
        <f>X957/'Summary (banks)'!$X$42</f>
        <v>0</v>
      </c>
      <c r="Y958" s="204"/>
      <c r="Z958" s="397"/>
    </row>
    <row r="959" spans="1:26" s="364" customFormat="1" x14ac:dyDescent="0.25">
      <c r="A959" s="683"/>
      <c r="B959" s="685"/>
      <c r="C959" s="359" t="s">
        <v>402</v>
      </c>
      <c r="D959" s="264">
        <f>D957/'Summary (banks)'!$D$46</f>
        <v>0</v>
      </c>
      <c r="E959" s="264">
        <f>E957/'Summary (banks)'!$E$46</f>
        <v>0</v>
      </c>
      <c r="F959" s="264">
        <f>F957/'Summary (banks)'!$F$46</f>
        <v>0</v>
      </c>
      <c r="G959" s="264">
        <f>G957/'Summary (banks)'!$G$46</f>
        <v>0</v>
      </c>
      <c r="H959" s="264">
        <f>H957/'Summary (banks)'!$H$46</f>
        <v>0</v>
      </c>
      <c r="I959" s="264">
        <f>I957/'Summary (banks)'!$I$46</f>
        <v>0</v>
      </c>
      <c r="J959" s="264">
        <f>J957/'Summary (banks)'!$J$46</f>
        <v>0</v>
      </c>
      <c r="K959" s="264">
        <f>K957/'Summary (banks)'!$K$46</f>
        <v>0</v>
      </c>
      <c r="L959" s="264">
        <f>L957/'Summary (banks)'!$L$46</f>
        <v>0</v>
      </c>
      <c r="M959" s="264">
        <f>M957/'Summary (banks)'!$M$46</f>
        <v>0</v>
      </c>
      <c r="N959" s="264">
        <f>N957/'Summary (banks)'!$N$46</f>
        <v>0</v>
      </c>
      <c r="O959" s="264">
        <f>O957/'Summary (banks)'!$O$46</f>
        <v>0</v>
      </c>
      <c r="P959" s="264">
        <f>P957/'Summary (banks)'!$P$46</f>
        <v>0</v>
      </c>
      <c r="Q959" s="264">
        <f>Q957/'Summary (banks)'!$Q$46</f>
        <v>0</v>
      </c>
      <c r="R959" s="264">
        <f>R957/'Summary (banks)'!$R$46</f>
        <v>0</v>
      </c>
      <c r="S959" s="264">
        <f>S957/'Summary (banks)'!$S$46</f>
        <v>0</v>
      </c>
      <c r="T959" s="264">
        <f>T957/'Summary (banks)'!$T$46</f>
        <v>0</v>
      </c>
      <c r="U959" s="264">
        <f>U957/'Summary (banks)'!$U$46</f>
        <v>0</v>
      </c>
      <c r="V959" s="264">
        <f>V957/'Summary (banks)'!$V$46</f>
        <v>0</v>
      </c>
      <c r="W959" s="264">
        <f>W957/'Summary (banks)'!$W$46</f>
        <v>0</v>
      </c>
      <c r="X959" s="264">
        <f>X957/'Summary (banks)'!$X$46</f>
        <v>0</v>
      </c>
      <c r="Y959" s="360"/>
      <c r="Z959" s="397"/>
    </row>
    <row r="960" spans="1:26" s="17" customFormat="1" ht="15.75" thickBot="1" x14ac:dyDescent="0.3">
      <c r="A960" s="683"/>
      <c r="B960" s="685"/>
      <c r="C960" s="372" t="s">
        <v>403</v>
      </c>
      <c r="D960" s="230">
        <f>D957/'Summary (banks)'!$D$48</f>
        <v>0</v>
      </c>
      <c r="E960" s="230">
        <f>E957/'Summary (banks)'!$E$48</f>
        <v>0</v>
      </c>
      <c r="F960" s="230">
        <f>F957/'Summary (banks)'!$F$48</f>
        <v>0</v>
      </c>
      <c r="G960" s="230">
        <f>G957/'Summary (banks)'!$G$48</f>
        <v>0</v>
      </c>
      <c r="H960" s="230">
        <f>H957/'Summary (banks)'!$H$48</f>
        <v>0</v>
      </c>
      <c r="I960" s="230">
        <f>I957/'Summary (banks)'!$I$48</f>
        <v>0</v>
      </c>
      <c r="J960" s="230">
        <f>J957/'Summary (banks)'!$J$48</f>
        <v>0</v>
      </c>
      <c r="K960" s="230">
        <f>K957/'Summary (banks)'!$K$48</f>
        <v>0</v>
      </c>
      <c r="L960" s="230">
        <f>L957/'Summary (banks)'!$L$48</f>
        <v>0</v>
      </c>
      <c r="M960" s="230">
        <f>M957/'Summary (banks)'!$M$48</f>
        <v>0</v>
      </c>
      <c r="N960" s="230">
        <f>N957/'Summary (banks)'!$N$48</f>
        <v>0</v>
      </c>
      <c r="O960" s="230">
        <f>O957/'Summary (banks)'!$O$48</f>
        <v>0</v>
      </c>
      <c r="P960" s="230">
        <f>P957/'Summary (banks)'!$P$48</f>
        <v>0</v>
      </c>
      <c r="Q960" s="230" t="e">
        <f>Q957/'Summary (banks)'!$Q$48</f>
        <v>#DIV/0!</v>
      </c>
      <c r="R960" s="230">
        <f>R957/'Summary (banks)'!$R$48</f>
        <v>0</v>
      </c>
      <c r="S960" s="230">
        <f>S957/'Summary (banks)'!$S$48</f>
        <v>0</v>
      </c>
      <c r="T960" s="230">
        <f>T957/'Summary (banks)'!$T$48</f>
        <v>0</v>
      </c>
      <c r="U960" s="230">
        <f>U957/'Summary (banks)'!$U$48</f>
        <v>0</v>
      </c>
      <c r="V960" s="230">
        <f>V957/'Summary (banks)'!$V$48</f>
        <v>0</v>
      </c>
      <c r="W960" s="230">
        <f>W957/'Summary (banks)'!$W$48</f>
        <v>0</v>
      </c>
      <c r="X960" s="230">
        <f>X957/'Summary (banks)'!$X$48</f>
        <v>0</v>
      </c>
      <c r="Y960" s="204"/>
      <c r="Z960" s="397"/>
    </row>
    <row r="961" spans="1:26" s="17" customFormat="1" ht="15.75" thickBot="1" x14ac:dyDescent="0.3">
      <c r="A961" s="683"/>
      <c r="B961" s="685"/>
      <c r="C961" s="188" t="s">
        <v>3</v>
      </c>
      <c r="D961" s="203">
        <f>SUM(E961:X961)</f>
        <v>0</v>
      </c>
      <c r="E961" s="188"/>
      <c r="F961" s="188"/>
      <c r="G961" s="188"/>
      <c r="H961" s="188"/>
      <c r="I961" s="188">
        <f>'Standard Chartered'!D12</f>
        <v>0</v>
      </c>
      <c r="J961" s="188"/>
      <c r="K961" s="188"/>
      <c r="L961" s="188"/>
      <c r="M961" s="188">
        <f>'BPCE group'!D109</f>
        <v>0</v>
      </c>
      <c r="N961" s="188"/>
      <c r="O961" s="188"/>
      <c r="P961" s="188"/>
      <c r="Q961" s="188"/>
      <c r="R961" s="188"/>
      <c r="S961" s="188"/>
      <c r="T961" s="188"/>
      <c r="U961" s="188"/>
      <c r="V961" s="188"/>
      <c r="W961" s="188"/>
      <c r="X961" s="188"/>
      <c r="Y961" s="188"/>
      <c r="Z961" s="404"/>
    </row>
    <row r="962" spans="1:26" s="23" customFormat="1" x14ac:dyDescent="0.25">
      <c r="A962" s="683"/>
      <c r="B962" s="685"/>
      <c r="C962" s="189" t="s">
        <v>337</v>
      </c>
      <c r="D962" s="230">
        <f>D961/'Summary (banks)'!$D$16</f>
        <v>0</v>
      </c>
      <c r="E962" s="230">
        <f>E961/'Summary (banks)'!$E$16</f>
        <v>0</v>
      </c>
      <c r="F962" s="230">
        <f>F961/'Summary (banks)'!$F$16</f>
        <v>0</v>
      </c>
      <c r="G962" s="230">
        <f>G961/'Summary (banks)'!$G$16</f>
        <v>0</v>
      </c>
      <c r="H962" s="230">
        <f>H961/'Summary (banks)'!$H$16</f>
        <v>0</v>
      </c>
      <c r="I962" s="230">
        <f>I961/'Summary (banks)'!$I$16</f>
        <v>0</v>
      </c>
      <c r="J962" s="230">
        <f>J961/'Summary (banks)'!$J$16</f>
        <v>0</v>
      </c>
      <c r="K962" s="230">
        <f>K961/'Summary (banks)'!$K$16</f>
        <v>0</v>
      </c>
      <c r="L962" s="230">
        <f>L961/'Summary (banks)'!$L$16</f>
        <v>0</v>
      </c>
      <c r="M962" s="230">
        <f>M961/'Summary (banks)'!$M$16</f>
        <v>0</v>
      </c>
      <c r="N962" s="230">
        <f>N961/'Summary (banks)'!$N$16</f>
        <v>0</v>
      </c>
      <c r="O962" s="230">
        <f>O961/'Summary (banks)'!$O$16</f>
        <v>0</v>
      </c>
      <c r="P962" s="230">
        <f>P961/'Summary (banks)'!$P$16</f>
        <v>0</v>
      </c>
      <c r="Q962" s="230">
        <f>Q961/'Summary (banks)'!$Q$16</f>
        <v>0</v>
      </c>
      <c r="R962" s="230">
        <f>R961/'Summary (banks)'!$R$16</f>
        <v>0</v>
      </c>
      <c r="S962" s="230">
        <f>S961/'Summary (banks)'!$S$16</f>
        <v>0</v>
      </c>
      <c r="T962" s="230">
        <f>T961/'Summary (banks)'!$T$16</f>
        <v>0</v>
      </c>
      <c r="U962" s="230">
        <f>U961/'Summary (banks)'!$U$16</f>
        <v>0</v>
      </c>
      <c r="V962" s="230">
        <f>V961/'Summary (banks)'!$V$16</f>
        <v>0</v>
      </c>
      <c r="W962" s="230">
        <f>W961/'Summary (banks)'!$W$16</f>
        <v>0</v>
      </c>
      <c r="X962" s="230">
        <f>X961/'Summary (banks)'!$X$16</f>
        <v>0</v>
      </c>
      <c r="Y962" s="204"/>
      <c r="Z962" s="397"/>
    </row>
    <row r="963" spans="1:26" s="360" customFormat="1" x14ac:dyDescent="0.25">
      <c r="A963" s="683"/>
      <c r="B963" s="685"/>
      <c r="C963" s="359" t="s">
        <v>338</v>
      </c>
      <c r="D963" s="264">
        <f>D961/'Summary (banks)'!$D$20</f>
        <v>0</v>
      </c>
      <c r="E963" s="264">
        <f>E961/'Summary (banks)'!$E$20</f>
        <v>0</v>
      </c>
      <c r="F963" s="264">
        <f>F961/'Summary (banks)'!$F$20</f>
        <v>0</v>
      </c>
      <c r="G963" s="264">
        <f>G961/'Summary (banks)'!$G$20</f>
        <v>0</v>
      </c>
      <c r="H963" s="264">
        <f>H961/'Summary (banks)'!$H$20</f>
        <v>0</v>
      </c>
      <c r="I963" s="264">
        <f>I961/'Summary (banks)'!$I$20</f>
        <v>0</v>
      </c>
      <c r="J963" s="264">
        <f>J961/'Summary (banks)'!$J$20</f>
        <v>0</v>
      </c>
      <c r="K963" s="264">
        <f>K961/'Summary (banks)'!$K$20</f>
        <v>0</v>
      </c>
      <c r="L963" s="264">
        <f>L961/'Summary (banks)'!$L$20</f>
        <v>0</v>
      </c>
      <c r="M963" s="264">
        <f>M961/'Summary (banks)'!$M$20</f>
        <v>0</v>
      </c>
      <c r="N963" s="264">
        <f>N961/'Summary (banks)'!$N$20</f>
        <v>0</v>
      </c>
      <c r="O963" s="264">
        <f>O961/'Summary (banks)'!$O$20</f>
        <v>0</v>
      </c>
      <c r="P963" s="264">
        <f>P961/'Summary (banks)'!$P$20</f>
        <v>0</v>
      </c>
      <c r="Q963" s="264">
        <f>Q961/'Summary (banks)'!$Q$20</f>
        <v>0</v>
      </c>
      <c r="R963" s="264">
        <f>R961/'Summary (banks)'!$R$20</f>
        <v>0</v>
      </c>
      <c r="S963" s="264">
        <f>S961/'Summary (banks)'!$S$20</f>
        <v>0</v>
      </c>
      <c r="T963" s="264">
        <f>T961/'Summary (banks)'!$T$20</f>
        <v>0</v>
      </c>
      <c r="U963" s="264">
        <f>U961/'Summary (banks)'!$U$20</f>
        <v>0</v>
      </c>
      <c r="V963" s="264">
        <f>V961/'Summary (banks)'!$V$20</f>
        <v>0</v>
      </c>
      <c r="W963" s="264">
        <f>W961/'Summary (banks)'!$W$20</f>
        <v>0</v>
      </c>
      <c r="X963" s="264">
        <f>X961/'Summary (banks)'!$X$20</f>
        <v>0</v>
      </c>
      <c r="Z963" s="397"/>
    </row>
    <row r="964" spans="1:26" s="17" customFormat="1" ht="15.75" thickBot="1" x14ac:dyDescent="0.3">
      <c r="A964" s="683"/>
      <c r="B964" s="685"/>
      <c r="C964" s="372" t="s">
        <v>404</v>
      </c>
      <c r="D964" s="230">
        <f>D961/'Summary (banks)'!$D$22</f>
        <v>0</v>
      </c>
      <c r="E964" s="230">
        <f>E961/'Summary (banks)'!$E$22</f>
        <v>0</v>
      </c>
      <c r="F964" s="230">
        <f>F961/'Summary (banks)'!$F$22</f>
        <v>0</v>
      </c>
      <c r="G964" s="230">
        <f>G961/'Summary (banks)'!$G$22</f>
        <v>0</v>
      </c>
      <c r="H964" s="230">
        <f>H961/'Summary (banks)'!$H$22</f>
        <v>0</v>
      </c>
      <c r="I964" s="230">
        <f>I961/'Summary (banks)'!$I$22</f>
        <v>0</v>
      </c>
      <c r="J964" s="230">
        <f>J961/'Summary (banks)'!$J$22</f>
        <v>0</v>
      </c>
      <c r="K964" s="230">
        <f>K961/'Summary (banks)'!$K$22</f>
        <v>0</v>
      </c>
      <c r="L964" s="230">
        <f>L961/'Summary (banks)'!$L$22</f>
        <v>0</v>
      </c>
      <c r="M964" s="230">
        <f>M961/'Summary (banks)'!$M$22</f>
        <v>0</v>
      </c>
      <c r="N964" s="230">
        <f>N961/'Summary (banks)'!$N$22</f>
        <v>0</v>
      </c>
      <c r="O964" s="230">
        <f>O961/'Summary (banks)'!$O$22</f>
        <v>0</v>
      </c>
      <c r="P964" s="230">
        <f>P961/'Summary (banks)'!$P$22</f>
        <v>0</v>
      </c>
      <c r="Q964" s="230" t="e">
        <f>Q961/'Summary (banks)'!$Q$22</f>
        <v>#DIV/0!</v>
      </c>
      <c r="R964" s="230">
        <f>R961/'Summary (banks)'!$R$22</f>
        <v>0</v>
      </c>
      <c r="S964" s="230">
        <f>S961/'Summary (banks)'!$S$22</f>
        <v>0</v>
      </c>
      <c r="T964" s="230">
        <f>T961/'Summary (banks)'!$T$22</f>
        <v>0</v>
      </c>
      <c r="U964" s="230">
        <f>U961/'Summary (banks)'!$U$22</f>
        <v>0</v>
      </c>
      <c r="V964" s="230">
        <f>V961/'Summary (banks)'!$V$22</f>
        <v>0</v>
      </c>
      <c r="W964" s="230">
        <f>W961/'Summary (banks)'!$W$22</f>
        <v>0</v>
      </c>
      <c r="X964" s="230">
        <f>X961/'Summary (banks)'!$X$22</f>
        <v>0</v>
      </c>
      <c r="Y964" s="204"/>
      <c r="Z964" s="397"/>
    </row>
    <row r="965" spans="1:26" s="23" customFormat="1" ht="15.75" thickBot="1" x14ac:dyDescent="0.3">
      <c r="A965" s="683"/>
      <c r="B965" s="685"/>
      <c r="C965" s="190" t="s">
        <v>405</v>
      </c>
      <c r="D965" s="203">
        <f>SUM(E965:X965)</f>
        <v>0</v>
      </c>
      <c r="E965" s="190"/>
      <c r="F965" s="190"/>
      <c r="G965" s="190"/>
      <c r="H965" s="190"/>
      <c r="I965" s="188">
        <f>'Standard Chartered'!G12</f>
        <v>0</v>
      </c>
      <c r="J965" s="190"/>
      <c r="K965" s="190"/>
      <c r="L965" s="190"/>
      <c r="M965" s="190"/>
      <c r="N965" s="190"/>
      <c r="O965" s="190"/>
      <c r="P965" s="190"/>
      <c r="Q965" s="190"/>
      <c r="R965" s="190"/>
      <c r="S965" s="190"/>
      <c r="T965" s="190"/>
      <c r="U965" s="190"/>
      <c r="V965" s="190"/>
      <c r="W965" s="190"/>
      <c r="X965" s="190"/>
      <c r="Y965" s="190"/>
      <c r="Z965" s="405"/>
    </row>
    <row r="966" spans="1:26" s="192" customFormat="1" ht="15.75" thickBot="1" x14ac:dyDescent="0.3">
      <c r="A966" s="683"/>
      <c r="B966" s="686"/>
      <c r="C966" s="191" t="s">
        <v>406</v>
      </c>
      <c r="D966" s="231">
        <f>D965/'Summary (banks)'!$D$55</f>
        <v>0</v>
      </c>
      <c r="E966" s="231" t="e">
        <f>E965/'Summary (banks)'!$E$55</f>
        <v>#DIV/0!</v>
      </c>
      <c r="F966" s="231" t="e">
        <f>F965/'Summary (banks)'!$F$55</f>
        <v>#DIV/0!</v>
      </c>
      <c r="G966" s="231" t="e">
        <f>G965/'Summary (banks)'!$G$55</f>
        <v>#DIV/0!</v>
      </c>
      <c r="H966" s="231" t="e">
        <f>H965/'Summary (banks)'!$H$55</f>
        <v>#DIV/0!</v>
      </c>
      <c r="I966" s="231">
        <f>I965/'Summary (banks)'!$I$55</f>
        <v>0</v>
      </c>
      <c r="J966" s="231" t="e">
        <f>J965/'Summary (banks)'!$J$55</f>
        <v>#DIV/0!</v>
      </c>
      <c r="K966" s="231" t="e">
        <f>K965/'Summary (banks)'!$K$55</f>
        <v>#DIV/0!</v>
      </c>
      <c r="L966" s="231" t="e">
        <f>L965/'Summary (banks)'!$L$55</f>
        <v>#DIV/0!</v>
      </c>
      <c r="M966" s="231" t="e">
        <f>M965/'Summary (banks)'!$M$55</f>
        <v>#DIV/0!</v>
      </c>
      <c r="N966" s="231" t="e">
        <f>N965/'Summary (banks)'!$N$55</f>
        <v>#DIV/0!</v>
      </c>
      <c r="O966" s="231" t="e">
        <f>O965/'Summary (banks)'!$O$55</f>
        <v>#DIV/0!</v>
      </c>
      <c r="P966" s="231" t="e">
        <f>P965/'Summary (banks)'!$P$55</f>
        <v>#DIV/0!</v>
      </c>
      <c r="Q966" s="231" t="e">
        <f>Q965/'Summary (banks)'!$Q$55</f>
        <v>#DIV/0!</v>
      </c>
      <c r="R966" s="231">
        <f>R965/'Summary (banks)'!$R$55</f>
        <v>0</v>
      </c>
      <c r="S966" s="231" t="e">
        <f>S965/'Summary (banks)'!$S$55</f>
        <v>#DIV/0!</v>
      </c>
      <c r="T966" s="231">
        <f>T965/'Summary (banks)'!$T$55</f>
        <v>0</v>
      </c>
      <c r="U966" s="231" t="e">
        <f>U965/'Summary (banks)'!$U$55</f>
        <v>#DIV/0!</v>
      </c>
      <c r="V966" s="231" t="e">
        <f>V965/'Summary (banks)'!$V$55</f>
        <v>#DIV/0!</v>
      </c>
      <c r="W966" s="231" t="e">
        <f>W965/'Summary (banks)'!$W$55</f>
        <v>#DIV/0!</v>
      </c>
      <c r="X966" s="231" t="e">
        <f>X965/'Summary (banks)'!$X$55</f>
        <v>#DIV/0!</v>
      </c>
      <c r="Z966" s="398"/>
    </row>
    <row r="967" spans="1:26" s="230" customFormat="1" ht="15" customHeight="1" thickTop="1" thickBot="1" x14ac:dyDescent="0.3">
      <c r="A967" s="683"/>
      <c r="B967" s="687" t="s">
        <v>82</v>
      </c>
      <c r="C967" s="200" t="s">
        <v>91</v>
      </c>
      <c r="D967" s="200">
        <f>D957/D953</f>
        <v>0</v>
      </c>
      <c r="E967" s="200"/>
      <c r="F967" s="200"/>
      <c r="G967" s="200"/>
      <c r="H967" s="200"/>
      <c r="I967" s="188">
        <f>'Standard Chartered'!L12</f>
        <v>0</v>
      </c>
      <c r="J967" s="200"/>
      <c r="K967" s="200"/>
      <c r="L967" s="200"/>
      <c r="M967" s="200">
        <f>'BPCE group'!H109</f>
        <v>0</v>
      </c>
      <c r="N967" s="200"/>
      <c r="O967" s="200"/>
      <c r="P967" s="200"/>
      <c r="Q967" s="200"/>
      <c r="R967" s="200"/>
      <c r="S967" s="200"/>
      <c r="T967" s="200"/>
      <c r="U967" s="200"/>
      <c r="V967" s="200"/>
      <c r="W967" s="200"/>
      <c r="X967" s="200"/>
      <c r="Y967" s="200"/>
      <c r="Z967" s="406">
        <f>MEDIAN(E967:X967)</f>
        <v>0</v>
      </c>
    </row>
    <row r="968" spans="1:26" s="17" customFormat="1" ht="15.75" thickBot="1" x14ac:dyDescent="0.3">
      <c r="A968" s="683"/>
      <c r="B968" s="688"/>
      <c r="C968" s="193" t="s">
        <v>407</v>
      </c>
      <c r="D968" s="230">
        <v>0</v>
      </c>
      <c r="E968" s="204"/>
      <c r="F968" s="204"/>
      <c r="G968" s="204"/>
      <c r="H968" s="204"/>
      <c r="I968" s="204"/>
      <c r="J968" s="204"/>
      <c r="K968" s="204"/>
      <c r="L968" s="204"/>
      <c r="M968" s="204"/>
      <c r="N968" s="204"/>
      <c r="O968" s="204"/>
      <c r="P968" s="204"/>
      <c r="Q968" s="204"/>
      <c r="R968" s="204"/>
      <c r="S968" s="204"/>
      <c r="T968" s="204"/>
      <c r="U968" s="204"/>
      <c r="V968" s="204"/>
      <c r="W968" s="204"/>
      <c r="X968" s="204"/>
      <c r="Y968" s="204"/>
      <c r="Z968" s="397"/>
    </row>
    <row r="969" spans="1:26" s="23" customFormat="1" ht="15.75" thickBot="1" x14ac:dyDescent="0.3">
      <c r="A969" s="683"/>
      <c r="B969" s="688"/>
      <c r="C969" s="188" t="s">
        <v>497</v>
      </c>
      <c r="D969" s="233" t="e">
        <f>D953/D961</f>
        <v>#DIV/0!</v>
      </c>
      <c r="E969" s="188"/>
      <c r="F969" s="188"/>
      <c r="G969" s="188"/>
      <c r="H969" s="188"/>
      <c r="I969" s="188" t="e">
        <f>'Standard Chartered'!M12</f>
        <v>#DIV/0!</v>
      </c>
      <c r="J969" s="188"/>
      <c r="K969" s="188"/>
      <c r="L969" s="188"/>
      <c r="M969" s="188">
        <f>'BPCE group'!I109</f>
        <v>0</v>
      </c>
      <c r="N969" s="188"/>
      <c r="O969" s="188"/>
      <c r="P969" s="188"/>
      <c r="Q969" s="188"/>
      <c r="R969" s="188"/>
      <c r="S969" s="188"/>
      <c r="T969" s="188"/>
      <c r="U969" s="188"/>
      <c r="V969" s="188"/>
      <c r="W969" s="188"/>
      <c r="X969" s="188"/>
      <c r="Y969" s="188"/>
      <c r="Z969" s="404"/>
    </row>
    <row r="970" spans="1:26" s="17" customFormat="1" x14ac:dyDescent="0.25">
      <c r="A970" s="683"/>
      <c r="B970" s="688"/>
      <c r="C970" s="189" t="s">
        <v>445</v>
      </c>
      <c r="D970" s="234"/>
      <c r="E970" s="230">
        <f>E969/'Summary (banks)'!$E$81</f>
        <v>0</v>
      </c>
      <c r="F970" s="230">
        <f>F969/'Summary (banks)'!$F$81</f>
        <v>0</v>
      </c>
      <c r="G970" s="230">
        <f>G969/'Summary (banks)'!$G$81</f>
        <v>0</v>
      </c>
      <c r="H970" s="230">
        <f>H969/'Summary (banks)'!$H$81</f>
        <v>0</v>
      </c>
      <c r="I970" s="230" t="e">
        <f>I969/'Summary (banks)'!$I$81</f>
        <v>#DIV/0!</v>
      </c>
      <c r="J970" s="230">
        <f>J969/'Summary (banks)'!$J$81</f>
        <v>0</v>
      </c>
      <c r="K970" s="230">
        <f>K969/'Summary (banks)'!$K$81</f>
        <v>0</v>
      </c>
      <c r="L970" s="230">
        <f>L969/'Summary (banks)'!$L$81</f>
        <v>0</v>
      </c>
      <c r="M970" s="230">
        <f>M969/'Summary (banks)'!$M$81</f>
        <v>0</v>
      </c>
      <c r="N970" s="230">
        <f>N969/'Summary (banks)'!$N$81</f>
        <v>0</v>
      </c>
      <c r="O970" s="230">
        <f>O969/'Summary (banks)'!$O$81</f>
        <v>0</v>
      </c>
      <c r="P970" s="230">
        <f>P969/'Summary (banks)'!$P$81</f>
        <v>0</v>
      </c>
      <c r="Q970" s="230">
        <f>Q969/'Summary (banks)'!$Q$81</f>
        <v>0</v>
      </c>
      <c r="R970" s="230">
        <f>R969/'Summary (banks)'!$R$81</f>
        <v>0</v>
      </c>
      <c r="S970" s="230">
        <f>S969/'Summary (banks)'!$S$81</f>
        <v>0</v>
      </c>
      <c r="T970" s="230">
        <f>T969/'Summary (banks)'!$T$81</f>
        <v>0</v>
      </c>
      <c r="U970" s="230">
        <f>U969/'Summary (banks)'!$U$81</f>
        <v>0</v>
      </c>
      <c r="V970" s="230">
        <f>V969/'Summary (banks)'!$V$81</f>
        <v>0</v>
      </c>
      <c r="W970" s="230">
        <f>W969/'Summary (banks)'!$W$81</f>
        <v>0</v>
      </c>
      <c r="X970" s="230">
        <f>X969/'Summary (banks)'!$X$81</f>
        <v>0</v>
      </c>
      <c r="Y970" s="204"/>
      <c r="Z970" s="397"/>
    </row>
    <row r="971" spans="1:26" s="360" customFormat="1" x14ac:dyDescent="0.25">
      <c r="A971" s="683"/>
      <c r="B971" s="688"/>
      <c r="C971" s="359" t="s">
        <v>446</v>
      </c>
      <c r="D971" s="363" t="e">
        <f>D969/'Summary (banks)'!$D$84</f>
        <v>#DIV/0!</v>
      </c>
      <c r="E971" s="264">
        <f>E969/'Summary (banks)'!$E$84</f>
        <v>0</v>
      </c>
      <c r="F971" s="264">
        <f>F969/'Summary (banks)'!$F$84</f>
        <v>0</v>
      </c>
      <c r="G971" s="264">
        <f>G969/'Summary (banks)'!$G$84</f>
        <v>0</v>
      </c>
      <c r="H971" s="264">
        <f>H969/'Summary (banks)'!$H$84</f>
        <v>0</v>
      </c>
      <c r="I971" s="264" t="e">
        <f>I969/'Summary (banks)'!$I$84</f>
        <v>#DIV/0!</v>
      </c>
      <c r="J971" s="264">
        <f>J969/'Summary (banks)'!$J$84</f>
        <v>0</v>
      </c>
      <c r="K971" s="264">
        <f>K969/'Summary (banks)'!$K$84</f>
        <v>0</v>
      </c>
      <c r="L971" s="264">
        <f>L969/'Summary (banks)'!$L$84</f>
        <v>0</v>
      </c>
      <c r="M971" s="264">
        <f>M969/'Summary (banks)'!$M$84</f>
        <v>0</v>
      </c>
      <c r="N971" s="264">
        <f>N969/'Summary (banks)'!$N$84</f>
        <v>0</v>
      </c>
      <c r="O971" s="264">
        <f>O969/'Summary (banks)'!$O$84</f>
        <v>0</v>
      </c>
      <c r="P971" s="264">
        <f>P969/'Summary (banks)'!$P$84</f>
        <v>0</v>
      </c>
      <c r="Q971" s="264">
        <f>Q969/'Summary (banks)'!$Q$84</f>
        <v>0</v>
      </c>
      <c r="R971" s="264">
        <f>R969/'Summary (banks)'!$R$84</f>
        <v>0</v>
      </c>
      <c r="S971" s="264">
        <f>S969/'Summary (banks)'!$S$84</f>
        <v>0</v>
      </c>
      <c r="T971" s="264">
        <f>T969/'Summary (banks)'!$T$84</f>
        <v>0</v>
      </c>
      <c r="U971" s="264">
        <f>U969/'Summary (banks)'!$U$84</f>
        <v>0</v>
      </c>
      <c r="V971" s="264">
        <f>V969/'Summary (banks)'!$V$84</f>
        <v>0</v>
      </c>
      <c r="W971" s="264">
        <f>W969/'Summary (banks)'!$W$84</f>
        <v>0</v>
      </c>
      <c r="X971" s="264">
        <f>X969/'Summary (banks)'!$X$84</f>
        <v>0</v>
      </c>
      <c r="Z971" s="397"/>
    </row>
    <row r="972" spans="1:26" s="17" customFormat="1" ht="15.75" thickBot="1" x14ac:dyDescent="0.3">
      <c r="A972" s="683"/>
      <c r="B972" s="688"/>
      <c r="C972" s="357" t="s">
        <v>448</v>
      </c>
      <c r="D972" s="234" t="e">
        <f>D969/'Summary (banks)'!$D$92</f>
        <v>#DIV/0!</v>
      </c>
      <c r="E972" s="230">
        <f>E969/'Summary (banks)'!$E$90</f>
        <v>0</v>
      </c>
      <c r="F972" s="230">
        <f>F969/'Summary (banks)'!$F$90</f>
        <v>0</v>
      </c>
      <c r="G972" s="230">
        <f>G969/'Summary (banks)'!$G$90</f>
        <v>0</v>
      </c>
      <c r="H972" s="230">
        <f>H969/'Summary (banks)'!$H$90</f>
        <v>0</v>
      </c>
      <c r="I972" s="230" t="e">
        <f>I969/'Summary (banks)'!$I$90</f>
        <v>#DIV/0!</v>
      </c>
      <c r="J972" s="230">
        <f>J969/'Summary (banks)'!$J$90</f>
        <v>0</v>
      </c>
      <c r="K972" s="230">
        <f>K969/'Summary (banks)'!$K$90</f>
        <v>0</v>
      </c>
      <c r="L972" s="230">
        <f>L969/'Summary (banks)'!$L$90</f>
        <v>0</v>
      </c>
      <c r="M972" s="230">
        <f>M969/'Summary (banks)'!$M$90</f>
        <v>0</v>
      </c>
      <c r="N972" s="230">
        <f>N969/'Summary (banks)'!$N$90</f>
        <v>0</v>
      </c>
      <c r="O972" s="230">
        <f>O969/'Summary (banks)'!$O$90</f>
        <v>0</v>
      </c>
      <c r="P972" s="230">
        <f>P969/'Summary (banks)'!$P$90</f>
        <v>0</v>
      </c>
      <c r="Q972" s="230">
        <f>Q969/'Summary (banks)'!$Q$90</f>
        <v>0</v>
      </c>
      <c r="R972" s="230">
        <f>R969/'Summary (banks)'!$R$90</f>
        <v>0</v>
      </c>
      <c r="S972" s="230">
        <f>S969/'Summary (banks)'!$S$90</f>
        <v>0</v>
      </c>
      <c r="T972" s="230">
        <f>T969/'Summary (banks)'!$T$90</f>
        <v>0</v>
      </c>
      <c r="U972" s="230">
        <f>U969/'Summary (banks)'!$U$90</f>
        <v>0</v>
      </c>
      <c r="V972" s="230">
        <f>V969/'Summary (banks)'!$V$90</f>
        <v>0</v>
      </c>
      <c r="W972" s="230">
        <f>W969/'Summary (banks)'!$W$90</f>
        <v>0</v>
      </c>
      <c r="X972" s="230">
        <f>X969/'Summary (banks)'!$X$90</f>
        <v>0</v>
      </c>
      <c r="Y972" s="204"/>
      <c r="Z972" s="397"/>
    </row>
    <row r="973" spans="1:26" s="202" customFormat="1" ht="15.75" thickBot="1" x14ac:dyDescent="0.3">
      <c r="A973" s="683"/>
      <c r="B973" s="688"/>
      <c r="C973" s="201" t="s">
        <v>498</v>
      </c>
      <c r="D973" s="201">
        <f>D953/D949</f>
        <v>1</v>
      </c>
      <c r="E973" s="201"/>
      <c r="F973" s="201"/>
      <c r="G973" s="201"/>
      <c r="H973" s="201"/>
      <c r="I973" s="201">
        <f>'Standard Chartered'!N12</f>
        <v>1</v>
      </c>
      <c r="J973" s="201"/>
      <c r="K973" s="201"/>
      <c r="L973" s="201"/>
      <c r="M973" s="201">
        <f>'BPCE group'!J109</f>
        <v>0</v>
      </c>
      <c r="N973" s="201"/>
      <c r="O973" s="201"/>
      <c r="P973" s="201"/>
      <c r="Q973" s="201"/>
      <c r="R973" s="201"/>
      <c r="S973" s="201"/>
      <c r="T973" s="201"/>
      <c r="U973" s="201"/>
      <c r="V973" s="201"/>
      <c r="W973" s="201"/>
      <c r="X973" s="201"/>
      <c r="Y973" s="201"/>
      <c r="Z973" s="407"/>
    </row>
    <row r="974" spans="1:26" s="230" customFormat="1" x14ac:dyDescent="0.25">
      <c r="A974" s="683"/>
      <c r="B974" s="688"/>
      <c r="C974" s="382" t="s">
        <v>445</v>
      </c>
      <c r="D974" s="230">
        <f>D973/'Summary (banks)'!$D$94</f>
        <v>5.1782625666441957</v>
      </c>
      <c r="E974" s="230">
        <f>E973/'Summary (banks)'!$E$94</f>
        <v>0</v>
      </c>
      <c r="F974" s="230">
        <f>F973/'Summary (banks)'!$F$94</f>
        <v>0</v>
      </c>
      <c r="G974" s="230">
        <f>G973/'Summary (banks)'!$G$94</f>
        <v>0</v>
      </c>
      <c r="H974" s="230">
        <f>H973/'Summary (banks)'!$H$94</f>
        <v>0</v>
      </c>
      <c r="I974" s="230">
        <f>I973/'Summary (banks)'!$I$94</f>
        <v>-10.038739330269202</v>
      </c>
      <c r="J974" s="230">
        <f>J973/'Summary (banks)'!$J$94</f>
        <v>0</v>
      </c>
      <c r="K974" s="230">
        <f>K973/'Summary (banks)'!$K$94</f>
        <v>0</v>
      </c>
      <c r="L974" s="230">
        <f>L973/'Summary (banks)'!$L$94</f>
        <v>0</v>
      </c>
      <c r="M974" s="230">
        <f>M973/'Summary (banks)'!$M$94</f>
        <v>0</v>
      </c>
      <c r="N974" s="230">
        <f>N973/'Summary (banks)'!$N$94</f>
        <v>0</v>
      </c>
      <c r="O974" s="230">
        <f>O973/'Summary (banks)'!$O$94</f>
        <v>0</v>
      </c>
      <c r="P974" s="230">
        <f>P973/'Summary (banks)'!$P$94</f>
        <v>0</v>
      </c>
      <c r="Q974" s="230">
        <f>Q973/'Summary (banks)'!$Q$94</f>
        <v>0</v>
      </c>
      <c r="R974" s="230">
        <f>R973/'Summary (banks)'!$R$94</f>
        <v>0</v>
      </c>
      <c r="S974" s="230">
        <f>S973/'Summary (banks)'!$S$94</f>
        <v>0</v>
      </c>
      <c r="T974" s="230">
        <f>T973/'Summary (banks)'!$T$94</f>
        <v>0</v>
      </c>
      <c r="U974" s="230">
        <f>U973/'Summary (banks)'!$U$94</f>
        <v>0</v>
      </c>
      <c r="V974" s="230">
        <f>V973/'Summary (banks)'!$V$94</f>
        <v>0</v>
      </c>
      <c r="W974" s="230">
        <f>W973/'Summary (banks)'!$W$94</f>
        <v>0</v>
      </c>
      <c r="X974" s="230">
        <f>X973/'Summary (banks)'!$X$94</f>
        <v>0</v>
      </c>
      <c r="Z974" s="399"/>
    </row>
    <row r="975" spans="1:26" s="264" customFormat="1" x14ac:dyDescent="0.25">
      <c r="A975" s="683"/>
      <c r="B975" s="688"/>
      <c r="C975" s="383" t="s">
        <v>446</v>
      </c>
      <c r="D975" s="264">
        <f>D973/'Summary (banks)'!$D$97</f>
        <v>3.7874910888145807</v>
      </c>
      <c r="E975" s="264">
        <f>E973/'Summary (banks)'!$E$97</f>
        <v>0</v>
      </c>
      <c r="F975" s="264">
        <f>F973/'Summary (banks)'!$F$97</f>
        <v>0</v>
      </c>
      <c r="G975" s="264">
        <f>G973/'Summary (banks)'!$G$97</f>
        <v>0</v>
      </c>
      <c r="H975" s="264">
        <f>H973/'Summary (banks)'!$H$97</f>
        <v>0</v>
      </c>
      <c r="I975" s="264">
        <f>I973/'Summary (banks)'!$I$97</f>
        <v>40.309210526315866</v>
      </c>
      <c r="J975" s="264">
        <f>J973/'Summary (banks)'!$J$97</f>
        <v>0</v>
      </c>
      <c r="K975" s="264">
        <f>K973/'Summary (banks)'!$K$97</f>
        <v>0</v>
      </c>
      <c r="L975" s="264">
        <f>L973/'Summary (banks)'!$L$97</f>
        <v>0</v>
      </c>
      <c r="M975" s="264">
        <f>M973/'Summary (banks)'!$M$97</f>
        <v>0</v>
      </c>
      <c r="N975" s="264">
        <f>N973/'Summary (banks)'!$N$97</f>
        <v>0</v>
      </c>
      <c r="O975" s="264">
        <f>O973/'Summary (banks)'!$O$97</f>
        <v>0</v>
      </c>
      <c r="P975" s="264">
        <f>P973/'Summary (banks)'!$P$97</f>
        <v>0</v>
      </c>
      <c r="Q975" s="264">
        <f>Q973/'Summary (banks)'!$Q$97</f>
        <v>0</v>
      </c>
      <c r="R975" s="264">
        <f>R973/'Summary (banks)'!$R$97</f>
        <v>0</v>
      </c>
      <c r="S975" s="264">
        <f>S973/'Summary (banks)'!$S$97</f>
        <v>0</v>
      </c>
      <c r="T975" s="264">
        <f>T973/'Summary (banks)'!$T$97</f>
        <v>0</v>
      </c>
      <c r="U975" s="264">
        <f>U973/'Summary (banks)'!$U$97</f>
        <v>0</v>
      </c>
      <c r="V975" s="264">
        <f>V973/'Summary (banks)'!$V$97</f>
        <v>0</v>
      </c>
      <c r="W975" s="264">
        <f>W973/'Summary (banks)'!$W$97</f>
        <v>0</v>
      </c>
      <c r="X975" s="264">
        <f>X973/'Summary (banks)'!$X$97</f>
        <v>0</v>
      </c>
      <c r="Z975" s="399"/>
    </row>
    <row r="976" spans="1:26" s="230" customFormat="1" x14ac:dyDescent="0.25">
      <c r="A976" s="683"/>
      <c r="B976" s="688"/>
      <c r="C976" s="387" t="s">
        <v>448</v>
      </c>
      <c r="D976" s="230">
        <f>D973/'Summary (banks)'!$D$105</f>
        <v>4.6094164288706674</v>
      </c>
      <c r="E976" s="230">
        <f>E973/'Summary (banks)'!$E$103</f>
        <v>0</v>
      </c>
      <c r="F976" s="230">
        <f>F973/'Summary (banks)'!$F$103</f>
        <v>0</v>
      </c>
      <c r="G976" s="230">
        <f>G973/'Summary (banks)'!$G$103</f>
        <v>0</v>
      </c>
      <c r="H976" s="230">
        <f>H973/'Summary (banks)'!$H$103</f>
        <v>0</v>
      </c>
      <c r="I976" s="230">
        <f>I973/'Summary (banks)'!$I$103</f>
        <v>-3.5834925487199079</v>
      </c>
      <c r="J976" s="230">
        <f>J973/'Summary (banks)'!$J$103</f>
        <v>0</v>
      </c>
      <c r="K976" s="230">
        <f>K973/'Summary (banks)'!$K$103</f>
        <v>0</v>
      </c>
      <c r="L976" s="230">
        <f>L973/'Summary (banks)'!$L$103</f>
        <v>0</v>
      </c>
      <c r="M976" s="230">
        <f>M973/'Summary (banks)'!$M$103</f>
        <v>0</v>
      </c>
      <c r="N976" s="230">
        <f>N973/'Summary (banks)'!$N$103</f>
        <v>0</v>
      </c>
      <c r="O976" s="230">
        <f>O973/'Summary (banks)'!$O$103</f>
        <v>0</v>
      </c>
      <c r="P976" s="230">
        <f>P973/'Summary (banks)'!$P$103</f>
        <v>0</v>
      </c>
      <c r="Q976" s="230">
        <f>Q973/'Summary (banks)'!$Q$103</f>
        <v>0</v>
      </c>
      <c r="R976" s="230">
        <f>R973/'Summary (banks)'!$R$103</f>
        <v>0</v>
      </c>
      <c r="S976" s="230">
        <f>S973/'Summary (banks)'!$S$103</f>
        <v>0</v>
      </c>
      <c r="T976" s="230">
        <f>T973/'Summary (banks)'!$T$103</f>
        <v>0</v>
      </c>
      <c r="U976" s="230">
        <f>U973/'Summary (banks)'!$U$103</f>
        <v>0</v>
      </c>
      <c r="V976" s="230">
        <f>V973/'Summary (banks)'!$V$103</f>
        <v>0</v>
      </c>
      <c r="W976" s="230">
        <f>W973/'Summary (banks)'!$W$103</f>
        <v>0</v>
      </c>
      <c r="X976" s="230">
        <f>X973/'Summary (banks)'!$X$103</f>
        <v>0</v>
      </c>
      <c r="Z976" s="399"/>
    </row>
    <row r="977" spans="1:26" ht="15.75" thickBot="1" x14ac:dyDescent="0.3">
      <c r="A977" s="238"/>
      <c r="B977" s="369"/>
      <c r="C977" s="189"/>
      <c r="D977" s="239"/>
      <c r="E977" s="230"/>
      <c r="F977" s="230"/>
      <c r="G977" s="230"/>
      <c r="H977" s="230"/>
      <c r="I977" s="230"/>
      <c r="J977" s="230"/>
      <c r="K977" s="230"/>
      <c r="L977" s="230"/>
      <c r="M977" s="230"/>
      <c r="N977" s="230"/>
      <c r="O977" s="230"/>
      <c r="P977" s="230"/>
      <c r="Q977" s="230"/>
      <c r="R977" s="230"/>
      <c r="S977" s="230"/>
      <c r="T977" s="230"/>
      <c r="U977" s="230"/>
      <c r="V977" s="230"/>
      <c r="W977" s="230"/>
      <c r="X977" s="230"/>
      <c r="Y977" s="204"/>
      <c r="Z977" s="397"/>
    </row>
    <row r="978" spans="1:26" s="23" customFormat="1" ht="15.75" customHeight="1" thickBot="1" x14ac:dyDescent="0.3">
      <c r="A978" s="682" t="s">
        <v>465</v>
      </c>
      <c r="B978" s="684" t="s">
        <v>331</v>
      </c>
      <c r="C978" s="188" t="s">
        <v>2</v>
      </c>
      <c r="D978" s="203">
        <f t="shared" ref="D978:X978" si="2">SUM(D352,D442,D472,D187)</f>
        <v>1836.3282380000001</v>
      </c>
      <c r="E978" s="203">
        <f t="shared" si="2"/>
        <v>365.14799999999997</v>
      </c>
      <c r="F978" s="203">
        <f t="shared" si="2"/>
        <v>534.65701600000011</v>
      </c>
      <c r="G978" s="203">
        <f t="shared" si="2"/>
        <v>502.96343000000002</v>
      </c>
      <c r="H978" s="203">
        <f t="shared" si="2"/>
        <v>208.40299199999998</v>
      </c>
      <c r="I978" s="203">
        <f t="shared" si="2"/>
        <v>74.832799999999992</v>
      </c>
      <c r="J978" s="203">
        <f t="shared" si="2"/>
        <v>56</v>
      </c>
      <c r="K978" s="203">
        <f t="shared" si="2"/>
        <v>1</v>
      </c>
      <c r="L978" s="203">
        <f t="shared" si="2"/>
        <v>69</v>
      </c>
      <c r="M978" s="203">
        <f t="shared" si="2"/>
        <v>-1</v>
      </c>
      <c r="N978" s="203">
        <f t="shared" si="2"/>
        <v>0</v>
      </c>
      <c r="O978" s="203">
        <f t="shared" si="2"/>
        <v>34</v>
      </c>
      <c r="P978" s="203">
        <f t="shared" si="2"/>
        <v>0</v>
      </c>
      <c r="Q978" s="203">
        <f t="shared" si="2"/>
        <v>0</v>
      </c>
      <c r="R978" s="203">
        <f t="shared" si="2"/>
        <v>0</v>
      </c>
      <c r="S978" s="203">
        <f t="shared" si="2"/>
        <v>0</v>
      </c>
      <c r="T978" s="203">
        <f t="shared" si="2"/>
        <v>2.3239999999999998</v>
      </c>
      <c r="U978" s="203">
        <f t="shared" si="2"/>
        <v>0</v>
      </c>
      <c r="V978" s="203">
        <f t="shared" si="2"/>
        <v>-11</v>
      </c>
      <c r="W978" s="203">
        <f t="shared" si="2"/>
        <v>0</v>
      </c>
      <c r="X978" s="203">
        <f t="shared" si="2"/>
        <v>0</v>
      </c>
      <c r="Y978" s="188"/>
      <c r="Z978" s="404"/>
    </row>
    <row r="979" spans="1:26" s="204" customFormat="1" x14ac:dyDescent="0.25">
      <c r="A979" s="683"/>
      <c r="B979" s="685"/>
      <c r="C979" s="189" t="s">
        <v>333</v>
      </c>
      <c r="D979" s="230">
        <f>D978/'Summary (banks)'!$D$3</f>
        <v>3.7598286277108275E-3</v>
      </c>
      <c r="E979" s="230">
        <f>E978/'Summary (banks)'!$E$3</f>
        <v>6.7725752508361195E-3</v>
      </c>
      <c r="F979" s="230">
        <f>F978/'Summary (banks)'!$F$3</f>
        <v>1.3234642016577414E-2</v>
      </c>
      <c r="G979" s="230">
        <f>G978/'Summary (banks)'!$G$3</f>
        <v>2.8244215739379401E-2</v>
      </c>
      <c r="H979" s="230">
        <f>H978/'Summary (banks)'!$H$3</f>
        <v>1.0244527105311298E-2</v>
      </c>
      <c r="I979" s="230">
        <f>I978/'Summary (banks)'!$I$3</f>
        <v>5.4287396167179017E-3</v>
      </c>
      <c r="J979" s="230">
        <f>J978/'Summary (banks)'!$J$3</f>
        <v>1.3042060645582002E-3</v>
      </c>
      <c r="K979" s="230">
        <f>K978/'Summary (banks)'!$K$3</f>
        <v>3.0839449824215136E-5</v>
      </c>
      <c r="L979" s="230">
        <f>L978/'Summary (banks)'!$L$3</f>
        <v>2.6907928089537105E-3</v>
      </c>
      <c r="M979" s="230">
        <f>M978/'Summary (banks)'!$M$3</f>
        <v>-4.1904123365739191E-5</v>
      </c>
      <c r="N979" s="230">
        <f>N978/'Summary (banks)'!$N$3</f>
        <v>0</v>
      </c>
      <c r="O979" s="230">
        <f>O978/'Summary (banks)'!$O$3</f>
        <v>9.8047697320990859E-4</v>
      </c>
      <c r="P979" s="230">
        <f>P978/'Summary (banks)'!$P$3</f>
        <v>0</v>
      </c>
      <c r="Q979" s="230">
        <f>Q978/'Summary (banks)'!$Q$3</f>
        <v>0</v>
      </c>
      <c r="R979" s="230">
        <f>R978/'Summary (banks)'!$R$3</f>
        <v>0</v>
      </c>
      <c r="S979" s="230">
        <f>S978/'Summary (banks)'!$S$3</f>
        <v>0</v>
      </c>
      <c r="T979" s="230">
        <f>T978/'Summary (banks)'!$T$3</f>
        <v>1.0897090298710629E-4</v>
      </c>
      <c r="U979" s="230">
        <f>U978/'Summary (banks)'!$U$3</f>
        <v>0</v>
      </c>
      <c r="V979" s="230">
        <f>V978/'Summary (banks)'!$V$3</f>
        <v>-2.3967752478483496E-4</v>
      </c>
      <c r="W979" s="230">
        <f>W978/'Summary (banks)'!$W$3</f>
        <v>0</v>
      </c>
      <c r="X979" s="230">
        <f>X978/'Summary (banks)'!$X$3</f>
        <v>0</v>
      </c>
      <c r="Z979" s="397"/>
    </row>
    <row r="980" spans="1:26" s="360" customFormat="1" x14ac:dyDescent="0.25">
      <c r="A980" s="683"/>
      <c r="B980" s="685"/>
      <c r="C980" s="359" t="s">
        <v>334</v>
      </c>
      <c r="D980" s="264">
        <f>D978/'Summary (banks)'!$D$7</f>
        <v>7.1631091460727363E-3</v>
      </c>
      <c r="E980" s="264">
        <f>E978/'Summary (banks)'!$E$7</f>
        <v>9.057768434236127E-3</v>
      </c>
      <c r="F980" s="264">
        <f>F978/'Summary (banks)'!$F$7</f>
        <v>2.7690550956323157E-2</v>
      </c>
      <c r="G980" s="264">
        <f>G978/'Summary (banks)'!$G$7</f>
        <v>0.19010416666666666</v>
      </c>
      <c r="H980" s="264">
        <f>H978/'Summary (banks)'!$H$7</f>
        <v>0.28330522765598659</v>
      </c>
      <c r="I980" s="264">
        <f>I978/'Summary (banks)'!$I$7</f>
        <v>6.7732985147706867E-3</v>
      </c>
      <c r="J980" s="264">
        <f>J978/'Summary (banks)'!$J$7</f>
        <v>1.9557852827157478E-3</v>
      </c>
      <c r="K980" s="264">
        <f>K978/'Summary (banks)'!$K$7</f>
        <v>1.1285407967498025E-4</v>
      </c>
      <c r="L980" s="264">
        <f>L978/'Summary (banks)'!$L$7</f>
        <v>5.0937546139081646E-3</v>
      </c>
      <c r="M980" s="264">
        <f>M978/'Summary (banks)'!$M$7</f>
        <v>-2.1070375052675939E-4</v>
      </c>
      <c r="N980" s="264">
        <f>N978/'Summary (banks)'!$N$7</f>
        <v>0</v>
      </c>
      <c r="O980" s="264">
        <f>O978/'Summary (banks)'!$O$7</f>
        <v>1.4068771465221169E-3</v>
      </c>
      <c r="P980" s="264">
        <f>P978/'Summary (banks)'!$P$7</f>
        <v>0</v>
      </c>
      <c r="Q980" s="264">
        <f>Q978/'Summary (banks)'!$Q$7</f>
        <v>0</v>
      </c>
      <c r="R980" s="264">
        <f>R978/'Summary (banks)'!$R$7</f>
        <v>0</v>
      </c>
      <c r="S980" s="264">
        <f>S978/'Summary (banks)'!$S$7</f>
        <v>0</v>
      </c>
      <c r="T980" s="264">
        <f>T978/'Summary (banks)'!$T$7</f>
        <v>1.9246729070569331E-4</v>
      </c>
      <c r="U980" s="264">
        <f>U978/'Summary (banks)'!$U$7</f>
        <v>0</v>
      </c>
      <c r="V980" s="264">
        <f>V978/'Summary (banks)'!$V$7</f>
        <v>-2.7265516557604599E-4</v>
      </c>
      <c r="W980" s="264">
        <f>W978/'Summary (banks)'!$W$7</f>
        <v>0</v>
      </c>
      <c r="X980" s="264">
        <f>X978/'Summary (banks)'!$X$7</f>
        <v>0</v>
      </c>
      <c r="Z980" s="397"/>
    </row>
    <row r="981" spans="1:26" s="204" customFormat="1" ht="15.75" thickBot="1" x14ac:dyDescent="0.3">
      <c r="A981" s="683"/>
      <c r="B981" s="685"/>
      <c r="C981" s="372" t="s">
        <v>398</v>
      </c>
      <c r="D981" s="230">
        <f>D978/'Summary (banks)'!$D$9</f>
        <v>3.1366041984871834E-2</v>
      </c>
      <c r="E981" s="230">
        <f>E978/'Summary (banks)'!$E$9</f>
        <v>2.1169829073231925E-2</v>
      </c>
      <c r="F981" s="230">
        <f>F978/'Summary (banks)'!$F$9</f>
        <v>0.16254713028906584</v>
      </c>
      <c r="G981" s="230">
        <f>G978/'Summary (banks)'!$G$9</f>
        <v>0.34597156398104273</v>
      </c>
      <c r="H981" s="230">
        <f>H978/'Summary (banks)'!$H$9</f>
        <v>0.58741258741258739</v>
      </c>
      <c r="I981" s="230">
        <f>I978/'Summary (banks)'!$I$9</f>
        <v>1.4041617323633904E-2</v>
      </c>
      <c r="J981" s="230">
        <f>J978/'Summary (banks)'!$J$9</f>
        <v>6.4434472442756871E-3</v>
      </c>
      <c r="K981" s="230">
        <f>K978/'Summary (banks)'!$K$9</f>
        <v>4.8285852245292128E-4</v>
      </c>
      <c r="L981" s="230">
        <f>L978/'Summary (banks)'!$L$9</f>
        <v>2.6558891454965358E-2</v>
      </c>
      <c r="M981" s="230">
        <f>M978/'Summary (banks)'!$M$9</f>
        <v>-1.8083182640144665E-3</v>
      </c>
      <c r="N981" s="230">
        <f>N978/'Summary (banks)'!$N$9</f>
        <v>0</v>
      </c>
      <c r="O981" s="230">
        <f>O978/'Summary (banks)'!$O$9</f>
        <v>7.0291502997725866E-3</v>
      </c>
      <c r="P981" s="230">
        <f>P978/'Summary (banks)'!$P$9</f>
        <v>0</v>
      </c>
      <c r="Q981" s="230" t="e">
        <f>Q978/'Summary (banks)'!$Q$9</f>
        <v>#DIV/0!</v>
      </c>
      <c r="R981" s="230">
        <f>R978/'Summary (banks)'!$R$9</f>
        <v>0</v>
      </c>
      <c r="S981" s="230">
        <f>S978/'Summary (banks)'!$S$9</f>
        <v>0</v>
      </c>
      <c r="T981" s="230">
        <f>T978/'Summary (banks)'!$T$9</f>
        <v>7.3534018343003919E-4</v>
      </c>
      <c r="U981" s="230">
        <f>U978/'Summary (banks)'!$U$9</f>
        <v>0</v>
      </c>
      <c r="V981" s="230">
        <f>V978/'Summary (banks)'!$V$9</f>
        <v>-2.7093596059113302E-2</v>
      </c>
      <c r="W981" s="230">
        <f>W978/'Summary (banks)'!$W$9</f>
        <v>0</v>
      </c>
      <c r="X981" s="230">
        <f>X978/'Summary (banks)'!$X$9</f>
        <v>0</v>
      </c>
      <c r="Z981" s="397"/>
    </row>
    <row r="982" spans="1:26" s="23" customFormat="1" ht="15.75" thickBot="1" x14ac:dyDescent="0.3">
      <c r="A982" s="683"/>
      <c r="B982" s="685"/>
      <c r="C982" s="236" t="s">
        <v>6</v>
      </c>
      <c r="D982" s="203">
        <f t="shared" ref="D982:X982" si="3">SUM(D356,D446,D476,D191)</f>
        <v>896.16132000000005</v>
      </c>
      <c r="E982" s="203">
        <f t="shared" si="3"/>
        <v>210.0728</v>
      </c>
      <c r="F982" s="203">
        <f t="shared" si="3"/>
        <v>235.63492200000002</v>
      </c>
      <c r="G982" s="203">
        <f t="shared" si="3"/>
        <v>318.31384200000002</v>
      </c>
      <c r="H982" s="203">
        <f t="shared" si="3"/>
        <v>91.796555999999995</v>
      </c>
      <c r="I982" s="203">
        <f t="shared" si="3"/>
        <v>24.343199999999996</v>
      </c>
      <c r="J982" s="203">
        <f t="shared" si="3"/>
        <v>22</v>
      </c>
      <c r="K982" s="203">
        <f t="shared" si="3"/>
        <v>0</v>
      </c>
      <c r="L982" s="203">
        <f t="shared" si="3"/>
        <v>22</v>
      </c>
      <c r="M982" s="203">
        <f t="shared" si="3"/>
        <v>-1</v>
      </c>
      <c r="N982" s="203">
        <f t="shared" si="3"/>
        <v>0</v>
      </c>
      <c r="O982" s="203">
        <f t="shared" si="3"/>
        <v>7</v>
      </c>
      <c r="P982" s="203">
        <f t="shared" si="3"/>
        <v>0</v>
      </c>
      <c r="Q982" s="203">
        <f t="shared" si="3"/>
        <v>0</v>
      </c>
      <c r="R982" s="203">
        <f t="shared" si="3"/>
        <v>0</v>
      </c>
      <c r="S982" s="203">
        <f t="shared" si="3"/>
        <v>0</v>
      </c>
      <c r="T982" s="203">
        <f t="shared" si="3"/>
        <v>0</v>
      </c>
      <c r="U982" s="203">
        <f t="shared" si="3"/>
        <v>0</v>
      </c>
      <c r="V982" s="203">
        <f t="shared" si="3"/>
        <v>-34</v>
      </c>
      <c r="W982" s="203">
        <f t="shared" si="3"/>
        <v>0</v>
      </c>
      <c r="X982" s="203">
        <f t="shared" si="3"/>
        <v>0</v>
      </c>
      <c r="Y982" s="188"/>
      <c r="Z982" s="404"/>
    </row>
    <row r="983" spans="1:26" s="204" customFormat="1" x14ac:dyDescent="0.25">
      <c r="A983" s="683"/>
      <c r="B983" s="685"/>
      <c r="C983" s="189" t="s">
        <v>335</v>
      </c>
      <c r="D983" s="230">
        <f>D982/'Summary (banks)'!$D$29</f>
        <v>9.5014087219418199E-3</v>
      </c>
      <c r="E983" s="230">
        <f>E982/'Summary (banks)'!$E$29</f>
        <v>1.2349605130651403E-2</v>
      </c>
      <c r="F983" s="230">
        <f>F982/'Summary (banks)'!$F$29</f>
        <v>4.723756906077347E-2</v>
      </c>
      <c r="G983" s="230">
        <f>G982/'Summary (banks)'!$G$29</f>
        <v>-8.5460599334073253E-2</v>
      </c>
      <c r="H983" s="230">
        <f>H982/'Summary (banks)'!$H$29</f>
        <v>4.1997729852440401E-2</v>
      </c>
      <c r="I983" s="230">
        <f>I982/'Summary (banks)'!$I$29</f>
        <v>-1.772816808929743E-2</v>
      </c>
      <c r="J983" s="230">
        <f>J982/'Summary (banks)'!$J$29</f>
        <v>2.2471910112359553E-3</v>
      </c>
      <c r="K983" s="230">
        <f>K982/'Summary (banks)'!$K$29</f>
        <v>0</v>
      </c>
      <c r="L983" s="230">
        <f>L982/'Summary (banks)'!$L$29</f>
        <v>3.6000654557355586E-3</v>
      </c>
      <c r="M983" s="230">
        <f>M982/'Summary (banks)'!$M$29</f>
        <v>-1.5142337976983646E-4</v>
      </c>
      <c r="N983" s="230">
        <f>N982/'Summary (banks)'!$N$29</f>
        <v>0</v>
      </c>
      <c r="O983" s="230">
        <f>O982/'Summary (banks)'!$O$29</f>
        <v>-1.4005602240896359E-3</v>
      </c>
      <c r="P983" s="230">
        <f>P982/'Summary (banks)'!$P$29</f>
        <v>0</v>
      </c>
      <c r="Q983" s="230">
        <f>Q982/'Summary (banks)'!$Q$29</f>
        <v>0</v>
      </c>
      <c r="R983" s="230">
        <f>R982/'Summary (banks)'!$R$29</f>
        <v>0</v>
      </c>
      <c r="S983" s="230">
        <f>S982/'Summary (banks)'!$S$29</f>
        <v>0</v>
      </c>
      <c r="T983" s="230">
        <f>T982/'Summary (banks)'!$T$29</f>
        <v>0</v>
      </c>
      <c r="U983" s="230">
        <f>U982/'Summary (banks)'!$U$29</f>
        <v>0</v>
      </c>
      <c r="V983" s="230">
        <f>V982/'Summary (banks)'!$V$29</f>
        <v>-3.5613281659159944E-3</v>
      </c>
      <c r="W983" s="230">
        <f>W982/'Summary (banks)'!$W$29</f>
        <v>0</v>
      </c>
      <c r="X983" s="230">
        <f>X982/'Summary (banks)'!$X$29</f>
        <v>0</v>
      </c>
      <c r="Z983" s="397"/>
    </row>
    <row r="984" spans="1:26" s="360" customFormat="1" x14ac:dyDescent="0.25">
      <c r="A984" s="683"/>
      <c r="B984" s="685"/>
      <c r="C984" s="359" t="s">
        <v>336</v>
      </c>
      <c r="D984" s="264">
        <f>D982/'Summary (banks)'!$D$33</f>
        <v>1.324003309839347E-2</v>
      </c>
      <c r="E984" s="264">
        <f>E982/'Summary (banks)'!$E$33</f>
        <v>1.2010309278350515E-2</v>
      </c>
      <c r="F984" s="264">
        <f>F982/'Summary (banks)'!$F$33</f>
        <v>7.3453608247422655E-2</v>
      </c>
      <c r="G984" s="264">
        <f>G982/'Summary (banks)'!$G$33</f>
        <v>-9.6855345911949692E-2</v>
      </c>
      <c r="H984" s="264">
        <f>H982/'Summary (banks)'!$H$33</f>
        <v>0.24262295081967195</v>
      </c>
      <c r="I984" s="264">
        <f>I982/'Summary (banks)'!$I$33</f>
        <v>8.8815789473684376E-2</v>
      </c>
      <c r="J984" s="264">
        <f>J982/'Summary (banks)'!$J$33</f>
        <v>2.8043339706819632E-3</v>
      </c>
      <c r="K984" s="264">
        <f>K982/'Summary (banks)'!$K$33</f>
        <v>0</v>
      </c>
      <c r="L984" s="264">
        <f>L982/'Summary (banks)'!$L$33</f>
        <v>4.9349484073575598E-3</v>
      </c>
      <c r="M984" s="264">
        <f>M982/'Summary (banks)'!$M$33</f>
        <v>-5.7903879559930511E-4</v>
      </c>
      <c r="N984" s="264">
        <f>N982/'Summary (banks)'!$N$33</f>
        <v>0</v>
      </c>
      <c r="O984" s="264">
        <f>O982/'Summary (banks)'!$O$33</f>
        <v>-9.3209054593874838E-3</v>
      </c>
      <c r="P984" s="264">
        <f>P982/'Summary (banks)'!$P$33</f>
        <v>0</v>
      </c>
      <c r="Q984" s="264">
        <f>Q982/'Summary (banks)'!$Q$33</f>
        <v>0</v>
      </c>
      <c r="R984" s="264">
        <f>R982/'Summary (banks)'!$R$33</f>
        <v>0</v>
      </c>
      <c r="S984" s="264">
        <f>S982/'Summary (banks)'!$S$33</f>
        <v>0</v>
      </c>
      <c r="T984" s="264">
        <f>T982/'Summary (banks)'!$T$33</f>
        <v>0</v>
      </c>
      <c r="U984" s="264">
        <f>U982/'Summary (banks)'!$U$33</f>
        <v>0</v>
      </c>
      <c r="V984" s="264">
        <f>V982/'Summary (banks)'!$V$33</f>
        <v>-3.2267248742526337E-3</v>
      </c>
      <c r="W984" s="264">
        <f>W982/'Summary (banks)'!$W$33</f>
        <v>0</v>
      </c>
      <c r="X984" s="264">
        <f>X982/'Summary (banks)'!$X$33</f>
        <v>0</v>
      </c>
      <c r="Z984" s="397"/>
    </row>
    <row r="985" spans="1:26" s="204" customFormat="1" ht="15.75" thickBot="1" x14ac:dyDescent="0.3">
      <c r="A985" s="683"/>
      <c r="B985" s="685"/>
      <c r="C985" s="372" t="s">
        <v>399</v>
      </c>
      <c r="D985" s="230">
        <f>D982/'Summary (banks)'!$D$35</f>
        <v>3.6178517140125196E-2</v>
      </c>
      <c r="E985" s="230">
        <f>E982/'Summary (banks)'!$E$35</f>
        <v>2.1702682563338304E-2</v>
      </c>
      <c r="F985" s="230">
        <f>F982/'Summary (banks)'!$F$35</f>
        <v>0.17647058823529413</v>
      </c>
      <c r="G985" s="230">
        <f>G982/'Summary (banks)'!$G$35</f>
        <v>0.65999999999999992</v>
      </c>
      <c r="H985" s="230">
        <f>H982/'Summary (banks)'!$H$35</f>
        <v>0.39153439153439151</v>
      </c>
      <c r="I985" s="230">
        <f>I982/'Summary (banks)'!$I$35</f>
        <v>2.4680073126142593E-2</v>
      </c>
      <c r="J985" s="230">
        <f>J982/'Summary (banks)'!$J$35</f>
        <v>6.9708491761723704E-3</v>
      </c>
      <c r="K985" s="230">
        <f>K982/'Summary (banks)'!$K$35</f>
        <v>0</v>
      </c>
      <c r="L985" s="230">
        <f>L982/'Summary (banks)'!$L$35</f>
        <v>1.6393442622950821E-2</v>
      </c>
      <c r="M985" s="230">
        <f>M982/'Summary (banks)'!$M$35</f>
        <v>-4.7846889952153108E-3</v>
      </c>
      <c r="N985" s="230">
        <f>N982/'Summary (banks)'!$N$35</f>
        <v>0</v>
      </c>
      <c r="O985" s="230">
        <f>O982/'Summary (banks)'!$O$35</f>
        <v>3.6900369003690036E-3</v>
      </c>
      <c r="P985" s="230">
        <f>P982/'Summary (banks)'!$P$35</f>
        <v>0</v>
      </c>
      <c r="Q985" s="230" t="e">
        <f>Q982/'Summary (banks)'!$Q$35</f>
        <v>#DIV/0!</v>
      </c>
      <c r="R985" s="230">
        <f>R982/'Summary (banks)'!$R$35</f>
        <v>0</v>
      </c>
      <c r="S985" s="230">
        <f>S982/'Summary (banks)'!$S$35</f>
        <v>0</v>
      </c>
      <c r="T985" s="230">
        <f>T982/'Summary (banks)'!$T$35</f>
        <v>0</v>
      </c>
      <c r="U985" s="230">
        <f>U982/'Summary (banks)'!$U$35</f>
        <v>0</v>
      </c>
      <c r="V985" s="230">
        <f>V982/'Summary (banks)'!$V$35</f>
        <v>-0.20858895705521471</v>
      </c>
      <c r="W985" s="230">
        <f>W982/'Summary (banks)'!$W$35</f>
        <v>0</v>
      </c>
      <c r="X985" s="230">
        <f>X982/'Summary (banks)'!$X$35</f>
        <v>0</v>
      </c>
      <c r="Z985" s="397"/>
    </row>
    <row r="986" spans="1:26" s="23" customFormat="1" ht="15.75" thickBot="1" x14ac:dyDescent="0.3">
      <c r="A986" s="683"/>
      <c r="B986" s="685"/>
      <c r="C986" s="188" t="s">
        <v>400</v>
      </c>
      <c r="D986" s="203">
        <f t="shared" ref="D986:X986" si="4">SUM(D360,D450,D480,D195)</f>
        <v>78.868155999999999</v>
      </c>
      <c r="E986" s="203">
        <f t="shared" si="4"/>
        <v>14.425599999999999</v>
      </c>
      <c r="F986" s="203">
        <f t="shared" si="4"/>
        <v>23.425694</v>
      </c>
      <c r="G986" s="203">
        <f t="shared" si="4"/>
        <v>33.071567999999999</v>
      </c>
      <c r="H986" s="203">
        <f t="shared" si="4"/>
        <v>1.240494</v>
      </c>
      <c r="I986" s="203">
        <f t="shared" si="4"/>
        <v>2.7047999999999996</v>
      </c>
      <c r="J986" s="203">
        <f t="shared" si="4"/>
        <v>0</v>
      </c>
      <c r="K986" s="203">
        <f t="shared" si="4"/>
        <v>0</v>
      </c>
      <c r="L986" s="203">
        <f t="shared" si="4"/>
        <v>2</v>
      </c>
      <c r="M986" s="203">
        <f t="shared" si="4"/>
        <v>0</v>
      </c>
      <c r="N986" s="203">
        <f t="shared" si="4"/>
        <v>0</v>
      </c>
      <c r="O986" s="203">
        <f t="shared" si="4"/>
        <v>0</v>
      </c>
      <c r="P986" s="203">
        <f t="shared" si="4"/>
        <v>0</v>
      </c>
      <c r="Q986" s="203">
        <f t="shared" si="4"/>
        <v>0</v>
      </c>
      <c r="R986" s="203">
        <f t="shared" si="4"/>
        <v>0</v>
      </c>
      <c r="S986" s="203">
        <f t="shared" si="4"/>
        <v>0</v>
      </c>
      <c r="T986" s="203">
        <f t="shared" si="4"/>
        <v>0</v>
      </c>
      <c r="U986" s="203">
        <f t="shared" si="4"/>
        <v>0</v>
      </c>
      <c r="V986" s="203">
        <f t="shared" si="4"/>
        <v>2</v>
      </c>
      <c r="W986" s="203">
        <f t="shared" si="4"/>
        <v>0</v>
      </c>
      <c r="X986" s="203">
        <f t="shared" si="4"/>
        <v>0</v>
      </c>
      <c r="Y986" s="188"/>
      <c r="Z986" s="404"/>
    </row>
    <row r="987" spans="1:26" s="204" customFormat="1" x14ac:dyDescent="0.25">
      <c r="A987" s="683"/>
      <c r="B987" s="685"/>
      <c r="C987" s="189" t="s">
        <v>401</v>
      </c>
      <c r="D987" s="230">
        <f>D986/'Summary (banks)'!$D$42</f>
        <v>2.8270807208767459E-3</v>
      </c>
      <c r="E987" s="230">
        <f>E986/'Summary (banks)'!$E$42</f>
        <v>4.7548291233283808E-3</v>
      </c>
      <c r="F987" s="230">
        <f>F986/'Summary (banks)'!$F$42</f>
        <v>1.4529914529914532E-2</v>
      </c>
      <c r="G987" s="230">
        <f>G986/'Summary (banks)'!$G$42</f>
        <v>0.4285714285714286</v>
      </c>
      <c r="H987" s="230">
        <f>H986/'Summary (banks)'!$H$42</f>
        <v>3.0303030303030304E-2</v>
      </c>
      <c r="I987" s="230">
        <f>I986/'Summary (banks)'!$I$42</f>
        <v>2.6064291920069498E-3</v>
      </c>
      <c r="J987" s="230">
        <f>J986/'Summary (banks)'!$J$42</f>
        <v>0</v>
      </c>
      <c r="K987" s="230">
        <f>K986/'Summary (banks)'!$K$42</f>
        <v>0</v>
      </c>
      <c r="L987" s="230">
        <f>L986/'Summary (banks)'!$L$42</f>
        <v>1.1682242990654205E-3</v>
      </c>
      <c r="M987" s="230">
        <f>M986/'Summary (banks)'!$M$42</f>
        <v>0</v>
      </c>
      <c r="N987" s="230">
        <f>N986/'Summary (banks)'!$N$42</f>
        <v>0</v>
      </c>
      <c r="O987" s="230">
        <f>O986/'Summary (banks)'!$O$42</f>
        <v>0</v>
      </c>
      <c r="P987" s="230">
        <f>P986/'Summary (banks)'!$P$42</f>
        <v>0</v>
      </c>
      <c r="Q987" s="230">
        <f>Q986/'Summary (banks)'!$Q$42</f>
        <v>0</v>
      </c>
      <c r="R987" s="230">
        <f>R986/'Summary (banks)'!$R$42</f>
        <v>0</v>
      </c>
      <c r="S987" s="230">
        <f>S986/'Summary (banks)'!$S$42</f>
        <v>0</v>
      </c>
      <c r="T987" s="230">
        <f>T986/'Summary (banks)'!$T$42</f>
        <v>0</v>
      </c>
      <c r="U987" s="230">
        <f>U986/'Summary (banks)'!$U$42</f>
        <v>0</v>
      </c>
      <c r="V987" s="230">
        <f>V986/'Summary (banks)'!$V$42</f>
        <v>9.0702947845804993E-4</v>
      </c>
      <c r="W987" s="230">
        <f>W986/'Summary (banks)'!$W$42</f>
        <v>0</v>
      </c>
      <c r="X987" s="230">
        <f>X986/'Summary (banks)'!$X$42</f>
        <v>0</v>
      </c>
      <c r="Z987" s="397"/>
    </row>
    <row r="988" spans="1:26" s="360" customFormat="1" x14ac:dyDescent="0.25">
      <c r="A988" s="683"/>
      <c r="B988" s="685"/>
      <c r="C988" s="359" t="s">
        <v>402</v>
      </c>
      <c r="D988" s="264">
        <f>D986/'Summary (banks)'!$D$46</f>
        <v>4.2320015414843556E-3</v>
      </c>
      <c r="E988" s="264">
        <f>E986/'Summary (banks)'!$E$46</f>
        <v>4.9367479173094732E-3</v>
      </c>
      <c r="F988" s="264">
        <f>F986/'Summary (banks)'!$F$46</f>
        <v>1.6815034619188925E-2</v>
      </c>
      <c r="G988" s="264">
        <f>G986/'Summary (banks)'!$G$46</f>
        <v>-0.21052631578947364</v>
      </c>
      <c r="H988" s="264">
        <f>H986/'Summary (banks)'!$H$46</f>
        <v>0.05</v>
      </c>
      <c r="I988" s="264">
        <f>I986/'Summary (banks)'!$I$46</f>
        <v>2.5728987993138934E-3</v>
      </c>
      <c r="J988" s="264">
        <f>J986/'Summary (banks)'!$J$46</f>
        <v>0</v>
      </c>
      <c r="K988" s="264">
        <f>K986/'Summary (banks)'!$K$46</f>
        <v>0</v>
      </c>
      <c r="L988" s="264">
        <f>L986/'Summary (banks)'!$L$46</f>
        <v>1.7667844522968198E-3</v>
      </c>
      <c r="M988" s="264">
        <f>M986/'Summary (banks)'!$M$46</f>
        <v>0</v>
      </c>
      <c r="N988" s="264">
        <f>N986/'Summary (banks)'!$N$46</f>
        <v>0</v>
      </c>
      <c r="O988" s="264">
        <f>O986/'Summary (banks)'!$O$46</f>
        <v>0</v>
      </c>
      <c r="P988" s="264">
        <f>P986/'Summary (banks)'!$P$46</f>
        <v>0</v>
      </c>
      <c r="Q988" s="264">
        <f>Q986/'Summary (banks)'!$Q$46</f>
        <v>0</v>
      </c>
      <c r="R988" s="264">
        <f>R986/'Summary (banks)'!$R$46</f>
        <v>0</v>
      </c>
      <c r="S988" s="264">
        <f>S986/'Summary (banks)'!$S$46</f>
        <v>0</v>
      </c>
      <c r="T988" s="264">
        <f>T986/'Summary (banks)'!$T$46</f>
        <v>0</v>
      </c>
      <c r="U988" s="264">
        <f>U986/'Summary (banks)'!$U$46</f>
        <v>0</v>
      </c>
      <c r="V988" s="264">
        <f>V986/'Summary (banks)'!$V$46</f>
        <v>9.3632958801498128E-4</v>
      </c>
      <c r="W988" s="264">
        <f>W986/'Summary (banks)'!$W$46</f>
        <v>0</v>
      </c>
      <c r="X988" s="264">
        <f>X986/'Summary (banks)'!$X$46</f>
        <v>0</v>
      </c>
      <c r="Z988" s="397"/>
    </row>
    <row r="989" spans="1:26" s="204" customFormat="1" ht="15.75" thickBot="1" x14ac:dyDescent="0.3">
      <c r="A989" s="683"/>
      <c r="B989" s="685"/>
      <c r="C989" s="372" t="s">
        <v>403</v>
      </c>
      <c r="D989" s="230">
        <f>D986/'Summary (banks)'!$D$48</f>
        <v>2.0579161364595006E-2</v>
      </c>
      <c r="E989" s="230">
        <f>E986/'Summary (banks)'!$E$48</f>
        <v>1.2648221343873518E-2</v>
      </c>
      <c r="F989" s="230">
        <f>F986/'Summary (banks)'!$F$48</f>
        <v>0.38636363636363635</v>
      </c>
      <c r="G989" s="230">
        <f>G986/'Summary (banks)'!$G$48</f>
        <v>0.54545454545454541</v>
      </c>
      <c r="H989" s="230">
        <f>H986/'Summary (banks)'!$H$48</f>
        <v>0.2</v>
      </c>
      <c r="I989" s="230">
        <f>I986/'Summary (banks)'!$I$48</f>
        <v>1.3215859030837001E-2</v>
      </c>
      <c r="J989" s="230">
        <f>J986/'Summary (banks)'!$J$48</f>
        <v>0</v>
      </c>
      <c r="K989" s="230">
        <f>K986/'Summary (banks)'!$K$48</f>
        <v>0</v>
      </c>
      <c r="L989" s="230">
        <f>L986/'Summary (banks)'!$L$48</f>
        <v>9.2592592592592587E-3</v>
      </c>
      <c r="M989" s="230">
        <f>M986/'Summary (banks)'!$M$48</f>
        <v>0</v>
      </c>
      <c r="N989" s="230">
        <f>N986/'Summary (banks)'!$N$48</f>
        <v>0</v>
      </c>
      <c r="O989" s="230">
        <f>O986/'Summary (banks)'!$O$48</f>
        <v>0</v>
      </c>
      <c r="P989" s="230">
        <f>P986/'Summary (banks)'!$P$48</f>
        <v>0</v>
      </c>
      <c r="Q989" s="230" t="e">
        <f>Q986/'Summary (banks)'!$Q$48</f>
        <v>#DIV/0!</v>
      </c>
      <c r="R989" s="230">
        <f>R986/'Summary (banks)'!$R$48</f>
        <v>0</v>
      </c>
      <c r="S989" s="230">
        <f>S986/'Summary (banks)'!$S$48</f>
        <v>0</v>
      </c>
      <c r="T989" s="230">
        <f>T986/'Summary (banks)'!$T$48</f>
        <v>0</v>
      </c>
      <c r="U989" s="230">
        <f>U986/'Summary (banks)'!$U$48</f>
        <v>0</v>
      </c>
      <c r="V989" s="230">
        <f>V986/'Summary (banks)'!$V$48</f>
        <v>3.3898305084745763E-2</v>
      </c>
      <c r="W989" s="230">
        <f>W986/'Summary (banks)'!$W$48</f>
        <v>0</v>
      </c>
      <c r="X989" s="230">
        <f>X986/'Summary (banks)'!$X$48</f>
        <v>0</v>
      </c>
      <c r="Z989" s="397"/>
    </row>
    <row r="990" spans="1:26" s="23" customFormat="1" ht="15.75" thickBot="1" x14ac:dyDescent="0.3">
      <c r="A990" s="683"/>
      <c r="B990" s="685"/>
      <c r="C990" s="188" t="s">
        <v>3</v>
      </c>
      <c r="D990" s="203">
        <f t="shared" ref="D990:X990" si="5">SUM(D364,D454,D484,D199)</f>
        <v>4635</v>
      </c>
      <c r="E990" s="203">
        <f t="shared" si="5"/>
        <v>1150</v>
      </c>
      <c r="F990" s="203">
        <f t="shared" si="5"/>
        <v>833</v>
      </c>
      <c r="G990" s="203">
        <f t="shared" si="5"/>
        <v>1351</v>
      </c>
      <c r="H990" s="203">
        <f t="shared" si="5"/>
        <v>398</v>
      </c>
      <c r="I990" s="203">
        <f t="shared" si="5"/>
        <v>183</v>
      </c>
      <c r="J990" s="203">
        <f t="shared" si="5"/>
        <v>236</v>
      </c>
      <c r="K990" s="203">
        <f t="shared" si="5"/>
        <v>0</v>
      </c>
      <c r="L990" s="203">
        <f t="shared" si="5"/>
        <v>249</v>
      </c>
      <c r="M990" s="203">
        <f t="shared" si="5"/>
        <v>0</v>
      </c>
      <c r="N990" s="203">
        <f t="shared" si="5"/>
        <v>0</v>
      </c>
      <c r="O990" s="203">
        <f t="shared" si="5"/>
        <v>123</v>
      </c>
      <c r="P990" s="203">
        <f t="shared" si="5"/>
        <v>0</v>
      </c>
      <c r="Q990" s="203">
        <f t="shared" si="5"/>
        <v>0</v>
      </c>
      <c r="R990" s="203">
        <f t="shared" si="5"/>
        <v>0</v>
      </c>
      <c r="S990" s="203">
        <f t="shared" si="5"/>
        <v>0</v>
      </c>
      <c r="T990" s="203">
        <f t="shared" si="5"/>
        <v>0</v>
      </c>
      <c r="U990" s="203">
        <f t="shared" si="5"/>
        <v>0</v>
      </c>
      <c r="V990" s="203">
        <f t="shared" si="5"/>
        <v>112</v>
      </c>
      <c r="W990" s="203">
        <f t="shared" si="5"/>
        <v>0</v>
      </c>
      <c r="X990" s="203">
        <f t="shared" si="5"/>
        <v>0</v>
      </c>
      <c r="Y990" s="188"/>
      <c r="Z990" s="404"/>
    </row>
    <row r="991" spans="1:26" s="204" customFormat="1" x14ac:dyDescent="0.25">
      <c r="A991" s="683"/>
      <c r="B991" s="685"/>
      <c r="C991" s="189" t="s">
        <v>337</v>
      </c>
      <c r="D991" s="230">
        <f>D990/'Summary (banks)'!$D$16</f>
        <v>2.2096534443420001E-3</v>
      </c>
      <c r="E991" s="230">
        <f>E990/'Summary (banks)'!$E$16</f>
        <v>4.4409431790974462E-3</v>
      </c>
      <c r="F991" s="230">
        <f>F990/'Summary (banks)'!$F$16</f>
        <v>6.3636363636363638E-3</v>
      </c>
      <c r="G991" s="230">
        <f>G990/'Summary (banks)'!$G$16</f>
        <v>1.4710526029246834E-2</v>
      </c>
      <c r="H991" s="230">
        <f>H990/'Summary (banks)'!$H$16</f>
        <v>4.4681949839459325E-3</v>
      </c>
      <c r="I991" s="230">
        <f>I990/'Summary (banks)'!$I$16</f>
        <v>2.0957878100735243E-3</v>
      </c>
      <c r="J991" s="230">
        <f>J990/'Summary (banks)'!$J$16</f>
        <v>1.2999102180654473E-3</v>
      </c>
      <c r="K991" s="230">
        <f>K990/'Summary (banks)'!$K$16</f>
        <v>0</v>
      </c>
      <c r="L991" s="230">
        <f>L990/'Summary (banks)'!$L$16</f>
        <v>1.8904309271462845E-3</v>
      </c>
      <c r="M991" s="230">
        <f>M990/'Summary (banks)'!$M$16</f>
        <v>0</v>
      </c>
      <c r="N991" s="230">
        <f>N990/'Summary (banks)'!$N$16</f>
        <v>0</v>
      </c>
      <c r="O991" s="230">
        <f>O990/'Summary (banks)'!$O$16</f>
        <v>1.2165570446565452E-3</v>
      </c>
      <c r="P991" s="230">
        <f>P990/'Summary (banks)'!$P$16</f>
        <v>0</v>
      </c>
      <c r="Q991" s="230">
        <f>Q990/'Summary (banks)'!$Q$16</f>
        <v>0</v>
      </c>
      <c r="R991" s="230">
        <f>R990/'Summary (banks)'!$R$16</f>
        <v>0</v>
      </c>
      <c r="S991" s="230">
        <f>S990/'Summary (banks)'!$S$16</f>
        <v>0</v>
      </c>
      <c r="T991" s="230">
        <f>T990/'Summary (banks)'!$T$16</f>
        <v>0</v>
      </c>
      <c r="U991" s="230">
        <f>U990/'Summary (banks)'!$U$16</f>
        <v>0</v>
      </c>
      <c r="V991" s="230">
        <f>V990/'Summary (banks)'!$V$16</f>
        <v>6.0814369566751915E-4</v>
      </c>
      <c r="W991" s="230">
        <f>W990/'Summary (banks)'!$W$16</f>
        <v>0</v>
      </c>
      <c r="X991" s="230">
        <f>X990/'Summary (banks)'!$X$16</f>
        <v>0</v>
      </c>
      <c r="Z991" s="397"/>
    </row>
    <row r="992" spans="1:26" s="360" customFormat="1" x14ac:dyDescent="0.25">
      <c r="A992" s="683"/>
      <c r="B992" s="685"/>
      <c r="C992" s="359" t="s">
        <v>338</v>
      </c>
      <c r="D992" s="264">
        <f>D990/'Summary (banks)'!$D$20</f>
        <v>3.9539381138307648E-3</v>
      </c>
      <c r="E992" s="264">
        <f>E990/'Summary (banks)'!$E$20</f>
        <v>5.3639310618251359E-3</v>
      </c>
      <c r="F992" s="264">
        <f>F990/'Summary (banks)'!$F$20</f>
        <v>1.0124213033860813E-2</v>
      </c>
      <c r="G992" s="264">
        <f>G990/'Summary (banks)'!$G$20</f>
        <v>4.9537987679671457E-2</v>
      </c>
      <c r="H992" s="264">
        <f>H990/'Summary (banks)'!$H$20</f>
        <v>0.27988748241912798</v>
      </c>
      <c r="I992" s="264">
        <f>I990/'Summary (banks)'!$I$20</f>
        <v>2.1412274030304804E-3</v>
      </c>
      <c r="J992" s="264">
        <f>J990/'Summary (banks)'!$J$20</f>
        <v>1.8945171389580155E-3</v>
      </c>
      <c r="K992" s="264">
        <f>K990/'Summary (banks)'!$K$20</f>
        <v>0</v>
      </c>
      <c r="L992" s="264">
        <f>L990/'Summary (banks)'!$L$20</f>
        <v>3.1084590032957157E-3</v>
      </c>
      <c r="M992" s="264">
        <f>M990/'Summary (banks)'!$M$20</f>
        <v>0</v>
      </c>
      <c r="N992" s="264">
        <f>N990/'Summary (banks)'!$N$20</f>
        <v>0</v>
      </c>
      <c r="O992" s="264">
        <f>O990/'Summary (banks)'!$O$20</f>
        <v>2.222302522223025E-3</v>
      </c>
      <c r="P992" s="264">
        <f>P990/'Summary (banks)'!$P$20</f>
        <v>0</v>
      </c>
      <c r="Q992" s="264">
        <f>Q990/'Summary (banks)'!$Q$20</f>
        <v>0</v>
      </c>
      <c r="R992" s="264">
        <f>R990/'Summary (banks)'!$R$20</f>
        <v>0</v>
      </c>
      <c r="S992" s="264">
        <f>S990/'Summary (banks)'!$S$20</f>
        <v>0</v>
      </c>
      <c r="T992" s="264">
        <f>T990/'Summary (banks)'!$T$20</f>
        <v>0</v>
      </c>
      <c r="U992" s="264">
        <f>U990/'Summary (banks)'!$U$20</f>
        <v>0</v>
      </c>
      <c r="V992" s="264">
        <f>V990/'Summary (banks)'!$V$20</f>
        <v>7.2572232049711977E-4</v>
      </c>
      <c r="W992" s="264">
        <f>W990/'Summary (banks)'!$W$20</f>
        <v>0</v>
      </c>
      <c r="X992" s="264">
        <f>X990/'Summary (banks)'!$X$20</f>
        <v>0</v>
      </c>
      <c r="Z992" s="397"/>
    </row>
    <row r="993" spans="1:26" s="204" customFormat="1" ht="15.75" thickBot="1" x14ac:dyDescent="0.3">
      <c r="A993" s="683"/>
      <c r="B993" s="685"/>
      <c r="C993" s="372" t="s">
        <v>404</v>
      </c>
      <c r="D993" s="230">
        <f>D990/'Summary (banks)'!$D$22</f>
        <v>3.2021167822698759E-2</v>
      </c>
      <c r="E993" s="230">
        <f>E990/'Summary (banks)'!$E$22</f>
        <v>2.9151562777256713E-2</v>
      </c>
      <c r="F993" s="230">
        <f>F990/'Summary (banks)'!$F$22</f>
        <v>0.13494249149522111</v>
      </c>
      <c r="G993" s="230">
        <f>G990/'Summary (banks)'!$G$22</f>
        <v>0.17748292170257488</v>
      </c>
      <c r="H993" s="230">
        <f>H990/'Summary (banks)'!$H$22</f>
        <v>0.73567467652495377</v>
      </c>
      <c r="I993" s="230">
        <f>I990/'Summary (banks)'!$I$22</f>
        <v>1.198192889412689E-2</v>
      </c>
      <c r="J993" s="230">
        <f>J990/'Summary (banks)'!$J$22</f>
        <v>8.402164625462831E-3</v>
      </c>
      <c r="K993" s="230">
        <f>K990/'Summary (banks)'!$K$22</f>
        <v>0</v>
      </c>
      <c r="L993" s="230">
        <f>L990/'Summary (banks)'!$L$22</f>
        <v>4.8377695745094228E-2</v>
      </c>
      <c r="M993" s="230">
        <f>M990/'Summary (banks)'!$M$22</f>
        <v>0</v>
      </c>
      <c r="N993" s="230">
        <f>N990/'Summary (banks)'!$N$22</f>
        <v>0</v>
      </c>
      <c r="O993" s="230">
        <f>O990/'Summary (banks)'!$O$22</f>
        <v>1.724379643908594E-2</v>
      </c>
      <c r="P993" s="230">
        <f>P990/'Summary (banks)'!$P$22</f>
        <v>0</v>
      </c>
      <c r="Q993" s="230" t="e">
        <f>Q990/'Summary (banks)'!$Q$22</f>
        <v>#DIV/0!</v>
      </c>
      <c r="R993" s="230">
        <f>R990/'Summary (banks)'!$R$22</f>
        <v>0</v>
      </c>
      <c r="S993" s="230">
        <f>S990/'Summary (banks)'!$S$22</f>
        <v>0</v>
      </c>
      <c r="T993" s="230">
        <f>T990/'Summary (banks)'!$T$22</f>
        <v>0</v>
      </c>
      <c r="U993" s="230">
        <f>U990/'Summary (banks)'!$U$22</f>
        <v>0</v>
      </c>
      <c r="V993" s="230">
        <f>V990/'Summary (banks)'!$V$22</f>
        <v>0.10831721470019343</v>
      </c>
      <c r="W993" s="230">
        <f>W990/'Summary (banks)'!$W$22</f>
        <v>0</v>
      </c>
      <c r="X993" s="230">
        <f>X990/'Summary (banks)'!$X$22</f>
        <v>0</v>
      </c>
      <c r="Z993" s="397"/>
    </row>
    <row r="994" spans="1:26" s="23" customFormat="1" ht="15.75" thickBot="1" x14ac:dyDescent="0.3">
      <c r="A994" s="683"/>
      <c r="B994" s="685"/>
      <c r="C994" s="190" t="s">
        <v>405</v>
      </c>
      <c r="D994" s="203">
        <f t="shared" ref="D994:X994" si="6">SUM(D368,D458,D488,D203)</f>
        <v>0</v>
      </c>
      <c r="E994" s="203">
        <f t="shared" si="6"/>
        <v>0</v>
      </c>
      <c r="F994" s="203">
        <f t="shared" si="6"/>
        <v>0</v>
      </c>
      <c r="G994" s="203">
        <f t="shared" si="6"/>
        <v>0</v>
      </c>
      <c r="H994" s="203">
        <f t="shared" si="6"/>
        <v>0</v>
      </c>
      <c r="I994" s="203">
        <f t="shared" si="6"/>
        <v>0</v>
      </c>
      <c r="J994" s="203">
        <f t="shared" si="6"/>
        <v>0</v>
      </c>
      <c r="K994" s="203">
        <f t="shared" si="6"/>
        <v>0</v>
      </c>
      <c r="L994" s="203">
        <f t="shared" si="6"/>
        <v>0</v>
      </c>
      <c r="M994" s="203">
        <f t="shared" si="6"/>
        <v>0</v>
      </c>
      <c r="N994" s="203">
        <f t="shared" si="6"/>
        <v>0</v>
      </c>
      <c r="O994" s="203">
        <f t="shared" si="6"/>
        <v>0</v>
      </c>
      <c r="P994" s="203">
        <f t="shared" si="6"/>
        <v>0</v>
      </c>
      <c r="Q994" s="203">
        <f t="shared" si="6"/>
        <v>0</v>
      </c>
      <c r="R994" s="203">
        <f t="shared" si="6"/>
        <v>0</v>
      </c>
      <c r="S994" s="203">
        <f t="shared" si="6"/>
        <v>0</v>
      </c>
      <c r="T994" s="203">
        <f t="shared" si="6"/>
        <v>0</v>
      </c>
      <c r="U994" s="203">
        <f t="shared" si="6"/>
        <v>0</v>
      </c>
      <c r="V994" s="203">
        <f t="shared" si="6"/>
        <v>0</v>
      </c>
      <c r="W994" s="203">
        <f t="shared" si="6"/>
        <v>0</v>
      </c>
      <c r="X994" s="203">
        <f t="shared" si="6"/>
        <v>0</v>
      </c>
      <c r="Y994" s="190"/>
      <c r="Z994" s="405"/>
    </row>
    <row r="995" spans="1:26" s="192" customFormat="1" ht="15.75" thickBot="1" x14ac:dyDescent="0.3">
      <c r="A995" s="683"/>
      <c r="B995" s="686"/>
      <c r="C995" s="191" t="s">
        <v>406</v>
      </c>
      <c r="D995" s="231">
        <f>D994/'Summary (banks)'!$D$55</f>
        <v>0</v>
      </c>
      <c r="E995" s="231" t="e">
        <f>E994/'Summary (banks)'!$E$55</f>
        <v>#DIV/0!</v>
      </c>
      <c r="F995" s="231" t="e">
        <f>F994/'Summary (banks)'!$F$55</f>
        <v>#DIV/0!</v>
      </c>
      <c r="G995" s="231" t="e">
        <f>G994/'Summary (banks)'!$G$55</f>
        <v>#DIV/0!</v>
      </c>
      <c r="H995" s="231" t="e">
        <f>H994/'Summary (banks)'!$H$55</f>
        <v>#DIV/0!</v>
      </c>
      <c r="I995" s="231">
        <f>I994/'Summary (banks)'!$I$55</f>
        <v>0</v>
      </c>
      <c r="J995" s="231" t="e">
        <f>J994/'Summary (banks)'!$J$55</f>
        <v>#DIV/0!</v>
      </c>
      <c r="K995" s="231" t="e">
        <f>K994/'Summary (banks)'!$K$55</f>
        <v>#DIV/0!</v>
      </c>
      <c r="L995" s="231" t="e">
        <f>L994/'Summary (banks)'!$L$55</f>
        <v>#DIV/0!</v>
      </c>
      <c r="M995" s="231" t="e">
        <f>M994/'Summary (banks)'!$M$55</f>
        <v>#DIV/0!</v>
      </c>
      <c r="N995" s="231" t="e">
        <f>N994/'Summary (banks)'!$N$55</f>
        <v>#DIV/0!</v>
      </c>
      <c r="O995" s="231" t="e">
        <f>O994/'Summary (banks)'!$O$55</f>
        <v>#DIV/0!</v>
      </c>
      <c r="P995" s="231" t="e">
        <f>P994/'Summary (banks)'!$P$55</f>
        <v>#DIV/0!</v>
      </c>
      <c r="Q995" s="231" t="e">
        <f>Q994/'Summary (banks)'!$Q$55</f>
        <v>#DIV/0!</v>
      </c>
      <c r="R995" s="231">
        <f>R994/'Summary (banks)'!$R$55</f>
        <v>0</v>
      </c>
      <c r="S995" s="231" t="e">
        <f>S994/'Summary (banks)'!$S$55</f>
        <v>#DIV/0!</v>
      </c>
      <c r="T995" s="231">
        <f>T994/'Summary (banks)'!$T$55</f>
        <v>0</v>
      </c>
      <c r="U995" s="231" t="e">
        <f>U994/'Summary (banks)'!$U$55</f>
        <v>#DIV/0!</v>
      </c>
      <c r="V995" s="231" t="e">
        <f>V994/'Summary (banks)'!$V$55</f>
        <v>#DIV/0!</v>
      </c>
      <c r="W995" s="231" t="e">
        <f>W994/'Summary (banks)'!$W$55</f>
        <v>#DIV/0!</v>
      </c>
      <c r="X995" s="231" t="e">
        <f>X994/'Summary (banks)'!$X$55</f>
        <v>#DIV/0!</v>
      </c>
      <c r="Z995" s="398"/>
    </row>
    <row r="996" spans="1:26" s="230" customFormat="1" ht="15" customHeight="1" thickTop="1" thickBot="1" x14ac:dyDescent="0.3">
      <c r="A996" s="683"/>
      <c r="B996" s="687" t="s">
        <v>82</v>
      </c>
      <c r="C996" s="200" t="s">
        <v>91</v>
      </c>
      <c r="D996" s="200">
        <f>D986/D982</f>
        <v>8.8006650409772194E-2</v>
      </c>
      <c r="E996" s="200">
        <f t="shared" ref="E996:X996" si="7">E986/E982</f>
        <v>6.8669527896995708E-2</v>
      </c>
      <c r="F996" s="200">
        <f t="shared" si="7"/>
        <v>9.9415204678362568E-2</v>
      </c>
      <c r="G996" s="200">
        <f t="shared" si="7"/>
        <v>0.10389610389610389</v>
      </c>
      <c r="H996" s="200">
        <f t="shared" si="7"/>
        <v>1.3513513513513514E-2</v>
      </c>
      <c r="I996" s="200">
        <f t="shared" si="7"/>
        <v>0.11111111111111112</v>
      </c>
      <c r="J996" s="200">
        <f t="shared" si="7"/>
        <v>0</v>
      </c>
      <c r="K996" s="200" t="e">
        <f t="shared" si="7"/>
        <v>#DIV/0!</v>
      </c>
      <c r="L996" s="200">
        <f t="shared" si="7"/>
        <v>9.0909090909090912E-2</v>
      </c>
      <c r="M996" s="200">
        <f t="shared" si="7"/>
        <v>0</v>
      </c>
      <c r="N996" s="200" t="e">
        <f t="shared" si="7"/>
        <v>#DIV/0!</v>
      </c>
      <c r="O996" s="200">
        <f t="shared" si="7"/>
        <v>0</v>
      </c>
      <c r="P996" s="200" t="e">
        <f t="shared" si="7"/>
        <v>#DIV/0!</v>
      </c>
      <c r="Q996" s="200" t="e">
        <f t="shared" si="7"/>
        <v>#DIV/0!</v>
      </c>
      <c r="R996" s="200" t="e">
        <f t="shared" si="7"/>
        <v>#DIV/0!</v>
      </c>
      <c r="S996" s="200" t="e">
        <f t="shared" si="7"/>
        <v>#DIV/0!</v>
      </c>
      <c r="T996" s="200" t="e">
        <f t="shared" si="7"/>
        <v>#DIV/0!</v>
      </c>
      <c r="U996" s="200" t="e">
        <f t="shared" si="7"/>
        <v>#DIV/0!</v>
      </c>
      <c r="V996" s="200">
        <f t="shared" si="7"/>
        <v>-5.8823529411764705E-2</v>
      </c>
      <c r="W996" s="200" t="e">
        <f t="shared" si="7"/>
        <v>#DIV/0!</v>
      </c>
      <c r="X996" s="200" t="e">
        <f t="shared" si="7"/>
        <v>#DIV/0!</v>
      </c>
      <c r="Y996" s="200"/>
      <c r="Z996" s="406">
        <f>MEDIAN(V996,O996,L996:M996,E996:J996)</f>
        <v>4.1091520705254611E-2</v>
      </c>
    </row>
    <row r="997" spans="1:26" s="204" customFormat="1" ht="15.75" thickBot="1" x14ac:dyDescent="0.3">
      <c r="A997" s="683"/>
      <c r="B997" s="688"/>
      <c r="C997" s="193" t="s">
        <v>407</v>
      </c>
      <c r="D997" s="230"/>
      <c r="Z997" s="397"/>
    </row>
    <row r="998" spans="1:26" s="23" customFormat="1" ht="15.75" thickBot="1" x14ac:dyDescent="0.3">
      <c r="A998" s="683"/>
      <c r="B998" s="688"/>
      <c r="C998" s="188" t="s">
        <v>497</v>
      </c>
      <c r="D998" s="233">
        <f t="shared" ref="D998:X998" si="8">D982/D990</f>
        <v>0.19334656310679613</v>
      </c>
      <c r="E998" s="233">
        <f t="shared" si="8"/>
        <v>0.182672</v>
      </c>
      <c r="F998" s="233">
        <f t="shared" si="8"/>
        <v>0.28287505642256905</v>
      </c>
      <c r="G998" s="233">
        <f t="shared" si="8"/>
        <v>0.2356135025906736</v>
      </c>
      <c r="H998" s="233">
        <f t="shared" si="8"/>
        <v>0.23064461306532663</v>
      </c>
      <c r="I998" s="233">
        <f t="shared" si="8"/>
        <v>0.13302295081967211</v>
      </c>
      <c r="J998" s="233">
        <f t="shared" si="8"/>
        <v>9.3220338983050849E-2</v>
      </c>
      <c r="K998" s="233" t="e">
        <f t="shared" si="8"/>
        <v>#DIV/0!</v>
      </c>
      <c r="L998" s="233">
        <f t="shared" si="8"/>
        <v>8.8353413654618476E-2</v>
      </c>
      <c r="M998" s="233" t="e">
        <f t="shared" si="8"/>
        <v>#DIV/0!</v>
      </c>
      <c r="N998" s="233" t="e">
        <f t="shared" si="8"/>
        <v>#DIV/0!</v>
      </c>
      <c r="O998" s="233">
        <f t="shared" si="8"/>
        <v>5.6910569105691054E-2</v>
      </c>
      <c r="P998" s="233" t="e">
        <f t="shared" si="8"/>
        <v>#DIV/0!</v>
      </c>
      <c r="Q998" s="233" t="e">
        <f t="shared" si="8"/>
        <v>#DIV/0!</v>
      </c>
      <c r="R998" s="233" t="e">
        <f t="shared" si="8"/>
        <v>#DIV/0!</v>
      </c>
      <c r="S998" s="233" t="e">
        <f t="shared" si="8"/>
        <v>#DIV/0!</v>
      </c>
      <c r="T998" s="233" t="e">
        <f t="shared" si="8"/>
        <v>#DIV/0!</v>
      </c>
      <c r="U998" s="233" t="e">
        <f t="shared" si="8"/>
        <v>#DIV/0!</v>
      </c>
      <c r="V998" s="233">
        <f t="shared" si="8"/>
        <v>-0.30357142857142855</v>
      </c>
      <c r="W998" s="233" t="e">
        <f t="shared" si="8"/>
        <v>#DIV/0!</v>
      </c>
      <c r="X998" s="233" t="e">
        <f t="shared" si="8"/>
        <v>#DIV/0!</v>
      </c>
      <c r="Y998" s="188"/>
      <c r="Z998" s="404"/>
    </row>
    <row r="999" spans="1:26" s="204" customFormat="1" x14ac:dyDescent="0.25">
      <c r="A999" s="683"/>
      <c r="B999" s="688"/>
      <c r="C999" s="189" t="s">
        <v>445</v>
      </c>
      <c r="D999" s="234">
        <f>D998/'Summary (banks)'!$D$81</f>
        <v>4.2999542513197992</v>
      </c>
      <c r="E999" s="230">
        <f>E998/'Summary (banks)'!$E$81</f>
        <v>2.7808518669588724</v>
      </c>
      <c r="F999" s="230">
        <f>F998/'Summary (banks)'!$F$81</f>
        <v>7.4230465666929737</v>
      </c>
      <c r="G999" s="230">
        <f>G998/'Summary (banks)'!$G$81</f>
        <v>-5.8094862932953033</v>
      </c>
      <c r="H999" s="230">
        <f>H998/'Summary (banks)'!$H$81</f>
        <v>9.3992607760710474</v>
      </c>
      <c r="I999" s="230">
        <f>I998/'Summary (banks)'!$I$81</f>
        <v>-8.4589518099523122</v>
      </c>
      <c r="J999" s="230">
        <f>J998/'Summary (banks)'!$J$81</f>
        <v>1.7287278613597412</v>
      </c>
      <c r="K999" s="230" t="e">
        <f>K998/'Summary (banks)'!$K$81</f>
        <v>#DIV/0!</v>
      </c>
      <c r="L999" s="230">
        <f>L998/'Summary (banks)'!$L$81</f>
        <v>1.9043623356131119</v>
      </c>
      <c r="M999" s="230" t="e">
        <f>M998/'Summary (banks)'!$M$81</f>
        <v>#DIV/0!</v>
      </c>
      <c r="N999" s="230" t="e">
        <f>N998/'Summary (banks)'!$N$81</f>
        <v>#DIV/0!</v>
      </c>
      <c r="O999" s="230">
        <f>O998/'Summary (banks)'!$O$81</f>
        <v>-1.151249117533192</v>
      </c>
      <c r="P999" s="230" t="e">
        <f>P998/'Summary (banks)'!$P$81</f>
        <v>#DIV/0!</v>
      </c>
      <c r="Q999" s="230" t="e">
        <f>Q998/'Summary (banks)'!$Q$81</f>
        <v>#DIV/0!</v>
      </c>
      <c r="R999" s="230" t="e">
        <f>R998/'Summary (banks)'!$R$81</f>
        <v>#DIV/0!</v>
      </c>
      <c r="S999" s="230" t="e">
        <f>S998/'Summary (banks)'!$S$81</f>
        <v>#DIV/0!</v>
      </c>
      <c r="T999" s="230" t="e">
        <f>T998/'Summary (banks)'!$T$81</f>
        <v>#DIV/0!</v>
      </c>
      <c r="U999" s="230" t="e">
        <f>U998/'Summary (banks)'!$U$81</f>
        <v>#DIV/0!</v>
      </c>
      <c r="V999" s="230">
        <f>V998/'Summary (banks)'!$V$81</f>
        <v>-5.8560636101093833</v>
      </c>
      <c r="W999" s="230" t="e">
        <f>W998/'Summary (banks)'!$W$81</f>
        <v>#DIV/0!</v>
      </c>
      <c r="X999" s="230" t="e">
        <f>X998/'Summary (banks)'!$X$81</f>
        <v>#DIV/0!</v>
      </c>
      <c r="Z999" s="397"/>
    </row>
    <row r="1000" spans="1:26" s="360" customFormat="1" x14ac:dyDescent="0.25">
      <c r="A1000" s="683"/>
      <c r="B1000" s="688"/>
      <c r="C1000" s="359" t="s">
        <v>446</v>
      </c>
      <c r="D1000" s="363">
        <f>D998/'Summary (banks)'!$D$84</f>
        <v>3.3485686212640018</v>
      </c>
      <c r="E1000" s="264">
        <f>E998/'Summary (banks)'!$E$84</f>
        <v>2.2390871806364858</v>
      </c>
      <c r="F1000" s="264">
        <f>F998/'Summary (banks)'!$F$84</f>
        <v>7.2552412717664359</v>
      </c>
      <c r="G1000" s="264">
        <f>G998/'Summary (banks)'!$G$84</f>
        <v>-1.9551732003780102</v>
      </c>
      <c r="H1000" s="264">
        <f>H998/'Summary (banks)'!$H$84</f>
        <v>0.86685888458686822</v>
      </c>
      <c r="I1000" s="264">
        <f>I998/'Summary (banks)'!$I$84</f>
        <v>41.478915012942267</v>
      </c>
      <c r="J1000" s="264">
        <f>J998/'Summary (banks)'!$J$84</f>
        <v>1.4802367912197125</v>
      </c>
      <c r="K1000" s="264" t="e">
        <f>K998/'Summary (banks)'!$K$84</f>
        <v>#DIV/0!</v>
      </c>
      <c r="L1000" s="264">
        <f>L998/'Summary (banks)'!$L$84</f>
        <v>1.5875867759958633</v>
      </c>
      <c r="M1000" s="264" t="e">
        <f>M998/'Summary (banks)'!$M$84</f>
        <v>#DIV/0!</v>
      </c>
      <c r="N1000" s="264" t="e">
        <f>N998/'Summary (banks)'!$N$84</f>
        <v>#DIV/0!</v>
      </c>
      <c r="O1000" s="264">
        <f>O998/'Summary (banks)'!$O$84</f>
        <v>-4.1942558972860029</v>
      </c>
      <c r="P1000" s="264" t="e">
        <f>P998/'Summary (banks)'!$P$84</f>
        <v>#DIV/0!</v>
      </c>
      <c r="Q1000" s="264" t="e">
        <f>Q998/'Summary (banks)'!$Q$84</f>
        <v>#DIV/0!</v>
      </c>
      <c r="R1000" s="264" t="e">
        <f>R998/'Summary (banks)'!$R$84</f>
        <v>#DIV/0!</v>
      </c>
      <c r="S1000" s="264" t="e">
        <f>S998/'Summary (banks)'!$S$84</f>
        <v>#DIV/0!</v>
      </c>
      <c r="T1000" s="264" t="e">
        <f>T998/'Summary (banks)'!$T$84</f>
        <v>#DIV/0!</v>
      </c>
      <c r="U1000" s="264" t="e">
        <f>U998/'Summary (banks)'!$U$84</f>
        <v>#DIV/0!</v>
      </c>
      <c r="V1000" s="264">
        <f>V998/'Summary (banks)'!$V$84</f>
        <v>-4.4462252064154884</v>
      </c>
      <c r="W1000" s="264" t="e">
        <f>W998/'Summary (banks)'!$W$84</f>
        <v>#DIV/0!</v>
      </c>
      <c r="X1000" s="264" t="e">
        <f>X998/'Summary (banks)'!$X$84</f>
        <v>#DIV/0!</v>
      </c>
      <c r="Z1000" s="397"/>
    </row>
    <row r="1001" spans="1:26" s="204" customFormat="1" ht="15.75" thickBot="1" x14ac:dyDescent="0.3">
      <c r="A1001" s="683"/>
      <c r="B1001" s="688"/>
      <c r="C1001" s="357" t="s">
        <v>448</v>
      </c>
      <c r="D1001" s="234">
        <f>D998/'Summary (banks)'!$D$92</f>
        <v>4.6292180196837354</v>
      </c>
      <c r="E1001" s="230">
        <f>E998/'Summary (banks)'!$E$90</f>
        <v>5.469637404886293</v>
      </c>
      <c r="F1001" s="230">
        <f>F998/'Summary (banks)'!$F$90</f>
        <v>9.6583259482593515</v>
      </c>
      <c r="G1001" s="230">
        <f>G998/'Summary (banks)'!$G$90</f>
        <v>-4.7171659914905746</v>
      </c>
      <c r="H1001" s="230">
        <f>H998/'Summary (banks)'!$H$90</f>
        <v>10.46465959805384</v>
      </c>
      <c r="I1001" s="230">
        <f>I998/'Summary (banks)'!$I$90</f>
        <v>-4.0617463370020728</v>
      </c>
      <c r="J1001" s="230">
        <f>J998/'Summary (banks)'!$J$90</f>
        <v>2.1564475250762638</v>
      </c>
      <c r="K1001" s="230" t="e">
        <f>K998/'Summary (banks)'!$K$90</f>
        <v>#DIV/0!</v>
      </c>
      <c r="L1001" s="230">
        <f>L998/'Summary (banks)'!$L$90</f>
        <v>2.3448947814743986</v>
      </c>
      <c r="M1001" s="230" t="e">
        <f>M998/'Summary (banks)'!$M$90</f>
        <v>#DIV/0!</v>
      </c>
      <c r="N1001" s="230" t="e">
        <f>N998/'Summary (banks)'!$N$90</f>
        <v>#DIV/0!</v>
      </c>
      <c r="O1001" s="230">
        <f>O998/'Summary (banks)'!$O$90</f>
        <v>-0.77563451776649739</v>
      </c>
      <c r="P1001" s="230" t="e">
        <f>P998/'Summary (banks)'!$P$90</f>
        <v>#DIV/0!</v>
      </c>
      <c r="Q1001" s="230" t="e">
        <f>Q998/'Summary (banks)'!$Q$90</f>
        <v>#DIV/0!</v>
      </c>
      <c r="R1001" s="230" t="e">
        <f>R998/'Summary (banks)'!$R$90</f>
        <v>#DIV/0!</v>
      </c>
      <c r="S1001" s="230" t="e">
        <f>S998/'Summary (banks)'!$S$90</f>
        <v>#DIV/0!</v>
      </c>
      <c r="T1001" s="230" t="e">
        <f>T998/'Summary (banks)'!$T$90</f>
        <v>#DIV/0!</v>
      </c>
      <c r="U1001" s="230" t="e">
        <f>U998/'Summary (banks)'!$U$90</f>
        <v>#DIV/0!</v>
      </c>
      <c r="V1001" s="230">
        <f>V998/'Summary (banks)'!$V$90</f>
        <v>-5.9243335921325047</v>
      </c>
      <c r="W1001" s="230" t="e">
        <f>W998/'Summary (banks)'!$W$90</f>
        <v>#DIV/0!</v>
      </c>
      <c r="X1001" s="230" t="e">
        <f>X998/'Summary (banks)'!$X$90</f>
        <v>#DIV/0!</v>
      </c>
      <c r="Z1001" s="397"/>
    </row>
    <row r="1002" spans="1:26" s="202" customFormat="1" ht="15.75" thickBot="1" x14ac:dyDescent="0.3">
      <c r="A1002" s="683"/>
      <c r="B1002" s="688"/>
      <c r="C1002" s="201" t="s">
        <v>498</v>
      </c>
      <c r="D1002" s="201">
        <f t="shared" ref="D1002:X1002" si="9">D982/D978</f>
        <v>0.48801804680411393</v>
      </c>
      <c r="E1002" s="201">
        <f t="shared" si="9"/>
        <v>0.57530864197530873</v>
      </c>
      <c r="F1002" s="201">
        <f t="shared" si="9"/>
        <v>0.44072164948453602</v>
      </c>
      <c r="G1002" s="201">
        <f t="shared" si="9"/>
        <v>0.63287671232876719</v>
      </c>
      <c r="H1002" s="201">
        <f t="shared" si="9"/>
        <v>0.44047619047619047</v>
      </c>
      <c r="I1002" s="201">
        <f t="shared" si="9"/>
        <v>0.3253012048192771</v>
      </c>
      <c r="J1002" s="201">
        <f t="shared" si="9"/>
        <v>0.39285714285714285</v>
      </c>
      <c r="K1002" s="201">
        <f t="shared" si="9"/>
        <v>0</v>
      </c>
      <c r="L1002" s="201">
        <f t="shared" si="9"/>
        <v>0.3188405797101449</v>
      </c>
      <c r="M1002" s="201">
        <f t="shared" si="9"/>
        <v>1</v>
      </c>
      <c r="N1002" s="201" t="e">
        <f t="shared" si="9"/>
        <v>#DIV/0!</v>
      </c>
      <c r="O1002" s="201">
        <f t="shared" si="9"/>
        <v>0.20588235294117646</v>
      </c>
      <c r="P1002" s="201" t="e">
        <f t="shared" si="9"/>
        <v>#DIV/0!</v>
      </c>
      <c r="Q1002" s="201" t="e">
        <f t="shared" si="9"/>
        <v>#DIV/0!</v>
      </c>
      <c r="R1002" s="201" t="e">
        <f t="shared" si="9"/>
        <v>#DIV/0!</v>
      </c>
      <c r="S1002" s="201" t="e">
        <f t="shared" si="9"/>
        <v>#DIV/0!</v>
      </c>
      <c r="T1002" s="201">
        <f t="shared" si="9"/>
        <v>0</v>
      </c>
      <c r="U1002" s="201" t="e">
        <f t="shared" si="9"/>
        <v>#DIV/0!</v>
      </c>
      <c r="V1002" s="201">
        <f t="shared" si="9"/>
        <v>3.0909090909090908</v>
      </c>
      <c r="W1002" s="201" t="e">
        <f t="shared" si="9"/>
        <v>#DIV/0!</v>
      </c>
      <c r="X1002" s="201" t="e">
        <f t="shared" si="9"/>
        <v>#DIV/0!</v>
      </c>
      <c r="Y1002" s="201"/>
      <c r="Z1002" s="407"/>
    </row>
    <row r="1003" spans="1:26" s="230" customFormat="1" x14ac:dyDescent="0.25">
      <c r="A1003" s="683"/>
      <c r="B1003" s="688"/>
      <c r="C1003" s="382" t="s">
        <v>445</v>
      </c>
      <c r="D1003" s="230">
        <f>D1002/'Summary (banks)'!$D$94</f>
        <v>2.5270855836125579</v>
      </c>
      <c r="E1003" s="230">
        <f>E1002/'Summary (banks)'!$E$94</f>
        <v>1.8234725600319852</v>
      </c>
      <c r="F1003" s="230">
        <f>F1002/'Summary (banks)'!$F$94</f>
        <v>3.5692366292646796</v>
      </c>
      <c r="G1003" s="230">
        <f>G1002/'Summary (banks)'!$G$94</f>
        <v>-3.0257734936828182</v>
      </c>
      <c r="H1003" s="230">
        <f>H1002/'Summary (banks)'!$H$94</f>
        <v>4.0995284038700603</v>
      </c>
      <c r="I1003" s="230">
        <f>I1002/'Summary (banks)'!$I$94</f>
        <v>-3.265613999003234</v>
      </c>
      <c r="J1003" s="230">
        <f>J1002/'Summary (banks)'!$J$94</f>
        <v>1.7230337078651685</v>
      </c>
      <c r="K1003" s="230">
        <f>K1002/'Summary (banks)'!$K$94</f>
        <v>0</v>
      </c>
      <c r="L1003" s="230">
        <f>L1002/'Summary (banks)'!$L$94</f>
        <v>1.3379199779916946</v>
      </c>
      <c r="M1003" s="230">
        <f>M1002/'Summary (banks)'!$M$94</f>
        <v>3.6135675348273772</v>
      </c>
      <c r="N1003" s="230" t="e">
        <f>N1002/'Summary (banks)'!$N$94</f>
        <v>#DIV/0!</v>
      </c>
      <c r="O1003" s="230">
        <f>O1002/'Summary (banks)'!$O$94</f>
        <v>-1.4284478497281266</v>
      </c>
      <c r="P1003" s="230" t="e">
        <f>P1002/'Summary (banks)'!$P$94</f>
        <v>#DIV/0!</v>
      </c>
      <c r="Q1003" s="230" t="e">
        <f>Q1002/'Summary (banks)'!$Q$94</f>
        <v>#DIV/0!</v>
      </c>
      <c r="R1003" s="230" t="e">
        <f>R1002/'Summary (banks)'!$R$94</f>
        <v>#DIV/0!</v>
      </c>
      <c r="S1003" s="230" t="e">
        <f>S1002/'Summary (banks)'!$S$94</f>
        <v>#DIV/0!</v>
      </c>
      <c r="T1003" s="230">
        <f>T1002/'Summary (banks)'!$T$94</f>
        <v>0</v>
      </c>
      <c r="U1003" s="230" t="e">
        <f>U1002/'Summary (banks)'!$U$94</f>
        <v>#DIV/0!</v>
      </c>
      <c r="V1003" s="230">
        <f>V1002/'Summary (banks)'!$V$94</f>
        <v>14.858832379519507</v>
      </c>
      <c r="W1003" s="230" t="e">
        <f>W1002/'Summary (banks)'!$W$94</f>
        <v>#DIV/0!</v>
      </c>
      <c r="X1003" s="230" t="e">
        <f>X1002/'Summary (banks)'!$X$94</f>
        <v>#DIV/0!</v>
      </c>
      <c r="Z1003" s="399"/>
    </row>
    <row r="1004" spans="1:26" s="264" customFormat="1" x14ac:dyDescent="0.25">
      <c r="A1004" s="683"/>
      <c r="B1004" s="688"/>
      <c r="C1004" s="383" t="s">
        <v>446</v>
      </c>
      <c r="D1004" s="264">
        <f>D1002/'Summary (banks)'!$D$97</f>
        <v>1.8483640034512785</v>
      </c>
      <c r="E1004" s="264">
        <f>E1002/'Summary (banks)'!$E$97</f>
        <v>1.3259677994145349</v>
      </c>
      <c r="F1004" s="264">
        <f>F1002/'Summary (banks)'!$F$97</f>
        <v>2.6526596875332111</v>
      </c>
      <c r="G1004" s="264">
        <f>G1002/'Summary (banks)'!$G$97</f>
        <v>-0.5094856552080641</v>
      </c>
      <c r="H1004" s="264">
        <f>H1002/'Summary (banks)'!$H$97</f>
        <v>0.8564012490241989</v>
      </c>
      <c r="I1004" s="264">
        <f>I1002/'Summary (banks)'!$I$97</f>
        <v>13.112634749524437</v>
      </c>
      <c r="J1004" s="264">
        <f>J1002/'Summary (banks)'!$J$97</f>
        <v>1.4338659746881544</v>
      </c>
      <c r="K1004" s="264">
        <f>K1002/'Summary (banks)'!$K$97</f>
        <v>0</v>
      </c>
      <c r="L1004" s="264">
        <f>L1002/'Summary (banks)'!$L$97</f>
        <v>0.96882334965312311</v>
      </c>
      <c r="M1004" s="264">
        <f>M1002/'Summary (banks)'!$M$97</f>
        <v>2.7481181239143027</v>
      </c>
      <c r="N1004" s="264" t="e">
        <f>N1002/'Summary (banks)'!$N$97</f>
        <v>#DIV/0!</v>
      </c>
      <c r="O1004" s="264">
        <f>O1002/'Summary (banks)'!$O$97</f>
        <v>-6.6252447716769796</v>
      </c>
      <c r="P1004" s="264" t="e">
        <f>P1002/'Summary (banks)'!$P$97</f>
        <v>#DIV/0!</v>
      </c>
      <c r="Q1004" s="264" t="e">
        <f>Q1002/'Summary (banks)'!$Q$97</f>
        <v>#DIV/0!</v>
      </c>
      <c r="R1004" s="264" t="e">
        <f>R1002/'Summary (banks)'!$R$97</f>
        <v>#DIV/0!</v>
      </c>
      <c r="S1004" s="264" t="e">
        <f>S1002/'Summary (banks)'!$S$97</f>
        <v>#DIV/0!</v>
      </c>
      <c r="T1004" s="264">
        <f>T1002/'Summary (banks)'!$T$97</f>
        <v>0</v>
      </c>
      <c r="U1004" s="264" t="e">
        <f>U1002/'Summary (banks)'!$U$97</f>
        <v>#DIV/0!</v>
      </c>
      <c r="V1004" s="264">
        <f>V1002/'Summary (banks)'!$V$97</f>
        <v>11.834453484258932</v>
      </c>
      <c r="W1004" s="264" t="e">
        <f>W1002/'Summary (banks)'!$W$97</f>
        <v>#DIV/0!</v>
      </c>
      <c r="X1004" s="264" t="e">
        <f>X1002/'Summary (banks)'!$X$97</f>
        <v>#DIV/0!</v>
      </c>
      <c r="Z1004" s="399"/>
    </row>
    <row r="1005" spans="1:26" s="230" customFormat="1" x14ac:dyDescent="0.25">
      <c r="A1005" s="683"/>
      <c r="B1005" s="688"/>
      <c r="C1005" s="387" t="s">
        <v>448</v>
      </c>
      <c r="D1005" s="230">
        <f>D1002/'Summary (banks)'!$D$105</f>
        <v>2.2494784025242573</v>
      </c>
      <c r="E1005" s="230">
        <f>E1002/'Summary (banks)'!$E$103</f>
        <v>2.8775337794236666</v>
      </c>
      <c r="F1005" s="230">
        <f>F1002/'Summary (banks)'!$F$103</f>
        <v>4.4770403699051515</v>
      </c>
      <c r="G1005" s="230">
        <f>G1002/'Summary (banks)'!$G$103</f>
        <v>-2.4601967972216863</v>
      </c>
      <c r="H1005" s="230">
        <f>H1002/'Summary (banks)'!$H$103</f>
        <v>4.5120107165561709</v>
      </c>
      <c r="I1005" s="230">
        <f>I1002/'Summary (banks)'!$I$103</f>
        <v>-1.1657144435594879</v>
      </c>
      <c r="J1005" s="230">
        <f>J1002/'Summary (banks)'!$J$103</f>
        <v>2.0280643007881478</v>
      </c>
      <c r="K1005" s="230">
        <f>K1002/'Summary (banks)'!$K$103</f>
        <v>0</v>
      </c>
      <c r="L1005" s="230">
        <f>L1002/'Summary (banks)'!$L$103</f>
        <v>1.5407173745901215</v>
      </c>
      <c r="M1005" s="230">
        <f>M1002/'Summary (banks)'!$M$103</f>
        <v>3.6451915559030494</v>
      </c>
      <c r="N1005" s="230" t="e">
        <f>N1002/'Summary (banks)'!$N$103</f>
        <v>#DIV/0!</v>
      </c>
      <c r="O1005" s="230">
        <f>O1002/'Summary (banks)'!$O$103</f>
        <v>-0.89101224246043587</v>
      </c>
      <c r="P1005" s="230" t="e">
        <f>P1002/'Summary (banks)'!$P$103</f>
        <v>#DIV/0!</v>
      </c>
      <c r="Q1005" s="230" t="e">
        <f>Q1002/'Summary (banks)'!$Q$103</f>
        <v>#DIV/0!</v>
      </c>
      <c r="R1005" s="230" t="e">
        <f>R1002/'Summary (banks)'!$R$103</f>
        <v>#DIV/0!</v>
      </c>
      <c r="S1005" s="230" t="e">
        <f>S1002/'Summary (banks)'!$S$103</f>
        <v>#DIV/0!</v>
      </c>
      <c r="T1005" s="230">
        <f>T1002/'Summary (banks)'!$T$103</f>
        <v>0</v>
      </c>
      <c r="U1005" s="230" t="e">
        <f>U1002/'Summary (banks)'!$U$103</f>
        <v>#DIV/0!</v>
      </c>
      <c r="V1005" s="230">
        <f>V1002/'Summary (banks)'!$V$103</f>
        <v>14.983201581027668</v>
      </c>
      <c r="W1005" s="230" t="e">
        <f>W1002/'Summary (banks)'!$W$103</f>
        <v>#DIV/0!</v>
      </c>
      <c r="X1005" s="230" t="e">
        <f>X1002/'Summary (banks)'!$X$103</f>
        <v>#DIV/0!</v>
      </c>
      <c r="Z1005" s="399"/>
    </row>
    <row r="1007" spans="1:26" s="23" customFormat="1" ht="15.75" customHeight="1" x14ac:dyDescent="0.25">
      <c r="A1007" s="677" t="s">
        <v>493</v>
      </c>
      <c r="B1007" s="677"/>
      <c r="C1007" s="677"/>
      <c r="D1007" s="134"/>
      <c r="E1007" s="134"/>
      <c r="F1007" s="134"/>
      <c r="G1007" s="134"/>
      <c r="H1007" s="134"/>
      <c r="I1007" s="134"/>
      <c r="J1007" s="134"/>
      <c r="K1007" s="134"/>
      <c r="L1007" s="134"/>
      <c r="M1007" s="134"/>
      <c r="N1007" s="134"/>
      <c r="O1007" s="134"/>
      <c r="P1007" s="134"/>
      <c r="Q1007" s="134"/>
      <c r="R1007" s="134"/>
      <c r="S1007" s="134"/>
      <c r="T1007" s="134"/>
      <c r="U1007" s="134"/>
      <c r="V1007" s="134"/>
      <c r="W1007" s="134"/>
      <c r="X1007" s="134"/>
      <c r="Y1007" s="134"/>
      <c r="Z1007" s="395"/>
    </row>
    <row r="1008" spans="1:26" s="97" customFormat="1" ht="15.75" thickBot="1" x14ac:dyDescent="0.3">
      <c r="A1008" s="677"/>
      <c r="B1008" s="677"/>
      <c r="C1008" s="677"/>
      <c r="D1008" s="51"/>
      <c r="E1008" s="51"/>
      <c r="F1008" s="51"/>
      <c r="G1008" s="51"/>
      <c r="H1008" s="51"/>
      <c r="I1008" s="51"/>
      <c r="J1008" s="51"/>
      <c r="K1008" s="51"/>
      <c r="L1008" s="51"/>
      <c r="M1008" s="51"/>
      <c r="N1008" s="51"/>
      <c r="O1008" s="51"/>
      <c r="P1008" s="51"/>
      <c r="Q1008" s="51"/>
      <c r="R1008" s="51"/>
      <c r="S1008" s="51"/>
      <c r="T1008" s="51"/>
      <c r="U1008" s="51"/>
      <c r="V1008" s="51"/>
      <c r="W1008" s="51"/>
      <c r="X1008" s="51"/>
      <c r="Y1008" s="51"/>
      <c r="Z1008" s="51"/>
    </row>
    <row r="1009" spans="1:26" s="17" customFormat="1" ht="15.75" thickBot="1" x14ac:dyDescent="0.3">
      <c r="A1009" s="689" t="s">
        <v>36</v>
      </c>
      <c r="B1009" s="684" t="s">
        <v>331</v>
      </c>
      <c r="C1009" s="188" t="s">
        <v>2</v>
      </c>
      <c r="D1009" s="203">
        <f>SUM(E1009:X1009)</f>
        <v>86639.750855999999</v>
      </c>
      <c r="E1009" s="203">
        <f>HSBC!C20</f>
        <v>2411.7799999999997</v>
      </c>
      <c r="F1009" s="203">
        <f>Barclays!D11</f>
        <v>310.04595</v>
      </c>
      <c r="G1009" s="203">
        <f>RBS!C17</f>
        <v>114.372506</v>
      </c>
      <c r="H1009" s="188"/>
      <c r="I1009" s="203">
        <f>'Standard Chartered'!C20</f>
        <v>3.6063999999999998</v>
      </c>
      <c r="J1009" s="188">
        <f>'BNP Paribas'!C22</f>
        <v>14305</v>
      </c>
      <c r="K1009" s="188">
        <f>'Crédit Agricole'!C17</f>
        <v>23565</v>
      </c>
      <c r="L1009" s="188">
        <f>'Société Générale'!C29</f>
        <v>12097</v>
      </c>
      <c r="M1009" s="188">
        <f>'BPCE group'!C23</f>
        <v>19118</v>
      </c>
      <c r="N1009" s="188">
        <f>'Crédit Mutuel'!C7</f>
        <v>13535</v>
      </c>
      <c r="O1009" s="188">
        <f>'Deutsche Bank'!C17</f>
        <v>80</v>
      </c>
      <c r="P1009" s="188">
        <f>Commerzbank!C6</f>
        <v>39</v>
      </c>
      <c r="Q1009" s="188"/>
      <c r="R1009" s="188">
        <f>ING!E12</f>
        <v>256</v>
      </c>
      <c r="S1009" s="188">
        <f>Rabobank!D18</f>
        <v>172</v>
      </c>
      <c r="T1009" s="188">
        <f>Unicredit!D65</f>
        <v>-5.6289999999999996</v>
      </c>
      <c r="U1009" s="188">
        <f>'Intesa Sao'!D26</f>
        <v>89.575000000000003</v>
      </c>
      <c r="V1009" s="188">
        <f>Santander!C18</f>
        <v>468</v>
      </c>
      <c r="W1009" s="188">
        <f>'BBVA '!E10</f>
        <v>81</v>
      </c>
      <c r="X1009" s="188"/>
      <c r="Y1009" s="188"/>
      <c r="Z1009" s="404"/>
    </row>
    <row r="1010" spans="1:26" s="23" customFormat="1" x14ac:dyDescent="0.25">
      <c r="A1010" s="690"/>
      <c r="B1010" s="685"/>
      <c r="C1010" s="189" t="s">
        <v>333</v>
      </c>
      <c r="D1010" s="230">
        <f>D1009/'Summary (banks)'!$D$3</f>
        <v>0.17739236854567308</v>
      </c>
      <c r="E1010" s="230">
        <f>E1009/'Summary (banks)'!$E$3</f>
        <v>4.4732441471571904E-2</v>
      </c>
      <c r="F1010" s="230">
        <f>F1009/'Summary (banks)'!$F$3</f>
        <v>7.6747279735307162E-3</v>
      </c>
      <c r="G1010" s="230">
        <f>G1009/'Summary (banks)'!$G$3</f>
        <v>6.4226572777218915E-3</v>
      </c>
      <c r="H1010" s="230">
        <f>H1009/'Summary (banks)'!$H$3</f>
        <v>0</v>
      </c>
      <c r="I1010" s="230">
        <f>I1009/'Summary (banks)'!$I$3</f>
        <v>2.6162600562495915E-4</v>
      </c>
      <c r="J1010" s="230">
        <f>J1009/'Summary (banks)'!$J$3</f>
        <v>0.33315478131259024</v>
      </c>
      <c r="K1010" s="230">
        <f>K1009/'Summary (banks)'!$K$3</f>
        <v>0.72673163510762973</v>
      </c>
      <c r="L1010" s="230">
        <f>L1009/'Summary (banks)'!$L$3</f>
        <v>0.47174667550598604</v>
      </c>
      <c r="M1010" s="230">
        <f>M1009/'Summary (banks)'!$M$3</f>
        <v>0.80112303050620182</v>
      </c>
      <c r="N1010" s="230">
        <f>N1009/'Summary (banks)'!$N$3</f>
        <v>0.82945213874249291</v>
      </c>
      <c r="O1010" s="230">
        <f>O1009/'Summary (banks)'!$O$3</f>
        <v>2.3070046428468436E-3</v>
      </c>
      <c r="P1010" s="230">
        <f>P1009/'Summary (banks)'!$P$3</f>
        <v>3.4648187633262262E-3</v>
      </c>
      <c r="Q1010" s="230">
        <f>Q1009/'Summary (banks)'!$Q$3</f>
        <v>0</v>
      </c>
      <c r="R1010" s="230">
        <f>R1009/'Summary (banks)'!$R$3</f>
        <v>1.4997070884592853E-2</v>
      </c>
      <c r="S1010" s="230">
        <f>S1009/'Summary (banks)'!$S$3</f>
        <v>1.3216536038112802E-2</v>
      </c>
      <c r="T1010" s="230">
        <f>T1009/'Summary (banks)'!$T$3</f>
        <v>-2.6394028094424324E-4</v>
      </c>
      <c r="U1010" s="230">
        <f>U1009/'Summary (banks)'!$U$3</f>
        <v>3.7868342289906162E-3</v>
      </c>
      <c r="V1010" s="230">
        <f>V1009/'Summary (banks)'!$V$3</f>
        <v>1.0197189236300251E-2</v>
      </c>
      <c r="W1010" s="230">
        <f>W1009/'Summary (banks)'!$W$3</f>
        <v>3.4671689067716804E-3</v>
      </c>
      <c r="X1010" s="230">
        <f>X1009/'Summary (banks)'!$X$3</f>
        <v>0</v>
      </c>
      <c r="Y1010" s="204"/>
      <c r="Z1010" s="397"/>
    </row>
    <row r="1011" spans="1:26" s="360" customFormat="1" ht="15.75" thickBot="1" x14ac:dyDescent="0.3">
      <c r="A1011" s="690"/>
      <c r="B1011" s="685"/>
      <c r="C1011" s="359" t="s">
        <v>334</v>
      </c>
      <c r="D1011" s="264">
        <f>D1009/'Summary (banks)'!$D$7</f>
        <v>0.337962450790389</v>
      </c>
      <c r="E1011" s="264">
        <f>E1009/'Summary (banks)'!$E$7</f>
        <v>5.9826001386621336E-2</v>
      </c>
      <c r="F1011" s="264">
        <f>F1009/'Summary (banks)'!$F$7</f>
        <v>1.605766485869255E-2</v>
      </c>
      <c r="G1011" s="264">
        <f>G1009/'Summary (banks)'!$G$7</f>
        <v>4.3229166666666666E-2</v>
      </c>
      <c r="H1011" s="264">
        <f>H1009/'Summary (banks)'!$H$7</f>
        <v>0</v>
      </c>
      <c r="I1011" s="264">
        <f>I1009/'Summary (banks)'!$I$7</f>
        <v>3.2642402480822591E-4</v>
      </c>
      <c r="J1011" s="264">
        <f>J1009/'Summary (banks)'!$J$7</f>
        <v>0.49959836552229947</v>
      </c>
      <c r="K1011" s="264">
        <f>K1009/'Summary (banks)'!$K$7</f>
        <v>2.6594063875409097</v>
      </c>
      <c r="L1011" s="264">
        <f>L1009/'Summary (banks)'!$L$7</f>
        <v>0.89303115310792858</v>
      </c>
      <c r="M1011" s="264">
        <f>M1009/'Summary (banks)'!$M$7</f>
        <v>4.0282343025705858</v>
      </c>
      <c r="N1011" s="264">
        <f>N1009/'Summary (banks)'!$N$7</f>
        <v>4.8634567014013657</v>
      </c>
      <c r="O1011" s="264">
        <f>O1009/'Summary (banks)'!$O$7</f>
        <v>3.3102991682873338E-3</v>
      </c>
      <c r="P1011" s="264">
        <f>P1009/'Summary (banks)'!$P$7</f>
        <v>1.2287334593572778E-2</v>
      </c>
      <c r="Q1011" s="264">
        <f>Q1009/'Summary (banks)'!$Q$7</f>
        <v>0</v>
      </c>
      <c r="R1011" s="264">
        <f>R1009/'Summary (banks)'!$R$7</f>
        <v>2.1955403087478557E-2</v>
      </c>
      <c r="S1011" s="264">
        <f>S1009/'Summary (banks)'!$S$7</f>
        <v>4.1535860903163489E-2</v>
      </c>
      <c r="T1011" s="264">
        <f>T1009/'Summary (banks)'!$T$7</f>
        <v>-4.6617830438138884E-4</v>
      </c>
      <c r="U1011" s="264">
        <f>U1009/'Summary (banks)'!$U$7</f>
        <v>2.068097731037627E-2</v>
      </c>
      <c r="V1011" s="264">
        <f>V1009/'Summary (banks)'!$V$7</f>
        <v>1.1600237953599048E-2</v>
      </c>
      <c r="W1011" s="264">
        <f>W1009/'Summary (banks)'!$W$7</f>
        <v>4.8862882306810644E-3</v>
      </c>
      <c r="X1011" s="264">
        <f>X1009/'Summary (banks)'!$X$7</f>
        <v>0</v>
      </c>
      <c r="Z1011" s="397"/>
    </row>
    <row r="1012" spans="1:26" s="17" customFormat="1" ht="15.75" thickBot="1" x14ac:dyDescent="0.3">
      <c r="A1012" s="690"/>
      <c r="B1012" s="685"/>
      <c r="C1012" s="188" t="s">
        <v>6</v>
      </c>
      <c r="D1012" s="203">
        <f>SUM(E1012:X1012)</f>
        <v>22305.313029999998</v>
      </c>
      <c r="E1012" s="203">
        <f>HSBC!E20</f>
        <v>576.12239999999997</v>
      </c>
      <c r="F1012" s="203">
        <f>Barclays!F11</f>
        <v>-104.72663200000001</v>
      </c>
      <c r="G1012" s="203">
        <f>RBS!E17</f>
        <v>56.497261999999999</v>
      </c>
      <c r="H1012" s="188"/>
      <c r="I1012" s="188">
        <f>'Standard Chartered'!E20</f>
        <v>0</v>
      </c>
      <c r="J1012" s="188">
        <f>'BNP Paribas'!E22</f>
        <v>1945</v>
      </c>
      <c r="K1012" s="188">
        <f>'Crédit Agricole'!E17</f>
        <v>6343</v>
      </c>
      <c r="L1012" s="188">
        <f>'Société Générale'!E29</f>
        <v>1653</v>
      </c>
      <c r="M1012" s="188">
        <f>'BPCE group'!E23</f>
        <v>4877</v>
      </c>
      <c r="N1012" s="188">
        <f>'Crédit Mutuel'!E7</f>
        <v>6390</v>
      </c>
      <c r="O1012" s="188">
        <f>'Deutsche Bank'!E17</f>
        <v>10</v>
      </c>
      <c r="P1012" s="188">
        <f>Commerzbank!E6</f>
        <v>18</v>
      </c>
      <c r="Q1012" s="188"/>
      <c r="R1012" s="188">
        <f>ING!G12</f>
        <v>67</v>
      </c>
      <c r="S1012" s="188">
        <f>Rabobank!F18</f>
        <v>73</v>
      </c>
      <c r="T1012" s="188">
        <f>Unicredit!F65</f>
        <v>3.7850000000000001</v>
      </c>
      <c r="U1012" s="188">
        <f>'Intesa Sao'!F26</f>
        <v>81.635000000000005</v>
      </c>
      <c r="V1012" s="188">
        <f>Santander!E18</f>
        <v>266</v>
      </c>
      <c r="W1012" s="188">
        <f>'BBVA '!G10</f>
        <v>50</v>
      </c>
      <c r="X1012" s="188"/>
      <c r="Y1012" s="188"/>
      <c r="Z1012" s="404"/>
    </row>
    <row r="1013" spans="1:26" s="23" customFormat="1" x14ac:dyDescent="0.25">
      <c r="A1013" s="690"/>
      <c r="B1013" s="685"/>
      <c r="C1013" s="189" t="s">
        <v>335</v>
      </c>
      <c r="D1013" s="230">
        <f>D1012/'Summary (banks)'!$D$29</f>
        <v>0.23648855517317405</v>
      </c>
      <c r="E1013" s="230">
        <f>E1012/'Summary (banks)'!$E$29</f>
        <v>3.386865956431865E-2</v>
      </c>
      <c r="F1013" s="230">
        <f>F1012/'Summary (banks)'!$F$29</f>
        <v>-2.0994475138121544E-2</v>
      </c>
      <c r="G1013" s="230">
        <f>G1012/'Summary (banks)'!$G$29</f>
        <v>-1.516833148353681E-2</v>
      </c>
      <c r="H1013" s="230">
        <f>H1012/'Summary (banks)'!$H$29</f>
        <v>0</v>
      </c>
      <c r="I1013" s="230">
        <f>I1012/'Summary (banks)'!$I$29</f>
        <v>0</v>
      </c>
      <c r="J1013" s="230">
        <f>J1012/'Summary (banks)'!$J$29</f>
        <v>0.19867211440245147</v>
      </c>
      <c r="K1013" s="230">
        <f>K1012/'Summary (banks)'!$K$29</f>
        <v>0.71737163537661164</v>
      </c>
      <c r="L1013" s="230">
        <f>L1012/'Summary (banks)'!$L$29</f>
        <v>0.27049582719685811</v>
      </c>
      <c r="M1013" s="230">
        <f>M1012/'Summary (banks)'!$M$29</f>
        <v>0.7384918231374924</v>
      </c>
      <c r="N1013" s="230">
        <f>N1012/'Summary (banks)'!$N$29</f>
        <v>0.86738156644495723</v>
      </c>
      <c r="O1013" s="230">
        <f>O1012/'Summary (banks)'!$O$29</f>
        <v>-2.0008003201280513E-3</v>
      </c>
      <c r="P1013" s="230">
        <f>P1012/'Summary (banks)'!$P$29</f>
        <v>5.7361376673040155E-3</v>
      </c>
      <c r="Q1013" s="230">
        <f>Q1012/'Summary (banks)'!$Q$29</f>
        <v>0</v>
      </c>
      <c r="R1013" s="230">
        <f>R1012/'Summary (banks)'!$R$29</f>
        <v>1.0445899594636732E-2</v>
      </c>
      <c r="S1013" s="230">
        <f>S1012/'Summary (banks)'!$S$29</f>
        <v>2.5444405716277447E-2</v>
      </c>
      <c r="T1013" s="230">
        <f>T1012/'Summary (banks)'!$T$29</f>
        <v>1.777335752576081E-3</v>
      </c>
      <c r="U1013" s="230">
        <f>U1012/'Summary (banks)'!$U$29</f>
        <v>1.0366688838821641E-2</v>
      </c>
      <c r="V1013" s="230">
        <f>V1012/'Summary (banks)'!$V$29</f>
        <v>2.7862155650989841E-2</v>
      </c>
      <c r="W1013" s="230">
        <f>W1012/'Summary (banks)'!$W$29</f>
        <v>1.0862480990658266E-2</v>
      </c>
      <c r="X1013" s="230">
        <f>X1012/'Summary (banks)'!$X$29</f>
        <v>0</v>
      </c>
      <c r="Y1013" s="17"/>
      <c r="Z1013" s="397"/>
    </row>
    <row r="1014" spans="1:26" s="360" customFormat="1" ht="15.75" thickBot="1" x14ac:dyDescent="0.3">
      <c r="A1014" s="690"/>
      <c r="B1014" s="685"/>
      <c r="C1014" s="359" t="s">
        <v>336</v>
      </c>
      <c r="D1014" s="264">
        <f>D1012/'Summary (banks)'!$D$33</f>
        <v>0.32954232256668597</v>
      </c>
      <c r="E1014" s="264">
        <f>E1012/'Summary (banks)'!$E$33</f>
        <v>3.2938144329896904E-2</v>
      </c>
      <c r="F1014" s="264">
        <f>F1012/'Summary (banks)'!$F$33</f>
        <v>-3.2646048109965624E-2</v>
      </c>
      <c r="G1014" s="264">
        <f>G1012/'Summary (banks)'!$G$33</f>
        <v>-1.7190775681341718E-2</v>
      </c>
      <c r="H1014" s="264">
        <f>H1012/'Summary (banks)'!$H$33</f>
        <v>0</v>
      </c>
      <c r="I1014" s="264">
        <f>I1012/'Summary (banks)'!$I$33</f>
        <v>0</v>
      </c>
      <c r="J1014" s="264">
        <f>J1012/'Summary (banks)'!$J$33</f>
        <v>0.24792861695347354</v>
      </c>
      <c r="K1014" s="264">
        <f>K1012/'Summary (banks)'!$K$33</f>
        <v>2.5382152861144456</v>
      </c>
      <c r="L1014" s="264">
        <f>L1012/'Summary (banks)'!$L$33</f>
        <v>0.37079407806191117</v>
      </c>
      <c r="M1014" s="264">
        <f>M1012/'Summary (banks)'!$M$33</f>
        <v>2.8239722061378112</v>
      </c>
      <c r="N1014" s="264">
        <f>N1012/'Summary (banks)'!$N$33</f>
        <v>6.5404298874104398</v>
      </c>
      <c r="O1014" s="264">
        <f>O1012/'Summary (banks)'!$O$33</f>
        <v>-1.3315579227696404E-2</v>
      </c>
      <c r="P1014" s="264">
        <f>P1012/'Summary (banks)'!$P$33</f>
        <v>1.3206162876008804E-2</v>
      </c>
      <c r="Q1014" s="264">
        <f>Q1012/'Summary (banks)'!$Q$33</f>
        <v>0</v>
      </c>
      <c r="R1014" s="264">
        <f>R1012/'Summary (banks)'!$R$33</f>
        <v>1.2511671335200748E-2</v>
      </c>
      <c r="S1014" s="264">
        <f>S1012/'Summary (banks)'!$S$33</f>
        <v>9.4928478543563066E-2</v>
      </c>
      <c r="T1014" s="264">
        <f>T1012/'Summary (banks)'!$T$33</f>
        <v>1.3496445995317434E-3</v>
      </c>
      <c r="U1014" s="264">
        <f>U1012/'Summary (banks)'!$U$33</f>
        <v>4.2672316233566314E-2</v>
      </c>
      <c r="V1014" s="264">
        <f>V1012/'Summary (banks)'!$V$33</f>
        <v>2.5244376957388251E-2</v>
      </c>
      <c r="W1014" s="264">
        <f>W1012/'Summary (banks)'!$W$33</f>
        <v>8.0919242595889306E-3</v>
      </c>
      <c r="X1014" s="264">
        <f>X1012/'Summary (banks)'!$X$33</f>
        <v>0</v>
      </c>
      <c r="Z1014" s="397"/>
    </row>
    <row r="1015" spans="1:26" s="17" customFormat="1" ht="15.75" thickBot="1" x14ac:dyDescent="0.3">
      <c r="A1015" s="690"/>
      <c r="B1015" s="685"/>
      <c r="C1015" s="188" t="s">
        <v>400</v>
      </c>
      <c r="D1015" s="203">
        <f>SUM(E1015:X1015)</f>
        <v>7155.9135820000001</v>
      </c>
      <c r="E1015" s="203">
        <f>HSBC!F20</f>
        <v>153.27199999999999</v>
      </c>
      <c r="F1015" s="203">
        <f>Barclays!G11</f>
        <v>-1.377982</v>
      </c>
      <c r="G1015" s="203">
        <f>RBS!F17</f>
        <v>2.7559640000000001</v>
      </c>
      <c r="H1015" s="188"/>
      <c r="I1015" s="203">
        <f>'Standard Chartered'!F20</f>
        <v>0.90159999999999996</v>
      </c>
      <c r="J1015" s="188">
        <f>'BNP Paribas'!H22</f>
        <v>766</v>
      </c>
      <c r="K1015" s="188">
        <f>'Crédit Agricole'!H17</f>
        <v>2444</v>
      </c>
      <c r="L1015" s="188">
        <f>'Société Générale'!H29</f>
        <v>196</v>
      </c>
      <c r="M1015" s="188">
        <f>'BPCE group'!F23</f>
        <v>1760</v>
      </c>
      <c r="N1015" s="188">
        <f>'Crédit Mutuel'!H7</f>
        <v>1612</v>
      </c>
      <c r="O1015" s="188">
        <f>'Deutsche Bank'!F17</f>
        <v>7</v>
      </c>
      <c r="P1015" s="188">
        <f>Commerzbank!F6</f>
        <v>9</v>
      </c>
      <c r="Q1015" s="188"/>
      <c r="R1015" s="188">
        <f>ING!H12</f>
        <v>23</v>
      </c>
      <c r="S1015" s="188">
        <f>Rabobank!G18</f>
        <v>28</v>
      </c>
      <c r="T1015" s="188">
        <f>Unicredit!G65</f>
        <v>0</v>
      </c>
      <c r="U1015" s="188">
        <f>'Intesa Sao'!G26</f>
        <v>22.361999999999998</v>
      </c>
      <c r="V1015" s="188">
        <f>Santander!F18</f>
        <v>119</v>
      </c>
      <c r="W1015" s="188">
        <f>'BBVA '!H10</f>
        <v>14</v>
      </c>
      <c r="X1015" s="188"/>
      <c r="Y1015" s="188"/>
      <c r="Z1015" s="404"/>
    </row>
    <row r="1016" spans="1:26" s="23" customFormat="1" x14ac:dyDescent="0.25">
      <c r="A1016" s="690"/>
      <c r="B1016" s="685"/>
      <c r="C1016" s="189" t="s">
        <v>401</v>
      </c>
      <c r="D1016" s="230">
        <f>D1015/'Summary (banks)'!$D$42</f>
        <v>0.25650841041512695</v>
      </c>
      <c r="E1016" s="230">
        <f>E1015/'Summary (banks)'!$E$42</f>
        <v>5.0520059435364049E-2</v>
      </c>
      <c r="F1016" s="230">
        <f>F1015/'Summary (banks)'!$F$42</f>
        <v>-8.5470085470085492E-4</v>
      </c>
      <c r="G1016" s="230">
        <f>G1015/'Summary (banks)'!$G$42</f>
        <v>3.5714285714285719E-2</v>
      </c>
      <c r="H1016" s="230">
        <f>H1015/'Summary (banks)'!$H$42</f>
        <v>0</v>
      </c>
      <c r="I1016" s="230">
        <f>I1015/'Summary (banks)'!$I$42</f>
        <v>8.6880973066898344E-4</v>
      </c>
      <c r="J1016" s="230">
        <f>J1015/'Summary (banks)'!$J$42</f>
        <v>0.22968515742128937</v>
      </c>
      <c r="K1016" s="230">
        <f>K1015/'Summary (banks)'!$K$42</f>
        <v>0.81739130434782614</v>
      </c>
      <c r="L1016" s="230">
        <f>L1015/'Summary (banks)'!$L$42</f>
        <v>0.11448598130841121</v>
      </c>
      <c r="M1016" s="230">
        <f>M1015/'Summary (banks)'!$M$42</f>
        <v>0.75796726959517657</v>
      </c>
      <c r="N1016" s="230">
        <f>N1015/'Summary (banks)'!$N$42</f>
        <v>0.87561108093427487</v>
      </c>
      <c r="O1016" s="230">
        <f>O1015/'Summary (banks)'!$O$42</f>
        <v>8.3036773428232496E-3</v>
      </c>
      <c r="P1016" s="230">
        <f>P1015/'Summary (banks)'!$P$42</f>
        <v>1.4705882352941176E-2</v>
      </c>
      <c r="Q1016" s="230">
        <f>Q1015/'Summary (banks)'!$Q$42</f>
        <v>0</v>
      </c>
      <c r="R1016" s="230">
        <f>R1015/'Summary (banks)'!$R$42</f>
        <v>1.3666072489601902E-2</v>
      </c>
      <c r="S1016" s="230">
        <f>S1015/'Summary (banks)'!$S$42</f>
        <v>4.2748091603053436E-2</v>
      </c>
      <c r="T1016" s="230">
        <f>T1015/'Summary (banks)'!$T$42</f>
        <v>0</v>
      </c>
      <c r="U1016" s="230">
        <f>U1015/'Summary (banks)'!$U$42</f>
        <v>1.5918370833546885E-2</v>
      </c>
      <c r="V1016" s="230">
        <f>V1015/'Summary (banks)'!$V$42</f>
        <v>5.3968253968253971E-2</v>
      </c>
      <c r="W1016" s="230">
        <f>W1015/'Summary (banks)'!$W$42</f>
        <v>1.098901098901099E-2</v>
      </c>
      <c r="X1016" s="230">
        <f>X1015/'Summary (banks)'!$X$42</f>
        <v>0</v>
      </c>
      <c r="Y1016" s="17"/>
      <c r="Z1016" s="397"/>
    </row>
    <row r="1017" spans="1:26" s="360" customFormat="1" ht="15.75" thickBot="1" x14ac:dyDescent="0.3">
      <c r="A1017" s="690"/>
      <c r="B1017" s="685"/>
      <c r="C1017" s="359" t="s">
        <v>402</v>
      </c>
      <c r="D1017" s="264">
        <f>D1015/'Summary (banks)'!$D$46</f>
        <v>0.38398054228315975</v>
      </c>
      <c r="E1017" s="264">
        <f>E1015/'Summary (banks)'!$E$46</f>
        <v>5.245294662141315E-2</v>
      </c>
      <c r="F1017" s="264">
        <f>F1015/'Summary (banks)'!$F$46</f>
        <v>-9.8911968348170147E-4</v>
      </c>
      <c r="G1017" s="264">
        <f>G1015/'Summary (banks)'!$G$46</f>
        <v>-1.7543859649122806E-2</v>
      </c>
      <c r="H1017" s="264">
        <f>H1015/'Summary (banks)'!$H$46</f>
        <v>0</v>
      </c>
      <c r="I1017" s="264">
        <f>I1015/'Summary (banks)'!$I$46</f>
        <v>8.576329331046312E-4</v>
      </c>
      <c r="J1017" s="264">
        <f>J1015/'Summary (banks)'!$J$46</f>
        <v>0.35512285581826614</v>
      </c>
      <c r="K1017" s="264">
        <f>K1015/'Summary (banks)'!$K$46</f>
        <v>3.4568599717114568</v>
      </c>
      <c r="L1017" s="264">
        <f>L1015/'Summary (banks)'!$L$46</f>
        <v>0.17314487632508835</v>
      </c>
      <c r="M1017" s="264">
        <f>M1015/'Summary (banks)'!$M$46</f>
        <v>3.1316725978647688</v>
      </c>
      <c r="N1017" s="264">
        <f>N1015/'Summary (banks)'!$N$46</f>
        <v>7.1644444444444444</v>
      </c>
      <c r="O1017" s="264">
        <f>O1015/'Summary (banks)'!$O$46</f>
        <v>5.5955235811350921E-3</v>
      </c>
      <c r="P1017" s="264">
        <f>P1015/'Summary (banks)'!$P$46</f>
        <v>2.2113022113022112E-2</v>
      </c>
      <c r="Q1017" s="264">
        <f>Q1015/'Summary (banks)'!$Q$46</f>
        <v>0</v>
      </c>
      <c r="R1017" s="264">
        <f>R1015/'Summary (banks)'!$R$46</f>
        <v>1.8110236220472441E-2</v>
      </c>
      <c r="S1017" s="264">
        <f>S1015/'Summary (banks)'!$S$46</f>
        <v>6.4965197215777259E-2</v>
      </c>
      <c r="T1017" s="264">
        <f>T1015/'Summary (banks)'!$T$46</f>
        <v>0</v>
      </c>
      <c r="U1017" s="264">
        <f>U1015/'Summary (banks)'!$U$46</f>
        <v>6.0707411559981175E-2</v>
      </c>
      <c r="V1017" s="264">
        <f>V1015/'Summary (banks)'!$V$46</f>
        <v>5.5711610486891383E-2</v>
      </c>
      <c r="W1017" s="264">
        <f>W1015/'Summary (banks)'!$W$46</f>
        <v>8.6633663366336641E-3</v>
      </c>
      <c r="X1017" s="264">
        <f>X1015/'Summary (banks)'!$X$46</f>
        <v>0</v>
      </c>
      <c r="Z1017" s="397"/>
    </row>
    <row r="1018" spans="1:26" s="17" customFormat="1" ht="15.75" thickBot="1" x14ac:dyDescent="0.3">
      <c r="A1018" s="690"/>
      <c r="B1018" s="685"/>
      <c r="C1018" s="188" t="s">
        <v>3</v>
      </c>
      <c r="D1018" s="188">
        <f>SUM(E1018:X1018)</f>
        <v>381670</v>
      </c>
      <c r="E1018" s="188">
        <f>HSBC!D20</f>
        <v>8526</v>
      </c>
      <c r="F1018" s="188">
        <f>Barclays!E11</f>
        <v>1243</v>
      </c>
      <c r="G1018" s="188">
        <f>RBS!D17</f>
        <v>112</v>
      </c>
      <c r="H1018" s="188"/>
      <c r="I1018" s="188">
        <f>'Standard Chartered'!D20</f>
        <v>23</v>
      </c>
      <c r="J1018" s="188">
        <f>'BNP Paribas'!D22</f>
        <v>56981</v>
      </c>
      <c r="K1018" s="188">
        <f>'Crédit Agricole'!D17</f>
        <v>103788</v>
      </c>
      <c r="L1018" s="188">
        <f>'Société Générale'!D29</f>
        <v>51612</v>
      </c>
      <c r="M1018" s="188">
        <f>'BPCE group'!D23</f>
        <v>91232</v>
      </c>
      <c r="N1018" s="188">
        <f>'Crédit Mutuel'!D7</f>
        <v>65828</v>
      </c>
      <c r="O1018" s="188">
        <f>'Deutsche Bank'!D17</f>
        <v>223</v>
      </c>
      <c r="P1018" s="188">
        <f>Commerzbank!D6</f>
        <v>84</v>
      </c>
      <c r="Q1018" s="188"/>
      <c r="R1018" s="188">
        <f>ING!F12</f>
        <v>625</v>
      </c>
      <c r="S1018" s="188">
        <f>Rabobank!E18</f>
        <v>612</v>
      </c>
      <c r="T1018" s="188">
        <f>Unicredit!E65</f>
        <v>0</v>
      </c>
      <c r="U1018" s="188">
        <f>'Intesa Sao'!E26</f>
        <v>32</v>
      </c>
      <c r="V1018" s="188">
        <f>Santander!D18</f>
        <v>665</v>
      </c>
      <c r="W1018" s="188">
        <f>'BBVA '!F10</f>
        <v>84</v>
      </c>
      <c r="X1018" s="188"/>
      <c r="Y1018" s="188"/>
      <c r="Z1018" s="404"/>
    </row>
    <row r="1019" spans="1:26" s="23" customFormat="1" x14ac:dyDescent="0.25">
      <c r="A1019" s="690"/>
      <c r="B1019" s="685"/>
      <c r="C1019" s="189" t="s">
        <v>337</v>
      </c>
      <c r="D1019" s="230">
        <f>D1018/'Summary (banks)'!$D$16</f>
        <v>0.18195435385156658</v>
      </c>
      <c r="E1019" s="230">
        <f>E1018/'Summary (banks)'!$E$16</f>
        <v>3.2924766560856369E-2</v>
      </c>
      <c r="F1019" s="230">
        <f>F1018/'Summary (banks)'!$F$16</f>
        <v>9.4957983193277307E-3</v>
      </c>
      <c r="G1019" s="230">
        <f>G1018/'Summary (banks)'!$G$16</f>
        <v>1.2195254739271986E-3</v>
      </c>
      <c r="H1019" s="230">
        <f>H1018/'Summary (banks)'!$H$16</f>
        <v>0</v>
      </c>
      <c r="I1019" s="230">
        <f>I1018/'Summary (banks)'!$I$16</f>
        <v>2.6340502530978723E-4</v>
      </c>
      <c r="J1019" s="230">
        <f>J1018/'Summary (banks)'!$J$16</f>
        <v>0.31385671243892899</v>
      </c>
      <c r="K1019" s="230">
        <f>K1018/'Summary (banks)'!$K$16</f>
        <v>0.75097681687939566</v>
      </c>
      <c r="L1019" s="230">
        <f>L1018/'Summary (banks)'!$L$16</f>
        <v>0.39184305627258648</v>
      </c>
      <c r="M1019" s="230">
        <f>M1018/'Summary (banks)'!$M$16</f>
        <v>0.88672038255561925</v>
      </c>
      <c r="N1019" s="230">
        <f>N1018/'Summary (banks)'!$N$16</f>
        <v>0.8353807106598985</v>
      </c>
      <c r="O1019" s="230">
        <f>O1018/'Summary (banks)'!$O$16</f>
        <v>2.2056278126699963E-3</v>
      </c>
      <c r="P1019" s="230">
        <f>P1018/'Summary (banks)'!$P$16</f>
        <v>1.9064911484339537E-3</v>
      </c>
      <c r="Q1019" s="230">
        <f>Q1018/'Summary (banks)'!$Q$16</f>
        <v>0</v>
      </c>
      <c r="R1019" s="230">
        <f>R1018/'Summary (banks)'!$R$16</f>
        <v>1.1855083459787558E-2</v>
      </c>
      <c r="S1019" s="230">
        <f>S1018/'Summary (banks)'!$S$16</f>
        <v>1.303347814975722E-2</v>
      </c>
      <c r="T1019" s="230">
        <f>T1018/'Summary (banks)'!$T$16</f>
        <v>0</v>
      </c>
      <c r="U1019" s="230">
        <f>U1018/'Summary (banks)'!$U$16</f>
        <v>3.6198685535231503E-4</v>
      </c>
      <c r="V1019" s="230">
        <f>V1018/'Summary (banks)'!$V$16</f>
        <v>3.610853193025895E-3</v>
      </c>
      <c r="W1019" s="230">
        <f>W1018/'Summary (banks)'!$W$16</f>
        <v>6.0883683172909659E-4</v>
      </c>
      <c r="X1019" s="230">
        <f>X1018/'Summary (banks)'!$X$16</f>
        <v>0</v>
      </c>
      <c r="Y1019" s="17"/>
      <c r="Z1019" s="397"/>
    </row>
    <row r="1020" spans="1:26" s="365" customFormat="1" ht="15.75" thickBot="1" x14ac:dyDescent="0.3">
      <c r="A1020" s="690"/>
      <c r="B1020" s="685"/>
      <c r="C1020" s="359" t="s">
        <v>338</v>
      </c>
      <c r="D1020" s="264">
        <f>D1018/'Summary (banks)'!$D$20</f>
        <v>0.32558782306489492</v>
      </c>
      <c r="E1020" s="264">
        <f>E1018/'Summary (banks)'!$E$20</f>
        <v>3.9767718463583575E-2</v>
      </c>
      <c r="F1020" s="264">
        <f>F1018/'Summary (banks)'!$F$20</f>
        <v>1.5107319088942367E-2</v>
      </c>
      <c r="G1020" s="264">
        <f>G1018/'Summary (banks)'!$G$20</f>
        <v>4.1067761806981521E-3</v>
      </c>
      <c r="H1020" s="264">
        <f>H1018/'Summary (banks)'!$H$20</f>
        <v>0</v>
      </c>
      <c r="I1020" s="264">
        <f>I1018/'Summary (banks)'!$I$20</f>
        <v>2.6911601240273798E-4</v>
      </c>
      <c r="J1020" s="264">
        <f>J1018/'Summary (banks)'!$J$20</f>
        <v>0.45742153006341818</v>
      </c>
      <c r="K1020" s="264">
        <f>K1018/'Summary (banks)'!$K$20</f>
        <v>3.0156903765690375</v>
      </c>
      <c r="L1020" s="264">
        <f>L1018/'Summary (banks)'!$L$20</f>
        <v>0.6443123938879457</v>
      </c>
      <c r="M1020" s="264">
        <f>M1018/'Summary (banks)'!$M$20</f>
        <v>7.8277134277134275</v>
      </c>
      <c r="N1020" s="264">
        <f>N1018/'Summary (banks)'!$N$20</f>
        <v>5.0746222633364173</v>
      </c>
      <c r="O1020" s="264">
        <f>O1018/'Summary (banks)'!$O$20</f>
        <v>4.029052540290525E-3</v>
      </c>
      <c r="P1020" s="264">
        <f>P1018/'Summary (banks)'!$P$20</f>
        <v>8.2881105081401077E-3</v>
      </c>
      <c r="Q1020" s="264">
        <f>Q1018/'Summary (banks)'!$Q$20</f>
        <v>0</v>
      </c>
      <c r="R1020" s="264">
        <f>R1018/'Summary (banks)'!$R$20</f>
        <v>1.6389573608852993E-2</v>
      </c>
      <c r="S1020" s="264">
        <f>S1018/'Summary (banks)'!$S$20</f>
        <v>5.1363827108686533E-2</v>
      </c>
      <c r="T1020" s="264">
        <f>T1018/'Summary (banks)'!$T$20</f>
        <v>0</v>
      </c>
      <c r="U1020" s="264">
        <f>U1018/'Summary (banks)'!$U$20</f>
        <v>1.1782900066278812E-3</v>
      </c>
      <c r="V1020" s="264">
        <f>V1018/'Summary (banks)'!$V$20</f>
        <v>4.3089762779516486E-3</v>
      </c>
      <c r="W1020" s="264">
        <f>W1018/'Summary (banks)'!$W$20</f>
        <v>7.9950506829105786E-4</v>
      </c>
      <c r="X1020" s="264">
        <f>X1018/'Summary (banks)'!$X$20</f>
        <v>0</v>
      </c>
      <c r="Y1020" s="360"/>
      <c r="Z1020" s="397"/>
    </row>
    <row r="1021" spans="1:26" s="230" customFormat="1" ht="15" customHeight="1" thickTop="1" thickBot="1" x14ac:dyDescent="0.3">
      <c r="A1021" s="690"/>
      <c r="B1021" s="685"/>
      <c r="C1021" s="190" t="s">
        <v>405</v>
      </c>
      <c r="D1021" s="188">
        <f>SUM(E1021:X1021)</f>
        <v>0</v>
      </c>
      <c r="E1021" s="190"/>
      <c r="F1021" s="190"/>
      <c r="G1021" s="190"/>
      <c r="H1021" s="190"/>
      <c r="I1021" s="188">
        <f>'Standard Chartered'!G20</f>
        <v>0</v>
      </c>
      <c r="J1021" s="190"/>
      <c r="K1021" s="190"/>
      <c r="L1021" s="190"/>
      <c r="M1021" s="190"/>
      <c r="N1021" s="190"/>
      <c r="O1021" s="190"/>
      <c r="P1021" s="188">
        <f>Commerzbank!G6</f>
        <v>0</v>
      </c>
      <c r="Q1021" s="190"/>
      <c r="R1021" s="190"/>
      <c r="S1021" s="190"/>
      <c r="T1021" s="188">
        <f>Unicredit!H65</f>
        <v>0</v>
      </c>
      <c r="U1021" s="188">
        <f>'Intesa Sao'!H26</f>
        <v>0</v>
      </c>
      <c r="V1021" s="188">
        <f>Santander!G18</f>
        <v>0</v>
      </c>
      <c r="W1021" s="188">
        <f>'BBVA '!I10</f>
        <v>0</v>
      </c>
      <c r="X1021" s="190"/>
      <c r="Y1021" s="190"/>
      <c r="Z1021" s="405"/>
    </row>
    <row r="1022" spans="1:26" s="17" customFormat="1" ht="15.75" thickBot="1" x14ac:dyDescent="0.3">
      <c r="A1022" s="690"/>
      <c r="B1022" s="686"/>
      <c r="C1022" s="191" t="s">
        <v>406</v>
      </c>
      <c r="D1022" s="192"/>
      <c r="E1022" s="192"/>
      <c r="F1022" s="192"/>
      <c r="G1022" s="192"/>
      <c r="H1022" s="192"/>
      <c r="I1022" s="192"/>
      <c r="J1022" s="192"/>
      <c r="K1022" s="192"/>
      <c r="L1022" s="192"/>
      <c r="M1022" s="192"/>
      <c r="N1022" s="192"/>
      <c r="O1022" s="192"/>
      <c r="P1022" s="192"/>
      <c r="Q1022" s="192"/>
      <c r="R1022" s="192"/>
      <c r="S1022" s="192"/>
      <c r="T1022" s="192"/>
      <c r="U1022" s="192"/>
      <c r="V1022" s="192"/>
      <c r="W1022" s="192"/>
      <c r="X1022" s="192"/>
      <c r="Y1022" s="192"/>
      <c r="Z1022" s="398"/>
    </row>
    <row r="1023" spans="1:26" s="23" customFormat="1" ht="16.5" thickTop="1" thickBot="1" x14ac:dyDescent="0.3">
      <c r="A1023" s="690"/>
      <c r="B1023" s="687" t="s">
        <v>82</v>
      </c>
      <c r="C1023" s="200" t="s">
        <v>91</v>
      </c>
      <c r="D1023" s="200">
        <f>D1015/D1012</f>
        <v>0.32081655040552465</v>
      </c>
      <c r="E1023" s="200">
        <f>HSBC!H20</f>
        <v>0.26604068857589985</v>
      </c>
      <c r="F1023" s="200">
        <f>Barclays!M11</f>
        <v>1.3157894736842105E-2</v>
      </c>
      <c r="G1023" s="200">
        <f>RBS!H17</f>
        <v>4.878048780487805E-2</v>
      </c>
      <c r="H1023" s="200"/>
      <c r="I1023" s="188" t="e">
        <f>'Standard Chartered'!L20</f>
        <v>#DIV/0!</v>
      </c>
      <c r="J1023" s="200">
        <f>'BNP Paribas'!J22</f>
        <v>0.39383033419023133</v>
      </c>
      <c r="K1023" s="200">
        <f>'Crédit Agricole'!K17</f>
        <v>0.35992432602869306</v>
      </c>
      <c r="L1023" s="200">
        <f>'Société Générale'!K29</f>
        <v>0.11857229280096794</v>
      </c>
      <c r="M1023" s="200">
        <f>'BPCE group'!H23</f>
        <v>0.36087758868156655</v>
      </c>
      <c r="N1023" s="200">
        <f>'Crédit Mutuel'!K7</f>
        <v>0.25226917057902976</v>
      </c>
      <c r="O1023" s="200">
        <f>'Deutsche Bank'!H17</f>
        <v>0.7</v>
      </c>
      <c r="P1023" s="188">
        <f>Commerzbank!H6</f>
        <v>0.5</v>
      </c>
      <c r="Q1023" s="200"/>
      <c r="R1023" s="200">
        <f>ING!K12</f>
        <v>0.34328358208955223</v>
      </c>
      <c r="S1023" s="201">
        <f>Rabobank!I18</f>
        <v>0.38356164383561642</v>
      </c>
      <c r="T1023" s="201">
        <f>Unicredit!I65</f>
        <v>0</v>
      </c>
      <c r="U1023" s="201">
        <f>'Intesa Sao'!I26</f>
        <v>0.27392662460954242</v>
      </c>
      <c r="V1023" s="201">
        <f>Santander!H18</f>
        <v>0.44736842105263158</v>
      </c>
      <c r="W1023" s="201">
        <f>'BBVA '!K10</f>
        <v>0.28000000000000003</v>
      </c>
      <c r="X1023" s="200"/>
      <c r="Y1023" s="200"/>
      <c r="Z1023" s="406">
        <f>MEDIAN(J1023:X1023,E1023:H1023)</f>
        <v>0.31164179104477613</v>
      </c>
    </row>
    <row r="1024" spans="1:26" s="17" customFormat="1" ht="15.75" thickBot="1" x14ac:dyDescent="0.3">
      <c r="A1024" s="690"/>
      <c r="B1024" s="688"/>
      <c r="C1024" s="193" t="s">
        <v>407</v>
      </c>
      <c r="O1024" s="204"/>
      <c r="Z1024" s="397"/>
    </row>
    <row r="1025" spans="1:26" s="17" customFormat="1" ht="15.75" thickBot="1" x14ac:dyDescent="0.3">
      <c r="A1025" s="690"/>
      <c r="B1025" s="688"/>
      <c r="C1025" s="188" t="s">
        <v>497</v>
      </c>
      <c r="D1025" s="392">
        <f>D1012/D1018</f>
        <v>5.8441357796001778E-2</v>
      </c>
      <c r="E1025" s="233">
        <f>HSBC!I20</f>
        <v>6.7572413793103442E-2</v>
      </c>
      <c r="F1025" s="233">
        <f>Barclays!N11</f>
        <v>-8.4253123089300094E-2</v>
      </c>
      <c r="G1025" s="233">
        <f>RBS!I17</f>
        <v>0.50443983928571423</v>
      </c>
      <c r="H1025" s="233"/>
      <c r="I1025" s="233">
        <f>'Standard Chartered'!M20</f>
        <v>0</v>
      </c>
      <c r="J1025" s="233">
        <f>'BNP Paribas'!L22</f>
        <v>3.4134185079236941E-2</v>
      </c>
      <c r="K1025" s="233">
        <f>'Crédit Agricole'!L17</f>
        <v>6.111496512120862E-2</v>
      </c>
      <c r="L1025" s="233">
        <f>'Société Générale'!M29</f>
        <v>3.2027435480120901E-2</v>
      </c>
      <c r="M1025" s="233">
        <f>'BPCE group'!I23</f>
        <v>5.3457120308663626E-2</v>
      </c>
      <c r="N1025" s="233">
        <f>'Crédit Mutuel'!M7</f>
        <v>9.7071155131554968E-2</v>
      </c>
      <c r="O1025" s="233">
        <f>'Deutsche Bank'!I17</f>
        <v>4.4843049327354258E-2</v>
      </c>
      <c r="P1025" s="233">
        <f>Commerzbank!I6</f>
        <v>0.21428571428571427</v>
      </c>
      <c r="Q1025" s="188"/>
      <c r="R1025" s="188">
        <f>ING!L12</f>
        <v>0.1072</v>
      </c>
      <c r="S1025" s="188">
        <f>Rabobank!J18</f>
        <v>0.11928104575163399</v>
      </c>
      <c r="T1025" s="188" t="e">
        <f>Unicredit!J65</f>
        <v>#DIV/0!</v>
      </c>
      <c r="U1025" s="188">
        <f>'Intesa Sao'!J26</f>
        <v>2.5510937500000002</v>
      </c>
      <c r="V1025" s="188">
        <f>Santander!I18</f>
        <v>0.4</v>
      </c>
      <c r="W1025" s="188">
        <f>'BBVA '!L10</f>
        <v>0.59523809523809523</v>
      </c>
      <c r="X1025" s="188"/>
      <c r="Y1025" s="188"/>
      <c r="Z1025" s="404"/>
    </row>
    <row r="1026" spans="1:26" s="17" customFormat="1" x14ac:dyDescent="0.25">
      <c r="A1026" s="690"/>
      <c r="B1026" s="688"/>
      <c r="C1026" s="189" t="s">
        <v>445</v>
      </c>
      <c r="D1026" s="230">
        <f>D1025/'Summary (banks)'!$D$81</f>
        <v>1.2997136378835705</v>
      </c>
      <c r="E1026" s="230">
        <f>E1025/'Summary (banks)'!$E$81</f>
        <v>1.0286681760284508</v>
      </c>
      <c r="F1026" s="230">
        <f>F1025/'Summary (banks)'!$F$81</f>
        <v>-2.2109226030411184</v>
      </c>
      <c r="G1026" s="230">
        <f>G1025/'Summary (banks)'!$G$81</f>
        <v>-12.437896384969081</v>
      </c>
      <c r="H1026" s="230">
        <f>H1025/'Summary (banks)'!$H$81</f>
        <v>0</v>
      </c>
      <c r="I1026" s="230">
        <f>I1025/'Summary (banks)'!$I$81</f>
        <v>0</v>
      </c>
      <c r="J1026" s="230">
        <f>J1025/'Summary (banks)'!$J$81</f>
        <v>0.63300259809198633</v>
      </c>
      <c r="K1026" s="230">
        <f>K1025/'Summary (banks)'!$K$81</f>
        <v>0.95525137294859952</v>
      </c>
      <c r="L1026" s="230">
        <f>L1025/'Summary (banks)'!$L$81</f>
        <v>0.69031675531003189</v>
      </c>
      <c r="M1026" s="230">
        <f>M1025/'Summary (banks)'!$M$81</f>
        <v>0.8328350601449841</v>
      </c>
      <c r="N1026" s="230">
        <f>N1025/'Summary (banks)'!$N$81</f>
        <v>1.0383069124971538</v>
      </c>
      <c r="O1026" s="230">
        <f>O1025/'Summary (banks)'!$O$81</f>
        <v>-0.90713415411007448</v>
      </c>
      <c r="P1026" s="230">
        <f>P1025/'Summary (banks)'!$P$81</f>
        <v>3.0087407812073206</v>
      </c>
      <c r="Q1026" s="230">
        <f>Q1025/'Summary (banks)'!$Q$81</f>
        <v>0</v>
      </c>
      <c r="R1026" s="230">
        <f>R1025/'Summary (banks)'!$R$81</f>
        <v>0.88113252260679764</v>
      </c>
      <c r="S1026" s="230">
        <f>S1025/'Summary (banks)'!$S$81</f>
        <v>1.9522345013292874</v>
      </c>
      <c r="T1026" s="230" t="e">
        <f>T1025/'Summary (banks)'!$T$81</f>
        <v>#DIV/0!</v>
      </c>
      <c r="U1026" s="230">
        <f>U1025/'Summary (banks)'!$U$81</f>
        <v>28.638301876270994</v>
      </c>
      <c r="V1026" s="230">
        <f>V1025/'Summary (banks)'!$V$81</f>
        <v>7.716224992144129</v>
      </c>
      <c r="W1026" s="230">
        <f>W1025/'Summary (banks)'!$W$81</f>
        <v>17.841366396656426</v>
      </c>
      <c r="X1026" s="230">
        <f>X1025/'Summary (banks)'!$X$81</f>
        <v>0</v>
      </c>
      <c r="Z1026" s="397"/>
    </row>
    <row r="1027" spans="1:26" s="364" customFormat="1" x14ac:dyDescent="0.25">
      <c r="A1027" s="690"/>
      <c r="B1027" s="688"/>
      <c r="C1027" s="359" t="s">
        <v>446</v>
      </c>
      <c r="D1027" s="264">
        <f>D1025/'Summary (banks)'!$D$84</f>
        <v>1.01214572297135</v>
      </c>
      <c r="E1027" s="264">
        <f>E1025/'Summary (banks)'!$E$84</f>
        <v>0.82826336542437806</v>
      </c>
      <c r="F1027" s="264">
        <f>F1025/'Summary (banks)'!$F$84</f>
        <v>-2.1609425151985131</v>
      </c>
      <c r="G1027" s="264">
        <f>G1025/'Summary (banks)'!$G$84</f>
        <v>-4.1859538784067079</v>
      </c>
      <c r="H1027" s="264">
        <f>H1025/'Summary (banks)'!$H$84</f>
        <v>0</v>
      </c>
      <c r="I1027" s="264">
        <f>I1025/'Summary (banks)'!$I$84</f>
        <v>0</v>
      </c>
      <c r="J1027" s="264">
        <f>J1025/'Summary (banks)'!$J$84</f>
        <v>0.54201343981141437</v>
      </c>
      <c r="K1027" s="264">
        <f>K1025/'Summary (banks)'!$K$84</f>
        <v>0.84166972373409998</v>
      </c>
      <c r="L1027" s="264">
        <f>L1025/'Summary (banks)'!$L$84</f>
        <v>0.57548804210399385</v>
      </c>
      <c r="M1027" s="264">
        <f>M1025/'Summary (banks)'!$M$84</f>
        <v>0.36076591615372011</v>
      </c>
      <c r="N1027" s="264">
        <f>N1025/'Summary (banks)'!$N$84</f>
        <v>1.2888505878879539</v>
      </c>
      <c r="O1027" s="264">
        <f>O1025/'Summary (banks)'!$O$84</f>
        <v>-3.3048909376436795</v>
      </c>
      <c r="P1027" s="264">
        <f>P1025/'Summary (banks)'!$P$84</f>
        <v>1.5933864374803477</v>
      </c>
      <c r="Q1027" s="264">
        <f>Q1025/'Summary (banks)'!$Q$84</f>
        <v>0</v>
      </c>
      <c r="R1027" s="264">
        <f>R1025/'Summary (banks)'!$R$84</f>
        <v>0.7633921195144725</v>
      </c>
      <c r="S1027" s="264">
        <f>S1025/'Summary (banks)'!$S$84</f>
        <v>1.8481582056316244</v>
      </c>
      <c r="T1027" s="264" t="e">
        <f>T1025/'Summary (banks)'!$T$84</f>
        <v>#DIV/0!</v>
      </c>
      <c r="U1027" s="264">
        <f>U1025/'Summary (banks)'!$U$84</f>
        <v>36.215461383474803</v>
      </c>
      <c r="V1027" s="264">
        <f>V1025/'Summary (banks)'!$V$84</f>
        <v>5.8585555661004092</v>
      </c>
      <c r="W1027" s="264">
        <f>W1025/'Summary (banks)'!$W$84</f>
        <v>10.121166932544178</v>
      </c>
      <c r="X1027" s="264">
        <f>X1025/'Summary (banks)'!$X$84</f>
        <v>0</v>
      </c>
      <c r="Y1027" s="360"/>
      <c r="Z1027" s="397"/>
    </row>
    <row r="1028" spans="1:26" s="17" customFormat="1" ht="15.75" thickBot="1" x14ac:dyDescent="0.3">
      <c r="A1028" s="690"/>
      <c r="B1028" s="688"/>
      <c r="C1028" s="372" t="s">
        <v>447</v>
      </c>
      <c r="D1028" s="230">
        <f>D1025/'Summary (banks)'!$D$92</f>
        <v>1.399237629347478</v>
      </c>
      <c r="E1028" s="230">
        <f>E1025/'Summary (banks)'!$E$86</f>
        <v>0.27539054511264394</v>
      </c>
      <c r="F1028" s="230">
        <f>F1025/'Summary (banks)'!$F$86</f>
        <v>-0.38950672787216256</v>
      </c>
      <c r="G1028" s="230">
        <f>G1025/'Summary (banks)'!$G$86</f>
        <v>7.9615306122448946</v>
      </c>
      <c r="H1028" s="230">
        <f>H1025/'Summary (banks)'!$H$86</f>
        <v>0</v>
      </c>
      <c r="I1028" s="230">
        <f>I1025/'Summary (banks)'!$I$86</f>
        <v>0</v>
      </c>
      <c r="J1028" s="230">
        <f>J1025/'Summary (banks)'!$J$86</f>
        <v>0.30378992094600987</v>
      </c>
      <c r="K1028" s="230">
        <f>K1025/'Summary (banks)'!$K$86</f>
        <v>0.71073365613643091</v>
      </c>
      <c r="L1028" s="230">
        <f>L1025/'Summary (banks)'!$L$86</f>
        <v>0.12283547721026994</v>
      </c>
      <c r="M1028" s="230">
        <f>M1025/'Summary (banks)'!$M$86</f>
        <v>0.41384507492544376</v>
      </c>
      <c r="N1028" s="230">
        <f>N1025/'Summary (banks)'!$N$86</f>
        <v>0.94186068167892656</v>
      </c>
      <c r="O1028" s="230">
        <f>O1025/'Summary (banks)'!$O$86</f>
        <v>0.16861648437112173</v>
      </c>
      <c r="P1028" s="230">
        <f>P1025/'Summary (banks)'!$P$86</f>
        <v>0.81625939849624052</v>
      </c>
      <c r="Q1028" s="230" t="e">
        <f>Q1025/'Summary (banks)'!$Q$86</f>
        <v>#DIV/0!</v>
      </c>
      <c r="R1028" s="230">
        <f>R1025/'Summary (banks)'!$R$86</f>
        <v>0.56499712830013893</v>
      </c>
      <c r="S1028" s="230">
        <f>S1025/'Summary (banks)'!$S$86</f>
        <v>0.75570820433436536</v>
      </c>
      <c r="T1028" s="230" t="e">
        <f>T1025/'Summary (banks)'!$T$86</f>
        <v>#DIV/0!</v>
      </c>
      <c r="U1028" s="230">
        <f>U1025/'Summary (banks)'!$U$86</f>
        <v>1.4577036587984014</v>
      </c>
      <c r="V1028" s="230">
        <f>V1025/'Summary (banks)'!$V$86</f>
        <v>2.537423312883436</v>
      </c>
      <c r="W1028" s="230">
        <f>W1025/'Summary (banks)'!$W$86</f>
        <v>62.764550264550259</v>
      </c>
      <c r="X1028" s="230">
        <f>X1025/'Summary (banks)'!$X$86</f>
        <v>0</v>
      </c>
      <c r="Z1028" s="397"/>
    </row>
    <row r="1029" spans="1:26" s="230" customFormat="1" ht="15.75" thickBot="1" x14ac:dyDescent="0.3">
      <c r="A1029" s="690"/>
      <c r="B1029" s="688"/>
      <c r="C1029" s="201" t="s">
        <v>498</v>
      </c>
      <c r="D1029" s="201">
        <f>D1012/D1009</f>
        <v>0.25744895166045256</v>
      </c>
      <c r="E1029" s="201">
        <f>HSBC!J20</f>
        <v>0.2388785046728972</v>
      </c>
      <c r="F1029" s="201">
        <f>Barclays!O11</f>
        <v>-0.33777777777777779</v>
      </c>
      <c r="G1029" s="201">
        <f>RBS!J17</f>
        <v>0.49397590361445781</v>
      </c>
      <c r="H1029" s="201"/>
      <c r="I1029" s="201">
        <f>'Standard Chartered'!N20</f>
        <v>0</v>
      </c>
      <c r="J1029" s="201">
        <f>'BNP Paribas'!M22</f>
        <v>0.13596644529884655</v>
      </c>
      <c r="K1029" s="201">
        <f>'Crédit Agricole'!M17</f>
        <v>0.26917037980055164</v>
      </c>
      <c r="L1029" s="201">
        <f>'Société Générale'!N29</f>
        <v>0.13664544928494668</v>
      </c>
      <c r="M1029" s="201">
        <f>'BPCE group'!J23</f>
        <v>0.25509990584789205</v>
      </c>
      <c r="N1029" s="201">
        <f>'Crédit Mutuel'!N7</f>
        <v>0.47210934613963795</v>
      </c>
      <c r="O1029" s="201">
        <f>'Deutsche Bank'!J17</f>
        <v>0.125</v>
      </c>
      <c r="P1029" s="201">
        <f>Commerzbank!J6</f>
        <v>0.46153846153846156</v>
      </c>
      <c r="Q1029" s="201"/>
      <c r="R1029" s="201">
        <f>ING!M12</f>
        <v>0.26171875</v>
      </c>
      <c r="S1029" s="201">
        <f>Rabobank!K18</f>
        <v>0.42441860465116277</v>
      </c>
      <c r="T1029" s="201">
        <f>Unicredit!K65</f>
        <v>-0.67241073014745079</v>
      </c>
      <c r="U1029" s="201">
        <f>'Intesa Sao'!K26</f>
        <v>0.91135919620429806</v>
      </c>
      <c r="V1029" s="201">
        <f>Santander!J18</f>
        <v>0.56837606837606836</v>
      </c>
      <c r="W1029" s="201">
        <f>'BBVA '!M10</f>
        <v>0.61728395061728392</v>
      </c>
      <c r="X1029" s="201"/>
      <c r="Y1029" s="201"/>
      <c r="Z1029" s="407"/>
    </row>
    <row r="1030" spans="1:26" s="230" customFormat="1" x14ac:dyDescent="0.25">
      <c r="A1030" s="690"/>
      <c r="B1030" s="688"/>
      <c r="C1030" s="382" t="s">
        <v>445</v>
      </c>
      <c r="D1030" s="230">
        <f>D1029/'Summary (banks)'!$D$94</f>
        <v>1.3331382692051126</v>
      </c>
      <c r="E1030" s="230">
        <f>E1029/'Summary (banks)'!$E$94</f>
        <v>0.75713863250327307</v>
      </c>
      <c r="F1030" s="230">
        <f>F1029/'Summary (banks)'!$F$94</f>
        <v>-2.7355334561080413</v>
      </c>
      <c r="G1030" s="230">
        <f>G1029/'Summary (banks)'!$G$94</f>
        <v>-2.361690936888508</v>
      </c>
      <c r="H1030" s="230">
        <f>H1029/'Summary (banks)'!$H$94</f>
        <v>0</v>
      </c>
      <c r="I1030" s="230">
        <f>I1029/'Summary (banks)'!$I$94</f>
        <v>0</v>
      </c>
      <c r="J1030" s="230">
        <f>J1029/'Summary (banks)'!$J$94</f>
        <v>0.59633577407986449</v>
      </c>
      <c r="K1030" s="230">
        <f>K1029/'Summary (banks)'!$K$94</f>
        <v>0.9871204179385531</v>
      </c>
      <c r="L1030" s="230">
        <f>L1029/'Summary (banks)'!$L$94</f>
        <v>0.5733921217499407</v>
      </c>
      <c r="M1030" s="230">
        <f>M1029/'Summary (banks)'!$M$94</f>
        <v>0.92182073790946328</v>
      </c>
      <c r="N1030" s="230">
        <f>N1029/'Summary (banks)'!$N$94</f>
        <v>1.0457282897117703</v>
      </c>
      <c r="O1030" s="230">
        <f>O1029/'Summary (banks)'!$O$94</f>
        <v>-0.86727190876350546</v>
      </c>
      <c r="P1030" s="230">
        <f>P1029/'Summary (banks)'!$P$94</f>
        <v>1.6555375790557436</v>
      </c>
      <c r="Q1030" s="230">
        <f>Q1029/'Summary (banks)'!$Q$94</f>
        <v>0</v>
      </c>
      <c r="R1030" s="230">
        <f>R1029/'Summary (banks)'!$R$94</f>
        <v>0.69652932062675399</v>
      </c>
      <c r="S1030" s="230">
        <f>S1029/'Summary (banks)'!$S$94</f>
        <v>1.9251947441374111</v>
      </c>
      <c r="T1030" s="230">
        <f>T1029/'Summary (banks)'!$T$94</f>
        <v>-6.7338556518076116</v>
      </c>
      <c r="U1030" s="230">
        <f>U1029/'Summary (banks)'!$U$94</f>
        <v>2.7375607729163498</v>
      </c>
      <c r="V1030" s="230">
        <f>V1029/'Summary (banks)'!$V$94</f>
        <v>2.7323368239362793</v>
      </c>
      <c r="W1030" s="230">
        <f>W1029/'Summary (banks)'!$W$94</f>
        <v>3.1329540852315851</v>
      </c>
      <c r="X1030" s="230">
        <f>X1029/'Summary (banks)'!$X$94</f>
        <v>0</v>
      </c>
      <c r="Z1030" s="399"/>
    </row>
    <row r="1031" spans="1:26" s="386" customFormat="1" x14ac:dyDescent="0.25">
      <c r="A1031" s="690"/>
      <c r="B1031" s="688"/>
      <c r="C1031" s="383" t="s">
        <v>446</v>
      </c>
      <c r="D1031" s="264">
        <f>D1029/'Summary (banks)'!$D$97</f>
        <v>0.97508561023861984</v>
      </c>
      <c r="E1031" s="264">
        <f>E1029/'Summary (banks)'!$E$97</f>
        <v>0.55056569997109539</v>
      </c>
      <c r="F1031" s="264">
        <f>F1029/'Summary (banks)'!$F$97</f>
        <v>-2.0330507827415034</v>
      </c>
      <c r="G1031" s="264">
        <f>G1029/'Summary (banks)'!$G$97</f>
        <v>-0.39766613624308556</v>
      </c>
      <c r="H1031" s="264">
        <f>H1029/'Summary (banks)'!$H$97</f>
        <v>0</v>
      </c>
      <c r="I1031" s="264">
        <f>I1029/'Summary (banks)'!$I$97</f>
        <v>0</v>
      </c>
      <c r="J1031" s="264">
        <f>J1029/'Summary (banks)'!$J$97</f>
        <v>0.49625586083389078</v>
      </c>
      <c r="K1031" s="264">
        <f>K1029/'Summary (banks)'!$K$97</f>
        <v>0.95442926587142385</v>
      </c>
      <c r="L1031" s="264">
        <f>L1029/'Summary (banks)'!$L$97</f>
        <v>0.41520844684026192</v>
      </c>
      <c r="M1031" s="264">
        <f>M1029/'Summary (banks)'!$M$97</f>
        <v>0.70104467466942433</v>
      </c>
      <c r="N1031" s="264">
        <f>N1029/'Summary (banks)'!$N$97</f>
        <v>1.3448109624427969</v>
      </c>
      <c r="O1031" s="264">
        <f>O1029/'Summary (banks)'!$O$97</f>
        <v>-4.0224700399467377</v>
      </c>
      <c r="P1031" s="264">
        <f>P1029/'Summary (banks)'!$P$97</f>
        <v>1.0747784863705627</v>
      </c>
      <c r="Q1031" s="264">
        <f>Q1029/'Summary (banks)'!$Q$97</f>
        <v>0</v>
      </c>
      <c r="R1031" s="264">
        <f>R1029/'Summary (banks)'!$R$97</f>
        <v>0.56986753034547155</v>
      </c>
      <c r="S1031" s="264">
        <f>S1029/'Summary (banks)'!$S$97</f>
        <v>2.2854583119121781</v>
      </c>
      <c r="T1031" s="264">
        <f>T1029/'Summary (banks)'!$T$97</f>
        <v>-2.8951252918616626</v>
      </c>
      <c r="U1031" s="264">
        <f>U1029/'Summary (banks)'!$U$97</f>
        <v>2.063360720006028</v>
      </c>
      <c r="V1031" s="264">
        <f>V1029/'Summary (banks)'!$V$97</f>
        <v>2.1761947520702383</v>
      </c>
      <c r="W1031" s="264">
        <f>W1029/'Summary (banks)'!$W$97</f>
        <v>1.6560472648297</v>
      </c>
      <c r="X1031" s="264">
        <f>X1029/'Summary (banks)'!$X$97</f>
        <v>0</v>
      </c>
      <c r="Y1031" s="264"/>
      <c r="Z1031" s="399"/>
    </row>
    <row r="1032" spans="1:26" s="230" customFormat="1" x14ac:dyDescent="0.25">
      <c r="A1032" s="690"/>
      <c r="B1032" s="688"/>
      <c r="C1032" s="385" t="s">
        <v>447</v>
      </c>
      <c r="D1032" s="230">
        <f>D1029/'Summary (banks)'!$D$105</f>
        <v>1.1866894273792203</v>
      </c>
      <c r="E1032" s="230">
        <f>E1029/'Summary (banks)'!$E$99</f>
        <v>0.42566921319832313</v>
      </c>
      <c r="F1032" s="230">
        <f>F1029/'Summary (banks)'!$F$99</f>
        <v>-0.83206971677559904</v>
      </c>
      <c r="G1032" s="230">
        <f>G1029/'Summary (banks)'!$G$99</f>
        <v>1.4889845094664365</v>
      </c>
      <c r="H1032" s="230">
        <f>H1029/'Summary (banks)'!$H$99</f>
        <v>0</v>
      </c>
      <c r="I1032" s="230">
        <f>I1029/'Summary (banks)'!$I$99</f>
        <v>0</v>
      </c>
      <c r="J1032" s="230">
        <f>J1029/'Summary (banks)'!$J$99</f>
        <v>0.37442470725357269</v>
      </c>
      <c r="K1032" s="230">
        <f>K1029/'Summary (banks)'!$K$99</f>
        <v>1.3241136735556829</v>
      </c>
      <c r="L1032" s="230">
        <f>L1029/'Summary (banks)'!$L$99</f>
        <v>0.26453418572450932</v>
      </c>
      <c r="M1032" s="230">
        <f>M1029/'Summary (banks)'!$M$99</f>
        <v>0.67497726284155168</v>
      </c>
      <c r="N1032" s="230">
        <f>N1029/'Summary (banks)'!$N$99</f>
        <v>1.3870952615681622</v>
      </c>
      <c r="O1032" s="230">
        <f>O1029/'Summary (banks)'!$O$99</f>
        <v>0.31872693726937268</v>
      </c>
      <c r="P1032" s="230">
        <f>P1029/'Summary (banks)'!$P$99</f>
        <v>0.9003036437246964</v>
      </c>
      <c r="Q1032" s="230" t="e">
        <f>Q1029/'Summary (banks)'!$Q$99</f>
        <v>#DIV/0!</v>
      </c>
      <c r="R1032" s="230">
        <f>R1029/'Summary (banks)'!$R$99</f>
        <v>0.55956171838814261</v>
      </c>
      <c r="S1032" s="230">
        <f>S1029/'Summary (banks)'!$S$99</f>
        <v>1.538517441860465</v>
      </c>
      <c r="T1032" s="230">
        <f>T1029/'Summary (banks)'!$T$99</f>
        <v>-2.8061437523552764</v>
      </c>
      <c r="U1032" s="230">
        <f>U1029/'Summary (banks)'!$U$99</f>
        <v>1.334495196810394</v>
      </c>
      <c r="V1032" s="230">
        <f>V1029/'Summary (banks)'!$V$99</f>
        <v>1.4157097163232131</v>
      </c>
      <c r="W1032" s="230">
        <f>W1029/'Summary (banks)'!$W$99</f>
        <v>4.6639231824417005</v>
      </c>
      <c r="X1032" s="230">
        <f>X1029/'Summary (banks)'!$X$99</f>
        <v>0</v>
      </c>
      <c r="Z1032" s="399"/>
    </row>
    <row r="1033" spans="1:26" s="23" customFormat="1" ht="15.75" customHeight="1" x14ac:dyDescent="0.25">
      <c r="A1033" s="187"/>
      <c r="B1033" s="168"/>
      <c r="C1033" s="134"/>
      <c r="D1033" s="134"/>
      <c r="E1033" s="134"/>
      <c r="F1033" s="134"/>
      <c r="G1033" s="134"/>
      <c r="H1033" s="134"/>
      <c r="I1033" s="134"/>
      <c r="J1033" s="134"/>
      <c r="K1033" s="134"/>
      <c r="L1033" s="134"/>
      <c r="M1033" s="134"/>
      <c r="N1033" s="134"/>
      <c r="O1033" s="134"/>
      <c r="P1033" s="134"/>
      <c r="Q1033" s="134"/>
      <c r="R1033" s="134"/>
      <c r="S1033" s="134"/>
      <c r="T1033" s="134"/>
      <c r="U1033" s="134"/>
      <c r="V1033" s="134"/>
      <c r="W1033" s="134"/>
      <c r="X1033" s="134"/>
      <c r="Y1033" s="134"/>
      <c r="Z1033" s="395"/>
    </row>
    <row r="1034" spans="1:26" s="17" customFormat="1" ht="15.75" thickBot="1" x14ac:dyDescent="0.3">
      <c r="A1034" s="187"/>
      <c r="B1034" s="168"/>
      <c r="C1034" s="134"/>
      <c r="D1034" s="134"/>
      <c r="E1034" s="134"/>
      <c r="F1034" s="134"/>
      <c r="G1034" s="134"/>
      <c r="H1034" s="134"/>
      <c r="I1034" s="134"/>
      <c r="J1034" s="134"/>
      <c r="K1034" s="134"/>
      <c r="L1034" s="134"/>
      <c r="M1034" s="134"/>
      <c r="N1034" s="134"/>
      <c r="O1034" s="134"/>
      <c r="P1034" s="134"/>
      <c r="Q1034" s="134"/>
      <c r="R1034" s="134"/>
      <c r="S1034" s="134"/>
      <c r="T1034" s="134"/>
      <c r="U1034" s="134"/>
      <c r="V1034" s="134"/>
      <c r="W1034" s="134"/>
      <c r="X1034" s="134"/>
      <c r="Y1034" s="134"/>
      <c r="Z1034" s="395"/>
    </row>
    <row r="1035" spans="1:26" s="17" customFormat="1" ht="15.75" thickBot="1" x14ac:dyDescent="0.3">
      <c r="A1035" s="689" t="s">
        <v>31</v>
      </c>
      <c r="B1035" s="684" t="s">
        <v>331</v>
      </c>
      <c r="C1035" s="188" t="s">
        <v>2</v>
      </c>
      <c r="D1035" s="203">
        <f>SUM(E1035:X1035)</f>
        <v>31698.130020000001</v>
      </c>
      <c r="E1035" s="203">
        <f>HSBC!C21</f>
        <v>746.52479999999991</v>
      </c>
      <c r="F1035" s="203">
        <f>Barclays!D12</f>
        <v>465.75791600000002</v>
      </c>
      <c r="G1035" s="203">
        <f>RBS!C18</f>
        <v>-12.401838</v>
      </c>
      <c r="H1035" s="203">
        <f>Lloyds!E6</f>
        <v>115.36594200000002</v>
      </c>
      <c r="I1035" s="203">
        <f>'Standard Chartered'!C22</f>
        <v>51.391199999999998</v>
      </c>
      <c r="J1035" s="188">
        <f>'BNP Paribas'!C24</f>
        <v>1356</v>
      </c>
      <c r="K1035" s="188">
        <f>'Crédit Agricole'!C18</f>
        <v>356</v>
      </c>
      <c r="L1035" s="188">
        <f>'Société Générale'!C32</f>
        <v>711</v>
      </c>
      <c r="M1035" s="188">
        <f>'BPCE group'!C25</f>
        <v>213</v>
      </c>
      <c r="N1035" s="188">
        <f>'Crédit Mutuel'!C8</f>
        <v>1203</v>
      </c>
      <c r="O1035" s="188">
        <f>'Deutsche Bank'!C18</f>
        <v>10510</v>
      </c>
      <c r="P1035" s="188">
        <f>Commerzbank!C7</f>
        <v>8082</v>
      </c>
      <c r="Q1035" s="188">
        <f>'KfW IPEX'!E5</f>
        <v>551.27</v>
      </c>
      <c r="R1035" s="188">
        <f>ING!E13</f>
        <v>2037</v>
      </c>
      <c r="S1035" s="188">
        <f>Rabobank!D19</f>
        <v>225</v>
      </c>
      <c r="T1035" s="203">
        <f>Unicredit!D71</f>
        <v>3451.6439999999998</v>
      </c>
      <c r="U1035" s="203">
        <f>'Intesa Sao'!D30</f>
        <v>31.577999999999999</v>
      </c>
      <c r="V1035" s="188">
        <f>Santander!C19</f>
        <v>1519</v>
      </c>
      <c r="W1035" s="188">
        <f>'BBVA '!E11</f>
        <v>52</v>
      </c>
      <c r="X1035" s="188">
        <f>Nordea!D10</f>
        <v>33</v>
      </c>
      <c r="Y1035" s="188"/>
      <c r="Z1035" s="404"/>
    </row>
    <row r="1036" spans="1:26" s="23" customFormat="1" x14ac:dyDescent="0.25">
      <c r="A1036" s="690"/>
      <c r="B1036" s="685"/>
      <c r="C1036" s="189" t="s">
        <v>333</v>
      </c>
      <c r="D1036" s="230">
        <f>D1035/'Summary (banks)'!$D$3</f>
        <v>6.4900998758205666E-2</v>
      </c>
      <c r="E1036" s="230">
        <f>E1035/'Summary (banks)'!$E$3</f>
        <v>1.3846153846153845E-2</v>
      </c>
      <c r="F1036" s="230">
        <f>F1035/'Summary (banks)'!$F$3</f>
        <v>1.1529146911348365E-2</v>
      </c>
      <c r="G1036" s="230">
        <f>G1035/'Summary (banks)'!$G$3</f>
        <v>-6.9643271686140984E-4</v>
      </c>
      <c r="H1036" s="230">
        <f>H1035/'Summary (banks)'!$H$3</f>
        <v>5.6710775047258992E-3</v>
      </c>
      <c r="I1036" s="230">
        <f>I1035/'Summary (banks)'!$I$3</f>
        <v>3.7281705801556677E-3</v>
      </c>
      <c r="J1036" s="230">
        <f>J1035/'Summary (banks)'!$J$3</f>
        <v>3.1580418277516419E-2</v>
      </c>
      <c r="K1036" s="230">
        <f>K1035/'Summary (banks)'!$K$3</f>
        <v>1.0978844137420589E-2</v>
      </c>
      <c r="L1036" s="230">
        <f>L1035/'Summary (banks)'!$L$3</f>
        <v>2.7726865031392583E-2</v>
      </c>
      <c r="M1036" s="230">
        <f>M1035/'Summary (banks)'!$M$3</f>
        <v>8.9255782769024471E-3</v>
      </c>
      <c r="N1036" s="230">
        <f>N1035/'Summary (banks)'!$N$3</f>
        <v>7.3722269886015449E-2</v>
      </c>
      <c r="O1036" s="230">
        <f>O1035/'Summary (banks)'!$O$3</f>
        <v>0.30308273495400412</v>
      </c>
      <c r="P1036" s="230">
        <f>P1035/'Summary (banks)'!$P$3</f>
        <v>0.71801705756929635</v>
      </c>
      <c r="Q1036" s="230">
        <f>Q1035/'Summary (banks)'!$Q$3</f>
        <v>0.96165721761883993</v>
      </c>
      <c r="R1036" s="230">
        <f>R1035/'Summary (banks)'!$R$3</f>
        <v>0.11933216168717048</v>
      </c>
      <c r="S1036" s="230">
        <f>S1035/'Summary (banks)'!$S$3</f>
        <v>1.7289073305670817E-2</v>
      </c>
      <c r="T1036" s="230">
        <f>T1035/'Summary (banks)'!$T$3</f>
        <v>0.16184542317987413</v>
      </c>
      <c r="U1036" s="230">
        <f>U1035/'Summary (banks)'!$U$3</f>
        <v>1.3349779657612691E-3</v>
      </c>
      <c r="V1036" s="230">
        <f>V1035/'Summary (banks)'!$V$3</f>
        <v>3.3097287286196757E-2</v>
      </c>
      <c r="W1036" s="230">
        <f>W1035/'Summary (banks)'!$W$3</f>
        <v>2.2258368290386096E-3</v>
      </c>
      <c r="X1036" s="230">
        <f>X1035/'Summary (banks)'!$X$3</f>
        <v>3.2541169509910264E-3</v>
      </c>
      <c r="Y1036" s="17"/>
      <c r="Z1036" s="397"/>
    </row>
    <row r="1037" spans="1:26" s="360" customFormat="1" ht="15.75" thickBot="1" x14ac:dyDescent="0.3">
      <c r="A1037" s="690"/>
      <c r="B1037" s="685"/>
      <c r="C1037" s="359" t="s">
        <v>334</v>
      </c>
      <c r="D1037" s="264">
        <f>D1035/'Summary (banks)'!$D$7</f>
        <v>0.12364737434248656</v>
      </c>
      <c r="E1037" s="264">
        <f>E1035/'Summary (banks)'!$E$7</f>
        <v>1.8518104354438306E-2</v>
      </c>
      <c r="F1037" s="264">
        <f>F1035/'Summary (banks)'!$F$7</f>
        <v>2.4122180987724808E-2</v>
      </c>
      <c r="G1037" s="264">
        <f>G1035/'Summary (banks)'!$G$7</f>
        <v>-4.6874999999999998E-3</v>
      </c>
      <c r="H1037" s="264">
        <f>H1035/'Summary (banks)'!$H$7</f>
        <v>0.15682967959527833</v>
      </c>
      <c r="I1037" s="264">
        <f>I1035/'Summary (banks)'!$I$7</f>
        <v>4.6515423535172188E-3</v>
      </c>
      <c r="J1037" s="264">
        <f>J1035/'Summary (banks)'!$J$7</f>
        <v>4.7357943631474171E-2</v>
      </c>
      <c r="K1037" s="264">
        <f>K1035/'Summary (banks)'!$K$7</f>
        <v>4.0176052364292968E-2</v>
      </c>
      <c r="L1037" s="264">
        <f>L1035/'Summary (banks)'!$L$7</f>
        <v>5.2487819282445003E-2</v>
      </c>
      <c r="M1037" s="264">
        <f>M1035/'Summary (banks)'!$M$7</f>
        <v>4.487989886219975E-2</v>
      </c>
      <c r="N1037" s="264">
        <f>N1035/'Summary (banks)'!$N$7</f>
        <v>0.43226733740567735</v>
      </c>
      <c r="O1037" s="264">
        <f>O1035/'Summary (banks)'!$O$7</f>
        <v>0.43489055323374848</v>
      </c>
      <c r="P1037" s="264">
        <f>P1035/'Summary (banks)'!$P$7</f>
        <v>2.5463137996219283</v>
      </c>
      <c r="Q1037" s="264">
        <f>Q1035/'Summary (banks)'!$Q$7</f>
        <v>25.080527752502253</v>
      </c>
      <c r="R1037" s="264">
        <f>R1035/'Summary (banks)'!$R$7</f>
        <v>0.17469982847341337</v>
      </c>
      <c r="S1037" s="264">
        <f>S1035/'Summary (banks)'!$S$7</f>
        <v>5.4334701762859212E-2</v>
      </c>
      <c r="T1037" s="264">
        <f>T1035/'Summary (banks)'!$T$7</f>
        <v>0.28585566659232448</v>
      </c>
      <c r="U1037" s="264">
        <f>U1035/'Summary (banks)'!$U$7</f>
        <v>7.2906938488089511E-3</v>
      </c>
      <c r="V1037" s="264">
        <f>V1035/'Summary (banks)'!$V$7</f>
        <v>3.7651199682728537E-2</v>
      </c>
      <c r="W1037" s="264">
        <f>W1035/'Summary (banks)'!$W$7</f>
        <v>3.1368763950051274E-3</v>
      </c>
      <c r="X1037" s="264">
        <f>X1035/'Summary (banks)'!$X$7</f>
        <v>4.552980132450331E-3</v>
      </c>
      <c r="Z1037" s="397"/>
    </row>
    <row r="1038" spans="1:26" s="17" customFormat="1" ht="15.75" thickBot="1" x14ac:dyDescent="0.3">
      <c r="A1038" s="690"/>
      <c r="B1038" s="685"/>
      <c r="C1038" s="188" t="s">
        <v>6</v>
      </c>
      <c r="D1038" s="203">
        <f>SUM(E1038:X1038)</f>
        <v>1118.3695740000001</v>
      </c>
      <c r="E1038" s="203">
        <f>HSBC!E21</f>
        <v>215.48239999999998</v>
      </c>
      <c r="F1038" s="203">
        <f>Barclays!F12</f>
        <v>111.61654200000001</v>
      </c>
      <c r="G1038" s="203">
        <f>RBS!E18</f>
        <v>-143.31012799999999</v>
      </c>
      <c r="H1038" s="203">
        <f>Lloyds!G6</f>
        <v>49.619759999999999</v>
      </c>
      <c r="I1038" s="203">
        <f>'Standard Chartered'!E22</f>
        <v>22.54</v>
      </c>
      <c r="J1038" s="188">
        <f>'BNP Paribas'!E24</f>
        <v>423</v>
      </c>
      <c r="K1038" s="188">
        <f>'Crédit Agricole'!E18</f>
        <v>115</v>
      </c>
      <c r="L1038" s="188">
        <f>'Société Générale'!E32</f>
        <v>135</v>
      </c>
      <c r="M1038" s="188">
        <f>'BPCE group'!E25</f>
        <v>87</v>
      </c>
      <c r="N1038" s="188">
        <f>'Crédit Mutuel'!E8</f>
        <v>277</v>
      </c>
      <c r="O1038" s="188">
        <f>'Deutsche Bank'!E18</f>
        <v>-4247</v>
      </c>
      <c r="P1038" s="188">
        <f>Commerzbank!E7</f>
        <v>1775</v>
      </c>
      <c r="Q1038" s="203">
        <f>'KfW IPEX'!G5</f>
        <v>222.45</v>
      </c>
      <c r="R1038" s="203">
        <f>ING!G13</f>
        <v>1081</v>
      </c>
      <c r="S1038" s="203">
        <f>Rabobank!F19</f>
        <v>101</v>
      </c>
      <c r="T1038" s="203">
        <f>Unicredit!F71</f>
        <v>337.786</v>
      </c>
      <c r="U1038" s="188">
        <f>'Intesa Sao'!F30</f>
        <v>27.184999999999999</v>
      </c>
      <c r="V1038" s="188">
        <f>Santander!E19</f>
        <v>463</v>
      </c>
      <c r="W1038" s="188">
        <f>'BBVA '!G11</f>
        <v>41</v>
      </c>
      <c r="X1038" s="188">
        <f>Nordea!F10</f>
        <v>24</v>
      </c>
      <c r="Y1038" s="188"/>
      <c r="Z1038" s="404"/>
    </row>
    <row r="1039" spans="1:26" s="23" customFormat="1" x14ac:dyDescent="0.25">
      <c r="A1039" s="690"/>
      <c r="B1039" s="685"/>
      <c r="C1039" s="189" t="s">
        <v>335</v>
      </c>
      <c r="D1039" s="230">
        <f>D1038/'Summary (banks)'!$D$29</f>
        <v>1.1857336606268564E-2</v>
      </c>
      <c r="E1039" s="230">
        <f>E1038/'Summary (banks)'!$E$29</f>
        <v>1.2667620713414957E-2</v>
      </c>
      <c r="F1039" s="230">
        <f>F1038/'Summary (banks)'!$F$29</f>
        <v>2.2375690607734804E-2</v>
      </c>
      <c r="G1039" s="230">
        <f>G1038/'Summary (banks)'!$G$29</f>
        <v>3.8475767665556784E-2</v>
      </c>
      <c r="H1039" s="230">
        <f>H1038/'Summary (banks)'!$H$29</f>
        <v>2.270147559591373E-2</v>
      </c>
      <c r="I1039" s="230">
        <f>I1038/'Summary (banks)'!$I$29</f>
        <v>-1.6414970453053179E-2</v>
      </c>
      <c r="J1039" s="230">
        <f>J1038/'Summary (banks)'!$J$29</f>
        <v>4.3207354443309497E-2</v>
      </c>
      <c r="K1039" s="230">
        <f>K1038/'Summary (banks)'!$K$29</f>
        <v>1.300610721556209E-2</v>
      </c>
      <c r="L1039" s="230">
        <f>L1038/'Summary (banks)'!$L$29</f>
        <v>2.2091310751104567E-2</v>
      </c>
      <c r="M1039" s="230">
        <f>M1038/'Summary (banks)'!$M$29</f>
        <v>1.3173834039975772E-2</v>
      </c>
      <c r="N1039" s="230">
        <f>N1038/'Summary (banks)'!$N$29</f>
        <v>3.7600108592371388E-2</v>
      </c>
      <c r="O1039" s="230">
        <f>O1038/'Summary (banks)'!$O$29</f>
        <v>0.8497398959583834</v>
      </c>
      <c r="P1039" s="230">
        <f>P1038/'Summary (banks)'!$P$29</f>
        <v>0.56564690885914592</v>
      </c>
      <c r="Q1039" s="230">
        <f>Q1038/'Summary (banks)'!$Q$29</f>
        <v>0.93963842189744029</v>
      </c>
      <c r="R1039" s="230">
        <f>R1038/'Summary (banks)'!$R$29</f>
        <v>0.16853757405675085</v>
      </c>
      <c r="S1039" s="230">
        <f>S1038/'Summary (banks)'!$S$29</f>
        <v>3.5203903799233181E-2</v>
      </c>
      <c r="T1039" s="230">
        <f>T1038/'Summary (banks)'!$T$29</f>
        <v>0.15861535918617281</v>
      </c>
      <c r="U1039" s="230">
        <f>U1038/'Summary (banks)'!$U$29</f>
        <v>3.4521765919442184E-3</v>
      </c>
      <c r="V1039" s="230">
        <f>V1038/'Summary (banks)'!$V$29</f>
        <v>4.8496910024091337E-2</v>
      </c>
      <c r="W1039" s="230">
        <f>W1038/'Summary (banks)'!$W$29</f>
        <v>8.9072344123397786E-3</v>
      </c>
      <c r="X1039" s="230">
        <f>X1038/'Summary (banks)'!$X$29</f>
        <v>5.1020408163265302E-3</v>
      </c>
      <c r="Y1039" s="17"/>
      <c r="Z1039" s="397"/>
    </row>
    <row r="1040" spans="1:26" s="360" customFormat="1" ht="15.75" thickBot="1" x14ac:dyDescent="0.3">
      <c r="A1040" s="690"/>
      <c r="B1040" s="685"/>
      <c r="C1040" s="359" t="s">
        <v>336</v>
      </c>
      <c r="D1040" s="264">
        <f>D1038/'Summary (banks)'!$D$33</f>
        <v>1.6522973984188703E-2</v>
      </c>
      <c r="E1040" s="264">
        <f>E1038/'Summary (banks)'!$E$33</f>
        <v>1.2319587628865978E-2</v>
      </c>
      <c r="F1040" s="264">
        <f>F1038/'Summary (banks)'!$F$33</f>
        <v>3.4793814432989678E-2</v>
      </c>
      <c r="G1040" s="264">
        <f>G1038/'Summary (banks)'!$G$33</f>
        <v>4.3605870020964353E-2</v>
      </c>
      <c r="H1040" s="264">
        <f>H1038/'Summary (banks)'!$H$33</f>
        <v>0.13114754098360645</v>
      </c>
      <c r="I1040" s="264">
        <f>I1038/'Summary (banks)'!$I$33</f>
        <v>8.2236842105263316E-2</v>
      </c>
      <c r="J1040" s="264">
        <f>J1038/'Summary (banks)'!$J$33</f>
        <v>5.3919694072657745E-2</v>
      </c>
      <c r="K1040" s="264">
        <f>K1038/'Summary (banks)'!$K$33</f>
        <v>4.6018407362945178E-2</v>
      </c>
      <c r="L1040" s="264">
        <f>L1038/'Summary (banks)'!$L$33</f>
        <v>3.028263795423957E-2</v>
      </c>
      <c r="M1040" s="264">
        <f>M1038/'Summary (banks)'!$M$33</f>
        <v>5.037637521713955E-2</v>
      </c>
      <c r="N1040" s="264">
        <f>N1038/'Summary (banks)'!$N$33</f>
        <v>0.2835209825997953</v>
      </c>
      <c r="O1040" s="264">
        <f>O1038/'Summary (banks)'!$O$33</f>
        <v>5.6551264980026632</v>
      </c>
      <c r="P1040" s="264">
        <f>P1038/'Summary (banks)'!$P$33</f>
        <v>1.3022743947175348</v>
      </c>
      <c r="Q1040" s="264">
        <f>Q1038/'Summary (banks)'!$Q$33</f>
        <v>15.566829951014704</v>
      </c>
      <c r="R1040" s="264">
        <f>R1038/'Summary (banks)'!$R$33</f>
        <v>0.20186741363211952</v>
      </c>
      <c r="S1040" s="264">
        <f>S1038/'Summary (banks)'!$S$33</f>
        <v>0.13133940182054615</v>
      </c>
      <c r="T1040" s="264">
        <f>T1038/'Summary (banks)'!$T$33</f>
        <v>0.12044677693459166</v>
      </c>
      <c r="U1040" s="264">
        <f>U1038/'Summary (banks)'!$U$33</f>
        <v>1.4210166188638452E-2</v>
      </c>
      <c r="V1040" s="264">
        <f>V1038/'Summary (banks)'!$V$33</f>
        <v>4.39404004934991E-2</v>
      </c>
      <c r="W1040" s="264">
        <f>W1038/'Summary (banks)'!$W$33</f>
        <v>6.6353778928629229E-3</v>
      </c>
      <c r="X1040" s="264">
        <f>X1038/'Summary (banks)'!$X$33</f>
        <v>6.1053167133045027E-3</v>
      </c>
      <c r="Z1040" s="397"/>
    </row>
    <row r="1041" spans="1:26" s="17" customFormat="1" ht="15.75" thickBot="1" x14ac:dyDescent="0.3">
      <c r="A1041" s="690"/>
      <c r="B1041" s="685"/>
      <c r="C1041" s="188" t="s">
        <v>400</v>
      </c>
      <c r="D1041" s="203">
        <f>SUM(E1041:X1041)</f>
        <v>751.72983999999997</v>
      </c>
      <c r="E1041" s="203">
        <f>HSBC!F21</f>
        <v>50.489599999999996</v>
      </c>
      <c r="F1041" s="203">
        <f>Barclays!G12</f>
        <v>67.521118000000001</v>
      </c>
      <c r="G1041" s="203">
        <f>RBS!F18</f>
        <v>-13.779820000000001</v>
      </c>
      <c r="H1041" s="203">
        <f>Lloyds!H6</f>
        <v>-8.6834580000000017</v>
      </c>
      <c r="I1041" s="203">
        <f>'Standard Chartered'!F22</f>
        <v>17.130399999999998</v>
      </c>
      <c r="J1041" s="188">
        <f>'BNP Paribas'!H24</f>
        <v>70</v>
      </c>
      <c r="K1041" s="188">
        <f>'Crédit Agricole'!H18</f>
        <v>46</v>
      </c>
      <c r="L1041" s="188">
        <f>'Société Générale'!H32</f>
        <v>62</v>
      </c>
      <c r="M1041" s="188">
        <f>'BPCE group'!F25</f>
        <v>30</v>
      </c>
      <c r="N1041" s="188">
        <f>'Crédit Mutuel'!H8</f>
        <v>113</v>
      </c>
      <c r="O1041" s="188">
        <f>'Deutsche Bank'!F18</f>
        <v>-408</v>
      </c>
      <c r="P1041" s="188">
        <f>Commerzbank!F7</f>
        <v>205</v>
      </c>
      <c r="Q1041" s="188">
        <f>'KfW IPEX'!H5</f>
        <v>90.19</v>
      </c>
      <c r="R1041" s="188">
        <f>ING!H13</f>
        <v>363</v>
      </c>
      <c r="S1041" s="188">
        <f>Rabobank!G19</f>
        <v>27</v>
      </c>
      <c r="T1041" s="188">
        <f>Unicredit!G71</f>
        <v>-123.371</v>
      </c>
      <c r="U1041" s="188">
        <f>'Intesa Sao'!G30</f>
        <v>4.2329999999999997</v>
      </c>
      <c r="V1041" s="188">
        <f>Santander!F19</f>
        <v>140</v>
      </c>
      <c r="W1041" s="188">
        <f>'BBVA '!H11</f>
        <v>11</v>
      </c>
      <c r="X1041" s="188">
        <f>Nordea!G10</f>
        <v>9</v>
      </c>
      <c r="Y1041" s="188"/>
      <c r="Z1041" s="404"/>
    </row>
    <row r="1042" spans="1:26" s="23" customFormat="1" x14ac:dyDescent="0.25">
      <c r="A1042" s="690"/>
      <c r="B1042" s="685"/>
      <c r="C1042" s="189" t="s">
        <v>401</v>
      </c>
      <c r="D1042" s="230">
        <f>D1041/'Summary (banks)'!$D$42</f>
        <v>2.6946248597111373E-2</v>
      </c>
      <c r="E1042" s="230">
        <f>E1041/'Summary (banks)'!$E$42</f>
        <v>1.6641901931649331E-2</v>
      </c>
      <c r="F1042" s="230">
        <f>F1041/'Summary (banks)'!$F$42</f>
        <v>4.1880341880341891E-2</v>
      </c>
      <c r="G1042" s="230">
        <f>G1041/'Summary (banks)'!$G$42</f>
        <v>-0.1785714285714286</v>
      </c>
      <c r="H1042" s="230">
        <f>H1041/'Summary (banks)'!$H$42</f>
        <v>-0.21212121212121218</v>
      </c>
      <c r="I1042" s="230">
        <f>I1041/'Summary (banks)'!$I$42</f>
        <v>1.6507384882710682E-2</v>
      </c>
      <c r="J1042" s="230">
        <f>J1041/'Summary (banks)'!$J$42</f>
        <v>2.0989505247376312E-2</v>
      </c>
      <c r="K1042" s="230">
        <f>K1041/'Summary (banks)'!$K$42</f>
        <v>1.5384615384615385E-2</v>
      </c>
      <c r="L1042" s="230">
        <f>L1041/'Summary (banks)'!$L$42</f>
        <v>3.6214953271028034E-2</v>
      </c>
      <c r="M1042" s="230">
        <f>M1041/'Summary (banks)'!$M$42</f>
        <v>1.2919896640826873E-2</v>
      </c>
      <c r="N1042" s="230">
        <f>N1041/'Summary (banks)'!$N$42</f>
        <v>6.1379684953829443E-2</v>
      </c>
      <c r="O1042" s="230">
        <f>O1041/'Summary (banks)'!$O$42</f>
        <v>-0.48398576512455516</v>
      </c>
      <c r="P1042" s="230">
        <f>P1041/'Summary (banks)'!$P$42</f>
        <v>0.33496732026143788</v>
      </c>
      <c r="Q1042" s="230">
        <f>Q1041/'Summary (banks)'!$Q$42</f>
        <v>0.96760004291385049</v>
      </c>
      <c r="R1042" s="230">
        <f>R1041/'Summary (banks)'!$R$42</f>
        <v>0.21568627450980393</v>
      </c>
      <c r="S1042" s="230">
        <f>S1041/'Summary (banks)'!$S$42</f>
        <v>4.1221374045801527E-2</v>
      </c>
      <c r="T1042" s="230">
        <f>T1041/'Summary (banks)'!$T$42</f>
        <v>-1.4790203083415248</v>
      </c>
      <c r="U1042" s="230">
        <f>U1041/'Summary (banks)'!$U$42</f>
        <v>3.0132574786872358E-3</v>
      </c>
      <c r="V1042" s="230">
        <f>V1041/'Summary (banks)'!$V$42</f>
        <v>6.3492063492063489E-2</v>
      </c>
      <c r="W1042" s="230">
        <f>W1041/'Summary (banks)'!$W$42</f>
        <v>8.634222919937205E-3</v>
      </c>
      <c r="X1042" s="230">
        <f>X1041/'Summary (banks)'!$X$42</f>
        <v>8.6372360844529754E-3</v>
      </c>
      <c r="Y1042" s="17"/>
      <c r="Z1042" s="397"/>
    </row>
    <row r="1043" spans="1:26" s="360" customFormat="1" ht="15.75" thickBot="1" x14ac:dyDescent="0.3">
      <c r="A1043" s="690"/>
      <c r="B1043" s="685"/>
      <c r="C1043" s="359" t="s">
        <v>402</v>
      </c>
      <c r="D1043" s="264">
        <f>D1041/'Summary (banks)'!$D$46</f>
        <v>4.0337215969139535E-2</v>
      </c>
      <c r="E1043" s="264">
        <f>E1041/'Summary (banks)'!$E$46</f>
        <v>1.7278617710583154E-2</v>
      </c>
      <c r="F1043" s="264">
        <f>F1041/'Summary (banks)'!$F$46</f>
        <v>4.8466864490603376E-2</v>
      </c>
      <c r="G1043" s="264">
        <f>G1041/'Summary (banks)'!$G$46</f>
        <v>8.771929824561403E-2</v>
      </c>
      <c r="H1043" s="264">
        <f>H1041/'Summary (banks)'!$H$46</f>
        <v>-0.35000000000000009</v>
      </c>
      <c r="I1043" s="264">
        <f>I1041/'Summary (banks)'!$I$46</f>
        <v>1.6295025728987993E-2</v>
      </c>
      <c r="J1043" s="264">
        <f>J1041/'Summary (banks)'!$J$46</f>
        <v>3.2452480296708393E-2</v>
      </c>
      <c r="K1043" s="264">
        <f>K1041/'Summary (banks)'!$K$46</f>
        <v>6.5063649222065062E-2</v>
      </c>
      <c r="L1043" s="264">
        <f>L1041/'Summary (banks)'!$L$46</f>
        <v>5.4770318021201414E-2</v>
      </c>
      <c r="M1043" s="264">
        <f>M1041/'Summary (banks)'!$M$46</f>
        <v>5.3380782918149468E-2</v>
      </c>
      <c r="N1043" s="264">
        <f>N1041/'Summary (banks)'!$N$46</f>
        <v>0.50222222222222224</v>
      </c>
      <c r="O1043" s="264">
        <f>O1041/'Summary (banks)'!$O$46</f>
        <v>-0.32613908872901681</v>
      </c>
      <c r="P1043" s="264">
        <f>P1041/'Summary (banks)'!$P$46</f>
        <v>0.50368550368550369</v>
      </c>
      <c r="Q1043" s="264">
        <f>Q1041/'Summary (banks)'!$Q$46</f>
        <v>29.864238410596066</v>
      </c>
      <c r="R1043" s="264">
        <f>R1041/'Summary (banks)'!$R$46</f>
        <v>0.28582677165354331</v>
      </c>
      <c r="S1043" s="264">
        <f>S1041/'Summary (banks)'!$S$46</f>
        <v>6.2645011600928072E-2</v>
      </c>
      <c r="T1043" s="264">
        <f>T1041/'Summary (banks)'!$T$46</f>
        <v>-0.54941927783814593</v>
      </c>
      <c r="U1043" s="264">
        <f>U1041/'Summary (banks)'!$U$46</f>
        <v>1.1491569319980337E-2</v>
      </c>
      <c r="V1043" s="264">
        <f>V1041/'Summary (banks)'!$V$46</f>
        <v>6.5543071161048683E-2</v>
      </c>
      <c r="W1043" s="264">
        <f>W1041/'Summary (banks)'!$W$46</f>
        <v>6.8069306930693069E-3</v>
      </c>
      <c r="X1043" s="264">
        <f>X1041/'Summary (banks)'!$X$46</f>
        <v>9.8684210526315784E-3</v>
      </c>
      <c r="Z1043" s="397"/>
    </row>
    <row r="1044" spans="1:26" s="17" customFormat="1" ht="15.75" thickBot="1" x14ac:dyDescent="0.3">
      <c r="A1044" s="690"/>
      <c r="B1044" s="685"/>
      <c r="C1044" s="188" t="s">
        <v>3</v>
      </c>
      <c r="D1044" s="188">
        <f>SUM(E1044:X1044)</f>
        <v>124028</v>
      </c>
      <c r="E1044" s="188">
        <f>HSBC!D21</f>
        <v>2526</v>
      </c>
      <c r="F1044" s="188">
        <f>Barclays!E12</f>
        <v>745</v>
      </c>
      <c r="G1044" s="188">
        <f>RBS!D18</f>
        <v>156</v>
      </c>
      <c r="H1044" s="188">
        <f>Lloyds!F6</f>
        <v>244</v>
      </c>
      <c r="I1044" s="188">
        <f>'Standard Chartered'!D22</f>
        <v>106</v>
      </c>
      <c r="J1044" s="188">
        <f>'BNP Paribas'!D24</f>
        <v>4496</v>
      </c>
      <c r="K1044" s="188">
        <f>'Crédit Agricole'!D18</f>
        <v>1183</v>
      </c>
      <c r="L1044" s="188">
        <f>'Société Générale'!D32</f>
        <v>3119</v>
      </c>
      <c r="M1044" s="188">
        <f>'BPCE group'!D25</f>
        <v>713</v>
      </c>
      <c r="N1044" s="188">
        <f>'Crédit Mutuel'!D8</f>
        <v>7071</v>
      </c>
      <c r="O1044" s="188">
        <f>'Deutsche Bank'!D18</f>
        <v>45757</v>
      </c>
      <c r="P1044" s="188">
        <f>Commerzbank!D7</f>
        <v>33925</v>
      </c>
      <c r="Q1044" s="188">
        <f>'KfW IPEX'!F5</f>
        <v>556</v>
      </c>
      <c r="R1044" s="188">
        <f>ING!F13</f>
        <v>4052</v>
      </c>
      <c r="S1044" s="188">
        <f>Rabobank!E19</f>
        <v>699</v>
      </c>
      <c r="T1044" s="188">
        <f>Unicredit!E71</f>
        <v>13802</v>
      </c>
      <c r="U1044" s="188">
        <f>'Intesa Sao'!E30</f>
        <v>26</v>
      </c>
      <c r="V1044" s="188">
        <f>Santander!D19</f>
        <v>4748</v>
      </c>
      <c r="W1044" s="188">
        <f>'BBVA '!F11</f>
        <v>46</v>
      </c>
      <c r="X1044" s="188">
        <f>Nordea!E10</f>
        <v>58</v>
      </c>
      <c r="Y1044" s="188"/>
      <c r="Z1044" s="404"/>
    </row>
    <row r="1045" spans="1:26" s="23" customFormat="1" x14ac:dyDescent="0.25">
      <c r="A1045" s="690"/>
      <c r="B1045" s="685"/>
      <c r="C1045" s="189" t="s">
        <v>337</v>
      </c>
      <c r="D1045" s="230">
        <f>D1044/'Summary (banks)'!$D$16</f>
        <v>5.9128133202772291E-2</v>
      </c>
      <c r="E1045" s="230">
        <f>E1044/'Summary (banks)'!$E$16</f>
        <v>9.7546282351305639E-3</v>
      </c>
      <c r="F1045" s="230">
        <f>F1044/'Summary (banks)'!$F$16</f>
        <v>5.6913674560733381E-3</v>
      </c>
      <c r="G1045" s="230">
        <f>G1044/'Summary (banks)'!$G$16</f>
        <v>1.6986247672557411E-3</v>
      </c>
      <c r="H1045" s="230">
        <f>H1044/'Summary (banks)'!$H$16</f>
        <v>2.7392954172934863E-3</v>
      </c>
      <c r="I1045" s="230">
        <f>I1044/'Summary (banks)'!$I$16</f>
        <v>1.2139535949059759E-3</v>
      </c>
      <c r="J1045" s="230">
        <f>J1044/'Summary (banks)'!$J$16</f>
        <v>2.4764391272975639E-2</v>
      </c>
      <c r="K1045" s="230">
        <f>K1044/'Summary (banks)'!$K$16</f>
        <v>8.5598101357413671E-3</v>
      </c>
      <c r="L1045" s="230">
        <f>L1044/'Summary (banks)'!$L$16</f>
        <v>2.3679735187828357E-2</v>
      </c>
      <c r="M1045" s="230">
        <f>M1044/'Summary (banks)'!$M$16</f>
        <v>6.929932838939808E-3</v>
      </c>
      <c r="N1045" s="230">
        <f>N1044/'Summary (banks)'!$N$16</f>
        <v>8.9733502538071067E-2</v>
      </c>
      <c r="O1045" s="230">
        <f>O1044/'Summary (banks)'!$O$16</f>
        <v>0.45256911131991495</v>
      </c>
      <c r="P1045" s="230">
        <f>P1044/'Summary (banks)'!$P$16</f>
        <v>0.76997276441216522</v>
      </c>
      <c r="Q1045" s="230">
        <f>Q1044/'Summary (banks)'!$Q$16</f>
        <v>0.96193771626297575</v>
      </c>
      <c r="R1045" s="230">
        <f>R1044/'Summary (banks)'!$R$16</f>
        <v>7.6858877086494692E-2</v>
      </c>
      <c r="S1045" s="230">
        <f>S1044/'Summary (banks)'!$S$16</f>
        <v>1.4886276514183491E-2</v>
      </c>
      <c r="T1045" s="230">
        <f>T1044/'Summary (banks)'!$T$16</f>
        <v>0.11431647823746222</v>
      </c>
      <c r="U1045" s="230">
        <f>U1044/'Summary (banks)'!$U$16</f>
        <v>2.9411431997375593E-4</v>
      </c>
      <c r="V1045" s="230">
        <f>V1044/'Summary (banks)'!$V$16</f>
        <v>2.5780948812762331E-2</v>
      </c>
      <c r="W1045" s="230">
        <f>W1044/'Summary (banks)'!$W$16</f>
        <v>3.3341064594688622E-4</v>
      </c>
      <c r="X1045" s="230">
        <f>X1044/'Summary (banks)'!$X$16</f>
        <v>1.9541120582190629E-3</v>
      </c>
      <c r="Y1045" s="17"/>
      <c r="Z1045" s="397"/>
    </row>
    <row r="1046" spans="1:26" s="365" customFormat="1" ht="15.75" thickBot="1" x14ac:dyDescent="0.3">
      <c r="A1046" s="690"/>
      <c r="B1046" s="685"/>
      <c r="C1046" s="359" t="s">
        <v>338</v>
      </c>
      <c r="D1046" s="264">
        <f>D1044/'Summary (banks)'!$D$20</f>
        <v>0.1058034598451353</v>
      </c>
      <c r="E1046" s="264">
        <f>E1044/'Summary (banks)'!$E$20</f>
        <v>1.1781991184495907E-2</v>
      </c>
      <c r="F1046" s="264">
        <f>F1044/'Summary (banks)'!$F$20</f>
        <v>9.0546683195994061E-3</v>
      </c>
      <c r="G1046" s="264">
        <f>G1044/'Summary (banks)'!$G$20</f>
        <v>5.720152537400997E-3</v>
      </c>
      <c r="H1046" s="264">
        <f>H1044/'Summary (banks)'!$H$20</f>
        <v>0.17158931082981715</v>
      </c>
      <c r="I1046" s="264">
        <f>I1044/'Summary (banks)'!$I$20</f>
        <v>1.2402737962908792E-3</v>
      </c>
      <c r="J1046" s="264">
        <f>J1044/'Summary (banks)'!$J$20</f>
        <v>3.6092157020149312E-2</v>
      </c>
      <c r="K1046" s="264">
        <f>K1044/'Summary (banks)'!$K$20</f>
        <v>3.4373547187354719E-2</v>
      </c>
      <c r="L1046" s="264">
        <f>L1044/'Summary (banks)'!$L$20</f>
        <v>3.8936882053330672E-2</v>
      </c>
      <c r="M1046" s="264">
        <f>M1044/'Summary (banks)'!$M$20</f>
        <v>6.1175461175461174E-2</v>
      </c>
      <c r="N1046" s="264">
        <f>N1044/'Summary (banks)'!$N$20</f>
        <v>0.5450971322849214</v>
      </c>
      <c r="O1046" s="264">
        <f>O1044/'Summary (banks)'!$O$20</f>
        <v>0.82671460576714606</v>
      </c>
      <c r="P1046" s="264">
        <f>P1044/'Summary (banks)'!$P$20</f>
        <v>3.3473112974839663</v>
      </c>
      <c r="Q1046" s="264">
        <f>Q1044/'Summary (banks)'!$Q$20</f>
        <v>25.272727272727273</v>
      </c>
      <c r="R1046" s="264">
        <f>R1044/'Summary (banks)'!$R$20</f>
        <v>0.10625688362091572</v>
      </c>
      <c r="S1046" s="264">
        <f>S1044/'Summary (banks)'!$S$20</f>
        <v>5.8665547629039028E-2</v>
      </c>
      <c r="T1046" s="264">
        <f>T1044/'Summary (banks)'!$T$20</f>
        <v>0.18940579113489775</v>
      </c>
      <c r="U1046" s="264">
        <f>U1044/'Summary (banks)'!$U$20</f>
        <v>9.5736063038515356E-4</v>
      </c>
      <c r="V1046" s="264">
        <f>V1044/'Summary (banks)'!$V$20</f>
        <v>3.0765442658217186E-2</v>
      </c>
      <c r="W1046" s="264">
        <f>W1044/'Summary (banks)'!$W$20</f>
        <v>4.3782420406415074E-4</v>
      </c>
      <c r="X1046" s="264">
        <f>X1044/'Summary (banks)'!$X$20</f>
        <v>2.5523675409258933E-3</v>
      </c>
      <c r="Y1046" s="360"/>
      <c r="Z1046" s="397"/>
    </row>
    <row r="1047" spans="1:26" s="230" customFormat="1" ht="15" customHeight="1" thickTop="1" thickBot="1" x14ac:dyDescent="0.3">
      <c r="A1047" s="690"/>
      <c r="B1047" s="685"/>
      <c r="C1047" s="190" t="s">
        <v>405</v>
      </c>
      <c r="D1047" s="188">
        <f>SUM(E1047:X1047)</f>
        <v>0</v>
      </c>
      <c r="E1047" s="190"/>
      <c r="F1047" s="190"/>
      <c r="G1047" s="190"/>
      <c r="H1047" s="188">
        <f>Lloyds!I6</f>
        <v>0</v>
      </c>
      <c r="I1047" s="188">
        <f>'Standard Chartered'!G22</f>
        <v>0</v>
      </c>
      <c r="J1047" s="190"/>
      <c r="K1047" s="190"/>
      <c r="L1047" s="190"/>
      <c r="M1047" s="190"/>
      <c r="N1047" s="190"/>
      <c r="O1047" s="190"/>
      <c r="P1047" s="188">
        <f>Commerzbank!G7</f>
        <v>0</v>
      </c>
      <c r="Q1047" s="188">
        <f>'KfW IPEX'!I5</f>
        <v>0</v>
      </c>
      <c r="R1047" s="190"/>
      <c r="S1047" s="190"/>
      <c r="T1047" s="188">
        <f>Unicredit!H71</f>
        <v>0</v>
      </c>
      <c r="U1047" s="188">
        <f>'Intesa Sao'!H83</f>
        <v>0</v>
      </c>
      <c r="V1047" s="188">
        <f>Santander!G44</f>
        <v>0</v>
      </c>
      <c r="W1047" s="188">
        <f>'BBVA '!I11</f>
        <v>0</v>
      </c>
      <c r="X1047" s="188">
        <f>Nordea!H10</f>
        <v>0</v>
      </c>
      <c r="Y1047" s="190"/>
      <c r="Z1047" s="405"/>
    </row>
    <row r="1048" spans="1:26" s="17" customFormat="1" ht="15.75" thickBot="1" x14ac:dyDescent="0.3">
      <c r="A1048" s="690"/>
      <c r="B1048" s="686"/>
      <c r="C1048" s="191" t="s">
        <v>406</v>
      </c>
      <c r="D1048" s="192"/>
      <c r="E1048" s="192"/>
      <c r="F1048" s="192"/>
      <c r="G1048" s="192"/>
      <c r="H1048" s="192"/>
      <c r="I1048" s="192"/>
      <c r="J1048" s="192"/>
      <c r="K1048" s="192"/>
      <c r="L1048" s="192"/>
      <c r="M1048" s="192"/>
      <c r="N1048" s="192"/>
      <c r="O1048" s="192"/>
      <c r="P1048" s="192"/>
      <c r="Q1048" s="192"/>
      <c r="R1048" s="192"/>
      <c r="S1048" s="192"/>
      <c r="T1048" s="192"/>
      <c r="U1048" s="192"/>
      <c r="V1048" s="192"/>
      <c r="W1048" s="192"/>
      <c r="X1048" s="192"/>
      <c r="Y1048" s="192"/>
      <c r="Z1048" s="398"/>
    </row>
    <row r="1049" spans="1:26" s="23" customFormat="1" ht="16.5" thickTop="1" thickBot="1" x14ac:dyDescent="0.3">
      <c r="A1049" s="690"/>
      <c r="B1049" s="687" t="s">
        <v>82</v>
      </c>
      <c r="C1049" s="200" t="s">
        <v>91</v>
      </c>
      <c r="D1049" s="200">
        <f>D1041/D1038</f>
        <v>0.67216585418301078</v>
      </c>
      <c r="E1049" s="200">
        <f>HSBC!H21</f>
        <v>0.23430962343096234</v>
      </c>
      <c r="F1049" s="200">
        <f>Barclays!M12</f>
        <v>0.60493827160493818</v>
      </c>
      <c r="G1049" s="200">
        <f>RBS!H18</f>
        <v>9.6153846153846159E-2</v>
      </c>
      <c r="H1049" s="201">
        <f>Lloyds!J6</f>
        <v>-0.17500000000000004</v>
      </c>
      <c r="I1049" s="188">
        <f>'Standard Chartered'!L22</f>
        <v>0.7599999999999999</v>
      </c>
      <c r="J1049" s="200">
        <f>'BNP Paribas'!J24</f>
        <v>0.16548463356973994</v>
      </c>
      <c r="K1049" s="200">
        <f>'Crédit Agricole'!K18</f>
        <v>0.4</v>
      </c>
      <c r="L1049" s="200">
        <f>'Société Générale'!K32</f>
        <v>0.45925925925925926</v>
      </c>
      <c r="M1049" s="200">
        <f>'BPCE group'!H25</f>
        <v>0.34482758620689657</v>
      </c>
      <c r="N1049" s="200">
        <f>'Crédit Mutuel'!K8</f>
        <v>0.40794223826714804</v>
      </c>
      <c r="O1049" s="200">
        <f>'Deutsche Bank'!H18</f>
        <v>9.6067812573581352E-2</v>
      </c>
      <c r="P1049" s="188">
        <f>Commerzbank!H7</f>
        <v>0.11549295774647887</v>
      </c>
      <c r="Q1049" s="188">
        <f>'KfW IPEX'!J5</f>
        <v>0.40543942458979548</v>
      </c>
      <c r="R1049" s="200">
        <f>ING!K13</f>
        <v>0.33580018501387604</v>
      </c>
      <c r="S1049" s="201">
        <f>Rabobank!I19</f>
        <v>0.26732673267326734</v>
      </c>
      <c r="T1049" s="201">
        <f>Unicredit!I71</f>
        <v>-0.36523420153588365</v>
      </c>
      <c r="U1049" s="201">
        <f>'Intesa Sao'!I30</f>
        <v>0.15571086996505426</v>
      </c>
      <c r="V1049" s="201">
        <f>Santander!H19</f>
        <v>0.30237580993520519</v>
      </c>
      <c r="W1049" s="201">
        <f>'BBVA '!K11</f>
        <v>0.26829268292682928</v>
      </c>
      <c r="X1049" s="201">
        <f>Nordea!I10</f>
        <v>0.375</v>
      </c>
      <c r="Y1049" s="200"/>
      <c r="Z1049" s="406">
        <f>MEDIAN(E1049:X1049)</f>
        <v>0.28533424643101724</v>
      </c>
    </row>
    <row r="1050" spans="1:26" s="17" customFormat="1" ht="15.75" thickBot="1" x14ac:dyDescent="0.3">
      <c r="A1050" s="690"/>
      <c r="B1050" s="688"/>
      <c r="C1050" s="193" t="s">
        <v>407</v>
      </c>
      <c r="D1050" s="204"/>
      <c r="E1050" s="204"/>
      <c r="F1050" s="204"/>
      <c r="G1050" s="204"/>
      <c r="I1050" s="204"/>
      <c r="J1050" s="204"/>
      <c r="K1050" s="204"/>
      <c r="L1050" s="204"/>
      <c r="M1050" s="204"/>
      <c r="N1050" s="204"/>
      <c r="P1050" s="204"/>
      <c r="R1050" s="204"/>
      <c r="S1050" s="204"/>
      <c r="T1050" s="204"/>
      <c r="U1050" s="204"/>
      <c r="V1050" s="204"/>
      <c r="W1050" s="204"/>
      <c r="Z1050" s="397"/>
    </row>
    <row r="1051" spans="1:26" s="17" customFormat="1" ht="15.75" thickBot="1" x14ac:dyDescent="0.3">
      <c r="A1051" s="690"/>
      <c r="B1051" s="688"/>
      <c r="C1051" s="188" t="s">
        <v>497</v>
      </c>
      <c r="D1051" s="392">
        <f>D1038/D1044</f>
        <v>9.0170733544038453E-3</v>
      </c>
      <c r="E1051" s="188">
        <f>HSBC!I21</f>
        <v>8.5305779889152805E-2</v>
      </c>
      <c r="F1051" s="188">
        <f>Barclays!N12</f>
        <v>0.14982086174496645</v>
      </c>
      <c r="G1051" s="188">
        <f>RBS!I18</f>
        <v>-0.91865466666666662</v>
      </c>
      <c r="H1051" s="188">
        <f>Lloyds!K6</f>
        <v>0.20335967213114753</v>
      </c>
      <c r="I1051" s="188">
        <f>'Standard Chartered'!M22</f>
        <v>0.21264150943396226</v>
      </c>
      <c r="J1051" s="188">
        <f>'BNP Paribas'!L24</f>
        <v>9.408362989323843E-2</v>
      </c>
      <c r="K1051" s="188">
        <f>'Crédit Agricole'!L18</f>
        <v>9.7210481825866446E-2</v>
      </c>
      <c r="L1051" s="188">
        <f>'Société Générale'!M32</f>
        <v>4.3283103558832962E-2</v>
      </c>
      <c r="M1051" s="188">
        <f>'BPCE group'!I25</f>
        <v>0.12201963534361851</v>
      </c>
      <c r="N1051" s="188">
        <f>'Crédit Mutuel'!M8</f>
        <v>3.9174091359072266E-2</v>
      </c>
      <c r="O1051" s="188">
        <f>'Deutsche Bank'!I18</f>
        <v>-9.2816399676552225E-2</v>
      </c>
      <c r="P1051" s="188">
        <f>Commerzbank!I7</f>
        <v>5.2321296978629327E-2</v>
      </c>
      <c r="Q1051" s="188">
        <f>'KfW IPEX'!K5</f>
        <v>0.40008992805755395</v>
      </c>
      <c r="R1051" s="188">
        <f>ING!L13</f>
        <v>0.26678183613030604</v>
      </c>
      <c r="S1051" s="188">
        <f>Rabobank!J19</f>
        <v>0.14449213161659513</v>
      </c>
      <c r="T1051" s="188">
        <f>Unicredit!J71</f>
        <v>2.4473699463845821E-2</v>
      </c>
      <c r="U1051" s="188">
        <f>'Intesa Sao'!J30</f>
        <v>1.045576923076923</v>
      </c>
      <c r="V1051" s="188">
        <f>Santander!I19</f>
        <v>9.7514743049705144E-2</v>
      </c>
      <c r="W1051" s="188">
        <f>'BBVA '!L11</f>
        <v>0.89130434782608692</v>
      </c>
      <c r="X1051" s="188">
        <f>Nordea!J10</f>
        <v>0.41379310344827586</v>
      </c>
      <c r="Y1051" s="188"/>
      <c r="Z1051" s="404"/>
    </row>
    <row r="1052" spans="1:26" s="17" customFormat="1" x14ac:dyDescent="0.25">
      <c r="A1052" s="690"/>
      <c r="B1052" s="688"/>
      <c r="C1052" s="189" t="s">
        <v>445</v>
      </c>
      <c r="D1052" s="234">
        <f>D1051/'Summary (banks)'!$D$81</f>
        <v>0.20053629235351236</v>
      </c>
      <c r="E1052" s="230">
        <f>E1051/'Summary (banks)'!$E$81</f>
        <v>1.2986267039674018</v>
      </c>
      <c r="F1052" s="230">
        <f>F1051/'Summary (banks)'!$F$81</f>
        <v>3.9315139604731346</v>
      </c>
      <c r="G1052" s="230">
        <f>G1051/'Summary (banks)'!$G$81</f>
        <v>22.651128375878653</v>
      </c>
      <c r="H1052" s="230">
        <f>H1051/'Summary (banks)'!$H$81</f>
        <v>8.2873411361902445</v>
      </c>
      <c r="I1052" s="230">
        <f>I1051/'Summary (banks)'!$I$81</f>
        <v>-13.521909339808467</v>
      </c>
      <c r="J1052" s="230">
        <f>J1051/'Summary (banks)'!$J$81</f>
        <v>1.7447371900661217</v>
      </c>
      <c r="K1052" s="230">
        <f>K1051/'Summary (banks)'!$K$81</f>
        <v>1.5194387503123781</v>
      </c>
      <c r="L1052" s="230">
        <f>L1051/'Summary (banks)'!$L$81</f>
        <v>0.93292051519477048</v>
      </c>
      <c r="M1052" s="230">
        <f>M1051/'Summary (banks)'!$M$81</f>
        <v>1.9010045762566443</v>
      </c>
      <c r="N1052" s="230">
        <f>N1051/'Summary (banks)'!$N$81</f>
        <v>0.41901973654063995</v>
      </c>
      <c r="O1052" s="230">
        <f>O1051/'Summary (banks)'!$O$81</f>
        <v>1.877591454441339</v>
      </c>
      <c r="P1052" s="230">
        <f>P1051/'Summary (banks)'!$P$81</f>
        <v>0.73463235974455332</v>
      </c>
      <c r="Q1052" s="230">
        <f>Q1051/'Summary (banks)'!$Q$81</f>
        <v>0.97681835945453321</v>
      </c>
      <c r="R1052" s="230">
        <f>R1051/'Summary (banks)'!$R$81</f>
        <v>2.192818584469868</v>
      </c>
      <c r="S1052" s="230">
        <f>S1051/'Summary (banks)'!$S$81</f>
        <v>2.364856232899561</v>
      </c>
      <c r="T1052" s="230">
        <f>T1051/'Summary (banks)'!$T$81</f>
        <v>1.3875108963441947</v>
      </c>
      <c r="U1052" s="230">
        <f>U1051/'Summary (banks)'!$U$81</f>
        <v>11.737533188633108</v>
      </c>
      <c r="V1052" s="230">
        <f>V1051/'Summary (banks)'!$V$81</f>
        <v>1.8811142435566195</v>
      </c>
      <c r="W1052" s="230">
        <f>W1051/'Summary (banks)'!$W$81</f>
        <v>26.715506900036839</v>
      </c>
      <c r="X1052" s="230">
        <f>X1051/'Summary (banks)'!$X$81</f>
        <v>2.6109254046446164</v>
      </c>
      <c r="Z1052" s="397"/>
    </row>
    <row r="1053" spans="1:26" s="364" customFormat="1" x14ac:dyDescent="0.25">
      <c r="A1053" s="690"/>
      <c r="B1053" s="688"/>
      <c r="C1053" s="359" t="s">
        <v>446</v>
      </c>
      <c r="D1053" s="363">
        <f>D1051/'Summary (banks)'!$D$84</f>
        <v>0.15616666986479846</v>
      </c>
      <c r="E1053" s="264">
        <f>E1051/'Summary (banks)'!$E$84</f>
        <v>1.0456286578348066</v>
      </c>
      <c r="F1053" s="264">
        <f>F1051/'Summary (banks)'!$F$84</f>
        <v>3.8426382066007041</v>
      </c>
      <c r="G1053" s="264">
        <f>G1051/'Summary (banks)'!$G$84</f>
        <v>7.6232005590496144</v>
      </c>
      <c r="H1053" s="264">
        <f>H1051/'Summary (banks)'!$H$84</f>
        <v>0.7643106691749525</v>
      </c>
      <c r="I1053" s="264">
        <f>I1051/'Summary (banks)'!$I$84</f>
        <v>66.305393495531405</v>
      </c>
      <c r="J1053" s="264">
        <f>J1051/'Summary (banks)'!$J$84</f>
        <v>1.4939449044997719</v>
      </c>
      <c r="K1053" s="264">
        <f>K1051/'Summary (banks)'!$K$84</f>
        <v>1.3387738865622327</v>
      </c>
      <c r="L1053" s="264">
        <f>L1051/'Summary (banks)'!$L$84</f>
        <v>0.77773659207643686</v>
      </c>
      <c r="M1053" s="264">
        <f>M1051/'Summary (banks)'!$M$84</f>
        <v>0.82347356683837514</v>
      </c>
      <c r="N1053" s="264">
        <f>N1051/'Summary (banks)'!$N$84</f>
        <v>0.52012928670407921</v>
      </c>
      <c r="O1053" s="264">
        <f>O1051/'Summary (banks)'!$O$84</f>
        <v>6.8404821428732525</v>
      </c>
      <c r="P1053" s="264">
        <f>P1051/'Summary (banks)'!$P$84</f>
        <v>0.38905087665327087</v>
      </c>
      <c r="Q1053" s="264">
        <f>Q1051/'Summary (banks)'!$Q$84</f>
        <v>0.61595370309770414</v>
      </c>
      <c r="R1053" s="264">
        <f>R1051/'Summary (banks)'!$R$84</f>
        <v>1.8998055161518377</v>
      </c>
      <c r="S1053" s="264">
        <f>S1051/'Summary (banks)'!$S$84</f>
        <v>2.2387825074274788</v>
      </c>
      <c r="T1053" s="264">
        <f>T1051/'Summary (banks)'!$T$84</f>
        <v>0.6359191881773435</v>
      </c>
      <c r="U1053" s="264">
        <f>U1051/'Summary (banks)'!$U$84</f>
        <v>14.84306512888627</v>
      </c>
      <c r="V1053" s="264">
        <f>V1051/'Summary (banks)'!$V$84</f>
        <v>1.428238851676753</v>
      </c>
      <c r="W1053" s="264">
        <f>W1051/'Summary (banks)'!$W$84</f>
        <v>15.155347354644412</v>
      </c>
      <c r="X1053" s="264">
        <f>X1051/'Summary (banks)'!$X$84</f>
        <v>2.3920209826401986</v>
      </c>
      <c r="Y1053" s="360"/>
      <c r="Z1053" s="397"/>
    </row>
    <row r="1054" spans="1:26" s="17" customFormat="1" ht="15.75" thickBot="1" x14ac:dyDescent="0.3">
      <c r="A1054" s="690"/>
      <c r="B1054" s="688"/>
      <c r="C1054" s="372" t="s">
        <v>447</v>
      </c>
      <c r="D1054" s="234">
        <f>D1051/'Summary (banks)'!$D$92</f>
        <v>0.21589211510297135</v>
      </c>
      <c r="E1054" s="230">
        <f>E1051/'Summary (banks)'!$E$86</f>
        <v>0.34766266152431996</v>
      </c>
      <c r="F1054" s="230">
        <f>F1051/'Summary (banks)'!$F$86</f>
        <v>0.69262991667878737</v>
      </c>
      <c r="G1054" s="230">
        <f>G1051/'Summary (banks)'!$G$86</f>
        <v>-14.499047619047614</v>
      </c>
      <c r="H1054" s="230">
        <f>H1051/'Summary (banks)'!$H$86</f>
        <v>0.46925145285801023</v>
      </c>
      <c r="I1054" s="230">
        <f>I1051/'Summary (banks)'!$I$86</f>
        <v>3.2926166741402509</v>
      </c>
      <c r="J1054" s="230">
        <f>J1051/'Summary (banks)'!$J$86</f>
        <v>0.83733238163538692</v>
      </c>
      <c r="K1054" s="230">
        <f>K1051/'Summary (banks)'!$K$86</f>
        <v>1.1305047957706464</v>
      </c>
      <c r="L1054" s="230">
        <f>L1051/'Summary (banks)'!$L$86</f>
        <v>0.16600457080276695</v>
      </c>
      <c r="M1054" s="230">
        <f>M1051/'Summary (banks)'!$M$86</f>
        <v>0.94463047840179304</v>
      </c>
      <c r="N1054" s="230">
        <f>N1051/'Summary (banks)'!$N$86</f>
        <v>0.3800978399979334</v>
      </c>
      <c r="O1054" s="230">
        <f>O1051/'Summary (banks)'!$O$86</f>
        <v>-0.349003362621427</v>
      </c>
      <c r="P1054" s="230">
        <f>P1051/'Summary (banks)'!$P$86</f>
        <v>0.19930283520148934</v>
      </c>
      <c r="Q1054" s="230" t="e">
        <f>Q1051/'Summary (banks)'!$Q$86</f>
        <v>#DIV/0!</v>
      </c>
      <c r="R1054" s="230">
        <f>R1051/'Summary (banks)'!$R$86</f>
        <v>1.4060724934352722</v>
      </c>
      <c r="S1054" s="230">
        <f>S1051/'Summary (banks)'!$S$86</f>
        <v>0.91543370228145471</v>
      </c>
      <c r="T1054" s="230">
        <f>T1051/'Summary (banks)'!$T$86</f>
        <v>0.26570795104731543</v>
      </c>
      <c r="U1054" s="230">
        <f>U1051/'Summary (banks)'!$U$86</f>
        <v>0.59744621550047117</v>
      </c>
      <c r="V1054" s="230">
        <f>V1051/'Summary (banks)'!$V$86</f>
        <v>0.61859045591039952</v>
      </c>
      <c r="W1054" s="230">
        <f>W1051/'Summary (banks)'!$W$86</f>
        <v>93.983091787439605</v>
      </c>
      <c r="X1054" s="230">
        <f>X1051/'Summary (banks)'!$X$86</f>
        <v>0.87015751383567475</v>
      </c>
      <c r="Z1054" s="397"/>
    </row>
    <row r="1055" spans="1:26" s="230" customFormat="1" ht="15.75" thickBot="1" x14ac:dyDescent="0.3">
      <c r="A1055" s="690"/>
      <c r="B1055" s="688"/>
      <c r="C1055" s="201" t="s">
        <v>498</v>
      </c>
      <c r="D1055" s="201">
        <f>D1038/D1035</f>
        <v>3.5281878561743626E-2</v>
      </c>
      <c r="E1055" s="201">
        <f>HSBC!J21</f>
        <v>0.28864734299516909</v>
      </c>
      <c r="F1055" s="201">
        <f>Barclays!O12</f>
        <v>0.23964497041420119</v>
      </c>
      <c r="G1055" s="201">
        <f>RBS!J18</f>
        <v>11.555555555555555</v>
      </c>
      <c r="H1055" s="201">
        <f>Lloyds!L6</f>
        <v>0.43010752688172038</v>
      </c>
      <c r="I1055" s="201">
        <f>'Standard Chartered'!N22</f>
        <v>0.43859649122807015</v>
      </c>
      <c r="J1055" s="201">
        <f>'BNP Paribas'!M24</f>
        <v>0.31194690265486724</v>
      </c>
      <c r="K1055" s="201">
        <f>'Crédit Agricole'!M18</f>
        <v>0.32303370786516855</v>
      </c>
      <c r="L1055" s="201">
        <f>'Société Générale'!N32</f>
        <v>0.189873417721519</v>
      </c>
      <c r="M1055" s="201">
        <f>'BPCE group'!J25</f>
        <v>0.40845070422535212</v>
      </c>
      <c r="N1055" s="201">
        <f>'Crédit Mutuel'!N8</f>
        <v>0.23025768911055694</v>
      </c>
      <c r="O1055" s="201">
        <f>'Deutsche Bank'!J18</f>
        <v>-0.40409134157944815</v>
      </c>
      <c r="P1055" s="201">
        <f>Commerzbank!J7</f>
        <v>0.21962385548131649</v>
      </c>
      <c r="Q1055" s="201">
        <f>'KfW IPEX'!L5</f>
        <v>0.40352277468391168</v>
      </c>
      <c r="R1055" s="201">
        <f>ING!M13</f>
        <v>0.53068237604320079</v>
      </c>
      <c r="S1055" s="201">
        <f>Rabobank!K19</f>
        <v>0.44888888888888889</v>
      </c>
      <c r="T1055" s="201">
        <f>Unicredit!K71</f>
        <v>9.7862351969090683E-2</v>
      </c>
      <c r="U1055" s="201">
        <f>'Intesa Sao'!K30</f>
        <v>0.86088415985812905</v>
      </c>
      <c r="V1055" s="201">
        <f>Santander!J19</f>
        <v>0.30480579328505597</v>
      </c>
      <c r="W1055" s="201">
        <f>'BBVA '!M11</f>
        <v>0.78846153846153844</v>
      </c>
      <c r="X1055" s="201">
        <f>Nordea!K10</f>
        <v>0.72727272727272729</v>
      </c>
      <c r="Y1055" s="201"/>
      <c r="Z1055" s="407"/>
    </row>
    <row r="1056" spans="1:26" s="230" customFormat="1" x14ac:dyDescent="0.25">
      <c r="A1056" s="690"/>
      <c r="B1056" s="688"/>
      <c r="C1056" s="382" t="s">
        <v>445</v>
      </c>
      <c r="D1056" s="230">
        <f>D1055/'Summary (banks)'!$D$94</f>
        <v>0.18269883103716336</v>
      </c>
      <c r="E1056" s="230">
        <f>E1055/'Summary (banks)'!$E$94</f>
        <v>0.91488371819108028</v>
      </c>
      <c r="F1056" s="230">
        <f>F1055/'Summary (banks)'!$F$94</f>
        <v>1.9407932590146781</v>
      </c>
      <c r="G1056" s="230">
        <f>G1055/'Summary (banks)'!$G$94</f>
        <v>-55.246927282443366</v>
      </c>
      <c r="H1056" s="230">
        <f>H1055/'Summary (banks)'!$H$94</f>
        <v>4.0030268634127877</v>
      </c>
      <c r="I1056" s="230">
        <f>I1055/'Summary (banks)'!$I$94</f>
        <v>-4.4029558466092986</v>
      </c>
      <c r="J1056" s="230">
        <f>J1055/'Summary (banks)'!$J$94</f>
        <v>1.3681691630433799</v>
      </c>
      <c r="K1056" s="230">
        <f>K1055/'Summary (banks)'!$K$94</f>
        <v>1.1846517768871245</v>
      </c>
      <c r="L1056" s="230">
        <f>L1055/'Summary (banks)'!$L$94</f>
        <v>0.79674751278561806</v>
      </c>
      <c r="M1056" s="230">
        <f>M1055/'Summary (banks)'!$M$94</f>
        <v>1.4759642043661119</v>
      </c>
      <c r="N1056" s="230">
        <f>N1055/'Summary (banks)'!$N$94</f>
        <v>0.51002375063201688</v>
      </c>
      <c r="O1056" s="230">
        <f>O1055/'Summary (banks)'!$O$94</f>
        <v>2.8036565530113093</v>
      </c>
      <c r="P1056" s="230">
        <f>P1055/'Summary (banks)'!$P$94</f>
        <v>0.78779034968059225</v>
      </c>
      <c r="Q1056" s="230">
        <f>Q1055/'Summary (banks)'!$Q$94</f>
        <v>0.97710328033941196</v>
      </c>
      <c r="R1056" s="230">
        <f>R1055/'Summary (banks)'!$R$94</f>
        <v>1.4123399063076765</v>
      </c>
      <c r="S1056" s="230">
        <f>S1055/'Summary (banks)'!$S$94</f>
        <v>2.0361937957476473</v>
      </c>
      <c r="T1056" s="230">
        <f>T1055/'Summary (banks)'!$T$94</f>
        <v>0.98004229016651623</v>
      </c>
      <c r="U1056" s="230">
        <f>U1055/'Summary (banks)'!$U$94</f>
        <v>2.5859427499806116</v>
      </c>
      <c r="V1056" s="230">
        <f>V1055/'Summary (banks)'!$V$94</f>
        <v>1.4652835322947151</v>
      </c>
      <c r="W1056" s="230">
        <f>W1055/'Summary (banks)'!$W$94</f>
        <v>4.0017463527131136</v>
      </c>
      <c r="X1056" s="230">
        <f>X1055/'Summary (banks)'!$X$94</f>
        <v>1.5678726035868893</v>
      </c>
      <c r="Z1056" s="399"/>
    </row>
    <row r="1057" spans="1:26" s="386" customFormat="1" x14ac:dyDescent="0.25">
      <c r="A1057" s="690"/>
      <c r="B1057" s="688"/>
      <c r="C1057" s="383" t="s">
        <v>446</v>
      </c>
      <c r="D1057" s="264">
        <f>D1055/'Summary (banks)'!$D$97</f>
        <v>0.13362980064924218</v>
      </c>
      <c r="E1057" s="264">
        <f>E1055/'Summary (banks)'!$E$97</f>
        <v>0.66527261068778321</v>
      </c>
      <c r="F1057" s="264">
        <f>F1055/'Summary (banks)'!$F$97</f>
        <v>1.4423991947782582</v>
      </c>
      <c r="G1057" s="264">
        <f>G1055/'Summary (banks)'!$G$97</f>
        <v>-9.3025856044723962</v>
      </c>
      <c r="H1057" s="264">
        <f>H1055/'Summary (banks)'!$H$97</f>
        <v>0.83624184734708173</v>
      </c>
      <c r="I1057" s="264">
        <f>I1055/'Summary (banks)'!$I$97</f>
        <v>17.679478301015727</v>
      </c>
      <c r="J1057" s="264">
        <f>J1055/'Summary (banks)'!$J$97</f>
        <v>1.1385564899575287</v>
      </c>
      <c r="K1057" s="264">
        <f>K1055/'Summary (banks)'!$K$97</f>
        <v>1.145418841693981</v>
      </c>
      <c r="L1057" s="264">
        <f>L1055/'Summary (banks)'!$L$97</f>
        <v>0.57694601086938002</v>
      </c>
      <c r="M1057" s="264">
        <f>M1055/'Summary (banks)'!$M$97</f>
        <v>1.1224707830072502</v>
      </c>
      <c r="N1057" s="264">
        <f>N1055/'Summary (banks)'!$N$97</f>
        <v>0.655892680444913</v>
      </c>
      <c r="O1057" s="264">
        <f>O1055/'Summary (banks)'!$O$97</f>
        <v>13.00356251924171</v>
      </c>
      <c r="P1057" s="264">
        <f>P1055/'Summary (banks)'!$P$97</f>
        <v>0.51143515575766585</v>
      </c>
      <c r="Q1057" s="264">
        <f>Q1055/'Summary (banks)'!$Q$97</f>
        <v>0.62067393894698331</v>
      </c>
      <c r="R1057" s="264">
        <f>R1055/'Summary (banks)'!$R$97</f>
        <v>1.1555100849045232</v>
      </c>
      <c r="S1057" s="264">
        <f>S1055/'Summary (banks)'!$S$97</f>
        <v>2.4172287241728077</v>
      </c>
      <c r="T1057" s="264">
        <f>T1055/'Summary (banks)'!$T$97</f>
        <v>0.42135521877328352</v>
      </c>
      <c r="U1057" s="264">
        <f>U1055/'Summary (banks)'!$U$97</f>
        <v>1.949082828510198</v>
      </c>
      <c r="V1057" s="264">
        <f>V1055/'Summary (banks)'!$V$97</f>
        <v>1.1670385237062066</v>
      </c>
      <c r="W1057" s="264">
        <f>W1055/'Summary (banks)'!$W$97</f>
        <v>2.1152819101920897</v>
      </c>
      <c r="X1057" s="264">
        <f>X1055/'Summary (banks)'!$X$97</f>
        <v>1.3409495617585163</v>
      </c>
      <c r="Y1057" s="264"/>
      <c r="Z1057" s="399"/>
    </row>
    <row r="1058" spans="1:26" s="230" customFormat="1" x14ac:dyDescent="0.25">
      <c r="A1058" s="690"/>
      <c r="B1058" s="688"/>
      <c r="C1058" s="385" t="s">
        <v>447</v>
      </c>
      <c r="D1058" s="230">
        <f>D1055/'Summary (banks)'!$D$105</f>
        <v>0.16262887068392087</v>
      </c>
      <c r="E1058" s="230">
        <f>E1055/'Summary (banks)'!$E$99</f>
        <v>0.51435472418410777</v>
      </c>
      <c r="F1058" s="230">
        <f>F1055/'Summary (banks)'!$F$99</f>
        <v>0.59033286313591138</v>
      </c>
      <c r="G1058" s="230">
        <f>G1055/'Summary (banks)'!$G$99</f>
        <v>34.831746031746015</v>
      </c>
      <c r="H1058" s="230">
        <f>H1055/'Summary (banks)'!$H$99</f>
        <v>0.65085054332366155</v>
      </c>
      <c r="I1058" s="230">
        <f>I1055/'Summary (banks)'!$I$99</f>
        <v>2.3697841495878635</v>
      </c>
      <c r="J1058" s="230">
        <f>J1055/'Summary (banks)'!$J$99</f>
        <v>0.85904009219691102</v>
      </c>
      <c r="K1058" s="230">
        <f>K1055/'Summary (banks)'!$K$99</f>
        <v>1.589080306386613</v>
      </c>
      <c r="L1058" s="230">
        <f>L1055/'Summary (banks)'!$L$99</f>
        <v>0.36757909034314934</v>
      </c>
      <c r="M1058" s="230">
        <f>M1055/'Summary (banks)'!$M$99</f>
        <v>1.0807332030460275</v>
      </c>
      <c r="N1058" s="230">
        <f>N1055/'Summary (banks)'!$N$99</f>
        <v>0.67651562528148157</v>
      </c>
      <c r="O1058" s="230">
        <f>O1055/'Summary (banks)'!$O$99</f>
        <v>-1.0303583654295154</v>
      </c>
      <c r="P1058" s="230">
        <f>P1055/'Summary (banks)'!$P$99</f>
        <v>0.42841100756717332</v>
      </c>
      <c r="Q1058" s="230" t="e">
        <f>Q1055/'Summary (banks)'!$Q$99</f>
        <v>#DIV/0!</v>
      </c>
      <c r="R1058" s="230">
        <f>R1055/'Summary (banks)'!$R$99</f>
        <v>1.1346131763850926</v>
      </c>
      <c r="S1058" s="230">
        <f>S1055/'Summary (banks)'!$S$99</f>
        <v>1.6272222222222223</v>
      </c>
      <c r="T1058" s="230">
        <f>T1055/'Summary (banks)'!$T$99</f>
        <v>0.40840488596700009</v>
      </c>
      <c r="U1058" s="230">
        <f>U1055/'Summary (banks)'!$U$99</f>
        <v>1.2605850482725469</v>
      </c>
      <c r="V1058" s="230">
        <f>V1055/'Summary (banks)'!$V$99</f>
        <v>0.75920952192474067</v>
      </c>
      <c r="W1058" s="230">
        <f>W1055/'Summary (banks)'!$W$99</f>
        <v>5.9572649572649574</v>
      </c>
      <c r="X1058" s="230">
        <f>X1055/'Summary (banks)'!$X$99</f>
        <v>1.1313131313131313</v>
      </c>
      <c r="Z1058" s="399"/>
    </row>
    <row r="1059" spans="1:26" s="23" customFormat="1" ht="15.75" customHeight="1" x14ac:dyDescent="0.25">
      <c r="A1059" s="187"/>
      <c r="B1059" s="168"/>
      <c r="C1059" s="134"/>
      <c r="D1059" s="134"/>
      <c r="E1059" s="134"/>
      <c r="F1059" s="134"/>
      <c r="G1059" s="134"/>
      <c r="H1059" s="134"/>
      <c r="I1059" s="134"/>
      <c r="J1059" s="134"/>
      <c r="K1059" s="134"/>
      <c r="L1059" s="134"/>
      <c r="M1059" s="134"/>
      <c r="N1059" s="134"/>
      <c r="O1059" s="134"/>
      <c r="P1059" s="134"/>
      <c r="Q1059" s="134"/>
      <c r="R1059" s="134"/>
      <c r="S1059" s="134"/>
      <c r="T1059" s="134"/>
      <c r="U1059" s="134"/>
      <c r="V1059" s="134"/>
      <c r="W1059" s="134"/>
      <c r="X1059" s="134"/>
      <c r="Y1059" s="134"/>
      <c r="Z1059" s="395"/>
    </row>
    <row r="1060" spans="1:26" s="17" customFormat="1" ht="15.75" thickBot="1" x14ac:dyDescent="0.3">
      <c r="A1060" s="187"/>
      <c r="B1060" s="168"/>
      <c r="C1060" s="134"/>
      <c r="D1060" s="134"/>
      <c r="E1060" s="134"/>
      <c r="F1060" s="134"/>
      <c r="G1060" s="134"/>
      <c r="H1060" s="134"/>
      <c r="I1060" s="134"/>
      <c r="J1060" s="134"/>
      <c r="K1060" s="134"/>
      <c r="L1060" s="134"/>
      <c r="M1060" s="134"/>
      <c r="N1060" s="134"/>
      <c r="O1060" s="134"/>
      <c r="P1060" s="134"/>
      <c r="Q1060" s="134"/>
      <c r="R1060" s="134"/>
      <c r="S1060" s="134"/>
      <c r="T1060" s="134"/>
      <c r="U1060" s="134"/>
      <c r="V1060" s="134"/>
      <c r="W1060" s="134"/>
      <c r="X1060" s="134"/>
      <c r="Y1060" s="134"/>
      <c r="Z1060" s="395"/>
    </row>
    <row r="1061" spans="1:26" s="17" customFormat="1" ht="15.75" thickBot="1" x14ac:dyDescent="0.3">
      <c r="A1061" s="689" t="s">
        <v>34</v>
      </c>
      <c r="B1061" s="684" t="s">
        <v>331</v>
      </c>
      <c r="C1061" s="188" t="s">
        <v>2</v>
      </c>
      <c r="D1061" s="203">
        <f>SUM(E1061:X1061)</f>
        <v>39140.560623999998</v>
      </c>
      <c r="E1061" s="203">
        <f>HSBC!C28</f>
        <v>58.603999999999999</v>
      </c>
      <c r="F1061" s="203">
        <f>Barclays!D20</f>
        <v>165.35784000000001</v>
      </c>
      <c r="G1061" s="203">
        <f>RBS!C26</f>
        <v>16.535784</v>
      </c>
      <c r="H1061" s="188"/>
      <c r="I1061" s="188">
        <f>'Standard Chartered'!C32</f>
        <v>0</v>
      </c>
      <c r="J1061" s="188">
        <f>'BNP Paribas'!C29</f>
        <v>4950</v>
      </c>
      <c r="K1061" s="188">
        <f>'Crédit Agricole'!C24</f>
        <v>2790</v>
      </c>
      <c r="L1061" s="188">
        <f>'Société Générale'!C42</f>
        <v>663</v>
      </c>
      <c r="M1061" s="188">
        <f>'BPCE group'!C32</f>
        <v>171</v>
      </c>
      <c r="N1061" s="188">
        <f>'Crédit Mutuel'!C10</f>
        <v>32</v>
      </c>
      <c r="O1061" s="188">
        <f>'Deutsche Bank'!C28</f>
        <v>1048</v>
      </c>
      <c r="P1061" s="188"/>
      <c r="Q1061" s="188"/>
      <c r="R1061" s="188">
        <f>ING!E19</f>
        <v>202</v>
      </c>
      <c r="S1061" s="188">
        <f>Rabobank!D24</f>
        <v>52</v>
      </c>
      <c r="T1061" s="188">
        <f>Unicredit!D95</f>
        <v>9252.0149999999994</v>
      </c>
      <c r="U1061" s="203">
        <f>'Intesa Sao'!D42</f>
        <v>19323.047999999999</v>
      </c>
      <c r="V1061" s="188">
        <f>Santander!C23</f>
        <v>324</v>
      </c>
      <c r="W1061" s="188">
        <f>'BBVA '!E14</f>
        <v>93</v>
      </c>
      <c r="X1061" s="188"/>
      <c r="Y1061" s="188"/>
      <c r="Z1061" s="404"/>
    </row>
    <row r="1062" spans="1:26" s="23" customFormat="1" x14ac:dyDescent="0.25">
      <c r="A1062" s="690"/>
      <c r="B1062" s="685"/>
      <c r="C1062" s="189" t="s">
        <v>333</v>
      </c>
      <c r="D1062" s="230">
        <f>D1061/'Summary (banks)'!$D$3</f>
        <v>8.0139158835266122E-2</v>
      </c>
      <c r="E1062" s="230">
        <f>E1061/'Summary (banks)'!$E$3</f>
        <v>1.0869565217391304E-3</v>
      </c>
      <c r="F1062" s="230">
        <f>F1061/'Summary (banks)'!$F$3</f>
        <v>4.0931882525497157E-3</v>
      </c>
      <c r="G1062" s="230">
        <f>G1061/'Summary (banks)'!$G$3</f>
        <v>9.2857695581521319E-4</v>
      </c>
      <c r="H1062" s="230">
        <f>H1061/'Summary (banks)'!$H$3</f>
        <v>0</v>
      </c>
      <c r="I1062" s="230">
        <f>I1061/'Summary (banks)'!$I$3</f>
        <v>0</v>
      </c>
      <c r="J1062" s="230">
        <f>J1061/'Summary (banks)'!$J$3</f>
        <v>0.11528250034934091</v>
      </c>
      <c r="K1062" s="230">
        <f>K1061/'Summary (banks)'!$K$3</f>
        <v>8.6042065009560229E-2</v>
      </c>
      <c r="L1062" s="230">
        <f>L1061/'Summary (banks)'!$L$3</f>
        <v>2.5855009164294351E-2</v>
      </c>
      <c r="M1062" s="230">
        <f>M1061/'Summary (banks)'!$M$3</f>
        <v>7.1656050955414014E-3</v>
      </c>
      <c r="N1062" s="230">
        <f>N1061/'Summary (banks)'!$N$3</f>
        <v>1.961024635371982E-3</v>
      </c>
      <c r="O1062" s="230">
        <f>O1061/'Summary (banks)'!$O$3</f>
        <v>3.0221760821293651E-2</v>
      </c>
      <c r="P1062" s="230">
        <f>P1061/'Summary (banks)'!$P$3</f>
        <v>0</v>
      </c>
      <c r="Q1062" s="230">
        <f>Q1061/'Summary (banks)'!$Q$3</f>
        <v>0</v>
      </c>
      <c r="R1062" s="230">
        <f>R1061/'Summary (banks)'!$R$3</f>
        <v>1.1833626244874048E-2</v>
      </c>
      <c r="S1062" s="230">
        <f>S1061/'Summary (banks)'!$S$3</f>
        <v>3.9956969417550333E-3</v>
      </c>
      <c r="T1062" s="230">
        <f>T1061/'Summary (banks)'!$T$3</f>
        <v>0.43382118287446308</v>
      </c>
      <c r="U1062" s="230">
        <f>U1061/'Summary (banks)'!$U$3</f>
        <v>0.81689287831234902</v>
      </c>
      <c r="V1062" s="230">
        <f>V1061/'Summary (banks)'!$V$3</f>
        <v>7.0595925482078662E-3</v>
      </c>
      <c r="W1062" s="230">
        <f>W1061/'Summary (banks)'!$W$3</f>
        <v>3.9808235596267439E-3</v>
      </c>
      <c r="X1062" s="230">
        <f>X1061/'Summary (banks)'!$X$3</f>
        <v>0</v>
      </c>
      <c r="Y1062" s="17"/>
      <c r="Z1062" s="397"/>
    </row>
    <row r="1063" spans="1:26" s="360" customFormat="1" ht="15.75" thickBot="1" x14ac:dyDescent="0.3">
      <c r="A1063" s="690"/>
      <c r="B1063" s="685"/>
      <c r="C1063" s="359" t="s">
        <v>334</v>
      </c>
      <c r="D1063" s="264">
        <f>D1061/'Summary (banks)'!$D$7</f>
        <v>0.15267864534585934</v>
      </c>
      <c r="E1063" s="264">
        <f>E1061/'Summary (banks)'!$E$7</f>
        <v>1.45371592154407E-3</v>
      </c>
      <c r="F1063" s="264">
        <f>F1061/'Summary (banks)'!$F$7</f>
        <v>8.5640879246360272E-3</v>
      </c>
      <c r="G1063" s="264">
        <f>G1061/'Summary (banks)'!$G$7</f>
        <v>6.2499999999999995E-3</v>
      </c>
      <c r="H1063" s="264">
        <f>H1061/'Summary (banks)'!$H$7</f>
        <v>0</v>
      </c>
      <c r="I1063" s="264">
        <f>I1061/'Summary (banks)'!$I$7</f>
        <v>0</v>
      </c>
      <c r="J1063" s="264">
        <f>J1061/'Summary (banks)'!$J$7</f>
        <v>0.17287744909719555</v>
      </c>
      <c r="K1063" s="264">
        <f>K1061/'Summary (banks)'!$K$7</f>
        <v>0.31486288229319492</v>
      </c>
      <c r="L1063" s="264">
        <f>L1061/'Summary (banks)'!$L$7</f>
        <v>4.894433781190019E-2</v>
      </c>
      <c r="M1063" s="264">
        <f>M1061/'Summary (banks)'!$M$7</f>
        <v>3.6030341340075857E-2</v>
      </c>
      <c r="N1063" s="264">
        <f>N1061/'Summary (banks)'!$N$7</f>
        <v>1.1498383039885016E-2</v>
      </c>
      <c r="O1063" s="264">
        <f>O1061/'Summary (banks)'!$O$7</f>
        <v>4.3364919104564074E-2</v>
      </c>
      <c r="P1063" s="264">
        <f>P1061/'Summary (banks)'!$P$7</f>
        <v>0</v>
      </c>
      <c r="Q1063" s="264">
        <f>Q1061/'Summary (banks)'!$Q$7</f>
        <v>0</v>
      </c>
      <c r="R1063" s="264">
        <f>R1061/'Summary (banks)'!$R$7</f>
        <v>1.7324185248713552E-2</v>
      </c>
      <c r="S1063" s="264">
        <f>S1061/'Summary (banks)'!$S$7</f>
        <v>1.2557353296305241E-2</v>
      </c>
      <c r="T1063" s="264">
        <f>T1061/'Summary (banks)'!$T$7</f>
        <v>0.76622644604924062</v>
      </c>
      <c r="U1063" s="264">
        <f>U1061/'Summary (banks)'!$U$7</f>
        <v>4.4612840329925927</v>
      </c>
      <c r="V1063" s="264">
        <f>V1061/'Summary (banks)'!$V$7</f>
        <v>8.030933967876264E-3</v>
      </c>
      <c r="W1063" s="264">
        <f>W1061/'Summary (banks)'!$W$7</f>
        <v>5.6101827833745553E-3</v>
      </c>
      <c r="X1063" s="264">
        <f>X1061/'Summary (banks)'!$X$7</f>
        <v>0</v>
      </c>
      <c r="Z1063" s="397"/>
    </row>
    <row r="1064" spans="1:26" s="17" customFormat="1" ht="15.75" thickBot="1" x14ac:dyDescent="0.3">
      <c r="A1064" s="690"/>
      <c r="B1064" s="685"/>
      <c r="C1064" s="188" t="s">
        <v>6</v>
      </c>
      <c r="D1064" s="203">
        <f>SUM(E1064:X1064)</f>
        <v>6627.4604959999997</v>
      </c>
      <c r="E1064" s="203">
        <f>HSBC!E28</f>
        <v>26.1464</v>
      </c>
      <c r="F1064" s="203">
        <f>Barclays!F20</f>
        <v>-508.47535800000003</v>
      </c>
      <c r="G1064" s="233">
        <f>RBS!E26</f>
        <v>-4.1339459999999999</v>
      </c>
      <c r="H1064" s="188"/>
      <c r="I1064" s="203">
        <f>'Standard Chartered'!E32</f>
        <v>-0.90159999999999996</v>
      </c>
      <c r="J1064" s="188">
        <f>'BNP Paribas'!E29</f>
        <v>719</v>
      </c>
      <c r="K1064" s="188">
        <f>'Crédit Agricole'!E24</f>
        <v>692</v>
      </c>
      <c r="L1064" s="188">
        <f>'Société Générale'!E42</f>
        <v>168</v>
      </c>
      <c r="M1064" s="188">
        <f>'BPCE group'!E32</f>
        <v>107</v>
      </c>
      <c r="N1064" s="188">
        <f>'Crédit Mutuel'!E10</f>
        <v>0</v>
      </c>
      <c r="O1064" s="188">
        <f>'Deutsche Bank'!E28</f>
        <v>42</v>
      </c>
      <c r="P1064" s="188"/>
      <c r="Q1064" s="188"/>
      <c r="R1064" s="188">
        <f>ING!G19</f>
        <v>-87</v>
      </c>
      <c r="S1064" s="188">
        <f>Rabobank!F24</f>
        <v>24</v>
      </c>
      <c r="T1064" s="203">
        <f>Unicredit!F95</f>
        <v>-674.85</v>
      </c>
      <c r="U1064" s="203">
        <f>'Intesa Sao'!F42</f>
        <v>5961.6750000000002</v>
      </c>
      <c r="V1064" s="188">
        <f>Santander!E23</f>
        <v>59</v>
      </c>
      <c r="W1064" s="188">
        <f>'BBVA '!G14</f>
        <v>104</v>
      </c>
      <c r="X1064" s="188"/>
      <c r="Y1064" s="188"/>
      <c r="Z1064" s="404"/>
    </row>
    <row r="1065" spans="1:26" s="23" customFormat="1" x14ac:dyDescent="0.25">
      <c r="A1065" s="690"/>
      <c r="B1065" s="685"/>
      <c r="C1065" s="189" t="s">
        <v>335</v>
      </c>
      <c r="D1065" s="230">
        <f>D1064/'Summary (banks)'!$D$29</f>
        <v>7.02666021794148E-2</v>
      </c>
      <c r="E1065" s="230">
        <f>E1064/'Summary (banks)'!$E$29</f>
        <v>1.5370753166905179E-3</v>
      </c>
      <c r="F1065" s="230">
        <f>F1064/'Summary (banks)'!$F$29</f>
        <v>-0.10193370165745855</v>
      </c>
      <c r="G1065" s="230">
        <f>G1064/'Summary (banks)'!$G$29</f>
        <v>1.1098779134295226E-3</v>
      </c>
      <c r="H1065" s="230">
        <f>H1064/'Summary (banks)'!$H$29</f>
        <v>0</v>
      </c>
      <c r="I1065" s="230">
        <f>I1064/'Summary (banks)'!$I$29</f>
        <v>6.5659881812212711E-4</v>
      </c>
      <c r="J1065" s="230">
        <f>J1064/'Summary (banks)'!$J$29</f>
        <v>7.3442288049029622E-2</v>
      </c>
      <c r="K1065" s="230">
        <f>K1064/'Summary (banks)'!$K$29</f>
        <v>7.8262836462338836E-2</v>
      </c>
      <c r="L1065" s="230">
        <f>L1064/'Summary (banks)'!$L$29</f>
        <v>2.7491408934707903E-2</v>
      </c>
      <c r="M1065" s="230">
        <f>M1064/'Summary (banks)'!$M$29</f>
        <v>1.62023016353725E-2</v>
      </c>
      <c r="N1065" s="230">
        <f>N1064/'Summary (banks)'!$N$29</f>
        <v>0</v>
      </c>
      <c r="O1065" s="230">
        <f>O1064/'Summary (banks)'!$O$29</f>
        <v>-8.4033613445378148E-3</v>
      </c>
      <c r="P1065" s="230">
        <f>P1064/'Summary (banks)'!$P$29</f>
        <v>0</v>
      </c>
      <c r="Q1065" s="230">
        <f>Q1064/'Summary (banks)'!$Q$29</f>
        <v>0</v>
      </c>
      <c r="R1065" s="230">
        <f>R1064/'Summary (banks)'!$R$29</f>
        <v>-1.3564078578110383E-2</v>
      </c>
      <c r="S1065" s="230">
        <f>S1064/'Summary (banks)'!$S$29</f>
        <v>8.3652840711049142E-3</v>
      </c>
      <c r="T1065" s="230">
        <f>T1064/'Summary (banks)'!$T$29</f>
        <v>-0.31689168629483971</v>
      </c>
      <c r="U1065" s="230">
        <f>U1064/'Summary (banks)'!$U$29</f>
        <v>0.75706289806066029</v>
      </c>
      <c r="V1065" s="230">
        <f>V1064/'Summary (banks)'!$V$29</f>
        <v>6.1799518173248141E-3</v>
      </c>
      <c r="W1065" s="230">
        <f>W1064/'Summary (banks)'!$W$29</f>
        <v>2.2593960460569194E-2</v>
      </c>
      <c r="X1065" s="230">
        <f>X1064/'Summary (banks)'!$X$29</f>
        <v>0</v>
      </c>
      <c r="Y1065" s="17"/>
      <c r="Z1065" s="397"/>
    </row>
    <row r="1066" spans="1:26" s="360" customFormat="1" ht="15.75" thickBot="1" x14ac:dyDescent="0.3">
      <c r="A1066" s="690"/>
      <c r="B1066" s="685"/>
      <c r="C1066" s="359" t="s">
        <v>336</v>
      </c>
      <c r="D1066" s="264">
        <f>D1064/'Summary (banks)'!$D$33</f>
        <v>9.7915179295325089E-2</v>
      </c>
      <c r="E1066" s="264">
        <f>E1064/'Summary (banks)'!$E$33</f>
        <v>1.4948453608247421E-3</v>
      </c>
      <c r="F1066" s="264">
        <f>F1064/'Summary (banks)'!$F$33</f>
        <v>-0.15850515463917519</v>
      </c>
      <c r="G1066" s="264">
        <f>G1064/'Summary (banks)'!$G$33</f>
        <v>1.2578616352201257E-3</v>
      </c>
      <c r="H1066" s="264">
        <f>H1064/'Summary (banks)'!$H$33</f>
        <v>0</v>
      </c>
      <c r="I1066" s="264">
        <f>I1064/'Summary (banks)'!$I$33</f>
        <v>-3.2894736842105326E-3</v>
      </c>
      <c r="J1066" s="264">
        <f>J1064/'Summary (banks)'!$J$33</f>
        <v>9.1650732950924158E-2</v>
      </c>
      <c r="K1066" s="264">
        <f>K1064/'Summary (banks)'!$K$33</f>
        <v>0.27691076430572231</v>
      </c>
      <c r="L1066" s="264">
        <f>L1064/'Summary (banks)'!$L$33</f>
        <v>3.7685060565275909E-2</v>
      </c>
      <c r="M1066" s="264">
        <f>M1064/'Summary (banks)'!$M$33</f>
        <v>6.195715112912565E-2</v>
      </c>
      <c r="N1066" s="264">
        <f>N1064/'Summary (banks)'!$N$33</f>
        <v>0</v>
      </c>
      <c r="O1066" s="264">
        <f>O1064/'Summary (banks)'!$O$33</f>
        <v>-5.5925432756324903E-2</v>
      </c>
      <c r="P1066" s="264">
        <f>P1064/'Summary (banks)'!$P$33</f>
        <v>0</v>
      </c>
      <c r="Q1066" s="264">
        <f>Q1064/'Summary (banks)'!$Q$33</f>
        <v>0</v>
      </c>
      <c r="R1066" s="264">
        <f>R1064/'Summary (banks)'!$R$33</f>
        <v>-1.6246498599439777E-2</v>
      </c>
      <c r="S1066" s="264">
        <f>S1064/'Summary (banks)'!$S$33</f>
        <v>3.1209362808842653E-2</v>
      </c>
      <c r="T1066" s="264">
        <f>T1064/'Summary (banks)'!$T$33</f>
        <v>-0.24063610515032946</v>
      </c>
      <c r="U1066" s="264">
        <f>U1064/'Summary (banks)'!$U$33</f>
        <v>3.1162917974122184</v>
      </c>
      <c r="V1066" s="264">
        <f>V1064/'Summary (banks)'!$V$33</f>
        <v>5.5993166935560407E-3</v>
      </c>
      <c r="W1066" s="264">
        <f>W1064/'Summary (banks)'!$W$33</f>
        <v>1.6831202459944974E-2</v>
      </c>
      <c r="X1066" s="264">
        <f>X1064/'Summary (banks)'!$X$33</f>
        <v>0</v>
      </c>
      <c r="Z1066" s="397"/>
    </row>
    <row r="1067" spans="1:26" s="17" customFormat="1" ht="15.75" thickBot="1" x14ac:dyDescent="0.3">
      <c r="A1067" s="690"/>
      <c r="B1067" s="685"/>
      <c r="C1067" s="188" t="s">
        <v>400</v>
      </c>
      <c r="D1067" s="203">
        <f>SUM(E1067:X1067)</f>
        <v>1825.33788</v>
      </c>
      <c r="E1067" s="203">
        <f>HSBC!F28</f>
        <v>9.9176000000000002</v>
      </c>
      <c r="F1067" s="203">
        <f>Barclays!G20</f>
        <v>46.851388</v>
      </c>
      <c r="G1067" s="203">
        <f>RBS!F26</f>
        <v>8.2678919999999998</v>
      </c>
      <c r="H1067" s="188"/>
      <c r="I1067" s="188">
        <f>'Standard Chartered'!F32</f>
        <v>0</v>
      </c>
      <c r="J1067" s="188">
        <f>'BNP Paribas'!H29</f>
        <v>326</v>
      </c>
      <c r="K1067" s="188">
        <f>'Crédit Agricole'!H24</f>
        <v>290</v>
      </c>
      <c r="L1067" s="188">
        <f>'Société Générale'!H42</f>
        <v>64</v>
      </c>
      <c r="M1067" s="188">
        <f>'BPCE group'!F32</f>
        <v>26</v>
      </c>
      <c r="N1067" s="188">
        <f>'Crédit Mutuel'!H10</f>
        <v>0</v>
      </c>
      <c r="O1067" s="188">
        <f>'Deutsche Bank'!F28</f>
        <v>46</v>
      </c>
      <c r="P1067" s="188"/>
      <c r="Q1067" s="188"/>
      <c r="R1067" s="188">
        <f>ING!H19</f>
        <v>-15</v>
      </c>
      <c r="S1067" s="188">
        <f>Rabobank!G24</f>
        <v>9</v>
      </c>
      <c r="T1067" s="188">
        <f>Unicredit!G95</f>
        <v>-141.13399999999999</v>
      </c>
      <c r="U1067" s="203">
        <f>'Intesa Sao'!G42</f>
        <v>1036.4349999999999</v>
      </c>
      <c r="V1067" s="188">
        <f>Santander!F23</f>
        <v>84</v>
      </c>
      <c r="W1067" s="188">
        <f>'BBVA '!H14</f>
        <v>35</v>
      </c>
      <c r="X1067" s="188"/>
      <c r="Y1067" s="188"/>
      <c r="Z1067" s="404"/>
    </row>
    <row r="1068" spans="1:26" s="23" customFormat="1" x14ac:dyDescent="0.25">
      <c r="A1068" s="690"/>
      <c r="B1068" s="685"/>
      <c r="C1068" s="189" t="s">
        <v>401</v>
      </c>
      <c r="D1068" s="230">
        <f>D1067/'Summary (banks)'!$D$42</f>
        <v>6.5430432145947875E-2</v>
      </c>
      <c r="E1068" s="230">
        <f>E1067/'Summary (banks)'!$E$42</f>
        <v>3.268945022288262E-3</v>
      </c>
      <c r="F1068" s="230">
        <f>F1067/'Summary (banks)'!$F$42</f>
        <v>2.9059829059829064E-2</v>
      </c>
      <c r="G1068" s="230">
        <f>G1067/'Summary (banks)'!$G$42</f>
        <v>0.10714285714285715</v>
      </c>
      <c r="H1068" s="230">
        <f>H1067/'Summary (banks)'!$H$42</f>
        <v>0</v>
      </c>
      <c r="I1068" s="230">
        <f>I1067/'Summary (banks)'!$I$42</f>
        <v>0</v>
      </c>
      <c r="J1068" s="230">
        <f>J1067/'Summary (banks)'!$J$42</f>
        <v>9.7751124437781112E-2</v>
      </c>
      <c r="K1068" s="230">
        <f>K1067/'Summary (banks)'!$K$42</f>
        <v>9.6989966555183951E-2</v>
      </c>
      <c r="L1068" s="230">
        <f>L1067/'Summary (banks)'!$L$42</f>
        <v>3.7383177570093455E-2</v>
      </c>
      <c r="M1068" s="230">
        <f>M1067/'Summary (banks)'!$M$42</f>
        <v>1.119724375538329E-2</v>
      </c>
      <c r="N1068" s="230">
        <f>N1067/'Summary (banks)'!$N$42</f>
        <v>0</v>
      </c>
      <c r="O1068" s="230">
        <f>O1067/'Summary (banks)'!$O$42</f>
        <v>5.4567022538552785E-2</v>
      </c>
      <c r="P1068" s="230">
        <f>P1067/'Summary (banks)'!$P$42</f>
        <v>0</v>
      </c>
      <c r="Q1068" s="230">
        <f>Q1067/'Summary (banks)'!$Q$42</f>
        <v>0</v>
      </c>
      <c r="R1068" s="230">
        <f>R1067/'Summary (banks)'!$R$42</f>
        <v>-8.9126559714795012E-3</v>
      </c>
      <c r="S1068" s="230">
        <f>S1067/'Summary (banks)'!$S$42</f>
        <v>1.3740458015267175E-2</v>
      </c>
      <c r="T1068" s="230">
        <f>T1067/'Summary (banks)'!$T$42</f>
        <v>-1.6919701728726584</v>
      </c>
      <c r="U1068" s="230">
        <f>U1067/'Summary (banks)'!$U$42</f>
        <v>0.7377853803267671</v>
      </c>
      <c r="V1068" s="230">
        <f>V1067/'Summary (banks)'!$V$42</f>
        <v>3.8095238095238099E-2</v>
      </c>
      <c r="W1068" s="230">
        <f>W1067/'Summary (banks)'!$W$42</f>
        <v>2.7472527472527472E-2</v>
      </c>
      <c r="X1068" s="230">
        <f>X1067/'Summary (banks)'!$X$42</f>
        <v>0</v>
      </c>
      <c r="Y1068" s="17"/>
      <c r="Z1068" s="397"/>
    </row>
    <row r="1069" spans="1:26" s="360" customFormat="1" ht="15.75" thickBot="1" x14ac:dyDescent="0.3">
      <c r="A1069" s="690"/>
      <c r="B1069" s="685"/>
      <c r="C1069" s="359" t="s">
        <v>402</v>
      </c>
      <c r="D1069" s="264">
        <f>D1067/'Summary (banks)'!$D$46</f>
        <v>9.7946156137970128E-2</v>
      </c>
      <c r="E1069" s="264">
        <f>E1067/'Summary (banks)'!$E$46</f>
        <v>3.394014193150263E-3</v>
      </c>
      <c r="F1069" s="264">
        <f>F1067/'Summary (banks)'!$F$46</f>
        <v>3.3630069238377851E-2</v>
      </c>
      <c r="G1069" s="264">
        <f>G1067/'Summary (banks)'!$G$46</f>
        <v>-5.2631578947368411E-2</v>
      </c>
      <c r="H1069" s="264">
        <f>H1067/'Summary (banks)'!$H$46</f>
        <v>0</v>
      </c>
      <c r="I1069" s="264">
        <f>I1067/'Summary (banks)'!$I$46</f>
        <v>0</v>
      </c>
      <c r="J1069" s="264">
        <f>J1067/'Summary (banks)'!$J$46</f>
        <v>0.15113583681038478</v>
      </c>
      <c r="K1069" s="264">
        <f>K1067/'Summary (banks)'!$K$46</f>
        <v>0.41018387553041019</v>
      </c>
      <c r="L1069" s="264">
        <f>L1067/'Summary (banks)'!$L$46</f>
        <v>5.6537102473498232E-2</v>
      </c>
      <c r="M1069" s="264">
        <f>M1067/'Summary (banks)'!$M$46</f>
        <v>4.6263345195729534E-2</v>
      </c>
      <c r="N1069" s="264">
        <f>N1067/'Summary (banks)'!$N$46</f>
        <v>0</v>
      </c>
      <c r="O1069" s="264">
        <f>O1067/'Summary (banks)'!$O$46</f>
        <v>3.6770583533173459E-2</v>
      </c>
      <c r="P1069" s="264">
        <f>P1067/'Summary (banks)'!$P$46</f>
        <v>0</v>
      </c>
      <c r="Q1069" s="264">
        <f>Q1067/'Summary (banks)'!$Q$46</f>
        <v>0</v>
      </c>
      <c r="R1069" s="264">
        <f>R1067/'Summary (banks)'!$R$46</f>
        <v>-1.1811023622047244E-2</v>
      </c>
      <c r="S1069" s="264">
        <f>S1067/'Summary (banks)'!$S$46</f>
        <v>2.0881670533642691E-2</v>
      </c>
      <c r="T1069" s="264">
        <f>T1067/'Summary (banks)'!$T$46</f>
        <v>-0.62852485882751119</v>
      </c>
      <c r="U1069" s="264">
        <f>U1067/'Summary (banks)'!$U$46</f>
        <v>2.8136698908938866</v>
      </c>
      <c r="V1069" s="264">
        <f>V1067/'Summary (banks)'!$V$46</f>
        <v>3.9325842696629212E-2</v>
      </c>
      <c r="W1069" s="264">
        <f>W1067/'Summary (banks)'!$W$46</f>
        <v>2.1658415841584157E-2</v>
      </c>
      <c r="X1069" s="264">
        <f>X1067/'Summary (banks)'!$X$46</f>
        <v>0</v>
      </c>
      <c r="Z1069" s="397"/>
    </row>
    <row r="1070" spans="1:26" s="17" customFormat="1" ht="15.75" thickBot="1" x14ac:dyDescent="0.3">
      <c r="A1070" s="690"/>
      <c r="B1070" s="685"/>
      <c r="C1070" s="188" t="s">
        <v>3</v>
      </c>
      <c r="D1070" s="188">
        <f>SUM(E1070:X1070)</f>
        <v>146774</v>
      </c>
      <c r="E1070" s="188">
        <f>HSBC!D28</f>
        <v>117</v>
      </c>
      <c r="F1070" s="188">
        <f>Barclays!E20</f>
        <v>991</v>
      </c>
      <c r="G1070" s="188">
        <f>RBS!D26</f>
        <v>66</v>
      </c>
      <c r="H1070" s="188"/>
      <c r="I1070" s="188">
        <f>'Standard Chartered'!D32</f>
        <v>15</v>
      </c>
      <c r="J1070" s="188">
        <f>'BNP Paribas'!D29</f>
        <v>17973</v>
      </c>
      <c r="K1070" s="188">
        <f>'Crédit Agricole'!D24</f>
        <v>10348</v>
      </c>
      <c r="L1070" s="188">
        <f>'Société Générale'!D42</f>
        <v>1975</v>
      </c>
      <c r="M1070" s="188">
        <f>'BPCE group'!D32</f>
        <v>289</v>
      </c>
      <c r="N1070" s="188">
        <f>'Crédit Mutuel'!D10</f>
        <v>190</v>
      </c>
      <c r="O1070" s="188">
        <f>'Deutsche Bank'!D28</f>
        <v>3897</v>
      </c>
      <c r="P1070" s="188"/>
      <c r="Q1070" s="188"/>
      <c r="R1070" s="188">
        <f>ING!F19</f>
        <v>824</v>
      </c>
      <c r="S1070" s="188">
        <f>Rabobank!E24</f>
        <v>165</v>
      </c>
      <c r="T1070" s="188">
        <f>Unicredit!E95</f>
        <v>47865</v>
      </c>
      <c r="U1070" s="188">
        <f>'Intesa Sao'!E42</f>
        <v>61243</v>
      </c>
      <c r="V1070" s="188">
        <f>Santander!D23</f>
        <v>738</v>
      </c>
      <c r="W1070" s="188">
        <f>'BBVA '!F14</f>
        <v>78</v>
      </c>
      <c r="X1070" s="188"/>
      <c r="Y1070" s="188"/>
      <c r="Z1070" s="404"/>
    </row>
    <row r="1071" spans="1:26" s="23" customFormat="1" x14ac:dyDescent="0.25">
      <c r="A1071" s="690"/>
      <c r="B1071" s="685"/>
      <c r="C1071" s="189" t="s">
        <v>337</v>
      </c>
      <c r="D1071" s="230">
        <f>D1070/'Summary (banks)'!$D$16</f>
        <v>6.9971882338695293E-2</v>
      </c>
      <c r="E1071" s="230">
        <f>E1070/'Summary (banks)'!$E$16</f>
        <v>4.5181769735165318E-4</v>
      </c>
      <c r="F1071" s="230">
        <f>F1070/'Summary (banks)'!$F$16</f>
        <v>7.570664629488159E-3</v>
      </c>
      <c r="G1071" s="230">
        <f>G1070/'Summary (banks)'!$G$16</f>
        <v>7.1864893999281352E-4</v>
      </c>
      <c r="H1071" s="230">
        <f>H1070/'Summary (banks)'!$H$16</f>
        <v>0</v>
      </c>
      <c r="I1071" s="230">
        <f>I1070/'Summary (banks)'!$I$16</f>
        <v>1.7178588607160035E-4</v>
      </c>
      <c r="J1071" s="230">
        <f>J1070/'Summary (banks)'!$J$16</f>
        <v>9.8996976056314759E-2</v>
      </c>
      <c r="K1071" s="230">
        <f>K1070/'Summary (banks)'!$K$16</f>
        <v>7.4874822725825588E-2</v>
      </c>
      <c r="L1071" s="230">
        <f>L1070/'Summary (banks)'!$L$16</f>
        <v>1.49943818518631E-2</v>
      </c>
      <c r="M1071" s="230">
        <f>M1070/'Summary (banks)'!$M$16</f>
        <v>2.8089068589812125E-3</v>
      </c>
      <c r="N1071" s="230">
        <f>N1070/'Summary (banks)'!$N$16</f>
        <v>2.4111675126903555E-3</v>
      </c>
      <c r="O1071" s="230">
        <f>O1070/'Summary (banks)'!$O$16</f>
        <v>3.8544087829484201E-2</v>
      </c>
      <c r="P1071" s="230">
        <f>P1070/'Summary (banks)'!$P$16</f>
        <v>0</v>
      </c>
      <c r="Q1071" s="230">
        <f>Q1070/'Summary (banks)'!$Q$16</f>
        <v>0</v>
      </c>
      <c r="R1071" s="230">
        <f>R1070/'Summary (banks)'!$R$16</f>
        <v>1.5629742033383916E-2</v>
      </c>
      <c r="S1071" s="230">
        <f>S1070/'Summary (banks)'!$S$16</f>
        <v>3.5139279325325837E-3</v>
      </c>
      <c r="T1071" s="230">
        <f>T1070/'Summary (banks)'!$T$16</f>
        <v>0.39644676357311465</v>
      </c>
      <c r="U1071" s="230">
        <f>U1070/'Summary (banks)'!$U$16</f>
        <v>0.69278628069818216</v>
      </c>
      <c r="V1071" s="230">
        <f>V1070/'Summary (banks)'!$V$16</f>
        <v>4.0072325660949031E-3</v>
      </c>
      <c r="W1071" s="230">
        <f>W1070/'Summary (banks)'!$W$16</f>
        <v>5.6534848660558972E-4</v>
      </c>
      <c r="X1071" s="230">
        <f>X1070/'Summary (banks)'!$X$16</f>
        <v>0</v>
      </c>
      <c r="Y1071" s="17"/>
      <c r="Z1071" s="397"/>
    </row>
    <row r="1072" spans="1:26" s="365" customFormat="1" ht="15.75" thickBot="1" x14ac:dyDescent="0.3">
      <c r="A1072" s="690"/>
      <c r="B1072" s="685"/>
      <c r="C1072" s="359" t="s">
        <v>338</v>
      </c>
      <c r="D1072" s="264">
        <f>D1070/'Summary (banks)'!$D$20</f>
        <v>0.12520718721022581</v>
      </c>
      <c r="E1072" s="264">
        <f>E1070/'Summary (banks)'!$E$20</f>
        <v>5.457216819422095E-4</v>
      </c>
      <c r="F1072" s="264">
        <f>F1070/'Summary (banks)'!$F$20</f>
        <v>1.2044531952648339E-2</v>
      </c>
      <c r="G1072" s="264">
        <f>G1070/'Summary (banks)'!$G$20</f>
        <v>2.4200645350542682E-3</v>
      </c>
      <c r="H1072" s="264">
        <f>H1070/'Summary (banks)'!$H$20</f>
        <v>0</v>
      </c>
      <c r="I1072" s="264">
        <f>I1070/'Summary (banks)'!$I$20</f>
        <v>1.7551044287135084E-4</v>
      </c>
      <c r="J1072" s="264">
        <f>J1070/'Summary (banks)'!$J$20</f>
        <v>0.14428032431564583</v>
      </c>
      <c r="K1072" s="264">
        <f>K1070/'Summary (banks)'!$K$20</f>
        <v>0.30067410506741049</v>
      </c>
      <c r="L1072" s="264">
        <f>L1070/'Summary (banks)'!$L$20</f>
        <v>2.465544791770698E-2</v>
      </c>
      <c r="M1072" s="264">
        <f>M1070/'Summary (banks)'!$M$20</f>
        <v>2.4796224796224797E-2</v>
      </c>
      <c r="N1072" s="264">
        <f>N1070/'Summary (banks)'!$N$20</f>
        <v>1.4646931853222325E-2</v>
      </c>
      <c r="O1072" s="264">
        <f>O1070/'Summary (banks)'!$O$20</f>
        <v>7.0409048204090482E-2</v>
      </c>
      <c r="P1072" s="264">
        <f>P1070/'Summary (banks)'!$P$20</f>
        <v>0</v>
      </c>
      <c r="Q1072" s="264">
        <f>Q1070/'Summary (banks)'!$Q$20</f>
        <v>0</v>
      </c>
      <c r="R1072" s="264">
        <f>R1070/'Summary (banks)'!$R$20</f>
        <v>2.1608013845911784E-2</v>
      </c>
      <c r="S1072" s="264">
        <f>S1070/'Summary (banks)'!$S$20</f>
        <v>1.3848090642047839E-2</v>
      </c>
      <c r="T1072" s="264">
        <f>T1070/'Summary (banks)'!$T$20</f>
        <v>0.65685467270481679</v>
      </c>
      <c r="U1072" s="264">
        <f>U1070/'Summary (banks)'!$U$20</f>
        <v>2.2550629648722293</v>
      </c>
      <c r="V1072" s="264">
        <f>V1070/'Summary (banks)'!$V$20</f>
        <v>4.7819917189899502E-3</v>
      </c>
      <c r="W1072" s="264">
        <f>W1070/'Summary (banks)'!$W$20</f>
        <v>7.4239756341312518E-4</v>
      </c>
      <c r="X1072" s="264">
        <f>X1070/'Summary (banks)'!$X$20</f>
        <v>0</v>
      </c>
      <c r="Y1072" s="360"/>
      <c r="Z1072" s="397"/>
    </row>
    <row r="1073" spans="1:26" s="230" customFormat="1" ht="15" customHeight="1" thickTop="1" x14ac:dyDescent="0.25">
      <c r="A1073" s="690"/>
      <c r="B1073" s="685"/>
      <c r="C1073" s="190" t="s">
        <v>405</v>
      </c>
      <c r="D1073" s="190">
        <f>SUM(E1073:X1073)</f>
        <v>0</v>
      </c>
      <c r="E1073" s="190"/>
      <c r="F1073" s="190"/>
      <c r="G1073" s="190"/>
      <c r="H1073" s="190"/>
      <c r="I1073" s="190">
        <f>'Standard Chartered'!G32</f>
        <v>0</v>
      </c>
      <c r="J1073" s="190"/>
      <c r="K1073" s="190"/>
      <c r="L1073" s="190"/>
      <c r="M1073" s="190"/>
      <c r="N1073" s="190"/>
      <c r="O1073" s="190"/>
      <c r="P1073" s="190"/>
      <c r="Q1073" s="190"/>
      <c r="R1073" s="190"/>
      <c r="S1073" s="190"/>
      <c r="T1073" s="190">
        <f>Unicredit!H95</f>
        <v>0</v>
      </c>
      <c r="U1073" s="190">
        <f>'Intesa Sao'!H42</f>
        <v>0</v>
      </c>
      <c r="V1073" s="190">
        <f>Santander!G23</f>
        <v>0</v>
      </c>
      <c r="W1073" s="190">
        <f>'BBVA '!I14</f>
        <v>0</v>
      </c>
      <c r="X1073" s="190"/>
      <c r="Y1073" s="190"/>
      <c r="Z1073" s="405"/>
    </row>
    <row r="1074" spans="1:26" s="367" customFormat="1" ht="15.75" thickBot="1" x14ac:dyDescent="0.3">
      <c r="A1074" s="690"/>
      <c r="B1074" s="686"/>
      <c r="C1074" s="191" t="s">
        <v>406</v>
      </c>
      <c r="Z1074" s="409"/>
    </row>
    <row r="1075" spans="1:26" s="204" customFormat="1" ht="16.5" thickTop="1" thickBot="1" x14ac:dyDescent="0.3">
      <c r="A1075" s="690"/>
      <c r="B1075" s="687" t="s">
        <v>82</v>
      </c>
      <c r="C1075" s="200" t="s">
        <v>91</v>
      </c>
      <c r="D1075" s="200">
        <f>D1067/D1064</f>
        <v>0.27542040893366043</v>
      </c>
      <c r="E1075" s="200">
        <f>HSBC!H28</f>
        <v>0.37931034482758624</v>
      </c>
      <c r="F1075" s="200">
        <f>Barclays!M20</f>
        <v>-9.2140921409214094E-2</v>
      </c>
      <c r="G1075" s="200">
        <f>RBS!H26</f>
        <v>-2</v>
      </c>
      <c r="H1075" s="200"/>
      <c r="I1075" s="366">
        <f>'Standard Chartered'!L32</f>
        <v>0</v>
      </c>
      <c r="J1075" s="200">
        <f>'BNP Paribas'!J29</f>
        <v>0.4534075104311544</v>
      </c>
      <c r="K1075" s="200">
        <f>'Crédit Agricole'!K24</f>
        <v>0.38583815028901736</v>
      </c>
      <c r="L1075" s="200">
        <f>'Société Générale'!K42</f>
        <v>0.38095238095238093</v>
      </c>
      <c r="M1075" s="200">
        <f>'BPCE group'!H32</f>
        <v>0.24299065420560748</v>
      </c>
      <c r="N1075" s="200" t="e">
        <f>'Crédit Mutuel'!K10</f>
        <v>#DIV/0!</v>
      </c>
      <c r="O1075" s="200">
        <f>'Deutsche Bank'!H28</f>
        <v>1.0952380952380953</v>
      </c>
      <c r="P1075" s="200"/>
      <c r="Q1075" s="200"/>
      <c r="R1075" s="200">
        <f>ING!K19</f>
        <v>0.17241379310344829</v>
      </c>
      <c r="S1075" s="200">
        <f>Rabobank!I24</f>
        <v>0.375</v>
      </c>
      <c r="T1075" s="200">
        <f>Unicredit!I95</f>
        <v>0.20913388160331922</v>
      </c>
      <c r="U1075" s="200">
        <f>'Intesa Sao'!I42</f>
        <v>0.17384963118586638</v>
      </c>
      <c r="V1075" s="200">
        <f>Santander!H23</f>
        <v>1.423728813559322</v>
      </c>
      <c r="W1075" s="200">
        <f>'BBVA '!K14</f>
        <v>0.33653846153846156</v>
      </c>
      <c r="X1075" s="200"/>
      <c r="Y1075" s="200"/>
      <c r="Z1075" s="406">
        <f>MEDIAN(O1075:X1075,E1075:M1075)</f>
        <v>0.33653846153846156</v>
      </c>
    </row>
    <row r="1076" spans="1:26" s="17" customFormat="1" ht="15.75" thickBot="1" x14ac:dyDescent="0.3">
      <c r="A1076" s="690"/>
      <c r="B1076" s="688"/>
      <c r="C1076" s="193" t="s">
        <v>407</v>
      </c>
      <c r="D1076" s="204"/>
      <c r="E1076" s="204"/>
      <c r="F1076" s="204"/>
      <c r="G1076" s="204"/>
      <c r="I1076" s="204"/>
      <c r="J1076" s="204"/>
      <c r="K1076" s="204"/>
      <c r="L1076" s="204"/>
      <c r="M1076" s="204"/>
      <c r="N1076" s="204"/>
      <c r="O1076" s="204"/>
      <c r="R1076" s="204"/>
      <c r="S1076" s="204"/>
      <c r="T1076" s="204"/>
      <c r="U1076" s="204"/>
      <c r="V1076" s="204"/>
      <c r="W1076" s="204"/>
      <c r="Z1076" s="397"/>
    </row>
    <row r="1077" spans="1:26" s="17" customFormat="1" ht="15.75" thickBot="1" x14ac:dyDescent="0.3">
      <c r="A1077" s="690"/>
      <c r="B1077" s="688"/>
      <c r="C1077" s="188" t="s">
        <v>497</v>
      </c>
      <c r="D1077" s="392">
        <f>D1064/D1070</f>
        <v>4.5154186000245275E-2</v>
      </c>
      <c r="E1077" s="392">
        <f>HSBC!I28</f>
        <v>0.22347350427350426</v>
      </c>
      <c r="F1077" s="392">
        <f>Barclays!N20</f>
        <v>-0.51309319677093845</v>
      </c>
      <c r="G1077" s="392">
        <f>RBS!I26</f>
        <v>-6.2635545454545458E-2</v>
      </c>
      <c r="H1077" s="392"/>
      <c r="I1077" s="392">
        <f>'Standard Chartered'!M32</f>
        <v>-6.0106666666666662E-2</v>
      </c>
      <c r="J1077" s="392">
        <f>'BNP Paribas'!L29</f>
        <v>4.0004451121126133E-2</v>
      </c>
      <c r="K1077" s="392">
        <f>'Crédit Agricole'!L24</f>
        <v>6.6872825666795518E-2</v>
      </c>
      <c r="L1077" s="392">
        <f>'Société Générale'!M42</f>
        <v>8.5063291139240507E-2</v>
      </c>
      <c r="M1077" s="392">
        <f>'BPCE group'!I32</f>
        <v>0.37024221453287198</v>
      </c>
      <c r="N1077" s="392">
        <f>'Crédit Mutuel'!M10</f>
        <v>0</v>
      </c>
      <c r="O1077" s="392">
        <f>'Deutsche Bank'!I28</f>
        <v>1.0777521170130869E-2</v>
      </c>
      <c r="P1077" s="392"/>
      <c r="Q1077" s="392"/>
      <c r="R1077" s="392">
        <f>ING!L19</f>
        <v>-0.10558252427184465</v>
      </c>
      <c r="S1077" s="392">
        <f>Rabobank!J24</f>
        <v>0.14545454545454545</v>
      </c>
      <c r="T1077" s="392">
        <f>Unicredit!J95</f>
        <v>-1.4099028517706049E-2</v>
      </c>
      <c r="U1077" s="392">
        <f>'Intesa Sao'!J42</f>
        <v>9.7344594484267591E-2</v>
      </c>
      <c r="V1077" s="392">
        <f>Santander!I23</f>
        <v>7.9945799457994585E-2</v>
      </c>
      <c r="W1077" s="392">
        <f>'BBVA '!L14</f>
        <v>1.3333333333333333</v>
      </c>
      <c r="X1077" s="188"/>
      <c r="Y1077" s="188"/>
      <c r="Z1077" s="404"/>
    </row>
    <row r="1078" spans="1:26" s="17" customFormat="1" x14ac:dyDescent="0.25">
      <c r="A1078" s="690"/>
      <c r="B1078" s="688"/>
      <c r="C1078" s="189" t="s">
        <v>445</v>
      </c>
      <c r="D1078" s="234">
        <f>D1077/'Summary (banks)'!$D$81</f>
        <v>1.004211975308781</v>
      </c>
      <c r="E1078" s="230">
        <f>E1077/'Summary (banks)'!$E$81</f>
        <v>3.4019812098997977</v>
      </c>
      <c r="F1078" s="230">
        <f>F1077/'Summary (banks)'!$F$81</f>
        <v>-13.464300249204159</v>
      </c>
      <c r="G1078" s="230">
        <f>G1077/'Summary (banks)'!$G$81</f>
        <v>1.544395116537181</v>
      </c>
      <c r="H1078" s="230">
        <f>H1077/'Summary (banks)'!$H$81</f>
        <v>0</v>
      </c>
      <c r="I1078" s="230">
        <f>I1077/'Summary (banks)'!$I$81</f>
        <v>3.8221930400525261</v>
      </c>
      <c r="J1078" s="230">
        <f>J1077/'Summary (banks)'!$J$81</f>
        <v>0.74186395357421564</v>
      </c>
      <c r="K1078" s="230">
        <f>K1077/'Summary (banks)'!$K$81</f>
        <v>1.0452490385041628</v>
      </c>
      <c r="L1078" s="230">
        <f>L1077/'Summary (banks)'!$L$81</f>
        <v>1.833447300883031</v>
      </c>
      <c r="M1078" s="230">
        <f>M1077/'Summary (banks)'!$M$81</f>
        <v>5.7681875721749849</v>
      </c>
      <c r="N1078" s="230">
        <f>N1077/'Summary (banks)'!$N$81</f>
        <v>0</v>
      </c>
      <c r="O1078" s="230">
        <f>O1077/'Summary (banks)'!$O$81</f>
        <v>-0.21801946336656294</v>
      </c>
      <c r="P1078" s="230">
        <f>P1077/'Summary (banks)'!$P$81</f>
        <v>0</v>
      </c>
      <c r="Q1078" s="230">
        <f>Q1077/'Summary (banks)'!$Q$81</f>
        <v>0</v>
      </c>
      <c r="R1078" s="230">
        <f>R1077/'Summary (banks)'!$R$81</f>
        <v>-0.86783764883249925</v>
      </c>
      <c r="S1078" s="230">
        <f>S1077/'Summary (banks)'!$S$81</f>
        <v>2.3806077505624383</v>
      </c>
      <c r="T1078" s="230">
        <f>T1077/'Summary (banks)'!$T$81</f>
        <v>-0.79932973456194456</v>
      </c>
      <c r="U1078" s="230">
        <f>U1077/'Summary (banks)'!$U$81</f>
        <v>1.0927798646614377</v>
      </c>
      <c r="V1078" s="230">
        <f>V1077/'Summary (banks)'!$V$81</f>
        <v>1.5421994394868008</v>
      </c>
      <c r="W1078" s="230">
        <f>W1077/'Summary (banks)'!$W$81</f>
        <v>39.964660728510388</v>
      </c>
      <c r="X1078" s="230">
        <f>X1077/'Summary (banks)'!$X$81</f>
        <v>0</v>
      </c>
      <c r="Z1078" s="397"/>
    </row>
    <row r="1079" spans="1:26" s="364" customFormat="1" x14ac:dyDescent="0.25">
      <c r="A1079" s="690"/>
      <c r="B1079" s="688"/>
      <c r="C1079" s="359" t="s">
        <v>446</v>
      </c>
      <c r="D1079" s="363">
        <f>D1077/'Summary (banks)'!$D$84</f>
        <v>0.78202522935782603</v>
      </c>
      <c r="E1079" s="264">
        <f>E1077/'Summary (banks)'!$E$84</f>
        <v>2.7392083002907746</v>
      </c>
      <c r="F1079" s="264">
        <f>F1077/'Summary (banks)'!$F$84</f>
        <v>-13.159926451465244</v>
      </c>
      <c r="G1079" s="264">
        <f>G1077/'Summary (banks)'!$G$84</f>
        <v>0.51976367448065564</v>
      </c>
      <c r="H1079" s="264">
        <f>H1077/'Summary (banks)'!$H$84</f>
        <v>0</v>
      </c>
      <c r="I1079" s="264">
        <f>I1077/'Summary (banks)'!$I$84</f>
        <v>-18.742324561403542</v>
      </c>
      <c r="J1079" s="264">
        <f>J1077/'Summary (banks)'!$J$84</f>
        <v>0.63522682933826413</v>
      </c>
      <c r="K1079" s="264">
        <f>K1077/'Summary (banks)'!$K$84</f>
        <v>0.92096645384091025</v>
      </c>
      <c r="L1079" s="264">
        <f>L1077/'Summary (banks)'!$L$84</f>
        <v>1.5284678944409424</v>
      </c>
      <c r="M1079" s="264">
        <f>M1077/'Summary (banks)'!$M$84</f>
        <v>2.4986525827334241</v>
      </c>
      <c r="N1079" s="264">
        <f>N1077/'Summary (banks)'!$N$84</f>
        <v>0</v>
      </c>
      <c r="O1079" s="264">
        <f>O1077/'Summary (banks)'!$O$84</f>
        <v>-0.79429326461305372</v>
      </c>
      <c r="P1079" s="264">
        <f>P1077/'Summary (banks)'!$P$84</f>
        <v>0</v>
      </c>
      <c r="Q1079" s="264">
        <f>Q1077/'Summary (banks)'!$Q$84</f>
        <v>0</v>
      </c>
      <c r="R1079" s="264">
        <f>R1077/'Summary (banks)'!$R$84</f>
        <v>-0.75187375921242283</v>
      </c>
      <c r="S1079" s="264">
        <f>S1077/'Summary (banks)'!$S$84</f>
        <v>2.2536942901052135</v>
      </c>
      <c r="T1079" s="264">
        <f>T1077/'Summary (banks)'!$T$84</f>
        <v>-0.36634603535578208</v>
      </c>
      <c r="U1079" s="264">
        <f>U1077/'Summary (banks)'!$U$84</f>
        <v>1.3819089958708917</v>
      </c>
      <c r="V1079" s="264">
        <f>V1077/'Summary (banks)'!$V$84</f>
        <v>1.1709172710024529</v>
      </c>
      <c r="W1079" s="264">
        <f>W1077/'Summary (banks)'!$W$84</f>
        <v>22.671413928898957</v>
      </c>
      <c r="X1079" s="264">
        <f>X1077/'Summary (banks)'!$X$84</f>
        <v>0</v>
      </c>
      <c r="Y1079" s="360"/>
      <c r="Z1079" s="397"/>
    </row>
    <row r="1080" spans="1:26" s="17" customFormat="1" ht="15.75" thickBot="1" x14ac:dyDescent="0.3">
      <c r="A1080" s="690"/>
      <c r="B1080" s="688"/>
      <c r="C1080" s="372" t="s">
        <v>447</v>
      </c>
      <c r="D1080" s="234">
        <f>D1077/'Summary (banks)'!$D$92</f>
        <v>1.0811082862695018</v>
      </c>
      <c r="E1080" s="230">
        <f>E1077/'Summary (banks)'!$E$86</f>
        <v>0.91076353064057991</v>
      </c>
      <c r="F1080" s="230">
        <f>F1077/'Summary (banks)'!$F$86</f>
        <v>-2.3720574957902856</v>
      </c>
      <c r="G1080" s="230">
        <f>G1077/'Summary (banks)'!$G$86</f>
        <v>-0.98857142857142832</v>
      </c>
      <c r="H1080" s="230">
        <f>H1077/'Summary (banks)'!$H$86</f>
        <v>0</v>
      </c>
      <c r="I1080" s="230">
        <f>I1077/'Summary (banks)'!$I$86</f>
        <v>-0.93071297989031088</v>
      </c>
      <c r="J1080" s="230">
        <f>J1077/'Summary (banks)'!$J$86</f>
        <v>0.35603454470538365</v>
      </c>
      <c r="K1080" s="230">
        <f>K1077/'Summary (banks)'!$K$86</f>
        <v>0.77769442865708038</v>
      </c>
      <c r="L1080" s="230">
        <f>L1077/'Summary (banks)'!$L$86</f>
        <v>0.32624497726801105</v>
      </c>
      <c r="M1080" s="230">
        <f>M1077/'Summary (banks)'!$M$86</f>
        <v>2.8662770483932385</v>
      </c>
      <c r="N1080" s="230">
        <f>N1077/'Summary (banks)'!$N$86</f>
        <v>0</v>
      </c>
      <c r="O1080" s="230">
        <f>O1077/'Summary (banks)'!$O$86</f>
        <v>4.0525070377724563E-2</v>
      </c>
      <c r="P1080" s="230">
        <f>P1077/'Summary (banks)'!$P$86</f>
        <v>0</v>
      </c>
      <c r="Q1080" s="230" t="e">
        <f>Q1077/'Summary (banks)'!$Q$86</f>
        <v>#DIV/0!</v>
      </c>
      <c r="R1080" s="230">
        <f>R1077/'Summary (banks)'!$R$86</f>
        <v>-0.55647222959208908</v>
      </c>
      <c r="S1080" s="230">
        <f>S1077/'Summary (banks)'!$S$86</f>
        <v>0.92153110047846887</v>
      </c>
      <c r="T1080" s="230">
        <f>T1077/'Summary (banks)'!$T$86</f>
        <v>-0.15307142202720575</v>
      </c>
      <c r="U1080" s="230">
        <f>U1077/'Summary (banks)'!$U$86</f>
        <v>5.5623032883038319E-2</v>
      </c>
      <c r="V1080" s="230">
        <f>V1077/'Summary (banks)'!$V$86</f>
        <v>0.50714083827954848</v>
      </c>
      <c r="W1080" s="230">
        <f>W1077/'Summary (banks)'!$W$86</f>
        <v>140.59259259259258</v>
      </c>
      <c r="X1080" s="230">
        <f>X1077/'Summary (banks)'!$X$86</f>
        <v>0</v>
      </c>
      <c r="Z1080" s="397"/>
    </row>
    <row r="1081" spans="1:26" s="230" customFormat="1" ht="15.75" thickBot="1" x14ac:dyDescent="0.3">
      <c r="A1081" s="690"/>
      <c r="B1081" s="688"/>
      <c r="C1081" s="201" t="s">
        <v>498</v>
      </c>
      <c r="D1081" s="201">
        <f>D1064/D1061</f>
        <v>0.16932461851188224</v>
      </c>
      <c r="E1081" s="201">
        <f>HSBC!J28</f>
        <v>0.44615384615384618</v>
      </c>
      <c r="F1081" s="201">
        <f>Barclays!O20</f>
        <v>-3.0750000000000002</v>
      </c>
      <c r="G1081" s="201">
        <f>RBS!J26</f>
        <v>-0.25</v>
      </c>
      <c r="H1081" s="201"/>
      <c r="I1081" s="201" t="e">
        <f>'Standard Chartered'!N32</f>
        <v>#DIV/0!</v>
      </c>
      <c r="J1081" s="201">
        <f>'BNP Paribas'!M29</f>
        <v>0.14525252525252524</v>
      </c>
      <c r="K1081" s="201">
        <f>'Crédit Agricole'!M24</f>
        <v>0.24802867383512545</v>
      </c>
      <c r="L1081" s="201">
        <f>'Société Générale'!N42</f>
        <v>0.25339366515837103</v>
      </c>
      <c r="M1081" s="201">
        <f>'BPCE group'!J32</f>
        <v>0.6257309941520468</v>
      </c>
      <c r="N1081" s="201">
        <f>'Crédit Mutuel'!N10</f>
        <v>0</v>
      </c>
      <c r="O1081" s="201">
        <f>'Deutsche Bank'!J28</f>
        <v>4.0076335877862593E-2</v>
      </c>
      <c r="P1081" s="201"/>
      <c r="Q1081" s="201"/>
      <c r="R1081" s="201">
        <f>ING!M19</f>
        <v>-0.43069306930693069</v>
      </c>
      <c r="S1081" s="201">
        <f>Rabobank!K24</f>
        <v>0.46153846153846156</v>
      </c>
      <c r="T1081" s="201">
        <f>Unicredit!K95</f>
        <v>-7.2940867475895801E-2</v>
      </c>
      <c r="U1081" s="201">
        <f>'Intesa Sao'!K42</f>
        <v>0.30852663617044268</v>
      </c>
      <c r="V1081" s="201">
        <f>Santander!J23</f>
        <v>0.18209876543209877</v>
      </c>
      <c r="W1081" s="201">
        <f>'BBVA '!M14</f>
        <v>1.118279569892473</v>
      </c>
      <c r="X1081" s="201"/>
      <c r="Y1081" s="201"/>
      <c r="Z1081" s="407"/>
    </row>
    <row r="1082" spans="1:26" s="230" customFormat="1" x14ac:dyDescent="0.25">
      <c r="A1082" s="690"/>
      <c r="B1082" s="688"/>
      <c r="C1082" s="382" t="s">
        <v>445</v>
      </c>
      <c r="D1082" s="230">
        <f>D1081/'Summary (banks)'!$D$94</f>
        <v>0.87680733365138863</v>
      </c>
      <c r="E1082" s="230">
        <f>E1081/'Summary (banks)'!$E$94</f>
        <v>1.4141092913552766</v>
      </c>
      <c r="F1082" s="230">
        <f>F1081/'Summary (banks)'!$F$94</f>
        <v>-24.903252762430935</v>
      </c>
      <c r="G1082" s="230">
        <f>G1081/'Summary (banks)'!$G$94</f>
        <v>1.1952460229374766</v>
      </c>
      <c r="H1082" s="230">
        <f>H1081/'Summary (banks)'!$H$94</f>
        <v>0</v>
      </c>
      <c r="I1082" s="230" t="e">
        <f>I1081/'Summary (banks)'!$I$94</f>
        <v>#DIV/0!</v>
      </c>
      <c r="J1082" s="230">
        <f>J1081/'Summary (banks)'!$J$94</f>
        <v>0.63706362914125936</v>
      </c>
      <c r="K1082" s="230">
        <f>K1081/'Summary (banks)'!$K$94</f>
        <v>0.90958807710673795</v>
      </c>
      <c r="L1082" s="230">
        <f>L1081/'Summary (banks)'!$L$94</f>
        <v>1.0632914016783028</v>
      </c>
      <c r="M1082" s="230">
        <f>M1081/'Summary (banks)'!$M$94</f>
        <v>2.2611212060030956</v>
      </c>
      <c r="N1082" s="230">
        <f>N1081/'Summary (banks)'!$N$94</f>
        <v>0</v>
      </c>
      <c r="O1082" s="230">
        <f>O1081/'Summary (banks)'!$O$94</f>
        <v>-0.27805664250432999</v>
      </c>
      <c r="P1082" s="230">
        <f>P1081/'Summary (banks)'!$P$94</f>
        <v>0</v>
      </c>
      <c r="Q1082" s="230">
        <f>Q1081/'Summary (banks)'!$Q$94</f>
        <v>0</v>
      </c>
      <c r="R1082" s="230">
        <f>R1081/'Summary (banks)'!$R$94</f>
        <v>-1.1462317887541793</v>
      </c>
      <c r="S1082" s="230">
        <f>S1081/'Summary (banks)'!$S$94</f>
        <v>2.093573209641526</v>
      </c>
      <c r="T1082" s="230">
        <f>T1081/'Summary (banks)'!$T$94</f>
        <v>-0.73046614320476877</v>
      </c>
      <c r="U1082" s="230">
        <f>U1081/'Summary (banks)'!$U$94</f>
        <v>0.92675908697442211</v>
      </c>
      <c r="V1082" s="230">
        <f>V1081/'Summary (banks)'!$V$94</f>
        <v>0.87539780449420479</v>
      </c>
      <c r="W1082" s="230">
        <f>W1081/'Summary (banks)'!$W$94</f>
        <v>5.6757000460195428</v>
      </c>
      <c r="X1082" s="230">
        <f>X1081/'Summary (banks)'!$X$94</f>
        <v>0</v>
      </c>
      <c r="Z1082" s="399"/>
    </row>
    <row r="1083" spans="1:26" s="386" customFormat="1" x14ac:dyDescent="0.25">
      <c r="A1083" s="690"/>
      <c r="B1083" s="688"/>
      <c r="C1083" s="383" t="s">
        <v>446</v>
      </c>
      <c r="D1083" s="264">
        <f>D1081/'Summary (banks)'!$D$97</f>
        <v>0.64131548373068237</v>
      </c>
      <c r="E1083" s="264">
        <f>E1081/'Summary (banks)'!$E$97</f>
        <v>1.0282926249008724</v>
      </c>
      <c r="F1083" s="264">
        <f>F1081/'Summary (banks)'!$F$97</f>
        <v>-18.508118556701021</v>
      </c>
      <c r="G1083" s="264">
        <f>G1081/'Summary (banks)'!$G$97</f>
        <v>0.20125786163522014</v>
      </c>
      <c r="H1083" s="264">
        <f>H1081/'Summary (banks)'!$H$97</f>
        <v>0</v>
      </c>
      <c r="I1083" s="264" t="e">
        <f>I1081/'Summary (banks)'!$I$97</f>
        <v>#DIV/0!</v>
      </c>
      <c r="J1083" s="264">
        <f>J1081/'Summary (banks)'!$J$97</f>
        <v>0.53014857304723451</v>
      </c>
      <c r="K1083" s="264">
        <f>K1081/'Summary (banks)'!$K$97</f>
        <v>0.87946461738817394</v>
      </c>
      <c r="L1083" s="264">
        <f>L1081/'Summary (banks)'!$L$97</f>
        <v>0.76995751194151951</v>
      </c>
      <c r="M1083" s="264">
        <f>M1081/'Summary (banks)'!$M$97</f>
        <v>1.7195826857241543</v>
      </c>
      <c r="N1083" s="264">
        <f>N1081/'Summary (banks)'!$N$97</f>
        <v>0</v>
      </c>
      <c r="O1083" s="264">
        <f>O1081/'Summary (banks)'!$O$97</f>
        <v>-1.2896468830363585</v>
      </c>
      <c r="P1083" s="264">
        <f>P1081/'Summary (banks)'!$P$97</f>
        <v>0</v>
      </c>
      <c r="Q1083" s="264">
        <f>Q1081/'Summary (banks)'!$Q$97</f>
        <v>0</v>
      </c>
      <c r="R1083" s="264">
        <f>R1081/'Summary (banks)'!$R$97</f>
        <v>-0.93779293895776139</v>
      </c>
      <c r="S1083" s="264">
        <f>S1081/'Summary (banks)'!$S$97</f>
        <v>2.4853456036811044</v>
      </c>
      <c r="T1083" s="264">
        <f>T1081/'Summary (banks)'!$T$97</f>
        <v>-0.314053510409461</v>
      </c>
      <c r="U1083" s="264">
        <f>U1081/'Summary (banks)'!$U$97</f>
        <v>0.69851903047783193</v>
      </c>
      <c r="V1083" s="264">
        <f>V1081/'Summary (banks)'!$V$97</f>
        <v>0.69721861939760776</v>
      </c>
      <c r="W1083" s="264">
        <f>W1081/'Summary (banks)'!$W$97</f>
        <v>3.0001165933172884</v>
      </c>
      <c r="X1083" s="264">
        <f>X1081/'Summary (banks)'!$X$97</f>
        <v>0</v>
      </c>
      <c r="Y1083" s="264"/>
      <c r="Z1083" s="399"/>
    </row>
    <row r="1084" spans="1:26" s="230" customFormat="1" x14ac:dyDescent="0.25">
      <c r="A1084" s="690"/>
      <c r="B1084" s="688"/>
      <c r="C1084" s="385" t="s">
        <v>447</v>
      </c>
      <c r="D1084" s="230">
        <f>D1081/'Summary (banks)'!$D$105</f>
        <v>0.78048767838092836</v>
      </c>
      <c r="E1084" s="230">
        <f>E1081/'Summary (banks)'!$E$99</f>
        <v>0.79502321449042779</v>
      </c>
      <c r="F1084" s="230">
        <f>F1081/'Summary (banks)'!$F$99</f>
        <v>-7.5748452012383893</v>
      </c>
      <c r="G1084" s="230">
        <f>G1081/'Summary (banks)'!$G$99</f>
        <v>-0.75357142857142823</v>
      </c>
      <c r="H1084" s="230">
        <f>H1081/'Summary (banks)'!$H$99</f>
        <v>0</v>
      </c>
      <c r="I1084" s="230" t="e">
        <f>I1081/'Summary (banks)'!$I$99</f>
        <v>#DIV/0!</v>
      </c>
      <c r="J1084" s="230">
        <f>J1081/'Summary (banks)'!$J$99</f>
        <v>0.39999673541498632</v>
      </c>
      <c r="K1084" s="230">
        <f>K1081/'Summary (banks)'!$K$99</f>
        <v>1.2201125499110328</v>
      </c>
      <c r="L1084" s="230">
        <f>L1081/'Summary (banks)'!$L$99</f>
        <v>0.49054898813818776</v>
      </c>
      <c r="M1084" s="230">
        <f>M1081/'Summary (banks)'!$M$99</f>
        <v>1.6556422955314922</v>
      </c>
      <c r="N1084" s="230">
        <f>N1081/'Summary (banks)'!$N$99</f>
        <v>0</v>
      </c>
      <c r="O1084" s="230">
        <f>O1081/'Summary (banks)'!$O$99</f>
        <v>0.10218726233063856</v>
      </c>
      <c r="P1084" s="230">
        <f>P1081/'Summary (banks)'!$P$99</f>
        <v>0</v>
      </c>
      <c r="Q1084" s="230" t="e">
        <f>Q1081/'Summary (banks)'!$Q$99</f>
        <v>#DIV/0!</v>
      </c>
      <c r="R1084" s="230">
        <f>R1081/'Summary (banks)'!$R$99</f>
        <v>-0.9208333524413117</v>
      </c>
      <c r="S1084" s="230">
        <f>S1081/'Summary (banks)'!$S$99</f>
        <v>1.6730769230769231</v>
      </c>
      <c r="T1084" s="230">
        <f>T1081/'Summary (banks)'!$T$99</f>
        <v>-0.30440109055662307</v>
      </c>
      <c r="U1084" s="230">
        <f>U1081/'Summary (banks)'!$U$99</f>
        <v>0.4517728199510343</v>
      </c>
      <c r="V1084" s="230">
        <f>V1081/'Summary (banks)'!$V$99</f>
        <v>0.45357115807013559</v>
      </c>
      <c r="W1084" s="230">
        <f>W1081/'Summary (banks)'!$W$99</f>
        <v>8.4492234169653511</v>
      </c>
      <c r="X1084" s="230">
        <f>X1081/'Summary (banks)'!$X$99</f>
        <v>0</v>
      </c>
      <c r="Z1084" s="399"/>
    </row>
    <row r="1085" spans="1:26" s="23" customFormat="1" ht="15.75" customHeight="1" x14ac:dyDescent="0.25">
      <c r="A1085" s="187"/>
      <c r="B1085" s="168"/>
      <c r="C1085" s="134"/>
      <c r="D1085" s="134"/>
      <c r="E1085" s="134"/>
      <c r="F1085" s="134"/>
      <c r="G1085" s="134"/>
      <c r="H1085" s="134"/>
      <c r="I1085" s="134"/>
      <c r="J1085" s="134"/>
      <c r="K1085" s="134"/>
      <c r="L1085" s="134"/>
      <c r="M1085" s="134"/>
      <c r="N1085" s="134"/>
      <c r="O1085" s="134"/>
      <c r="P1085" s="134"/>
      <c r="Q1085" s="134"/>
      <c r="R1085" s="134"/>
      <c r="S1085" s="134"/>
      <c r="T1085" s="134"/>
      <c r="U1085" s="134"/>
      <c r="V1085" s="134"/>
      <c r="W1085" s="134"/>
      <c r="X1085" s="134"/>
      <c r="Y1085" s="134"/>
      <c r="Z1085" s="395"/>
    </row>
    <row r="1086" spans="1:26" s="17" customFormat="1" ht="15.75" thickBot="1" x14ac:dyDescent="0.3">
      <c r="A1086" s="187"/>
      <c r="B1086" s="168"/>
      <c r="C1086" s="134"/>
      <c r="D1086" s="134"/>
      <c r="E1086" s="134"/>
      <c r="F1086" s="134"/>
      <c r="G1086" s="134"/>
      <c r="H1086" s="134"/>
      <c r="I1086" s="134"/>
      <c r="J1086" s="134"/>
      <c r="K1086" s="134"/>
      <c r="L1086" s="134"/>
      <c r="M1086" s="134"/>
      <c r="N1086" s="134"/>
      <c r="O1086" s="134"/>
      <c r="P1086" s="134"/>
      <c r="Q1086" s="134"/>
      <c r="R1086" s="134"/>
      <c r="S1086" s="134"/>
      <c r="T1086" s="134"/>
      <c r="U1086" s="134"/>
      <c r="V1086" s="134"/>
      <c r="W1086" s="134"/>
      <c r="X1086" s="134"/>
      <c r="Y1086" s="134"/>
      <c r="Z1086" s="395"/>
    </row>
    <row r="1087" spans="1:26" s="17" customFormat="1" ht="15.75" thickBot="1" x14ac:dyDescent="0.3">
      <c r="A1087" s="689" t="s">
        <v>491</v>
      </c>
      <c r="B1087" s="684" t="s">
        <v>331</v>
      </c>
      <c r="C1087" s="188" t="s">
        <v>2</v>
      </c>
      <c r="D1087" s="188">
        <f>SUM(E1087:X1087)</f>
        <v>14283</v>
      </c>
      <c r="E1087" s="188"/>
      <c r="F1087" s="188"/>
      <c r="G1087" s="188"/>
      <c r="H1087" s="188"/>
      <c r="I1087" s="188"/>
      <c r="J1087" s="188"/>
      <c r="K1087" s="188"/>
      <c r="L1087" s="188"/>
      <c r="M1087" s="188"/>
      <c r="N1087" s="188"/>
      <c r="O1087" s="188"/>
      <c r="P1087" s="188"/>
      <c r="Q1087" s="188"/>
      <c r="R1087" s="188">
        <f>ING!E25</f>
        <v>5410</v>
      </c>
      <c r="S1087" s="188">
        <f>Rabobank!D30</f>
        <v>8873</v>
      </c>
      <c r="T1087" s="188"/>
      <c r="U1087" s="188"/>
      <c r="V1087" s="188"/>
      <c r="W1087" s="188"/>
      <c r="X1087" s="188"/>
      <c r="Y1087" s="188"/>
      <c r="Z1087" s="404"/>
    </row>
    <row r="1088" spans="1:26" s="23" customFormat="1" x14ac:dyDescent="0.25">
      <c r="A1088" s="690"/>
      <c r="B1088" s="685"/>
      <c r="C1088" s="189" t="s">
        <v>333</v>
      </c>
      <c r="D1088" s="230">
        <f>D1087/'Summary (banks)'!$D$3</f>
        <v>2.9244026845702598E-2</v>
      </c>
      <c r="E1088" s="230">
        <f>E1087/'Summary (banks)'!$E$3</f>
        <v>0</v>
      </c>
      <c r="F1088" s="230">
        <f>F1087/'Summary (banks)'!$F$3</f>
        <v>0</v>
      </c>
      <c r="G1088" s="230">
        <f>G1087/'Summary (banks)'!$G$3</f>
        <v>0</v>
      </c>
      <c r="H1088" s="230">
        <f>H1087/'Summary (banks)'!$H$3</f>
        <v>0</v>
      </c>
      <c r="I1088" s="230">
        <f>I1087/'Summary (banks)'!$I$3</f>
        <v>0</v>
      </c>
      <c r="J1088" s="230">
        <f>J1087/'Summary (banks)'!$J$3</f>
        <v>0</v>
      </c>
      <c r="K1088" s="230">
        <f>K1087/'Summary (banks)'!$K$3</f>
        <v>0</v>
      </c>
      <c r="L1088" s="230">
        <f>L1087/'Summary (banks)'!$L$3</f>
        <v>0</v>
      </c>
      <c r="M1088" s="230">
        <f>M1087/'Summary (banks)'!$M$3</f>
        <v>0</v>
      </c>
      <c r="N1088" s="230">
        <f>N1087/'Summary (banks)'!$N$3</f>
        <v>0</v>
      </c>
      <c r="O1088" s="230">
        <f>O1087/'Summary (banks)'!$O$3</f>
        <v>0</v>
      </c>
      <c r="P1088" s="230">
        <f>P1087/'Summary (banks)'!$P$3</f>
        <v>0</v>
      </c>
      <c r="Q1088" s="230">
        <f>Q1087/'Summary (banks)'!$Q$3</f>
        <v>0</v>
      </c>
      <c r="R1088" s="230">
        <f>R1087/'Summary (banks)'!$R$3</f>
        <v>0.31693028705330989</v>
      </c>
      <c r="S1088" s="230">
        <f>S1087/'Summary (banks)'!$S$3</f>
        <v>0.68180421084985399</v>
      </c>
      <c r="T1088" s="230">
        <f>T1087/'Summary (banks)'!$T$3</f>
        <v>0</v>
      </c>
      <c r="U1088" s="230">
        <f>U1087/'Summary (banks)'!$U$3</f>
        <v>0</v>
      </c>
      <c r="V1088" s="230">
        <f>V1087/'Summary (banks)'!$V$3</f>
        <v>0</v>
      </c>
      <c r="W1088" s="230">
        <f>W1087/'Summary (banks)'!$W$3</f>
        <v>0</v>
      </c>
      <c r="X1088" s="230">
        <f>X1087/'Summary (banks)'!$X$3</f>
        <v>0</v>
      </c>
      <c r="Y1088" s="17"/>
      <c r="Z1088" s="397"/>
    </row>
    <row r="1089" spans="1:26" s="360" customFormat="1" ht="15.75" thickBot="1" x14ac:dyDescent="0.3">
      <c r="A1089" s="690"/>
      <c r="B1089" s="685"/>
      <c r="C1089" s="359" t="s">
        <v>334</v>
      </c>
      <c r="D1089" s="264">
        <f>D1087/'Summary (banks)'!$D$7</f>
        <v>5.5714814931336301E-2</v>
      </c>
      <c r="E1089" s="264">
        <f>E1087/'Summary (banks)'!$E$7</f>
        <v>0</v>
      </c>
      <c r="F1089" s="264">
        <f>F1087/'Summary (banks)'!$F$7</f>
        <v>0</v>
      </c>
      <c r="G1089" s="264">
        <f>G1087/'Summary (banks)'!$G$7</f>
        <v>0</v>
      </c>
      <c r="H1089" s="264">
        <f>H1087/'Summary (banks)'!$H$7</f>
        <v>0</v>
      </c>
      <c r="I1089" s="264">
        <f>I1087/'Summary (banks)'!$I$7</f>
        <v>0</v>
      </c>
      <c r="J1089" s="264">
        <f>J1087/'Summary (banks)'!$J$7</f>
        <v>0</v>
      </c>
      <c r="K1089" s="264">
        <f>K1087/'Summary (banks)'!$K$7</f>
        <v>0</v>
      </c>
      <c r="L1089" s="264">
        <f>L1087/'Summary (banks)'!$L$7</f>
        <v>0</v>
      </c>
      <c r="M1089" s="264">
        <f>M1087/'Summary (banks)'!$M$7</f>
        <v>0</v>
      </c>
      <c r="N1089" s="264">
        <f>N1087/'Summary (banks)'!$N$7</f>
        <v>0</v>
      </c>
      <c r="O1089" s="264">
        <f>O1087/'Summary (banks)'!$O$7</f>
        <v>0</v>
      </c>
      <c r="P1089" s="264">
        <f>P1087/'Summary (banks)'!$P$7</f>
        <v>0</v>
      </c>
      <c r="Q1089" s="264">
        <f>Q1087/'Summary (banks)'!$Q$7</f>
        <v>0</v>
      </c>
      <c r="R1089" s="264">
        <f>R1087/'Summary (banks)'!$R$7</f>
        <v>0.46397941680960547</v>
      </c>
      <c r="S1089" s="264">
        <f>S1087/'Summary (banks)'!$S$7</f>
        <v>2.142719149963777</v>
      </c>
      <c r="T1089" s="264">
        <f>T1087/'Summary (banks)'!$T$7</f>
        <v>0</v>
      </c>
      <c r="U1089" s="264">
        <f>U1087/'Summary (banks)'!$U$7</f>
        <v>0</v>
      </c>
      <c r="V1089" s="264">
        <f>V1087/'Summary (banks)'!$V$7</f>
        <v>0</v>
      </c>
      <c r="W1089" s="264">
        <f>W1087/'Summary (banks)'!$W$7</f>
        <v>0</v>
      </c>
      <c r="X1089" s="264">
        <f>X1087/'Summary (banks)'!$X$7</f>
        <v>0</v>
      </c>
      <c r="Z1089" s="397"/>
    </row>
    <row r="1090" spans="1:26" s="17" customFormat="1" ht="15.75" thickBot="1" x14ac:dyDescent="0.3">
      <c r="A1090" s="690"/>
      <c r="B1090" s="685"/>
      <c r="C1090" s="188" t="s">
        <v>6</v>
      </c>
      <c r="D1090" s="188">
        <f>SUM(E1090:X1090)</f>
        <v>3159</v>
      </c>
      <c r="E1090" s="188"/>
      <c r="F1090" s="188"/>
      <c r="G1090" s="188"/>
      <c r="H1090" s="188"/>
      <c r="I1090" s="188"/>
      <c r="J1090" s="188"/>
      <c r="K1090" s="188"/>
      <c r="L1090" s="188"/>
      <c r="M1090" s="188"/>
      <c r="N1090" s="188"/>
      <c r="O1090" s="188"/>
      <c r="P1090" s="188"/>
      <c r="Q1090" s="188"/>
      <c r="R1090" s="188">
        <f>ING!G25</f>
        <v>1059</v>
      </c>
      <c r="S1090" s="188">
        <f>Rabobank!F30</f>
        <v>2100</v>
      </c>
      <c r="T1090" s="188"/>
      <c r="U1090" s="188"/>
      <c r="V1090" s="188"/>
      <c r="W1090" s="188"/>
      <c r="X1090" s="188"/>
      <c r="Y1090" s="188"/>
      <c r="Z1090" s="404"/>
    </row>
    <row r="1091" spans="1:26" s="23" customFormat="1" x14ac:dyDescent="0.25">
      <c r="A1091" s="690"/>
      <c r="B1091" s="685"/>
      <c r="C1091" s="189" t="s">
        <v>335</v>
      </c>
      <c r="D1091" s="230">
        <f>D1090/'Summary (banks)'!$D$29</f>
        <v>3.3492798096456791E-2</v>
      </c>
      <c r="E1091" s="230">
        <f>E1090/'Summary (banks)'!$E$29</f>
        <v>0</v>
      </c>
      <c r="F1091" s="230">
        <f>F1090/'Summary (banks)'!$F$29</f>
        <v>0</v>
      </c>
      <c r="G1091" s="230">
        <f>G1090/'Summary (banks)'!$G$29</f>
        <v>0</v>
      </c>
      <c r="H1091" s="230">
        <f>H1090/'Summary (banks)'!$H$29</f>
        <v>0</v>
      </c>
      <c r="I1091" s="230">
        <f>I1090/'Summary (banks)'!$I$29</f>
        <v>0</v>
      </c>
      <c r="J1091" s="230">
        <f>J1090/'Summary (banks)'!$J$29</f>
        <v>0</v>
      </c>
      <c r="K1091" s="230">
        <f>K1090/'Summary (banks)'!$K$29</f>
        <v>0</v>
      </c>
      <c r="L1091" s="230">
        <f>L1090/'Summary (banks)'!$L$29</f>
        <v>0</v>
      </c>
      <c r="M1091" s="230">
        <f>M1090/'Summary (banks)'!$M$29</f>
        <v>0</v>
      </c>
      <c r="N1091" s="230">
        <f>N1090/'Summary (banks)'!$N$29</f>
        <v>0</v>
      </c>
      <c r="O1091" s="230">
        <f>O1090/'Summary (banks)'!$O$29</f>
        <v>0</v>
      </c>
      <c r="P1091" s="230">
        <f>P1090/'Summary (banks)'!$P$29</f>
        <v>0</v>
      </c>
      <c r="Q1091" s="230">
        <f>Q1090/'Summary (banks)'!$Q$29</f>
        <v>0</v>
      </c>
      <c r="R1091" s="230">
        <f>R1090/'Summary (banks)'!$R$29</f>
        <v>0.16510757717492985</v>
      </c>
      <c r="S1091" s="230">
        <f>S1090/'Summary (banks)'!$S$29</f>
        <v>0.73196235622168004</v>
      </c>
      <c r="T1091" s="230">
        <f>T1090/'Summary (banks)'!$T$29</f>
        <v>0</v>
      </c>
      <c r="U1091" s="230">
        <f>U1090/'Summary (banks)'!$U$29</f>
        <v>0</v>
      </c>
      <c r="V1091" s="230">
        <f>V1090/'Summary (banks)'!$V$29</f>
        <v>0</v>
      </c>
      <c r="W1091" s="230">
        <f>W1090/'Summary (banks)'!$W$29</f>
        <v>0</v>
      </c>
      <c r="X1091" s="230">
        <f>X1090/'Summary (banks)'!$X$29</f>
        <v>0</v>
      </c>
      <c r="Y1091" s="17"/>
      <c r="Z1091" s="397"/>
    </row>
    <row r="1092" spans="1:26" s="360" customFormat="1" ht="15.75" thickBot="1" x14ac:dyDescent="0.3">
      <c r="A1092" s="690"/>
      <c r="B1092" s="685"/>
      <c r="C1092" s="359" t="s">
        <v>336</v>
      </c>
      <c r="D1092" s="264">
        <f>D1090/'Summary (banks)'!$D$33</f>
        <v>4.6671579797513435E-2</v>
      </c>
      <c r="E1092" s="264">
        <f>E1090/'Summary (banks)'!$E$33</f>
        <v>0</v>
      </c>
      <c r="F1092" s="264">
        <f>F1090/'Summary (banks)'!$F$33</f>
        <v>0</v>
      </c>
      <c r="G1092" s="264">
        <f>G1090/'Summary (banks)'!$G$33</f>
        <v>0</v>
      </c>
      <c r="H1092" s="264">
        <f>H1090/'Summary (banks)'!$H$33</f>
        <v>0</v>
      </c>
      <c r="I1092" s="264">
        <f>I1090/'Summary (banks)'!$I$33</f>
        <v>0</v>
      </c>
      <c r="J1092" s="264">
        <f>J1090/'Summary (banks)'!$J$33</f>
        <v>0</v>
      </c>
      <c r="K1092" s="264">
        <f>K1090/'Summary (banks)'!$K$33</f>
        <v>0</v>
      </c>
      <c r="L1092" s="264">
        <f>L1090/'Summary (banks)'!$L$33</f>
        <v>0</v>
      </c>
      <c r="M1092" s="264">
        <f>M1090/'Summary (banks)'!$M$33</f>
        <v>0</v>
      </c>
      <c r="N1092" s="264">
        <f>N1090/'Summary (banks)'!$N$33</f>
        <v>0</v>
      </c>
      <c r="O1092" s="264">
        <f>O1090/'Summary (banks)'!$O$33</f>
        <v>0</v>
      </c>
      <c r="P1092" s="264">
        <f>P1090/'Summary (banks)'!$P$33</f>
        <v>0</v>
      </c>
      <c r="Q1092" s="264">
        <f>Q1090/'Summary (banks)'!$Q$33</f>
        <v>0</v>
      </c>
      <c r="R1092" s="264">
        <f>R1090/'Summary (banks)'!$R$33</f>
        <v>0.19775910364145657</v>
      </c>
      <c r="S1092" s="264">
        <f>S1090/'Summary (banks)'!$S$33</f>
        <v>2.7308192457737319</v>
      </c>
      <c r="T1092" s="264">
        <f>T1090/'Summary (banks)'!$T$33</f>
        <v>0</v>
      </c>
      <c r="U1092" s="264">
        <f>U1090/'Summary (banks)'!$U$33</f>
        <v>0</v>
      </c>
      <c r="V1092" s="264">
        <f>V1090/'Summary (banks)'!$V$33</f>
        <v>0</v>
      </c>
      <c r="W1092" s="264">
        <f>W1090/'Summary (banks)'!$W$33</f>
        <v>0</v>
      </c>
      <c r="X1092" s="264">
        <f>X1090/'Summary (banks)'!$X$33</f>
        <v>0</v>
      </c>
      <c r="Z1092" s="397"/>
    </row>
    <row r="1093" spans="1:26" s="17" customFormat="1" ht="15.75" thickBot="1" x14ac:dyDescent="0.3">
      <c r="A1093" s="690"/>
      <c r="B1093" s="685"/>
      <c r="C1093" s="188" t="s">
        <v>400</v>
      </c>
      <c r="D1093" s="188">
        <f>SUM(E1093:X1093)</f>
        <v>637</v>
      </c>
      <c r="E1093" s="188"/>
      <c r="F1093" s="188"/>
      <c r="G1093" s="188"/>
      <c r="H1093" s="188"/>
      <c r="I1093" s="188"/>
      <c r="J1093" s="188"/>
      <c r="K1093" s="188"/>
      <c r="L1093" s="188"/>
      <c r="M1093" s="188"/>
      <c r="N1093" s="188"/>
      <c r="O1093" s="188"/>
      <c r="P1093" s="188"/>
      <c r="Q1093" s="188"/>
      <c r="R1093" s="188">
        <f>ING!H25</f>
        <v>413</v>
      </c>
      <c r="S1093" s="188">
        <f>Rabobank!G30</f>
        <v>224</v>
      </c>
      <c r="T1093" s="188"/>
      <c r="U1093" s="188"/>
      <c r="V1093" s="188"/>
      <c r="W1093" s="188"/>
      <c r="X1093" s="188"/>
      <c r="Y1093" s="188"/>
      <c r="Z1093" s="404"/>
    </row>
    <row r="1094" spans="1:26" s="23" customFormat="1" x14ac:dyDescent="0.25">
      <c r="A1094" s="690"/>
      <c r="B1094" s="685"/>
      <c r="C1094" s="189" t="s">
        <v>401</v>
      </c>
      <c r="D1094" s="230">
        <f>D1093/'Summary (banks)'!$D$42</f>
        <v>2.2833682319116061E-2</v>
      </c>
      <c r="E1094" s="230">
        <f>E1093/'Summary (banks)'!$E$42</f>
        <v>0</v>
      </c>
      <c r="F1094" s="230">
        <f>F1093/'Summary (banks)'!$F$42</f>
        <v>0</v>
      </c>
      <c r="G1094" s="230">
        <f>G1093/'Summary (banks)'!$G$42</f>
        <v>0</v>
      </c>
      <c r="H1094" s="230">
        <f>H1093/'Summary (banks)'!$H$42</f>
        <v>0</v>
      </c>
      <c r="I1094" s="230">
        <f>I1093/'Summary (banks)'!$I$42</f>
        <v>0</v>
      </c>
      <c r="J1094" s="230">
        <f>J1093/'Summary (banks)'!$J$42</f>
        <v>0</v>
      </c>
      <c r="K1094" s="230">
        <f>K1093/'Summary (banks)'!$K$42</f>
        <v>0</v>
      </c>
      <c r="L1094" s="230">
        <f>L1093/'Summary (banks)'!$L$42</f>
        <v>0</v>
      </c>
      <c r="M1094" s="230">
        <f>M1093/'Summary (banks)'!$M$42</f>
        <v>0</v>
      </c>
      <c r="N1094" s="230">
        <f>N1093/'Summary (banks)'!$N$42</f>
        <v>0</v>
      </c>
      <c r="O1094" s="230">
        <f>O1093/'Summary (banks)'!$O$42</f>
        <v>0</v>
      </c>
      <c r="P1094" s="230">
        <f>P1093/'Summary (banks)'!$P$42</f>
        <v>0</v>
      </c>
      <c r="Q1094" s="230">
        <f>Q1093/'Summary (banks)'!$Q$42</f>
        <v>0</v>
      </c>
      <c r="R1094" s="230">
        <f>R1093/'Summary (banks)'!$R$42</f>
        <v>0.24539512774806893</v>
      </c>
      <c r="S1094" s="230">
        <f>S1093/'Summary (banks)'!$S$42</f>
        <v>0.34198473282442748</v>
      </c>
      <c r="T1094" s="230">
        <f>T1093/'Summary (banks)'!$T$42</f>
        <v>0</v>
      </c>
      <c r="U1094" s="230">
        <f>U1093/'Summary (banks)'!$U$42</f>
        <v>0</v>
      </c>
      <c r="V1094" s="230">
        <f>V1093/'Summary (banks)'!$V$42</f>
        <v>0</v>
      </c>
      <c r="W1094" s="230">
        <f>W1093/'Summary (banks)'!$W$42</f>
        <v>0</v>
      </c>
      <c r="X1094" s="230">
        <f>X1093/'Summary (banks)'!$X$42</f>
        <v>0</v>
      </c>
      <c r="Y1094" s="17"/>
      <c r="Z1094" s="397"/>
    </row>
    <row r="1095" spans="1:26" s="360" customFormat="1" ht="15.75" thickBot="1" x14ac:dyDescent="0.3">
      <c r="A1095" s="690"/>
      <c r="B1095" s="685"/>
      <c r="C1095" s="359" t="s">
        <v>402</v>
      </c>
      <c r="D1095" s="264">
        <f>D1093/'Summary (banks)'!$D$46</f>
        <v>3.4180905433183126E-2</v>
      </c>
      <c r="E1095" s="264">
        <f>E1093/'Summary (banks)'!$E$46</f>
        <v>0</v>
      </c>
      <c r="F1095" s="264">
        <f>F1093/'Summary (banks)'!$F$46</f>
        <v>0</v>
      </c>
      <c r="G1095" s="264">
        <f>G1093/'Summary (banks)'!$G$46</f>
        <v>0</v>
      </c>
      <c r="H1095" s="264">
        <f>H1093/'Summary (banks)'!$H$46</f>
        <v>0</v>
      </c>
      <c r="I1095" s="264">
        <f>I1093/'Summary (banks)'!$I$46</f>
        <v>0</v>
      </c>
      <c r="J1095" s="264">
        <f>J1093/'Summary (banks)'!$J$46</f>
        <v>0</v>
      </c>
      <c r="K1095" s="264">
        <f>K1093/'Summary (banks)'!$K$46</f>
        <v>0</v>
      </c>
      <c r="L1095" s="264">
        <f>L1093/'Summary (banks)'!$L$46</f>
        <v>0</v>
      </c>
      <c r="M1095" s="264">
        <f>M1093/'Summary (banks)'!$M$46</f>
        <v>0</v>
      </c>
      <c r="N1095" s="264">
        <f>N1093/'Summary (banks)'!$N$46</f>
        <v>0</v>
      </c>
      <c r="O1095" s="264">
        <f>O1093/'Summary (banks)'!$O$46</f>
        <v>0</v>
      </c>
      <c r="P1095" s="264">
        <f>P1093/'Summary (banks)'!$P$46</f>
        <v>0</v>
      </c>
      <c r="Q1095" s="264">
        <f>Q1093/'Summary (banks)'!$Q$46</f>
        <v>0</v>
      </c>
      <c r="R1095" s="264">
        <f>R1093/'Summary (banks)'!$R$46</f>
        <v>0.32519685039370078</v>
      </c>
      <c r="S1095" s="264">
        <f>S1093/'Summary (banks)'!$S$46</f>
        <v>0.51972157772621808</v>
      </c>
      <c r="T1095" s="264">
        <f>T1093/'Summary (banks)'!$T$46</f>
        <v>0</v>
      </c>
      <c r="U1095" s="264">
        <f>U1093/'Summary (banks)'!$U$46</f>
        <v>0</v>
      </c>
      <c r="V1095" s="264">
        <f>V1093/'Summary (banks)'!$V$46</f>
        <v>0</v>
      </c>
      <c r="W1095" s="264">
        <f>W1093/'Summary (banks)'!$W$46</f>
        <v>0</v>
      </c>
      <c r="X1095" s="264">
        <f>X1093/'Summary (banks)'!$X$46</f>
        <v>0</v>
      </c>
      <c r="Z1095" s="397"/>
    </row>
    <row r="1096" spans="1:26" s="17" customFormat="1" ht="15.75" thickBot="1" x14ac:dyDescent="0.3">
      <c r="A1096" s="690"/>
      <c r="B1096" s="685"/>
      <c r="C1096" s="188" t="s">
        <v>3</v>
      </c>
      <c r="D1096" s="188">
        <f>SUM(E1096:X1096)</f>
        <v>49627</v>
      </c>
      <c r="E1096" s="188"/>
      <c r="F1096" s="188"/>
      <c r="G1096" s="188"/>
      <c r="H1096" s="188"/>
      <c r="I1096" s="188"/>
      <c r="J1096" s="188"/>
      <c r="K1096" s="188"/>
      <c r="L1096" s="188"/>
      <c r="M1096" s="188"/>
      <c r="N1096" s="188"/>
      <c r="O1096" s="188"/>
      <c r="P1096" s="188"/>
      <c r="Q1096" s="188"/>
      <c r="R1096" s="188">
        <f>ING!F25</f>
        <v>14586</v>
      </c>
      <c r="S1096" s="188">
        <f>Rabobank!E30</f>
        <v>35041</v>
      </c>
      <c r="T1096" s="188"/>
      <c r="U1096" s="188"/>
      <c r="V1096" s="188"/>
      <c r="W1096" s="188"/>
      <c r="X1096" s="188"/>
      <c r="Y1096" s="188"/>
      <c r="Z1096" s="404"/>
    </row>
    <row r="1097" spans="1:26" s="23" customFormat="1" x14ac:dyDescent="0.25">
      <c r="A1097" s="690"/>
      <c r="B1097" s="685"/>
      <c r="C1097" s="189" t="s">
        <v>337</v>
      </c>
      <c r="D1097" s="230">
        <f>D1096/'Summary (banks)'!$D$16</f>
        <v>2.3658785648837204E-2</v>
      </c>
      <c r="E1097" s="230">
        <f>E1096/'Summary (banks)'!$E$16</f>
        <v>0</v>
      </c>
      <c r="F1097" s="230">
        <f>F1096/'Summary (banks)'!$F$16</f>
        <v>0</v>
      </c>
      <c r="G1097" s="230">
        <f>G1096/'Summary (banks)'!$G$16</f>
        <v>0</v>
      </c>
      <c r="H1097" s="230">
        <f>H1096/'Summary (banks)'!$H$16</f>
        <v>0</v>
      </c>
      <c r="I1097" s="230">
        <f>I1096/'Summary (banks)'!$I$16</f>
        <v>0</v>
      </c>
      <c r="J1097" s="230">
        <f>J1096/'Summary (banks)'!$J$16</f>
        <v>0</v>
      </c>
      <c r="K1097" s="230">
        <f>K1096/'Summary (banks)'!$K$16</f>
        <v>0</v>
      </c>
      <c r="L1097" s="230">
        <f>L1096/'Summary (banks)'!$L$16</f>
        <v>0</v>
      </c>
      <c r="M1097" s="230">
        <f>M1096/'Summary (banks)'!$M$16</f>
        <v>0</v>
      </c>
      <c r="N1097" s="230">
        <f>N1096/'Summary (banks)'!$N$16</f>
        <v>0</v>
      </c>
      <c r="O1097" s="230">
        <f>O1096/'Summary (banks)'!$O$16</f>
        <v>0</v>
      </c>
      <c r="P1097" s="230">
        <f>P1096/'Summary (banks)'!$P$16</f>
        <v>0</v>
      </c>
      <c r="Q1097" s="230">
        <f>Q1096/'Summary (banks)'!$Q$16</f>
        <v>0</v>
      </c>
      <c r="R1097" s="230">
        <f>R1096/'Summary (banks)'!$R$16</f>
        <v>0.27666919575113808</v>
      </c>
      <c r="S1097" s="230">
        <f>S1096/'Summary (banks)'!$S$16</f>
        <v>0.74625181020529863</v>
      </c>
      <c r="T1097" s="230">
        <f>T1096/'Summary (banks)'!$T$16</f>
        <v>0</v>
      </c>
      <c r="U1097" s="230">
        <f>U1096/'Summary (banks)'!$U$16</f>
        <v>0</v>
      </c>
      <c r="V1097" s="230">
        <f>V1096/'Summary (banks)'!$V$16</f>
        <v>0</v>
      </c>
      <c r="W1097" s="230">
        <f>W1096/'Summary (banks)'!$W$16</f>
        <v>0</v>
      </c>
      <c r="X1097" s="230">
        <f>X1096/'Summary (banks)'!$X$16</f>
        <v>0</v>
      </c>
      <c r="Y1097" s="17"/>
      <c r="Z1097" s="397"/>
    </row>
    <row r="1098" spans="1:26" s="365" customFormat="1" ht="15.75" thickBot="1" x14ac:dyDescent="0.3">
      <c r="A1098" s="690"/>
      <c r="B1098" s="685"/>
      <c r="C1098" s="359" t="s">
        <v>338</v>
      </c>
      <c r="D1098" s="264">
        <f>D1096/'Summary (banks)'!$D$20</f>
        <v>4.2334862303145489E-2</v>
      </c>
      <c r="E1098" s="264">
        <f>E1096/'Summary (banks)'!$E$20</f>
        <v>0</v>
      </c>
      <c r="F1098" s="264">
        <f>F1096/'Summary (banks)'!$F$20</f>
        <v>0</v>
      </c>
      <c r="G1098" s="264">
        <f>G1096/'Summary (banks)'!$G$20</f>
        <v>0</v>
      </c>
      <c r="H1098" s="264">
        <f>H1096/'Summary (banks)'!$H$20</f>
        <v>0</v>
      </c>
      <c r="I1098" s="264">
        <f>I1096/'Summary (banks)'!$I$20</f>
        <v>0</v>
      </c>
      <c r="J1098" s="264">
        <f>J1096/'Summary (banks)'!$J$20</f>
        <v>0</v>
      </c>
      <c r="K1098" s="264">
        <f>K1096/'Summary (banks)'!$K$20</f>
        <v>0</v>
      </c>
      <c r="L1098" s="264">
        <f>L1096/'Summary (banks)'!$L$20</f>
        <v>0</v>
      </c>
      <c r="M1098" s="264">
        <f>M1096/'Summary (banks)'!$M$20</f>
        <v>0</v>
      </c>
      <c r="N1098" s="264">
        <f>N1096/'Summary (banks)'!$N$20</f>
        <v>0</v>
      </c>
      <c r="O1098" s="264">
        <f>O1096/'Summary (banks)'!$O$20</f>
        <v>0</v>
      </c>
      <c r="P1098" s="264">
        <f>P1096/'Summary (banks)'!$P$20</f>
        <v>0</v>
      </c>
      <c r="Q1098" s="264">
        <f>Q1096/'Summary (banks)'!$Q$20</f>
        <v>0</v>
      </c>
      <c r="R1098" s="264">
        <f>R1096/'Summary (banks)'!$R$20</f>
        <v>0.38249331305396761</v>
      </c>
      <c r="S1098" s="264">
        <f>S1096/'Summary (banks)'!$S$20</f>
        <v>2.940914813260596</v>
      </c>
      <c r="T1098" s="264">
        <f>T1096/'Summary (banks)'!$T$20</f>
        <v>0</v>
      </c>
      <c r="U1098" s="264">
        <f>U1096/'Summary (banks)'!$U$20</f>
        <v>0</v>
      </c>
      <c r="V1098" s="264">
        <f>V1096/'Summary (banks)'!$V$20</f>
        <v>0</v>
      </c>
      <c r="W1098" s="264">
        <f>W1096/'Summary (banks)'!$W$20</f>
        <v>0</v>
      </c>
      <c r="X1098" s="264">
        <f>X1096/'Summary (banks)'!$X$20</f>
        <v>0</v>
      </c>
      <c r="Y1098" s="360"/>
      <c r="Z1098" s="397"/>
    </row>
    <row r="1099" spans="1:26" s="230" customFormat="1" ht="15" customHeight="1" thickTop="1" thickBot="1" x14ac:dyDescent="0.3">
      <c r="A1099" s="690"/>
      <c r="B1099" s="685"/>
      <c r="C1099" s="190" t="s">
        <v>405</v>
      </c>
      <c r="D1099" s="188">
        <f>SUM(E1099:X1099)</f>
        <v>0</v>
      </c>
      <c r="E1099" s="190"/>
      <c r="F1099" s="190"/>
      <c r="G1099" s="190"/>
      <c r="H1099" s="190"/>
      <c r="I1099" s="190"/>
      <c r="J1099" s="190"/>
      <c r="K1099" s="190"/>
      <c r="L1099" s="190"/>
      <c r="M1099" s="190"/>
      <c r="N1099" s="190"/>
      <c r="O1099" s="190"/>
      <c r="P1099" s="190"/>
      <c r="Q1099" s="190"/>
      <c r="R1099" s="190"/>
      <c r="S1099" s="190"/>
      <c r="T1099" s="190"/>
      <c r="U1099" s="190"/>
      <c r="V1099" s="190"/>
      <c r="W1099" s="190"/>
      <c r="X1099" s="190"/>
      <c r="Y1099" s="190"/>
      <c r="Z1099" s="405"/>
    </row>
    <row r="1100" spans="1:26" s="17" customFormat="1" ht="15.75" thickBot="1" x14ac:dyDescent="0.3">
      <c r="A1100" s="690"/>
      <c r="B1100" s="686"/>
      <c r="C1100" s="191" t="s">
        <v>406</v>
      </c>
      <c r="D1100" s="192"/>
      <c r="E1100" s="192"/>
      <c r="F1100" s="192"/>
      <c r="G1100" s="192"/>
      <c r="H1100" s="192"/>
      <c r="I1100" s="192"/>
      <c r="J1100" s="192"/>
      <c r="K1100" s="192"/>
      <c r="L1100" s="192"/>
      <c r="M1100" s="192"/>
      <c r="N1100" s="192"/>
      <c r="O1100" s="192"/>
      <c r="P1100" s="192"/>
      <c r="Q1100" s="192"/>
      <c r="R1100" s="192"/>
      <c r="S1100" s="192"/>
      <c r="T1100" s="192"/>
      <c r="U1100" s="192"/>
      <c r="V1100" s="192"/>
      <c r="W1100" s="192"/>
      <c r="X1100" s="192"/>
      <c r="Y1100" s="192"/>
      <c r="Z1100" s="398"/>
    </row>
    <row r="1101" spans="1:26" s="23" customFormat="1" ht="16.5" thickTop="1" thickBot="1" x14ac:dyDescent="0.3">
      <c r="A1101" s="690"/>
      <c r="B1101" s="687" t="s">
        <v>82</v>
      </c>
      <c r="C1101" s="200" t="s">
        <v>91</v>
      </c>
      <c r="D1101" s="200">
        <f>D1093/D1090</f>
        <v>0.20164609053497942</v>
      </c>
      <c r="E1101" s="200"/>
      <c r="F1101" s="200"/>
      <c r="G1101" s="200"/>
      <c r="H1101" s="200"/>
      <c r="I1101" s="200"/>
      <c r="J1101" s="200"/>
      <c r="K1101" s="200"/>
      <c r="L1101" s="200"/>
      <c r="M1101" s="200"/>
      <c r="N1101" s="200"/>
      <c r="O1101" s="200"/>
      <c r="P1101" s="200"/>
      <c r="Q1101" s="200"/>
      <c r="R1101" s="200">
        <f>ING!K25</f>
        <v>0.38999055712936731</v>
      </c>
      <c r="S1101" s="201">
        <f>Rabobank!I30</f>
        <v>0.10666666666666667</v>
      </c>
      <c r="T1101" s="200"/>
      <c r="U1101" s="200"/>
      <c r="V1101" s="200"/>
      <c r="W1101" s="200"/>
      <c r="X1101" s="200"/>
      <c r="Y1101" s="200"/>
      <c r="Z1101" s="406">
        <f>MEDIAN(E1101:X1101)</f>
        <v>0.24832861189801697</v>
      </c>
    </row>
    <row r="1102" spans="1:26" s="17" customFormat="1" ht="15.75" thickBot="1" x14ac:dyDescent="0.3">
      <c r="A1102" s="690"/>
      <c r="B1102" s="688"/>
      <c r="C1102" s="193" t="s">
        <v>407</v>
      </c>
      <c r="D1102" s="204"/>
      <c r="R1102" s="204"/>
      <c r="S1102" s="204"/>
      <c r="Z1102" s="397"/>
    </row>
    <row r="1103" spans="1:26" s="17" customFormat="1" ht="15.75" thickBot="1" x14ac:dyDescent="0.3">
      <c r="A1103" s="690"/>
      <c r="B1103" s="688"/>
      <c r="C1103" s="188" t="s">
        <v>497</v>
      </c>
      <c r="D1103" s="392">
        <f>D1090/D1096</f>
        <v>6.3654865295101462E-2</v>
      </c>
      <c r="E1103" s="188"/>
      <c r="F1103" s="188"/>
      <c r="G1103" s="188"/>
      <c r="H1103" s="188"/>
      <c r="I1103" s="188"/>
      <c r="J1103" s="188"/>
      <c r="K1103" s="188"/>
      <c r="L1103" s="188"/>
      <c r="M1103" s="188"/>
      <c r="N1103" s="188"/>
      <c r="O1103" s="188"/>
      <c r="P1103" s="188"/>
      <c r="Q1103" s="188"/>
      <c r="R1103" s="392">
        <f>ING!L25</f>
        <v>7.2603866721513782E-2</v>
      </c>
      <c r="S1103" s="392">
        <f>Rabobank!J30</f>
        <v>5.99297965240718E-2</v>
      </c>
      <c r="T1103" s="188"/>
      <c r="U1103" s="188"/>
      <c r="V1103" s="188"/>
      <c r="W1103" s="188"/>
      <c r="X1103" s="188"/>
      <c r="Y1103" s="188"/>
      <c r="Z1103" s="404"/>
    </row>
    <row r="1104" spans="1:26" s="17" customFormat="1" x14ac:dyDescent="0.25">
      <c r="A1104" s="690"/>
      <c r="B1104" s="688"/>
      <c r="C1104" s="189" t="s">
        <v>445</v>
      </c>
      <c r="D1104" s="234">
        <f>D1103/'Summary (banks)'!$D$81</f>
        <v>1.4156600678320497</v>
      </c>
      <c r="E1104" s="230">
        <f>E1103/'Summary (banks)'!$E$81</f>
        <v>0</v>
      </c>
      <c r="F1104" s="230">
        <f>F1103/'Summary (banks)'!$F$81</f>
        <v>0</v>
      </c>
      <c r="G1104" s="230">
        <f>G1103/'Summary (banks)'!$G$81</f>
        <v>0</v>
      </c>
      <c r="H1104" s="230">
        <f>H1103/'Summary (banks)'!$H$81</f>
        <v>0</v>
      </c>
      <c r="I1104" s="230">
        <f>I1103/'Summary (banks)'!$I$81</f>
        <v>0</v>
      </c>
      <c r="J1104" s="230">
        <f>J1103/'Summary (banks)'!$J$81</f>
        <v>0</v>
      </c>
      <c r="K1104" s="230">
        <f>K1103/'Summary (banks)'!$K$81</f>
        <v>0</v>
      </c>
      <c r="L1104" s="230">
        <f>L1103/'Summary (banks)'!$L$81</f>
        <v>0</v>
      </c>
      <c r="M1104" s="230">
        <f>M1103/'Summary (banks)'!$M$81</f>
        <v>0</v>
      </c>
      <c r="N1104" s="230">
        <f>N1103/'Summary (banks)'!$N$81</f>
        <v>0</v>
      </c>
      <c r="O1104" s="230">
        <f>O1103/'Summary (banks)'!$O$81</f>
        <v>0</v>
      </c>
      <c r="P1104" s="230">
        <f>P1103/'Summary (banks)'!$P$81</f>
        <v>0</v>
      </c>
      <c r="Q1104" s="230">
        <f>Q1103/'Summary (banks)'!$Q$81</f>
        <v>0</v>
      </c>
      <c r="R1104" s="230">
        <f>R1103/'Summary (banks)'!$R$81</f>
        <v>0.59676892010573845</v>
      </c>
      <c r="S1104" s="230">
        <f>S1103/'Summary (banks)'!$S$81</f>
        <v>0.98085169940199213</v>
      </c>
      <c r="T1104" s="230">
        <f>T1103/'Summary (banks)'!$T$81</f>
        <v>0</v>
      </c>
      <c r="U1104" s="230">
        <f>U1103/'Summary (banks)'!$U$81</f>
        <v>0</v>
      </c>
      <c r="V1104" s="230">
        <f>V1103/'Summary (banks)'!$V$81</f>
        <v>0</v>
      </c>
      <c r="W1104" s="230">
        <f>W1103/'Summary (banks)'!$W$81</f>
        <v>0</v>
      </c>
      <c r="X1104" s="230">
        <f>X1103/'Summary (banks)'!$X$81</f>
        <v>0</v>
      </c>
      <c r="Z1104" s="397"/>
    </row>
    <row r="1105" spans="1:26" s="364" customFormat="1" x14ac:dyDescent="0.25">
      <c r="A1105" s="690"/>
      <c r="B1105" s="688"/>
      <c r="C1105" s="359" t="s">
        <v>446</v>
      </c>
      <c r="D1105" s="363">
        <f>D1103/'Summary (banks)'!$D$84</f>
        <v>1.1024384457262244</v>
      </c>
      <c r="E1105" s="264">
        <f>E1103/'Summary (banks)'!$E$84</f>
        <v>0</v>
      </c>
      <c r="F1105" s="264">
        <f>F1103/'Summary (banks)'!$F$84</f>
        <v>0</v>
      </c>
      <c r="G1105" s="264">
        <f>G1103/'Summary (banks)'!$G$84</f>
        <v>0</v>
      </c>
      <c r="H1105" s="264">
        <f>H1103/'Summary (banks)'!$H$84</f>
        <v>0</v>
      </c>
      <c r="I1105" s="264">
        <f>I1103/'Summary (banks)'!$I$84</f>
        <v>0</v>
      </c>
      <c r="J1105" s="264">
        <f>J1103/'Summary (banks)'!$J$84</f>
        <v>0</v>
      </c>
      <c r="K1105" s="264">
        <f>K1103/'Summary (banks)'!$K$84</f>
        <v>0</v>
      </c>
      <c r="L1105" s="264">
        <f>L1103/'Summary (banks)'!$L$84</f>
        <v>0</v>
      </c>
      <c r="M1105" s="264">
        <f>M1103/'Summary (banks)'!$M$84</f>
        <v>0</v>
      </c>
      <c r="N1105" s="264">
        <f>N1103/'Summary (banks)'!$N$84</f>
        <v>0</v>
      </c>
      <c r="O1105" s="264">
        <f>O1103/'Summary (banks)'!$O$84</f>
        <v>0</v>
      </c>
      <c r="P1105" s="264">
        <f>P1103/'Summary (banks)'!$P$84</f>
        <v>0</v>
      </c>
      <c r="Q1105" s="264">
        <f>Q1103/'Summary (banks)'!$Q$84</f>
        <v>0</v>
      </c>
      <c r="R1105" s="264">
        <f>R1103/'Summary (banks)'!$R$84</f>
        <v>0.51702630318547271</v>
      </c>
      <c r="S1105" s="264">
        <f>S1103/'Summary (banks)'!$S$84</f>
        <v>0.92856115160509178</v>
      </c>
      <c r="T1105" s="264">
        <f>T1103/'Summary (banks)'!$T$84</f>
        <v>0</v>
      </c>
      <c r="U1105" s="264">
        <f>U1103/'Summary (banks)'!$U$84</f>
        <v>0</v>
      </c>
      <c r="V1105" s="264">
        <f>V1103/'Summary (banks)'!$V$84</f>
        <v>0</v>
      </c>
      <c r="W1105" s="264">
        <f>W1103/'Summary (banks)'!$W$84</f>
        <v>0</v>
      </c>
      <c r="X1105" s="264">
        <f>X1103/'Summary (banks)'!$X$84</f>
        <v>0</v>
      </c>
      <c r="Y1105" s="360"/>
      <c r="Z1105" s="397"/>
    </row>
    <row r="1106" spans="1:26" s="17" customFormat="1" ht="15.75" thickBot="1" x14ac:dyDescent="0.3">
      <c r="A1106" s="690"/>
      <c r="B1106" s="688"/>
      <c r="C1106" s="372" t="s">
        <v>447</v>
      </c>
      <c r="D1106" s="234">
        <f>D1103/'Summary (banks)'!$D$92</f>
        <v>1.5240625161868564</v>
      </c>
      <c r="E1106" s="230">
        <f>E1103/'Summary (banks)'!$E$86</f>
        <v>0</v>
      </c>
      <c r="F1106" s="230">
        <f>F1103/'Summary (banks)'!$F$86</f>
        <v>0</v>
      </c>
      <c r="G1106" s="230">
        <f>G1103/'Summary (banks)'!$G$86</f>
        <v>0</v>
      </c>
      <c r="H1106" s="230">
        <f>H1103/'Summary (banks)'!$H$86</f>
        <v>0</v>
      </c>
      <c r="I1106" s="230">
        <f>I1103/'Summary (banks)'!$I$86</f>
        <v>0</v>
      </c>
      <c r="J1106" s="230">
        <f>J1103/'Summary (banks)'!$J$86</f>
        <v>0</v>
      </c>
      <c r="K1106" s="230">
        <f>K1103/'Summary (banks)'!$K$86</f>
        <v>0</v>
      </c>
      <c r="L1106" s="230">
        <f>L1103/'Summary (banks)'!$L$86</f>
        <v>0</v>
      </c>
      <c r="M1106" s="230">
        <f>M1103/'Summary (banks)'!$M$86</f>
        <v>0</v>
      </c>
      <c r="N1106" s="230">
        <f>N1103/'Summary (banks)'!$N$86</f>
        <v>0</v>
      </c>
      <c r="O1106" s="230">
        <f>O1103/'Summary (banks)'!$O$86</f>
        <v>0</v>
      </c>
      <c r="P1106" s="230">
        <f>P1103/'Summary (banks)'!$P$86</f>
        <v>0</v>
      </c>
      <c r="Q1106" s="230" t="e">
        <f>Q1103/'Summary (banks)'!$Q$86</f>
        <v>#DIV/0!</v>
      </c>
      <c r="R1106" s="230">
        <f>R1103/'Summary (banks)'!$R$86</f>
        <v>0.38265836008527343</v>
      </c>
      <c r="S1106" s="230">
        <f>S1103/'Summary (banks)'!$S$86</f>
        <v>0.37968680297816543</v>
      </c>
      <c r="T1106" s="230">
        <f>T1103/'Summary (banks)'!$T$86</f>
        <v>0</v>
      </c>
      <c r="U1106" s="230">
        <f>U1103/'Summary (banks)'!$U$86</f>
        <v>0</v>
      </c>
      <c r="V1106" s="230">
        <f>V1103/'Summary (banks)'!$V$86</f>
        <v>0</v>
      </c>
      <c r="W1106" s="230">
        <f>W1103/'Summary (banks)'!$W$86</f>
        <v>0</v>
      </c>
      <c r="X1106" s="230">
        <f>X1103/'Summary (banks)'!$X$86</f>
        <v>0</v>
      </c>
      <c r="Z1106" s="397"/>
    </row>
    <row r="1107" spans="1:26" s="230" customFormat="1" ht="15.75" thickBot="1" x14ac:dyDescent="0.3">
      <c r="A1107" s="690"/>
      <c r="B1107" s="688"/>
      <c r="C1107" s="201" t="s">
        <v>498</v>
      </c>
      <c r="D1107" s="201">
        <f>D1090/D1087</f>
        <v>0.22117202268431002</v>
      </c>
      <c r="E1107" s="201"/>
      <c r="F1107" s="201"/>
      <c r="G1107" s="201"/>
      <c r="H1107" s="201"/>
      <c r="I1107" s="201"/>
      <c r="J1107" s="201"/>
      <c r="K1107" s="201"/>
      <c r="L1107" s="201"/>
      <c r="M1107" s="201"/>
      <c r="N1107" s="201"/>
      <c r="O1107" s="201"/>
      <c r="P1107" s="201"/>
      <c r="Q1107" s="201"/>
      <c r="R1107" s="201">
        <f>ING!M25</f>
        <v>0.19574861367837337</v>
      </c>
      <c r="S1107" s="201">
        <f>Rabobank!K30</f>
        <v>0.23667305308238476</v>
      </c>
      <c r="T1107" s="201"/>
      <c r="U1107" s="201"/>
      <c r="V1107" s="201"/>
      <c r="W1107" s="201"/>
      <c r="X1107" s="201"/>
      <c r="Y1107" s="201"/>
      <c r="Z1107" s="407"/>
    </row>
    <row r="1108" spans="1:26" s="230" customFormat="1" x14ac:dyDescent="0.25">
      <c r="A1108" s="690"/>
      <c r="B1108" s="688"/>
      <c r="C1108" s="382" t="s">
        <v>445</v>
      </c>
      <c r="D1108" s="230">
        <f>D1107/'Summary (banks)'!$D$94</f>
        <v>1.1452868058551435</v>
      </c>
      <c r="E1108" s="230">
        <f>E1107/'Summary (banks)'!$E$94</f>
        <v>0</v>
      </c>
      <c r="F1108" s="230">
        <f>F1107/'Summary (banks)'!$F$94</f>
        <v>0</v>
      </c>
      <c r="G1108" s="230">
        <f>G1107/'Summary (banks)'!$G$94</f>
        <v>0</v>
      </c>
      <c r="H1108" s="230">
        <f>H1107/'Summary (banks)'!$H$94</f>
        <v>0</v>
      </c>
      <c r="I1108" s="230">
        <f>I1107/'Summary (banks)'!$I$94</f>
        <v>0</v>
      </c>
      <c r="J1108" s="230">
        <f>J1107/'Summary (banks)'!$J$94</f>
        <v>0</v>
      </c>
      <c r="K1108" s="230">
        <f>K1107/'Summary (banks)'!$K$94</f>
        <v>0</v>
      </c>
      <c r="L1108" s="230">
        <f>L1107/'Summary (banks)'!$L$94</f>
        <v>0</v>
      </c>
      <c r="M1108" s="230">
        <f>M1107/'Summary (banks)'!$M$94</f>
        <v>0</v>
      </c>
      <c r="N1108" s="230">
        <f>N1107/'Summary (banks)'!$N$94</f>
        <v>0</v>
      </c>
      <c r="O1108" s="230">
        <f>O1107/'Summary (banks)'!$O$94</f>
        <v>0</v>
      </c>
      <c r="P1108" s="230">
        <f>P1107/'Summary (banks)'!$P$94</f>
        <v>0</v>
      </c>
      <c r="Q1108" s="230">
        <f>Q1107/'Summary (banks)'!$Q$94</f>
        <v>0</v>
      </c>
      <c r="R1108" s="230">
        <f>R1107/'Summary (banks)'!$R$94</f>
        <v>0.52095865847986178</v>
      </c>
      <c r="S1108" s="230">
        <f>S1107/'Summary (banks)'!$S$94</f>
        <v>1.0735667873175863</v>
      </c>
      <c r="T1108" s="230">
        <f>T1107/'Summary (banks)'!$T$94</f>
        <v>0</v>
      </c>
      <c r="U1108" s="230">
        <f>U1107/'Summary (banks)'!$U$94</f>
        <v>0</v>
      </c>
      <c r="V1108" s="230">
        <f>V1107/'Summary (banks)'!$V$94</f>
        <v>0</v>
      </c>
      <c r="W1108" s="230">
        <f>W1107/'Summary (banks)'!$W$94</f>
        <v>0</v>
      </c>
      <c r="X1108" s="230">
        <f>X1107/'Summary (banks)'!$X$94</f>
        <v>0</v>
      </c>
      <c r="Z1108" s="399"/>
    </row>
    <row r="1109" spans="1:26" s="386" customFormat="1" x14ac:dyDescent="0.25">
      <c r="A1109" s="690"/>
      <c r="B1109" s="688"/>
      <c r="C1109" s="383" t="s">
        <v>446</v>
      </c>
      <c r="D1109" s="264">
        <f>D1107/'Summary (banks)'!$D$97</f>
        <v>0.83768706501192058</v>
      </c>
      <c r="E1109" s="264">
        <f>E1107/'Summary (banks)'!$E$97</f>
        <v>0</v>
      </c>
      <c r="F1109" s="264">
        <f>F1107/'Summary (banks)'!$F$97</f>
        <v>0</v>
      </c>
      <c r="G1109" s="264">
        <f>G1107/'Summary (banks)'!$G$97</f>
        <v>0</v>
      </c>
      <c r="H1109" s="264">
        <f>H1107/'Summary (banks)'!$H$97</f>
        <v>0</v>
      </c>
      <c r="I1109" s="264">
        <f>I1107/'Summary (banks)'!$I$97</f>
        <v>0</v>
      </c>
      <c r="J1109" s="264">
        <f>J1107/'Summary (banks)'!$J$97</f>
        <v>0</v>
      </c>
      <c r="K1109" s="264">
        <f>K1107/'Summary (banks)'!$K$97</f>
        <v>0</v>
      </c>
      <c r="L1109" s="264">
        <f>L1107/'Summary (banks)'!$L$97</f>
        <v>0</v>
      </c>
      <c r="M1109" s="264">
        <f>M1107/'Summary (banks)'!$M$97</f>
        <v>0</v>
      </c>
      <c r="N1109" s="264">
        <f>N1107/'Summary (banks)'!$N$97</f>
        <v>0</v>
      </c>
      <c r="O1109" s="264">
        <f>O1107/'Summary (banks)'!$O$97</f>
        <v>0</v>
      </c>
      <c r="P1109" s="264">
        <f>P1107/'Summary (banks)'!$P$97</f>
        <v>0</v>
      </c>
      <c r="Q1109" s="264">
        <f>Q1107/'Summary (banks)'!$Q$97</f>
        <v>0</v>
      </c>
      <c r="R1109" s="264">
        <f>R1107/'Summary (banks)'!$R$97</f>
        <v>0.42622387217363839</v>
      </c>
      <c r="S1109" s="264">
        <f>S1107/'Summary (banks)'!$S$97</f>
        <v>1.2744643859741942</v>
      </c>
      <c r="T1109" s="264">
        <f>T1107/'Summary (banks)'!$T$97</f>
        <v>0</v>
      </c>
      <c r="U1109" s="264">
        <f>U1107/'Summary (banks)'!$U$97</f>
        <v>0</v>
      </c>
      <c r="V1109" s="264">
        <f>V1107/'Summary (banks)'!$V$97</f>
        <v>0</v>
      </c>
      <c r="W1109" s="264">
        <f>W1107/'Summary (banks)'!$W$97</f>
        <v>0</v>
      </c>
      <c r="X1109" s="264">
        <f>X1107/'Summary (banks)'!$X$97</f>
        <v>0</v>
      </c>
      <c r="Y1109" s="264"/>
      <c r="Z1109" s="399"/>
    </row>
    <row r="1110" spans="1:26" s="230" customFormat="1" x14ac:dyDescent="0.25">
      <c r="A1110" s="690"/>
      <c r="B1110" s="688"/>
      <c r="C1110" s="385" t="s">
        <v>447</v>
      </c>
      <c r="D1110" s="230">
        <f>D1107/'Summary (banks)'!$D$105</f>
        <v>1.0194739549676146</v>
      </c>
      <c r="E1110" s="230">
        <f>E1107/'Summary (banks)'!$E$99</f>
        <v>0</v>
      </c>
      <c r="F1110" s="230">
        <f>F1107/'Summary (banks)'!$F$99</f>
        <v>0</v>
      </c>
      <c r="G1110" s="230">
        <f>G1107/'Summary (banks)'!$G$99</f>
        <v>0</v>
      </c>
      <c r="H1110" s="230">
        <f>H1107/'Summary (banks)'!$H$99</f>
        <v>0</v>
      </c>
      <c r="I1110" s="230">
        <f>I1107/'Summary (banks)'!$I$99</f>
        <v>0</v>
      </c>
      <c r="J1110" s="230">
        <f>J1107/'Summary (banks)'!$J$99</f>
        <v>0</v>
      </c>
      <c r="K1110" s="230">
        <f>K1107/'Summary (banks)'!$K$99</f>
        <v>0</v>
      </c>
      <c r="L1110" s="230">
        <f>L1107/'Summary (banks)'!$L$99</f>
        <v>0</v>
      </c>
      <c r="M1110" s="230">
        <f>M1107/'Summary (banks)'!$M$99</f>
        <v>0</v>
      </c>
      <c r="N1110" s="230">
        <f>N1107/'Summary (banks)'!$N$99</f>
        <v>0</v>
      </c>
      <c r="O1110" s="230">
        <f>O1107/'Summary (banks)'!$O$99</f>
        <v>0</v>
      </c>
      <c r="P1110" s="230">
        <f>P1107/'Summary (banks)'!$P$99</f>
        <v>0</v>
      </c>
      <c r="Q1110" s="230" t="e">
        <f>Q1107/'Summary (banks)'!$Q$99</f>
        <v>#DIV/0!</v>
      </c>
      <c r="R1110" s="230">
        <f>R1107/'Summary (banks)'!$R$99</f>
        <v>0.41851579469169592</v>
      </c>
      <c r="S1110" s="230">
        <f>S1107/'Summary (banks)'!$S$99</f>
        <v>0.85793981742364478</v>
      </c>
      <c r="T1110" s="230">
        <f>T1107/'Summary (banks)'!$T$99</f>
        <v>0</v>
      </c>
      <c r="U1110" s="230">
        <f>U1107/'Summary (banks)'!$U$99</f>
        <v>0</v>
      </c>
      <c r="V1110" s="230">
        <f>V1107/'Summary (banks)'!$V$99</f>
        <v>0</v>
      </c>
      <c r="W1110" s="230">
        <f>W1107/'Summary (banks)'!$W$99</f>
        <v>0</v>
      </c>
      <c r="X1110" s="230">
        <f>X1107/'Summary (banks)'!$X$99</f>
        <v>0</v>
      </c>
      <c r="Z1110" s="399"/>
    </row>
    <row r="1111" spans="1:26" s="23" customFormat="1" ht="15.75" customHeight="1" x14ac:dyDescent="0.25">
      <c r="A1111" s="187"/>
      <c r="B1111" s="168"/>
      <c r="C1111" s="134"/>
      <c r="D1111" s="134"/>
      <c r="E1111" s="134"/>
      <c r="F1111" s="134"/>
      <c r="G1111" s="134"/>
      <c r="H1111" s="134"/>
      <c r="I1111" s="134"/>
      <c r="J1111" s="134"/>
      <c r="K1111" s="134"/>
      <c r="L1111" s="134"/>
      <c r="M1111" s="134"/>
      <c r="N1111" s="134"/>
      <c r="O1111" s="134"/>
      <c r="P1111" s="134"/>
      <c r="Q1111" s="134"/>
      <c r="R1111" s="134"/>
      <c r="S1111" s="134"/>
      <c r="T1111" s="134"/>
      <c r="U1111" s="134"/>
      <c r="V1111" s="134"/>
      <c r="W1111" s="134"/>
      <c r="X1111" s="134"/>
      <c r="Y1111" s="134"/>
      <c r="Z1111" s="395"/>
    </row>
    <row r="1112" spans="1:26" s="17" customFormat="1" ht="15.75" thickBot="1" x14ac:dyDescent="0.3">
      <c r="A1112" s="187"/>
      <c r="B1112" s="168"/>
      <c r="C1112" s="134"/>
      <c r="D1112" s="134"/>
      <c r="E1112" s="134"/>
      <c r="F1112" s="134"/>
      <c r="G1112" s="134"/>
      <c r="H1112" s="134"/>
      <c r="I1112" s="134"/>
      <c r="J1112" s="134"/>
      <c r="K1112" s="134"/>
      <c r="L1112" s="134"/>
      <c r="M1112" s="134"/>
      <c r="N1112" s="134"/>
      <c r="O1112" s="134"/>
      <c r="P1112" s="134"/>
      <c r="Q1112" s="134"/>
      <c r="R1112" s="134"/>
      <c r="S1112" s="134"/>
      <c r="T1112" s="134"/>
      <c r="U1112" s="134"/>
      <c r="V1112" s="134"/>
      <c r="W1112" s="134"/>
      <c r="X1112" s="134"/>
      <c r="Y1112" s="134"/>
      <c r="Z1112" s="395"/>
    </row>
    <row r="1113" spans="1:26" s="17" customFormat="1" ht="15.75" thickBot="1" x14ac:dyDescent="0.3">
      <c r="A1113" s="689" t="s">
        <v>33</v>
      </c>
      <c r="B1113" s="684" t="s">
        <v>331</v>
      </c>
      <c r="C1113" s="188" t="s">
        <v>2</v>
      </c>
      <c r="D1113" s="203">
        <f>SUM(E1113:X1113)</f>
        <v>15362.974899999999</v>
      </c>
      <c r="E1113" s="203">
        <f>HSBC!C51</f>
        <v>97.372799999999998</v>
      </c>
      <c r="F1113" s="203">
        <f>Barclays!D34</f>
        <v>179.13766000000001</v>
      </c>
      <c r="G1113" s="203">
        <f>RBS!C42</f>
        <v>-110.23856000000001</v>
      </c>
      <c r="H1113" s="188"/>
      <c r="I1113" s="188"/>
      <c r="J1113" s="188">
        <f>'BNP Paribas'!C52</f>
        <v>818</v>
      </c>
      <c r="K1113" s="188">
        <f>'Crédit Agricole'!C40</f>
        <v>222</v>
      </c>
      <c r="L1113" s="188">
        <f>'Société Générale'!C73</f>
        <v>374</v>
      </c>
      <c r="M1113" s="188">
        <f>'BPCE group'!C54</f>
        <v>160</v>
      </c>
      <c r="N1113" s="188">
        <f>'Crédit Mutuel'!C18</f>
        <v>256</v>
      </c>
      <c r="O1113" s="188">
        <f>'Deutsche Bank'!C52</f>
        <v>542</v>
      </c>
      <c r="P1113" s="188"/>
      <c r="Q1113" s="188"/>
      <c r="R1113" s="188">
        <f>ING!E34</f>
        <v>423</v>
      </c>
      <c r="S1113" s="188">
        <f>Rabobank!D39</f>
        <v>43</v>
      </c>
      <c r="T1113" s="188"/>
      <c r="U1113" s="203">
        <f>'Intesa Sao'!D79</f>
        <v>22.702999999999999</v>
      </c>
      <c r="V1113" s="188">
        <f>Santander!C35</f>
        <v>5551</v>
      </c>
      <c r="W1113" s="188">
        <f>'BBVA '!E21</f>
        <v>6785</v>
      </c>
      <c r="X1113" s="188"/>
      <c r="Y1113" s="188"/>
      <c r="Z1113" s="404"/>
    </row>
    <row r="1114" spans="1:26" s="23" customFormat="1" x14ac:dyDescent="0.25">
      <c r="A1114" s="690"/>
      <c r="B1114" s="685"/>
      <c r="C1114" s="189" t="s">
        <v>333</v>
      </c>
      <c r="D1114" s="230">
        <f>D1113/'Summary (banks)'!$D$3</f>
        <v>3.1455244024746566E-2</v>
      </c>
      <c r="E1114" s="230">
        <f>E1113/'Summary (banks)'!$E$3</f>
        <v>1.806020066889632E-3</v>
      </c>
      <c r="F1114" s="230">
        <f>F1113/'Summary (banks)'!$F$3</f>
        <v>4.434287273595525E-3</v>
      </c>
      <c r="G1114" s="230">
        <f>G1113/'Summary (banks)'!$G$3</f>
        <v>-6.1905130387680885E-3</v>
      </c>
      <c r="H1114" s="230">
        <f>H1113/'Summary (banks)'!$H$3</f>
        <v>0</v>
      </c>
      <c r="I1114" s="230">
        <f>I1113/'Summary (banks)'!$I$3</f>
        <v>0</v>
      </c>
      <c r="J1114" s="230">
        <f>J1113/'Summary (banks)'!$J$3</f>
        <v>1.9050724300153709E-2</v>
      </c>
      <c r="K1114" s="230">
        <f>K1113/'Summary (banks)'!$K$3</f>
        <v>6.8463578609757603E-3</v>
      </c>
      <c r="L1114" s="230">
        <f>L1113/'Summary (banks)'!$L$3</f>
        <v>1.4584876964473735E-2</v>
      </c>
      <c r="M1114" s="230">
        <f>M1113/'Summary (banks)'!$M$3</f>
        <v>6.7046597385182699E-3</v>
      </c>
      <c r="N1114" s="230">
        <f>N1113/'Summary (banks)'!$N$3</f>
        <v>1.5688197082975856E-2</v>
      </c>
      <c r="O1114" s="230">
        <f>O1113/'Summary (banks)'!$O$3</f>
        <v>1.5629956455287367E-2</v>
      </c>
      <c r="P1114" s="230">
        <f>P1113/'Summary (banks)'!$P$3</f>
        <v>0</v>
      </c>
      <c r="Q1114" s="230">
        <f>Q1113/'Summary (banks)'!$Q$3</f>
        <v>0</v>
      </c>
      <c r="R1114" s="230">
        <f>R1113/'Summary (banks)'!$R$3</f>
        <v>2.4780316344463971E-2</v>
      </c>
      <c r="S1114" s="230">
        <f>S1113/'Summary (banks)'!$S$3</f>
        <v>3.3041340095282005E-3</v>
      </c>
      <c r="T1114" s="230">
        <f>T1113/'Summary (banks)'!$T$3</f>
        <v>0</v>
      </c>
      <c r="U1114" s="230">
        <f>U1113/'Summary (banks)'!$U$3</f>
        <v>9.5978227742979578E-4</v>
      </c>
      <c r="V1114" s="230">
        <f>V1113/'Summary (banks)'!$V$3</f>
        <v>0.12094999455278353</v>
      </c>
      <c r="W1114" s="230">
        <f>W1113/'Summary (banks)'!$W$3</f>
        <v>0.29042890163513396</v>
      </c>
      <c r="X1114" s="230">
        <f>X1113/'Summary (banks)'!$X$3</f>
        <v>0</v>
      </c>
      <c r="Y1114" s="17"/>
      <c r="Z1114" s="397"/>
    </row>
    <row r="1115" spans="1:26" s="360" customFormat="1" ht="15.75" thickBot="1" x14ac:dyDescent="0.3">
      <c r="A1115" s="695"/>
      <c r="B1115" s="696"/>
      <c r="C1115" s="359" t="s">
        <v>334</v>
      </c>
      <c r="D1115" s="264">
        <f>D1113/'Summary (banks)'!$D$7</f>
        <v>5.992755747029789E-2</v>
      </c>
      <c r="E1115" s="264">
        <f>E1113/'Summary (banks)'!$E$7</f>
        <v>2.4154049157963007E-3</v>
      </c>
      <c r="F1115" s="264">
        <f>F1113/'Summary (banks)'!$F$7</f>
        <v>9.277761918355696E-3</v>
      </c>
      <c r="G1115" s="264">
        <f>G1113/'Summary (banks)'!$G$7</f>
        <v>-4.1666666666666664E-2</v>
      </c>
      <c r="H1115" s="264">
        <f>H1113/'Summary (banks)'!$H$7</f>
        <v>0</v>
      </c>
      <c r="I1115" s="264">
        <f>I1113/'Summary (banks)'!$I$7</f>
        <v>0</v>
      </c>
      <c r="J1115" s="264">
        <f>J1113/'Summary (banks)'!$J$7</f>
        <v>2.8568435022526456E-2</v>
      </c>
      <c r="K1115" s="264">
        <f>K1113/'Summary (banks)'!$K$7</f>
        <v>2.5053605687845617E-2</v>
      </c>
      <c r="L1115" s="264">
        <f>L1113/'Summary (banks)'!$L$7</f>
        <v>2.760962645799498E-2</v>
      </c>
      <c r="M1115" s="264">
        <f>M1113/'Summary (banks)'!$M$7</f>
        <v>3.3712600084281501E-2</v>
      </c>
      <c r="N1115" s="264">
        <f>N1113/'Summary (banks)'!$N$7</f>
        <v>9.1987064319080131E-2</v>
      </c>
      <c r="O1115" s="264">
        <f>O1113/'Summary (banks)'!$O$7</f>
        <v>2.2427276865146686E-2</v>
      </c>
      <c r="P1115" s="264">
        <f>P1113/'Summary (banks)'!$P$7</f>
        <v>0</v>
      </c>
      <c r="Q1115" s="264">
        <f>Q1113/'Summary (banks)'!$Q$7</f>
        <v>0</v>
      </c>
      <c r="R1115" s="264">
        <f>R1113/'Summary (banks)'!$R$7</f>
        <v>3.62778730703259E-2</v>
      </c>
      <c r="S1115" s="264">
        <f>S1113/'Summary (banks)'!$S$7</f>
        <v>1.0383965225790872E-2</v>
      </c>
      <c r="T1115" s="264">
        <f>T1113/'Summary (banks)'!$T$7</f>
        <v>0</v>
      </c>
      <c r="U1115" s="264">
        <f>U1113/'Summary (banks)'!$U$7</f>
        <v>5.2416436268766103E-3</v>
      </c>
      <c r="V1115" s="264">
        <f>V1113/'Summary (banks)'!$V$7</f>
        <v>0.13759171128296649</v>
      </c>
      <c r="W1115" s="264">
        <f>W1113/'Summary (banks)'!$W$7</f>
        <v>0.40930204500211137</v>
      </c>
      <c r="X1115" s="264">
        <f>X1113/'Summary (banks)'!$X$7</f>
        <v>0</v>
      </c>
      <c r="Z1115" s="397"/>
    </row>
    <row r="1116" spans="1:26" s="17" customFormat="1" ht="15.75" thickBot="1" x14ac:dyDescent="0.3">
      <c r="A1116" s="690"/>
      <c r="B1116" s="685"/>
      <c r="C1116" s="188" t="s">
        <v>6</v>
      </c>
      <c r="D1116" s="203">
        <f>SUM(E1116:X1116)</f>
        <v>-1613.1037980000001</v>
      </c>
      <c r="E1116" s="203">
        <f>HSBC!E51</f>
        <v>-3.6063999999999998</v>
      </c>
      <c r="F1116" s="203">
        <f>Barclays!F34</f>
        <v>11.023856</v>
      </c>
      <c r="G1116" s="203">
        <f>RBS!E42</f>
        <v>-133.664254</v>
      </c>
      <c r="H1116" s="188"/>
      <c r="I1116" s="188"/>
      <c r="J1116" s="188">
        <f>'BNP Paribas'!E52</f>
        <v>461</v>
      </c>
      <c r="K1116" s="188">
        <f>'Crédit Agricole'!E40</f>
        <v>87</v>
      </c>
      <c r="L1116" s="188">
        <f>'Société Générale'!E73</f>
        <v>163</v>
      </c>
      <c r="M1116" s="188">
        <f>'BPCE group'!E54</f>
        <v>72</v>
      </c>
      <c r="N1116" s="188">
        <f>'Crédit Mutuel'!E18</f>
        <v>106</v>
      </c>
      <c r="O1116" s="188">
        <f>'Deutsche Bank'!E52</f>
        <v>0</v>
      </c>
      <c r="P1116" s="188"/>
      <c r="Q1116" s="188"/>
      <c r="R1116" s="188">
        <f>ING!G34</f>
        <v>144</v>
      </c>
      <c r="S1116" s="188">
        <f>Rabobank!F39</f>
        <v>20</v>
      </c>
      <c r="T1116" s="188"/>
      <c r="U1116" s="203">
        <f>'Intesa Sao'!F79</f>
        <v>26.143000000000001</v>
      </c>
      <c r="V1116" s="188">
        <f>Santander!E35</f>
        <v>-990</v>
      </c>
      <c r="W1116" s="188">
        <f>'BBVA '!G21</f>
        <v>-1576</v>
      </c>
      <c r="X1116" s="188"/>
      <c r="Y1116" s="188"/>
      <c r="Z1116" s="404"/>
    </row>
    <row r="1117" spans="1:26" s="23" customFormat="1" x14ac:dyDescent="0.25">
      <c r="A1117" s="690"/>
      <c r="B1117" s="685"/>
      <c r="C1117" s="189" t="s">
        <v>335</v>
      </c>
      <c r="D1117" s="230">
        <f>D1116/'Summary (banks)'!$D$29</f>
        <v>-1.7102678004128402E-2</v>
      </c>
      <c r="E1117" s="230">
        <f>E1116/'Summary (banks)'!$E$29</f>
        <v>-2.1201038850903695E-4</v>
      </c>
      <c r="F1117" s="230">
        <f>F1116/'Summary (banks)'!$F$29</f>
        <v>2.2099447513812148E-3</v>
      </c>
      <c r="G1117" s="230">
        <f>G1116/'Summary (banks)'!$G$29</f>
        <v>3.5886052534221231E-2</v>
      </c>
      <c r="H1117" s="230">
        <f>H1116/'Summary (banks)'!$H$29</f>
        <v>0</v>
      </c>
      <c r="I1117" s="230">
        <f>I1116/'Summary (banks)'!$I$29</f>
        <v>0</v>
      </c>
      <c r="J1117" s="230">
        <f>J1116/'Summary (banks)'!$J$29</f>
        <v>4.7088866189989788E-2</v>
      </c>
      <c r="K1117" s="230">
        <f>K1116/'Summary (banks)'!$K$29</f>
        <v>9.8394028500339292E-3</v>
      </c>
      <c r="L1117" s="230">
        <f>L1116/'Summary (banks)'!$L$29</f>
        <v>2.6673212240222548E-2</v>
      </c>
      <c r="M1117" s="230">
        <f>M1116/'Summary (banks)'!$M$29</f>
        <v>1.0902483343428226E-2</v>
      </c>
      <c r="N1117" s="230">
        <f>N1116/'Summary (banks)'!$N$29</f>
        <v>1.4388489208633094E-2</v>
      </c>
      <c r="O1117" s="230">
        <f>O1116/'Summary (banks)'!$O$29</f>
        <v>0</v>
      </c>
      <c r="P1117" s="230">
        <f>P1116/'Summary (banks)'!$P$29</f>
        <v>0</v>
      </c>
      <c r="Q1117" s="230">
        <f>Q1116/'Summary (banks)'!$Q$29</f>
        <v>0</v>
      </c>
      <c r="R1117" s="230">
        <f>R1116/'Summary (banks)'!$R$29</f>
        <v>2.2450888681010289E-2</v>
      </c>
      <c r="S1117" s="230">
        <f>S1116/'Summary (banks)'!$S$29</f>
        <v>6.9710700592540958E-3</v>
      </c>
      <c r="T1117" s="230">
        <f>T1116/'Summary (banks)'!$T$29</f>
        <v>0</v>
      </c>
      <c r="U1117" s="230">
        <f>U1116/'Summary (banks)'!$U$29</f>
        <v>3.3198547965126984E-3</v>
      </c>
      <c r="V1117" s="230">
        <f>V1116/'Summary (banks)'!$V$29</f>
        <v>-0.10369749659578925</v>
      </c>
      <c r="W1117" s="230">
        <f>W1116/'Summary (banks)'!$W$29</f>
        <v>-0.34238540082554858</v>
      </c>
      <c r="X1117" s="230">
        <f>X1116/'Summary (banks)'!$X$29</f>
        <v>0</v>
      </c>
      <c r="Y1117" s="17"/>
      <c r="Z1117" s="397"/>
    </row>
    <row r="1118" spans="1:26" s="360" customFormat="1" ht="15.75" thickBot="1" x14ac:dyDescent="0.3">
      <c r="A1118" s="695"/>
      <c r="B1118" s="696"/>
      <c r="C1118" s="359" t="s">
        <v>336</v>
      </c>
      <c r="D1118" s="264">
        <f>D1116/'Summary (banks)'!$D$33</f>
        <v>-2.3832257875919277E-2</v>
      </c>
      <c r="E1118" s="264">
        <f>E1116/'Summary (banks)'!$E$33</f>
        <v>-2.0618556701030926E-4</v>
      </c>
      <c r="F1118" s="264">
        <f>F1116/'Summary (banks)'!$F$33</f>
        <v>3.4364261168384862E-3</v>
      </c>
      <c r="G1118" s="264">
        <f>G1116/'Summary (banks)'!$G$33</f>
        <v>4.0670859538784063E-2</v>
      </c>
      <c r="H1118" s="264">
        <f>H1116/'Summary (banks)'!$H$33</f>
        <v>0</v>
      </c>
      <c r="I1118" s="264">
        <f>I1116/'Summary (banks)'!$I$33</f>
        <v>0</v>
      </c>
      <c r="J1118" s="264">
        <f>J1116/'Summary (banks)'!$J$33</f>
        <v>5.8763543658381136E-2</v>
      </c>
      <c r="K1118" s="264">
        <f>K1116/'Summary (banks)'!$K$33</f>
        <v>3.4813925570228089E-2</v>
      </c>
      <c r="L1118" s="264">
        <f>L1116/'Summary (banks)'!$L$33</f>
        <v>3.6563481381785556E-2</v>
      </c>
      <c r="M1118" s="264">
        <f>M1116/'Summary (banks)'!$M$33</f>
        <v>4.1690793283149973E-2</v>
      </c>
      <c r="N1118" s="264">
        <f>N1116/'Summary (banks)'!$N$33</f>
        <v>0.10849539406345957</v>
      </c>
      <c r="O1118" s="264">
        <f>O1116/'Summary (banks)'!$O$33</f>
        <v>0</v>
      </c>
      <c r="P1118" s="264">
        <f>P1116/'Summary (banks)'!$P$33</f>
        <v>0</v>
      </c>
      <c r="Q1118" s="264">
        <f>Q1116/'Summary (banks)'!$Q$33</f>
        <v>0</v>
      </c>
      <c r="R1118" s="264">
        <f>R1116/'Summary (banks)'!$R$33</f>
        <v>2.689075630252101E-2</v>
      </c>
      <c r="S1118" s="264">
        <f>S1116/'Summary (banks)'!$S$33</f>
        <v>2.600780234070221E-2</v>
      </c>
      <c r="T1118" s="264">
        <f>T1116/'Summary (banks)'!$T$33</f>
        <v>0</v>
      </c>
      <c r="U1118" s="264">
        <f>U1116/'Summary (banks)'!$U$33</f>
        <v>1.366549106748483E-2</v>
      </c>
      <c r="V1118" s="264">
        <f>V1116/'Summary (banks)'!$V$33</f>
        <v>-9.3954636044414924E-2</v>
      </c>
      <c r="W1118" s="264">
        <f>W1116/'Summary (banks)'!$W$33</f>
        <v>-0.25505745266224306</v>
      </c>
      <c r="X1118" s="264">
        <f>X1116/'Summary (banks)'!$X$33</f>
        <v>0</v>
      </c>
      <c r="Z1118" s="397"/>
    </row>
    <row r="1119" spans="1:26" s="17" customFormat="1" ht="15.75" thickBot="1" x14ac:dyDescent="0.3">
      <c r="A1119" s="690"/>
      <c r="B1119" s="685"/>
      <c r="C1119" s="188" t="s">
        <v>400</v>
      </c>
      <c r="D1119" s="203">
        <f>SUM(E1119:X1119)</f>
        <v>35.564563999999962</v>
      </c>
      <c r="E1119" s="203">
        <f>HSBC!F51</f>
        <v>14.425599999999999</v>
      </c>
      <c r="F1119" s="203">
        <f>Barclays!G34</f>
        <v>2.7559640000000001</v>
      </c>
      <c r="G1119" s="188">
        <f>RBS!F42</f>
        <v>0</v>
      </c>
      <c r="H1119" s="188"/>
      <c r="I1119" s="188"/>
      <c r="J1119" s="188">
        <f>'BNP Paribas'!H52</f>
        <v>73</v>
      </c>
      <c r="K1119" s="188">
        <f>'Crédit Agricole'!H40</f>
        <v>32</v>
      </c>
      <c r="L1119" s="188">
        <f>'Société Générale'!H73</f>
        <v>79</v>
      </c>
      <c r="M1119" s="188">
        <f>'BPCE group'!F54</f>
        <v>19</v>
      </c>
      <c r="N1119" s="188">
        <f>'Crédit Mutuel'!H18</f>
        <v>23</v>
      </c>
      <c r="O1119" s="188">
        <f>'Deutsche Bank'!F52</f>
        <v>3</v>
      </c>
      <c r="P1119" s="188"/>
      <c r="Q1119" s="188"/>
      <c r="R1119" s="188">
        <f>ING!H34</f>
        <v>52</v>
      </c>
      <c r="S1119" s="188">
        <f>Rabobank!G39</f>
        <v>6</v>
      </c>
      <c r="T1119" s="188"/>
      <c r="U1119" s="188">
        <f>'Intesa Sao'!G79</f>
        <v>4.383</v>
      </c>
      <c r="V1119" s="188">
        <f>Santander!F35</f>
        <v>69</v>
      </c>
      <c r="W1119" s="188">
        <f>'BBVA '!H21</f>
        <v>-342</v>
      </c>
      <c r="X1119" s="188"/>
      <c r="Y1119" s="188"/>
      <c r="Z1119" s="404"/>
    </row>
    <row r="1120" spans="1:26" s="23" customFormat="1" x14ac:dyDescent="0.25">
      <c r="A1120" s="690"/>
      <c r="B1120" s="685"/>
      <c r="C1120" s="189" t="s">
        <v>401</v>
      </c>
      <c r="D1120" s="230">
        <f>D1119/'Summary (banks)'!$D$42</f>
        <v>1.2748350960657311E-3</v>
      </c>
      <c r="E1120" s="230">
        <f>E1119/'Summary (banks)'!$E$42</f>
        <v>4.7548291233283808E-3</v>
      </c>
      <c r="F1120" s="230">
        <f>F1119/'Summary (banks)'!$F$42</f>
        <v>1.7094017094017098E-3</v>
      </c>
      <c r="G1120" s="230">
        <f>G1119/'Summary (banks)'!$G$42</f>
        <v>0</v>
      </c>
      <c r="H1120" s="230">
        <f>H1119/'Summary (banks)'!$H$42</f>
        <v>0</v>
      </c>
      <c r="I1120" s="230">
        <f>I1119/'Summary (banks)'!$I$42</f>
        <v>0</v>
      </c>
      <c r="J1120" s="230">
        <f>J1119/'Summary (banks)'!$J$42</f>
        <v>2.1889055472263868E-2</v>
      </c>
      <c r="K1120" s="230">
        <f>K1119/'Summary (banks)'!$K$42</f>
        <v>1.0702341137123745E-2</v>
      </c>
      <c r="L1120" s="230">
        <f>L1119/'Summary (banks)'!$L$42</f>
        <v>4.614485981308411E-2</v>
      </c>
      <c r="M1120" s="230">
        <f>M1119/'Summary (banks)'!$M$42</f>
        <v>8.1826012058570201E-3</v>
      </c>
      <c r="N1120" s="230">
        <f>N1119/'Summary (banks)'!$N$42</f>
        <v>1.2493210211841391E-2</v>
      </c>
      <c r="O1120" s="230">
        <f>O1119/'Summary (banks)'!$O$42</f>
        <v>3.5587188612099642E-3</v>
      </c>
      <c r="P1120" s="230">
        <f>P1119/'Summary (banks)'!$P$42</f>
        <v>0</v>
      </c>
      <c r="Q1120" s="230">
        <f>Q1119/'Summary (banks)'!$Q$42</f>
        <v>0</v>
      </c>
      <c r="R1120" s="230">
        <f>R1119/'Summary (banks)'!$R$42</f>
        <v>3.0897207367795602E-2</v>
      </c>
      <c r="S1120" s="230">
        <f>S1119/'Summary (banks)'!$S$42</f>
        <v>9.1603053435114507E-3</v>
      </c>
      <c r="T1120" s="230">
        <f>T1119/'Summary (banks)'!$T$42</f>
        <v>0</v>
      </c>
      <c r="U1120" s="230">
        <f>U1119/'Summary (banks)'!$U$42</f>
        <v>3.1200348521346929E-3</v>
      </c>
      <c r="V1120" s="230">
        <f>V1119/'Summary (banks)'!$V$42</f>
        <v>3.1292517006802724E-2</v>
      </c>
      <c r="W1120" s="230">
        <f>W1119/'Summary (banks)'!$W$42</f>
        <v>-0.26844583987441129</v>
      </c>
      <c r="X1120" s="230">
        <f>X1119/'Summary (banks)'!$X$42</f>
        <v>0</v>
      </c>
      <c r="Y1120" s="17"/>
      <c r="Z1120" s="397"/>
    </row>
    <row r="1121" spans="1:26" s="360" customFormat="1" ht="15.75" thickBot="1" x14ac:dyDescent="0.3">
      <c r="A1121" s="695"/>
      <c r="B1121" s="696"/>
      <c r="C1121" s="359" t="s">
        <v>402</v>
      </c>
      <c r="D1121" s="264">
        <f>D1119/'Summary (banks)'!$D$46</f>
        <v>1.9083657752847533E-3</v>
      </c>
      <c r="E1121" s="264">
        <f>E1119/'Summary (banks)'!$E$46</f>
        <v>4.9367479173094732E-3</v>
      </c>
      <c r="F1121" s="264">
        <f>F1119/'Summary (banks)'!$F$46</f>
        <v>1.9782393669634029E-3</v>
      </c>
      <c r="G1121" s="264">
        <f>G1119/'Summary (banks)'!$G$46</f>
        <v>0</v>
      </c>
      <c r="H1121" s="264">
        <f>H1119/'Summary (banks)'!$H$46</f>
        <v>0</v>
      </c>
      <c r="I1121" s="264">
        <f>I1119/'Summary (banks)'!$I$46</f>
        <v>0</v>
      </c>
      <c r="J1121" s="264">
        <f>J1119/'Summary (banks)'!$J$46</f>
        <v>3.3843300880853036E-2</v>
      </c>
      <c r="K1121" s="264">
        <f>K1119/'Summary (banks)'!$K$46</f>
        <v>4.5261669024045263E-2</v>
      </c>
      <c r="L1121" s="264">
        <f>L1119/'Summary (banks)'!$L$46</f>
        <v>6.9787985865724378E-2</v>
      </c>
      <c r="M1121" s="264">
        <f>M1119/'Summary (banks)'!$M$46</f>
        <v>3.3807829181494664E-2</v>
      </c>
      <c r="N1121" s="264">
        <f>N1119/'Summary (banks)'!$N$46</f>
        <v>0.10222222222222223</v>
      </c>
      <c r="O1121" s="264">
        <f>O1119/'Summary (banks)'!$O$46</f>
        <v>2.3980815347721821E-3</v>
      </c>
      <c r="P1121" s="264">
        <f>P1119/'Summary (banks)'!$P$46</f>
        <v>0</v>
      </c>
      <c r="Q1121" s="264">
        <f>Q1119/'Summary (banks)'!$Q$46</f>
        <v>0</v>
      </c>
      <c r="R1121" s="264">
        <f>R1119/'Summary (banks)'!$R$46</f>
        <v>4.0944881889763779E-2</v>
      </c>
      <c r="S1121" s="264">
        <f>S1119/'Summary (banks)'!$S$46</f>
        <v>1.3921113689095127E-2</v>
      </c>
      <c r="T1121" s="264">
        <f>T1119/'Summary (banks)'!$T$46</f>
        <v>0</v>
      </c>
      <c r="U1121" s="264">
        <f>U1119/'Summary (banks)'!$U$46</f>
        <v>1.1898782974125638E-2</v>
      </c>
      <c r="V1121" s="264">
        <f>V1119/'Summary (banks)'!$V$46</f>
        <v>3.2303370786516857E-2</v>
      </c>
      <c r="W1121" s="264">
        <f>W1119/'Summary (banks)'!$W$46</f>
        <v>-0.21163366336633663</v>
      </c>
      <c r="X1121" s="264">
        <f>X1119/'Summary (banks)'!$X$46</f>
        <v>0</v>
      </c>
      <c r="Z1121" s="397"/>
    </row>
    <row r="1122" spans="1:26" s="17" customFormat="1" ht="15.75" thickBot="1" x14ac:dyDescent="0.3">
      <c r="A1122" s="690"/>
      <c r="B1122" s="685"/>
      <c r="C1122" s="188" t="s">
        <v>3</v>
      </c>
      <c r="D1122" s="188">
        <f>SUM(E1122:X1122)</f>
        <v>72745</v>
      </c>
      <c r="E1122" s="188">
        <f>HSBC!D51</f>
        <v>149</v>
      </c>
      <c r="F1122" s="188">
        <f>Barclays!E34</f>
        <v>536</v>
      </c>
      <c r="G1122" s="188">
        <f>RBS!D42</f>
        <v>71</v>
      </c>
      <c r="H1122" s="188"/>
      <c r="I1122" s="188"/>
      <c r="J1122" s="188">
        <f>'BNP Paribas'!D52</f>
        <v>2479</v>
      </c>
      <c r="K1122" s="188">
        <f>'Crédit Agricole'!D40</f>
        <v>540</v>
      </c>
      <c r="L1122" s="188">
        <f>'Société Générale'!D73</f>
        <v>627</v>
      </c>
      <c r="M1122" s="188">
        <f>'BPCE group'!D54</f>
        <v>276</v>
      </c>
      <c r="N1122" s="188">
        <f>'Crédit Mutuel'!D18</f>
        <v>1512</v>
      </c>
      <c r="O1122" s="188">
        <f>'Deutsche Bank'!D52</f>
        <v>2558</v>
      </c>
      <c r="P1122" s="188"/>
      <c r="Q1122" s="188"/>
      <c r="R1122" s="188">
        <f>ING!F34</f>
        <v>1076</v>
      </c>
      <c r="S1122" s="188">
        <f>Rabobank!E39</f>
        <v>165</v>
      </c>
      <c r="T1122" s="188"/>
      <c r="U1122" s="188">
        <f>'Intesa Sao'!E79</f>
        <v>15</v>
      </c>
      <c r="V1122" s="188">
        <f>Santander!D35</f>
        <v>29838</v>
      </c>
      <c r="W1122" s="188">
        <f>'BBVA '!F21</f>
        <v>32903</v>
      </c>
      <c r="X1122" s="188"/>
      <c r="Y1122" s="188"/>
      <c r="Z1122" s="404"/>
    </row>
    <row r="1123" spans="1:26" s="23" customFormat="1" x14ac:dyDescent="0.25">
      <c r="A1123" s="690"/>
      <c r="B1123" s="685"/>
      <c r="C1123" s="189" t="s">
        <v>337</v>
      </c>
      <c r="D1123" s="230">
        <f>D1122/'Summary (banks)'!$D$16</f>
        <v>3.4679879138869212E-2</v>
      </c>
      <c r="E1123" s="230">
        <f>E1122/'Summary (banks)'!$E$16</f>
        <v>5.7539176842219086E-4</v>
      </c>
      <c r="F1123" s="230">
        <f>F1122/'Summary (banks)'!$F$16</f>
        <v>4.0947288006111535E-3</v>
      </c>
      <c r="G1123" s="230">
        <f>G1122/'Summary (banks)'!$G$16</f>
        <v>7.7309204150742062E-4</v>
      </c>
      <c r="H1123" s="230">
        <f>H1122/'Summary (banks)'!$H$16</f>
        <v>0</v>
      </c>
      <c r="I1123" s="230">
        <f>I1122/'Summary (banks)'!$I$16</f>
        <v>0</v>
      </c>
      <c r="J1123" s="230">
        <f>J1122/'Summary (banks)'!$J$16</f>
        <v>1.365456538383154E-2</v>
      </c>
      <c r="K1123" s="230">
        <f>K1122/'Summary (banks)'!$K$16</f>
        <v>3.907267517582704E-3</v>
      </c>
      <c r="L1123" s="230">
        <f>L1122/'Summary (banks)'!$L$16</f>
        <v>4.760241732211728E-3</v>
      </c>
      <c r="M1123" s="230">
        <f>M1122/'Summary (banks)'!$M$16</f>
        <v>2.6825546473315384E-3</v>
      </c>
      <c r="N1123" s="230">
        <f>N1122/'Summary (banks)'!$N$16</f>
        <v>1.9187817258883248E-2</v>
      </c>
      <c r="O1123" s="230">
        <f>O1122/'Summary (banks)'!$O$16</f>
        <v>2.5300430245784086E-2</v>
      </c>
      <c r="P1123" s="230">
        <f>P1122/'Summary (banks)'!$P$16</f>
        <v>0</v>
      </c>
      <c r="Q1123" s="230">
        <f>Q1122/'Summary (banks)'!$Q$16</f>
        <v>0</v>
      </c>
      <c r="R1123" s="230">
        <f>R1122/'Summary (banks)'!$R$16</f>
        <v>2.0409711684370259E-2</v>
      </c>
      <c r="S1123" s="230">
        <f>S1122/'Summary (banks)'!$S$16</f>
        <v>3.5139279325325837E-3</v>
      </c>
      <c r="T1123" s="230">
        <f>T1122/'Summary (banks)'!$T$16</f>
        <v>0</v>
      </c>
      <c r="U1123" s="230">
        <f>U1122/'Summary (banks)'!$U$16</f>
        <v>1.6968133844639767E-4</v>
      </c>
      <c r="V1123" s="230">
        <f>V1122/'Summary (banks)'!$V$16</f>
        <v>0.16201599635113784</v>
      </c>
      <c r="W1123" s="230">
        <f>W1122/'Summary (banks)'!$W$16</f>
        <v>0.23848283659979125</v>
      </c>
      <c r="X1123" s="230">
        <f>X1122/'Summary (banks)'!$X$16</f>
        <v>0</v>
      </c>
      <c r="Y1123" s="17"/>
      <c r="Z1123" s="397"/>
    </row>
    <row r="1124" spans="1:26" s="365" customFormat="1" ht="15.75" thickBot="1" x14ac:dyDescent="0.3">
      <c r="A1124" s="695"/>
      <c r="B1124" s="696"/>
      <c r="C1124" s="359" t="s">
        <v>338</v>
      </c>
      <c r="D1124" s="264">
        <f>D1122/'Summary (banks)'!$D$20</f>
        <v>6.2055928390640558E-2</v>
      </c>
      <c r="E1124" s="264">
        <f>E1122/'Summary (banks)'!$E$20</f>
        <v>6.9497889409734365E-4</v>
      </c>
      <c r="F1124" s="264">
        <f>F1122/'Summary (banks)'!$F$20</f>
        <v>6.5144996232285668E-3</v>
      </c>
      <c r="G1124" s="264">
        <f>G1122/'Summary (banks)'!$G$20</f>
        <v>2.6034027574068641E-3</v>
      </c>
      <c r="H1124" s="264">
        <f>H1122/'Summary (banks)'!$H$20</f>
        <v>0</v>
      </c>
      <c r="I1124" s="264">
        <f>I1122/'Summary (banks)'!$I$20</f>
        <v>0</v>
      </c>
      <c r="J1124" s="264">
        <f>J1122/'Summary (banks)'!$J$20</f>
        <v>1.9900457574054748E-2</v>
      </c>
      <c r="K1124" s="264">
        <f>K1122/'Summary (banks)'!$K$20</f>
        <v>1.5690376569037656E-2</v>
      </c>
      <c r="L1124" s="264">
        <f>L1122/'Summary (banks)'!$L$20</f>
        <v>7.8273244781783685E-3</v>
      </c>
      <c r="M1124" s="264">
        <f>M1122/'Summary (banks)'!$M$20</f>
        <v>2.3680823680823682E-2</v>
      </c>
      <c r="N1124" s="264">
        <f>N1122/'Summary (banks)'!$N$20</f>
        <v>0.11655874190564293</v>
      </c>
      <c r="O1124" s="264">
        <f>O1122/'Summary (banks)'!$O$20</f>
        <v>4.6216665462166656E-2</v>
      </c>
      <c r="P1124" s="264">
        <f>P1122/'Summary (banks)'!$P$20</f>
        <v>0</v>
      </c>
      <c r="Q1124" s="264">
        <f>Q1122/'Summary (banks)'!$Q$20</f>
        <v>0</v>
      </c>
      <c r="R1124" s="264">
        <f>R1122/'Summary (banks)'!$R$20</f>
        <v>2.821628992500131E-2</v>
      </c>
      <c r="S1124" s="264">
        <f>S1122/'Summary (banks)'!$S$20</f>
        <v>1.3848090642047839E-2</v>
      </c>
      <c r="T1124" s="264">
        <f>T1122/'Summary (banks)'!$T$20</f>
        <v>0</v>
      </c>
      <c r="U1124" s="264">
        <f>U1122/'Summary (banks)'!$U$20</f>
        <v>5.5232344060681933E-4</v>
      </c>
      <c r="V1124" s="264">
        <f>V1122/'Summary (banks)'!$V$20</f>
        <v>0.19334020177672376</v>
      </c>
      <c r="W1124" s="264">
        <f>W1122/'Summary (banks)'!$W$20</f>
        <v>0.31316803883310329</v>
      </c>
      <c r="X1124" s="264">
        <f>X1122/'Summary (banks)'!$X$20</f>
        <v>0</v>
      </c>
      <c r="Y1124" s="360"/>
      <c r="Z1124" s="397"/>
    </row>
    <row r="1125" spans="1:26" s="230" customFormat="1" ht="15" customHeight="1" thickTop="1" thickBot="1" x14ac:dyDescent="0.3">
      <c r="A1125" s="690"/>
      <c r="B1125" s="685"/>
      <c r="C1125" s="190" t="s">
        <v>405</v>
      </c>
      <c r="D1125" s="188">
        <f>SUM(E1125:X1125)</f>
        <v>0</v>
      </c>
      <c r="E1125" s="190"/>
      <c r="F1125" s="190"/>
      <c r="G1125" s="190"/>
      <c r="H1125" s="190"/>
      <c r="I1125" s="190"/>
      <c r="J1125" s="190"/>
      <c r="K1125" s="190"/>
      <c r="L1125" s="190"/>
      <c r="M1125" s="190"/>
      <c r="N1125" s="190"/>
      <c r="O1125" s="190"/>
      <c r="P1125" s="190"/>
      <c r="Q1125" s="190"/>
      <c r="R1125" s="190"/>
      <c r="S1125" s="190"/>
      <c r="T1125" s="190"/>
      <c r="U1125" s="188">
        <f>'Intesa Sao'!H79</f>
        <v>0</v>
      </c>
      <c r="V1125" s="188">
        <f>Santander!G163</f>
        <v>0</v>
      </c>
      <c r="W1125" s="188">
        <f>'BBVA '!I21</f>
        <v>0</v>
      </c>
      <c r="X1125" s="190"/>
      <c r="Y1125" s="190"/>
      <c r="Z1125" s="405"/>
    </row>
    <row r="1126" spans="1:26" s="17" customFormat="1" ht="15.75" thickBot="1" x14ac:dyDescent="0.3">
      <c r="A1126" s="690"/>
      <c r="B1126" s="686"/>
      <c r="C1126" s="191" t="s">
        <v>406</v>
      </c>
      <c r="D1126" s="192"/>
      <c r="E1126" s="192"/>
      <c r="F1126" s="192"/>
      <c r="G1126" s="192"/>
      <c r="H1126" s="192"/>
      <c r="I1126" s="192"/>
      <c r="J1126" s="192"/>
      <c r="K1126" s="192"/>
      <c r="L1126" s="192"/>
      <c r="M1126" s="192"/>
      <c r="N1126" s="192"/>
      <c r="O1126" s="192"/>
      <c r="P1126" s="192"/>
      <c r="Q1126" s="192"/>
      <c r="R1126" s="192"/>
      <c r="S1126" s="192"/>
      <c r="T1126" s="192"/>
      <c r="U1126" s="192"/>
      <c r="V1126" s="192"/>
      <c r="W1126" s="192"/>
      <c r="X1126" s="192"/>
      <c r="Y1126" s="192"/>
      <c r="Z1126" s="398"/>
    </row>
    <row r="1127" spans="1:26" s="23" customFormat="1" ht="16.5" thickTop="1" thickBot="1" x14ac:dyDescent="0.3">
      <c r="A1127" s="690"/>
      <c r="B1127" s="687" t="s">
        <v>82</v>
      </c>
      <c r="C1127" s="200" t="s">
        <v>91</v>
      </c>
      <c r="D1127" s="200">
        <f>D1119/D1116</f>
        <v>-2.2047287994792733E-2</v>
      </c>
      <c r="E1127" s="200">
        <f>HSBC!H51</f>
        <v>-4</v>
      </c>
      <c r="F1127" s="200">
        <f>Barclays!M34</f>
        <v>0.25</v>
      </c>
      <c r="G1127" s="200">
        <f>RBS!H42</f>
        <v>0</v>
      </c>
      <c r="H1127" s="200"/>
      <c r="I1127" s="200"/>
      <c r="J1127" s="200">
        <f>'BNP Paribas'!J52</f>
        <v>0.15835140997830802</v>
      </c>
      <c r="K1127" s="200">
        <f>'Crédit Agricole'!K40</f>
        <v>0.32183908045977011</v>
      </c>
      <c r="L1127" s="200">
        <f>'Société Générale'!K73</f>
        <v>0.48466257668711654</v>
      </c>
      <c r="M1127" s="200">
        <f>'BPCE group'!H54</f>
        <v>0.2638888888888889</v>
      </c>
      <c r="N1127" s="200">
        <f>'Crédit Mutuel'!K18</f>
        <v>0.21698113207547171</v>
      </c>
      <c r="O1127" s="200" t="e">
        <f>'Deutsche Bank'!H52</f>
        <v>#DIV/0!</v>
      </c>
      <c r="P1127" s="200"/>
      <c r="Q1127" s="200"/>
      <c r="R1127" s="200">
        <f>ING!K34</f>
        <v>0.3611111111111111</v>
      </c>
      <c r="S1127" s="201">
        <f>Rabobank!I39</f>
        <v>0.3</v>
      </c>
      <c r="T1127" s="200"/>
      <c r="U1127" s="201">
        <f>'Intesa Sao'!I79</f>
        <v>0.16765482155835212</v>
      </c>
      <c r="V1127" s="201">
        <f>Santander!H35</f>
        <v>-6.9696969696969702E-2</v>
      </c>
      <c r="W1127" s="201">
        <f>'BBVA '!K21</f>
        <v>0.21700507614213199</v>
      </c>
      <c r="X1127" s="200"/>
      <c r="Y1127" s="200"/>
      <c r="Z1127" s="406">
        <f>MEDIAN(P1127:X1127,E1127:N1127)</f>
        <v>0.21700507614213199</v>
      </c>
    </row>
    <row r="1128" spans="1:26" s="17" customFormat="1" ht="15.75" thickBot="1" x14ac:dyDescent="0.3">
      <c r="A1128" s="690"/>
      <c r="B1128" s="688"/>
      <c r="C1128" s="193" t="s">
        <v>407</v>
      </c>
      <c r="D1128" s="204"/>
      <c r="E1128" s="204"/>
      <c r="F1128" s="204"/>
      <c r="G1128" s="204"/>
      <c r="J1128" s="204"/>
      <c r="K1128" s="204"/>
      <c r="L1128" s="204"/>
      <c r="M1128" s="204"/>
      <c r="N1128" s="204"/>
      <c r="O1128" s="204"/>
      <c r="R1128" s="204"/>
      <c r="S1128" s="204"/>
      <c r="U1128" s="204"/>
      <c r="V1128" s="204"/>
      <c r="W1128" s="204"/>
      <c r="Z1128" s="397"/>
    </row>
    <row r="1129" spans="1:26" s="17" customFormat="1" ht="15.75" thickBot="1" x14ac:dyDescent="0.3">
      <c r="A1129" s="690"/>
      <c r="B1129" s="688"/>
      <c r="C1129" s="188" t="s">
        <v>497</v>
      </c>
      <c r="D1129" s="392">
        <f>D1116/D1122</f>
        <v>-2.2174772121795312E-2</v>
      </c>
      <c r="E1129" s="392">
        <f>HSBC!I51</f>
        <v>-2.4204026845637584E-2</v>
      </c>
      <c r="F1129" s="392">
        <f>Barclays!N34</f>
        <v>2.0566895522388062E-2</v>
      </c>
      <c r="G1129" s="392">
        <f>RBS!I42</f>
        <v>-1.8825951267605634</v>
      </c>
      <c r="H1129" s="392"/>
      <c r="I1129" s="392"/>
      <c r="J1129" s="392">
        <f>'BNP Paribas'!L52</f>
        <v>0.18596208148446955</v>
      </c>
      <c r="K1129" s="392">
        <f>'Crédit Agricole'!L40</f>
        <v>0.16111111111111112</v>
      </c>
      <c r="L1129" s="392">
        <f>'Société Générale'!M73</f>
        <v>0.25996810207336524</v>
      </c>
      <c r="M1129" s="392">
        <f>'BPCE group'!I54</f>
        <v>0.2608695652173913</v>
      </c>
      <c r="N1129" s="392">
        <f>'Crédit Mutuel'!M18</f>
        <v>7.0105820105820102E-2</v>
      </c>
      <c r="O1129" s="392">
        <f>'Deutsche Bank'!I52</f>
        <v>0</v>
      </c>
      <c r="P1129" s="392"/>
      <c r="Q1129" s="392"/>
      <c r="R1129" s="392">
        <f>ING!L34</f>
        <v>0.13382899628252787</v>
      </c>
      <c r="S1129" s="392">
        <f>Rabobank!J39</f>
        <v>0.12121212121212122</v>
      </c>
      <c r="T1129" s="392"/>
      <c r="U1129" s="392">
        <f>'Intesa Sao'!J79</f>
        <v>1.7428666666666668</v>
      </c>
      <c r="V1129" s="392">
        <f>Santander!I35</f>
        <v>-3.3179167504524432E-2</v>
      </c>
      <c r="W1129" s="392">
        <f>'BBVA '!L21</f>
        <v>-4.7898367929975989E-2</v>
      </c>
      <c r="X1129" s="188"/>
      <c r="Y1129" s="188"/>
      <c r="Z1129" s="404"/>
    </row>
    <row r="1130" spans="1:26" s="17" customFormat="1" x14ac:dyDescent="0.25">
      <c r="A1130" s="690"/>
      <c r="B1130" s="688"/>
      <c r="C1130" s="189" t="s">
        <v>445</v>
      </c>
      <c r="D1130" s="234">
        <f>D1129/'Summary (banks)'!$D$81</f>
        <v>-0.49315852387039377</v>
      </c>
      <c r="E1130" s="230">
        <f>E1129/'Summary (banks)'!$E$81</f>
        <v>-0.36846267212059836</v>
      </c>
      <c r="F1130" s="230">
        <f>F1129/'Summary (banks)'!$F$81</f>
        <v>0.53970479096231538</v>
      </c>
      <c r="G1130" s="230">
        <f>G1129/'Summary (banks)'!$G$81</f>
        <v>46.418861671694991</v>
      </c>
      <c r="H1130" s="230">
        <f>H1129/'Summary (banks)'!$H$81</f>
        <v>0</v>
      </c>
      <c r="I1130" s="230">
        <f>I1129/'Summary (banks)'!$I$81</f>
        <v>0</v>
      </c>
      <c r="J1130" s="230">
        <f>J1129/'Summary (banks)'!$J$81</f>
        <v>3.4485803734000955</v>
      </c>
      <c r="K1130" s="230">
        <f>K1129/'Summary (banks)'!$K$81</f>
        <v>2.5182311694186841</v>
      </c>
      <c r="L1130" s="230">
        <f>L1129/'Summary (banks)'!$L$81</f>
        <v>5.6033314568311861</v>
      </c>
      <c r="M1130" s="230">
        <f>M1129/'Summary (banks)'!$M$81</f>
        <v>4.0642166802728257</v>
      </c>
      <c r="N1130" s="230">
        <f>N1129/'Summary (banks)'!$N$81</f>
        <v>0.74987628944463469</v>
      </c>
      <c r="O1130" s="230">
        <f>O1129/'Summary (banks)'!$O$81</f>
        <v>0</v>
      </c>
      <c r="P1130" s="230">
        <f>P1129/'Summary (banks)'!$P$81</f>
        <v>0</v>
      </c>
      <c r="Q1130" s="230">
        <f>Q1129/'Summary (banks)'!$Q$81</f>
        <v>0</v>
      </c>
      <c r="R1130" s="230">
        <f>R1129/'Summary (banks)'!$R$81</f>
        <v>1.1000100848167866</v>
      </c>
      <c r="S1130" s="230">
        <f>S1129/'Summary (banks)'!$S$81</f>
        <v>1.9838397921353654</v>
      </c>
      <c r="T1130" s="230">
        <f>T1129/'Summary (banks)'!$T$81</f>
        <v>0</v>
      </c>
      <c r="U1130" s="230">
        <f>U1129/'Summary (banks)'!$U$81</f>
        <v>19.565232257767939</v>
      </c>
      <c r="V1130" s="230">
        <f>V1129/'Summary (banks)'!$V$81</f>
        <v>-0.64004480379236939</v>
      </c>
      <c r="W1130" s="230">
        <f>W1129/'Summary (banks)'!$W$81</f>
        <v>-1.4356815178281399</v>
      </c>
      <c r="X1130" s="230">
        <f>X1129/'Summary (banks)'!$X$81</f>
        <v>0</v>
      </c>
      <c r="Z1130" s="397"/>
    </row>
    <row r="1131" spans="1:26" s="364" customFormat="1" x14ac:dyDescent="0.25">
      <c r="A1131" s="695"/>
      <c r="B1131" s="696"/>
      <c r="C1131" s="359" t="s">
        <v>446</v>
      </c>
      <c r="D1131" s="363">
        <f>D1129/'Summary (banks)'!$D$84</f>
        <v>-0.38404482043835997</v>
      </c>
      <c r="E1131" s="264">
        <f>E1129/'Summary (banks)'!$E$84</f>
        <v>-0.29667889019580712</v>
      </c>
      <c r="F1131" s="264">
        <f>F1129/'Summary (banks)'!$F$84</f>
        <v>0.52750423142021829</v>
      </c>
      <c r="G1131" s="264">
        <f>G1129/'Summary (banks)'!$G$84</f>
        <v>15.622192694953789</v>
      </c>
      <c r="H1131" s="264">
        <f>H1129/'Summary (banks)'!$H$84</f>
        <v>0</v>
      </c>
      <c r="I1131" s="264">
        <f>I1129/'Summary (banks)'!$I$84</f>
        <v>0</v>
      </c>
      <c r="J1131" s="264">
        <f>J1129/'Summary (banks)'!$J$84</f>
        <v>2.9528739949675429</v>
      </c>
      <c r="K1131" s="264">
        <f>K1129/'Summary (banks)'!$K$84</f>
        <v>2.2188075230092039</v>
      </c>
      <c r="L1131" s="264">
        <f>L1129/'Summary (banks)'!$L$84</f>
        <v>4.6712617425941785</v>
      </c>
      <c r="M1131" s="264">
        <f>M1129/'Summary (banks)'!$M$84</f>
        <v>1.7605296946199744</v>
      </c>
      <c r="N1131" s="264">
        <f>N1129/'Summary (banks)'!$N$84</f>
        <v>0.93082159509999829</v>
      </c>
      <c r="O1131" s="264">
        <f>O1129/'Summary (banks)'!$O$84</f>
        <v>0</v>
      </c>
      <c r="P1131" s="264">
        <f>P1129/'Summary (banks)'!$P$84</f>
        <v>0</v>
      </c>
      <c r="Q1131" s="264">
        <f>Q1129/'Summary (banks)'!$Q$84</f>
        <v>0</v>
      </c>
      <c r="R1131" s="264">
        <f>R1129/'Summary (banks)'!$R$84</f>
        <v>0.9530223985504982</v>
      </c>
      <c r="S1131" s="264">
        <f>S1129/'Summary (banks)'!$S$84</f>
        <v>1.8780785750876781</v>
      </c>
      <c r="T1131" s="264">
        <f>T1129/'Summary (banks)'!$T$84</f>
        <v>0</v>
      </c>
      <c r="U1131" s="264">
        <f>U1129/'Summary (banks)'!$U$84</f>
        <v>24.741827094050198</v>
      </c>
      <c r="V1131" s="264">
        <f>V1129/'Summary (banks)'!$V$84</f>
        <v>-0.48595499115552354</v>
      </c>
      <c r="W1131" s="264">
        <f>W1129/'Summary (banks)'!$W$84</f>
        <v>-0.8144427943943886</v>
      </c>
      <c r="X1131" s="264">
        <f>X1129/'Summary (banks)'!$X$84</f>
        <v>0</v>
      </c>
      <c r="Y1131" s="360"/>
      <c r="Z1131" s="397"/>
    </row>
    <row r="1132" spans="1:26" s="17" customFormat="1" ht="15.75" thickBot="1" x14ac:dyDescent="0.3">
      <c r="A1132" s="690"/>
      <c r="B1132" s="688"/>
      <c r="C1132" s="372" t="s">
        <v>447</v>
      </c>
      <c r="D1132" s="234">
        <f>D1129/'Summary (banks)'!$D$92</f>
        <v>-0.53092153819095833</v>
      </c>
      <c r="E1132" s="230">
        <f>E1129/'Summary (banks)'!$E$86</f>
        <v>-9.8643215075165797E-2</v>
      </c>
      <c r="F1132" s="230">
        <f>F1129/'Summary (banks)'!$F$86</f>
        <v>9.5081866210741953E-2</v>
      </c>
      <c r="G1132" s="230">
        <f>G1129/'Summary (banks)'!$G$86</f>
        <v>-29.712837022132788</v>
      </c>
      <c r="H1132" s="230">
        <f>H1129/'Summary (banks)'!$H$86</f>
        <v>0</v>
      </c>
      <c r="I1132" s="230">
        <f>I1129/'Summary (banks)'!$I$86</f>
        <v>0</v>
      </c>
      <c r="J1132" s="230">
        <f>J1129/'Summary (banks)'!$J$86</f>
        <v>1.6550389558731877</v>
      </c>
      <c r="K1132" s="230">
        <f>K1129/'Summary (banks)'!$K$86</f>
        <v>1.8736342042755345</v>
      </c>
      <c r="L1132" s="230">
        <f>L1129/'Summary (banks)'!$L$86</f>
        <v>0.99706096972549241</v>
      </c>
      <c r="M1132" s="230">
        <f>M1129/'Summary (banks)'!$M$86</f>
        <v>2.0195548158934886</v>
      </c>
      <c r="N1132" s="230">
        <f>N1129/'Summary (banks)'!$N$86</f>
        <v>0.68022179632086754</v>
      </c>
      <c r="O1132" s="230">
        <f>O1129/'Summary (banks)'!$O$86</f>
        <v>0</v>
      </c>
      <c r="P1132" s="230">
        <f>P1129/'Summary (banks)'!$P$86</f>
        <v>0</v>
      </c>
      <c r="Q1132" s="230" t="e">
        <f>Q1129/'Summary (banks)'!$Q$86</f>
        <v>#DIV/0!</v>
      </c>
      <c r="R1132" s="230">
        <f>R1129/'Summary (banks)'!$R$86</f>
        <v>0.70534513603468485</v>
      </c>
      <c r="S1132" s="230">
        <f>S1129/'Summary (banks)'!$S$86</f>
        <v>0.76794258373205748</v>
      </c>
      <c r="T1132" s="230">
        <f>T1129/'Summary (banks)'!$T$86</f>
        <v>0</v>
      </c>
      <c r="U1132" s="230">
        <f>U1129/'Summary (banks)'!$U$86</f>
        <v>0.99587995023615794</v>
      </c>
      <c r="V1132" s="230">
        <f>V1129/'Summary (banks)'!$V$86</f>
        <v>-0.21047398282011204</v>
      </c>
      <c r="W1132" s="230">
        <f>W1129/'Summary (banks)'!$W$86</f>
        <v>-5.0506167961719122</v>
      </c>
      <c r="X1132" s="230">
        <f>X1129/'Summary (banks)'!$X$86</f>
        <v>0</v>
      </c>
      <c r="Z1132" s="397"/>
    </row>
    <row r="1133" spans="1:26" s="230" customFormat="1" ht="15.75" thickBot="1" x14ac:dyDescent="0.3">
      <c r="A1133" s="690"/>
      <c r="B1133" s="688"/>
      <c r="C1133" s="201" t="s">
        <v>498</v>
      </c>
      <c r="D1133" s="201">
        <f>D1116/D1113</f>
        <v>-0.10499944239315266</v>
      </c>
      <c r="E1133" s="201">
        <f>HSBC!J51</f>
        <v>-3.7037037037037035E-2</v>
      </c>
      <c r="F1133" s="201">
        <f>Barclays!O34</f>
        <v>6.1538461538461535E-2</v>
      </c>
      <c r="G1133" s="201">
        <f>RBS!J42</f>
        <v>1.2124999999999999</v>
      </c>
      <c r="H1133" s="201"/>
      <c r="I1133" s="201"/>
      <c r="J1133" s="201">
        <f>'BNP Paribas'!M52</f>
        <v>0.5635696821515892</v>
      </c>
      <c r="K1133" s="201">
        <f>'Crédit Agricole'!M40</f>
        <v>0.39189189189189189</v>
      </c>
      <c r="L1133" s="201">
        <f>'Société Générale'!N73</f>
        <v>0.43582887700534761</v>
      </c>
      <c r="M1133" s="201">
        <f>'BPCE group'!J54</f>
        <v>0.45</v>
      </c>
      <c r="N1133" s="201">
        <f>'Crédit Mutuel'!N18</f>
        <v>0.4140625</v>
      </c>
      <c r="O1133" s="201">
        <f>'Deutsche Bank'!J52</f>
        <v>0</v>
      </c>
      <c r="P1133" s="201"/>
      <c r="Q1133" s="201"/>
      <c r="R1133" s="201">
        <f>ING!M34</f>
        <v>0.34042553191489361</v>
      </c>
      <c r="S1133" s="201">
        <f>Rabobank!K39</f>
        <v>0.46511627906976744</v>
      </c>
      <c r="T1133" s="201"/>
      <c r="U1133" s="201">
        <f>'Intesa Sao'!K79</f>
        <v>1.1515218253094306</v>
      </c>
      <c r="V1133" s="201">
        <f>Santander!J35</f>
        <v>-0.17834624392001441</v>
      </c>
      <c r="W1133" s="201">
        <f>'BBVA '!M21</f>
        <v>-0.23227708179808401</v>
      </c>
      <c r="X1133" s="201"/>
      <c r="Y1133" s="201"/>
      <c r="Z1133" s="407"/>
    </row>
    <row r="1134" spans="1:26" s="230" customFormat="1" x14ac:dyDescent="0.25">
      <c r="A1134" s="690"/>
      <c r="B1134" s="688"/>
      <c r="C1134" s="382" t="s">
        <v>445</v>
      </c>
      <c r="D1134" s="230">
        <f>D1133/'Summary (banks)'!$D$94</f>
        <v>-0.54371468206297602</v>
      </c>
      <c r="E1134" s="230">
        <f>E1133/'Summary (banks)'!$E$94</f>
        <v>-0.1173909373411149</v>
      </c>
      <c r="F1134" s="230">
        <f>F1133/'Summary (banks)'!$F$94</f>
        <v>0.49837654058648517</v>
      </c>
      <c r="G1134" s="230">
        <f>G1133/'Summary (banks)'!$G$94</f>
        <v>-5.796943211246762</v>
      </c>
      <c r="H1134" s="230">
        <f>H1133/'Summary (banks)'!$H$94</f>
        <v>0</v>
      </c>
      <c r="I1134" s="230">
        <f>I1133/'Summary (banks)'!$I$94</f>
        <v>0</v>
      </c>
      <c r="J1134" s="230">
        <f>J1133/'Summary (banks)'!$J$94</f>
        <v>2.4717625140168473</v>
      </c>
      <c r="K1134" s="230">
        <f>K1133/'Summary (banks)'!$K$94</f>
        <v>1.4371733189873881</v>
      </c>
      <c r="L1134" s="230">
        <f>L1133/'Summary (banks)'!$L$94</f>
        <v>1.8288266884385744</v>
      </c>
      <c r="M1134" s="230">
        <f>M1133/'Summary (banks)'!$M$94</f>
        <v>1.6261053906723197</v>
      </c>
      <c r="N1134" s="230">
        <f>N1133/'Summary (banks)'!$N$94</f>
        <v>0.91715377697841727</v>
      </c>
      <c r="O1134" s="230">
        <f>O1133/'Summary (banks)'!$O$94</f>
        <v>0</v>
      </c>
      <c r="P1134" s="230">
        <f>P1133/'Summary (banks)'!$P$94</f>
        <v>0</v>
      </c>
      <c r="Q1134" s="230">
        <f>Q1133/'Summary (banks)'!$Q$94</f>
        <v>0</v>
      </c>
      <c r="R1134" s="230">
        <f>R1133/'Summary (banks)'!$R$94</f>
        <v>0.90599685528332297</v>
      </c>
      <c r="S1134" s="230">
        <f>S1133/'Summary (banks)'!$S$94</f>
        <v>2.1098024593286695</v>
      </c>
      <c r="T1134" s="230">
        <f>T1133/'Summary (banks)'!$T$94</f>
        <v>0</v>
      </c>
      <c r="U1134" s="230">
        <f>U1133/'Summary (banks)'!$U$94</f>
        <v>3.458966553751075</v>
      </c>
      <c r="V1134" s="230">
        <f>V1133/'Summary (banks)'!$V$94</f>
        <v>-0.85735842303436283</v>
      </c>
      <c r="W1134" s="230">
        <f>W1133/'Summary (banks)'!$W$94</f>
        <v>-1.1788957603664652</v>
      </c>
      <c r="X1134" s="230">
        <f>X1133/'Summary (banks)'!$X$94</f>
        <v>0</v>
      </c>
      <c r="Z1134" s="399"/>
    </row>
    <row r="1135" spans="1:26" s="386" customFormat="1" x14ac:dyDescent="0.25">
      <c r="A1135" s="695"/>
      <c r="B1135" s="696"/>
      <c r="C1135" s="383" t="s">
        <v>446</v>
      </c>
      <c r="D1135" s="264">
        <f>D1133/'Summary (banks)'!$D$97</f>
        <v>-0.39768445239456562</v>
      </c>
      <c r="E1135" s="264">
        <f>E1133/'Summary (banks)'!$E$97</f>
        <v>-8.5362733867888493E-2</v>
      </c>
      <c r="F1135" s="264">
        <f>F1133/'Summary (banks)'!$F$97</f>
        <v>0.37039386730108353</v>
      </c>
      <c r="G1135" s="264">
        <f>G1133/'Summary (banks)'!$G$97</f>
        <v>-0.9761006289308175</v>
      </c>
      <c r="H1135" s="264">
        <f>H1133/'Summary (banks)'!$H$97</f>
        <v>0</v>
      </c>
      <c r="I1135" s="264">
        <f>I1133/'Summary (banks)'!$I$97</f>
        <v>0</v>
      </c>
      <c r="J1135" s="264">
        <f>J1133/'Summary (banks)'!$J$97</f>
        <v>2.0569395422621355</v>
      </c>
      <c r="K1135" s="264">
        <f>K1133/'Summary (banks)'!$K$97</f>
        <v>1.3895774526026627</v>
      </c>
      <c r="L1135" s="264">
        <f>L1133/'Summary (banks)'!$L$97</f>
        <v>1.3243019219188961</v>
      </c>
      <c r="M1135" s="264">
        <f>M1133/'Summary (banks)'!$M$97</f>
        <v>1.2366531557614362</v>
      </c>
      <c r="N1135" s="264">
        <f>N1133/'Summary (banks)'!$N$97</f>
        <v>1.1794636003070624</v>
      </c>
      <c r="O1135" s="264">
        <f>O1133/'Summary (banks)'!$O$97</f>
        <v>0</v>
      </c>
      <c r="P1135" s="264">
        <f>P1133/'Summary (banks)'!$P$97</f>
        <v>0</v>
      </c>
      <c r="Q1135" s="264">
        <f>Q1133/'Summary (banks)'!$Q$97</f>
        <v>0</v>
      </c>
      <c r="R1135" s="264">
        <f>R1133/'Summary (banks)'!$R$97</f>
        <v>0.74124401533663109</v>
      </c>
      <c r="S1135" s="264">
        <f>S1133/'Summary (banks)'!$S$97</f>
        <v>2.5046118486708804</v>
      </c>
      <c r="T1135" s="264">
        <f>T1133/'Summary (banks)'!$T$97</f>
        <v>0</v>
      </c>
      <c r="U1135" s="264">
        <f>U1133/'Summary (banks)'!$U$97</f>
        <v>2.6071003754270525</v>
      </c>
      <c r="V1135" s="264">
        <f>V1133/'Summary (banks)'!$V$97</f>
        <v>-0.68285098839414082</v>
      </c>
      <c r="W1135" s="264">
        <f>W1133/'Summary (banks)'!$W$97</f>
        <v>-0.62315215811083324</v>
      </c>
      <c r="X1135" s="264">
        <f>X1133/'Summary (banks)'!$X$97</f>
        <v>0</v>
      </c>
      <c r="Y1135" s="264"/>
      <c r="Z1135" s="399"/>
    </row>
    <row r="1136" spans="1:26" s="230" customFormat="1" x14ac:dyDescent="0.25">
      <c r="A1136" s="690"/>
      <c r="B1136" s="688"/>
      <c r="C1136" s="385" t="s">
        <v>447</v>
      </c>
      <c r="D1136" s="230">
        <f>D1133/'Summary (banks)'!$D$105</f>
        <v>-0.48398615478925716</v>
      </c>
      <c r="E1136" s="230">
        <f>E1133/'Summary (banks)'!$E$99</f>
        <v>-6.5998095711210472E-2</v>
      </c>
      <c r="F1136" s="230">
        <f>F1133/'Summary (banks)'!$F$99</f>
        <v>0.15159164880527107</v>
      </c>
      <c r="G1136" s="230">
        <f>G1133/'Summary (banks)'!$G$99</f>
        <v>3.6548214285714264</v>
      </c>
      <c r="H1136" s="230">
        <f>H1133/'Summary (banks)'!$H$99</f>
        <v>0</v>
      </c>
      <c r="I1136" s="230">
        <f>I1133/'Summary (banks)'!$I$99</f>
        <v>0</v>
      </c>
      <c r="J1136" s="230">
        <f>J1133/'Summary (banks)'!$J$99</f>
        <v>1.5519594764193478</v>
      </c>
      <c r="K1136" s="230">
        <f>K1133/'Summary (banks)'!$K$99</f>
        <v>1.9278102330358862</v>
      </c>
      <c r="L1136" s="230">
        <f>L1133/'Summary (banks)'!$L$99</f>
        <v>0.84372833268248371</v>
      </c>
      <c r="M1136" s="230">
        <f>M1133/'Summary (banks)'!$M$99</f>
        <v>1.1906698564593303</v>
      </c>
      <c r="N1136" s="230">
        <f>N1133/'Summary (banks)'!$N$99</f>
        <v>1.216548955108359</v>
      </c>
      <c r="O1136" s="230">
        <f>O1133/'Summary (banks)'!$O$99</f>
        <v>0</v>
      </c>
      <c r="P1136" s="230">
        <f>P1133/'Summary (banks)'!$P$99</f>
        <v>0</v>
      </c>
      <c r="Q1136" s="230" t="e">
        <f>Q1133/'Summary (banks)'!$Q$99</f>
        <v>#DIV/0!</v>
      </c>
      <c r="R1136" s="230">
        <f>R1133/'Summary (banks)'!$R$99</f>
        <v>0.72783893252392262</v>
      </c>
      <c r="S1136" s="230">
        <f>S1133/'Summary (banks)'!$S$99</f>
        <v>1.6860465116279071</v>
      </c>
      <c r="T1136" s="230">
        <f>T1133/'Summary (banks)'!$T$99</f>
        <v>0</v>
      </c>
      <c r="U1136" s="230">
        <f>U1133/'Summary (banks)'!$U$99</f>
        <v>1.6861632068869723</v>
      </c>
      <c r="V1136" s="230">
        <f>V1133/'Summary (banks)'!$V$99</f>
        <v>-0.44422438669647762</v>
      </c>
      <c r="W1136" s="230">
        <f>W1133/'Summary (banks)'!$W$99</f>
        <v>-1.754982395807746</v>
      </c>
      <c r="X1136" s="230">
        <f>X1133/'Summary (banks)'!$X$99</f>
        <v>0</v>
      </c>
      <c r="Z1136" s="399"/>
    </row>
    <row r="1137" spans="1:26" s="23" customFormat="1" ht="15.75" customHeight="1" x14ac:dyDescent="0.25">
      <c r="A1137" s="187"/>
      <c r="B1137" s="168"/>
      <c r="C1137" s="134"/>
      <c r="D1137" s="134"/>
      <c r="E1137" s="134"/>
      <c r="F1137" s="134"/>
      <c r="G1137" s="134"/>
      <c r="H1137" s="134"/>
      <c r="I1137" s="134"/>
      <c r="J1137" s="134"/>
      <c r="K1137" s="134"/>
      <c r="L1137" s="134"/>
      <c r="M1137" s="134"/>
      <c r="N1137" s="134"/>
      <c r="O1137" s="134"/>
      <c r="P1137" s="134"/>
      <c r="Q1137" s="134"/>
      <c r="R1137" s="134"/>
      <c r="S1137" s="134"/>
      <c r="T1137" s="134"/>
      <c r="U1137" s="134"/>
      <c r="V1137" s="134"/>
      <c r="W1137" s="134"/>
      <c r="X1137" s="134"/>
      <c r="Y1137" s="134"/>
      <c r="Z1137" s="395"/>
    </row>
    <row r="1138" spans="1:26" s="17" customFormat="1" ht="15.75" thickBot="1" x14ac:dyDescent="0.3">
      <c r="A1138" s="187"/>
      <c r="B1138" s="168"/>
      <c r="C1138" s="134"/>
      <c r="D1138" s="134"/>
      <c r="E1138" s="134"/>
      <c r="F1138" s="134"/>
      <c r="G1138" s="134"/>
      <c r="H1138" s="134"/>
      <c r="I1138" s="134"/>
      <c r="J1138" s="134"/>
      <c r="K1138" s="134"/>
      <c r="L1138" s="134"/>
      <c r="M1138" s="134"/>
      <c r="N1138" s="134"/>
      <c r="O1138" s="134"/>
      <c r="P1138" s="134"/>
      <c r="Q1138" s="134"/>
      <c r="R1138" s="134"/>
      <c r="S1138" s="134"/>
      <c r="T1138" s="134"/>
      <c r="U1138" s="134"/>
      <c r="V1138" s="134"/>
      <c r="W1138" s="134"/>
      <c r="X1138" s="134"/>
      <c r="Y1138" s="134"/>
      <c r="Z1138" s="395"/>
    </row>
    <row r="1139" spans="1:26" s="17" customFormat="1" ht="15.75" thickBot="1" x14ac:dyDescent="0.3">
      <c r="A1139" s="689" t="s">
        <v>122</v>
      </c>
      <c r="B1139" s="684" t="s">
        <v>331</v>
      </c>
      <c r="C1139" s="188" t="s">
        <v>2</v>
      </c>
      <c r="D1139" s="203">
        <f>SUM(E1139:X1139)</f>
        <v>3275.0422360000002</v>
      </c>
      <c r="E1139" s="203"/>
      <c r="F1139" s="203"/>
      <c r="G1139" s="203">
        <f>RBS!C43</f>
        <v>135.042236</v>
      </c>
      <c r="H1139" s="188"/>
      <c r="I1139" s="188">
        <f>'Standard Chartered'!C55</f>
        <v>0</v>
      </c>
      <c r="J1139" s="188">
        <f>'BNP Paribas'!C54</f>
        <v>17</v>
      </c>
      <c r="K1139" s="188">
        <f>'Crédit Agricole'!C41</f>
        <v>23</v>
      </c>
      <c r="L1139" s="188">
        <f>'Société Générale'!C74</f>
        <v>54</v>
      </c>
      <c r="M1139" s="188">
        <f>'BPCE group'!C55</f>
        <v>3</v>
      </c>
      <c r="N1139" s="188"/>
      <c r="O1139" s="188">
        <f>'Deutsche Bank'!C54</f>
        <v>3</v>
      </c>
      <c r="P1139" s="188"/>
      <c r="Q1139" s="188"/>
      <c r="R1139" s="188"/>
      <c r="S1139" s="188">
        <f>Rabobank!D40</f>
        <v>31</v>
      </c>
      <c r="T1139" s="188"/>
      <c r="U1139" s="188"/>
      <c r="V1139" s="188">
        <f>Santander!C36</f>
        <v>116</v>
      </c>
      <c r="W1139" s="188"/>
      <c r="X1139" s="188">
        <f>Nordea!D18</f>
        <v>2893</v>
      </c>
      <c r="Y1139" s="188"/>
      <c r="Z1139" s="404"/>
    </row>
    <row r="1140" spans="1:26" s="23" customFormat="1" x14ac:dyDescent="0.25">
      <c r="A1140" s="690"/>
      <c r="B1140" s="685"/>
      <c r="C1140" s="189" t="s">
        <v>333</v>
      </c>
      <c r="D1140" s="230">
        <f>D1139/'Summary (banks)'!$D$3</f>
        <v>6.7055536701248943E-3</v>
      </c>
      <c r="E1140" s="230">
        <f>E1139/'Summary (banks)'!$E$3</f>
        <v>0</v>
      </c>
      <c r="F1140" s="230">
        <f>F1139/'Summary (banks)'!$F$3</f>
        <v>0</v>
      </c>
      <c r="G1140" s="230">
        <f>G1139/'Summary (banks)'!$G$3</f>
        <v>7.5833784724909075E-3</v>
      </c>
      <c r="H1140" s="230">
        <f>H1139/'Summary (banks)'!$H$3</f>
        <v>0</v>
      </c>
      <c r="I1140" s="230">
        <f>I1139/'Summary (banks)'!$I$3</f>
        <v>0</v>
      </c>
      <c r="J1140" s="230">
        <f>J1139/'Summary (banks)'!$J$3</f>
        <v>3.9591969816945362E-4</v>
      </c>
      <c r="K1140" s="230">
        <f>K1139/'Summary (banks)'!$K$3</f>
        <v>7.0930734595694815E-4</v>
      </c>
      <c r="L1140" s="230">
        <f>L1139/'Summary (banks)'!$L$3</f>
        <v>2.1058378504855125E-3</v>
      </c>
      <c r="M1140" s="230">
        <f>M1139/'Summary (banks)'!$M$3</f>
        <v>1.2571237009721757E-4</v>
      </c>
      <c r="N1140" s="230">
        <f>N1139/'Summary (banks)'!$N$3</f>
        <v>0</v>
      </c>
      <c r="O1140" s="230">
        <f>O1139/'Summary (banks)'!$O$3</f>
        <v>8.6512674106756636E-5</v>
      </c>
      <c r="P1140" s="230">
        <f>P1139/'Summary (banks)'!$P$3</f>
        <v>0</v>
      </c>
      <c r="Q1140" s="230">
        <f>Q1139/'Summary (banks)'!$Q$3</f>
        <v>0</v>
      </c>
      <c r="R1140" s="230">
        <f>R1139/'Summary (banks)'!$R$3</f>
        <v>0</v>
      </c>
      <c r="S1140" s="230">
        <f>S1139/'Summary (banks)'!$S$3</f>
        <v>2.3820500998924235E-3</v>
      </c>
      <c r="T1140" s="230">
        <f>T1139/'Summary (banks)'!$T$3</f>
        <v>0</v>
      </c>
      <c r="U1140" s="230">
        <f>U1139/'Summary (banks)'!$U$3</f>
        <v>0</v>
      </c>
      <c r="V1140" s="230">
        <f>V1139/'Summary (banks)'!$V$3</f>
        <v>2.527508443185532E-3</v>
      </c>
      <c r="W1140" s="230">
        <f>W1139/'Summary (banks)'!$W$3</f>
        <v>0</v>
      </c>
      <c r="X1140" s="230">
        <f>X1139/'Summary (banks)'!$X$3</f>
        <v>0.28527758603687997</v>
      </c>
      <c r="Y1140" s="17"/>
      <c r="Z1140" s="397"/>
    </row>
    <row r="1141" spans="1:26" s="360" customFormat="1" ht="15.75" thickBot="1" x14ac:dyDescent="0.3">
      <c r="A1141" s="695"/>
      <c r="B1141" s="696"/>
      <c r="C1141" s="359" t="s">
        <v>334</v>
      </c>
      <c r="D1141" s="264">
        <f>D1139/'Summary (banks)'!$D$7</f>
        <v>1.2775213335507235E-2</v>
      </c>
      <c r="E1141" s="264">
        <f>E1139/'Summary (banks)'!$E$7</f>
        <v>0</v>
      </c>
      <c r="F1141" s="264">
        <f>F1139/'Summary (banks)'!$F$7</f>
        <v>0</v>
      </c>
      <c r="G1141" s="264">
        <f>G1139/'Summary (banks)'!$G$7</f>
        <v>5.1041666666666666E-2</v>
      </c>
      <c r="H1141" s="264">
        <f>H1139/'Summary (banks)'!$H$7</f>
        <v>0</v>
      </c>
      <c r="I1141" s="264">
        <f>I1139/'Summary (banks)'!$I$7</f>
        <v>0</v>
      </c>
      <c r="J1141" s="264">
        <f>J1139/'Summary (banks)'!$J$7</f>
        <v>5.9372053225299477E-4</v>
      </c>
      <c r="K1141" s="264">
        <f>K1139/'Summary (banks)'!$K$7</f>
        <v>2.5956438325245457E-3</v>
      </c>
      <c r="L1141" s="264">
        <f>L1139/'Summary (banks)'!$L$7</f>
        <v>3.9864166543629115E-3</v>
      </c>
      <c r="M1141" s="264">
        <f>M1139/'Summary (banks)'!$M$7</f>
        <v>6.3211125158027818E-4</v>
      </c>
      <c r="N1141" s="264">
        <f>N1139/'Summary (banks)'!$N$7</f>
        <v>0</v>
      </c>
      <c r="O1141" s="264">
        <f>O1139/'Summary (banks)'!$O$7</f>
        <v>1.2413621881077503E-4</v>
      </c>
      <c r="P1141" s="264">
        <f>P1139/'Summary (banks)'!$P$7</f>
        <v>0</v>
      </c>
      <c r="Q1141" s="264">
        <f>Q1139/'Summary (banks)'!$Q$7</f>
        <v>0</v>
      </c>
      <c r="R1141" s="264">
        <f>R1139/'Summary (banks)'!$R$7</f>
        <v>0</v>
      </c>
      <c r="S1141" s="264">
        <f>S1139/'Summary (banks)'!$S$7</f>
        <v>7.4861144651050468E-3</v>
      </c>
      <c r="T1141" s="264">
        <f>T1139/'Summary (banks)'!$T$7</f>
        <v>0</v>
      </c>
      <c r="U1141" s="264">
        <f>U1139/'Summary (banks)'!$U$7</f>
        <v>0</v>
      </c>
      <c r="V1141" s="264">
        <f>V1139/'Summary (banks)'!$V$7</f>
        <v>2.8752726551655762E-3</v>
      </c>
      <c r="W1141" s="264">
        <f>W1139/'Summary (banks)'!$W$7</f>
        <v>0</v>
      </c>
      <c r="X1141" s="264">
        <f>X1139/'Summary (banks)'!$X$7</f>
        <v>0.39914459161147903</v>
      </c>
      <c r="Z1141" s="397"/>
    </row>
    <row r="1142" spans="1:26" s="17" customFormat="1" ht="15.75" thickBot="1" x14ac:dyDescent="0.3">
      <c r="A1142" s="690"/>
      <c r="B1142" s="685"/>
      <c r="C1142" s="188" t="s">
        <v>6</v>
      </c>
      <c r="D1142" s="203">
        <f>SUM(E1142:X1142)</f>
        <v>932.99452399999996</v>
      </c>
      <c r="E1142" s="188"/>
      <c r="F1142" s="188"/>
      <c r="G1142" s="203">
        <f>RBS!E43</f>
        <v>112.994524</v>
      </c>
      <c r="H1142" s="188"/>
      <c r="I1142" s="188">
        <f>'Standard Chartered'!E55</f>
        <v>0</v>
      </c>
      <c r="J1142" s="188">
        <f>'BNP Paribas'!E54</f>
        <v>-3</v>
      </c>
      <c r="K1142" s="188">
        <f>'Crédit Agricole'!E41</f>
        <v>8</v>
      </c>
      <c r="L1142" s="188">
        <f>'Société Générale'!E74</f>
        <v>29</v>
      </c>
      <c r="M1142" s="188">
        <f>'BPCE group'!E55</f>
        <v>0</v>
      </c>
      <c r="N1142" s="188"/>
      <c r="O1142" s="188">
        <f>'Deutsche Bank'!E54</f>
        <v>-1</v>
      </c>
      <c r="P1142" s="188"/>
      <c r="Q1142" s="188"/>
      <c r="R1142" s="188"/>
      <c r="S1142" s="188">
        <f>Rabobank!F40</f>
        <v>7</v>
      </c>
      <c r="T1142" s="188"/>
      <c r="U1142" s="188"/>
      <c r="V1142" s="188">
        <f>Santander!E36</f>
        <v>7</v>
      </c>
      <c r="W1142" s="188"/>
      <c r="X1142" s="188">
        <f>Nordea!F18</f>
        <v>773</v>
      </c>
      <c r="Y1142" s="188"/>
      <c r="Z1142" s="404"/>
    </row>
    <row r="1143" spans="1:26" s="23" customFormat="1" x14ac:dyDescent="0.25">
      <c r="A1143" s="690"/>
      <c r="B1143" s="685"/>
      <c r="C1143" s="189" t="s">
        <v>335</v>
      </c>
      <c r="D1143" s="230">
        <f>D1142/'Summary (banks)'!$D$29</f>
        <v>9.8919269444228582E-3</v>
      </c>
      <c r="E1143" s="230">
        <f>E1142/'Summary (banks)'!$E$29</f>
        <v>0</v>
      </c>
      <c r="F1143" s="230">
        <f>F1142/'Summary (banks)'!$F$29</f>
        <v>0</v>
      </c>
      <c r="G1143" s="230">
        <f>G1142/'Summary (banks)'!$G$29</f>
        <v>-3.0336662967073619E-2</v>
      </c>
      <c r="H1143" s="230">
        <f>H1142/'Summary (banks)'!$H$29</f>
        <v>0</v>
      </c>
      <c r="I1143" s="230">
        <f>I1142/'Summary (banks)'!$I$29</f>
        <v>0</v>
      </c>
      <c r="J1143" s="230">
        <f>J1142/'Summary (banks)'!$J$29</f>
        <v>-3.0643513789581204E-4</v>
      </c>
      <c r="K1143" s="230">
        <f>K1142/'Summary (banks)'!$K$29</f>
        <v>9.0477267586518888E-4</v>
      </c>
      <c r="L1143" s="230">
        <f>L1142/'Summary (banks)'!$L$29</f>
        <v>4.7455408280150544E-3</v>
      </c>
      <c r="M1143" s="230">
        <f>M1142/'Summary (banks)'!$M$29</f>
        <v>0</v>
      </c>
      <c r="N1143" s="230">
        <f>N1142/'Summary (banks)'!$N$29</f>
        <v>0</v>
      </c>
      <c r="O1143" s="230">
        <f>O1142/'Summary (banks)'!$O$29</f>
        <v>2.0008003201280514E-4</v>
      </c>
      <c r="P1143" s="230">
        <f>P1142/'Summary (banks)'!$P$29</f>
        <v>0</v>
      </c>
      <c r="Q1143" s="230">
        <f>Q1142/'Summary (banks)'!$Q$29</f>
        <v>0</v>
      </c>
      <c r="R1143" s="230">
        <f>R1142/'Summary (banks)'!$R$29</f>
        <v>0</v>
      </c>
      <c r="S1143" s="230">
        <f>S1142/'Summary (banks)'!$S$29</f>
        <v>2.4398745207389336E-3</v>
      </c>
      <c r="T1143" s="230">
        <f>T1142/'Summary (banks)'!$T$29</f>
        <v>0</v>
      </c>
      <c r="U1143" s="230">
        <f>U1142/'Summary (banks)'!$U$29</f>
        <v>0</v>
      </c>
      <c r="V1143" s="230">
        <f>V1142/'Summary (banks)'!$V$29</f>
        <v>7.3321462239446945E-4</v>
      </c>
      <c r="W1143" s="230">
        <f>W1142/'Summary (banks)'!$W$29</f>
        <v>0</v>
      </c>
      <c r="X1143" s="230">
        <f>X1142/'Summary (banks)'!$X$29</f>
        <v>0.164328231292517</v>
      </c>
      <c r="Y1143" s="17"/>
      <c r="Z1143" s="397"/>
    </row>
    <row r="1144" spans="1:26" s="360" customFormat="1" ht="15.75" thickBot="1" x14ac:dyDescent="0.3">
      <c r="A1144" s="695"/>
      <c r="B1144" s="696"/>
      <c r="C1144" s="359" t="s">
        <v>336</v>
      </c>
      <c r="D1144" s="264">
        <f>D1142/'Summary (banks)'!$D$33</f>
        <v>1.3784212845048769E-2</v>
      </c>
      <c r="E1144" s="264">
        <f>E1142/'Summary (banks)'!$E$33</f>
        <v>0</v>
      </c>
      <c r="F1144" s="264">
        <f>F1142/'Summary (banks)'!$F$33</f>
        <v>0</v>
      </c>
      <c r="G1144" s="264">
        <f>G1142/'Summary (banks)'!$G$33</f>
        <v>-3.4381551362683435E-2</v>
      </c>
      <c r="H1144" s="264">
        <f>H1142/'Summary (banks)'!$H$33</f>
        <v>0</v>
      </c>
      <c r="I1144" s="264">
        <f>I1142/'Summary (banks)'!$I$33</f>
        <v>0</v>
      </c>
      <c r="J1144" s="264">
        <f>J1142/'Summary (banks)'!$J$33</f>
        <v>-3.8240917782026768E-4</v>
      </c>
      <c r="K1144" s="264">
        <f>K1142/'Summary (banks)'!$K$33</f>
        <v>3.2012805122048822E-3</v>
      </c>
      <c r="L1144" s="264">
        <f>L1142/'Summary (banks)'!$L$33</f>
        <v>6.5051592642440554E-3</v>
      </c>
      <c r="M1144" s="264">
        <f>M1142/'Summary (banks)'!$M$33</f>
        <v>0</v>
      </c>
      <c r="N1144" s="264">
        <f>N1142/'Summary (banks)'!$N$33</f>
        <v>0</v>
      </c>
      <c r="O1144" s="264">
        <f>O1142/'Summary (banks)'!$O$33</f>
        <v>1.3315579227696406E-3</v>
      </c>
      <c r="P1144" s="264">
        <f>P1142/'Summary (banks)'!$P$33</f>
        <v>0</v>
      </c>
      <c r="Q1144" s="264">
        <f>Q1142/'Summary (banks)'!$Q$33</f>
        <v>0</v>
      </c>
      <c r="R1144" s="264">
        <f>R1142/'Summary (banks)'!$R$33</f>
        <v>0</v>
      </c>
      <c r="S1144" s="264">
        <f>S1142/'Summary (banks)'!$S$33</f>
        <v>9.1027308192457735E-3</v>
      </c>
      <c r="T1144" s="264">
        <f>T1142/'Summary (banks)'!$T$33</f>
        <v>0</v>
      </c>
      <c r="U1144" s="264">
        <f>U1142/'Summary (banks)'!$U$33</f>
        <v>0</v>
      </c>
      <c r="V1144" s="264">
        <f>V1142/'Summary (banks)'!$V$33</f>
        <v>6.6432570940495395E-4</v>
      </c>
      <c r="W1144" s="264">
        <f>W1142/'Summary (banks)'!$W$33</f>
        <v>0</v>
      </c>
      <c r="X1144" s="264">
        <f>X1142/'Summary (banks)'!$X$33</f>
        <v>0.19664207580768253</v>
      </c>
      <c r="Z1144" s="397"/>
    </row>
    <row r="1145" spans="1:26" s="17" customFormat="1" ht="15.75" thickBot="1" x14ac:dyDescent="0.3">
      <c r="A1145" s="690"/>
      <c r="B1145" s="685"/>
      <c r="C1145" s="188" t="s">
        <v>400</v>
      </c>
      <c r="D1145" s="203">
        <f>SUM(E1145:X1145)</f>
        <v>158.88990999999999</v>
      </c>
      <c r="E1145" s="203"/>
      <c r="F1145" s="203"/>
      <c r="G1145" s="203">
        <f>RBS!F43</f>
        <v>6.8899100000000004</v>
      </c>
      <c r="H1145" s="188"/>
      <c r="I1145" s="188">
        <f>'Standard Chartered'!F55</f>
        <v>0</v>
      </c>
      <c r="J1145" s="188">
        <f>'BNP Paribas'!H54</f>
        <v>0</v>
      </c>
      <c r="K1145" s="188">
        <f>'Crédit Agricole'!H41</f>
        <v>3</v>
      </c>
      <c r="L1145" s="188">
        <f>'Société Générale'!H74</f>
        <v>12</v>
      </c>
      <c r="M1145" s="188">
        <f>'BPCE group'!F55</f>
        <v>0</v>
      </c>
      <c r="N1145" s="188"/>
      <c r="O1145" s="188">
        <f>'Deutsche Bank'!F54</f>
        <v>0</v>
      </c>
      <c r="P1145" s="188"/>
      <c r="Q1145" s="188"/>
      <c r="R1145" s="188"/>
      <c r="S1145" s="188">
        <f>Rabobank!G40</f>
        <v>2</v>
      </c>
      <c r="T1145" s="188"/>
      <c r="U1145" s="188"/>
      <c r="V1145" s="188">
        <f>Santander!F36</f>
        <v>5</v>
      </c>
      <c r="W1145" s="188"/>
      <c r="X1145" s="188">
        <f>Nordea!G18</f>
        <v>130</v>
      </c>
      <c r="Y1145" s="188"/>
      <c r="Z1145" s="404"/>
    </row>
    <row r="1146" spans="1:26" s="23" customFormat="1" x14ac:dyDescent="0.25">
      <c r="A1146" s="690"/>
      <c r="B1146" s="685"/>
      <c r="C1146" s="189" t="s">
        <v>401</v>
      </c>
      <c r="D1146" s="230">
        <f>D1145/'Summary (banks)'!$D$42</f>
        <v>5.6955129178225148E-3</v>
      </c>
      <c r="E1146" s="230">
        <f>E1145/'Summary (banks)'!$E$42</f>
        <v>0</v>
      </c>
      <c r="F1146" s="230">
        <f>F1145/'Summary (banks)'!$F$42</f>
        <v>0</v>
      </c>
      <c r="G1146" s="230">
        <f>G1145/'Summary (banks)'!$G$42</f>
        <v>8.9285714285714302E-2</v>
      </c>
      <c r="H1146" s="230">
        <f>H1145/'Summary (banks)'!$H$42</f>
        <v>0</v>
      </c>
      <c r="I1146" s="230">
        <f>I1145/'Summary (banks)'!$I$42</f>
        <v>0</v>
      </c>
      <c r="J1146" s="230">
        <f>J1145/'Summary (banks)'!$J$42</f>
        <v>0</v>
      </c>
      <c r="K1146" s="230">
        <f>K1145/'Summary (banks)'!$K$42</f>
        <v>1.0033444816053511E-3</v>
      </c>
      <c r="L1146" s="230">
        <f>L1145/'Summary (banks)'!$L$42</f>
        <v>7.0093457943925233E-3</v>
      </c>
      <c r="M1146" s="230">
        <f>M1145/'Summary (banks)'!$M$42</f>
        <v>0</v>
      </c>
      <c r="N1146" s="230">
        <f>N1145/'Summary (banks)'!$N$42</f>
        <v>0</v>
      </c>
      <c r="O1146" s="230">
        <f>O1145/'Summary (banks)'!$O$42</f>
        <v>0</v>
      </c>
      <c r="P1146" s="230">
        <f>P1145/'Summary (banks)'!$P$42</f>
        <v>0</v>
      </c>
      <c r="Q1146" s="230">
        <f>Q1145/'Summary (banks)'!$Q$42</f>
        <v>0</v>
      </c>
      <c r="R1146" s="230">
        <f>R1145/'Summary (banks)'!$R$42</f>
        <v>0</v>
      </c>
      <c r="S1146" s="230">
        <f>S1145/'Summary (banks)'!$S$42</f>
        <v>3.0534351145038168E-3</v>
      </c>
      <c r="T1146" s="230">
        <f>T1145/'Summary (banks)'!$T$42</f>
        <v>0</v>
      </c>
      <c r="U1146" s="230">
        <f>U1145/'Summary (banks)'!$U$42</f>
        <v>0</v>
      </c>
      <c r="V1146" s="230">
        <f>V1145/'Summary (banks)'!$V$42</f>
        <v>2.2675736961451248E-3</v>
      </c>
      <c r="W1146" s="230">
        <f>W1145/'Summary (banks)'!$W$42</f>
        <v>0</v>
      </c>
      <c r="X1146" s="230">
        <f>X1145/'Summary (banks)'!$X$42</f>
        <v>0.12476007677543186</v>
      </c>
      <c r="Y1146" s="17"/>
      <c r="Z1146" s="397"/>
    </row>
    <row r="1147" spans="1:26" s="360" customFormat="1" ht="15.75" thickBot="1" x14ac:dyDescent="0.3">
      <c r="A1147" s="695"/>
      <c r="B1147" s="696"/>
      <c r="C1147" s="359" t="s">
        <v>402</v>
      </c>
      <c r="D1147" s="264">
        <f>D1145/'Summary (banks)'!$D$46</f>
        <v>8.5259042197754747E-3</v>
      </c>
      <c r="E1147" s="264">
        <f>E1145/'Summary (banks)'!$E$46</f>
        <v>0</v>
      </c>
      <c r="F1147" s="264">
        <f>F1145/'Summary (banks)'!$F$46</f>
        <v>0</v>
      </c>
      <c r="G1147" s="264">
        <f>G1145/'Summary (banks)'!$G$46</f>
        <v>-4.3859649122807015E-2</v>
      </c>
      <c r="H1147" s="264">
        <f>H1145/'Summary (banks)'!$H$46</f>
        <v>0</v>
      </c>
      <c r="I1147" s="264">
        <f>I1145/'Summary (banks)'!$I$46</f>
        <v>0</v>
      </c>
      <c r="J1147" s="264">
        <f>J1145/'Summary (banks)'!$J$46</f>
        <v>0</v>
      </c>
      <c r="K1147" s="264">
        <f>K1145/'Summary (banks)'!$K$46</f>
        <v>4.2432814710042432E-3</v>
      </c>
      <c r="L1147" s="264">
        <f>L1145/'Summary (banks)'!$L$46</f>
        <v>1.0600706713780919E-2</v>
      </c>
      <c r="M1147" s="264">
        <f>M1145/'Summary (banks)'!$M$46</f>
        <v>0</v>
      </c>
      <c r="N1147" s="264">
        <f>N1145/'Summary (banks)'!$N$46</f>
        <v>0</v>
      </c>
      <c r="O1147" s="264">
        <f>O1145/'Summary (banks)'!$O$46</f>
        <v>0</v>
      </c>
      <c r="P1147" s="264">
        <f>P1145/'Summary (banks)'!$P$46</f>
        <v>0</v>
      </c>
      <c r="Q1147" s="264">
        <f>Q1145/'Summary (banks)'!$Q$46</f>
        <v>0</v>
      </c>
      <c r="R1147" s="264">
        <f>R1145/'Summary (banks)'!$R$46</f>
        <v>0</v>
      </c>
      <c r="S1147" s="264">
        <f>S1145/'Summary (banks)'!$S$46</f>
        <v>4.6403712296983757E-3</v>
      </c>
      <c r="T1147" s="264">
        <f>T1145/'Summary (banks)'!$T$46</f>
        <v>0</v>
      </c>
      <c r="U1147" s="264">
        <f>U1145/'Summary (banks)'!$U$46</f>
        <v>0</v>
      </c>
      <c r="V1147" s="264">
        <f>V1145/'Summary (banks)'!$V$46</f>
        <v>2.3408239700374533E-3</v>
      </c>
      <c r="W1147" s="264">
        <f>W1145/'Summary (banks)'!$W$46</f>
        <v>0</v>
      </c>
      <c r="X1147" s="264">
        <f>X1145/'Summary (banks)'!$X$46</f>
        <v>0.14254385964912281</v>
      </c>
      <c r="Z1147" s="397"/>
    </row>
    <row r="1148" spans="1:26" s="17" customFormat="1" ht="15.75" thickBot="1" x14ac:dyDescent="0.3">
      <c r="A1148" s="690"/>
      <c r="B1148" s="685"/>
      <c r="C1148" s="188" t="s">
        <v>3</v>
      </c>
      <c r="D1148" s="188">
        <f>SUM(E1148:X1148)</f>
        <v>7862</v>
      </c>
      <c r="E1148" s="188"/>
      <c r="F1148" s="188"/>
      <c r="G1148" s="188">
        <f>RBS!D43</f>
        <v>51</v>
      </c>
      <c r="H1148" s="188"/>
      <c r="I1148" s="188">
        <f>'Standard Chartered'!D55</f>
        <v>10</v>
      </c>
      <c r="J1148" s="188">
        <f>'BNP Paribas'!D54</f>
        <v>153</v>
      </c>
      <c r="K1148" s="188">
        <f>'Crédit Agricole'!D41</f>
        <v>40</v>
      </c>
      <c r="L1148" s="188">
        <f>'Société Générale'!D74</f>
        <v>138</v>
      </c>
      <c r="M1148" s="188">
        <f>'BPCE group'!D55</f>
        <v>13</v>
      </c>
      <c r="N1148" s="188"/>
      <c r="O1148" s="188">
        <f>'Deutsche Bank'!D54</f>
        <v>39</v>
      </c>
      <c r="P1148" s="188"/>
      <c r="Q1148" s="188"/>
      <c r="R1148" s="188"/>
      <c r="S1148" s="188">
        <f>Rabobank!E40</f>
        <v>123</v>
      </c>
      <c r="T1148" s="188"/>
      <c r="U1148" s="188"/>
      <c r="V1148" s="188">
        <f>Santander!D36</f>
        <v>338</v>
      </c>
      <c r="W1148" s="188"/>
      <c r="X1148" s="188">
        <f>Nordea!E18</f>
        <v>6957</v>
      </c>
      <c r="Y1148" s="188"/>
      <c r="Z1148" s="404"/>
    </row>
    <row r="1149" spans="1:26" s="23" customFormat="1" x14ac:dyDescent="0.25">
      <c r="A1149" s="690"/>
      <c r="B1149" s="685"/>
      <c r="C1149" s="189" t="s">
        <v>337</v>
      </c>
      <c r="D1149" s="230">
        <f>D1148/'Summary (banks)'!$D$16</f>
        <v>3.7480680430241218E-3</v>
      </c>
      <c r="E1149" s="230">
        <f>E1148/'Summary (banks)'!$E$16</f>
        <v>0</v>
      </c>
      <c r="F1149" s="230">
        <f>F1148/'Summary (banks)'!$F$16</f>
        <v>0</v>
      </c>
      <c r="G1149" s="230">
        <f>G1148/'Summary (banks)'!$G$16</f>
        <v>5.5531963544899223E-4</v>
      </c>
      <c r="H1149" s="230">
        <f>H1148/'Summary (banks)'!$H$16</f>
        <v>0</v>
      </c>
      <c r="I1149" s="230">
        <f>I1148/'Summary (banks)'!$I$16</f>
        <v>1.1452392404773357E-4</v>
      </c>
      <c r="J1149" s="230">
        <f>J1148/'Summary (banks)'!$J$16</f>
        <v>8.4273840408480261E-4</v>
      </c>
      <c r="K1149" s="230">
        <f>K1148/'Summary (banks)'!$K$16</f>
        <v>2.8942722352464474E-4</v>
      </c>
      <c r="L1149" s="230">
        <f>L1148/'Summary (banks)'!$L$16</f>
        <v>1.0477087066111939E-3</v>
      </c>
      <c r="M1149" s="230">
        <f>M1148/'Summary (banks)'!$M$16</f>
        <v>1.263522116496739E-4</v>
      </c>
      <c r="N1149" s="230">
        <f>N1148/'Summary (banks)'!$N$16</f>
        <v>0</v>
      </c>
      <c r="O1149" s="230">
        <f>O1148/'Summary (banks)'!$O$16</f>
        <v>3.8573759952524605E-4</v>
      </c>
      <c r="P1149" s="230">
        <f>P1148/'Summary (banks)'!$P$16</f>
        <v>0</v>
      </c>
      <c r="Q1149" s="230">
        <f>Q1148/'Summary (banks)'!$Q$16</f>
        <v>0</v>
      </c>
      <c r="R1149" s="230">
        <f>R1148/'Summary (banks)'!$R$16</f>
        <v>0</v>
      </c>
      <c r="S1149" s="230">
        <f>S1148/'Summary (banks)'!$S$16</f>
        <v>2.6194735497061077E-3</v>
      </c>
      <c r="T1149" s="230">
        <f>T1148/'Summary (banks)'!$T$16</f>
        <v>0</v>
      </c>
      <c r="U1149" s="230">
        <f>U1148/'Summary (banks)'!$U$16</f>
        <v>0</v>
      </c>
      <c r="V1149" s="230">
        <f>V1148/'Summary (banks)'!$V$16</f>
        <v>1.8352907958537632E-3</v>
      </c>
      <c r="W1149" s="230">
        <f>W1148/'Summary (banks)'!$W$16</f>
        <v>0</v>
      </c>
      <c r="X1149" s="230">
        <f>X1148/'Summary (banks)'!$X$16</f>
        <v>0.2343923722246555</v>
      </c>
      <c r="Y1149" s="17"/>
      <c r="Z1149" s="397"/>
    </row>
    <row r="1150" spans="1:26" s="365" customFormat="1" ht="15.75" thickBot="1" x14ac:dyDescent="0.3">
      <c r="A1150" s="695"/>
      <c r="B1150" s="696"/>
      <c r="C1150" s="359" t="s">
        <v>338</v>
      </c>
      <c r="D1150" s="264">
        <f>D1148/'Summary (banks)'!$D$20</f>
        <v>6.7067662245819792E-3</v>
      </c>
      <c r="E1150" s="264">
        <f>E1148/'Summary (banks)'!$E$20</f>
        <v>0</v>
      </c>
      <c r="F1150" s="264">
        <f>F1148/'Summary (banks)'!$F$20</f>
        <v>0</v>
      </c>
      <c r="G1150" s="264">
        <f>G1148/'Summary (banks)'!$G$20</f>
        <v>1.87004986799648E-3</v>
      </c>
      <c r="H1150" s="264">
        <f>H1148/'Summary (banks)'!$H$20</f>
        <v>0</v>
      </c>
      <c r="I1150" s="264">
        <f>I1148/'Summary (banks)'!$I$20</f>
        <v>1.1700696191423389E-4</v>
      </c>
      <c r="J1150" s="264">
        <f>J1148/'Summary (banks)'!$J$20</f>
        <v>1.2282250943244763E-3</v>
      </c>
      <c r="K1150" s="264">
        <f>K1148/'Summary (banks)'!$K$20</f>
        <v>1.1622501162250117E-3</v>
      </c>
      <c r="L1150" s="264">
        <f>L1148/'Summary (banks)'!$L$20</f>
        <v>1.7227604114650953E-3</v>
      </c>
      <c r="M1150" s="264">
        <f>M1148/'Summary (banks)'!$M$20</f>
        <v>1.1154011154011153E-3</v>
      </c>
      <c r="N1150" s="264">
        <f>N1148/'Summary (banks)'!$N$20</f>
        <v>0</v>
      </c>
      <c r="O1150" s="264">
        <f>O1148/'Summary (banks)'!$O$20</f>
        <v>7.0463250704632502E-4</v>
      </c>
      <c r="P1150" s="264">
        <f>P1148/'Summary (banks)'!$P$20</f>
        <v>0</v>
      </c>
      <c r="Q1150" s="264">
        <f>Q1148/'Summary (banks)'!$Q$20</f>
        <v>0</v>
      </c>
      <c r="R1150" s="264">
        <f>R1148/'Summary (banks)'!$R$20</f>
        <v>0</v>
      </c>
      <c r="S1150" s="264">
        <f>S1148/'Summary (banks)'!$S$20</f>
        <v>1.0323122114981115E-2</v>
      </c>
      <c r="T1150" s="264">
        <f>T1148/'Summary (banks)'!$T$20</f>
        <v>0</v>
      </c>
      <c r="U1150" s="264">
        <f>U1148/'Summary (banks)'!$U$20</f>
        <v>0</v>
      </c>
      <c r="V1150" s="264">
        <f>V1148/'Summary (banks)'!$V$20</f>
        <v>2.1901262886430935E-3</v>
      </c>
      <c r="W1150" s="264">
        <f>W1148/'Summary (banks)'!$W$20</f>
        <v>0</v>
      </c>
      <c r="X1150" s="264">
        <f>X1148/'Summary (banks)'!$X$20</f>
        <v>0.30615208590036963</v>
      </c>
      <c r="Y1150" s="360"/>
      <c r="Z1150" s="397"/>
    </row>
    <row r="1151" spans="1:26" s="230" customFormat="1" ht="15" customHeight="1" thickTop="1" thickBot="1" x14ac:dyDescent="0.3">
      <c r="A1151" s="690"/>
      <c r="B1151" s="685"/>
      <c r="C1151" s="190" t="s">
        <v>405</v>
      </c>
      <c r="D1151" s="188">
        <f>SUM(E1151:X1151)</f>
        <v>0</v>
      </c>
      <c r="E1151" s="190"/>
      <c r="F1151" s="190"/>
      <c r="G1151" s="190"/>
      <c r="H1151" s="190"/>
      <c r="I1151" s="188">
        <f>'Standard Chartered'!G55</f>
        <v>0</v>
      </c>
      <c r="J1151" s="190"/>
      <c r="K1151" s="190"/>
      <c r="L1151" s="190"/>
      <c r="M1151" s="190"/>
      <c r="N1151" s="190"/>
      <c r="O1151" s="190"/>
      <c r="P1151" s="190"/>
      <c r="Q1151" s="190"/>
      <c r="R1151" s="190"/>
      <c r="S1151" s="190"/>
      <c r="T1151" s="190"/>
      <c r="U1151" s="190"/>
      <c r="V1151" s="188">
        <f>Santander!G202</f>
        <v>0</v>
      </c>
      <c r="W1151" s="190"/>
      <c r="X1151" s="188">
        <f>Nordea!H18</f>
        <v>0</v>
      </c>
      <c r="Y1151" s="190"/>
      <c r="Z1151" s="405"/>
    </row>
    <row r="1152" spans="1:26" s="17" customFormat="1" ht="15.75" thickBot="1" x14ac:dyDescent="0.3">
      <c r="A1152" s="690"/>
      <c r="B1152" s="686"/>
      <c r="C1152" s="191" t="s">
        <v>406</v>
      </c>
      <c r="D1152" s="192"/>
      <c r="E1152" s="192"/>
      <c r="F1152" s="192"/>
      <c r="G1152" s="192"/>
      <c r="H1152" s="192"/>
      <c r="I1152" s="192"/>
      <c r="J1152" s="192"/>
      <c r="K1152" s="192"/>
      <c r="L1152" s="192"/>
      <c r="M1152" s="192"/>
      <c r="N1152" s="192"/>
      <c r="O1152" s="192"/>
      <c r="P1152" s="192"/>
      <c r="Q1152" s="192"/>
      <c r="R1152" s="192"/>
      <c r="S1152" s="192"/>
      <c r="T1152" s="192"/>
      <c r="U1152" s="192"/>
      <c r="V1152" s="192"/>
      <c r="W1152" s="192"/>
      <c r="X1152" s="192"/>
      <c r="Y1152" s="192"/>
      <c r="Z1152" s="398"/>
    </row>
    <row r="1153" spans="1:26" s="23" customFormat="1" ht="16.5" thickTop="1" thickBot="1" x14ac:dyDescent="0.3">
      <c r="A1153" s="690"/>
      <c r="B1153" s="687" t="s">
        <v>82</v>
      </c>
      <c r="C1153" s="200" t="s">
        <v>91</v>
      </c>
      <c r="D1153" s="200">
        <f>D1145/D1142</f>
        <v>0.17030101025544711</v>
      </c>
      <c r="E1153" s="200"/>
      <c r="F1153" s="200"/>
      <c r="G1153" s="200">
        <f>RBS!H43</f>
        <v>6.0975609756097567E-2</v>
      </c>
      <c r="H1153" s="200"/>
      <c r="I1153" s="188" t="e">
        <f>'Standard Chartered'!L55</f>
        <v>#DIV/0!</v>
      </c>
      <c r="J1153" s="200">
        <f>'BNP Paribas'!J54</f>
        <v>0</v>
      </c>
      <c r="K1153" s="200">
        <f>'Crédit Agricole'!K41</f>
        <v>0.125</v>
      </c>
      <c r="L1153" s="200">
        <f>'Société Générale'!K74</f>
        <v>0.41379310344827586</v>
      </c>
      <c r="M1153" s="200" t="e">
        <f>'BPCE group'!H55</f>
        <v>#DIV/0!</v>
      </c>
      <c r="N1153" s="200"/>
      <c r="O1153" s="200">
        <f>'Deutsche Bank'!H54</f>
        <v>0</v>
      </c>
      <c r="P1153" s="200"/>
      <c r="Q1153" s="200"/>
      <c r="R1153" s="200"/>
      <c r="S1153" s="201">
        <f>Rabobank!I40</f>
        <v>0.2857142857142857</v>
      </c>
      <c r="T1153" s="200"/>
      <c r="U1153" s="200"/>
      <c r="V1153" s="201">
        <f>Santander!H202</f>
        <v>0</v>
      </c>
      <c r="W1153" s="200"/>
      <c r="X1153" s="201">
        <f>Nordea!I18</f>
        <v>0.16817593790426907</v>
      </c>
      <c r="Y1153" s="200"/>
      <c r="Z1153" s="406">
        <f>MEDIAN(N1153:X1153,J1153:L1153,E1153:H1153)</f>
        <v>9.298780487804878E-2</v>
      </c>
    </row>
    <row r="1154" spans="1:26" s="17" customFormat="1" ht="15.75" thickBot="1" x14ac:dyDescent="0.3">
      <c r="A1154" s="690"/>
      <c r="B1154" s="688"/>
      <c r="C1154" s="193" t="s">
        <v>407</v>
      </c>
      <c r="D1154" s="204"/>
      <c r="G1154" s="204"/>
      <c r="I1154" s="204"/>
      <c r="J1154" s="204"/>
      <c r="K1154" s="204"/>
      <c r="L1154" s="204"/>
      <c r="M1154" s="204"/>
      <c r="O1154" s="204"/>
      <c r="S1154" s="204"/>
      <c r="V1154" s="204"/>
      <c r="X1154" s="204"/>
      <c r="Z1154" s="397"/>
    </row>
    <row r="1155" spans="1:26" s="17" customFormat="1" ht="15.75" thickBot="1" x14ac:dyDescent="0.3">
      <c r="A1155" s="690"/>
      <c r="B1155" s="688"/>
      <c r="C1155" s="188" t="s">
        <v>497</v>
      </c>
      <c r="D1155" s="392">
        <f>D1142/D1148</f>
        <v>0.11867139709997455</v>
      </c>
      <c r="E1155" s="188"/>
      <c r="F1155" s="188"/>
      <c r="G1155" s="233">
        <f>RBS!I43</f>
        <v>2.2155789019607841</v>
      </c>
      <c r="H1155" s="233"/>
      <c r="I1155" s="233">
        <f>'Standard Chartered'!M55</f>
        <v>0</v>
      </c>
      <c r="J1155" s="233">
        <f>'BNP Paribas'!L54</f>
        <v>-1.9607843137254902E-2</v>
      </c>
      <c r="K1155" s="233">
        <f>'Crédit Agricole'!L41</f>
        <v>0.2</v>
      </c>
      <c r="L1155" s="233">
        <f>'Société Générale'!M74</f>
        <v>0.21014492753623187</v>
      </c>
      <c r="M1155" s="233">
        <f>'BPCE group'!I55</f>
        <v>0</v>
      </c>
      <c r="N1155" s="233"/>
      <c r="O1155" s="233">
        <f>'Deutsche Bank'!I54</f>
        <v>-2.564102564102564E-2</v>
      </c>
      <c r="P1155" s="233"/>
      <c r="Q1155" s="233"/>
      <c r="R1155" s="233"/>
      <c r="S1155" s="233">
        <f>Rabobank!J40</f>
        <v>5.6910569105691054E-2</v>
      </c>
      <c r="T1155" s="188"/>
      <c r="U1155" s="188"/>
      <c r="V1155" s="233">
        <f>Santander!I36</f>
        <v>2.0710059171597635E-2</v>
      </c>
      <c r="W1155" s="188"/>
      <c r="X1155" s="188">
        <f>Nordea!J18</f>
        <v>0.1111111111111111</v>
      </c>
      <c r="Y1155" s="188"/>
      <c r="Z1155" s="404"/>
    </row>
    <row r="1156" spans="1:26" s="17" customFormat="1" x14ac:dyDescent="0.25">
      <c r="A1156" s="690"/>
      <c r="B1156" s="688"/>
      <c r="C1156" s="189" t="s">
        <v>445</v>
      </c>
      <c r="D1156" s="234">
        <f>D1155/'Summary (banks)'!$D$81</f>
        <v>2.6392068742811765</v>
      </c>
      <c r="E1156" s="230">
        <f>E1155/'Summary (banks)'!$E$81</f>
        <v>0</v>
      </c>
      <c r="F1156" s="230">
        <f>F1155/'Summary (banks)'!$F$81</f>
        <v>0</v>
      </c>
      <c r="G1156" s="230">
        <f>G1155/'Summary (banks)'!$G$81</f>
        <v>-54.629191965354394</v>
      </c>
      <c r="H1156" s="230">
        <f>H1155/'Summary (banks)'!$H$81</f>
        <v>0</v>
      </c>
      <c r="I1156" s="230">
        <f>I1155/'Summary (banks)'!$I$81</f>
        <v>0</v>
      </c>
      <c r="J1156" s="230">
        <f>J1155/'Summary (banks)'!$J$81</f>
        <v>-0.36361833804001686</v>
      </c>
      <c r="K1156" s="230">
        <f>K1155/'Summary (banks)'!$K$81</f>
        <v>3.1260800723818143</v>
      </c>
      <c r="L1156" s="230">
        <f>L1155/'Summary (banks)'!$L$81</f>
        <v>4.5294467804552969</v>
      </c>
      <c r="M1156" s="230">
        <f>M1155/'Summary (banks)'!$M$81</f>
        <v>0</v>
      </c>
      <c r="N1156" s="230">
        <f>N1155/'Summary (banks)'!$N$81</f>
        <v>0</v>
      </c>
      <c r="O1156" s="230">
        <f>O1155/'Summary (banks)'!$O$81</f>
        <v>0.51869465735011955</v>
      </c>
      <c r="P1156" s="230">
        <f>P1155/'Summary (banks)'!$P$81</f>
        <v>0</v>
      </c>
      <c r="Q1156" s="230">
        <f>Q1155/'Summary (banks)'!$Q$81</f>
        <v>0</v>
      </c>
      <c r="R1156" s="230">
        <f>R1155/'Summary (banks)'!$R$81</f>
        <v>0</v>
      </c>
      <c r="S1156" s="230">
        <f>S1155/'Summary (banks)'!$S$81</f>
        <v>0.93143697557575078</v>
      </c>
      <c r="T1156" s="230">
        <f>T1155/'Summary (banks)'!$T$81</f>
        <v>0</v>
      </c>
      <c r="U1156" s="230">
        <f>U1155/'Summary (banks)'!$U$81</f>
        <v>0</v>
      </c>
      <c r="V1156" s="230">
        <f>V1155/'Summary (banks)'!$V$81</f>
        <v>0.39950869042166348</v>
      </c>
      <c r="W1156" s="230">
        <f>W1155/'Summary (banks)'!$W$81</f>
        <v>0</v>
      </c>
      <c r="X1156" s="230">
        <f>X1155/'Summary (banks)'!$X$81</f>
        <v>0.70108182161753585</v>
      </c>
      <c r="Z1156" s="397"/>
    </row>
    <row r="1157" spans="1:26" s="364" customFormat="1" x14ac:dyDescent="0.25">
      <c r="A1157" s="695"/>
      <c r="B1157" s="696"/>
      <c r="C1157" s="359" t="s">
        <v>446</v>
      </c>
      <c r="D1157" s="363">
        <f>D1155/'Summary (banks)'!$D$84</f>
        <v>2.0552696163057207</v>
      </c>
      <c r="E1157" s="264">
        <f>E1155/'Summary (banks)'!$E$84</f>
        <v>0</v>
      </c>
      <c r="F1157" s="264">
        <f>F1155/'Summary (banks)'!$F$84</f>
        <v>0</v>
      </c>
      <c r="G1157" s="264">
        <f>G1155/'Summary (banks)'!$G$84</f>
        <v>-18.38536605417848</v>
      </c>
      <c r="H1157" s="264">
        <f>H1155/'Summary (banks)'!$H$84</f>
        <v>0</v>
      </c>
      <c r="I1157" s="264">
        <f>I1155/'Summary (banks)'!$I$84</f>
        <v>0</v>
      </c>
      <c r="J1157" s="264">
        <f>J1155/'Summary (banks)'!$J$84</f>
        <v>-0.31135105412464542</v>
      </c>
      <c r="K1157" s="264">
        <f>K1155/'Summary (banks)'!$K$84</f>
        <v>2.7543817527010805</v>
      </c>
      <c r="L1157" s="264">
        <f>L1155/'Summary (banks)'!$L$84</f>
        <v>3.7760092587174334</v>
      </c>
      <c r="M1157" s="264">
        <f>M1155/'Summary (banks)'!$M$84</f>
        <v>0</v>
      </c>
      <c r="N1157" s="264">
        <f>N1155/'Summary (banks)'!$N$84</f>
        <v>0</v>
      </c>
      <c r="O1157" s="264">
        <f>O1155/'Summary (banks)'!$O$84</f>
        <v>1.8897196899860014</v>
      </c>
      <c r="P1157" s="264">
        <f>P1155/'Summary (banks)'!$P$84</f>
        <v>0</v>
      </c>
      <c r="Q1157" s="264">
        <f>Q1155/'Summary (banks)'!$Q$84</f>
        <v>0</v>
      </c>
      <c r="R1157" s="264">
        <f>R1155/'Summary (banks)'!$R$84</f>
        <v>0</v>
      </c>
      <c r="S1157" s="264">
        <f>S1155/'Summary (banks)'!$S$84</f>
        <v>0.88178079440092194</v>
      </c>
      <c r="T1157" s="264">
        <f>T1155/'Summary (banks)'!$T$84</f>
        <v>0</v>
      </c>
      <c r="U1157" s="264">
        <f>U1155/'Summary (banks)'!$U$84</f>
        <v>0</v>
      </c>
      <c r="V1157" s="264">
        <f>V1155/'Summary (banks)'!$V$84</f>
        <v>0.30332758108508034</v>
      </c>
      <c r="W1157" s="264">
        <f>W1155/'Summary (banks)'!$W$84</f>
        <v>0</v>
      </c>
      <c r="X1157" s="264">
        <f>X1155/'Summary (banks)'!$X$84</f>
        <v>0.64230193052375695</v>
      </c>
      <c r="Y1157" s="360"/>
      <c r="Z1157" s="397"/>
    </row>
    <row r="1158" spans="1:26" s="17" customFormat="1" ht="15.75" thickBot="1" x14ac:dyDescent="0.3">
      <c r="A1158" s="690"/>
      <c r="B1158" s="688"/>
      <c r="C1158" s="372" t="s">
        <v>447</v>
      </c>
      <c r="D1158" s="234">
        <f>D1155/'Summary (banks)'!$D$92</f>
        <v>2.8413009315961122</v>
      </c>
      <c r="E1158" s="230">
        <f>E1155/'Summary (banks)'!$E$86</f>
        <v>0</v>
      </c>
      <c r="F1158" s="230">
        <f>F1155/'Summary (banks)'!$F$86</f>
        <v>0</v>
      </c>
      <c r="G1158" s="230">
        <f>G1155/'Summary (banks)'!$G$86</f>
        <v>34.968291316526596</v>
      </c>
      <c r="H1158" s="230">
        <f>H1155/'Summary (banks)'!$H$86</f>
        <v>0</v>
      </c>
      <c r="I1158" s="230">
        <f>I1155/'Summary (banks)'!$I$86</f>
        <v>0</v>
      </c>
      <c r="J1158" s="230">
        <f>J1155/'Summary (banks)'!$J$86</f>
        <v>-0.17450731877034717</v>
      </c>
      <c r="K1158" s="230">
        <f>K1155/'Summary (banks)'!$K$86</f>
        <v>2.3258907363420427</v>
      </c>
      <c r="L1158" s="230">
        <f>L1155/'Summary (banks)'!$L$86</f>
        <v>0.8059731311691396</v>
      </c>
      <c r="M1158" s="230">
        <f>M1155/'Summary (banks)'!$M$86</f>
        <v>0</v>
      </c>
      <c r="N1158" s="230">
        <f>N1155/'Summary (banks)'!$N$86</f>
        <v>0</v>
      </c>
      <c r="O1158" s="230">
        <f>O1155/'Summary (banks)'!$O$86</f>
        <v>-9.6414041063487568E-2</v>
      </c>
      <c r="P1158" s="230">
        <f>P1155/'Summary (banks)'!$P$86</f>
        <v>0</v>
      </c>
      <c r="Q1158" s="230" t="e">
        <f>Q1155/'Summary (banks)'!$Q$86</f>
        <v>#DIV/0!</v>
      </c>
      <c r="R1158" s="230">
        <f>R1155/'Summary (banks)'!$R$86</f>
        <v>0</v>
      </c>
      <c r="S1158" s="230">
        <f>S1155/'Summary (banks)'!$S$86</f>
        <v>0.3605584082156611</v>
      </c>
      <c r="T1158" s="230">
        <f>T1155/'Summary (banks)'!$T$86</f>
        <v>0</v>
      </c>
      <c r="U1158" s="230">
        <f>U1155/'Summary (banks)'!$U$86</f>
        <v>0</v>
      </c>
      <c r="V1158" s="230">
        <f>V1155/'Summary (banks)'!$V$86</f>
        <v>0.13137546738301814</v>
      </c>
      <c r="W1158" s="230">
        <f>W1155/'Summary (banks)'!$W$86</f>
        <v>0</v>
      </c>
      <c r="X1158" s="230">
        <f>X1155/'Summary (banks)'!$X$86</f>
        <v>0.23365340649291266</v>
      </c>
      <c r="Z1158" s="397"/>
    </row>
    <row r="1159" spans="1:26" s="230" customFormat="1" ht="15.75" thickBot="1" x14ac:dyDescent="0.3">
      <c r="A1159" s="690"/>
      <c r="B1159" s="688"/>
      <c r="C1159" s="201" t="s">
        <v>498</v>
      </c>
      <c r="D1159" s="201">
        <f>D1142/D1139</f>
        <v>0.28488015016854273</v>
      </c>
      <c r="E1159" s="201"/>
      <c r="F1159" s="201"/>
      <c r="G1159" s="201">
        <f>RBS!J43</f>
        <v>0.83673469387755095</v>
      </c>
      <c r="H1159" s="201"/>
      <c r="I1159" s="201" t="e">
        <f>'Standard Chartered'!N55</f>
        <v>#DIV/0!</v>
      </c>
      <c r="J1159" s="201">
        <f>'BNP Paribas'!M54</f>
        <v>-0.17647058823529413</v>
      </c>
      <c r="K1159" s="201">
        <f>'Crédit Agricole'!M41</f>
        <v>0.34782608695652173</v>
      </c>
      <c r="L1159" s="201">
        <f>'Société Générale'!N74</f>
        <v>0.53703703703703709</v>
      </c>
      <c r="M1159" s="201">
        <f>'BPCE group'!J55</f>
        <v>0</v>
      </c>
      <c r="N1159" s="201"/>
      <c r="O1159" s="201">
        <f>'Deutsche Bank'!J54</f>
        <v>-0.33333333333333331</v>
      </c>
      <c r="P1159" s="201"/>
      <c r="Q1159" s="201"/>
      <c r="R1159" s="201"/>
      <c r="S1159" s="201">
        <f>Rabobank!K40</f>
        <v>0.22580645161290322</v>
      </c>
      <c r="T1159" s="201"/>
      <c r="U1159" s="201"/>
      <c r="V1159" s="201">
        <f>Santander!J36</f>
        <v>6.0344827586206899E-2</v>
      </c>
      <c r="W1159" s="201"/>
      <c r="X1159" s="201">
        <f>Nordea!K18</f>
        <v>0.26719668164535082</v>
      </c>
      <c r="Y1159" s="201"/>
      <c r="Z1159" s="407"/>
    </row>
    <row r="1160" spans="1:26" s="230" customFormat="1" x14ac:dyDescent="0.25">
      <c r="A1160" s="690"/>
      <c r="B1160" s="688"/>
      <c r="C1160" s="382" t="s">
        <v>445</v>
      </c>
      <c r="D1160" s="230">
        <f>D1159/'Summary (banks)'!$D$94</f>
        <v>1.4751842175977419</v>
      </c>
      <c r="E1160" s="230">
        <f>E1159/'Summary (banks)'!$E$94</f>
        <v>0</v>
      </c>
      <c r="F1160" s="230">
        <f>F1159/'Summary (banks)'!$F$94</f>
        <v>0</v>
      </c>
      <c r="G1160" s="230">
        <f>G1159/'Summary (banks)'!$G$94</f>
        <v>-4.0004152604437992</v>
      </c>
      <c r="H1160" s="230">
        <f>H1159/'Summary (banks)'!$H$94</f>
        <v>0</v>
      </c>
      <c r="I1160" s="230" t="e">
        <f>I1159/'Summary (banks)'!$I$94</f>
        <v>#DIV/0!</v>
      </c>
      <c r="J1160" s="230">
        <f>J1159/'Summary (banks)'!$J$94</f>
        <v>-0.77398305593943406</v>
      </c>
      <c r="K1160" s="230">
        <f>K1159/'Summary (banks)'!$K$94</f>
        <v>1.2755721212002005</v>
      </c>
      <c r="L1160" s="230">
        <f>L1159/'Summary (banks)'!$L$94</f>
        <v>2.2535167306072235</v>
      </c>
      <c r="M1160" s="230">
        <f>M1159/'Summary (banks)'!$M$94</f>
        <v>0</v>
      </c>
      <c r="N1160" s="230">
        <f>N1159/'Summary (banks)'!$N$94</f>
        <v>0</v>
      </c>
      <c r="O1160" s="230">
        <f>O1159/'Summary (banks)'!$O$94</f>
        <v>2.3127250900360146</v>
      </c>
      <c r="P1160" s="230">
        <f>P1159/'Summary (banks)'!$P$94</f>
        <v>0</v>
      </c>
      <c r="Q1160" s="230">
        <f>Q1159/'Summary (banks)'!$Q$94</f>
        <v>0</v>
      </c>
      <c r="R1160" s="230">
        <f>R1159/'Summary (banks)'!$R$94</f>
        <v>0</v>
      </c>
      <c r="S1160" s="230">
        <f>S1159/'Summary (banks)'!$S$94</f>
        <v>1.0242750649321444</v>
      </c>
      <c r="T1160" s="230">
        <f>T1159/'Summary (banks)'!$T$94</f>
        <v>0</v>
      </c>
      <c r="U1160" s="230">
        <f>U1159/'Summary (banks)'!$U$94</f>
        <v>0</v>
      </c>
      <c r="V1160" s="230">
        <f>V1159/'Summary (banks)'!$V$94</f>
        <v>0.29009383702408775</v>
      </c>
      <c r="W1160" s="230">
        <f>W1159/'Summary (banks)'!$W$94</f>
        <v>0</v>
      </c>
      <c r="X1160" s="230">
        <f>X1159/'Summary (banks)'!$X$94</f>
        <v>0.57602924076647588</v>
      </c>
      <c r="Z1160" s="399"/>
    </row>
    <row r="1161" spans="1:26" s="386" customFormat="1" x14ac:dyDescent="0.25">
      <c r="A1161" s="695"/>
      <c r="B1161" s="696"/>
      <c r="C1161" s="383" t="s">
        <v>446</v>
      </c>
      <c r="D1161" s="264">
        <f>D1159/'Summary (banks)'!$D$97</f>
        <v>1.0789810301435152</v>
      </c>
      <c r="E1161" s="264">
        <f>E1159/'Summary (banks)'!$E$97</f>
        <v>0</v>
      </c>
      <c r="F1161" s="264">
        <f>F1159/'Summary (banks)'!$F$97</f>
        <v>0</v>
      </c>
      <c r="G1161" s="264">
        <f>G1159/'Summary (banks)'!$G$97</f>
        <v>-0.6735977409831857</v>
      </c>
      <c r="H1161" s="264">
        <f>H1159/'Summary (banks)'!$H$97</f>
        <v>0</v>
      </c>
      <c r="I1161" s="264" t="e">
        <f>I1159/'Summary (banks)'!$I$97</f>
        <v>#DIV/0!</v>
      </c>
      <c r="J1161" s="264">
        <f>J1159/'Summary (banks)'!$J$97</f>
        <v>-0.64408952873692493</v>
      </c>
      <c r="K1161" s="264">
        <f>K1159/'Summary (banks)'!$K$97</f>
        <v>1.2333281138542374</v>
      </c>
      <c r="L1161" s="264">
        <f>L1159/'Summary (banks)'!$L$97</f>
        <v>1.6318312480268515</v>
      </c>
      <c r="M1161" s="264">
        <f>M1159/'Summary (banks)'!$M$97</f>
        <v>0</v>
      </c>
      <c r="N1161" s="264">
        <f>N1159/'Summary (banks)'!$N$97</f>
        <v>0</v>
      </c>
      <c r="O1161" s="264">
        <f>O1159/'Summary (banks)'!$O$97</f>
        <v>10.7265867731913</v>
      </c>
      <c r="P1161" s="264">
        <f>P1159/'Summary (banks)'!$P$97</f>
        <v>0</v>
      </c>
      <c r="Q1161" s="264">
        <f>Q1159/'Summary (banks)'!$Q$97</f>
        <v>0</v>
      </c>
      <c r="R1161" s="264">
        <f>R1159/'Summary (banks)'!$R$97</f>
        <v>0</v>
      </c>
      <c r="S1161" s="264">
        <f>S1159/'Summary (banks)'!$S$97</f>
        <v>1.2159486555644112</v>
      </c>
      <c r="T1161" s="264">
        <f>T1159/'Summary (banks)'!$T$97</f>
        <v>0</v>
      </c>
      <c r="U1161" s="264">
        <f>U1159/'Summary (banks)'!$U$97</f>
        <v>0</v>
      </c>
      <c r="V1161" s="264">
        <f>V1159/'Summary (banks)'!$V$97</f>
        <v>0.23104790017442642</v>
      </c>
      <c r="W1161" s="264">
        <f>W1159/'Summary (banks)'!$W$97</f>
        <v>0</v>
      </c>
      <c r="X1161" s="264">
        <f>X1159/'Summary (banks)'!$X$97</f>
        <v>0.49265875058903658</v>
      </c>
      <c r="Y1161" s="264"/>
      <c r="Z1161" s="399"/>
    </row>
    <row r="1162" spans="1:26" s="230" customFormat="1" x14ac:dyDescent="0.25">
      <c r="A1162" s="690"/>
      <c r="B1162" s="688"/>
      <c r="C1162" s="385" t="s">
        <v>447</v>
      </c>
      <c r="D1162" s="230">
        <f>D1159/'Summary (banks)'!$D$105</f>
        <v>1.3131312444460237</v>
      </c>
      <c r="E1162" s="230">
        <f>E1159/'Summary (banks)'!$E$99</f>
        <v>0</v>
      </c>
      <c r="F1162" s="230">
        <f>F1159/'Summary (banks)'!$F$99</f>
        <v>0</v>
      </c>
      <c r="G1162" s="230">
        <f>G1159/'Summary (banks)'!$G$99</f>
        <v>2.522157434402331</v>
      </c>
      <c r="H1162" s="230">
        <f>H1159/'Summary (banks)'!$H$99</f>
        <v>0</v>
      </c>
      <c r="I1162" s="230" t="e">
        <f>I1159/'Summary (banks)'!$I$99</f>
        <v>#DIV/0!</v>
      </c>
      <c r="J1162" s="230">
        <f>J1159/'Summary (banks)'!$J$99</f>
        <v>-0.48596510847685082</v>
      </c>
      <c r="K1162" s="230">
        <f>K1159/'Summary (banks)'!$K$99</f>
        <v>1.7110399669523908</v>
      </c>
      <c r="L1162" s="230">
        <f>L1159/'Summary (banks)'!$L$99</f>
        <v>1.0396588839211791</v>
      </c>
      <c r="M1162" s="230">
        <f>M1159/'Summary (banks)'!$M$99</f>
        <v>0</v>
      </c>
      <c r="N1162" s="230">
        <f>N1159/'Summary (banks)'!$N$99</f>
        <v>0</v>
      </c>
      <c r="O1162" s="230">
        <f>O1159/'Summary (banks)'!$O$99</f>
        <v>-0.84993849938499377</v>
      </c>
      <c r="P1162" s="230">
        <f>P1159/'Summary (banks)'!$P$99</f>
        <v>0</v>
      </c>
      <c r="Q1162" s="230" t="e">
        <f>Q1159/'Summary (banks)'!$Q$99</f>
        <v>#DIV/0!</v>
      </c>
      <c r="R1162" s="230">
        <f>R1159/'Summary (banks)'!$R$99</f>
        <v>0</v>
      </c>
      <c r="S1162" s="230">
        <f>S1159/'Summary (banks)'!$S$99</f>
        <v>0.81854838709677413</v>
      </c>
      <c r="T1162" s="230">
        <f>T1159/'Summary (banks)'!$T$99</f>
        <v>0</v>
      </c>
      <c r="U1162" s="230">
        <f>U1159/'Summary (banks)'!$U$99</f>
        <v>0</v>
      </c>
      <c r="V1162" s="230">
        <f>V1159/'Summary (banks)'!$V$99</f>
        <v>0.15030674846625766</v>
      </c>
      <c r="W1162" s="230">
        <f>W1159/'Summary (banks)'!$W$99</f>
        <v>0</v>
      </c>
      <c r="X1162" s="230">
        <f>X1159/'Summary (banks)'!$X$99</f>
        <v>0.41563928255943455</v>
      </c>
      <c r="Z1162" s="399"/>
    </row>
    <row r="1164" spans="1:26" ht="15.75" thickBot="1" x14ac:dyDescent="0.3"/>
    <row r="1165" spans="1:26" ht="15.75" thickBot="1" x14ac:dyDescent="0.3">
      <c r="A1165" s="689" t="s">
        <v>189</v>
      </c>
      <c r="B1165" s="684" t="s">
        <v>331</v>
      </c>
      <c r="C1165" s="188" t="s">
        <v>2</v>
      </c>
      <c r="D1165" s="203">
        <f>SUM(E1165:X1165)</f>
        <v>91694.54982</v>
      </c>
      <c r="E1165" s="203">
        <f>HSBC!C58</f>
        <v>13602.439199999999</v>
      </c>
      <c r="F1165" s="203">
        <f>Barclays!D40</f>
        <v>21090.014510000001</v>
      </c>
      <c r="G1165" s="203">
        <f>RBS!C49</f>
        <v>15161.935946</v>
      </c>
      <c r="H1165" s="203">
        <f>Lloyds!E10</f>
        <v>19607.248164000001</v>
      </c>
      <c r="I1165" s="203">
        <f>'Standard Chartered'!C63</f>
        <v>2736.3559999999998</v>
      </c>
      <c r="J1165" s="188">
        <f>'BNP Paribas'!C65</f>
        <v>2501</v>
      </c>
      <c r="K1165" s="188">
        <f>'Crédit Agricole'!C46</f>
        <v>648</v>
      </c>
      <c r="L1165" s="188">
        <f>'Société Générale'!C83</f>
        <v>1618</v>
      </c>
      <c r="M1165" s="188">
        <f>'BPCE group'!C26</f>
        <v>452</v>
      </c>
      <c r="N1165" s="188">
        <f>'Crédit Mutuel'!C21</f>
        <v>46</v>
      </c>
      <c r="O1165" s="188">
        <f>'Deutsche Bank'!C19</f>
        <v>6307</v>
      </c>
      <c r="P1165" s="188">
        <f>Commerzbank!C14</f>
        <v>1086</v>
      </c>
      <c r="Q1165" s="203">
        <f>'KfW IPEX'!E6</f>
        <v>21.98</v>
      </c>
      <c r="R1165" s="188">
        <f>ING!E38</f>
        <v>556</v>
      </c>
      <c r="S1165" s="188">
        <f>Rabobank!D43</f>
        <v>227</v>
      </c>
      <c r="T1165" s="203">
        <f>Unicredit!D197</f>
        <v>75.509</v>
      </c>
      <c r="U1165" s="203">
        <f>'Intesa Sao'!D91</f>
        <v>187.06700000000001</v>
      </c>
      <c r="V1165" s="188">
        <f>Santander!C35</f>
        <v>5551</v>
      </c>
      <c r="W1165" s="188">
        <f>'BBVA '!E24</f>
        <v>92</v>
      </c>
      <c r="X1165" s="188">
        <f>Nordea!D20</f>
        <v>128</v>
      </c>
      <c r="Y1165" s="188"/>
      <c r="Z1165" s="404"/>
    </row>
    <row r="1166" spans="1:26" s="2" customFormat="1" x14ac:dyDescent="0.25">
      <c r="A1166" s="690"/>
      <c r="B1166" s="685"/>
      <c r="C1166" s="189" t="s">
        <v>333</v>
      </c>
      <c r="D1166" s="230">
        <f>D1165/'Summary (banks)'!$D$3</f>
        <v>0.18774192232308998</v>
      </c>
      <c r="E1166" s="230">
        <f>E1165/'Summary (banks)'!$E$3</f>
        <v>0.25229096989966554</v>
      </c>
      <c r="F1166" s="230">
        <f>F1165/'Summary (banks)'!$F$3</f>
        <v>0.52205205171061164</v>
      </c>
      <c r="G1166" s="230">
        <f>G1165/'Summary (banks)'!$G$3</f>
        <v>0.85142768706956584</v>
      </c>
      <c r="H1166" s="230">
        <f>H1165/'Summary (banks)'!$H$3</f>
        <v>0.96383925849137142</v>
      </c>
      <c r="I1166" s="230">
        <f>I1165/'Summary (banks)'!$I$3</f>
        <v>0.19850873176793774</v>
      </c>
      <c r="J1166" s="230">
        <f>J1165/'Summary (banks)'!$J$3</f>
        <v>5.8246774418929621E-2</v>
      </c>
      <c r="K1166" s="230">
        <f>K1165/'Summary (banks)'!$K$3</f>
        <v>1.9983963486091407E-2</v>
      </c>
      <c r="L1166" s="230">
        <f>L1165/'Summary (banks)'!$L$3</f>
        <v>6.3097141520102956E-2</v>
      </c>
      <c r="M1166" s="230">
        <f>M1165/'Summary (banks)'!$M$3</f>
        <v>1.8940663761314112E-2</v>
      </c>
      <c r="N1166" s="230">
        <f>N1165/'Summary (banks)'!$N$3</f>
        <v>2.8189729133472241E-3</v>
      </c>
      <c r="O1166" s="230">
        <f>O1165/'Summary (banks)'!$O$3</f>
        <v>0.18187847853043804</v>
      </c>
      <c r="P1166" s="230">
        <f>P1165/'Summary (banks)'!$P$3</f>
        <v>9.6481876332622604E-2</v>
      </c>
      <c r="Q1166" s="230">
        <f>Q1165/'Summary (banks)'!$Q$3</f>
        <v>3.8342782381160054E-2</v>
      </c>
      <c r="R1166" s="230">
        <f>R1165/'Summary (banks)'!$R$3</f>
        <v>3.2571763327475099E-2</v>
      </c>
      <c r="S1166" s="230">
        <f>S1165/'Summary (banks)'!$S$3</f>
        <v>1.744275395727678E-2</v>
      </c>
      <c r="T1166" s="230">
        <f>T1165/'Summary (banks)'!$T$3</f>
        <v>3.5405696702467339E-3</v>
      </c>
      <c r="U1166" s="230">
        <f>U1165/'Summary (banks)'!$U$3</f>
        <v>7.9083641497581653E-3</v>
      </c>
      <c r="V1166" s="230">
        <f>V1165/'Summary (banks)'!$V$3</f>
        <v>0.12094999455278353</v>
      </c>
      <c r="W1166" s="230">
        <f>W1165/'Summary (banks)'!$W$3</f>
        <v>3.9380190052221552E-3</v>
      </c>
      <c r="X1166" s="230">
        <f>X1165/'Summary (banks)'!$X$3</f>
        <v>1.2622029385662164E-2</v>
      </c>
      <c r="Y1166" s="17"/>
      <c r="Z1166" s="397"/>
    </row>
    <row r="1167" spans="1:26" s="361" customFormat="1" ht="15.75" thickBot="1" x14ac:dyDescent="0.3">
      <c r="A1167" s="690"/>
      <c r="B1167" s="685"/>
      <c r="C1167" s="359" t="s">
        <v>334</v>
      </c>
      <c r="D1167" s="264">
        <f>D1165/'Summary (banks)'!$D$7</f>
        <v>0.35768010035941306</v>
      </c>
      <c r="E1167" s="264">
        <f>E1165/'Summary (banks)'!$E$7</f>
        <v>0.33741864782054432</v>
      </c>
      <c r="F1167" s="264">
        <f>F1165/'Summary (banks)'!$F$7</f>
        <v>1.0922780473879532</v>
      </c>
      <c r="G1167" s="264">
        <f>G1165/'Summary (banks)'!$G$7</f>
        <v>5.7307291666666664</v>
      </c>
      <c r="H1167" s="264">
        <f>H1165/'Summary (banks)'!$H$7</f>
        <v>26.654300168634073</v>
      </c>
      <c r="I1167" s="264">
        <f>I1165/'Summary (banks)'!$I$7</f>
        <v>0.24767422882324139</v>
      </c>
      <c r="J1167" s="264">
        <f>J1165/'Summary (banks)'!$J$7</f>
        <v>8.734676771557294E-2</v>
      </c>
      <c r="K1167" s="264">
        <f>K1165/'Summary (banks)'!$K$7</f>
        <v>7.3129443629387197E-2</v>
      </c>
      <c r="L1167" s="264">
        <f>L1165/'Summary (banks)'!$L$7</f>
        <v>0.11944485456961465</v>
      </c>
      <c r="M1167" s="264">
        <f>M1165/'Summary (banks)'!$M$7</f>
        <v>9.5238095238095233E-2</v>
      </c>
      <c r="N1167" s="264">
        <f>N1165/'Summary (banks)'!$N$7</f>
        <v>1.6528925619834711E-2</v>
      </c>
      <c r="O1167" s="264">
        <f>O1165/'Summary (banks)'!$O$7</f>
        <v>0.2609757106798527</v>
      </c>
      <c r="P1167" s="264">
        <f>P1165/'Summary (banks)'!$P$7</f>
        <v>0.34215500945179583</v>
      </c>
      <c r="Q1167" s="264">
        <f>Q1165/'Summary (banks)'!$Q$7</f>
        <v>0.99999999999999922</v>
      </c>
      <c r="R1167" s="264">
        <f>R1165/'Summary (banks)'!$R$7</f>
        <v>4.7684391080617498E-2</v>
      </c>
      <c r="S1167" s="264">
        <f>S1165/'Summary (banks)'!$S$7</f>
        <v>5.4817676889640184E-2</v>
      </c>
      <c r="T1167" s="264">
        <f>T1165/'Summary (banks)'!$T$7</f>
        <v>6.2534477856696202E-3</v>
      </c>
      <c r="U1167" s="264">
        <f>U1165/'Summary (banks)'!$U$7</f>
        <v>4.3189822858165305E-2</v>
      </c>
      <c r="V1167" s="264">
        <f>V1165/'Summary (banks)'!$V$7</f>
        <v>0.13759171128296649</v>
      </c>
      <c r="W1167" s="264">
        <f>W1165/'Summary (banks)'!$W$7</f>
        <v>5.5498582373167639E-3</v>
      </c>
      <c r="X1167" s="264">
        <f>X1165/'Summary (banks)'!$X$7</f>
        <v>1.7660044150110375E-2</v>
      </c>
      <c r="Y1167" s="360"/>
      <c r="Z1167" s="397"/>
    </row>
    <row r="1168" spans="1:26" ht="15.75" thickBot="1" x14ac:dyDescent="0.3">
      <c r="A1168" s="690"/>
      <c r="B1168" s="685"/>
      <c r="C1168" s="188" t="s">
        <v>6</v>
      </c>
      <c r="D1168" s="203">
        <f>SUM(E1168:X1168)</f>
        <v>730.69822599999998</v>
      </c>
      <c r="E1168" s="203">
        <f>HSBC!E58</f>
        <v>-480.55279999999999</v>
      </c>
      <c r="F1168" s="203">
        <f>Barclays!F40</f>
        <v>1780.352744</v>
      </c>
      <c r="G1168" s="203">
        <f>RBS!E49</f>
        <v>-438.19827600000002</v>
      </c>
      <c r="H1168" s="203">
        <f>Lloyds!G10</f>
        <v>1807.399758</v>
      </c>
      <c r="I1168" s="203">
        <f>'Standard Chartered'!E63</f>
        <v>-1647.2231999999999</v>
      </c>
      <c r="J1168" s="188">
        <f>'BNP Paribas'!E65</f>
        <v>248</v>
      </c>
      <c r="K1168" s="188">
        <f>'Crédit Agricole'!E46</f>
        <v>137</v>
      </c>
      <c r="L1168" s="188">
        <f>'Société Générale'!E83</f>
        <v>392</v>
      </c>
      <c r="M1168" s="188">
        <f>'BPCE group'!E26</f>
        <v>257</v>
      </c>
      <c r="N1168" s="188">
        <f>'Crédit Mutuel'!E21</f>
        <v>32</v>
      </c>
      <c r="O1168" s="188">
        <f>'Deutsche Bank'!E19</f>
        <v>-1437</v>
      </c>
      <c r="P1168" s="188">
        <f>Commerzbank!E14</f>
        <v>443</v>
      </c>
      <c r="Q1168" s="203">
        <f>'KfW IPEX'!G6</f>
        <v>14.29</v>
      </c>
      <c r="R1168" s="188">
        <f>ING!G38</f>
        <v>362</v>
      </c>
      <c r="S1168" s="188">
        <f>Rabobank!F43</f>
        <v>26</v>
      </c>
      <c r="T1168" s="203">
        <f>Unicredit!F197</f>
        <v>-7.7889999999999997</v>
      </c>
      <c r="U1168" s="203">
        <f>'Intesa Sao'!F91</f>
        <v>137.41900000000001</v>
      </c>
      <c r="V1168" s="188">
        <f>Santander!E35</f>
        <v>-990</v>
      </c>
      <c r="W1168" s="188">
        <f>'BBVA '!G24</f>
        <v>7</v>
      </c>
      <c r="X1168" s="188">
        <f>Nordea!F20</f>
        <v>88</v>
      </c>
      <c r="Y1168" s="188"/>
      <c r="Z1168" s="404"/>
    </row>
    <row r="1169" spans="1:26" x14ac:dyDescent="0.25">
      <c r="A1169" s="690"/>
      <c r="B1169" s="685"/>
      <c r="C1169" s="189" t="s">
        <v>335</v>
      </c>
      <c r="D1169" s="230">
        <f>D1168/'Summary (banks)'!$D$29</f>
        <v>7.7471124257224291E-3</v>
      </c>
      <c r="E1169" s="230">
        <f>E1168/'Summary (banks)'!$E$29</f>
        <v>-2.8250384268829174E-2</v>
      </c>
      <c r="F1169" s="230">
        <f>F1168/'Summary (banks)'!$F$29</f>
        <v>0.35690607734806623</v>
      </c>
      <c r="G1169" s="230">
        <f>G1168/'Summary (banks)'!$G$29</f>
        <v>0.11764705882352941</v>
      </c>
      <c r="H1169" s="230">
        <f>H1168/'Summary (banks)'!$H$29</f>
        <v>0.82690124858115766</v>
      </c>
      <c r="I1169" s="230">
        <f>I1168/'Summary (banks)'!$I$29</f>
        <v>1.1996060407091262</v>
      </c>
      <c r="J1169" s="230">
        <f>J1168/'Summary (banks)'!$J$29</f>
        <v>2.5331971399387129E-2</v>
      </c>
      <c r="K1169" s="230">
        <f>K1168/'Summary (banks)'!$K$29</f>
        <v>1.549423207419136E-2</v>
      </c>
      <c r="L1169" s="230">
        <f>L1168/'Summary (banks)'!$L$29</f>
        <v>6.414662084765177E-2</v>
      </c>
      <c r="M1169" s="230">
        <f>M1168/'Summary (banks)'!$M$29</f>
        <v>3.8915808600847972E-2</v>
      </c>
      <c r="N1169" s="230">
        <f>N1168/'Summary (banks)'!$N$29</f>
        <v>4.3436948554364052E-3</v>
      </c>
      <c r="O1169" s="230">
        <f>O1168/'Summary (banks)'!$O$29</f>
        <v>0.28751500600240099</v>
      </c>
      <c r="P1169" s="230">
        <f>P1168/'Summary (banks)'!$P$29</f>
        <v>0.14117272147864882</v>
      </c>
      <c r="Q1169" s="230">
        <f>Q1168/'Summary (banks)'!$Q$29</f>
        <v>6.0361578102559772E-2</v>
      </c>
      <c r="R1169" s="230">
        <f>R1168/'Summary (banks)'!$R$29</f>
        <v>5.6439039600873091E-2</v>
      </c>
      <c r="S1169" s="230">
        <f>S1168/'Summary (banks)'!$S$29</f>
        <v>9.0623910770303243E-3</v>
      </c>
      <c r="T1169" s="230">
        <f>T1168/'Summary (banks)'!$T$29</f>
        <v>-3.6575081048388623E-3</v>
      </c>
      <c r="U1169" s="230">
        <f>U1168/'Summary (banks)'!$U$29</f>
        <v>1.7450603461040375E-2</v>
      </c>
      <c r="V1169" s="230">
        <f>V1168/'Summary (banks)'!$V$29</f>
        <v>-0.10369749659578925</v>
      </c>
      <c r="W1169" s="230">
        <f>W1168/'Summary (banks)'!$W$29</f>
        <v>1.5207473386921572E-3</v>
      </c>
      <c r="X1169" s="230">
        <f>X1168/'Summary (banks)'!$X$29</f>
        <v>1.8707482993197279E-2</v>
      </c>
      <c r="Y1169" s="17"/>
      <c r="Z1169" s="397"/>
    </row>
    <row r="1170" spans="1:26" s="362" customFormat="1" ht="15.75" thickBot="1" x14ac:dyDescent="0.3">
      <c r="A1170" s="690"/>
      <c r="B1170" s="685"/>
      <c r="C1170" s="359" t="s">
        <v>336</v>
      </c>
      <c r="D1170" s="264">
        <f>D1168/'Summary (banks)'!$D$33</f>
        <v>1.0795454435789966E-2</v>
      </c>
      <c r="E1170" s="264">
        <f>E1168/'Summary (banks)'!$E$33</f>
        <v>-2.7474226804123709E-2</v>
      </c>
      <c r="F1170" s="264">
        <f>F1168/'Summary (banks)'!$F$33</f>
        <v>0.5549828178694155</v>
      </c>
      <c r="G1170" s="264">
        <f>G1168/'Summary (banks)'!$G$33</f>
        <v>0.13333333333333333</v>
      </c>
      <c r="H1170" s="264">
        <f>H1168/'Summary (banks)'!$H$33</f>
        <v>4.7770491803278654</v>
      </c>
      <c r="I1170" s="264">
        <f>I1168/'Summary (banks)'!$I$33</f>
        <v>-6.0098684210526434</v>
      </c>
      <c r="J1170" s="264">
        <f>J1168/'Summary (banks)'!$J$33</f>
        <v>3.1612492033142127E-2</v>
      </c>
      <c r="K1170" s="264">
        <f>K1168/'Summary (banks)'!$K$33</f>
        <v>5.4821928771508606E-2</v>
      </c>
      <c r="L1170" s="264">
        <f>L1168/'Summary (banks)'!$L$33</f>
        <v>8.793180798564379E-2</v>
      </c>
      <c r="M1170" s="264">
        <f>M1168/'Summary (banks)'!$M$33</f>
        <v>0.14881297046902142</v>
      </c>
      <c r="N1170" s="264">
        <f>N1168/'Summary (banks)'!$N$33</f>
        <v>3.2753326509723645E-2</v>
      </c>
      <c r="O1170" s="264">
        <f>O1168/'Summary (banks)'!$O$33</f>
        <v>1.9134487350199734</v>
      </c>
      <c r="P1170" s="264">
        <f>P1168/'Summary (banks)'!$P$33</f>
        <v>0.32501834189288337</v>
      </c>
      <c r="Q1170" s="264">
        <f>Q1168/'Summary (banks)'!$Q$33</f>
        <v>1.0000000000000004</v>
      </c>
      <c r="R1170" s="264">
        <f>R1168/'Summary (banks)'!$R$33</f>
        <v>6.760037348272642E-2</v>
      </c>
      <c r="S1170" s="264">
        <f>S1168/'Summary (banks)'!$S$33</f>
        <v>3.3810143042912875E-2</v>
      </c>
      <c r="T1170" s="264">
        <f>T1168/'Summary (banks)'!$T$33</f>
        <v>-2.7773795999346757E-3</v>
      </c>
      <c r="U1170" s="264">
        <f>U1168/'Summary (banks)'!$U$33</f>
        <v>7.1831775886573759E-2</v>
      </c>
      <c r="V1170" s="264">
        <f>V1168/'Summary (banks)'!$V$33</f>
        <v>-9.3954636044414924E-2</v>
      </c>
      <c r="W1170" s="264">
        <f>W1168/'Summary (banks)'!$W$33</f>
        <v>1.1328693963424503E-3</v>
      </c>
      <c r="X1170" s="264">
        <f>X1168/'Summary (banks)'!$X$33</f>
        <v>2.2386161282116509E-2</v>
      </c>
      <c r="Y1170" s="360"/>
      <c r="Z1170" s="397"/>
    </row>
    <row r="1171" spans="1:26" ht="15.75" thickBot="1" x14ac:dyDescent="0.3">
      <c r="A1171" s="690"/>
      <c r="B1171" s="685"/>
      <c r="C1171" s="188" t="s">
        <v>400</v>
      </c>
      <c r="D1171" s="203">
        <f>SUM(E1171:X1171)</f>
        <v>1258.7129</v>
      </c>
      <c r="E1171" s="203">
        <f>HSBC!F58</f>
        <v>111.7984</v>
      </c>
      <c r="F1171" s="203">
        <f>Barclays!G40</f>
        <v>219.09913800000001</v>
      </c>
      <c r="G1171" s="203">
        <f>RBS!F49</f>
        <v>234.25694000000001</v>
      </c>
      <c r="H1171" s="203">
        <f>Lloyds!H10</f>
        <v>16.126421999999998</v>
      </c>
      <c r="I1171" s="203">
        <f>'Standard Chartered'!F63</f>
        <v>-13.523999999999999</v>
      </c>
      <c r="J1171" s="188">
        <f>'BNP Paribas'!H65</f>
        <v>95</v>
      </c>
      <c r="K1171" s="188">
        <f>'Crédit Agricole'!H46</f>
        <v>36</v>
      </c>
      <c r="L1171" s="188">
        <f>'Société Générale'!H83</f>
        <v>57</v>
      </c>
      <c r="M1171" s="188">
        <f>'BPCE group'!F26</f>
        <v>47</v>
      </c>
      <c r="N1171" s="188">
        <f>'Crédit Mutuel'!H21</f>
        <v>7</v>
      </c>
      <c r="O1171" s="188">
        <f>'Deutsche Bank'!F19</f>
        <v>169</v>
      </c>
      <c r="P1171" s="188">
        <f>Commerzbank!F14</f>
        <v>179</v>
      </c>
      <c r="Q1171" s="203">
        <f>'KfW IPEX'!H6</f>
        <v>3.02</v>
      </c>
      <c r="R1171" s="188">
        <f>ING!H38</f>
        <v>-19</v>
      </c>
      <c r="S1171" s="188">
        <f>Rabobank!G43</f>
        <v>7</v>
      </c>
      <c r="T1171" s="203">
        <f>Unicredit!G197</f>
        <v>2.907</v>
      </c>
      <c r="U1171" s="203">
        <f>'Intesa Sao'!G91</f>
        <v>27.029</v>
      </c>
      <c r="V1171" s="188">
        <f>Santander!F35</f>
        <v>69</v>
      </c>
      <c r="W1171" s="188">
        <f>'BBVA '!H24</f>
        <v>-6</v>
      </c>
      <c r="X1171" s="188">
        <f>Nordea!G20</f>
        <v>17</v>
      </c>
      <c r="Y1171" s="188"/>
      <c r="Z1171" s="404"/>
    </row>
    <row r="1172" spans="1:26" x14ac:dyDescent="0.25">
      <c r="A1172" s="690"/>
      <c r="B1172" s="685"/>
      <c r="C1172" s="189" t="s">
        <v>401</v>
      </c>
      <c r="D1172" s="230">
        <f>D1171/'Summary (banks)'!$D$42</f>
        <v>4.511938852366295E-2</v>
      </c>
      <c r="E1172" s="230">
        <f>E1171/'Summary (banks)'!$E$42</f>
        <v>3.6849925705794956E-2</v>
      </c>
      <c r="F1172" s="230">
        <f>F1171/'Summary (banks)'!$F$42</f>
        <v>0.13589743589743591</v>
      </c>
      <c r="G1172" s="230">
        <f>G1171/'Summary (banks)'!$G$42</f>
        <v>3.035714285714286</v>
      </c>
      <c r="H1172" s="230">
        <f>H1171/'Summary (banks)'!$H$42</f>
        <v>0.39393939393939392</v>
      </c>
      <c r="I1172" s="230">
        <f>I1171/'Summary (banks)'!$I$42</f>
        <v>-1.3032145960034752E-2</v>
      </c>
      <c r="J1172" s="230">
        <f>J1171/'Summary (banks)'!$J$42</f>
        <v>2.8485757121439279E-2</v>
      </c>
      <c r="K1172" s="230">
        <f>K1171/'Summary (banks)'!$K$42</f>
        <v>1.2040133779264214E-2</v>
      </c>
      <c r="L1172" s="230">
        <f>L1171/'Summary (banks)'!$L$42</f>
        <v>3.3294392523364483E-2</v>
      </c>
      <c r="M1172" s="230">
        <f>M1171/'Summary (banks)'!$M$42</f>
        <v>2.0241171403962102E-2</v>
      </c>
      <c r="N1172" s="230">
        <f>N1171/'Summary (banks)'!$N$42</f>
        <v>3.8022813688212928E-3</v>
      </c>
      <c r="O1172" s="230">
        <f>O1171/'Summary (banks)'!$O$42</f>
        <v>0.20047449584816132</v>
      </c>
      <c r="P1172" s="230">
        <f>P1171/'Summary (banks)'!$P$42</f>
        <v>0.29248366013071897</v>
      </c>
      <c r="Q1172" s="230">
        <f>Q1171/'Summary (banks)'!$Q$42</f>
        <v>3.239995708614956E-2</v>
      </c>
      <c r="R1172" s="230">
        <f>R1171/'Summary (banks)'!$R$42</f>
        <v>-1.1289364230540701E-2</v>
      </c>
      <c r="S1172" s="230">
        <f>S1171/'Summary (banks)'!$S$42</f>
        <v>1.0687022900763359E-2</v>
      </c>
      <c r="T1172" s="230">
        <f>T1171/'Summary (banks)'!$T$42</f>
        <v>3.4850264943534645E-2</v>
      </c>
      <c r="U1172" s="230">
        <f>U1171/'Summary (banks)'!$U$42</f>
        <v>1.924057084607543E-2</v>
      </c>
      <c r="V1172" s="230">
        <f>V1171/'Summary (banks)'!$V$42</f>
        <v>3.1292517006802724E-2</v>
      </c>
      <c r="W1172" s="230">
        <f>W1171/'Summary (banks)'!$W$42</f>
        <v>-4.7095761381475663E-3</v>
      </c>
      <c r="X1172" s="230">
        <f>X1171/'Summary (banks)'!$X$42</f>
        <v>1.6314779270633396E-2</v>
      </c>
      <c r="Y1172" s="17"/>
      <c r="Z1172" s="397"/>
    </row>
    <row r="1173" spans="1:26" s="362" customFormat="1" ht="15.75" thickBot="1" x14ac:dyDescent="0.3">
      <c r="A1173" s="690"/>
      <c r="B1173" s="685"/>
      <c r="C1173" s="359" t="s">
        <v>402</v>
      </c>
      <c r="D1173" s="264">
        <f>D1171/'Summary (banks)'!$D$46</f>
        <v>6.7541517429242845E-2</v>
      </c>
      <c r="E1173" s="264">
        <f>E1171/'Summary (banks)'!$E$46</f>
        <v>3.8259796359148418E-2</v>
      </c>
      <c r="F1173" s="264">
        <f>F1171/'Summary (banks)'!$F$46</f>
        <v>0.15727002967359055</v>
      </c>
      <c r="G1173" s="264">
        <f>G1171/'Summary (banks)'!$G$46</f>
        <v>-1.4912280701754386</v>
      </c>
      <c r="H1173" s="264">
        <f>H1171/'Summary (banks)'!$H$46</f>
        <v>0.64999999999999991</v>
      </c>
      <c r="I1173" s="264">
        <f>I1171/'Summary (banks)'!$I$46</f>
        <v>-1.2864493996569469E-2</v>
      </c>
      <c r="J1173" s="264">
        <f>J1171/'Summary (banks)'!$J$46</f>
        <v>4.4042651831247101E-2</v>
      </c>
      <c r="K1173" s="264">
        <f>K1171/'Summary (banks)'!$K$46</f>
        <v>5.0919377652050922E-2</v>
      </c>
      <c r="L1173" s="264">
        <f>L1171/'Summary (banks)'!$L$46</f>
        <v>5.0353356890459361E-2</v>
      </c>
      <c r="M1173" s="264">
        <f>M1171/'Summary (banks)'!$M$46</f>
        <v>8.3629893238434158E-2</v>
      </c>
      <c r="N1173" s="264">
        <f>N1171/'Summary (banks)'!$N$46</f>
        <v>3.111111111111111E-2</v>
      </c>
      <c r="O1173" s="264">
        <f>O1171/'Summary (banks)'!$O$46</f>
        <v>0.13509192645883294</v>
      </c>
      <c r="P1173" s="264">
        <f>P1171/'Summary (banks)'!$P$46</f>
        <v>0.43980343980343978</v>
      </c>
      <c r="Q1173" s="264">
        <f>Q1171/'Summary (banks)'!$Q$46</f>
        <v>1.0000000000000013</v>
      </c>
      <c r="R1173" s="264">
        <f>R1171/'Summary (banks)'!$R$46</f>
        <v>-1.4960629921259842E-2</v>
      </c>
      <c r="S1173" s="264">
        <f>S1171/'Summary (banks)'!$S$46</f>
        <v>1.6241299303944315E-2</v>
      </c>
      <c r="T1173" s="264">
        <f>T1171/'Summary (banks)'!$T$46</f>
        <v>1.2946007089798173E-2</v>
      </c>
      <c r="U1173" s="264">
        <f>U1171/'Summary (banks)'!$U$46</f>
        <v>7.3377185719288585E-2</v>
      </c>
      <c r="V1173" s="264">
        <f>V1171/'Summary (banks)'!$V$46</f>
        <v>3.2303370786516857E-2</v>
      </c>
      <c r="W1173" s="264">
        <f>W1171/'Summary (banks)'!$W$46</f>
        <v>-3.7128712871287127E-3</v>
      </c>
      <c r="X1173" s="264">
        <f>X1171/'Summary (banks)'!$X$46</f>
        <v>1.8640350877192981E-2</v>
      </c>
      <c r="Y1173" s="360"/>
      <c r="Z1173" s="397"/>
    </row>
    <row r="1174" spans="1:26" ht="15.75" thickBot="1" x14ac:dyDescent="0.3">
      <c r="A1174" s="690"/>
      <c r="B1174" s="685"/>
      <c r="C1174" s="188" t="s">
        <v>3</v>
      </c>
      <c r="D1174" s="188">
        <f>SUM(E1174:X1174)</f>
        <v>299967</v>
      </c>
      <c r="E1174" s="188">
        <f>HSBC!D58</f>
        <v>44559</v>
      </c>
      <c r="F1174" s="188">
        <f>Barclays!E40</f>
        <v>48622</v>
      </c>
      <c r="G1174" s="188">
        <f>RBS!D49</f>
        <v>64567</v>
      </c>
      <c r="H1174" s="188">
        <f>Lloyds!F10</f>
        <v>87652</v>
      </c>
      <c r="I1174" s="188">
        <f>'Standard Chartered'!D63</f>
        <v>1853</v>
      </c>
      <c r="J1174" s="188">
        <f>'BNP Paribas'!D65</f>
        <v>6624</v>
      </c>
      <c r="K1174" s="188">
        <f>'Crédit Agricole'!D46</f>
        <v>870</v>
      </c>
      <c r="L1174" s="188">
        <f>'Société Générale'!D83</f>
        <v>3344</v>
      </c>
      <c r="M1174" s="188">
        <f>'BPCE group'!D26</f>
        <v>586</v>
      </c>
      <c r="N1174" s="188">
        <f>'Crédit Mutuel'!D21</f>
        <v>58</v>
      </c>
      <c r="O1174" s="188">
        <f>'Deutsche Bank'!D19</f>
        <v>8346</v>
      </c>
      <c r="P1174" s="188">
        <f>Commerzbank!D14</f>
        <v>1288</v>
      </c>
      <c r="Q1174" s="188">
        <f>'KfW IPEX'!F6</f>
        <v>22</v>
      </c>
      <c r="R1174" s="188">
        <f>ING!F38</f>
        <v>642</v>
      </c>
      <c r="S1174" s="188">
        <f>Rabobank!E43</f>
        <v>666</v>
      </c>
      <c r="T1174" s="188">
        <f>Unicredit!E197</f>
        <v>0</v>
      </c>
      <c r="U1174" s="188">
        <f>'Intesa Sao'!E91</f>
        <v>187</v>
      </c>
      <c r="V1174" s="188">
        <f>Santander!D35</f>
        <v>29838</v>
      </c>
      <c r="W1174" s="188">
        <f>'BBVA '!F24</f>
        <v>161</v>
      </c>
      <c r="X1174" s="188">
        <f>Nordea!E20</f>
        <v>82</v>
      </c>
      <c r="Y1174" s="188"/>
      <c r="Z1174" s="404"/>
    </row>
    <row r="1175" spans="1:26" x14ac:dyDescent="0.25">
      <c r="A1175" s="690"/>
      <c r="B1175" s="685"/>
      <c r="C1175" s="189" t="s">
        <v>337</v>
      </c>
      <c r="D1175" s="230">
        <f>D1174/'Summary (banks)'!$D$16</f>
        <v>0.14300390825004028</v>
      </c>
      <c r="E1175" s="230">
        <f>E1174/'Summary (banks)'!$E$16</f>
        <v>0.17207303227600268</v>
      </c>
      <c r="F1175" s="230">
        <f>F1174/'Summary (banks)'!$F$16</f>
        <v>0.37144385026737969</v>
      </c>
      <c r="G1175" s="230">
        <f>G1174/'Summary (banks)'!$G$16</f>
        <v>0.70304554709872713</v>
      </c>
      <c r="H1175" s="230">
        <f>H1174/'Summary (banks)'!$H$16</f>
        <v>0.98403574555987161</v>
      </c>
      <c r="I1175" s="230">
        <f>I1174/'Summary (banks)'!$I$16</f>
        <v>2.1221283126045029E-2</v>
      </c>
      <c r="J1175" s="230">
        <f>J1174/'Summary (banks)'!$J$16</f>
        <v>3.6485615612142044E-2</v>
      </c>
      <c r="K1175" s="230">
        <f>K1174/'Summary (banks)'!$K$16</f>
        <v>6.2950421116610231E-3</v>
      </c>
      <c r="L1175" s="230">
        <f>L1174/'Summary (banks)'!$L$16</f>
        <v>2.5387955905129218E-2</v>
      </c>
      <c r="M1175" s="230">
        <f>M1174/'Summary (banks)'!$M$16</f>
        <v>5.6955689251314548E-3</v>
      </c>
      <c r="N1175" s="230">
        <f>N1174/'Summary (banks)'!$N$16</f>
        <v>7.3604060913705588E-4</v>
      </c>
      <c r="O1175" s="230">
        <f>O1174/'Summary (banks)'!$O$16</f>
        <v>8.2547846298402644E-2</v>
      </c>
      <c r="P1175" s="230">
        <f>P1174/'Summary (banks)'!$P$16</f>
        <v>2.9232864275987289E-2</v>
      </c>
      <c r="Q1175" s="230">
        <f>Q1174/'Summary (banks)'!$Q$16</f>
        <v>3.8062283737024222E-2</v>
      </c>
      <c r="R1175" s="230">
        <f>R1174/'Summary (banks)'!$R$16</f>
        <v>1.2177541729893779E-2</v>
      </c>
      <c r="S1175" s="230">
        <f>S1174/'Summary (banks)'!$S$16</f>
        <v>1.4183490927676973E-2</v>
      </c>
      <c r="T1175" s="230">
        <f>T1174/'Summary (banks)'!$T$16</f>
        <v>0</v>
      </c>
      <c r="U1175" s="230">
        <f>U1174/'Summary (banks)'!$U$16</f>
        <v>2.1153606859650909E-3</v>
      </c>
      <c r="V1175" s="230">
        <f>V1174/'Summary (banks)'!$V$16</f>
        <v>0.16201599635113784</v>
      </c>
      <c r="W1175" s="230">
        <f>W1174/'Summary (banks)'!$W$16</f>
        <v>1.1669372608141019E-3</v>
      </c>
      <c r="X1175" s="230">
        <f>X1174/'Summary (banks)'!$X$16</f>
        <v>2.7627101512752265E-3</v>
      </c>
      <c r="Y1175" s="17"/>
      <c r="Z1175" s="397"/>
    </row>
    <row r="1176" spans="1:26" s="362" customFormat="1" ht="15.75" thickBot="1" x14ac:dyDescent="0.3">
      <c r="A1176" s="690"/>
      <c r="B1176" s="685"/>
      <c r="C1176" s="359" t="s">
        <v>338</v>
      </c>
      <c r="D1176" s="264">
        <f>D1174/'Summary (banks)'!$D$20</f>
        <v>0.25589017350409343</v>
      </c>
      <c r="E1176" s="264">
        <f>E1174/'Summary (banks)'!$E$20</f>
        <v>0.20783600363814456</v>
      </c>
      <c r="F1176" s="264">
        <f>F1174/'Summary (banks)'!$F$20</f>
        <v>0.59094776246384206</v>
      </c>
      <c r="G1176" s="264">
        <f>G1174/'Summary (banks)'!$G$20</f>
        <v>2.3675198005280143</v>
      </c>
      <c r="H1176" s="264">
        <f>H1174/'Summary (banks)'!$H$20</f>
        <v>61.639943741209564</v>
      </c>
      <c r="I1176" s="264">
        <f>I1174/'Summary (banks)'!$I$20</f>
        <v>2.1681390042707541E-2</v>
      </c>
      <c r="J1176" s="264">
        <f>J1174/'Summary (banks)'!$J$20</f>
        <v>5.3174921730753791E-2</v>
      </c>
      <c r="K1176" s="264">
        <f>K1174/'Summary (banks)'!$K$20</f>
        <v>2.5278940027894003E-2</v>
      </c>
      <c r="L1176" s="264">
        <f>L1174/'Summary (banks)'!$L$20</f>
        <v>4.1745730550284632E-2</v>
      </c>
      <c r="M1176" s="264">
        <f>M1174/'Summary (banks)'!$M$20</f>
        <v>5.0278850278850276E-2</v>
      </c>
      <c r="N1176" s="264">
        <f>N1174/'Summary (banks)'!$N$20</f>
        <v>4.4711686709836568E-3</v>
      </c>
      <c r="O1176" s="264">
        <f>O1174/'Summary (banks)'!$O$20</f>
        <v>0.15079135650791356</v>
      </c>
      <c r="P1176" s="264">
        <f>P1174/'Summary (banks)'!$P$20</f>
        <v>0.127084361124815</v>
      </c>
      <c r="Q1176" s="264">
        <f>Q1174/'Summary (banks)'!$Q$20</f>
        <v>1</v>
      </c>
      <c r="R1176" s="264">
        <f>R1174/'Summary (banks)'!$R$20</f>
        <v>1.6835370011013793E-2</v>
      </c>
      <c r="S1176" s="264">
        <f>S1174/'Summary (banks)'!$S$20</f>
        <v>5.5895929500629458E-2</v>
      </c>
      <c r="T1176" s="264">
        <f>T1174/'Summary (banks)'!$T$20</f>
        <v>0</v>
      </c>
      <c r="U1176" s="264">
        <f>U1174/'Summary (banks)'!$U$20</f>
        <v>6.885632226231681E-3</v>
      </c>
      <c r="V1176" s="264">
        <f>V1174/'Summary (banks)'!$V$20</f>
        <v>0.19334020177672376</v>
      </c>
      <c r="W1176" s="264">
        <f>W1174/'Summary (banks)'!$W$20</f>
        <v>1.5323847142245277E-3</v>
      </c>
      <c r="X1176" s="264">
        <f>X1174/'Summary (banks)'!$X$20</f>
        <v>3.6085196268262629E-3</v>
      </c>
      <c r="Y1176" s="360"/>
      <c r="Z1176" s="397"/>
    </row>
    <row r="1177" spans="1:26" ht="15.75" thickBot="1" x14ac:dyDescent="0.3">
      <c r="A1177" s="690"/>
      <c r="B1177" s="685"/>
      <c r="C1177" s="190" t="s">
        <v>405</v>
      </c>
      <c r="D1177" s="188"/>
      <c r="E1177" s="190"/>
      <c r="F1177" s="190"/>
      <c r="G1177" s="190"/>
      <c r="H1177" s="188"/>
      <c r="I1177" s="188"/>
      <c r="J1177" s="190"/>
      <c r="K1177" s="190"/>
      <c r="L1177" s="190"/>
      <c r="M1177" s="190"/>
      <c r="N1177" s="190"/>
      <c r="O1177" s="190"/>
      <c r="P1177" s="190"/>
      <c r="Q1177" s="190"/>
      <c r="R1177" s="190"/>
      <c r="S1177" s="190"/>
      <c r="T1177" s="188"/>
      <c r="U1177" s="188"/>
      <c r="V1177" s="188"/>
      <c r="W1177" s="188"/>
      <c r="X1177" s="188"/>
      <c r="Y1177" s="190"/>
      <c r="Z1177" s="405"/>
    </row>
    <row r="1178" spans="1:26" ht="15.75" thickBot="1" x14ac:dyDescent="0.3">
      <c r="A1178" s="690"/>
      <c r="B1178" s="686"/>
      <c r="C1178" s="191" t="s">
        <v>406</v>
      </c>
      <c r="D1178" s="192"/>
      <c r="E1178" s="192"/>
      <c r="F1178" s="192"/>
      <c r="G1178" s="192"/>
      <c r="H1178" s="192"/>
      <c r="I1178" s="192"/>
      <c r="J1178" s="192"/>
      <c r="K1178" s="192"/>
      <c r="L1178" s="192"/>
      <c r="M1178" s="192"/>
      <c r="N1178" s="192"/>
      <c r="O1178" s="192"/>
      <c r="P1178" s="192"/>
      <c r="Q1178" s="192"/>
      <c r="R1178" s="192"/>
      <c r="S1178" s="192"/>
      <c r="T1178" s="192"/>
      <c r="U1178" s="192"/>
      <c r="V1178" s="192"/>
      <c r="W1178" s="192"/>
      <c r="X1178" s="192"/>
      <c r="Y1178" s="192"/>
      <c r="Z1178" s="398"/>
    </row>
    <row r="1179" spans="1:26" ht="16.5" thickTop="1" thickBot="1" x14ac:dyDescent="0.3">
      <c r="A1179" s="690"/>
      <c r="B1179" s="687" t="s">
        <v>82</v>
      </c>
      <c r="C1179" s="200" t="s">
        <v>91</v>
      </c>
      <c r="D1179" s="200">
        <f>D1171/D1168</f>
        <v>1.7226166086244201</v>
      </c>
      <c r="E1179" s="200">
        <f>HSBC!H58</f>
        <v>-0.2326454033771107</v>
      </c>
      <c r="F1179" s="200">
        <f>Barclays!M40</f>
        <v>0.12306501547987617</v>
      </c>
      <c r="G1179" s="200">
        <f>RBS!H49</f>
        <v>-0.53459119496855345</v>
      </c>
      <c r="H1179" s="201">
        <f>Lloyds!J10</f>
        <v>8.9224433768016458E-3</v>
      </c>
      <c r="I1179" s="201">
        <f>'Standard Chartered'!L63</f>
        <v>8.2101806239737278E-3</v>
      </c>
      <c r="J1179" s="200">
        <f>'BNP Paribas'!J65</f>
        <v>0.38306451612903225</v>
      </c>
      <c r="K1179" s="200">
        <f>'Crédit Agricole'!K46</f>
        <v>0.32846715328467152</v>
      </c>
      <c r="L1179" s="200">
        <f>'Société Générale'!K83</f>
        <v>0.14540816326530612</v>
      </c>
      <c r="M1179" s="200">
        <f>'BPCE group'!H26</f>
        <v>0.1828793774319066</v>
      </c>
      <c r="N1179" s="200">
        <f>'Crédit Mutuel'!K21</f>
        <v>0.21875</v>
      </c>
      <c r="O1179" s="200">
        <f>'Deutsche Bank'!H19</f>
        <v>-0.11760612386917188</v>
      </c>
      <c r="P1179" s="201">
        <f>Commerzbank!H14</f>
        <v>0.40406320541760721</v>
      </c>
      <c r="Q1179" s="201">
        <f>'KfW IPEX'!J6</f>
        <v>0.21133659902029392</v>
      </c>
      <c r="R1179" s="200">
        <f>ING!K38</f>
        <v>-5.2486187845303865E-2</v>
      </c>
      <c r="S1179" s="201">
        <f>Rabobank!I43</f>
        <v>0.26923076923076922</v>
      </c>
      <c r="T1179" s="201">
        <f>Unicredit!I197</f>
        <v>-0.37321864167415586</v>
      </c>
      <c r="U1179" s="201">
        <f>'Intesa Sao'!I91</f>
        <v>0.19669041398933187</v>
      </c>
      <c r="V1179" s="201">
        <f>Santander!H38</f>
        <v>0.38441215323645972</v>
      </c>
      <c r="W1179" s="201">
        <f>'BBVA '!K24</f>
        <v>-0.8571428571428571</v>
      </c>
      <c r="X1179" s="201">
        <f>Nordea!I20</f>
        <v>0.19318181818181818</v>
      </c>
      <c r="Y1179" s="200"/>
      <c r="Z1179" s="406">
        <f>MEDIAN(E1179:X1179)</f>
        <v>0.16414377034860636</v>
      </c>
    </row>
    <row r="1180" spans="1:26" ht="15.75" thickBot="1" x14ac:dyDescent="0.3">
      <c r="A1180" s="690"/>
      <c r="B1180" s="688"/>
      <c r="C1180" s="193" t="s">
        <v>407</v>
      </c>
      <c r="D1180" s="204"/>
      <c r="E1180" s="204"/>
      <c r="F1180" s="204"/>
      <c r="G1180" s="204"/>
      <c r="H1180" s="204"/>
      <c r="I1180" s="204"/>
      <c r="J1180" s="204"/>
      <c r="K1180" s="204"/>
      <c r="L1180" s="204"/>
      <c r="M1180" s="204"/>
      <c r="N1180" s="204"/>
      <c r="O1180" s="204"/>
      <c r="P1180" s="204"/>
      <c r="Q1180" s="204"/>
      <c r="R1180" s="204"/>
      <c r="S1180" s="204"/>
      <c r="T1180" s="204"/>
      <c r="U1180" s="204"/>
      <c r="V1180" s="204"/>
      <c r="W1180" s="204"/>
      <c r="X1180" s="204"/>
      <c r="Y1180" s="17"/>
      <c r="Z1180" s="397"/>
    </row>
    <row r="1181" spans="1:26" ht="15.75" thickBot="1" x14ac:dyDescent="0.3">
      <c r="A1181" s="690"/>
      <c r="B1181" s="688"/>
      <c r="C1181" s="188" t="s">
        <v>497</v>
      </c>
      <c r="D1181" s="392">
        <f>D1168/D1174</f>
        <v>2.4359287054909373E-3</v>
      </c>
      <c r="E1181" s="233">
        <f>HSBC!I58</f>
        <v>-1.0784640588882156E-2</v>
      </c>
      <c r="F1181" s="233">
        <f>Barclays!N40</f>
        <v>3.6616197276952818E-2</v>
      </c>
      <c r="G1181" s="233">
        <f>RBS!I49</f>
        <v>-6.7867219477442042E-3</v>
      </c>
      <c r="H1181" s="233">
        <f>Lloyds!K10</f>
        <v>2.0620177041025874E-2</v>
      </c>
      <c r="I1181" s="233">
        <f>'Standard Chartered'!M63</f>
        <v>-0.88894937938478136</v>
      </c>
      <c r="J1181" s="233">
        <f>'BNP Paribas'!L65</f>
        <v>3.7439613526570048E-2</v>
      </c>
      <c r="K1181" s="233">
        <f>'Crédit Agricole'!L46</f>
        <v>0.15747126436781608</v>
      </c>
      <c r="L1181" s="233">
        <f>'Société Générale'!M83</f>
        <v>0.11722488038277512</v>
      </c>
      <c r="M1181" s="233">
        <f>'BPCE group'!I26</f>
        <v>0.43856655290102387</v>
      </c>
      <c r="N1181" s="233">
        <f>'Crédit Mutuel'!M21</f>
        <v>0.55172413793103448</v>
      </c>
      <c r="O1181" s="233">
        <f>'Deutsche Bank'!I19</f>
        <v>-0.17217828900071891</v>
      </c>
      <c r="P1181" s="233">
        <f>Commerzbank!I14</f>
        <v>0.34394409937888198</v>
      </c>
      <c r="Q1181" s="233">
        <f>'KfW IPEX'!K6</f>
        <v>0.64954545454545454</v>
      </c>
      <c r="R1181" s="233">
        <f>ING!L38</f>
        <v>0.56386292834890961</v>
      </c>
      <c r="S1181" s="233">
        <f>Rabobank!J43</f>
        <v>3.903903903903904E-2</v>
      </c>
      <c r="T1181" s="233" t="e">
        <f>Unicredit!J197</f>
        <v>#DIV/0!</v>
      </c>
      <c r="U1181" s="233">
        <f>'Intesa Sao'!J91</f>
        <v>0.73486096256684497</v>
      </c>
      <c r="V1181" s="233" t="e">
        <f>Santander!#REF!</f>
        <v>#REF!</v>
      </c>
      <c r="W1181" s="233">
        <f>'BBVA '!L24</f>
        <v>4.3478260869565216E-2</v>
      </c>
      <c r="X1181" s="233">
        <f>Nordea!J20</f>
        <v>1.0731707317073171</v>
      </c>
      <c r="Y1181" s="188"/>
      <c r="Z1181" s="404"/>
    </row>
    <row r="1182" spans="1:26" x14ac:dyDescent="0.25">
      <c r="A1182" s="690"/>
      <c r="B1182" s="688"/>
      <c r="C1182" s="189" t="s">
        <v>445</v>
      </c>
      <c r="D1182" s="234">
        <f>D1181/'Summary (banks)'!$D$81</f>
        <v>5.4174130766948797E-2</v>
      </c>
      <c r="E1182" s="230">
        <f>E1181/'Summary (banks)'!$E$81</f>
        <v>-0.16417670970960727</v>
      </c>
      <c r="F1182" s="230">
        <f>F1181/'Summary (banks)'!$F$81</f>
        <v>0.96086145211759821</v>
      </c>
      <c r="G1182" s="230">
        <f>G1181/'Summary (banks)'!$G$81</f>
        <v>0.16733917071095325</v>
      </c>
      <c r="H1182" s="230">
        <f>H1181/'Summary (banks)'!$H$81</f>
        <v>0.84031627134712317</v>
      </c>
      <c r="I1182" s="230">
        <f>I1181/'Summary (banks)'!$I$81</f>
        <v>56.52844050870992</v>
      </c>
      <c r="J1182" s="230">
        <f>J1181/'Summary (banks)'!$J$81</f>
        <v>0.69430023241698868</v>
      </c>
      <c r="K1182" s="230">
        <f>K1181/'Summary (banks)'!$K$81</f>
        <v>2.4613389075649916</v>
      </c>
      <c r="L1182" s="230">
        <f>L1181/'Summary (banks)'!$L$81</f>
        <v>2.5266555955649825</v>
      </c>
      <c r="M1182" s="230">
        <f>M1181/'Summary (banks)'!$M$81</f>
        <v>6.8326464155553674</v>
      </c>
      <c r="N1182" s="230">
        <f>N1181/'Summary (banks)'!$N$81</f>
        <v>5.9014337001446338</v>
      </c>
      <c r="O1182" s="230">
        <f>O1181/'Summary (banks)'!$O$81</f>
        <v>3.4830103860379524</v>
      </c>
      <c r="P1182" s="230">
        <f>P1181/'Summary (banks)'!$P$81</f>
        <v>4.8292469785320398</v>
      </c>
      <c r="Q1182" s="230">
        <f>Q1181/'Summary (banks)'!$Q$81</f>
        <v>1.5858632792399796</v>
      </c>
      <c r="R1182" s="230">
        <f>R1181/'Summary (banks)'!$R$81</f>
        <v>4.6346825042959958</v>
      </c>
      <c r="S1182" s="230">
        <f>S1181/'Summary (banks)'!$S$81</f>
        <v>0.63893939251206588</v>
      </c>
      <c r="T1182" s="230" t="e">
        <f>T1181/'Summary (banks)'!$T$81</f>
        <v>#DIV/0!</v>
      </c>
      <c r="U1182" s="230">
        <f>U1181/'Summary (banks)'!$U$81</f>
        <v>8.249469500317808</v>
      </c>
      <c r="V1182" s="230" t="e">
        <f>V1181/'Summary (banks)'!$V$81</f>
        <v>#REF!</v>
      </c>
      <c r="W1182" s="230">
        <f>W1181/'Summary (banks)'!$W$81</f>
        <v>1.3031954585383825</v>
      </c>
      <c r="X1182" s="230">
        <f>X1181/'Summary (banks)'!$X$81</f>
        <v>6.7714244234279075</v>
      </c>
      <c r="Y1182" s="17"/>
      <c r="Z1182" s="397"/>
    </row>
    <row r="1183" spans="1:26" s="362" customFormat="1" x14ac:dyDescent="0.25">
      <c r="A1183" s="690"/>
      <c r="B1183" s="688"/>
      <c r="C1183" s="359" t="s">
        <v>446</v>
      </c>
      <c r="D1183" s="363">
        <f>D1181/'Summary (banks)'!$D$84</f>
        <v>4.2187842885718606E-2</v>
      </c>
      <c r="E1183" s="264">
        <f>E1181/'Summary (banks)'!$E$84</f>
        <v>-0.13219185474696701</v>
      </c>
      <c r="F1183" s="264">
        <f>F1181/'Summary (banks)'!$F$84</f>
        <v>0.93914023052650597</v>
      </c>
      <c r="G1183" s="264">
        <f>G1181/'Summary (banks)'!$G$84</f>
        <v>5.6317726805747002E-2</v>
      </c>
      <c r="H1183" s="264">
        <f>H1181/'Summary (banks)'!$H$84</f>
        <v>7.7499246274200531E-2</v>
      </c>
      <c r="I1183" s="264">
        <f>I1181/'Summary (banks)'!$I$84</f>
        <v>-277.1901805748862</v>
      </c>
      <c r="J1183" s="264">
        <f>J1181/'Summary (banks)'!$J$84</f>
        <v>0.59450002001336277</v>
      </c>
      <c r="K1183" s="264">
        <f>K1181/'Summary (banks)'!$K$84</f>
        <v>2.1686798857474021</v>
      </c>
      <c r="L1183" s="264">
        <f>L1181/'Summary (banks)'!$L$84</f>
        <v>2.1063664912924671</v>
      </c>
      <c r="M1183" s="264">
        <f>M1181/'Summary (banks)'!$M$84</f>
        <v>2.9597528512226017</v>
      </c>
      <c r="N1183" s="264">
        <f>N1181/'Summary (banks)'!$N$84</f>
        <v>7.3254508876575013</v>
      </c>
      <c r="O1183" s="264">
        <f>O1181/'Summary (banks)'!$O$84</f>
        <v>12.689379413597589</v>
      </c>
      <c r="P1183" s="264">
        <f>P1181/'Summary (banks)'!$P$84</f>
        <v>2.5575006949412828</v>
      </c>
      <c r="Q1183" s="264">
        <f>Q1181/'Summary (banks)'!$Q$84</f>
        <v>1.0000000000000004</v>
      </c>
      <c r="R1183" s="264">
        <f>R1181/'Summary (banks)'!$R$84</f>
        <v>4.0153779476484255</v>
      </c>
      <c r="S1183" s="264">
        <f>S1181/'Summary (banks)'!$S$84</f>
        <v>0.60487665819265302</v>
      </c>
      <c r="T1183" s="264" t="e">
        <f>T1181/'Summary (banks)'!$T$84</f>
        <v>#DIV/0!</v>
      </c>
      <c r="U1183" s="264">
        <f>U1181/'Summary (banks)'!$U$84</f>
        <v>10.43212497073567</v>
      </c>
      <c r="V1183" s="264" t="e">
        <f>V1181/'Summary (banks)'!$V$84</f>
        <v>#REF!</v>
      </c>
      <c r="W1183" s="264">
        <f>W1181/'Summary (banks)'!$W$84</f>
        <v>0.73928523681192249</v>
      </c>
      <c r="X1183" s="264">
        <f>X1181/'Summary (banks)'!$X$84</f>
        <v>6.2036966948148242</v>
      </c>
      <c r="Y1183" s="360"/>
      <c r="Z1183" s="397"/>
    </row>
    <row r="1184" spans="1:26" ht="15.75" thickBot="1" x14ac:dyDescent="0.3">
      <c r="A1184" s="690"/>
      <c r="B1184" s="688"/>
      <c r="C1184" s="372" t="s">
        <v>447</v>
      </c>
      <c r="D1184" s="234">
        <f>D1181/'Summary (banks)'!$D$92</f>
        <v>5.8322448958634504E-2</v>
      </c>
      <c r="E1184" s="230">
        <f>E1181/'Summary (banks)'!$E$86</f>
        <v>-4.3952670681705393E-2</v>
      </c>
      <c r="F1184" s="230">
        <f>F1181/'Summary (banks)'!$F$86</f>
        <v>0.1692786530102971</v>
      </c>
      <c r="G1184" s="230">
        <f>G1181/'Summary (banks)'!$G$86</f>
        <v>-0.107114248986103</v>
      </c>
      <c r="H1184" s="230">
        <f>H1181/'Summary (banks)'!$H$86</f>
        <v>4.7580958079292399E-2</v>
      </c>
      <c r="I1184" s="230">
        <f>I1181/'Summary (banks)'!$I$86</f>
        <v>-13.764807994546125</v>
      </c>
      <c r="J1184" s="230">
        <f>J1181/'Summary (banks)'!$J$86</f>
        <v>0.33320781518830783</v>
      </c>
      <c r="K1184" s="230">
        <f>K1181/'Summary (banks)'!$K$86</f>
        <v>1.8313047751658611</v>
      </c>
      <c r="L1184" s="230">
        <f>L1181/'Summary (banks)'!$L$86</f>
        <v>0.44959497714615759</v>
      </c>
      <c r="M1184" s="230">
        <f>M1181/'Summary (banks)'!$M$86</f>
        <v>3.3952185770040986</v>
      </c>
      <c r="N1184" s="230">
        <f>N1181/'Summary (banks)'!$N$86</f>
        <v>5.3532614497704705</v>
      </c>
      <c r="O1184" s="230">
        <f>O1181/'Summary (banks)'!$O$86</f>
        <v>-0.6474157804122973</v>
      </c>
      <c r="P1184" s="230">
        <f>P1181/'Summary (banks)'!$P$90</f>
        <v>5.2067359744364126</v>
      </c>
      <c r="Q1184" s="230">
        <f>Q1181/'Summary (banks)'!$Q$90</f>
        <v>1.5858632792399796</v>
      </c>
      <c r="R1184" s="230">
        <f>R1181/'Summary (banks)'!$R$86</f>
        <v>2.9718370827615761</v>
      </c>
      <c r="S1184" s="230">
        <f>S1181/'Summary (banks)'!$S$86</f>
        <v>0.24733285917496445</v>
      </c>
      <c r="T1184" s="230" t="e">
        <f>T1181/'Summary (banks)'!$T$86</f>
        <v>#DIV/0!</v>
      </c>
      <c r="U1184" s="230">
        <f>U1181/'Summary (banks)'!$U$86</f>
        <v>0.41990205724184182</v>
      </c>
      <c r="V1184" s="230" t="e">
        <f>V1181/'Summary (banks)'!$V$86</f>
        <v>#REF!</v>
      </c>
      <c r="W1184" s="230">
        <f>W1181/'Summary (banks)'!$W$86</f>
        <v>4.5845410628019323</v>
      </c>
      <c r="X1184" s="230">
        <f>X1181/'Summary (banks)'!$X$86</f>
        <v>2.2567499749071569</v>
      </c>
      <c r="Y1184" s="17"/>
      <c r="Z1184" s="397"/>
    </row>
    <row r="1185" spans="1:27" s="104" customFormat="1" ht="15.75" thickBot="1" x14ac:dyDescent="0.3">
      <c r="A1185" s="690"/>
      <c r="B1185" s="688"/>
      <c r="C1185" s="201" t="s">
        <v>498</v>
      </c>
      <c r="D1185" s="201">
        <f>D1168/D1165</f>
        <v>7.9688294171724409E-3</v>
      </c>
      <c r="E1185" s="201">
        <f>HSBC!J58</f>
        <v>-3.5328428448333005E-2</v>
      </c>
      <c r="F1185" s="201">
        <f>Barclays!O40</f>
        <v>8.4416857236197324E-2</v>
      </c>
      <c r="G1185" s="201">
        <f>RBS!J49</f>
        <v>-2.8901208761246935E-2</v>
      </c>
      <c r="H1185" s="201">
        <f>Lloyds!L10</f>
        <v>9.2180184739972165E-2</v>
      </c>
      <c r="I1185" s="201">
        <f>'Standard Chartered'!N63</f>
        <v>-0.6019769357495881</v>
      </c>
      <c r="J1185" s="201">
        <f>'BNP Paribas'!M65</f>
        <v>9.9160335865653745E-2</v>
      </c>
      <c r="K1185" s="201">
        <f>'Crédit Agricole'!M46</f>
        <v>0.21141975308641975</v>
      </c>
      <c r="L1185" s="201">
        <f>'Société Générale'!N83</f>
        <v>0.24227441285537701</v>
      </c>
      <c r="M1185" s="201">
        <f>'BPCE group'!J26</f>
        <v>0.56858407079646023</v>
      </c>
      <c r="N1185" s="201">
        <f>'Crédit Mutuel'!N21</f>
        <v>0.69565217391304346</v>
      </c>
      <c r="O1185" s="201">
        <f>'Deutsche Bank'!J19</f>
        <v>-0.22784208022831776</v>
      </c>
      <c r="P1185" s="201">
        <f>Commerzbank!J14</f>
        <v>0.40791896869244937</v>
      </c>
      <c r="Q1185" s="201">
        <f>'KfW IPEX'!L6</f>
        <v>0.65013648771610555</v>
      </c>
      <c r="R1185" s="201">
        <f>ING!M38</f>
        <v>0.65107913669064743</v>
      </c>
      <c r="S1185" s="201">
        <f>Rabobank!K43</f>
        <v>0.11453744493392071</v>
      </c>
      <c r="T1185" s="201">
        <f>Unicredit!K197</f>
        <v>-0.10315326649803334</v>
      </c>
      <c r="U1185" s="201">
        <f>'Intesa Sao'!K91</f>
        <v>0.73459776443734071</v>
      </c>
      <c r="V1185" s="201">
        <f>Santander!I38</f>
        <v>6.1255866645088204E-2</v>
      </c>
      <c r="W1185" s="201">
        <f>'BBVA '!M24</f>
        <v>7.6086956521739135E-2</v>
      </c>
      <c r="X1185" s="201">
        <f>Nordea!K20</f>
        <v>0.6875</v>
      </c>
      <c r="Y1185" s="201"/>
      <c r="Z1185" s="407"/>
    </row>
    <row r="1186" spans="1:27" s="104" customFormat="1" x14ac:dyDescent="0.25">
      <c r="A1186" s="690"/>
      <c r="B1186" s="688"/>
      <c r="C1186" s="382" t="s">
        <v>445</v>
      </c>
      <c r="D1186" s="230">
        <f>D1185/'Summary (banks)'!$D$94</f>
        <v>4.1264691070917132E-2</v>
      </c>
      <c r="E1186" s="230">
        <f>E1185/'Summary (banks)'!$E$94</f>
        <v>-0.11197540791913467</v>
      </c>
      <c r="F1186" s="230">
        <f>F1185/'Summary (banks)'!$F$94</f>
        <v>0.68365994574408739</v>
      </c>
      <c r="G1186" s="230">
        <f>G1185/'Summary (banks)'!$G$94</f>
        <v>0.13817621931986462</v>
      </c>
      <c r="H1186" s="230">
        <f>H1185/'Summary (banks)'!$H$94</f>
        <v>0.85792443220817449</v>
      </c>
      <c r="I1186" s="230">
        <f>I1185/'Summary (banks)'!$I$94</f>
        <v>6.0430895408243259</v>
      </c>
      <c r="J1186" s="230">
        <f>J1185/'Summary (banks)'!$J$94</f>
        <v>0.43490771209391627</v>
      </c>
      <c r="K1186" s="230">
        <f>K1185/'Summary (banks)'!$K$94</f>
        <v>0.77533328586069283</v>
      </c>
      <c r="L1186" s="230">
        <f>L1185/'Summary (banks)'!$L$94</f>
        <v>1.0166327554983525</v>
      </c>
      <c r="M1186" s="230">
        <f>M1185/'Summary (banks)'!$M$94</f>
        <v>2.0546169390500797</v>
      </c>
      <c r="N1186" s="230">
        <f>N1185/'Summary (banks)'!$N$94</f>
        <v>1.5408785358915491</v>
      </c>
      <c r="O1186" s="230">
        <f>O1185/'Summary (banks)'!$O$94</f>
        <v>1.5808082865300872</v>
      </c>
      <c r="P1186" s="230">
        <f>P1185/'Summary (banks)'!$P$94</f>
        <v>1.4632045607400286</v>
      </c>
      <c r="Q1186" s="230">
        <f>Q1185/'Summary (banks)'!$Q$94</f>
        <v>1.5742618128886439</v>
      </c>
      <c r="R1186" s="230">
        <f>R1185/'Summary (banks)'!$R$94</f>
        <v>1.7327597229980278</v>
      </c>
      <c r="S1186" s="230">
        <f>S1185/'Summary (banks)'!$S$94</f>
        <v>0.51955047346463723</v>
      </c>
      <c r="T1186" s="230">
        <f>T1185/'Summary (banks)'!$T$94</f>
        <v>-1.0330281410855502</v>
      </c>
      <c r="U1186" s="230">
        <f>U1185/'Summary (banks)'!$U$94</f>
        <v>2.206600901347469</v>
      </c>
      <c r="V1186" s="230">
        <f>V1185/'Summary (banks)'!$V$94</f>
        <v>0.29447344712227119</v>
      </c>
      <c r="W1186" s="230">
        <f>W1185/'Summary (banks)'!$W$94</f>
        <v>0.38617064485354546</v>
      </c>
      <c r="X1186" s="230">
        <f>X1185/'Summary (banks)'!$X$94</f>
        <v>1.4821295705782314</v>
      </c>
      <c r="Y1186" s="230"/>
      <c r="Z1186" s="399"/>
    </row>
    <row r="1187" spans="1:27" s="384" customFormat="1" x14ac:dyDescent="0.25">
      <c r="A1187" s="690"/>
      <c r="B1187" s="688"/>
      <c r="C1187" s="383" t="s">
        <v>446</v>
      </c>
      <c r="D1187" s="264">
        <f>D1185/'Summary (banks)'!$D$97</f>
        <v>3.018187040582411E-2</v>
      </c>
      <c r="E1187" s="264">
        <f>E1185/'Summary (banks)'!$E$97</f>
        <v>-8.1424743361356369E-2</v>
      </c>
      <c r="F1187" s="264">
        <f>F1185/'Summary (banks)'!$F$97</f>
        <v>0.50809665102817703</v>
      </c>
      <c r="G1187" s="264">
        <f>G1185/'Summary (banks)'!$G$97</f>
        <v>2.3266381895846591E-2</v>
      </c>
      <c r="H1187" s="264">
        <f>H1185/'Summary (banks)'!$H$97</f>
        <v>0.17922245754361782</v>
      </c>
      <c r="I1187" s="264">
        <f>I1185/'Summary (banks)'!$I$97</f>
        <v>-24.265215035116665</v>
      </c>
      <c r="J1187" s="264">
        <f>J1185/'Summary (banks)'!$J$97</f>
        <v>0.36191942598359</v>
      </c>
      <c r="K1187" s="264">
        <f>K1185/'Summary (banks)'!$K$97</f>
        <v>0.74965603525360769</v>
      </c>
      <c r="L1187" s="264">
        <f>L1185/'Summary (banks)'!$L$97</f>
        <v>0.73617074843852326</v>
      </c>
      <c r="M1187" s="264">
        <f>M1185/'Summary (banks)'!$M$97</f>
        <v>1.5625361899247252</v>
      </c>
      <c r="N1187" s="264">
        <f>N1185/'Summary (banks)'!$N$97</f>
        <v>1.9815762538382804</v>
      </c>
      <c r="O1187" s="264">
        <f>O1185/'Summary (banks)'!$O$97</f>
        <v>7.3319035324603927</v>
      </c>
      <c r="P1187" s="264">
        <f>P1185/'Summary (banks)'!$P$97</f>
        <v>0.94991548542174198</v>
      </c>
      <c r="Q1187" s="264">
        <f>Q1185/'Summary (banks)'!$Q$97</f>
        <v>1.0000000000000013</v>
      </c>
      <c r="R1187" s="264">
        <f>R1185/'Summary (banks)'!$R$97</f>
        <v>1.4176625086485433</v>
      </c>
      <c r="S1187" s="264">
        <f>S1185/'Summary (banks)'!$S$97</f>
        <v>0.61677445965067057</v>
      </c>
      <c r="T1187" s="264">
        <f>T1185/'Summary (banks)'!$T$97</f>
        <v>-0.44413573042047455</v>
      </c>
      <c r="U1187" s="264">
        <f>U1185/'Summary (banks)'!$U$97</f>
        <v>1.6631644015412652</v>
      </c>
      <c r="V1187" s="264">
        <f>V1185/'Summary (banks)'!$V$97</f>
        <v>0.23453608085123268</v>
      </c>
      <c r="W1187" s="264">
        <f>W1185/'Summary (banks)'!$W$97</f>
        <v>0.20412582590400868</v>
      </c>
      <c r="X1187" s="264">
        <f>X1185/'Summary (banks)'!$X$97</f>
        <v>1.2676163825998474</v>
      </c>
      <c r="Y1187" s="264"/>
      <c r="Z1187" s="399"/>
    </row>
    <row r="1188" spans="1:27" s="104" customFormat="1" x14ac:dyDescent="0.25">
      <c r="A1188" s="690"/>
      <c r="B1188" s="688"/>
      <c r="C1188" s="385" t="s">
        <v>447</v>
      </c>
      <c r="D1188" s="230">
        <f>D1185/'Summary (banks)'!$D$105</f>
        <v>3.6731653234382516E-2</v>
      </c>
      <c r="E1188" s="230">
        <f>E1185/'Summary (banks)'!$E$99</f>
        <v>-6.295344305561279E-2</v>
      </c>
      <c r="F1188" s="230">
        <f>F1185/'Summary (banks)'!$F$99</f>
        <v>0.20794947185015789</v>
      </c>
      <c r="G1188" s="230">
        <f>G1185/'Summary (banks)'!$G$99</f>
        <v>-8.7116500694615726E-2</v>
      </c>
      <c r="H1188" s="230">
        <f>H1185/'Summary (banks)'!$H$99</f>
        <v>0.13948959172292083</v>
      </c>
      <c r="I1188" s="230">
        <f>I1185/'Summary (banks)'!$I$99</f>
        <v>-3.2525463137256083</v>
      </c>
      <c r="J1188" s="230">
        <f>J1185/'Summary (banks)'!$J$99</f>
        <v>0.27306795912813581</v>
      </c>
      <c r="K1188" s="230">
        <f>K1185/'Summary (banks)'!$K$99</f>
        <v>1.0400244860854519</v>
      </c>
      <c r="L1188" s="230">
        <f>L1185/'Summary (banks)'!$L$99</f>
        <v>0.4690230436648804</v>
      </c>
      <c r="M1188" s="230">
        <f>M1185/'Summary (banks)'!$M$99</f>
        <v>1.5044353643561843</v>
      </c>
      <c r="N1188" s="230">
        <f>N1185/'Summary (banks)'!$N$99</f>
        <v>2.0438820837259386</v>
      </c>
      <c r="O1188" s="230">
        <f>O1185/'Summary (banks)'!$O$99</f>
        <v>-0.58095526729803526</v>
      </c>
      <c r="P1188" s="230">
        <f>P1185/'Summary (banks)'!$P$103</f>
        <v>1.5348059150203204</v>
      </c>
      <c r="Q1188" s="230">
        <f>Q1185/'Summary (banks)'!$Q$103</f>
        <v>1.5742618128886439</v>
      </c>
      <c r="R1188" s="230">
        <f>R1185/'Summary (banks)'!$R$99</f>
        <v>1.3920246850227089</v>
      </c>
      <c r="S1188" s="230">
        <f>S1185/'Summary (banks)'!$S$99</f>
        <v>0.41519823788546256</v>
      </c>
      <c r="T1188" s="230">
        <f>T1185/'Summary (banks)'!$T$99</f>
        <v>-0.43048523966150831</v>
      </c>
      <c r="U1188" s="230">
        <f>U1185/'Summary (banks)'!$U$99</f>
        <v>1.0756649982928663</v>
      </c>
      <c r="V1188" s="230">
        <f>V1185/'Summary (banks)'!$V$99</f>
        <v>0.15257596231844056</v>
      </c>
      <c r="W1188" s="230">
        <f>W1185/'Summary (banks)'!$W$99</f>
        <v>0.5748792270531401</v>
      </c>
      <c r="X1188" s="230">
        <f>X1185/'Summary (banks)'!$X$99</f>
        <v>1.0694444444444444</v>
      </c>
      <c r="Y1188" s="230"/>
      <c r="Z1188" s="399"/>
    </row>
    <row r="1190" spans="1:27" x14ac:dyDescent="0.25">
      <c r="D1190" s="362"/>
    </row>
    <row r="1192" spans="1:27" x14ac:dyDescent="0.25">
      <c r="B1192" s="187"/>
      <c r="C1192" s="168"/>
    </row>
    <row r="1193" spans="1:27" ht="27" thickBot="1" x14ac:dyDescent="0.45">
      <c r="B1193" s="537" t="s">
        <v>495</v>
      </c>
      <c r="C1193" s="168"/>
    </row>
    <row r="1194" spans="1:27" ht="45.75" thickBot="1" x14ac:dyDescent="0.3">
      <c r="B1194" s="2"/>
      <c r="C1194" s="2"/>
      <c r="D1194" s="174" t="s">
        <v>92</v>
      </c>
      <c r="E1194" s="175" t="s">
        <v>93</v>
      </c>
      <c r="F1194" s="176" t="s">
        <v>94</v>
      </c>
      <c r="G1194" s="8" t="s">
        <v>95</v>
      </c>
      <c r="H1194" s="127" t="s">
        <v>96</v>
      </c>
      <c r="I1194" s="128" t="s">
        <v>97</v>
      </c>
      <c r="J1194" s="132" t="s">
        <v>98</v>
      </c>
      <c r="K1194" s="129" t="s">
        <v>99</v>
      </c>
      <c r="L1194" s="177" t="s">
        <v>100</v>
      </c>
      <c r="M1194" s="71" t="s">
        <v>101</v>
      </c>
      <c r="N1194" s="178" t="s">
        <v>102</v>
      </c>
      <c r="O1194" s="179" t="s">
        <v>103</v>
      </c>
      <c r="P1194" s="79" t="s">
        <v>104</v>
      </c>
      <c r="Q1194" s="180" t="s">
        <v>105</v>
      </c>
      <c r="R1194" s="181" t="s">
        <v>106</v>
      </c>
      <c r="S1194" s="182" t="s">
        <v>107</v>
      </c>
      <c r="T1194" s="183" t="s">
        <v>108</v>
      </c>
      <c r="U1194" s="184" t="s">
        <v>473</v>
      </c>
      <c r="V1194" s="34" t="s">
        <v>110</v>
      </c>
      <c r="W1194" s="185" t="s">
        <v>111</v>
      </c>
      <c r="X1194" s="186" t="s">
        <v>112</v>
      </c>
      <c r="Y1194" s="182" t="s">
        <v>409</v>
      </c>
      <c r="Z1194" s="2"/>
      <c r="AA1194" s="394"/>
    </row>
    <row r="1195" spans="1:27" x14ac:dyDescent="0.25">
      <c r="A1195" s="419"/>
      <c r="B1195" s="13"/>
      <c r="C1195" s="13" t="s">
        <v>253</v>
      </c>
      <c r="L1195" s="134">
        <v>1</v>
      </c>
      <c r="U1195" s="134">
        <v>1</v>
      </c>
      <c r="Y1195" s="198">
        <f>SUM(E1195:X1195)</f>
        <v>2</v>
      </c>
      <c r="Z1195" s="13"/>
      <c r="AA1195" s="410"/>
    </row>
    <row r="1196" spans="1:27" s="51" customFormat="1" x14ac:dyDescent="0.25">
      <c r="A1196" s="419"/>
      <c r="B1196" s="51">
        <v>1</v>
      </c>
      <c r="C1196" s="199" t="s">
        <v>176</v>
      </c>
      <c r="E1196" s="51">
        <v>1</v>
      </c>
      <c r="J1196" s="51">
        <v>1</v>
      </c>
      <c r="K1196" s="51">
        <v>1</v>
      </c>
      <c r="L1196" s="51">
        <v>1</v>
      </c>
      <c r="M1196" s="51">
        <v>1</v>
      </c>
      <c r="Y1196" s="414">
        <f>SUM(E1196:X1196)</f>
        <v>5</v>
      </c>
    </row>
    <row r="1197" spans="1:27" x14ac:dyDescent="0.25">
      <c r="A1197" s="419"/>
      <c r="B1197" s="134"/>
      <c r="C1197" s="168" t="s">
        <v>424</v>
      </c>
      <c r="I1197" s="134">
        <v>1</v>
      </c>
      <c r="Y1197" s="414">
        <f>SUM(E1197:X1197)</f>
        <v>1</v>
      </c>
      <c r="Z1197" s="134"/>
      <c r="AA1197" s="395"/>
    </row>
    <row r="1198" spans="1:27" s="51" customFormat="1" x14ac:dyDescent="0.25">
      <c r="A1198" s="419"/>
      <c r="B1198" s="51">
        <v>1</v>
      </c>
      <c r="C1198" s="199" t="s">
        <v>129</v>
      </c>
      <c r="E1198" s="51">
        <v>1</v>
      </c>
      <c r="G1198" s="51">
        <v>1</v>
      </c>
      <c r="J1198" s="51">
        <v>1</v>
      </c>
      <c r="M1198" s="51">
        <v>1</v>
      </c>
      <c r="O1198" s="51">
        <v>1</v>
      </c>
      <c r="S1198" s="51">
        <v>1</v>
      </c>
      <c r="V1198" s="51">
        <v>1</v>
      </c>
      <c r="W1198" s="51">
        <v>1</v>
      </c>
      <c r="Y1198" s="414">
        <f t="shared" ref="Y1198:Y1224" si="10">SUM(E1198:X1198)</f>
        <v>8</v>
      </c>
    </row>
    <row r="1199" spans="1:27" x14ac:dyDescent="0.25">
      <c r="A1199" s="419"/>
      <c r="B1199" s="134"/>
      <c r="C1199" s="168" t="s">
        <v>167</v>
      </c>
      <c r="E1199" s="134">
        <v>1</v>
      </c>
      <c r="Y1199" s="198">
        <f t="shared" si="10"/>
        <v>1</v>
      </c>
      <c r="Z1199" s="134"/>
      <c r="AA1199" s="395"/>
    </row>
    <row r="1200" spans="1:27" s="51" customFormat="1" x14ac:dyDescent="0.25">
      <c r="A1200" s="419"/>
      <c r="B1200" s="51">
        <v>1</v>
      </c>
      <c r="C1200" s="199" t="s">
        <v>61</v>
      </c>
      <c r="E1200" s="51">
        <v>1</v>
      </c>
      <c r="F1200" s="51">
        <v>1</v>
      </c>
      <c r="G1200" s="51">
        <v>1</v>
      </c>
      <c r="I1200" s="51">
        <v>1</v>
      </c>
      <c r="J1200" s="51">
        <v>1</v>
      </c>
      <c r="K1200" s="51">
        <v>1</v>
      </c>
      <c r="L1200" s="51">
        <v>1</v>
      </c>
      <c r="M1200" s="51">
        <v>1</v>
      </c>
      <c r="O1200" s="51">
        <v>1</v>
      </c>
      <c r="R1200" s="51">
        <v>1</v>
      </c>
      <c r="S1200" s="51">
        <v>1</v>
      </c>
      <c r="T1200" s="51">
        <v>1</v>
      </c>
      <c r="V1200" s="51">
        <v>1</v>
      </c>
      <c r="Y1200" s="414">
        <f t="shared" si="10"/>
        <v>13</v>
      </c>
    </row>
    <row r="1201" spans="1:27" x14ac:dyDescent="0.25">
      <c r="A1201" s="419"/>
      <c r="B1201" s="134"/>
      <c r="C1201" s="168" t="s">
        <v>170</v>
      </c>
      <c r="E1201" s="134">
        <v>1</v>
      </c>
      <c r="I1201" s="134">
        <v>1</v>
      </c>
      <c r="Y1201" s="198">
        <f t="shared" si="10"/>
        <v>2</v>
      </c>
      <c r="Z1201" s="134"/>
      <c r="AA1201" s="395"/>
    </row>
    <row r="1202" spans="1:27" x14ac:dyDescent="0.25">
      <c r="A1202" s="419"/>
      <c r="B1202" s="134"/>
      <c r="C1202" s="168" t="s">
        <v>381</v>
      </c>
      <c r="L1202" s="134">
        <v>1</v>
      </c>
      <c r="Y1202" s="198">
        <f t="shared" si="10"/>
        <v>1</v>
      </c>
      <c r="Z1202" s="134"/>
      <c r="AA1202" s="395"/>
    </row>
    <row r="1203" spans="1:27" x14ac:dyDescent="0.25">
      <c r="A1203" s="419"/>
      <c r="B1203" s="134"/>
      <c r="C1203" s="168" t="s">
        <v>302</v>
      </c>
      <c r="W1203" s="134">
        <v>1</v>
      </c>
      <c r="Y1203" s="198">
        <f t="shared" si="10"/>
        <v>1</v>
      </c>
      <c r="Z1203" s="134"/>
      <c r="AA1203" s="395"/>
    </row>
    <row r="1204" spans="1:27" x14ac:dyDescent="0.25">
      <c r="A1204" s="419"/>
      <c r="B1204" s="134"/>
      <c r="C1204" s="168" t="s">
        <v>193</v>
      </c>
      <c r="F1204" s="134">
        <v>1</v>
      </c>
      <c r="I1204" s="134">
        <v>1</v>
      </c>
      <c r="Y1204" s="198">
        <f t="shared" si="10"/>
        <v>2</v>
      </c>
      <c r="Z1204" s="134"/>
      <c r="AA1204" s="395"/>
    </row>
    <row r="1205" spans="1:27" x14ac:dyDescent="0.25">
      <c r="A1205" s="419"/>
      <c r="B1205" s="134"/>
      <c r="C1205" s="168" t="s">
        <v>255</v>
      </c>
      <c r="T1205" s="134">
        <v>1</v>
      </c>
      <c r="U1205" s="134">
        <v>1</v>
      </c>
      <c r="Y1205" s="198">
        <f t="shared" si="10"/>
        <v>2</v>
      </c>
      <c r="Z1205" s="134"/>
      <c r="AA1205" s="395"/>
    </row>
    <row r="1206" spans="1:27" s="51" customFormat="1" x14ac:dyDescent="0.25">
      <c r="A1206" s="419"/>
      <c r="B1206" s="51">
        <v>1</v>
      </c>
      <c r="C1206" s="199" t="s">
        <v>48</v>
      </c>
      <c r="E1206" s="51">
        <v>1</v>
      </c>
      <c r="F1206" s="51">
        <v>1</v>
      </c>
      <c r="G1206" s="51">
        <v>1</v>
      </c>
      <c r="I1206" s="51">
        <v>1</v>
      </c>
      <c r="J1206" s="51">
        <v>1</v>
      </c>
      <c r="K1206" s="51">
        <v>1</v>
      </c>
      <c r="L1206" s="51">
        <v>1</v>
      </c>
      <c r="M1206" s="51">
        <v>1</v>
      </c>
      <c r="O1206" s="51">
        <v>1</v>
      </c>
      <c r="R1206" s="51">
        <v>1</v>
      </c>
      <c r="S1206" s="51">
        <v>1</v>
      </c>
      <c r="T1206" s="51">
        <v>1</v>
      </c>
      <c r="U1206" s="51">
        <v>1</v>
      </c>
      <c r="V1206" s="51">
        <v>1</v>
      </c>
      <c r="X1206" s="51">
        <v>1</v>
      </c>
      <c r="Y1206" s="414">
        <f t="shared" si="10"/>
        <v>15</v>
      </c>
    </row>
    <row r="1207" spans="1:27" x14ac:dyDescent="0.25">
      <c r="A1207" s="419"/>
      <c r="B1207" s="134"/>
      <c r="C1207" s="168" t="s">
        <v>171</v>
      </c>
      <c r="E1207" s="134">
        <v>1</v>
      </c>
      <c r="I1207" s="134">
        <v>1</v>
      </c>
      <c r="Y1207" s="198">
        <f t="shared" si="10"/>
        <v>2</v>
      </c>
      <c r="Z1207" s="134"/>
      <c r="AA1207" s="395"/>
    </row>
    <row r="1208" spans="1:27" s="51" customFormat="1" x14ac:dyDescent="0.25">
      <c r="A1208" s="419"/>
      <c r="B1208" s="51">
        <v>1</v>
      </c>
      <c r="C1208" s="199" t="s">
        <v>43</v>
      </c>
      <c r="J1208" s="51">
        <v>1</v>
      </c>
      <c r="L1208" s="51">
        <v>1</v>
      </c>
      <c r="M1208" s="51">
        <v>1</v>
      </c>
      <c r="R1208" s="51">
        <v>1</v>
      </c>
      <c r="T1208" s="51">
        <v>1</v>
      </c>
      <c r="Y1208" s="414">
        <f t="shared" si="10"/>
        <v>5</v>
      </c>
    </row>
    <row r="1209" spans="1:27" x14ac:dyDescent="0.25">
      <c r="A1209" s="419"/>
      <c r="B1209" s="134"/>
      <c r="C1209" s="168" t="s">
        <v>347</v>
      </c>
      <c r="J1209" s="134">
        <v>1</v>
      </c>
      <c r="L1209" s="134">
        <v>1</v>
      </c>
      <c r="Y1209" s="198">
        <f t="shared" si="10"/>
        <v>2</v>
      </c>
      <c r="Z1209" s="134"/>
      <c r="AA1209" s="395"/>
    </row>
    <row r="1210" spans="1:27" x14ac:dyDescent="0.25">
      <c r="A1210" s="419"/>
      <c r="B1210" s="134"/>
      <c r="C1210" s="168" t="s">
        <v>358</v>
      </c>
      <c r="I1210" s="134">
        <v>1</v>
      </c>
      <c r="L1210" s="134">
        <v>1</v>
      </c>
      <c r="M1210" s="134">
        <v>1</v>
      </c>
      <c r="Y1210" s="198">
        <f t="shared" si="10"/>
        <v>3</v>
      </c>
      <c r="Z1210" s="134"/>
      <c r="AA1210" s="395"/>
    </row>
    <row r="1211" spans="1:27" s="51" customFormat="1" x14ac:dyDescent="0.25">
      <c r="A1211" s="419"/>
      <c r="B1211" s="51">
        <v>1</v>
      </c>
      <c r="C1211" s="199" t="s">
        <v>125</v>
      </c>
      <c r="E1211" s="51">
        <v>1</v>
      </c>
      <c r="F1211" s="51">
        <v>1</v>
      </c>
      <c r="G1211" s="51">
        <v>1</v>
      </c>
      <c r="I1211" s="51">
        <v>1</v>
      </c>
      <c r="J1211" s="51">
        <v>1</v>
      </c>
      <c r="K1211" s="51">
        <v>1</v>
      </c>
      <c r="L1211" s="51">
        <v>1</v>
      </c>
      <c r="M1211" s="51">
        <v>1</v>
      </c>
      <c r="O1211" s="51">
        <v>1</v>
      </c>
      <c r="S1211" s="51">
        <v>1</v>
      </c>
      <c r="V1211" s="51">
        <v>1</v>
      </c>
      <c r="Y1211" s="414">
        <f t="shared" si="10"/>
        <v>11</v>
      </c>
    </row>
    <row r="1212" spans="1:27" x14ac:dyDescent="0.25">
      <c r="A1212" s="419"/>
      <c r="B1212" s="134"/>
      <c r="C1212" s="168" t="s">
        <v>382</v>
      </c>
      <c r="L1212" s="134">
        <v>1</v>
      </c>
      <c r="Y1212" s="198">
        <f t="shared" si="10"/>
        <v>1</v>
      </c>
      <c r="Z1212" s="134"/>
      <c r="AA1212" s="395"/>
    </row>
    <row r="1213" spans="1:27" s="51" customFormat="1" x14ac:dyDescent="0.25">
      <c r="A1213" s="419"/>
      <c r="B1213" s="51">
        <v>1</v>
      </c>
      <c r="C1213" s="199" t="s">
        <v>128</v>
      </c>
      <c r="E1213" s="51">
        <v>1</v>
      </c>
      <c r="J1213" s="51">
        <v>1</v>
      </c>
      <c r="M1213" s="51">
        <v>1</v>
      </c>
      <c r="O1213" s="51">
        <v>1</v>
      </c>
      <c r="S1213" s="51">
        <v>1</v>
      </c>
      <c r="V1213" s="51">
        <v>1</v>
      </c>
      <c r="W1213" s="51">
        <v>1</v>
      </c>
      <c r="Y1213" s="414">
        <f t="shared" si="10"/>
        <v>7</v>
      </c>
    </row>
    <row r="1214" spans="1:27" s="51" customFormat="1" x14ac:dyDescent="0.25">
      <c r="A1214" s="419"/>
      <c r="B1214" s="51">
        <v>1</v>
      </c>
      <c r="C1214" s="199" t="s">
        <v>50</v>
      </c>
      <c r="E1214" s="51">
        <v>1</v>
      </c>
      <c r="G1214" s="51">
        <v>1</v>
      </c>
      <c r="I1214" s="51">
        <v>1</v>
      </c>
      <c r="J1214" s="51">
        <v>1</v>
      </c>
      <c r="K1214" s="51">
        <v>1</v>
      </c>
      <c r="L1214" s="51">
        <v>1</v>
      </c>
      <c r="M1214" s="51">
        <v>1</v>
      </c>
      <c r="O1214" s="51">
        <v>1</v>
      </c>
      <c r="P1214" s="51">
        <v>1</v>
      </c>
      <c r="R1214" s="51">
        <v>1</v>
      </c>
      <c r="S1214" s="51">
        <v>1</v>
      </c>
      <c r="T1214" s="51">
        <v>1</v>
      </c>
      <c r="U1214" s="51">
        <v>1</v>
      </c>
      <c r="V1214" s="51">
        <v>1</v>
      </c>
      <c r="X1214" s="51">
        <v>1</v>
      </c>
      <c r="Y1214" s="414">
        <f t="shared" si="10"/>
        <v>15</v>
      </c>
    </row>
    <row r="1215" spans="1:27" s="416" customFormat="1" x14ac:dyDescent="0.25">
      <c r="A1215" s="419"/>
      <c r="C1215" s="417" t="s">
        <v>146</v>
      </c>
      <c r="J1215" s="416">
        <v>1</v>
      </c>
      <c r="O1215" s="416">
        <v>1</v>
      </c>
      <c r="W1215" s="416">
        <v>1</v>
      </c>
      <c r="Y1215" s="418">
        <f t="shared" si="10"/>
        <v>3</v>
      </c>
    </row>
    <row r="1216" spans="1:27" x14ac:dyDescent="0.25">
      <c r="A1216" s="419"/>
      <c r="B1216" s="134"/>
      <c r="C1216" s="168" t="s">
        <v>359</v>
      </c>
      <c r="M1216" s="134">
        <v>1</v>
      </c>
      <c r="Y1216" s="198">
        <f t="shared" si="10"/>
        <v>1</v>
      </c>
      <c r="Z1216" s="134"/>
      <c r="AA1216" s="395"/>
    </row>
    <row r="1217" spans="1:27" x14ac:dyDescent="0.25">
      <c r="A1217" s="419"/>
      <c r="B1217" s="134"/>
      <c r="C1217" s="168" t="s">
        <v>256</v>
      </c>
      <c r="L1217" s="134">
        <v>1</v>
      </c>
      <c r="T1217" s="134">
        <v>1</v>
      </c>
      <c r="U1217" s="134">
        <v>1</v>
      </c>
      <c r="Y1217" s="198">
        <f t="shared" si="10"/>
        <v>3</v>
      </c>
      <c r="Z1217" s="134"/>
      <c r="AA1217" s="395"/>
    </row>
    <row r="1218" spans="1:27" s="51" customFormat="1" x14ac:dyDescent="0.25">
      <c r="A1218" s="419"/>
      <c r="B1218" s="51">
        <v>1</v>
      </c>
      <c r="C1218" s="199" t="s">
        <v>38</v>
      </c>
      <c r="E1218" s="51">
        <v>1</v>
      </c>
      <c r="F1218" s="51">
        <v>1</v>
      </c>
      <c r="G1218" s="51">
        <v>1</v>
      </c>
      <c r="J1218" s="51">
        <v>1</v>
      </c>
      <c r="K1218" s="51">
        <v>1</v>
      </c>
      <c r="L1218" s="51">
        <v>1</v>
      </c>
      <c r="M1218" s="51">
        <v>1</v>
      </c>
      <c r="N1218" s="51">
        <v>1</v>
      </c>
      <c r="O1218" s="51">
        <v>1</v>
      </c>
      <c r="R1218" s="51">
        <v>1</v>
      </c>
      <c r="S1218" s="51">
        <v>1</v>
      </c>
      <c r="T1218" s="51">
        <v>1</v>
      </c>
      <c r="U1218" s="51">
        <v>1</v>
      </c>
      <c r="Y1218" s="414">
        <f t="shared" si="10"/>
        <v>13</v>
      </c>
    </row>
    <row r="1219" spans="1:27" s="51" customFormat="1" x14ac:dyDescent="0.25">
      <c r="A1219" s="419"/>
      <c r="B1219" s="51">
        <v>1</v>
      </c>
      <c r="C1219" s="199" t="s">
        <v>123</v>
      </c>
      <c r="G1219" s="51">
        <v>1</v>
      </c>
      <c r="J1219" s="51">
        <v>1</v>
      </c>
      <c r="L1219" s="51">
        <v>1</v>
      </c>
      <c r="M1219" s="51">
        <v>1</v>
      </c>
      <c r="S1219" s="51">
        <v>1</v>
      </c>
      <c r="V1219" s="51">
        <v>1</v>
      </c>
      <c r="X1219" s="51">
        <v>1</v>
      </c>
      <c r="Y1219" s="414">
        <f t="shared" si="10"/>
        <v>7</v>
      </c>
    </row>
    <row r="1220" spans="1:27" x14ac:dyDescent="0.25">
      <c r="A1220" s="419"/>
      <c r="B1220" s="134"/>
      <c r="C1220" s="168" t="s">
        <v>360</v>
      </c>
      <c r="M1220" s="134">
        <v>1</v>
      </c>
      <c r="Y1220" s="198">
        <f t="shared" si="10"/>
        <v>1</v>
      </c>
      <c r="Z1220" s="134"/>
      <c r="AA1220" s="395"/>
    </row>
    <row r="1221" spans="1:27" x14ac:dyDescent="0.25">
      <c r="A1221" s="419"/>
      <c r="B1221" s="134"/>
      <c r="C1221" s="168" t="s">
        <v>361</v>
      </c>
      <c r="M1221" s="134">
        <v>1</v>
      </c>
      <c r="Y1221" s="198">
        <f t="shared" si="10"/>
        <v>1</v>
      </c>
      <c r="Z1221" s="134"/>
      <c r="AA1221" s="395"/>
    </row>
    <row r="1222" spans="1:27" s="51" customFormat="1" x14ac:dyDescent="0.25">
      <c r="A1222" s="419"/>
      <c r="C1222" s="199" t="s">
        <v>175</v>
      </c>
      <c r="E1222" s="51">
        <v>1</v>
      </c>
      <c r="F1222" s="51">
        <v>1</v>
      </c>
      <c r="K1222" s="51">
        <v>1</v>
      </c>
      <c r="Y1222" s="414">
        <f t="shared" si="10"/>
        <v>3</v>
      </c>
    </row>
    <row r="1223" spans="1:27" x14ac:dyDescent="0.25">
      <c r="A1223" s="419"/>
      <c r="B1223" s="134"/>
      <c r="C1223" s="199" t="s">
        <v>384</v>
      </c>
      <c r="L1223" s="134">
        <v>1</v>
      </c>
      <c r="Y1223" s="198">
        <f t="shared" si="10"/>
        <v>1</v>
      </c>
      <c r="Z1223" s="134"/>
      <c r="AA1223" s="395"/>
    </row>
    <row r="1224" spans="1:27" x14ac:dyDescent="0.25">
      <c r="A1224" s="419"/>
      <c r="B1224" s="134"/>
      <c r="C1224" s="199" t="s">
        <v>234</v>
      </c>
      <c r="L1224" s="134">
        <v>1</v>
      </c>
      <c r="X1224" s="134">
        <v>1</v>
      </c>
      <c r="Y1224" s="198">
        <f t="shared" si="10"/>
        <v>2</v>
      </c>
      <c r="Z1224" s="134"/>
      <c r="AA1224" s="395"/>
    </row>
    <row r="1225" spans="1:27" x14ac:dyDescent="0.25">
      <c r="A1225" s="419"/>
      <c r="B1225" s="134"/>
      <c r="C1225" s="199" t="s">
        <v>429</v>
      </c>
      <c r="I1225" s="134">
        <v>1</v>
      </c>
      <c r="Y1225" s="198"/>
      <c r="Z1225" s="134"/>
      <c r="AA1225" s="395"/>
    </row>
    <row r="1226" spans="1:27" s="51" customFormat="1" x14ac:dyDescent="0.25">
      <c r="A1226" s="420"/>
      <c r="B1226" s="51">
        <v>1</v>
      </c>
      <c r="C1226" s="199" t="s">
        <v>131</v>
      </c>
      <c r="G1226" s="51">
        <v>1</v>
      </c>
      <c r="J1226" s="51">
        <v>1</v>
      </c>
      <c r="K1226" s="51">
        <v>1</v>
      </c>
      <c r="L1226" s="51">
        <v>1</v>
      </c>
      <c r="O1226" s="51">
        <v>1</v>
      </c>
      <c r="S1226" s="51">
        <v>1</v>
      </c>
      <c r="V1226" s="51">
        <v>1</v>
      </c>
      <c r="X1226" s="51">
        <v>1</v>
      </c>
      <c r="Y1226" s="414">
        <f>SUM(E1226:X1226)</f>
        <v>8</v>
      </c>
    </row>
    <row r="1227" spans="1:27" x14ac:dyDescent="0.25">
      <c r="A1227" s="420"/>
      <c r="B1227" s="134"/>
      <c r="C1227" s="393" t="s">
        <v>36</v>
      </c>
      <c r="E1227" s="134">
        <v>1</v>
      </c>
      <c r="F1227" s="134">
        <v>1</v>
      </c>
      <c r="G1227" s="134">
        <v>1</v>
      </c>
      <c r="I1227" s="134">
        <v>1</v>
      </c>
      <c r="J1227" s="134">
        <v>1</v>
      </c>
      <c r="K1227" s="134">
        <v>1</v>
      </c>
      <c r="L1227" s="134">
        <v>1</v>
      </c>
      <c r="M1227" s="134">
        <v>1</v>
      </c>
      <c r="N1227" s="134">
        <v>1</v>
      </c>
      <c r="O1227" s="134">
        <v>1</v>
      </c>
      <c r="P1227" s="134">
        <v>1</v>
      </c>
      <c r="R1227" s="134">
        <v>1</v>
      </c>
      <c r="S1227" s="134">
        <v>1</v>
      </c>
      <c r="T1227" s="134">
        <v>1</v>
      </c>
      <c r="U1227" s="134">
        <v>1</v>
      </c>
      <c r="V1227" s="134">
        <v>1</v>
      </c>
      <c r="W1227" s="134">
        <v>1</v>
      </c>
      <c r="Y1227" s="198">
        <f>SUM(E1227:X1227)</f>
        <v>17</v>
      </c>
      <c r="Z1227" s="134"/>
      <c r="AA1227" s="395"/>
    </row>
    <row r="1228" spans="1:27" x14ac:dyDescent="0.25">
      <c r="A1228" s="420"/>
      <c r="B1228" s="134"/>
      <c r="C1228" s="199" t="s">
        <v>363</v>
      </c>
      <c r="L1228" s="134">
        <v>1</v>
      </c>
      <c r="M1228" s="134">
        <v>1</v>
      </c>
      <c r="Y1228" s="198">
        <f>SUM(E1228:X1228)</f>
        <v>2</v>
      </c>
      <c r="Z1228" s="134"/>
      <c r="AA1228" s="395"/>
    </row>
    <row r="1229" spans="1:27" x14ac:dyDescent="0.25">
      <c r="A1229" s="420"/>
      <c r="B1229" s="134"/>
      <c r="C1229" s="199" t="s">
        <v>426</v>
      </c>
      <c r="I1229" s="134">
        <v>1</v>
      </c>
      <c r="Y1229" s="198">
        <f>SUM(E1229:X1229)</f>
        <v>1</v>
      </c>
      <c r="Z1229" s="134"/>
      <c r="AA1229" s="395"/>
    </row>
    <row r="1230" spans="1:27" x14ac:dyDescent="0.25">
      <c r="A1230" s="420"/>
      <c r="B1230" s="134"/>
      <c r="C1230" s="199" t="s">
        <v>385</v>
      </c>
      <c r="L1230" s="134">
        <v>1</v>
      </c>
      <c r="Y1230" s="198">
        <f t="shared" ref="Y1230:Y1238" si="11">SUM(E1230:X1230)</f>
        <v>1</v>
      </c>
      <c r="Z1230" s="134"/>
      <c r="AA1230" s="395"/>
    </row>
    <row r="1231" spans="1:27" x14ac:dyDescent="0.25">
      <c r="A1231" s="420"/>
      <c r="B1231" s="134"/>
      <c r="C1231" s="393" t="s">
        <v>31</v>
      </c>
      <c r="E1231" s="134">
        <v>1</v>
      </c>
      <c r="F1231" s="134">
        <v>1</v>
      </c>
      <c r="G1231" s="134">
        <v>1</v>
      </c>
      <c r="H1231" s="134">
        <v>1</v>
      </c>
      <c r="I1231" s="134">
        <v>1</v>
      </c>
      <c r="J1231" s="134">
        <v>1</v>
      </c>
      <c r="K1231" s="134">
        <v>1</v>
      </c>
      <c r="L1231" s="134">
        <v>1</v>
      </c>
      <c r="M1231" s="134">
        <v>1</v>
      </c>
      <c r="N1231" s="134">
        <v>1</v>
      </c>
      <c r="O1231" s="134">
        <v>1</v>
      </c>
      <c r="P1231" s="134">
        <v>1</v>
      </c>
      <c r="Q1231" s="134">
        <v>1</v>
      </c>
      <c r="R1231" s="134">
        <v>1</v>
      </c>
      <c r="S1231" s="134">
        <v>1</v>
      </c>
      <c r="T1231" s="134">
        <v>1</v>
      </c>
      <c r="U1231" s="134">
        <v>1</v>
      </c>
      <c r="V1231" s="134">
        <v>1</v>
      </c>
      <c r="W1231" s="134">
        <v>1</v>
      </c>
      <c r="X1231" s="134">
        <v>1</v>
      </c>
      <c r="Y1231" s="198">
        <f t="shared" si="11"/>
        <v>20</v>
      </c>
      <c r="Z1231" s="134"/>
      <c r="AA1231" s="395"/>
    </row>
    <row r="1232" spans="1:27" x14ac:dyDescent="0.25">
      <c r="A1232" s="420"/>
      <c r="B1232" s="134"/>
      <c r="C1232" s="168" t="s">
        <v>192</v>
      </c>
      <c r="F1232" s="134">
        <v>1</v>
      </c>
      <c r="I1232" s="134">
        <v>1</v>
      </c>
      <c r="L1232" s="134">
        <v>1</v>
      </c>
      <c r="Y1232" s="198">
        <f t="shared" si="11"/>
        <v>3</v>
      </c>
      <c r="Z1232" s="134"/>
      <c r="AA1232" s="395"/>
    </row>
    <row r="1233" spans="1:27" s="51" customFormat="1" x14ac:dyDescent="0.25">
      <c r="A1233" s="420"/>
      <c r="B1233" s="51">
        <v>1</v>
      </c>
      <c r="C1233" s="199" t="s">
        <v>149</v>
      </c>
      <c r="E1233" s="51">
        <v>1</v>
      </c>
      <c r="G1233" s="51">
        <v>1</v>
      </c>
      <c r="J1233" s="51">
        <v>1</v>
      </c>
      <c r="K1233" s="51">
        <v>1</v>
      </c>
      <c r="L1233" s="51">
        <v>1</v>
      </c>
      <c r="O1233" s="51">
        <v>1</v>
      </c>
      <c r="Y1233" s="414">
        <f t="shared" si="11"/>
        <v>6</v>
      </c>
    </row>
    <row r="1234" spans="1:27" x14ac:dyDescent="0.25">
      <c r="A1234" s="420"/>
      <c r="B1234" s="134"/>
      <c r="C1234" s="199" t="s">
        <v>386</v>
      </c>
      <c r="L1234" s="134">
        <v>1</v>
      </c>
      <c r="Y1234" s="198">
        <f t="shared" si="11"/>
        <v>1</v>
      </c>
      <c r="Z1234" s="134"/>
      <c r="AA1234" s="395"/>
    </row>
    <row r="1235" spans="1:27" s="51" customFormat="1" x14ac:dyDescent="0.25">
      <c r="A1235" s="420"/>
      <c r="B1235" s="51">
        <v>1</v>
      </c>
      <c r="C1235" s="199" t="s">
        <v>39</v>
      </c>
      <c r="J1235" s="51">
        <v>1</v>
      </c>
      <c r="L1235" s="51">
        <v>1</v>
      </c>
      <c r="M1235" s="51">
        <v>1</v>
      </c>
      <c r="N1235" s="51">
        <v>1</v>
      </c>
      <c r="O1235" s="51">
        <v>1</v>
      </c>
      <c r="R1235" s="51">
        <v>1</v>
      </c>
      <c r="S1235" s="51">
        <v>1</v>
      </c>
      <c r="T1235" s="51">
        <v>1</v>
      </c>
      <c r="U1235" s="51">
        <v>1</v>
      </c>
      <c r="V1235" s="51">
        <v>1</v>
      </c>
      <c r="Y1235" s="414">
        <f t="shared" si="11"/>
        <v>10</v>
      </c>
    </row>
    <row r="1236" spans="1:27" s="51" customFormat="1" x14ac:dyDescent="0.25">
      <c r="A1236" s="420"/>
      <c r="B1236" s="51">
        <v>1</v>
      </c>
      <c r="C1236" s="199" t="s">
        <v>59</v>
      </c>
      <c r="E1236" s="51">
        <v>1</v>
      </c>
      <c r="F1236" s="51">
        <v>1</v>
      </c>
      <c r="G1236" s="51">
        <v>1</v>
      </c>
      <c r="I1236" s="51">
        <v>1</v>
      </c>
      <c r="J1236" s="51">
        <v>1</v>
      </c>
      <c r="K1236" s="51">
        <v>1</v>
      </c>
      <c r="L1236" s="51">
        <v>1</v>
      </c>
      <c r="M1236" s="51">
        <v>1</v>
      </c>
      <c r="O1236" s="51">
        <v>1</v>
      </c>
      <c r="R1236" s="51">
        <v>1</v>
      </c>
      <c r="S1236" s="51">
        <v>1</v>
      </c>
      <c r="T1236" s="51">
        <v>1</v>
      </c>
      <c r="Y1236" s="414">
        <f t="shared" si="11"/>
        <v>12</v>
      </c>
    </row>
    <row r="1237" spans="1:27" s="51" customFormat="1" x14ac:dyDescent="0.25">
      <c r="A1237" s="420"/>
      <c r="B1237" s="51">
        <v>1</v>
      </c>
      <c r="C1237" s="199" t="s">
        <v>57</v>
      </c>
      <c r="E1237" s="51">
        <v>1</v>
      </c>
      <c r="G1237" s="51">
        <v>1</v>
      </c>
      <c r="I1237" s="51">
        <v>1</v>
      </c>
      <c r="J1237" s="51">
        <v>1</v>
      </c>
      <c r="O1237" s="51">
        <v>1</v>
      </c>
      <c r="R1237" s="51">
        <v>1</v>
      </c>
      <c r="S1237" s="51">
        <v>1</v>
      </c>
      <c r="Y1237" s="414">
        <f t="shared" si="11"/>
        <v>7</v>
      </c>
    </row>
    <row r="1238" spans="1:27" x14ac:dyDescent="0.25">
      <c r="A1238" s="420"/>
      <c r="B1238" s="134"/>
      <c r="C1238" s="168" t="s">
        <v>422</v>
      </c>
      <c r="I1238" s="134">
        <v>1</v>
      </c>
      <c r="Y1238" s="414">
        <f t="shared" si="11"/>
        <v>1</v>
      </c>
      <c r="Z1238" s="134"/>
      <c r="AA1238" s="395"/>
    </row>
    <row r="1239" spans="1:27" x14ac:dyDescent="0.25">
      <c r="A1239" s="420"/>
      <c r="B1239" s="134"/>
      <c r="C1239" s="168" t="s">
        <v>151</v>
      </c>
      <c r="E1239" s="134">
        <v>1</v>
      </c>
      <c r="F1239" s="134">
        <v>1</v>
      </c>
      <c r="M1239" s="134">
        <v>1</v>
      </c>
      <c r="O1239" s="134">
        <v>1</v>
      </c>
      <c r="Y1239" s="198">
        <f t="shared" ref="Y1239:Y1260" si="12">SUM(E1239:X1239)</f>
        <v>4</v>
      </c>
      <c r="Z1239" s="134"/>
      <c r="AA1239" s="395"/>
    </row>
    <row r="1240" spans="1:27" x14ac:dyDescent="0.25">
      <c r="A1240" s="420"/>
      <c r="B1240" s="134"/>
      <c r="C1240" s="393" t="s">
        <v>34</v>
      </c>
      <c r="E1240" s="134">
        <v>1</v>
      </c>
      <c r="F1240" s="134">
        <v>1</v>
      </c>
      <c r="G1240" s="134">
        <v>1</v>
      </c>
      <c r="I1240" s="134">
        <v>1</v>
      </c>
      <c r="J1240" s="134">
        <v>1</v>
      </c>
      <c r="K1240" s="134">
        <v>1</v>
      </c>
      <c r="L1240" s="134">
        <v>1</v>
      </c>
      <c r="M1240" s="134">
        <v>1</v>
      </c>
      <c r="N1240" s="134">
        <v>1</v>
      </c>
      <c r="O1240" s="134">
        <v>1</v>
      </c>
      <c r="R1240" s="134">
        <v>1</v>
      </c>
      <c r="S1240" s="134">
        <v>1</v>
      </c>
      <c r="U1240" s="134">
        <v>1</v>
      </c>
      <c r="V1240" s="134">
        <v>1</v>
      </c>
      <c r="W1240" s="134">
        <v>1</v>
      </c>
      <c r="Y1240" s="198">
        <f t="shared" si="12"/>
        <v>15</v>
      </c>
      <c r="Z1240" s="134"/>
      <c r="AA1240" s="395"/>
    </row>
    <row r="1241" spans="1:27" x14ac:dyDescent="0.25">
      <c r="A1241" s="420"/>
      <c r="B1241" s="134"/>
      <c r="C1241" s="168" t="s">
        <v>348</v>
      </c>
      <c r="I1241" s="134">
        <v>1</v>
      </c>
      <c r="J1241" s="134">
        <v>1</v>
      </c>
      <c r="L1241" s="134">
        <v>1</v>
      </c>
      <c r="Y1241" s="198">
        <f t="shared" si="12"/>
        <v>3</v>
      </c>
      <c r="Z1241" s="134"/>
      <c r="AA1241" s="395"/>
    </row>
    <row r="1242" spans="1:27" s="51" customFormat="1" x14ac:dyDescent="0.25">
      <c r="A1242" s="420"/>
      <c r="B1242" s="51">
        <v>1</v>
      </c>
      <c r="C1242" s="199" t="s">
        <v>51</v>
      </c>
      <c r="E1242" s="51">
        <v>1</v>
      </c>
      <c r="F1242" s="51">
        <v>1</v>
      </c>
      <c r="G1242" s="51">
        <v>1</v>
      </c>
      <c r="I1242" s="51">
        <v>1</v>
      </c>
      <c r="J1242" s="51">
        <v>1</v>
      </c>
      <c r="K1242" s="51">
        <v>1</v>
      </c>
      <c r="L1242" s="51">
        <v>1</v>
      </c>
      <c r="M1242" s="51">
        <v>1</v>
      </c>
      <c r="O1242" s="51">
        <v>1</v>
      </c>
      <c r="R1242" s="51">
        <v>1</v>
      </c>
      <c r="S1242" s="51">
        <v>1</v>
      </c>
      <c r="U1242" s="51">
        <v>1</v>
      </c>
      <c r="Y1242" s="414">
        <f t="shared" si="12"/>
        <v>12</v>
      </c>
    </row>
    <row r="1243" spans="1:27" x14ac:dyDescent="0.25">
      <c r="A1243" s="420"/>
      <c r="B1243" s="134"/>
      <c r="C1243" s="168" t="s">
        <v>410</v>
      </c>
      <c r="G1243" s="134">
        <v>1</v>
      </c>
      <c r="Y1243" s="198">
        <f t="shared" si="12"/>
        <v>1</v>
      </c>
      <c r="Z1243" s="134"/>
      <c r="AA1243" s="395"/>
    </row>
    <row r="1244" spans="1:27" x14ac:dyDescent="0.25">
      <c r="A1244" s="420"/>
      <c r="B1244" s="134"/>
      <c r="C1244" s="168" t="s">
        <v>190</v>
      </c>
      <c r="F1244" s="134">
        <v>1</v>
      </c>
      <c r="I1244" s="134">
        <v>1</v>
      </c>
      <c r="Y1244" s="198">
        <f t="shared" si="12"/>
        <v>2</v>
      </c>
      <c r="Z1244" s="134"/>
      <c r="AA1244" s="395"/>
    </row>
    <row r="1245" spans="1:27" x14ac:dyDescent="0.25">
      <c r="A1245" s="420"/>
      <c r="B1245" s="134"/>
      <c r="C1245" s="168" t="s">
        <v>172</v>
      </c>
      <c r="E1245" s="134">
        <v>1</v>
      </c>
      <c r="G1245" s="134">
        <v>1</v>
      </c>
      <c r="I1245" s="134">
        <v>1</v>
      </c>
      <c r="J1245" s="134">
        <v>1</v>
      </c>
      <c r="Y1245" s="198">
        <f t="shared" si="12"/>
        <v>4</v>
      </c>
      <c r="Z1245" s="134"/>
      <c r="AA1245" s="395"/>
    </row>
    <row r="1246" spans="1:27" x14ac:dyDescent="0.25">
      <c r="A1246" s="420"/>
      <c r="B1246" s="134"/>
      <c r="C1246" s="168" t="s">
        <v>178</v>
      </c>
      <c r="E1246" s="134">
        <v>1</v>
      </c>
      <c r="J1246" s="134">
        <v>1</v>
      </c>
      <c r="Y1246" s="198">
        <f t="shared" si="12"/>
        <v>2</v>
      </c>
      <c r="Z1246" s="134"/>
      <c r="AA1246" s="395"/>
    </row>
    <row r="1247" spans="1:27" x14ac:dyDescent="0.25">
      <c r="A1247" s="420"/>
      <c r="B1247" s="134"/>
      <c r="C1247" s="168" t="s">
        <v>364</v>
      </c>
      <c r="M1247" s="134">
        <v>1</v>
      </c>
      <c r="Y1247" s="198">
        <f t="shared" si="12"/>
        <v>1</v>
      </c>
      <c r="Z1247" s="134"/>
      <c r="AA1247" s="395"/>
    </row>
    <row r="1248" spans="1:27" s="51" customFormat="1" x14ac:dyDescent="0.25">
      <c r="A1248" s="420"/>
      <c r="B1248" s="51">
        <v>1</v>
      </c>
      <c r="C1248" s="199" t="s">
        <v>153</v>
      </c>
      <c r="L1248" s="51">
        <v>1</v>
      </c>
      <c r="M1248" s="51">
        <v>1</v>
      </c>
      <c r="O1248" s="51">
        <v>1</v>
      </c>
      <c r="T1248" s="51">
        <v>1</v>
      </c>
      <c r="X1248" s="51">
        <v>1</v>
      </c>
      <c r="Y1248" s="414">
        <f t="shared" si="12"/>
        <v>5</v>
      </c>
    </row>
    <row r="1249" spans="1:27" x14ac:dyDescent="0.25">
      <c r="A1249" s="420"/>
      <c r="B1249" s="134"/>
      <c r="C1249" s="199" t="s">
        <v>235</v>
      </c>
      <c r="L1249" s="134">
        <v>1</v>
      </c>
      <c r="M1249" s="134">
        <v>1</v>
      </c>
      <c r="X1249" s="134">
        <v>1</v>
      </c>
      <c r="Y1249" s="198">
        <f t="shared" si="12"/>
        <v>3</v>
      </c>
      <c r="Z1249" s="134"/>
      <c r="AA1249" s="395"/>
    </row>
    <row r="1250" spans="1:27" x14ac:dyDescent="0.25">
      <c r="A1250" s="420"/>
      <c r="B1250" s="134"/>
      <c r="C1250" s="199" t="s">
        <v>387</v>
      </c>
      <c r="L1250" s="134">
        <v>1</v>
      </c>
      <c r="Y1250" s="198">
        <f t="shared" si="12"/>
        <v>1</v>
      </c>
      <c r="Z1250" s="134"/>
      <c r="AA1250" s="395"/>
    </row>
    <row r="1251" spans="1:27" s="51" customFormat="1" x14ac:dyDescent="0.25">
      <c r="A1251" s="420"/>
      <c r="C1251" s="199" t="s">
        <v>365</v>
      </c>
      <c r="L1251" s="51">
        <v>1</v>
      </c>
      <c r="M1251" s="51">
        <v>1</v>
      </c>
      <c r="Y1251" s="414">
        <f t="shared" si="12"/>
        <v>2</v>
      </c>
    </row>
    <row r="1252" spans="1:27" s="51" customFormat="1" x14ac:dyDescent="0.25">
      <c r="A1252" s="420"/>
      <c r="B1252" s="51">
        <v>1</v>
      </c>
      <c r="C1252" s="199" t="s">
        <v>58</v>
      </c>
      <c r="E1252" s="51">
        <v>1</v>
      </c>
      <c r="G1252" s="51">
        <v>1</v>
      </c>
      <c r="I1252" s="51">
        <v>1</v>
      </c>
      <c r="J1252" s="51">
        <v>1</v>
      </c>
      <c r="K1252" s="51">
        <v>1</v>
      </c>
      <c r="M1252" s="51">
        <v>1</v>
      </c>
      <c r="O1252" s="51">
        <v>1</v>
      </c>
      <c r="R1252" s="51">
        <v>1</v>
      </c>
      <c r="S1252" s="51">
        <v>1</v>
      </c>
      <c r="Y1252" s="414">
        <f t="shared" si="12"/>
        <v>9</v>
      </c>
    </row>
    <row r="1253" spans="1:27" x14ac:dyDescent="0.25">
      <c r="A1253" s="420"/>
      <c r="B1253" s="134"/>
      <c r="C1253" s="168" t="s">
        <v>350</v>
      </c>
      <c r="J1253" s="134">
        <v>1</v>
      </c>
      <c r="Y1253" s="198">
        <f t="shared" si="12"/>
        <v>1</v>
      </c>
      <c r="Z1253" s="134"/>
      <c r="AA1253" s="395"/>
    </row>
    <row r="1254" spans="1:27" s="51" customFormat="1" x14ac:dyDescent="0.25">
      <c r="A1254" s="420"/>
      <c r="B1254" s="51">
        <v>1</v>
      </c>
      <c r="C1254" s="199" t="s">
        <v>49</v>
      </c>
      <c r="E1254" s="51">
        <v>1</v>
      </c>
      <c r="F1254" s="51">
        <v>1</v>
      </c>
      <c r="J1254" s="51">
        <v>1</v>
      </c>
      <c r="L1254" s="51">
        <v>1</v>
      </c>
      <c r="M1254" s="51">
        <v>1</v>
      </c>
      <c r="O1254" s="51">
        <v>1</v>
      </c>
      <c r="R1254" s="51">
        <v>1</v>
      </c>
      <c r="S1254" s="51">
        <v>1</v>
      </c>
      <c r="W1254" s="51">
        <v>1</v>
      </c>
      <c r="Y1254" s="414">
        <f t="shared" si="12"/>
        <v>9</v>
      </c>
    </row>
    <row r="1255" spans="1:27" x14ac:dyDescent="0.25">
      <c r="A1255" s="420"/>
      <c r="B1255" s="134"/>
      <c r="C1255" s="199" t="s">
        <v>388</v>
      </c>
      <c r="L1255" s="134">
        <v>1</v>
      </c>
      <c r="Y1255" s="198">
        <f t="shared" si="12"/>
        <v>1</v>
      </c>
      <c r="Z1255" s="134"/>
      <c r="AA1255" s="395"/>
    </row>
    <row r="1256" spans="1:27" x14ac:dyDescent="0.25">
      <c r="A1256" s="420"/>
      <c r="B1256" s="134"/>
      <c r="C1256" s="199" t="s">
        <v>389</v>
      </c>
      <c r="L1256" s="134">
        <v>1</v>
      </c>
      <c r="Y1256" s="198">
        <f t="shared" si="12"/>
        <v>1</v>
      </c>
      <c r="Z1256" s="134"/>
      <c r="AA1256" s="395"/>
    </row>
    <row r="1257" spans="1:27" s="51" customFormat="1" x14ac:dyDescent="0.25">
      <c r="A1257" s="420"/>
      <c r="B1257" s="51">
        <v>1</v>
      </c>
      <c r="C1257" s="199" t="s">
        <v>230</v>
      </c>
      <c r="J1257" s="51">
        <v>1</v>
      </c>
      <c r="K1257" s="51">
        <v>1</v>
      </c>
      <c r="L1257" s="51">
        <v>1</v>
      </c>
      <c r="M1257" s="51">
        <v>1</v>
      </c>
      <c r="N1257" s="51">
        <v>1</v>
      </c>
      <c r="Y1257" s="414">
        <f t="shared" si="12"/>
        <v>5</v>
      </c>
    </row>
    <row r="1258" spans="1:27" s="196" customFormat="1" x14ac:dyDescent="0.25">
      <c r="A1258" s="420"/>
      <c r="B1258" s="134"/>
      <c r="C1258" s="168" t="s">
        <v>196</v>
      </c>
      <c r="D1258" s="134"/>
      <c r="E1258" s="134"/>
      <c r="F1258" s="134">
        <v>1</v>
      </c>
      <c r="G1258" s="134"/>
      <c r="H1258" s="134"/>
      <c r="I1258" s="134"/>
      <c r="J1258" s="134"/>
      <c r="K1258" s="134"/>
      <c r="L1258" s="134"/>
      <c r="M1258" s="134"/>
      <c r="N1258" s="134"/>
      <c r="O1258" s="134"/>
      <c r="P1258" s="134"/>
      <c r="Q1258" s="134"/>
      <c r="R1258" s="134"/>
      <c r="S1258" s="134"/>
      <c r="T1258" s="134"/>
      <c r="U1258" s="134"/>
      <c r="V1258" s="134"/>
      <c r="W1258" s="134"/>
      <c r="X1258" s="134"/>
      <c r="Y1258" s="198">
        <f t="shared" si="12"/>
        <v>1</v>
      </c>
      <c r="Z1258" s="134"/>
      <c r="AA1258" s="395"/>
    </row>
    <row r="1259" spans="1:27" s="196" customFormat="1" x14ac:dyDescent="0.25">
      <c r="A1259" s="420"/>
      <c r="B1259" s="134"/>
      <c r="C1259" s="168" t="s">
        <v>421</v>
      </c>
      <c r="D1259" s="134"/>
      <c r="E1259" s="134"/>
      <c r="F1259" s="134"/>
      <c r="G1259" s="134"/>
      <c r="H1259" s="134"/>
      <c r="I1259" s="134">
        <v>1</v>
      </c>
      <c r="J1259" s="134"/>
      <c r="K1259" s="134"/>
      <c r="L1259" s="134"/>
      <c r="M1259" s="134"/>
      <c r="N1259" s="134"/>
      <c r="O1259" s="134"/>
      <c r="P1259" s="134"/>
      <c r="Q1259" s="134"/>
      <c r="R1259" s="134"/>
      <c r="S1259" s="134"/>
      <c r="T1259" s="134"/>
      <c r="U1259" s="134"/>
      <c r="V1259" s="134"/>
      <c r="W1259" s="134"/>
      <c r="X1259" s="134"/>
      <c r="Y1259" s="198">
        <f t="shared" si="12"/>
        <v>1</v>
      </c>
      <c r="Z1259" s="134"/>
      <c r="AA1259" s="395"/>
    </row>
    <row r="1260" spans="1:27" s="196" customFormat="1" x14ac:dyDescent="0.25">
      <c r="A1260" s="420"/>
      <c r="B1260" s="134"/>
      <c r="C1260" s="168" t="s">
        <v>427</v>
      </c>
      <c r="D1260" s="134"/>
      <c r="E1260" s="134"/>
      <c r="F1260" s="134"/>
      <c r="G1260" s="134"/>
      <c r="H1260" s="134"/>
      <c r="I1260" s="134">
        <v>1</v>
      </c>
      <c r="J1260" s="134"/>
      <c r="K1260" s="134"/>
      <c r="L1260" s="134"/>
      <c r="M1260" s="134"/>
      <c r="N1260" s="134"/>
      <c r="O1260" s="134"/>
      <c r="P1260" s="134"/>
      <c r="Q1260" s="134"/>
      <c r="R1260" s="134"/>
      <c r="S1260" s="134"/>
      <c r="T1260" s="134"/>
      <c r="U1260" s="134"/>
      <c r="V1260" s="134"/>
      <c r="W1260" s="134"/>
      <c r="X1260" s="134"/>
      <c r="Y1260" s="198">
        <f t="shared" si="12"/>
        <v>1</v>
      </c>
      <c r="Z1260" s="134"/>
      <c r="AA1260" s="395"/>
    </row>
    <row r="1261" spans="1:27" x14ac:dyDescent="0.25">
      <c r="A1261" s="420"/>
      <c r="B1261" s="134"/>
      <c r="C1261" s="199" t="s">
        <v>366</v>
      </c>
      <c r="L1261" s="134">
        <v>1</v>
      </c>
      <c r="M1261" s="134">
        <v>1</v>
      </c>
      <c r="Y1261" s="198">
        <f t="shared" ref="Y1261:Y1277" si="13">SUM(E1261:X1261)</f>
        <v>2</v>
      </c>
      <c r="Z1261" s="134"/>
      <c r="AA1261" s="395"/>
    </row>
    <row r="1262" spans="1:27" x14ac:dyDescent="0.25">
      <c r="A1262" s="420"/>
      <c r="B1262" s="134"/>
      <c r="C1262" s="168" t="s">
        <v>155</v>
      </c>
      <c r="E1262" s="134">
        <v>1</v>
      </c>
      <c r="O1262" s="134">
        <v>1</v>
      </c>
      <c r="S1262" s="134">
        <v>1</v>
      </c>
      <c r="Y1262" s="198">
        <f t="shared" si="13"/>
        <v>3</v>
      </c>
      <c r="Z1262" s="134"/>
      <c r="AA1262" s="395"/>
    </row>
    <row r="1263" spans="1:27" s="416" customFormat="1" x14ac:dyDescent="0.25">
      <c r="A1263" s="420"/>
      <c r="B1263" s="416">
        <v>1</v>
      </c>
      <c r="C1263" s="417" t="s">
        <v>121</v>
      </c>
      <c r="G1263" s="416">
        <v>1</v>
      </c>
      <c r="J1263" s="416">
        <v>1</v>
      </c>
      <c r="L1263" s="416">
        <v>1</v>
      </c>
      <c r="O1263" s="416">
        <v>1</v>
      </c>
      <c r="S1263" s="416">
        <v>1</v>
      </c>
      <c r="V1263" s="416">
        <v>1</v>
      </c>
      <c r="X1263" s="416">
        <v>1</v>
      </c>
      <c r="Y1263" s="418">
        <f t="shared" si="13"/>
        <v>7</v>
      </c>
    </row>
    <row r="1264" spans="1:27" x14ac:dyDescent="0.25">
      <c r="A1264" s="420"/>
      <c r="B1264" s="134"/>
      <c r="C1264" s="168" t="s">
        <v>180</v>
      </c>
      <c r="E1264" s="134">
        <v>1</v>
      </c>
      <c r="I1264" s="134">
        <v>1</v>
      </c>
      <c r="Y1264" s="198">
        <f t="shared" si="13"/>
        <v>2</v>
      </c>
      <c r="Z1264" s="134"/>
      <c r="AA1264" s="395"/>
    </row>
    <row r="1265" spans="1:27" x14ac:dyDescent="0.25">
      <c r="A1265" s="420"/>
      <c r="B1265" s="134"/>
      <c r="C1265" s="168" t="s">
        <v>156</v>
      </c>
      <c r="I1265" s="134">
        <v>1</v>
      </c>
      <c r="O1265" s="134">
        <v>1</v>
      </c>
      <c r="Y1265" s="198">
        <f t="shared" si="13"/>
        <v>2</v>
      </c>
      <c r="Z1265" s="134"/>
      <c r="AA1265" s="395"/>
    </row>
    <row r="1266" spans="1:27" x14ac:dyDescent="0.25">
      <c r="A1266" s="420"/>
      <c r="B1266" s="134"/>
      <c r="C1266" s="168" t="s">
        <v>300</v>
      </c>
      <c r="W1266" s="134">
        <v>1</v>
      </c>
      <c r="Y1266" s="198">
        <f t="shared" si="13"/>
        <v>1</v>
      </c>
      <c r="Z1266" s="134"/>
      <c r="AA1266" s="395"/>
    </row>
    <row r="1267" spans="1:27" x14ac:dyDescent="0.25">
      <c r="A1267" s="420"/>
      <c r="B1267" s="134"/>
      <c r="C1267" s="168" t="s">
        <v>157</v>
      </c>
      <c r="O1267" s="134">
        <v>1</v>
      </c>
      <c r="V1267" s="134">
        <v>1</v>
      </c>
      <c r="W1267" s="134">
        <v>1</v>
      </c>
      <c r="Y1267" s="198">
        <f t="shared" si="13"/>
        <v>3</v>
      </c>
      <c r="Z1267" s="134"/>
      <c r="AA1267" s="395"/>
    </row>
    <row r="1268" spans="1:27" x14ac:dyDescent="0.25">
      <c r="A1268" s="420"/>
      <c r="B1268" s="134">
        <v>1</v>
      </c>
      <c r="C1268" s="168" t="s">
        <v>54</v>
      </c>
      <c r="E1268" s="134">
        <v>1</v>
      </c>
      <c r="I1268" s="134">
        <v>1</v>
      </c>
      <c r="J1268" s="134">
        <v>1</v>
      </c>
      <c r="O1268" s="134">
        <v>1</v>
      </c>
      <c r="R1268" s="134">
        <v>1</v>
      </c>
      <c r="Y1268" s="198">
        <f t="shared" si="13"/>
        <v>5</v>
      </c>
      <c r="Z1268" s="134"/>
      <c r="AA1268" s="395"/>
    </row>
    <row r="1269" spans="1:27" s="51" customFormat="1" x14ac:dyDescent="0.25">
      <c r="A1269" s="420"/>
      <c r="B1269" s="51">
        <v>1</v>
      </c>
      <c r="C1269" s="199" t="s">
        <v>30</v>
      </c>
      <c r="E1269" s="51">
        <v>1</v>
      </c>
      <c r="G1269" s="51">
        <v>1</v>
      </c>
      <c r="J1269" s="51">
        <v>1</v>
      </c>
      <c r="K1269" s="51">
        <v>1</v>
      </c>
      <c r="L1269" s="51">
        <v>1</v>
      </c>
      <c r="M1269" s="51">
        <v>1</v>
      </c>
      <c r="O1269" s="51">
        <v>1</v>
      </c>
      <c r="P1269" s="51">
        <v>1</v>
      </c>
      <c r="R1269" s="51">
        <v>1</v>
      </c>
      <c r="S1269" s="51">
        <v>1</v>
      </c>
      <c r="T1269" s="51">
        <v>1</v>
      </c>
      <c r="U1269" s="51">
        <v>1</v>
      </c>
      <c r="V1269" s="51">
        <v>1</v>
      </c>
      <c r="X1269" s="51">
        <v>1</v>
      </c>
      <c r="Y1269" s="414">
        <f t="shared" si="13"/>
        <v>14</v>
      </c>
    </row>
    <row r="1270" spans="1:27" x14ac:dyDescent="0.25">
      <c r="A1270" s="420"/>
      <c r="B1270" s="134">
        <v>1</v>
      </c>
      <c r="C1270" s="168" t="s">
        <v>45</v>
      </c>
      <c r="F1270" s="134">
        <v>1</v>
      </c>
      <c r="J1270" s="134">
        <v>1</v>
      </c>
      <c r="K1270" s="134">
        <v>1</v>
      </c>
      <c r="L1270" s="134">
        <v>1</v>
      </c>
      <c r="M1270" s="134">
        <v>1</v>
      </c>
      <c r="N1270" s="134">
        <v>1</v>
      </c>
      <c r="O1270" s="134">
        <v>1</v>
      </c>
      <c r="R1270" s="134">
        <v>1</v>
      </c>
      <c r="S1270" s="134">
        <v>1</v>
      </c>
      <c r="V1270" s="134">
        <v>1</v>
      </c>
      <c r="W1270" s="134">
        <v>1</v>
      </c>
      <c r="Y1270" s="198">
        <f t="shared" si="13"/>
        <v>11</v>
      </c>
      <c r="Z1270" s="134"/>
      <c r="AA1270" s="395"/>
    </row>
    <row r="1271" spans="1:27" x14ac:dyDescent="0.25">
      <c r="A1271" s="420"/>
      <c r="B1271" s="134"/>
      <c r="C1271" s="168" t="s">
        <v>232</v>
      </c>
      <c r="V1271" s="134">
        <v>1</v>
      </c>
      <c r="Y1271" s="198">
        <f t="shared" si="13"/>
        <v>1</v>
      </c>
      <c r="Z1271" s="134"/>
      <c r="AA1271" s="395"/>
    </row>
    <row r="1272" spans="1:27" s="51" customFormat="1" x14ac:dyDescent="0.25">
      <c r="A1272" s="420"/>
      <c r="C1272" s="199" t="s">
        <v>158</v>
      </c>
      <c r="E1272" s="51">
        <v>1</v>
      </c>
      <c r="G1272" s="51">
        <v>1</v>
      </c>
      <c r="I1272" s="51">
        <v>1</v>
      </c>
      <c r="J1272" s="51">
        <v>1</v>
      </c>
      <c r="O1272" s="51">
        <v>1</v>
      </c>
      <c r="Y1272" s="414">
        <f t="shared" si="13"/>
        <v>5</v>
      </c>
    </row>
    <row r="1273" spans="1:27" s="51" customFormat="1" x14ac:dyDescent="0.25">
      <c r="A1273" s="420"/>
      <c r="B1273" s="51">
        <v>1</v>
      </c>
      <c r="C1273" s="199" t="s">
        <v>32</v>
      </c>
      <c r="G1273" s="51">
        <v>1</v>
      </c>
      <c r="J1273" s="51">
        <v>1</v>
      </c>
      <c r="K1273" s="51">
        <v>1</v>
      </c>
      <c r="M1273" s="51">
        <v>1</v>
      </c>
      <c r="O1273" s="51">
        <v>1</v>
      </c>
      <c r="R1273" s="51">
        <v>1</v>
      </c>
      <c r="S1273" s="51">
        <v>1</v>
      </c>
      <c r="T1273" s="51">
        <v>1</v>
      </c>
      <c r="U1273" s="51">
        <v>1</v>
      </c>
      <c r="Y1273" s="414">
        <f t="shared" si="13"/>
        <v>9</v>
      </c>
    </row>
    <row r="1274" spans="1:27" s="51" customFormat="1" x14ac:dyDescent="0.25">
      <c r="A1274" s="420"/>
      <c r="B1274" s="51">
        <v>1</v>
      </c>
      <c r="C1274" s="199" t="s">
        <v>37</v>
      </c>
      <c r="E1274" s="51">
        <v>1</v>
      </c>
      <c r="G1274" s="51">
        <v>1</v>
      </c>
      <c r="J1274" s="51">
        <v>1</v>
      </c>
      <c r="K1274" s="51">
        <v>1</v>
      </c>
      <c r="L1274" s="51">
        <v>1</v>
      </c>
      <c r="M1274" s="51">
        <v>1</v>
      </c>
      <c r="O1274" s="51">
        <v>1</v>
      </c>
      <c r="P1274" s="51">
        <v>1</v>
      </c>
      <c r="R1274" s="51">
        <v>1</v>
      </c>
      <c r="S1274" s="51">
        <v>1</v>
      </c>
      <c r="T1274" s="51">
        <v>1</v>
      </c>
      <c r="U1274" s="51">
        <v>1</v>
      </c>
      <c r="X1274" s="51">
        <v>1</v>
      </c>
      <c r="Y1274" s="414">
        <f t="shared" si="13"/>
        <v>13</v>
      </c>
    </row>
    <row r="1275" spans="1:27" s="416" customFormat="1" x14ac:dyDescent="0.25">
      <c r="A1275" s="420"/>
      <c r="B1275" s="416">
        <v>1</v>
      </c>
      <c r="C1275" s="417" t="s">
        <v>160</v>
      </c>
      <c r="E1275" s="416">
        <v>1</v>
      </c>
      <c r="G1275" s="416">
        <v>1</v>
      </c>
      <c r="I1275" s="416">
        <v>1</v>
      </c>
      <c r="J1275" s="416">
        <v>1</v>
      </c>
      <c r="O1275" s="416">
        <v>1</v>
      </c>
      <c r="Y1275" s="418">
        <f t="shared" si="13"/>
        <v>5</v>
      </c>
    </row>
    <row r="1276" spans="1:27" x14ac:dyDescent="0.25">
      <c r="A1276" s="419"/>
      <c r="B1276" s="134"/>
      <c r="C1276" s="168" t="s">
        <v>351</v>
      </c>
      <c r="J1276" s="134">
        <v>1</v>
      </c>
      <c r="L1276" s="134">
        <v>1</v>
      </c>
      <c r="Y1276" s="198">
        <f t="shared" si="13"/>
        <v>2</v>
      </c>
      <c r="Z1276" s="134"/>
      <c r="AA1276" s="395"/>
    </row>
    <row r="1277" spans="1:27" x14ac:dyDescent="0.25">
      <c r="A1277" s="419"/>
      <c r="B1277" s="134"/>
      <c r="C1277" s="168" t="s">
        <v>260</v>
      </c>
      <c r="J1277" s="134">
        <v>1</v>
      </c>
      <c r="K1277" s="134">
        <v>1</v>
      </c>
      <c r="L1277" s="134">
        <v>1</v>
      </c>
      <c r="T1277" s="134">
        <v>1</v>
      </c>
      <c r="U1277" s="134">
        <v>1</v>
      </c>
      <c r="Y1277" s="198">
        <f t="shared" si="13"/>
        <v>5</v>
      </c>
      <c r="Z1277" s="134"/>
      <c r="AA1277" s="395"/>
    </row>
    <row r="1278" spans="1:27" x14ac:dyDescent="0.25">
      <c r="A1278" s="420"/>
      <c r="B1278" s="134"/>
      <c r="C1278" s="168" t="s">
        <v>428</v>
      </c>
      <c r="I1278" s="134">
        <v>1</v>
      </c>
      <c r="Y1278" s="198"/>
      <c r="Z1278" s="134"/>
      <c r="AA1278" s="395"/>
    </row>
    <row r="1279" spans="1:27" s="51" customFormat="1" x14ac:dyDescent="0.25">
      <c r="A1279" s="420"/>
      <c r="B1279" s="51">
        <v>1</v>
      </c>
      <c r="C1279" s="199" t="s">
        <v>40</v>
      </c>
      <c r="J1279" s="51">
        <v>1</v>
      </c>
      <c r="K1279" s="51">
        <v>1</v>
      </c>
      <c r="L1279" s="51">
        <v>1</v>
      </c>
      <c r="M1279" s="51">
        <v>1</v>
      </c>
      <c r="N1279" s="51">
        <v>1</v>
      </c>
      <c r="R1279" s="51">
        <v>1</v>
      </c>
      <c r="T1279" s="51">
        <v>1</v>
      </c>
      <c r="U1279" s="51">
        <v>1</v>
      </c>
      <c r="Y1279" s="414">
        <f t="shared" ref="Y1279:Y1301" si="14">SUM(E1279:X1279)</f>
        <v>8</v>
      </c>
    </row>
    <row r="1280" spans="1:27" x14ac:dyDescent="0.25">
      <c r="A1280" s="420"/>
      <c r="B1280" s="134"/>
      <c r="C1280" s="168" t="s">
        <v>261</v>
      </c>
      <c r="L1280" s="134">
        <v>1</v>
      </c>
      <c r="T1280" s="134">
        <v>1</v>
      </c>
      <c r="U1280" s="134">
        <v>1</v>
      </c>
      <c r="Y1280" s="198">
        <f t="shared" si="14"/>
        <v>3</v>
      </c>
      <c r="Z1280" s="134"/>
      <c r="AA1280" s="395"/>
    </row>
    <row r="1281" spans="1:27" s="51" customFormat="1" x14ac:dyDescent="0.25">
      <c r="A1281" s="420"/>
      <c r="B1281" s="51">
        <v>1</v>
      </c>
      <c r="C1281" s="199" t="s">
        <v>161</v>
      </c>
      <c r="E1281" s="51">
        <v>1</v>
      </c>
      <c r="F1281" s="51">
        <v>1</v>
      </c>
      <c r="G1281" s="51">
        <v>1</v>
      </c>
      <c r="I1281" s="51">
        <v>1</v>
      </c>
      <c r="J1281" s="51">
        <v>1</v>
      </c>
      <c r="L1281" s="51">
        <v>1</v>
      </c>
      <c r="M1281" s="51">
        <v>1</v>
      </c>
      <c r="O1281" s="51">
        <v>1</v>
      </c>
      <c r="Y1281" s="414">
        <f t="shared" si="14"/>
        <v>8</v>
      </c>
    </row>
    <row r="1282" spans="1:27" s="51" customFormat="1" x14ac:dyDescent="0.25">
      <c r="A1282" s="420"/>
      <c r="B1282" s="51">
        <v>1</v>
      </c>
      <c r="C1282" s="199" t="s">
        <v>55</v>
      </c>
      <c r="F1282" s="51">
        <v>1</v>
      </c>
      <c r="K1282" s="51">
        <v>1</v>
      </c>
      <c r="L1282" s="51">
        <v>1</v>
      </c>
      <c r="O1282" s="51">
        <v>1</v>
      </c>
      <c r="R1282" s="51">
        <v>1</v>
      </c>
      <c r="S1282" s="51">
        <v>1</v>
      </c>
      <c r="Y1282" s="414">
        <f t="shared" si="14"/>
        <v>6</v>
      </c>
    </row>
    <row r="1283" spans="1:27" x14ac:dyDescent="0.25">
      <c r="A1283" s="420"/>
      <c r="B1283" s="134"/>
      <c r="C1283" s="393" t="s">
        <v>33</v>
      </c>
      <c r="E1283" s="134">
        <v>1</v>
      </c>
      <c r="F1283" s="134">
        <v>1</v>
      </c>
      <c r="G1283" s="134">
        <v>1</v>
      </c>
      <c r="J1283" s="134">
        <v>1</v>
      </c>
      <c r="K1283" s="134">
        <v>1</v>
      </c>
      <c r="L1283" s="134">
        <v>1</v>
      </c>
      <c r="M1283" s="134">
        <v>1</v>
      </c>
      <c r="N1283" s="134">
        <v>1</v>
      </c>
      <c r="O1283" s="134">
        <v>1</v>
      </c>
      <c r="R1283" s="134">
        <v>1</v>
      </c>
      <c r="S1283" s="134">
        <v>1</v>
      </c>
      <c r="U1283" s="134">
        <v>1</v>
      </c>
      <c r="V1283" s="134">
        <v>1</v>
      </c>
      <c r="W1283" s="134">
        <v>1</v>
      </c>
      <c r="Y1283" s="198">
        <f t="shared" si="14"/>
        <v>14</v>
      </c>
      <c r="Z1283" s="134"/>
      <c r="AA1283" s="395"/>
    </row>
    <row r="1284" spans="1:27" s="51" customFormat="1" x14ac:dyDescent="0.25">
      <c r="A1284" s="419"/>
      <c r="C1284" s="199" t="s">
        <v>162</v>
      </c>
      <c r="E1284" s="51">
        <v>1</v>
      </c>
      <c r="I1284" s="51">
        <v>1</v>
      </c>
      <c r="O1284" s="51">
        <v>1</v>
      </c>
      <c r="Y1284" s="414">
        <f t="shared" si="14"/>
        <v>3</v>
      </c>
    </row>
    <row r="1285" spans="1:27" x14ac:dyDescent="0.25">
      <c r="A1285" s="419"/>
      <c r="B1285" s="134"/>
      <c r="C1285" s="393" t="s">
        <v>122</v>
      </c>
      <c r="G1285" s="134">
        <v>1</v>
      </c>
      <c r="I1285" s="134">
        <v>1</v>
      </c>
      <c r="J1285" s="134">
        <v>1</v>
      </c>
      <c r="K1285" s="134">
        <v>1</v>
      </c>
      <c r="L1285" s="134">
        <v>1</v>
      </c>
      <c r="M1285" s="134">
        <v>1</v>
      </c>
      <c r="O1285" s="134">
        <v>1</v>
      </c>
      <c r="S1285" s="134">
        <v>1</v>
      </c>
      <c r="V1285" s="134">
        <v>1</v>
      </c>
      <c r="X1285" s="134">
        <v>1</v>
      </c>
      <c r="Y1285" s="198">
        <f t="shared" si="14"/>
        <v>10</v>
      </c>
      <c r="Z1285" s="134"/>
      <c r="AA1285" s="395"/>
    </row>
    <row r="1286" spans="1:27" s="51" customFormat="1" x14ac:dyDescent="0.25">
      <c r="A1286" s="419"/>
      <c r="B1286" s="51">
        <v>1</v>
      </c>
      <c r="C1286" s="199" t="s">
        <v>56</v>
      </c>
      <c r="E1286" s="51">
        <v>1</v>
      </c>
      <c r="G1286" s="51">
        <v>1</v>
      </c>
      <c r="I1286" s="51">
        <v>1</v>
      </c>
      <c r="J1286" s="51">
        <v>1</v>
      </c>
      <c r="K1286" s="51">
        <v>1</v>
      </c>
      <c r="L1286" s="51">
        <v>1</v>
      </c>
      <c r="M1286" s="51">
        <v>1</v>
      </c>
      <c r="O1286" s="51">
        <v>1</v>
      </c>
      <c r="R1286" s="51">
        <v>1</v>
      </c>
      <c r="T1286" s="51">
        <v>1</v>
      </c>
      <c r="Y1286" s="414">
        <f t="shared" si="14"/>
        <v>10</v>
      </c>
    </row>
    <row r="1287" spans="1:27" s="51" customFormat="1" x14ac:dyDescent="0.25">
      <c r="A1287" s="419"/>
      <c r="C1287" s="199" t="s">
        <v>194</v>
      </c>
      <c r="F1287" s="51">
        <v>1</v>
      </c>
      <c r="I1287" s="51">
        <v>1</v>
      </c>
      <c r="Y1287" s="414">
        <f t="shared" si="14"/>
        <v>2</v>
      </c>
    </row>
    <row r="1288" spans="1:27" x14ac:dyDescent="0.25">
      <c r="A1288" s="419"/>
      <c r="B1288" s="134">
        <v>1</v>
      </c>
      <c r="C1288" s="168" t="s">
        <v>163</v>
      </c>
      <c r="E1288" s="134">
        <v>1</v>
      </c>
      <c r="G1288" s="134">
        <v>1</v>
      </c>
      <c r="I1288" s="134">
        <v>1</v>
      </c>
      <c r="J1288" s="134">
        <v>1</v>
      </c>
      <c r="L1288" s="134">
        <v>1</v>
      </c>
      <c r="M1288" s="134">
        <v>1</v>
      </c>
      <c r="O1288" s="134">
        <v>1</v>
      </c>
      <c r="Y1288" s="198">
        <f t="shared" si="14"/>
        <v>7</v>
      </c>
      <c r="Z1288" s="134"/>
      <c r="AA1288" s="395"/>
    </row>
    <row r="1289" spans="1:27" x14ac:dyDescent="0.25">
      <c r="A1289" s="419"/>
      <c r="B1289" s="134"/>
      <c r="C1289" s="168" t="s">
        <v>390</v>
      </c>
      <c r="L1289" s="134">
        <v>1</v>
      </c>
      <c r="Y1289" s="198">
        <f t="shared" si="14"/>
        <v>1</v>
      </c>
      <c r="Z1289" s="134"/>
      <c r="AA1289" s="395"/>
    </row>
    <row r="1290" spans="1:27" s="51" customFormat="1" x14ac:dyDescent="0.25">
      <c r="A1290" s="419"/>
      <c r="C1290" s="199" t="s">
        <v>352</v>
      </c>
      <c r="J1290" s="51">
        <v>1</v>
      </c>
      <c r="L1290" s="51">
        <v>1</v>
      </c>
      <c r="M1290" s="51">
        <v>1</v>
      </c>
      <c r="N1290" s="51">
        <v>1</v>
      </c>
      <c r="Y1290" s="414">
        <f t="shared" si="14"/>
        <v>4</v>
      </c>
    </row>
    <row r="1291" spans="1:27" s="416" customFormat="1" x14ac:dyDescent="0.25">
      <c r="A1291" s="420"/>
      <c r="B1291" s="416">
        <v>1</v>
      </c>
      <c r="C1291" s="417" t="s">
        <v>83</v>
      </c>
      <c r="E1291" s="416">
        <v>1</v>
      </c>
      <c r="G1291" s="416">
        <v>1</v>
      </c>
      <c r="I1291" s="416">
        <v>1</v>
      </c>
      <c r="J1291" s="416">
        <v>1</v>
      </c>
      <c r="L1291" s="416">
        <v>1</v>
      </c>
      <c r="M1291" s="416">
        <v>1</v>
      </c>
      <c r="O1291" s="416">
        <v>1</v>
      </c>
      <c r="R1291" s="416">
        <v>1</v>
      </c>
      <c r="S1291" s="416">
        <v>1</v>
      </c>
      <c r="T1291" s="416">
        <v>1</v>
      </c>
      <c r="U1291" s="416">
        <v>1</v>
      </c>
      <c r="W1291" s="416">
        <v>1</v>
      </c>
      <c r="Y1291" s="418">
        <f t="shared" si="14"/>
        <v>12</v>
      </c>
    </row>
    <row r="1292" spans="1:27" x14ac:dyDescent="0.25">
      <c r="A1292" s="420"/>
      <c r="B1292" s="134"/>
      <c r="C1292" s="168" t="s">
        <v>197</v>
      </c>
      <c r="F1292" s="134">
        <v>1</v>
      </c>
      <c r="I1292" s="134">
        <v>1</v>
      </c>
      <c r="Y1292" s="198">
        <f t="shared" si="14"/>
        <v>2</v>
      </c>
      <c r="Z1292" s="134"/>
      <c r="AA1292" s="395"/>
    </row>
    <row r="1293" spans="1:27" x14ac:dyDescent="0.25">
      <c r="A1293" s="420"/>
      <c r="B1293" s="134"/>
      <c r="C1293" s="393" t="s">
        <v>35</v>
      </c>
      <c r="E1293" s="134">
        <v>1</v>
      </c>
      <c r="F1293" s="134">
        <v>1</v>
      </c>
      <c r="G1293" s="134">
        <v>1</v>
      </c>
      <c r="I1293" s="134">
        <v>1</v>
      </c>
      <c r="J1293" s="134">
        <v>1</v>
      </c>
      <c r="K1293" s="134">
        <v>1</v>
      </c>
      <c r="L1293" s="134">
        <v>1</v>
      </c>
      <c r="M1293" s="134">
        <v>1</v>
      </c>
      <c r="N1293" s="134">
        <v>1</v>
      </c>
      <c r="O1293" s="134">
        <v>1</v>
      </c>
      <c r="P1293" s="134">
        <v>1</v>
      </c>
      <c r="Q1293" s="134">
        <v>1</v>
      </c>
      <c r="R1293" s="134">
        <v>1</v>
      </c>
      <c r="S1293" s="134">
        <v>1</v>
      </c>
      <c r="T1293" s="134">
        <v>1</v>
      </c>
      <c r="U1293" s="134">
        <v>1</v>
      </c>
      <c r="V1293" s="134">
        <v>1</v>
      </c>
      <c r="W1293" s="134">
        <v>1</v>
      </c>
      <c r="X1293" s="134">
        <v>1</v>
      </c>
      <c r="Y1293" s="198">
        <f t="shared" si="14"/>
        <v>19</v>
      </c>
      <c r="Z1293" s="134"/>
      <c r="AA1293" s="395"/>
    </row>
    <row r="1294" spans="1:27" s="51" customFormat="1" x14ac:dyDescent="0.25">
      <c r="A1294" s="420"/>
      <c r="B1294" s="51">
        <v>1</v>
      </c>
      <c r="C1294" s="199" t="s">
        <v>41</v>
      </c>
      <c r="J1294" s="51">
        <v>1</v>
      </c>
      <c r="K1294" s="51">
        <v>1</v>
      </c>
      <c r="L1294" s="51">
        <v>1</v>
      </c>
      <c r="O1294" s="51">
        <v>1</v>
      </c>
      <c r="R1294" s="51">
        <v>1</v>
      </c>
      <c r="T1294" s="51">
        <v>1</v>
      </c>
      <c r="U1294" s="51">
        <v>1</v>
      </c>
      <c r="Y1294" s="414">
        <f t="shared" si="14"/>
        <v>7</v>
      </c>
    </row>
    <row r="1295" spans="1:27" s="51" customFormat="1" x14ac:dyDescent="0.25">
      <c r="A1295" s="420"/>
      <c r="B1295" s="51">
        <v>1</v>
      </c>
      <c r="C1295" s="199" t="s">
        <v>411</v>
      </c>
      <c r="E1295" s="51">
        <v>1</v>
      </c>
      <c r="F1295" s="51">
        <v>1</v>
      </c>
      <c r="G1295" s="51">
        <v>1</v>
      </c>
      <c r="I1295" s="51">
        <v>1</v>
      </c>
      <c r="J1295" s="51">
        <v>1</v>
      </c>
      <c r="K1295" s="51">
        <v>1</v>
      </c>
      <c r="L1295" s="51">
        <v>1</v>
      </c>
      <c r="M1295" s="51">
        <v>1</v>
      </c>
      <c r="O1295" s="51">
        <v>1</v>
      </c>
      <c r="R1295" s="51">
        <v>1</v>
      </c>
      <c r="U1295" s="51">
        <v>1</v>
      </c>
      <c r="Y1295" s="414">
        <f t="shared" si="14"/>
        <v>11</v>
      </c>
    </row>
    <row r="1296" spans="1:27" x14ac:dyDescent="0.25">
      <c r="A1296" s="420"/>
      <c r="B1296" s="134"/>
      <c r="C1296" s="168" t="s">
        <v>182</v>
      </c>
      <c r="E1296" s="134">
        <v>1</v>
      </c>
      <c r="M1296" s="134">
        <v>1</v>
      </c>
      <c r="V1296" s="134">
        <v>1</v>
      </c>
      <c r="W1296" s="134">
        <v>1</v>
      </c>
      <c r="Y1296" s="198">
        <f t="shared" si="14"/>
        <v>4</v>
      </c>
      <c r="Z1296" s="134"/>
      <c r="AA1296" s="395"/>
    </row>
    <row r="1297" spans="1:27" s="51" customFormat="1" x14ac:dyDescent="0.25">
      <c r="A1297" s="420"/>
      <c r="B1297" s="51">
        <v>1</v>
      </c>
      <c r="C1297" s="199" t="s">
        <v>47</v>
      </c>
      <c r="E1297" s="51">
        <v>1</v>
      </c>
      <c r="F1297" s="51">
        <v>1</v>
      </c>
      <c r="G1297" s="51">
        <v>1</v>
      </c>
      <c r="H1297" s="51">
        <v>1</v>
      </c>
      <c r="I1297" s="51">
        <v>1</v>
      </c>
      <c r="J1297" s="51">
        <v>1</v>
      </c>
      <c r="K1297" s="51">
        <v>1</v>
      </c>
      <c r="L1297" s="51">
        <v>1</v>
      </c>
      <c r="M1297" s="51">
        <v>1</v>
      </c>
      <c r="N1297" s="51">
        <v>1</v>
      </c>
      <c r="O1297" s="51">
        <v>1</v>
      </c>
      <c r="P1297" s="51">
        <v>1</v>
      </c>
      <c r="R1297" s="51">
        <v>1</v>
      </c>
      <c r="S1297" s="51">
        <v>1</v>
      </c>
      <c r="T1297" s="51">
        <v>1</v>
      </c>
      <c r="U1297" s="51">
        <v>1</v>
      </c>
      <c r="V1297" s="51">
        <v>1</v>
      </c>
      <c r="W1297" s="51">
        <v>1</v>
      </c>
      <c r="X1297" s="51">
        <v>1</v>
      </c>
      <c r="Y1297" s="414">
        <f t="shared" si="14"/>
        <v>19</v>
      </c>
    </row>
    <row r="1298" spans="1:27" x14ac:dyDescent="0.25">
      <c r="A1298" s="420"/>
      <c r="B1298" s="134"/>
      <c r="C1298" s="168" t="s">
        <v>281</v>
      </c>
      <c r="G1298" s="134">
        <v>1</v>
      </c>
      <c r="W1298" s="134">
        <v>1</v>
      </c>
      <c r="Y1298" s="198">
        <f t="shared" si="14"/>
        <v>2</v>
      </c>
      <c r="Z1298" s="134"/>
      <c r="AA1298" s="395"/>
    </row>
    <row r="1299" spans="1:27" s="51" customFormat="1" x14ac:dyDescent="0.25">
      <c r="A1299" s="419"/>
      <c r="B1299" s="51">
        <v>1</v>
      </c>
      <c r="C1299" s="199" t="s">
        <v>165</v>
      </c>
      <c r="E1299" s="51">
        <v>1</v>
      </c>
      <c r="I1299" s="51">
        <v>1</v>
      </c>
      <c r="J1299" s="51">
        <v>1</v>
      </c>
      <c r="K1299" s="51">
        <v>1</v>
      </c>
      <c r="M1299" s="51">
        <v>1</v>
      </c>
      <c r="O1299" s="51">
        <v>1</v>
      </c>
      <c r="Y1299" s="414">
        <f t="shared" si="14"/>
        <v>6</v>
      </c>
    </row>
    <row r="1300" spans="1:27" x14ac:dyDescent="0.25">
      <c r="A1300" s="419"/>
      <c r="B1300" s="187"/>
      <c r="C1300" s="168" t="s">
        <v>195</v>
      </c>
      <c r="F1300" s="134">
        <v>1</v>
      </c>
      <c r="I1300" s="134">
        <v>1</v>
      </c>
      <c r="Y1300" s="198">
        <f t="shared" si="14"/>
        <v>2</v>
      </c>
      <c r="Z1300" s="134"/>
      <c r="AA1300" s="395"/>
    </row>
    <row r="1301" spans="1:27" x14ac:dyDescent="0.25">
      <c r="A1301" s="419"/>
      <c r="B1301" s="187"/>
      <c r="C1301" s="168" t="s">
        <v>198</v>
      </c>
      <c r="F1301" s="134">
        <v>1</v>
      </c>
      <c r="I1301" s="134">
        <v>1</v>
      </c>
      <c r="Y1301" s="198">
        <f t="shared" si="14"/>
        <v>2</v>
      </c>
      <c r="Z1301" s="134"/>
      <c r="AA1301" s="395"/>
    </row>
    <row r="1302" spans="1:27" x14ac:dyDescent="0.25">
      <c r="A1302" s="134"/>
      <c r="B1302" s="195"/>
      <c r="C1302" s="196" t="s">
        <v>492</v>
      </c>
      <c r="D1302" s="196"/>
      <c r="E1302" s="196">
        <f t="shared" ref="E1302:X1302" si="15">SUM(E1195:E1301)</f>
        <v>42</v>
      </c>
      <c r="F1302" s="196">
        <f t="shared" si="15"/>
        <v>27</v>
      </c>
      <c r="G1302" s="196">
        <f t="shared" si="15"/>
        <v>34</v>
      </c>
      <c r="H1302" s="196">
        <f t="shared" si="15"/>
        <v>2</v>
      </c>
      <c r="I1302" s="196">
        <f t="shared" si="15"/>
        <v>45</v>
      </c>
      <c r="J1302" s="196">
        <f t="shared" si="15"/>
        <v>51</v>
      </c>
      <c r="K1302" s="196">
        <f t="shared" si="15"/>
        <v>31</v>
      </c>
      <c r="L1302" s="196">
        <f t="shared" si="15"/>
        <v>59</v>
      </c>
      <c r="M1302" s="196">
        <f t="shared" si="15"/>
        <v>47</v>
      </c>
      <c r="N1302" s="196">
        <f t="shared" si="15"/>
        <v>12</v>
      </c>
      <c r="O1302" s="196">
        <f t="shared" si="15"/>
        <v>45</v>
      </c>
      <c r="P1302" s="196">
        <f t="shared" si="15"/>
        <v>7</v>
      </c>
      <c r="Q1302" s="196">
        <f t="shared" si="15"/>
        <v>2</v>
      </c>
      <c r="R1302" s="196">
        <f t="shared" si="15"/>
        <v>28</v>
      </c>
      <c r="S1302" s="196">
        <f t="shared" si="15"/>
        <v>30</v>
      </c>
      <c r="T1302" s="196">
        <f t="shared" si="15"/>
        <v>23</v>
      </c>
      <c r="U1302" s="196"/>
      <c r="V1302" s="196">
        <f t="shared" si="15"/>
        <v>22</v>
      </c>
      <c r="W1302" s="196">
        <f t="shared" si="15"/>
        <v>17</v>
      </c>
      <c r="X1302" s="196">
        <f t="shared" si="15"/>
        <v>14</v>
      </c>
      <c r="Y1302" s="198"/>
      <c r="Z1302" s="196"/>
      <c r="AA1302" s="411"/>
    </row>
    <row r="1306" spans="1:27" x14ac:dyDescent="0.25">
      <c r="A1306" s="678" t="s">
        <v>496</v>
      </c>
      <c r="B1306" s="678"/>
      <c r="C1306" s="678"/>
    </row>
    <row r="1307" spans="1:27" x14ac:dyDescent="0.25">
      <c r="A1307" s="678"/>
      <c r="B1307" s="678"/>
      <c r="C1307" s="678"/>
    </row>
    <row r="1309" spans="1:27" ht="15.75" thickBot="1" x14ac:dyDescent="0.3"/>
    <row r="1310" spans="1:27" s="204" customFormat="1" ht="15.75" thickBot="1" x14ac:dyDescent="0.3">
      <c r="A1310" s="682" t="s">
        <v>0</v>
      </c>
      <c r="B1310" s="684" t="s">
        <v>331</v>
      </c>
      <c r="C1310" s="188" t="s">
        <v>2</v>
      </c>
      <c r="D1310" s="203">
        <f>SUM(E1310:X1310)</f>
        <v>0</v>
      </c>
      <c r="E1310" s="203"/>
      <c r="F1310" s="203"/>
      <c r="G1310" s="203"/>
      <c r="H1310" s="203"/>
      <c r="I1310" s="203"/>
      <c r="J1310" s="188"/>
      <c r="K1310" s="188"/>
      <c r="L1310" s="188"/>
      <c r="M1310" s="188"/>
      <c r="N1310" s="188"/>
      <c r="O1310" s="188"/>
      <c r="P1310" s="188"/>
      <c r="Q1310" s="188"/>
      <c r="R1310" s="188"/>
      <c r="S1310" s="188"/>
      <c r="T1310" s="188"/>
      <c r="U1310" s="188"/>
      <c r="V1310" s="188"/>
      <c r="W1310" s="188"/>
      <c r="X1310" s="188"/>
      <c r="Y1310" s="188"/>
      <c r="Z1310" s="404"/>
    </row>
    <row r="1311" spans="1:27" s="23" customFormat="1" x14ac:dyDescent="0.25">
      <c r="A1311" s="683"/>
      <c r="B1311" s="685"/>
      <c r="C1311" s="189" t="s">
        <v>333</v>
      </c>
      <c r="D1311" s="230">
        <f>D1310/'Summary (banks)'!$D$3</f>
        <v>0</v>
      </c>
      <c r="E1311" s="230">
        <f>E1310/'Summary (banks)'!$E$3</f>
        <v>0</v>
      </c>
      <c r="F1311" s="230">
        <f>F1310/'Summary (banks)'!$F$3</f>
        <v>0</v>
      </c>
      <c r="G1311" s="230">
        <f>G1310/'Summary (banks)'!$G$3</f>
        <v>0</v>
      </c>
      <c r="H1311" s="230">
        <f>H1310/'Summary (banks)'!$H$3</f>
        <v>0</v>
      </c>
      <c r="I1311" s="230">
        <f>I1310/'Summary (banks)'!$I$3</f>
        <v>0</v>
      </c>
      <c r="J1311" s="230">
        <f>J1310/'Summary (banks)'!$J$3</f>
        <v>0</v>
      </c>
      <c r="K1311" s="230">
        <f>K1310/'Summary (banks)'!$K$3</f>
        <v>0</v>
      </c>
      <c r="L1311" s="230">
        <f>L1310/'Summary (banks)'!$L$3</f>
        <v>0</v>
      </c>
      <c r="M1311" s="230">
        <f>M1310/'Summary (banks)'!$M$3</f>
        <v>0</v>
      </c>
      <c r="N1311" s="230">
        <f>N1310/'Summary (banks)'!$N$3</f>
        <v>0</v>
      </c>
      <c r="O1311" s="230">
        <f>O1310/'Summary (banks)'!$O$3</f>
        <v>0</v>
      </c>
      <c r="P1311" s="230">
        <f>P1310/'Summary (banks)'!$P$3</f>
        <v>0</v>
      </c>
      <c r="Q1311" s="230">
        <f>Q1310/'Summary (banks)'!$Q$3</f>
        <v>0</v>
      </c>
      <c r="R1311" s="230">
        <f>R1310/'Summary (banks)'!$R$3</f>
        <v>0</v>
      </c>
      <c r="S1311" s="230">
        <f>S1310/'Summary (banks)'!$S$3</f>
        <v>0</v>
      </c>
      <c r="T1311" s="230">
        <f>T1310/'Summary (banks)'!$T$3</f>
        <v>0</v>
      </c>
      <c r="U1311" s="230">
        <f>U1310/'Summary (banks)'!$U$3</f>
        <v>0</v>
      </c>
      <c r="V1311" s="230">
        <f>V1310/'Summary (banks)'!$V$3</f>
        <v>0</v>
      </c>
      <c r="W1311" s="230">
        <f>W1310/'Summary (banks)'!$W$3</f>
        <v>0</v>
      </c>
      <c r="X1311" s="230">
        <f>X1310/'Summary (banks)'!$X$3</f>
        <v>0</v>
      </c>
      <c r="Y1311" s="204"/>
      <c r="Z1311" s="397"/>
    </row>
    <row r="1312" spans="1:27" s="360" customFormat="1" ht="15.75" thickBot="1" x14ac:dyDescent="0.3">
      <c r="A1312" s="683"/>
      <c r="B1312" s="685"/>
      <c r="C1312" s="359" t="s">
        <v>334</v>
      </c>
      <c r="D1312" s="264">
        <f>D1310/'Summary (banks)'!$D$7</f>
        <v>0</v>
      </c>
      <c r="E1312" s="264">
        <f>E1310/'Summary (banks)'!$E$7</f>
        <v>0</v>
      </c>
      <c r="F1312" s="264">
        <f>F1310/'Summary (banks)'!$F$7</f>
        <v>0</v>
      </c>
      <c r="G1312" s="264">
        <f>G1310/'Summary (banks)'!$G$7</f>
        <v>0</v>
      </c>
      <c r="H1312" s="264">
        <f>H1310/'Summary (banks)'!$H$7</f>
        <v>0</v>
      </c>
      <c r="I1312" s="264">
        <f>I1310/'Summary (banks)'!$I$7</f>
        <v>0</v>
      </c>
      <c r="J1312" s="264">
        <f>J1310/'Summary (banks)'!$J$7</f>
        <v>0</v>
      </c>
      <c r="K1312" s="264">
        <f>K1310/'Summary (banks)'!$K$7</f>
        <v>0</v>
      </c>
      <c r="L1312" s="264">
        <f>L1310/'Summary (banks)'!$L$7</f>
        <v>0</v>
      </c>
      <c r="M1312" s="264">
        <f>M1310/'Summary (banks)'!$M$7</f>
        <v>0</v>
      </c>
      <c r="N1312" s="264">
        <f>N1310/'Summary (banks)'!$N$7</f>
        <v>0</v>
      </c>
      <c r="O1312" s="264">
        <f>O1310/'Summary (banks)'!$O$7</f>
        <v>0</v>
      </c>
      <c r="P1312" s="264">
        <f>P1310/'Summary (banks)'!$P$7</f>
        <v>0</v>
      </c>
      <c r="Q1312" s="264">
        <f>Q1310/'Summary (banks)'!$Q$7</f>
        <v>0</v>
      </c>
      <c r="R1312" s="264">
        <f>R1310/'Summary (banks)'!$R$7</f>
        <v>0</v>
      </c>
      <c r="S1312" s="264">
        <f>S1310/'Summary (banks)'!$S$7</f>
        <v>0</v>
      </c>
      <c r="T1312" s="264">
        <f>T1310/'Summary (banks)'!$T$7</f>
        <v>0</v>
      </c>
      <c r="U1312" s="264">
        <f>U1310/'Summary (banks)'!$U$7</f>
        <v>0</v>
      </c>
      <c r="V1312" s="264">
        <f>V1310/'Summary (banks)'!$V$7</f>
        <v>0</v>
      </c>
      <c r="W1312" s="264">
        <f>W1310/'Summary (banks)'!$W$7</f>
        <v>0</v>
      </c>
      <c r="X1312" s="264">
        <f>X1310/'Summary (banks)'!$X$7</f>
        <v>0</v>
      </c>
      <c r="Z1312" s="397"/>
    </row>
    <row r="1313" spans="1:26" s="204" customFormat="1" ht="15.75" thickBot="1" x14ac:dyDescent="0.3">
      <c r="A1313" s="683"/>
      <c r="B1313" s="685"/>
      <c r="C1313" s="188" t="s">
        <v>6</v>
      </c>
      <c r="D1313" s="203">
        <f>SUM(E1313:X1313)</f>
        <v>0</v>
      </c>
      <c r="E1313" s="203"/>
      <c r="F1313" s="203"/>
      <c r="G1313" s="203"/>
      <c r="H1313" s="203"/>
      <c r="I1313" s="203"/>
      <c r="J1313" s="188"/>
      <c r="K1313" s="188"/>
      <c r="L1313" s="188"/>
      <c r="M1313" s="188"/>
      <c r="N1313" s="188"/>
      <c r="O1313" s="188"/>
      <c r="P1313" s="188"/>
      <c r="Q1313" s="188"/>
      <c r="R1313" s="188"/>
      <c r="S1313" s="188"/>
      <c r="T1313" s="188"/>
      <c r="U1313" s="188"/>
      <c r="V1313" s="188"/>
      <c r="W1313" s="188"/>
      <c r="X1313" s="188"/>
      <c r="Y1313" s="188"/>
      <c r="Z1313" s="404"/>
    </row>
    <row r="1314" spans="1:26" s="23" customFormat="1" x14ac:dyDescent="0.25">
      <c r="A1314" s="683"/>
      <c r="B1314" s="685"/>
      <c r="C1314" s="189" t="s">
        <v>335</v>
      </c>
      <c r="D1314" s="230">
        <f>D1313/'Summary (banks)'!$D$29</f>
        <v>0</v>
      </c>
      <c r="E1314" s="230">
        <f>E1313/'Summary (banks)'!$E$29</f>
        <v>0</v>
      </c>
      <c r="F1314" s="230">
        <f>F1313/'Summary (banks)'!$F$29</f>
        <v>0</v>
      </c>
      <c r="G1314" s="230">
        <f>G1313/'Summary (banks)'!$G$29</f>
        <v>0</v>
      </c>
      <c r="H1314" s="230">
        <f>H1313/'Summary (banks)'!$H$29</f>
        <v>0</v>
      </c>
      <c r="I1314" s="230">
        <f>I1313/'Summary (banks)'!$I$29</f>
        <v>0</v>
      </c>
      <c r="J1314" s="230">
        <f>J1313/'Summary (banks)'!$J$29</f>
        <v>0</v>
      </c>
      <c r="K1314" s="230">
        <f>K1313/'Summary (banks)'!$K$29</f>
        <v>0</v>
      </c>
      <c r="L1314" s="230">
        <f>L1313/'Summary (banks)'!$L$29</f>
        <v>0</v>
      </c>
      <c r="M1314" s="230">
        <f>M1313/'Summary (banks)'!$M$29</f>
        <v>0</v>
      </c>
      <c r="N1314" s="230">
        <f>N1313/'Summary (banks)'!$N$29</f>
        <v>0</v>
      </c>
      <c r="O1314" s="230">
        <f>O1313/'Summary (banks)'!$O$29</f>
        <v>0</v>
      </c>
      <c r="P1314" s="230">
        <f>P1313/'Summary (banks)'!$P$29</f>
        <v>0</v>
      </c>
      <c r="Q1314" s="230">
        <f>Q1313/'Summary (banks)'!$Q$29</f>
        <v>0</v>
      </c>
      <c r="R1314" s="230">
        <f>R1313/'Summary (banks)'!$R$29</f>
        <v>0</v>
      </c>
      <c r="S1314" s="230">
        <f>S1313/'Summary (banks)'!$S$29</f>
        <v>0</v>
      </c>
      <c r="T1314" s="230">
        <f>T1313/'Summary (banks)'!$T$29</f>
        <v>0</v>
      </c>
      <c r="U1314" s="230">
        <f>U1313/'Summary (banks)'!$U$29</f>
        <v>0</v>
      </c>
      <c r="V1314" s="230">
        <f>V1313/'Summary (banks)'!$V$29</f>
        <v>0</v>
      </c>
      <c r="W1314" s="230">
        <f>W1313/'Summary (banks)'!$W$29</f>
        <v>0</v>
      </c>
      <c r="X1314" s="230">
        <f>X1313/'Summary (banks)'!$X$29</f>
        <v>0</v>
      </c>
      <c r="Y1314" s="204"/>
      <c r="Z1314" s="397"/>
    </row>
    <row r="1315" spans="1:26" s="360" customFormat="1" ht="15.75" thickBot="1" x14ac:dyDescent="0.3">
      <c r="A1315" s="683"/>
      <c r="B1315" s="685"/>
      <c r="C1315" s="359" t="s">
        <v>336</v>
      </c>
      <c r="D1315" s="264">
        <f>D1313/'Summary (banks)'!$D$33</f>
        <v>0</v>
      </c>
      <c r="E1315" s="264">
        <f>E1313/'Summary (banks)'!$E$33</f>
        <v>0</v>
      </c>
      <c r="F1315" s="264">
        <f>F1313/'Summary (banks)'!$F$33</f>
        <v>0</v>
      </c>
      <c r="G1315" s="264">
        <f>G1313/'Summary (banks)'!$G$33</f>
        <v>0</v>
      </c>
      <c r="H1315" s="264">
        <f>H1313/'Summary (banks)'!$H$33</f>
        <v>0</v>
      </c>
      <c r="I1315" s="264">
        <f>I1313/'Summary (banks)'!$I$33</f>
        <v>0</v>
      </c>
      <c r="J1315" s="264">
        <f>J1313/'Summary (banks)'!$J$33</f>
        <v>0</v>
      </c>
      <c r="K1315" s="264">
        <f>K1313/'Summary (banks)'!$K$33</f>
        <v>0</v>
      </c>
      <c r="L1315" s="264">
        <f>L1313/'Summary (banks)'!$L$33</f>
        <v>0</v>
      </c>
      <c r="M1315" s="264">
        <f>M1313/'Summary (banks)'!$M$33</f>
        <v>0</v>
      </c>
      <c r="N1315" s="264">
        <f>N1313/'Summary (banks)'!$N$33</f>
        <v>0</v>
      </c>
      <c r="O1315" s="264">
        <f>O1313/'Summary (banks)'!$O$33</f>
        <v>0</v>
      </c>
      <c r="P1315" s="264">
        <f>P1313/'Summary (banks)'!$P$33</f>
        <v>0</v>
      </c>
      <c r="Q1315" s="264">
        <f>Q1313/'Summary (banks)'!$Q$33</f>
        <v>0</v>
      </c>
      <c r="R1315" s="264">
        <f>R1313/'Summary (banks)'!$R$33</f>
        <v>0</v>
      </c>
      <c r="S1315" s="264">
        <f>S1313/'Summary (banks)'!$S$33</f>
        <v>0</v>
      </c>
      <c r="T1315" s="264">
        <f>T1313/'Summary (banks)'!$T$33</f>
        <v>0</v>
      </c>
      <c r="U1315" s="264">
        <f>U1313/'Summary (banks)'!$U$33</f>
        <v>0</v>
      </c>
      <c r="V1315" s="264">
        <f>V1313/'Summary (banks)'!$V$33</f>
        <v>0</v>
      </c>
      <c r="W1315" s="264">
        <f>W1313/'Summary (banks)'!$W$33</f>
        <v>0</v>
      </c>
      <c r="X1315" s="264">
        <f>X1313/'Summary (banks)'!$X$33</f>
        <v>0</v>
      </c>
      <c r="Z1315" s="397"/>
    </row>
    <row r="1316" spans="1:26" s="204" customFormat="1" ht="15.75" thickBot="1" x14ac:dyDescent="0.3">
      <c r="A1316" s="683"/>
      <c r="B1316" s="685"/>
      <c r="C1316" s="188" t="s">
        <v>400</v>
      </c>
      <c r="D1316" s="203">
        <f>SUM(E1316:X1316)</f>
        <v>0</v>
      </c>
      <c r="E1316" s="203"/>
      <c r="F1316" s="203"/>
      <c r="G1316" s="203"/>
      <c r="H1316" s="203"/>
      <c r="I1316" s="203"/>
      <c r="J1316" s="188"/>
      <c r="K1316" s="188"/>
      <c r="L1316" s="188"/>
      <c r="M1316" s="188"/>
      <c r="N1316" s="188"/>
      <c r="O1316" s="188"/>
      <c r="P1316" s="188"/>
      <c r="Q1316" s="188"/>
      <c r="R1316" s="188"/>
      <c r="S1316" s="188"/>
      <c r="T1316" s="188"/>
      <c r="U1316" s="188"/>
      <c r="V1316" s="188"/>
      <c r="W1316" s="188"/>
      <c r="X1316" s="188"/>
      <c r="Y1316" s="188"/>
      <c r="Z1316" s="404"/>
    </row>
    <row r="1317" spans="1:26" s="23" customFormat="1" x14ac:dyDescent="0.25">
      <c r="A1317" s="683"/>
      <c r="B1317" s="685"/>
      <c r="C1317" s="189" t="s">
        <v>401</v>
      </c>
      <c r="D1317" s="230">
        <f>D1316/'Summary (banks)'!$D$42</f>
        <v>0</v>
      </c>
      <c r="E1317" s="230">
        <f>E1316/'Summary (banks)'!$E$42</f>
        <v>0</v>
      </c>
      <c r="F1317" s="230">
        <f>F1316/'Summary (banks)'!$F$42</f>
        <v>0</v>
      </c>
      <c r="G1317" s="230">
        <f>G1316/'Summary (banks)'!$G$42</f>
        <v>0</v>
      </c>
      <c r="H1317" s="230">
        <f>H1316/'Summary (banks)'!$H$42</f>
        <v>0</v>
      </c>
      <c r="I1317" s="230">
        <f>I1316/'Summary (banks)'!$I$42</f>
        <v>0</v>
      </c>
      <c r="J1317" s="230">
        <f>J1316/'Summary (banks)'!$J$42</f>
        <v>0</v>
      </c>
      <c r="K1317" s="230">
        <f>K1316/'Summary (banks)'!$K$42</f>
        <v>0</v>
      </c>
      <c r="L1317" s="230">
        <f>L1316/'Summary (banks)'!$L$42</f>
        <v>0</v>
      </c>
      <c r="M1317" s="230">
        <f>M1316/'Summary (banks)'!$M$42</f>
        <v>0</v>
      </c>
      <c r="N1317" s="230">
        <f>N1316/'Summary (banks)'!$N$42</f>
        <v>0</v>
      </c>
      <c r="O1317" s="230">
        <f>O1316/'Summary (banks)'!$O$42</f>
        <v>0</v>
      </c>
      <c r="P1317" s="230">
        <f>P1316/'Summary (banks)'!$P$42</f>
        <v>0</v>
      </c>
      <c r="Q1317" s="230">
        <f>Q1316/'Summary (banks)'!$Q$42</f>
        <v>0</v>
      </c>
      <c r="R1317" s="230">
        <f>R1316/'Summary (banks)'!$R$42</f>
        <v>0</v>
      </c>
      <c r="S1317" s="230">
        <f>S1316/'Summary (banks)'!$S$42</f>
        <v>0</v>
      </c>
      <c r="T1317" s="230">
        <f>T1316/'Summary (banks)'!$T$42</f>
        <v>0</v>
      </c>
      <c r="U1317" s="230">
        <f>U1316/'Summary (banks)'!$U$42</f>
        <v>0</v>
      </c>
      <c r="V1317" s="230">
        <f>V1316/'Summary (banks)'!$V$42</f>
        <v>0</v>
      </c>
      <c r="W1317" s="230">
        <f>W1316/'Summary (banks)'!$W$42</f>
        <v>0</v>
      </c>
      <c r="X1317" s="230">
        <f>X1316/'Summary (banks)'!$X$42</f>
        <v>0</v>
      </c>
      <c r="Y1317" s="204"/>
      <c r="Z1317" s="397"/>
    </row>
    <row r="1318" spans="1:26" s="360" customFormat="1" ht="15.75" thickBot="1" x14ac:dyDescent="0.3">
      <c r="A1318" s="683"/>
      <c r="B1318" s="685"/>
      <c r="C1318" s="359" t="s">
        <v>402</v>
      </c>
      <c r="D1318" s="264">
        <f>D1316/'Summary (banks)'!$D$46</f>
        <v>0</v>
      </c>
      <c r="E1318" s="264">
        <f>E1316/'Summary (banks)'!$E$46</f>
        <v>0</v>
      </c>
      <c r="F1318" s="264">
        <f>F1316/'Summary (banks)'!$F$46</f>
        <v>0</v>
      </c>
      <c r="G1318" s="264">
        <f>G1316/'Summary (banks)'!$G$46</f>
        <v>0</v>
      </c>
      <c r="H1318" s="264">
        <f>H1316/'Summary (banks)'!$H$46</f>
        <v>0</v>
      </c>
      <c r="I1318" s="264">
        <f>I1316/'Summary (banks)'!$I$46</f>
        <v>0</v>
      </c>
      <c r="J1318" s="264">
        <f>J1316/'Summary (banks)'!$J$46</f>
        <v>0</v>
      </c>
      <c r="K1318" s="264">
        <f>K1316/'Summary (banks)'!$K$46</f>
        <v>0</v>
      </c>
      <c r="L1318" s="264">
        <f>L1316/'Summary (banks)'!$L$46</f>
        <v>0</v>
      </c>
      <c r="M1318" s="264">
        <f>M1316/'Summary (banks)'!$M$46</f>
        <v>0</v>
      </c>
      <c r="N1318" s="264">
        <f>N1316/'Summary (banks)'!$N$46</f>
        <v>0</v>
      </c>
      <c r="O1318" s="264">
        <f>O1316/'Summary (banks)'!$O$46</f>
        <v>0</v>
      </c>
      <c r="P1318" s="264">
        <f>P1316/'Summary (banks)'!$P$46</f>
        <v>0</v>
      </c>
      <c r="Q1318" s="264">
        <f>Q1316/'Summary (banks)'!$Q$46</f>
        <v>0</v>
      </c>
      <c r="R1318" s="264">
        <f>R1316/'Summary (banks)'!$R$46</f>
        <v>0</v>
      </c>
      <c r="S1318" s="264">
        <f>S1316/'Summary (banks)'!$S$46</f>
        <v>0</v>
      </c>
      <c r="T1318" s="264">
        <f>T1316/'Summary (banks)'!$T$46</f>
        <v>0</v>
      </c>
      <c r="U1318" s="264">
        <f>U1316/'Summary (banks)'!$U$46</f>
        <v>0</v>
      </c>
      <c r="V1318" s="264">
        <f>V1316/'Summary (banks)'!$V$46</f>
        <v>0</v>
      </c>
      <c r="W1318" s="264">
        <f>W1316/'Summary (banks)'!$W$46</f>
        <v>0</v>
      </c>
      <c r="X1318" s="264">
        <f>X1316/'Summary (banks)'!$X$46</f>
        <v>0</v>
      </c>
      <c r="Z1318" s="397"/>
    </row>
    <row r="1319" spans="1:26" s="204" customFormat="1" ht="15.75" thickBot="1" x14ac:dyDescent="0.3">
      <c r="A1319" s="683"/>
      <c r="B1319" s="685"/>
      <c r="C1319" s="188" t="s">
        <v>3</v>
      </c>
      <c r="D1319" s="188">
        <f>SUM(E1319:X1319)</f>
        <v>0</v>
      </c>
      <c r="E1319" s="188"/>
      <c r="F1319" s="188"/>
      <c r="G1319" s="188"/>
      <c r="H1319" s="188"/>
      <c r="I1319" s="188"/>
      <c r="J1319" s="188"/>
      <c r="K1319" s="188"/>
      <c r="L1319" s="188"/>
      <c r="M1319" s="188"/>
      <c r="N1319" s="188"/>
      <c r="O1319" s="188"/>
      <c r="P1319" s="188"/>
      <c r="Q1319" s="188"/>
      <c r="R1319" s="188"/>
      <c r="S1319" s="188"/>
      <c r="T1319" s="188"/>
      <c r="U1319" s="188"/>
      <c r="V1319" s="188"/>
      <c r="W1319" s="188"/>
      <c r="X1319" s="188"/>
      <c r="Y1319" s="188"/>
      <c r="Z1319" s="404"/>
    </row>
    <row r="1320" spans="1:26" s="23" customFormat="1" x14ac:dyDescent="0.25">
      <c r="A1320" s="683"/>
      <c r="B1320" s="685"/>
      <c r="C1320" s="189" t="s">
        <v>337</v>
      </c>
      <c r="D1320" s="230">
        <f>D1319/'Summary (banks)'!$D$16</f>
        <v>0</v>
      </c>
      <c r="E1320" s="230">
        <f>E1319/'Summary (banks)'!$E$16</f>
        <v>0</v>
      </c>
      <c r="F1320" s="230">
        <f>F1319/'Summary (banks)'!$F$16</f>
        <v>0</v>
      </c>
      <c r="G1320" s="230">
        <f>G1319/'Summary (banks)'!$G$16</f>
        <v>0</v>
      </c>
      <c r="H1320" s="230">
        <f>H1319/'Summary (banks)'!$H$16</f>
        <v>0</v>
      </c>
      <c r="I1320" s="230">
        <f>I1319/'Summary (banks)'!$I$16</f>
        <v>0</v>
      </c>
      <c r="J1320" s="230">
        <f>J1319/'Summary (banks)'!$J$16</f>
        <v>0</v>
      </c>
      <c r="K1320" s="230">
        <f>K1319/'Summary (banks)'!$K$16</f>
        <v>0</v>
      </c>
      <c r="L1320" s="230">
        <f>L1319/'Summary (banks)'!$L$16</f>
        <v>0</v>
      </c>
      <c r="M1320" s="230">
        <f>M1319/'Summary (banks)'!$M$16</f>
        <v>0</v>
      </c>
      <c r="N1320" s="230">
        <f>N1319/'Summary (banks)'!$N$16</f>
        <v>0</v>
      </c>
      <c r="O1320" s="230">
        <f>O1319/'Summary (banks)'!$O$16</f>
        <v>0</v>
      </c>
      <c r="P1320" s="230">
        <f>P1319/'Summary (banks)'!$P$16</f>
        <v>0</v>
      </c>
      <c r="Q1320" s="230">
        <f>Q1319/'Summary (banks)'!$Q$16</f>
        <v>0</v>
      </c>
      <c r="R1320" s="230">
        <f>R1319/'Summary (banks)'!$R$16</f>
        <v>0</v>
      </c>
      <c r="S1320" s="230">
        <f>S1319/'Summary (banks)'!$S$16</f>
        <v>0</v>
      </c>
      <c r="T1320" s="230">
        <f>T1319/'Summary (banks)'!$T$16</f>
        <v>0</v>
      </c>
      <c r="U1320" s="230">
        <f>U1319/'Summary (banks)'!$U$16</f>
        <v>0</v>
      </c>
      <c r="V1320" s="230">
        <f>V1319/'Summary (banks)'!$V$16</f>
        <v>0</v>
      </c>
      <c r="W1320" s="230">
        <f>W1319/'Summary (banks)'!$W$16</f>
        <v>0</v>
      </c>
      <c r="X1320" s="230">
        <f>X1319/'Summary (banks)'!$X$16</f>
        <v>0</v>
      </c>
      <c r="Y1320" s="204"/>
      <c r="Z1320" s="397"/>
    </row>
    <row r="1321" spans="1:26" s="365" customFormat="1" ht="15.75" thickBot="1" x14ac:dyDescent="0.3">
      <c r="A1321" s="683"/>
      <c r="B1321" s="685"/>
      <c r="C1321" s="359" t="s">
        <v>338</v>
      </c>
      <c r="D1321" s="264">
        <f>D1319/'Summary (banks)'!$D$20</f>
        <v>0</v>
      </c>
      <c r="E1321" s="264">
        <f>E1319/'Summary (banks)'!$E$20</f>
        <v>0</v>
      </c>
      <c r="F1321" s="264">
        <f>F1319/'Summary (banks)'!$F$20</f>
        <v>0</v>
      </c>
      <c r="G1321" s="264">
        <f>G1319/'Summary (banks)'!$G$20</f>
        <v>0</v>
      </c>
      <c r="H1321" s="264">
        <f>H1319/'Summary (banks)'!$H$20</f>
        <v>0</v>
      </c>
      <c r="I1321" s="264">
        <f>I1319/'Summary (banks)'!$I$20</f>
        <v>0</v>
      </c>
      <c r="J1321" s="264">
        <f>J1319/'Summary (banks)'!$J$20</f>
        <v>0</v>
      </c>
      <c r="K1321" s="264">
        <f>K1319/'Summary (banks)'!$K$20</f>
        <v>0</v>
      </c>
      <c r="L1321" s="264">
        <f>L1319/'Summary (banks)'!$L$20</f>
        <v>0</v>
      </c>
      <c r="M1321" s="264">
        <f>M1319/'Summary (banks)'!$M$20</f>
        <v>0</v>
      </c>
      <c r="N1321" s="264">
        <f>N1319/'Summary (banks)'!$N$20</f>
        <v>0</v>
      </c>
      <c r="O1321" s="264">
        <f>O1319/'Summary (banks)'!$O$20</f>
        <v>0</v>
      </c>
      <c r="P1321" s="264">
        <f>P1319/'Summary (banks)'!$P$20</f>
        <v>0</v>
      </c>
      <c r="Q1321" s="264">
        <f>Q1319/'Summary (banks)'!$Q$20</f>
        <v>0</v>
      </c>
      <c r="R1321" s="264">
        <f>R1319/'Summary (banks)'!$R$20</f>
        <v>0</v>
      </c>
      <c r="S1321" s="264">
        <f>S1319/'Summary (banks)'!$S$20</f>
        <v>0</v>
      </c>
      <c r="T1321" s="264">
        <f>T1319/'Summary (banks)'!$T$20</f>
        <v>0</v>
      </c>
      <c r="U1321" s="264">
        <f>U1319/'Summary (banks)'!$U$20</f>
        <v>0</v>
      </c>
      <c r="V1321" s="264">
        <f>V1319/'Summary (banks)'!$V$20</f>
        <v>0</v>
      </c>
      <c r="W1321" s="264">
        <f>W1319/'Summary (banks)'!$W$20</f>
        <v>0</v>
      </c>
      <c r="X1321" s="264">
        <f>X1319/'Summary (banks)'!$X$20</f>
        <v>0</v>
      </c>
      <c r="Y1321" s="360"/>
      <c r="Z1321" s="397"/>
    </row>
    <row r="1322" spans="1:26" s="230" customFormat="1" ht="15" customHeight="1" thickTop="1" thickBot="1" x14ac:dyDescent="0.3">
      <c r="A1322" s="683"/>
      <c r="B1322" s="685"/>
      <c r="C1322" s="190" t="s">
        <v>405</v>
      </c>
      <c r="D1322" s="188"/>
      <c r="E1322" s="190"/>
      <c r="F1322" s="190"/>
      <c r="G1322" s="190"/>
      <c r="H1322" s="188"/>
      <c r="I1322" s="188"/>
      <c r="J1322" s="190"/>
      <c r="K1322" s="190"/>
      <c r="L1322" s="190"/>
      <c r="M1322" s="190"/>
      <c r="N1322" s="190"/>
      <c r="O1322" s="190"/>
      <c r="P1322" s="188"/>
      <c r="Q1322" s="188"/>
      <c r="R1322" s="190"/>
      <c r="S1322" s="190"/>
      <c r="T1322" s="188"/>
      <c r="U1322" s="188"/>
      <c r="V1322" s="188"/>
      <c r="W1322" s="188"/>
      <c r="X1322" s="188"/>
      <c r="Y1322" s="190"/>
      <c r="Z1322" s="405"/>
    </row>
    <row r="1323" spans="1:26" s="204" customFormat="1" ht="15.75" thickBot="1" x14ac:dyDescent="0.3">
      <c r="A1323" s="683"/>
      <c r="B1323" s="686"/>
      <c r="C1323" s="191" t="s">
        <v>406</v>
      </c>
      <c r="D1323" s="192"/>
      <c r="E1323" s="192"/>
      <c r="F1323" s="192"/>
      <c r="G1323" s="192"/>
      <c r="H1323" s="192"/>
      <c r="I1323" s="192"/>
      <c r="J1323" s="192"/>
      <c r="K1323" s="192"/>
      <c r="L1323" s="192"/>
      <c r="M1323" s="192"/>
      <c r="N1323" s="192"/>
      <c r="O1323" s="192"/>
      <c r="P1323" s="192"/>
      <c r="Q1323" s="192"/>
      <c r="R1323" s="192"/>
      <c r="S1323" s="192"/>
      <c r="T1323" s="192"/>
      <c r="U1323" s="192"/>
      <c r="V1323" s="192"/>
      <c r="W1323" s="192"/>
      <c r="X1323" s="192"/>
      <c r="Y1323" s="192"/>
      <c r="Z1323" s="398"/>
    </row>
    <row r="1324" spans="1:26" s="23" customFormat="1" ht="16.5" thickTop="1" thickBot="1" x14ac:dyDescent="0.3">
      <c r="A1324" s="683"/>
      <c r="B1324" s="687" t="s">
        <v>82</v>
      </c>
      <c r="C1324" s="200" t="s">
        <v>91</v>
      </c>
      <c r="D1324" s="200" t="e">
        <f>D1316/D1313</f>
        <v>#DIV/0!</v>
      </c>
      <c r="E1324" s="200" t="e">
        <f>E1316/E1313</f>
        <v>#DIV/0!</v>
      </c>
      <c r="F1324" s="200" t="e">
        <f t="shared" ref="F1324:X1324" si="16">F1316/F1313</f>
        <v>#DIV/0!</v>
      </c>
      <c r="G1324" s="200" t="e">
        <f t="shared" si="16"/>
        <v>#DIV/0!</v>
      </c>
      <c r="H1324" s="200" t="e">
        <f t="shared" si="16"/>
        <v>#DIV/0!</v>
      </c>
      <c r="I1324" s="200" t="e">
        <f t="shared" si="16"/>
        <v>#DIV/0!</v>
      </c>
      <c r="J1324" s="200" t="e">
        <f t="shared" si="16"/>
        <v>#DIV/0!</v>
      </c>
      <c r="K1324" s="200" t="e">
        <f t="shared" si="16"/>
        <v>#DIV/0!</v>
      </c>
      <c r="L1324" s="200" t="e">
        <f t="shared" si="16"/>
        <v>#DIV/0!</v>
      </c>
      <c r="M1324" s="200" t="e">
        <f t="shared" si="16"/>
        <v>#DIV/0!</v>
      </c>
      <c r="N1324" s="200" t="e">
        <f t="shared" si="16"/>
        <v>#DIV/0!</v>
      </c>
      <c r="O1324" s="200" t="e">
        <f t="shared" si="16"/>
        <v>#DIV/0!</v>
      </c>
      <c r="P1324" s="200" t="e">
        <f t="shared" si="16"/>
        <v>#DIV/0!</v>
      </c>
      <c r="Q1324" s="200" t="e">
        <f t="shared" si="16"/>
        <v>#DIV/0!</v>
      </c>
      <c r="R1324" s="200" t="e">
        <f t="shared" si="16"/>
        <v>#DIV/0!</v>
      </c>
      <c r="S1324" s="200" t="e">
        <f t="shared" si="16"/>
        <v>#DIV/0!</v>
      </c>
      <c r="T1324" s="200" t="e">
        <f t="shared" si="16"/>
        <v>#DIV/0!</v>
      </c>
      <c r="U1324" s="200" t="e">
        <f t="shared" si="16"/>
        <v>#DIV/0!</v>
      </c>
      <c r="V1324" s="200" t="e">
        <f t="shared" si="16"/>
        <v>#DIV/0!</v>
      </c>
      <c r="W1324" s="200" t="e">
        <f t="shared" si="16"/>
        <v>#DIV/0!</v>
      </c>
      <c r="X1324" s="200" t="e">
        <f t="shared" si="16"/>
        <v>#DIV/0!</v>
      </c>
      <c r="Y1324" s="200"/>
      <c r="Z1324" s="406" t="e">
        <f>MEDIAN(E1324:X1324)</f>
        <v>#DIV/0!</v>
      </c>
    </row>
    <row r="1325" spans="1:26" s="204" customFormat="1" ht="15.75" thickBot="1" x14ac:dyDescent="0.3">
      <c r="A1325" s="683"/>
      <c r="B1325" s="688"/>
      <c r="C1325" s="193" t="s">
        <v>407</v>
      </c>
      <c r="Z1325" s="397"/>
    </row>
    <row r="1326" spans="1:26" s="204" customFormat="1" ht="15.75" thickBot="1" x14ac:dyDescent="0.3">
      <c r="A1326" s="683"/>
      <c r="B1326" s="688"/>
      <c r="C1326" s="188" t="s">
        <v>497</v>
      </c>
      <c r="D1326" s="233" t="e">
        <f t="shared" ref="D1326:X1326" si="17">D1313/D1319</f>
        <v>#DIV/0!</v>
      </c>
      <c r="E1326" s="188" t="e">
        <f t="shared" si="17"/>
        <v>#DIV/0!</v>
      </c>
      <c r="F1326" s="188" t="e">
        <f t="shared" si="17"/>
        <v>#DIV/0!</v>
      </c>
      <c r="G1326" s="188" t="e">
        <f t="shared" si="17"/>
        <v>#DIV/0!</v>
      </c>
      <c r="H1326" s="188" t="e">
        <f t="shared" si="17"/>
        <v>#DIV/0!</v>
      </c>
      <c r="I1326" s="188" t="e">
        <f t="shared" si="17"/>
        <v>#DIV/0!</v>
      </c>
      <c r="J1326" s="188" t="e">
        <f t="shared" si="17"/>
        <v>#DIV/0!</v>
      </c>
      <c r="K1326" s="188" t="e">
        <f t="shared" si="17"/>
        <v>#DIV/0!</v>
      </c>
      <c r="L1326" s="188" t="e">
        <f t="shared" si="17"/>
        <v>#DIV/0!</v>
      </c>
      <c r="M1326" s="188" t="e">
        <f t="shared" si="17"/>
        <v>#DIV/0!</v>
      </c>
      <c r="N1326" s="188" t="e">
        <f t="shared" si="17"/>
        <v>#DIV/0!</v>
      </c>
      <c r="O1326" s="188" t="e">
        <f t="shared" si="17"/>
        <v>#DIV/0!</v>
      </c>
      <c r="P1326" s="188" t="e">
        <f t="shared" si="17"/>
        <v>#DIV/0!</v>
      </c>
      <c r="Q1326" s="188" t="e">
        <f t="shared" si="17"/>
        <v>#DIV/0!</v>
      </c>
      <c r="R1326" s="188" t="e">
        <f t="shared" si="17"/>
        <v>#DIV/0!</v>
      </c>
      <c r="S1326" s="188" t="e">
        <f t="shared" si="17"/>
        <v>#DIV/0!</v>
      </c>
      <c r="T1326" s="188" t="e">
        <f t="shared" si="17"/>
        <v>#DIV/0!</v>
      </c>
      <c r="U1326" s="188" t="e">
        <f t="shared" si="17"/>
        <v>#DIV/0!</v>
      </c>
      <c r="V1326" s="188" t="e">
        <f t="shared" si="17"/>
        <v>#DIV/0!</v>
      </c>
      <c r="W1326" s="188" t="e">
        <f t="shared" si="17"/>
        <v>#DIV/0!</v>
      </c>
      <c r="X1326" s="188" t="e">
        <f t="shared" si="17"/>
        <v>#DIV/0!</v>
      </c>
      <c r="Y1326" s="188"/>
      <c r="Z1326" s="404"/>
    </row>
    <row r="1327" spans="1:26" s="204" customFormat="1" x14ac:dyDescent="0.25">
      <c r="A1327" s="683"/>
      <c r="B1327" s="688"/>
      <c r="C1327" s="189" t="s">
        <v>445</v>
      </c>
      <c r="D1327" s="234" t="e">
        <f>D1326/'Summary (banks)'!$D$81</f>
        <v>#DIV/0!</v>
      </c>
      <c r="E1327" s="230" t="e">
        <f>E1326/'Summary (banks)'!$E$81</f>
        <v>#DIV/0!</v>
      </c>
      <c r="F1327" s="230" t="e">
        <f>F1326/'Summary (banks)'!$F$81</f>
        <v>#DIV/0!</v>
      </c>
      <c r="G1327" s="230" t="e">
        <f>G1326/'Summary (banks)'!$G$81</f>
        <v>#DIV/0!</v>
      </c>
      <c r="H1327" s="230" t="e">
        <f>H1326/'Summary (banks)'!$H$81</f>
        <v>#DIV/0!</v>
      </c>
      <c r="I1327" s="230" t="e">
        <f>I1326/'Summary (banks)'!$I$81</f>
        <v>#DIV/0!</v>
      </c>
      <c r="J1327" s="230" t="e">
        <f>J1326/'Summary (banks)'!$J$81</f>
        <v>#DIV/0!</v>
      </c>
      <c r="K1327" s="230" t="e">
        <f>K1326/'Summary (banks)'!$K$81</f>
        <v>#DIV/0!</v>
      </c>
      <c r="L1327" s="230" t="e">
        <f>L1326/'Summary (banks)'!$L$81</f>
        <v>#DIV/0!</v>
      </c>
      <c r="M1327" s="230" t="e">
        <f>M1326/'Summary (banks)'!$M$81</f>
        <v>#DIV/0!</v>
      </c>
      <c r="N1327" s="230" t="e">
        <f>N1326/'Summary (banks)'!$N$81</f>
        <v>#DIV/0!</v>
      </c>
      <c r="O1327" s="230" t="e">
        <f>O1326/'Summary (banks)'!$O$81</f>
        <v>#DIV/0!</v>
      </c>
      <c r="P1327" s="230" t="e">
        <f>P1326/'Summary (banks)'!$P$81</f>
        <v>#DIV/0!</v>
      </c>
      <c r="Q1327" s="230" t="e">
        <f>Q1326/'Summary (banks)'!$Q$81</f>
        <v>#DIV/0!</v>
      </c>
      <c r="R1327" s="230" t="e">
        <f>R1326/'Summary (banks)'!$R$81</f>
        <v>#DIV/0!</v>
      </c>
      <c r="S1327" s="230" t="e">
        <f>S1326/'Summary (banks)'!$S$81</f>
        <v>#DIV/0!</v>
      </c>
      <c r="T1327" s="230" t="e">
        <f>T1326/'Summary (banks)'!$T$81</f>
        <v>#DIV/0!</v>
      </c>
      <c r="U1327" s="230" t="e">
        <f>U1326/'Summary (banks)'!$U$81</f>
        <v>#DIV/0!</v>
      </c>
      <c r="V1327" s="230" t="e">
        <f>V1326/'Summary (banks)'!$V$81</f>
        <v>#DIV/0!</v>
      </c>
      <c r="W1327" s="230" t="e">
        <f>W1326/'Summary (banks)'!$W$81</f>
        <v>#DIV/0!</v>
      </c>
      <c r="X1327" s="230" t="e">
        <f>X1326/'Summary (banks)'!$X$81</f>
        <v>#DIV/0!</v>
      </c>
      <c r="Z1327" s="397"/>
    </row>
    <row r="1328" spans="1:26" s="364" customFormat="1" x14ac:dyDescent="0.25">
      <c r="A1328" s="683"/>
      <c r="B1328" s="688"/>
      <c r="C1328" s="359" t="s">
        <v>446</v>
      </c>
      <c r="D1328" s="363" t="e">
        <f>D1326/'Summary (banks)'!$D$84</f>
        <v>#DIV/0!</v>
      </c>
      <c r="E1328" s="264" t="e">
        <f>E1326/'Summary (banks)'!$E$84</f>
        <v>#DIV/0!</v>
      </c>
      <c r="F1328" s="264" t="e">
        <f>F1326/'Summary (banks)'!$F$84</f>
        <v>#DIV/0!</v>
      </c>
      <c r="G1328" s="264" t="e">
        <f>G1326/'Summary (banks)'!$G$84</f>
        <v>#DIV/0!</v>
      </c>
      <c r="H1328" s="264" t="e">
        <f>H1326/'Summary (banks)'!$H$84</f>
        <v>#DIV/0!</v>
      </c>
      <c r="I1328" s="264" t="e">
        <f>I1326/'Summary (banks)'!$I$84</f>
        <v>#DIV/0!</v>
      </c>
      <c r="J1328" s="264" t="e">
        <f>J1326/'Summary (banks)'!$J$84</f>
        <v>#DIV/0!</v>
      </c>
      <c r="K1328" s="264" t="e">
        <f>K1326/'Summary (banks)'!$K$84</f>
        <v>#DIV/0!</v>
      </c>
      <c r="L1328" s="264" t="e">
        <f>L1326/'Summary (banks)'!$L$84</f>
        <v>#DIV/0!</v>
      </c>
      <c r="M1328" s="264" t="e">
        <f>M1326/'Summary (banks)'!$M$84</f>
        <v>#DIV/0!</v>
      </c>
      <c r="N1328" s="264" t="e">
        <f>N1326/'Summary (banks)'!$N$84</f>
        <v>#DIV/0!</v>
      </c>
      <c r="O1328" s="264" t="e">
        <f>O1326/'Summary (banks)'!$O$84</f>
        <v>#DIV/0!</v>
      </c>
      <c r="P1328" s="264" t="e">
        <f>P1326/'Summary (banks)'!$P$84</f>
        <v>#DIV/0!</v>
      </c>
      <c r="Q1328" s="264" t="e">
        <f>Q1326/'Summary (banks)'!$Q$84</f>
        <v>#DIV/0!</v>
      </c>
      <c r="R1328" s="264" t="e">
        <f>R1326/'Summary (banks)'!$R$84</f>
        <v>#DIV/0!</v>
      </c>
      <c r="S1328" s="264" t="e">
        <f>S1326/'Summary (banks)'!$S$84</f>
        <v>#DIV/0!</v>
      </c>
      <c r="T1328" s="264" t="e">
        <f>T1326/'Summary (banks)'!$T$84</f>
        <v>#DIV/0!</v>
      </c>
      <c r="U1328" s="264" t="e">
        <f>U1326/'Summary (banks)'!$U$84</f>
        <v>#DIV/0!</v>
      </c>
      <c r="V1328" s="264" t="e">
        <f>V1326/'Summary (banks)'!$V$84</f>
        <v>#DIV/0!</v>
      </c>
      <c r="W1328" s="264" t="e">
        <f>W1326/'Summary (banks)'!$W$84</f>
        <v>#DIV/0!</v>
      </c>
      <c r="X1328" s="264" t="e">
        <f>X1326/'Summary (banks)'!$X$84</f>
        <v>#DIV/0!</v>
      </c>
      <c r="Y1328" s="360"/>
      <c r="Z1328" s="397"/>
    </row>
    <row r="1329" spans="1:26" s="204" customFormat="1" ht="15.75" thickBot="1" x14ac:dyDescent="0.3">
      <c r="A1329" s="683"/>
      <c r="B1329" s="688"/>
      <c r="C1329" s="372" t="s">
        <v>447</v>
      </c>
      <c r="D1329" s="234" t="e">
        <f>D1326/'Summary (banks)'!$D$92</f>
        <v>#DIV/0!</v>
      </c>
      <c r="E1329" s="230" t="e">
        <f>E1326/'Summary (banks)'!$E$86</f>
        <v>#DIV/0!</v>
      </c>
      <c r="F1329" s="230" t="e">
        <f>F1326/'Summary (banks)'!$F$86</f>
        <v>#DIV/0!</v>
      </c>
      <c r="G1329" s="230" t="e">
        <f>G1326/'Summary (banks)'!$G$86</f>
        <v>#DIV/0!</v>
      </c>
      <c r="H1329" s="230" t="e">
        <f>H1326/'Summary (banks)'!$H$86</f>
        <v>#DIV/0!</v>
      </c>
      <c r="I1329" s="230" t="e">
        <f>I1326/'Summary (banks)'!$I$86</f>
        <v>#DIV/0!</v>
      </c>
      <c r="J1329" s="230" t="e">
        <f>J1326/'Summary (banks)'!$J$86</f>
        <v>#DIV/0!</v>
      </c>
      <c r="K1329" s="230" t="e">
        <f>K1326/'Summary (banks)'!$K$86</f>
        <v>#DIV/0!</v>
      </c>
      <c r="L1329" s="230" t="e">
        <f>L1326/'Summary (banks)'!$L$86</f>
        <v>#DIV/0!</v>
      </c>
      <c r="M1329" s="230" t="e">
        <f>M1326/'Summary (banks)'!$M$86</f>
        <v>#DIV/0!</v>
      </c>
      <c r="N1329" s="230" t="e">
        <f>N1326/'Summary (banks)'!$N$86</f>
        <v>#DIV/0!</v>
      </c>
      <c r="O1329" s="230" t="e">
        <f>O1326/'Summary (banks)'!$O$86</f>
        <v>#DIV/0!</v>
      </c>
      <c r="P1329" s="230" t="e">
        <f>P1326/'Summary (banks)'!$P$86</f>
        <v>#DIV/0!</v>
      </c>
      <c r="Q1329" s="230" t="e">
        <f>Q1326/'Summary (banks)'!$Q$86</f>
        <v>#DIV/0!</v>
      </c>
      <c r="R1329" s="230" t="e">
        <f>R1326/'Summary (banks)'!$R$86</f>
        <v>#DIV/0!</v>
      </c>
      <c r="S1329" s="230" t="e">
        <f>S1326/'Summary (banks)'!$S$86</f>
        <v>#DIV/0!</v>
      </c>
      <c r="T1329" s="230" t="e">
        <f>T1326/'Summary (banks)'!$T$86</f>
        <v>#DIV/0!</v>
      </c>
      <c r="U1329" s="230" t="e">
        <f>U1326/'Summary (banks)'!$U$86</f>
        <v>#DIV/0!</v>
      </c>
      <c r="V1329" s="230" t="e">
        <f>V1326/'Summary (banks)'!$V$86</f>
        <v>#DIV/0!</v>
      </c>
      <c r="W1329" s="230" t="e">
        <f>W1326/'Summary (banks)'!$W$86</f>
        <v>#DIV/0!</v>
      </c>
      <c r="X1329" s="230" t="e">
        <f>X1326/'Summary (banks)'!$X$86</f>
        <v>#DIV/0!</v>
      </c>
      <c r="Z1329" s="397"/>
    </row>
    <row r="1330" spans="1:26" s="230" customFormat="1" ht="15.75" thickBot="1" x14ac:dyDescent="0.3">
      <c r="A1330" s="683"/>
      <c r="B1330" s="688"/>
      <c r="C1330" s="201" t="s">
        <v>498</v>
      </c>
      <c r="D1330" s="201" t="e">
        <f t="shared" ref="D1330:X1330" si="18">D1313/D1310</f>
        <v>#DIV/0!</v>
      </c>
      <c r="E1330" s="201" t="e">
        <f t="shared" si="18"/>
        <v>#DIV/0!</v>
      </c>
      <c r="F1330" s="201" t="e">
        <f t="shared" si="18"/>
        <v>#DIV/0!</v>
      </c>
      <c r="G1330" s="201" t="e">
        <f t="shared" si="18"/>
        <v>#DIV/0!</v>
      </c>
      <c r="H1330" s="201" t="e">
        <f t="shared" si="18"/>
        <v>#DIV/0!</v>
      </c>
      <c r="I1330" s="201" t="e">
        <f t="shared" si="18"/>
        <v>#DIV/0!</v>
      </c>
      <c r="J1330" s="201" t="e">
        <f t="shared" si="18"/>
        <v>#DIV/0!</v>
      </c>
      <c r="K1330" s="201" t="e">
        <f t="shared" si="18"/>
        <v>#DIV/0!</v>
      </c>
      <c r="L1330" s="201" t="e">
        <f t="shared" si="18"/>
        <v>#DIV/0!</v>
      </c>
      <c r="M1330" s="201" t="e">
        <f t="shared" si="18"/>
        <v>#DIV/0!</v>
      </c>
      <c r="N1330" s="201" t="e">
        <f t="shared" si="18"/>
        <v>#DIV/0!</v>
      </c>
      <c r="O1330" s="201" t="e">
        <f t="shared" si="18"/>
        <v>#DIV/0!</v>
      </c>
      <c r="P1330" s="201" t="e">
        <f t="shared" si="18"/>
        <v>#DIV/0!</v>
      </c>
      <c r="Q1330" s="201" t="e">
        <f t="shared" si="18"/>
        <v>#DIV/0!</v>
      </c>
      <c r="R1330" s="201" t="e">
        <f t="shared" si="18"/>
        <v>#DIV/0!</v>
      </c>
      <c r="S1330" s="201" t="e">
        <f t="shared" si="18"/>
        <v>#DIV/0!</v>
      </c>
      <c r="T1330" s="201" t="e">
        <f t="shared" si="18"/>
        <v>#DIV/0!</v>
      </c>
      <c r="U1330" s="201" t="e">
        <f t="shared" si="18"/>
        <v>#DIV/0!</v>
      </c>
      <c r="V1330" s="201" t="e">
        <f t="shared" si="18"/>
        <v>#DIV/0!</v>
      </c>
      <c r="W1330" s="201" t="e">
        <f t="shared" si="18"/>
        <v>#DIV/0!</v>
      </c>
      <c r="X1330" s="201" t="e">
        <f t="shared" si="18"/>
        <v>#DIV/0!</v>
      </c>
      <c r="Y1330" s="201"/>
      <c r="Z1330" s="407"/>
    </row>
    <row r="1331" spans="1:26" s="230" customFormat="1" x14ac:dyDescent="0.25">
      <c r="A1331" s="683"/>
      <c r="B1331" s="688"/>
      <c r="C1331" s="382" t="s">
        <v>445</v>
      </c>
      <c r="D1331" s="230" t="e">
        <f>D1330/'Summary (banks)'!$D$94</f>
        <v>#DIV/0!</v>
      </c>
      <c r="E1331" s="230" t="e">
        <f>E1330/'Summary (banks)'!$E$94</f>
        <v>#DIV/0!</v>
      </c>
      <c r="F1331" s="230" t="e">
        <f>F1330/'Summary (banks)'!$F$94</f>
        <v>#DIV/0!</v>
      </c>
      <c r="G1331" s="230" t="e">
        <f>G1330/'Summary (banks)'!$G$94</f>
        <v>#DIV/0!</v>
      </c>
      <c r="H1331" s="230" t="e">
        <f>H1330/'Summary (banks)'!$H$94</f>
        <v>#DIV/0!</v>
      </c>
      <c r="I1331" s="230" t="e">
        <f>I1330/'Summary (banks)'!$I$94</f>
        <v>#DIV/0!</v>
      </c>
      <c r="J1331" s="230" t="e">
        <f>J1330/'Summary (banks)'!$J$94</f>
        <v>#DIV/0!</v>
      </c>
      <c r="K1331" s="230" t="e">
        <f>K1330/'Summary (banks)'!$K$94</f>
        <v>#DIV/0!</v>
      </c>
      <c r="L1331" s="230" t="e">
        <f>L1330/'Summary (banks)'!$L$94</f>
        <v>#DIV/0!</v>
      </c>
      <c r="M1331" s="230" t="e">
        <f>M1330/'Summary (banks)'!$M$94</f>
        <v>#DIV/0!</v>
      </c>
      <c r="N1331" s="230" t="e">
        <f>N1330/'Summary (banks)'!$N$94</f>
        <v>#DIV/0!</v>
      </c>
      <c r="O1331" s="230" t="e">
        <f>O1330/'Summary (banks)'!$O$94</f>
        <v>#DIV/0!</v>
      </c>
      <c r="P1331" s="230" t="e">
        <f>P1330/'Summary (banks)'!$P$94</f>
        <v>#DIV/0!</v>
      </c>
      <c r="Q1331" s="230" t="e">
        <f>Q1330/'Summary (banks)'!$Q$94</f>
        <v>#DIV/0!</v>
      </c>
      <c r="R1331" s="230" t="e">
        <f>R1330/'Summary (banks)'!$R$94</f>
        <v>#DIV/0!</v>
      </c>
      <c r="S1331" s="230" t="e">
        <f>S1330/'Summary (banks)'!$S$94</f>
        <v>#DIV/0!</v>
      </c>
      <c r="T1331" s="230" t="e">
        <f>T1330/'Summary (banks)'!$T$94</f>
        <v>#DIV/0!</v>
      </c>
      <c r="U1331" s="230" t="e">
        <f>U1330/'Summary (banks)'!$U$94</f>
        <v>#DIV/0!</v>
      </c>
      <c r="V1331" s="230" t="e">
        <f>V1330/'Summary (banks)'!$V$94</f>
        <v>#DIV/0!</v>
      </c>
      <c r="W1331" s="230" t="e">
        <f>W1330/'Summary (banks)'!$W$94</f>
        <v>#DIV/0!</v>
      </c>
      <c r="X1331" s="230" t="e">
        <f>X1330/'Summary (banks)'!$X$94</f>
        <v>#DIV/0!</v>
      </c>
      <c r="Z1331" s="399"/>
    </row>
    <row r="1332" spans="1:26" s="386" customFormat="1" x14ac:dyDescent="0.25">
      <c r="A1332" s="683"/>
      <c r="B1332" s="688"/>
      <c r="C1332" s="383" t="s">
        <v>446</v>
      </c>
      <c r="D1332" s="264" t="e">
        <f>D1330/'Summary (banks)'!$D$97</f>
        <v>#DIV/0!</v>
      </c>
      <c r="E1332" s="264" t="e">
        <f>E1330/'Summary (banks)'!$E$97</f>
        <v>#DIV/0!</v>
      </c>
      <c r="F1332" s="264" t="e">
        <f>F1330/'Summary (banks)'!$F$97</f>
        <v>#DIV/0!</v>
      </c>
      <c r="G1332" s="264" t="e">
        <f>G1330/'Summary (banks)'!$G$97</f>
        <v>#DIV/0!</v>
      </c>
      <c r="H1332" s="264" t="e">
        <f>H1330/'Summary (banks)'!$H$97</f>
        <v>#DIV/0!</v>
      </c>
      <c r="I1332" s="264" t="e">
        <f>I1330/'Summary (banks)'!$I$97</f>
        <v>#DIV/0!</v>
      </c>
      <c r="J1332" s="264" t="e">
        <f>J1330/'Summary (banks)'!$J$97</f>
        <v>#DIV/0!</v>
      </c>
      <c r="K1332" s="264" t="e">
        <f>K1330/'Summary (banks)'!$K$97</f>
        <v>#DIV/0!</v>
      </c>
      <c r="L1332" s="264" t="e">
        <f>L1330/'Summary (banks)'!$L$97</f>
        <v>#DIV/0!</v>
      </c>
      <c r="M1332" s="264" t="e">
        <f>M1330/'Summary (banks)'!$M$97</f>
        <v>#DIV/0!</v>
      </c>
      <c r="N1332" s="264" t="e">
        <f>N1330/'Summary (banks)'!$N$97</f>
        <v>#DIV/0!</v>
      </c>
      <c r="O1332" s="264" t="e">
        <f>O1330/'Summary (banks)'!$O$97</f>
        <v>#DIV/0!</v>
      </c>
      <c r="P1332" s="264" t="e">
        <f>P1330/'Summary (banks)'!$P$97</f>
        <v>#DIV/0!</v>
      </c>
      <c r="Q1332" s="264" t="e">
        <f>Q1330/'Summary (banks)'!$Q$97</f>
        <v>#DIV/0!</v>
      </c>
      <c r="R1332" s="264" t="e">
        <f>R1330/'Summary (banks)'!$R$97</f>
        <v>#DIV/0!</v>
      </c>
      <c r="S1332" s="264" t="e">
        <f>S1330/'Summary (banks)'!$S$97</f>
        <v>#DIV/0!</v>
      </c>
      <c r="T1332" s="264" t="e">
        <f>T1330/'Summary (banks)'!$T$97</f>
        <v>#DIV/0!</v>
      </c>
      <c r="U1332" s="264" t="e">
        <f>U1330/'Summary (banks)'!$U$97</f>
        <v>#DIV/0!</v>
      </c>
      <c r="V1332" s="264" t="e">
        <f>V1330/'Summary (banks)'!$V$97</f>
        <v>#DIV/0!</v>
      </c>
      <c r="W1332" s="264" t="e">
        <f>W1330/'Summary (banks)'!$W$97</f>
        <v>#DIV/0!</v>
      </c>
      <c r="X1332" s="264" t="e">
        <f>X1330/'Summary (banks)'!$X$97</f>
        <v>#DIV/0!</v>
      </c>
      <c r="Y1332" s="264"/>
      <c r="Z1332" s="399"/>
    </row>
    <row r="1333" spans="1:26" s="230" customFormat="1" x14ac:dyDescent="0.25">
      <c r="A1333" s="683"/>
      <c r="B1333" s="688"/>
      <c r="C1333" s="385" t="s">
        <v>447</v>
      </c>
      <c r="D1333" s="230" t="e">
        <f>D1330/'Summary (banks)'!$D$105</f>
        <v>#DIV/0!</v>
      </c>
      <c r="E1333" s="230" t="e">
        <f>E1330/'Summary (banks)'!$E$99</f>
        <v>#DIV/0!</v>
      </c>
      <c r="F1333" s="230" t="e">
        <f>F1330/'Summary (banks)'!$F$99</f>
        <v>#DIV/0!</v>
      </c>
      <c r="G1333" s="230" t="e">
        <f>G1330/'Summary (banks)'!$G$99</f>
        <v>#DIV/0!</v>
      </c>
      <c r="H1333" s="230" t="e">
        <f>H1330/'Summary (banks)'!$H$99</f>
        <v>#DIV/0!</v>
      </c>
      <c r="I1333" s="230" t="e">
        <f>I1330/'Summary (banks)'!$I$99</f>
        <v>#DIV/0!</v>
      </c>
      <c r="J1333" s="230" t="e">
        <f>J1330/'Summary (banks)'!$J$99</f>
        <v>#DIV/0!</v>
      </c>
      <c r="K1333" s="230" t="e">
        <f>K1330/'Summary (banks)'!$K$99</f>
        <v>#DIV/0!</v>
      </c>
      <c r="L1333" s="230" t="e">
        <f>L1330/'Summary (banks)'!$L$99</f>
        <v>#DIV/0!</v>
      </c>
      <c r="M1333" s="230" t="e">
        <f>M1330/'Summary (banks)'!$M$99</f>
        <v>#DIV/0!</v>
      </c>
      <c r="N1333" s="230" t="e">
        <f>N1330/'Summary (banks)'!$N$99</f>
        <v>#DIV/0!</v>
      </c>
      <c r="O1333" s="230" t="e">
        <f>O1330/'Summary (banks)'!$O$99</f>
        <v>#DIV/0!</v>
      </c>
      <c r="P1333" s="230" t="e">
        <f>P1330/'Summary (banks)'!$P$99</f>
        <v>#DIV/0!</v>
      </c>
      <c r="Q1333" s="230" t="e">
        <f>Q1330/'Summary (banks)'!$Q$99</f>
        <v>#DIV/0!</v>
      </c>
      <c r="R1333" s="230" t="e">
        <f>R1330/'Summary (banks)'!$R$99</f>
        <v>#DIV/0!</v>
      </c>
      <c r="S1333" s="230" t="e">
        <f>S1330/'Summary (banks)'!$S$99</f>
        <v>#DIV/0!</v>
      </c>
      <c r="T1333" s="230" t="e">
        <f>T1330/'Summary (banks)'!$T$99</f>
        <v>#DIV/0!</v>
      </c>
      <c r="U1333" s="230" t="e">
        <f>U1330/'Summary (banks)'!$U$99</f>
        <v>#DIV/0!</v>
      </c>
      <c r="V1333" s="230" t="e">
        <f>V1330/'Summary (banks)'!$V$99</f>
        <v>#DIV/0!</v>
      </c>
      <c r="W1333" s="230" t="e">
        <f>W1330/'Summary (banks)'!$W$99</f>
        <v>#DIV/0!</v>
      </c>
      <c r="X1333" s="230" t="e">
        <f>X1330/'Summary (banks)'!$X$99</f>
        <v>#DIV/0!</v>
      </c>
      <c r="Z1333" s="399"/>
    </row>
    <row r="1334" spans="1:26" s="51" customFormat="1" ht="15.75" thickBot="1" x14ac:dyDescent="0.3">
      <c r="A1334" s="422"/>
      <c r="B1334" s="423"/>
      <c r="C1334" s="424"/>
      <c r="D1334" s="425"/>
      <c r="E1334" s="426"/>
      <c r="F1334" s="426"/>
      <c r="G1334" s="426"/>
      <c r="H1334" s="426"/>
      <c r="I1334" s="426"/>
      <c r="J1334" s="426"/>
      <c r="K1334" s="426"/>
      <c r="L1334" s="426"/>
      <c r="M1334" s="426"/>
      <c r="N1334" s="426"/>
      <c r="O1334" s="426"/>
      <c r="P1334" s="426"/>
      <c r="Q1334" s="426"/>
      <c r="R1334" s="426"/>
      <c r="S1334" s="426"/>
      <c r="T1334" s="426"/>
      <c r="U1334" s="426"/>
      <c r="V1334" s="426"/>
      <c r="W1334" s="426"/>
      <c r="X1334" s="426"/>
      <c r="Y1334" s="97"/>
      <c r="Z1334" s="97"/>
    </row>
    <row r="1335" spans="1:26" s="204" customFormat="1" ht="15.75" thickBot="1" x14ac:dyDescent="0.3">
      <c r="A1335" s="682" t="s">
        <v>253</v>
      </c>
      <c r="B1335" s="684" t="s">
        <v>331</v>
      </c>
      <c r="C1335" s="188" t="s">
        <v>2</v>
      </c>
      <c r="D1335" s="203">
        <f>SUM(E1335:X1335)</f>
        <v>66.244</v>
      </c>
      <c r="E1335" s="203"/>
      <c r="F1335" s="203"/>
      <c r="G1335" s="203"/>
      <c r="H1335" s="203"/>
      <c r="I1335" s="203"/>
      <c r="J1335" s="188"/>
      <c r="K1335" s="188"/>
      <c r="L1335" s="188">
        <f>'Société Générale'!C5</f>
        <v>24</v>
      </c>
      <c r="M1335" s="188"/>
      <c r="N1335" s="188"/>
      <c r="O1335" s="188"/>
      <c r="P1335" s="188"/>
      <c r="Q1335" s="188"/>
      <c r="R1335" s="188"/>
      <c r="S1335" s="188"/>
      <c r="T1335" s="188"/>
      <c r="U1335" s="188">
        <f>'Intesa Sao'!D5</f>
        <v>42.244</v>
      </c>
      <c r="V1335" s="188"/>
      <c r="W1335" s="188"/>
      <c r="X1335" s="188"/>
      <c r="Y1335" s="188"/>
      <c r="Z1335" s="404"/>
    </row>
    <row r="1336" spans="1:26" s="23" customFormat="1" x14ac:dyDescent="0.25">
      <c r="A1336" s="683"/>
      <c r="B1336" s="685"/>
      <c r="C1336" s="189" t="s">
        <v>333</v>
      </c>
      <c r="D1336" s="230">
        <f>D1335/'Summary (banks)'!$D$3</f>
        <v>1.3563266221149078E-4</v>
      </c>
      <c r="E1336" s="230">
        <f>E1335/'Summary (banks)'!$E$3</f>
        <v>0</v>
      </c>
      <c r="F1336" s="230">
        <f>F1335/'Summary (banks)'!$F$3</f>
        <v>0</v>
      </c>
      <c r="G1336" s="230">
        <f>G1335/'Summary (banks)'!$G$3</f>
        <v>0</v>
      </c>
      <c r="H1336" s="230">
        <f>H1335/'Summary (banks)'!$H$3</f>
        <v>0</v>
      </c>
      <c r="I1336" s="230">
        <f>I1335/'Summary (banks)'!$I$3</f>
        <v>0</v>
      </c>
      <c r="J1336" s="230">
        <f>J1335/'Summary (banks)'!$J$3</f>
        <v>0</v>
      </c>
      <c r="K1336" s="230">
        <f>K1335/'Summary (banks)'!$K$3</f>
        <v>0</v>
      </c>
      <c r="L1336" s="230">
        <f>L1335/'Summary (banks)'!$L$3</f>
        <v>9.3592793354911673E-4</v>
      </c>
      <c r="M1336" s="230">
        <f>M1335/'Summary (banks)'!$M$3</f>
        <v>0</v>
      </c>
      <c r="N1336" s="230">
        <f>N1335/'Summary (banks)'!$N$3</f>
        <v>0</v>
      </c>
      <c r="O1336" s="230">
        <f>O1335/'Summary (banks)'!$O$3</f>
        <v>0</v>
      </c>
      <c r="P1336" s="230">
        <f>P1335/'Summary (banks)'!$P$3</f>
        <v>0</v>
      </c>
      <c r="Q1336" s="230">
        <f>Q1335/'Summary (banks)'!$Q$3</f>
        <v>0</v>
      </c>
      <c r="R1336" s="230">
        <f>R1335/'Summary (banks)'!$R$3</f>
        <v>0</v>
      </c>
      <c r="S1336" s="230">
        <f>S1335/'Summary (banks)'!$S$3</f>
        <v>0</v>
      </c>
      <c r="T1336" s="230">
        <f>T1335/'Summary (banks)'!$T$3</f>
        <v>0</v>
      </c>
      <c r="U1336" s="230">
        <f>U1335/'Summary (banks)'!$U$3</f>
        <v>1.7858892008872965E-3</v>
      </c>
      <c r="V1336" s="230">
        <f>V1335/'Summary (banks)'!$V$3</f>
        <v>0</v>
      </c>
      <c r="W1336" s="230">
        <f>W1335/'Summary (banks)'!$W$3</f>
        <v>0</v>
      </c>
      <c r="X1336" s="230">
        <f>X1335/'Summary (banks)'!$X$3</f>
        <v>0</v>
      </c>
      <c r="Y1336" s="204"/>
      <c r="Z1336" s="397"/>
    </row>
    <row r="1337" spans="1:26" s="360" customFormat="1" ht="15.75" thickBot="1" x14ac:dyDescent="0.3">
      <c r="A1337" s="683"/>
      <c r="B1337" s="685"/>
      <c r="C1337" s="359" t="s">
        <v>334</v>
      </c>
      <c r="D1337" s="264">
        <f>D1335/'Summary (banks)'!$D$7</f>
        <v>2.5840315062041885E-4</v>
      </c>
      <c r="E1337" s="264">
        <f>E1335/'Summary (banks)'!$E$7</f>
        <v>0</v>
      </c>
      <c r="F1337" s="264">
        <f>F1335/'Summary (banks)'!$F$7</f>
        <v>0</v>
      </c>
      <c r="G1337" s="264">
        <f>G1335/'Summary (banks)'!$G$7</f>
        <v>0</v>
      </c>
      <c r="H1337" s="264">
        <f>H1335/'Summary (banks)'!$H$7</f>
        <v>0</v>
      </c>
      <c r="I1337" s="264">
        <f>I1335/'Summary (banks)'!$I$7</f>
        <v>0</v>
      </c>
      <c r="J1337" s="264">
        <f>J1335/'Summary (banks)'!$J$7</f>
        <v>0</v>
      </c>
      <c r="K1337" s="264">
        <f>K1335/'Summary (banks)'!$K$7</f>
        <v>0</v>
      </c>
      <c r="L1337" s="264">
        <f>L1335/'Summary (banks)'!$L$7</f>
        <v>1.7717407352724052E-3</v>
      </c>
      <c r="M1337" s="264">
        <f>M1335/'Summary (banks)'!$M$7</f>
        <v>0</v>
      </c>
      <c r="N1337" s="264">
        <f>N1335/'Summary (banks)'!$N$7</f>
        <v>0</v>
      </c>
      <c r="O1337" s="264">
        <f>O1335/'Summary (banks)'!$O$7</f>
        <v>0</v>
      </c>
      <c r="P1337" s="264">
        <f>P1335/'Summary (banks)'!$P$7</f>
        <v>0</v>
      </c>
      <c r="Q1337" s="264">
        <f>Q1335/'Summary (banks)'!$Q$7</f>
        <v>0</v>
      </c>
      <c r="R1337" s="264">
        <f>R1335/'Summary (banks)'!$R$7</f>
        <v>0</v>
      </c>
      <c r="S1337" s="264">
        <f>S1335/'Summary (banks)'!$S$7</f>
        <v>0</v>
      </c>
      <c r="T1337" s="264">
        <f>T1335/'Summary (banks)'!$T$7</f>
        <v>0</v>
      </c>
      <c r="U1337" s="264">
        <f>U1335/'Summary (banks)'!$U$7</f>
        <v>9.7532481774996928E-3</v>
      </c>
      <c r="V1337" s="264">
        <f>V1335/'Summary (banks)'!$V$7</f>
        <v>0</v>
      </c>
      <c r="W1337" s="264">
        <f>W1335/'Summary (banks)'!$W$7</f>
        <v>0</v>
      </c>
      <c r="X1337" s="264">
        <f>X1335/'Summary (banks)'!$X$7</f>
        <v>0</v>
      </c>
      <c r="Z1337" s="397"/>
    </row>
    <row r="1338" spans="1:26" s="204" customFormat="1" ht="15.75" thickBot="1" x14ac:dyDescent="0.3">
      <c r="A1338" s="683"/>
      <c r="B1338" s="685"/>
      <c r="C1338" s="188" t="s">
        <v>6</v>
      </c>
      <c r="D1338" s="203">
        <f>SUM(E1338:X1338)</f>
        <v>20.114000000000001</v>
      </c>
      <c r="E1338" s="203"/>
      <c r="F1338" s="203"/>
      <c r="G1338" s="203"/>
      <c r="H1338" s="203"/>
      <c r="I1338" s="203"/>
      <c r="J1338" s="188"/>
      <c r="K1338" s="188"/>
      <c r="L1338" s="188">
        <f>'Société Générale'!E5</f>
        <v>1</v>
      </c>
      <c r="M1338" s="188"/>
      <c r="N1338" s="188"/>
      <c r="O1338" s="188"/>
      <c r="P1338" s="188"/>
      <c r="Q1338" s="188"/>
      <c r="R1338" s="188"/>
      <c r="S1338" s="188"/>
      <c r="T1338" s="188"/>
      <c r="U1338" s="188">
        <f>'Intesa Sao'!F5</f>
        <v>19.114000000000001</v>
      </c>
      <c r="V1338" s="188"/>
      <c r="W1338" s="188"/>
      <c r="X1338" s="188"/>
      <c r="Y1338" s="188"/>
      <c r="Z1338" s="404"/>
    </row>
    <row r="1339" spans="1:26" s="23" customFormat="1" x14ac:dyDescent="0.25">
      <c r="A1339" s="683"/>
      <c r="B1339" s="685"/>
      <c r="C1339" s="189" t="s">
        <v>335</v>
      </c>
      <c r="D1339" s="230">
        <f>D1338/'Summary (banks)'!$D$29</f>
        <v>2.1325550519535674E-4</v>
      </c>
      <c r="E1339" s="230">
        <f>E1338/'Summary (banks)'!$E$29</f>
        <v>0</v>
      </c>
      <c r="F1339" s="230">
        <f>F1338/'Summary (banks)'!$F$29</f>
        <v>0</v>
      </c>
      <c r="G1339" s="230">
        <f>G1338/'Summary (banks)'!$G$29</f>
        <v>0</v>
      </c>
      <c r="H1339" s="230">
        <f>H1338/'Summary (banks)'!$H$29</f>
        <v>0</v>
      </c>
      <c r="I1339" s="230">
        <f>I1338/'Summary (banks)'!$I$29</f>
        <v>0</v>
      </c>
      <c r="J1339" s="230">
        <f>J1338/'Summary (banks)'!$J$29</f>
        <v>0</v>
      </c>
      <c r="K1339" s="230">
        <f>K1338/'Summary (banks)'!$K$29</f>
        <v>0</v>
      </c>
      <c r="L1339" s="230">
        <f>L1338/'Summary (banks)'!$L$29</f>
        <v>1.6363933889707084E-4</v>
      </c>
      <c r="M1339" s="230">
        <f>M1338/'Summary (banks)'!$M$29</f>
        <v>0</v>
      </c>
      <c r="N1339" s="230">
        <f>N1338/'Summary (banks)'!$N$29</f>
        <v>0</v>
      </c>
      <c r="O1339" s="230">
        <f>O1338/'Summary (banks)'!$O$29</f>
        <v>0</v>
      </c>
      <c r="P1339" s="230">
        <f>P1338/'Summary (banks)'!$P$29</f>
        <v>0</v>
      </c>
      <c r="Q1339" s="230">
        <f>Q1338/'Summary (banks)'!$Q$29</f>
        <v>0</v>
      </c>
      <c r="R1339" s="230">
        <f>R1338/'Summary (banks)'!$R$29</f>
        <v>0</v>
      </c>
      <c r="S1339" s="230">
        <f>S1338/'Summary (banks)'!$S$29</f>
        <v>0</v>
      </c>
      <c r="T1339" s="230">
        <f>T1338/'Summary (banks)'!$T$29</f>
        <v>0</v>
      </c>
      <c r="U1339" s="230">
        <f>U1338/'Summary (banks)'!$U$29</f>
        <v>2.4272541246430678E-3</v>
      </c>
      <c r="V1339" s="230">
        <f>V1338/'Summary (banks)'!$V$29</f>
        <v>0</v>
      </c>
      <c r="W1339" s="230">
        <f>W1338/'Summary (banks)'!$W$29</f>
        <v>0</v>
      </c>
      <c r="X1339" s="230">
        <f>X1338/'Summary (banks)'!$X$29</f>
        <v>0</v>
      </c>
      <c r="Y1339" s="204"/>
      <c r="Z1339" s="397"/>
    </row>
    <row r="1340" spans="1:26" s="360" customFormat="1" ht="15.75" thickBot="1" x14ac:dyDescent="0.3">
      <c r="A1340" s="683"/>
      <c r="B1340" s="685"/>
      <c r="C1340" s="359" t="s">
        <v>336</v>
      </c>
      <c r="D1340" s="264">
        <f>D1338/'Summary (banks)'!$D$33</f>
        <v>2.9716750745399976E-4</v>
      </c>
      <c r="E1340" s="264">
        <f>E1338/'Summary (banks)'!$E$33</f>
        <v>0</v>
      </c>
      <c r="F1340" s="264">
        <f>F1338/'Summary (banks)'!$F$33</f>
        <v>0</v>
      </c>
      <c r="G1340" s="264">
        <f>G1338/'Summary (banks)'!$G$33</f>
        <v>0</v>
      </c>
      <c r="H1340" s="264">
        <f>H1338/'Summary (banks)'!$H$33</f>
        <v>0</v>
      </c>
      <c r="I1340" s="264">
        <f>I1338/'Summary (banks)'!$I$33</f>
        <v>0</v>
      </c>
      <c r="J1340" s="264">
        <f>J1338/'Summary (banks)'!$J$33</f>
        <v>0</v>
      </c>
      <c r="K1340" s="264">
        <f>K1338/'Summary (banks)'!$K$33</f>
        <v>0</v>
      </c>
      <c r="L1340" s="264">
        <f>L1338/'Summary (banks)'!$L$33</f>
        <v>2.2431583669807088E-4</v>
      </c>
      <c r="M1340" s="264">
        <f>M1338/'Summary (banks)'!$M$33</f>
        <v>0</v>
      </c>
      <c r="N1340" s="264">
        <f>N1338/'Summary (banks)'!$N$33</f>
        <v>0</v>
      </c>
      <c r="O1340" s="264">
        <f>O1338/'Summary (banks)'!$O$33</f>
        <v>0</v>
      </c>
      <c r="P1340" s="264">
        <f>P1338/'Summary (banks)'!$P$33</f>
        <v>0</v>
      </c>
      <c r="Q1340" s="264">
        <f>Q1338/'Summary (banks)'!$Q$33</f>
        <v>0</v>
      </c>
      <c r="R1340" s="264">
        <f>R1338/'Summary (banks)'!$R$33</f>
        <v>0</v>
      </c>
      <c r="S1340" s="264">
        <f>S1338/'Summary (banks)'!$S$33</f>
        <v>0</v>
      </c>
      <c r="T1340" s="264">
        <f>T1338/'Summary (banks)'!$T$33</f>
        <v>0</v>
      </c>
      <c r="U1340" s="264">
        <f>U1338/'Summary (banks)'!$U$33</f>
        <v>9.9912862435032335E-3</v>
      </c>
      <c r="V1340" s="264">
        <f>V1338/'Summary (banks)'!$V$33</f>
        <v>0</v>
      </c>
      <c r="W1340" s="264">
        <f>W1338/'Summary (banks)'!$W$33</f>
        <v>0</v>
      </c>
      <c r="X1340" s="264">
        <f>X1338/'Summary (banks)'!$X$33</f>
        <v>0</v>
      </c>
      <c r="Z1340" s="397"/>
    </row>
    <row r="1341" spans="1:26" s="204" customFormat="1" ht="15.75" thickBot="1" x14ac:dyDescent="0.3">
      <c r="A1341" s="683"/>
      <c r="B1341" s="685"/>
      <c r="C1341" s="188" t="s">
        <v>400</v>
      </c>
      <c r="D1341" s="203">
        <f>SUM(E1341:X1341)</f>
        <v>4.2789999999999999</v>
      </c>
      <c r="E1341" s="203"/>
      <c r="F1341" s="203"/>
      <c r="G1341" s="203"/>
      <c r="H1341" s="203"/>
      <c r="I1341" s="203"/>
      <c r="J1341" s="188"/>
      <c r="K1341" s="188"/>
      <c r="L1341" s="188">
        <f>'Société Générale'!F5</f>
        <v>1</v>
      </c>
      <c r="M1341" s="188"/>
      <c r="N1341" s="188"/>
      <c r="O1341" s="188"/>
      <c r="P1341" s="188"/>
      <c r="Q1341" s="188"/>
      <c r="R1341" s="188"/>
      <c r="S1341" s="188"/>
      <c r="T1341" s="188"/>
      <c r="U1341" s="188">
        <f>'Intesa Sao'!G5</f>
        <v>3.2789999999999999</v>
      </c>
      <c r="V1341" s="188"/>
      <c r="W1341" s="188"/>
      <c r="X1341" s="188"/>
      <c r="Y1341" s="188"/>
      <c r="Z1341" s="404"/>
    </row>
    <row r="1342" spans="1:26" s="23" customFormat="1" x14ac:dyDescent="0.25">
      <c r="A1342" s="683"/>
      <c r="B1342" s="685"/>
      <c r="C1342" s="189" t="s">
        <v>401</v>
      </c>
      <c r="D1342" s="230">
        <f>D1341/'Summary (banks)'!$D$42</f>
        <v>1.5338355831004334E-4</v>
      </c>
      <c r="E1342" s="230">
        <f>E1341/'Summary (banks)'!$E$42</f>
        <v>0</v>
      </c>
      <c r="F1342" s="230">
        <f>F1341/'Summary (banks)'!$F$42</f>
        <v>0</v>
      </c>
      <c r="G1342" s="230">
        <f>G1341/'Summary (banks)'!$G$42</f>
        <v>0</v>
      </c>
      <c r="H1342" s="230">
        <f>H1341/'Summary (banks)'!$H$42</f>
        <v>0</v>
      </c>
      <c r="I1342" s="230">
        <f>I1341/'Summary (banks)'!$I$42</f>
        <v>0</v>
      </c>
      <c r="J1342" s="230">
        <f>J1341/'Summary (banks)'!$J$42</f>
        <v>0</v>
      </c>
      <c r="K1342" s="230">
        <f>K1341/'Summary (banks)'!$K$42</f>
        <v>0</v>
      </c>
      <c r="L1342" s="230">
        <f>L1341/'Summary (banks)'!$L$42</f>
        <v>5.8411214953271024E-4</v>
      </c>
      <c r="M1342" s="230">
        <f>M1341/'Summary (banks)'!$M$42</f>
        <v>0</v>
      </c>
      <c r="N1342" s="230">
        <f>N1341/'Summary (banks)'!$N$42</f>
        <v>0</v>
      </c>
      <c r="O1342" s="230">
        <f>O1341/'Summary (banks)'!$O$42</f>
        <v>0</v>
      </c>
      <c r="P1342" s="230">
        <f>P1341/'Summary (banks)'!$P$42</f>
        <v>0</v>
      </c>
      <c r="Q1342" s="230">
        <f>Q1341/'Summary (banks)'!$Q$42</f>
        <v>0</v>
      </c>
      <c r="R1342" s="230">
        <f>R1341/'Summary (banks)'!$R$42</f>
        <v>0</v>
      </c>
      <c r="S1342" s="230">
        <f>S1341/'Summary (banks)'!$S$42</f>
        <v>0</v>
      </c>
      <c r="T1342" s="230">
        <f>T1341/'Summary (banks)'!$T$42</f>
        <v>0</v>
      </c>
      <c r="U1342" s="230">
        <f>U1341/'Summary (banks)'!$U$42</f>
        <v>2.3341533835614095E-3</v>
      </c>
      <c r="V1342" s="230">
        <f>V1341/'Summary (banks)'!$V$42</f>
        <v>0</v>
      </c>
      <c r="W1342" s="230">
        <f>W1341/'Summary (banks)'!$W$42</f>
        <v>0</v>
      </c>
      <c r="X1342" s="230">
        <f>X1341/'Summary (banks)'!$X$42</f>
        <v>0</v>
      </c>
      <c r="Y1342" s="204"/>
      <c r="Z1342" s="397"/>
    </row>
    <row r="1343" spans="1:26" s="360" customFormat="1" ht="15.75" thickBot="1" x14ac:dyDescent="0.3">
      <c r="A1343" s="683"/>
      <c r="B1343" s="685"/>
      <c r="C1343" s="359" t="s">
        <v>402</v>
      </c>
      <c r="D1343" s="264">
        <f>D1341/'Summary (banks)'!$D$46</f>
        <v>2.2960768343577802E-4</v>
      </c>
      <c r="E1343" s="264">
        <f>E1341/'Summary (banks)'!$E$46</f>
        <v>0</v>
      </c>
      <c r="F1343" s="264">
        <f>F1341/'Summary (banks)'!$F$46</f>
        <v>0</v>
      </c>
      <c r="G1343" s="264">
        <f>G1341/'Summary (banks)'!$G$46</f>
        <v>0</v>
      </c>
      <c r="H1343" s="264">
        <f>H1341/'Summary (banks)'!$H$46</f>
        <v>0</v>
      </c>
      <c r="I1343" s="264">
        <f>I1341/'Summary (banks)'!$I$46</f>
        <v>0</v>
      </c>
      <c r="J1343" s="264">
        <f>J1341/'Summary (banks)'!$J$46</f>
        <v>0</v>
      </c>
      <c r="K1343" s="264">
        <f>K1341/'Summary (banks)'!$K$46</f>
        <v>0</v>
      </c>
      <c r="L1343" s="264">
        <f>L1341/'Summary (banks)'!$L$46</f>
        <v>8.8339222614840988E-4</v>
      </c>
      <c r="M1343" s="264">
        <f>M1341/'Summary (banks)'!$M$46</f>
        <v>0</v>
      </c>
      <c r="N1343" s="264">
        <f>N1341/'Summary (banks)'!$N$46</f>
        <v>0</v>
      </c>
      <c r="O1343" s="264">
        <f>O1341/'Summary (banks)'!$O$46</f>
        <v>0</v>
      </c>
      <c r="P1343" s="264">
        <f>P1341/'Summary (banks)'!$P$46</f>
        <v>0</v>
      </c>
      <c r="Q1343" s="264">
        <f>Q1341/'Summary (banks)'!$Q$46</f>
        <v>0</v>
      </c>
      <c r="R1343" s="264">
        <f>R1341/'Summary (banks)'!$R$46</f>
        <v>0</v>
      </c>
      <c r="S1343" s="264">
        <f>S1341/'Summary (banks)'!$S$46</f>
        <v>0</v>
      </c>
      <c r="T1343" s="264">
        <f>T1341/'Summary (banks)'!$T$46</f>
        <v>0</v>
      </c>
      <c r="U1343" s="264">
        <f>U1341/'Summary (banks)'!$U$46</f>
        <v>8.9016904796162376E-3</v>
      </c>
      <c r="V1343" s="264">
        <f>V1341/'Summary (banks)'!$V$46</f>
        <v>0</v>
      </c>
      <c r="W1343" s="264">
        <f>W1341/'Summary (banks)'!$W$46</f>
        <v>0</v>
      </c>
      <c r="X1343" s="264">
        <f>X1341/'Summary (banks)'!$X$46</f>
        <v>0</v>
      </c>
      <c r="Z1343" s="397"/>
    </row>
    <row r="1344" spans="1:26" s="204" customFormat="1" ht="15.75" thickBot="1" x14ac:dyDescent="0.3">
      <c r="A1344" s="683"/>
      <c r="B1344" s="685"/>
      <c r="C1344" s="188" t="s">
        <v>3</v>
      </c>
      <c r="D1344" s="188">
        <f>SUM(E1344:X1344)</f>
        <v>962</v>
      </c>
      <c r="E1344" s="188"/>
      <c r="F1344" s="188"/>
      <c r="G1344" s="188"/>
      <c r="H1344" s="188"/>
      <c r="I1344" s="188"/>
      <c r="J1344" s="188"/>
      <c r="K1344" s="188"/>
      <c r="L1344" s="188">
        <f>'Société Générale'!D5</f>
        <v>395</v>
      </c>
      <c r="M1344" s="188"/>
      <c r="N1344" s="188"/>
      <c r="O1344" s="188"/>
      <c r="P1344" s="188"/>
      <c r="Q1344" s="188"/>
      <c r="R1344" s="188"/>
      <c r="S1344" s="188"/>
      <c r="T1344" s="188"/>
      <c r="U1344" s="188">
        <f>'Intesa Sao'!E5</f>
        <v>567</v>
      </c>
      <c r="V1344" s="188"/>
      <c r="W1344" s="188"/>
      <c r="X1344" s="188"/>
      <c r="Y1344" s="188"/>
      <c r="Z1344" s="404"/>
    </row>
    <row r="1345" spans="1:26" s="23" customFormat="1" x14ac:dyDescent="0.25">
      <c r="A1345" s="683"/>
      <c r="B1345" s="685"/>
      <c r="C1345" s="189" t="s">
        <v>337</v>
      </c>
      <c r="D1345" s="230">
        <f>D1344/'Summary (banks)'!$D$16</f>
        <v>4.5861631358295665E-4</v>
      </c>
      <c r="E1345" s="230">
        <f>E1344/'Summary (banks)'!$E$16</f>
        <v>0</v>
      </c>
      <c r="F1345" s="230">
        <f>F1344/'Summary (banks)'!$F$16</f>
        <v>0</v>
      </c>
      <c r="G1345" s="230">
        <f>G1344/'Summary (banks)'!$G$16</f>
        <v>0</v>
      </c>
      <c r="H1345" s="230">
        <f>H1344/'Summary (banks)'!$H$16</f>
        <v>0</v>
      </c>
      <c r="I1345" s="230">
        <f>I1344/'Summary (banks)'!$I$16</f>
        <v>0</v>
      </c>
      <c r="J1345" s="230">
        <f>J1344/'Summary (banks)'!$J$16</f>
        <v>0</v>
      </c>
      <c r="K1345" s="230">
        <f>K1344/'Summary (banks)'!$K$16</f>
        <v>0</v>
      </c>
      <c r="L1345" s="230">
        <f>L1344/'Summary (banks)'!$L$16</f>
        <v>2.9988763703726199E-3</v>
      </c>
      <c r="M1345" s="230">
        <f>M1344/'Summary (banks)'!$M$16</f>
        <v>0</v>
      </c>
      <c r="N1345" s="230">
        <f>N1344/'Summary (banks)'!$N$16</f>
        <v>0</v>
      </c>
      <c r="O1345" s="230">
        <f>O1344/'Summary (banks)'!$O$16</f>
        <v>0</v>
      </c>
      <c r="P1345" s="230">
        <f>P1344/'Summary (banks)'!$P$16</f>
        <v>0</v>
      </c>
      <c r="Q1345" s="230">
        <f>Q1344/'Summary (banks)'!$Q$16</f>
        <v>0</v>
      </c>
      <c r="R1345" s="230">
        <f>R1344/'Summary (banks)'!$R$16</f>
        <v>0</v>
      </c>
      <c r="S1345" s="230">
        <f>S1344/'Summary (banks)'!$S$16</f>
        <v>0</v>
      </c>
      <c r="T1345" s="230">
        <f>T1344/'Summary (banks)'!$T$16</f>
        <v>0</v>
      </c>
      <c r="U1345" s="230">
        <f>U1344/'Summary (banks)'!$U$16</f>
        <v>6.4139545932738315E-3</v>
      </c>
      <c r="V1345" s="230">
        <f>V1344/'Summary (banks)'!$V$16</f>
        <v>0</v>
      </c>
      <c r="W1345" s="230">
        <f>W1344/'Summary (banks)'!$W$16</f>
        <v>0</v>
      </c>
      <c r="X1345" s="230">
        <f>X1344/'Summary (banks)'!$X$16</f>
        <v>0</v>
      </c>
      <c r="Y1345" s="204"/>
      <c r="Z1345" s="397"/>
    </row>
    <row r="1346" spans="1:26" s="365" customFormat="1" ht="15.75" thickBot="1" x14ac:dyDescent="0.3">
      <c r="A1346" s="683"/>
      <c r="B1346" s="685"/>
      <c r="C1346" s="359" t="s">
        <v>338</v>
      </c>
      <c r="D1346" s="264">
        <f>D1344/'Summary (banks)'!$D$20</f>
        <v>8.206447606267952E-4</v>
      </c>
      <c r="E1346" s="264">
        <f>E1344/'Summary (banks)'!$E$20</f>
        <v>0</v>
      </c>
      <c r="F1346" s="264">
        <f>F1344/'Summary (banks)'!$F$20</f>
        <v>0</v>
      </c>
      <c r="G1346" s="264">
        <f>G1344/'Summary (banks)'!$G$20</f>
        <v>0</v>
      </c>
      <c r="H1346" s="264">
        <f>H1344/'Summary (banks)'!$H$20</f>
        <v>0</v>
      </c>
      <c r="I1346" s="264">
        <f>I1344/'Summary (banks)'!$I$20</f>
        <v>0</v>
      </c>
      <c r="J1346" s="264">
        <f>J1344/'Summary (banks)'!$J$20</f>
        <v>0</v>
      </c>
      <c r="K1346" s="264">
        <f>K1344/'Summary (banks)'!$K$20</f>
        <v>0</v>
      </c>
      <c r="L1346" s="264">
        <f>L1344/'Summary (banks)'!$L$20</f>
        <v>4.9310895835413962E-3</v>
      </c>
      <c r="M1346" s="264">
        <f>M1344/'Summary (banks)'!$M$20</f>
        <v>0</v>
      </c>
      <c r="N1346" s="264">
        <f>N1344/'Summary (banks)'!$N$20</f>
        <v>0</v>
      </c>
      <c r="O1346" s="264">
        <f>O1344/'Summary (banks)'!$O$20</f>
        <v>0</v>
      </c>
      <c r="P1346" s="264">
        <f>P1344/'Summary (banks)'!$P$20</f>
        <v>0</v>
      </c>
      <c r="Q1346" s="264">
        <f>Q1344/'Summary (banks)'!$Q$20</f>
        <v>0</v>
      </c>
      <c r="R1346" s="264">
        <f>R1344/'Summary (banks)'!$R$20</f>
        <v>0</v>
      </c>
      <c r="S1346" s="264">
        <f>S1344/'Summary (banks)'!$S$20</f>
        <v>0</v>
      </c>
      <c r="T1346" s="264">
        <f>T1344/'Summary (banks)'!$T$20</f>
        <v>0</v>
      </c>
      <c r="U1346" s="264">
        <f>U1344/'Summary (banks)'!$U$20</f>
        <v>2.0877826054937772E-2</v>
      </c>
      <c r="V1346" s="264">
        <f>V1344/'Summary (banks)'!$V$20</f>
        <v>0</v>
      </c>
      <c r="W1346" s="264">
        <f>W1344/'Summary (banks)'!$W$20</f>
        <v>0</v>
      </c>
      <c r="X1346" s="264">
        <f>X1344/'Summary (banks)'!$X$20</f>
        <v>0</v>
      </c>
      <c r="Y1346" s="360"/>
      <c r="Z1346" s="397"/>
    </row>
    <row r="1347" spans="1:26" s="230" customFormat="1" ht="15" customHeight="1" thickTop="1" thickBot="1" x14ac:dyDescent="0.3">
      <c r="A1347" s="683"/>
      <c r="B1347" s="685"/>
      <c r="C1347" s="190" t="s">
        <v>405</v>
      </c>
      <c r="D1347" s="188"/>
      <c r="E1347" s="190"/>
      <c r="F1347" s="190"/>
      <c r="G1347" s="190"/>
      <c r="H1347" s="188"/>
      <c r="I1347" s="188"/>
      <c r="J1347" s="190"/>
      <c r="K1347" s="190"/>
      <c r="L1347" s="190"/>
      <c r="M1347" s="190"/>
      <c r="N1347" s="190"/>
      <c r="O1347" s="190"/>
      <c r="P1347" s="188"/>
      <c r="Q1347" s="188"/>
      <c r="R1347" s="190"/>
      <c r="S1347" s="190"/>
      <c r="T1347" s="188"/>
      <c r="U1347" s="188"/>
      <c r="V1347" s="188"/>
      <c r="W1347" s="188"/>
      <c r="X1347" s="188"/>
      <c r="Y1347" s="190"/>
      <c r="Z1347" s="405"/>
    </row>
    <row r="1348" spans="1:26" s="204" customFormat="1" ht="15.75" thickBot="1" x14ac:dyDescent="0.3">
      <c r="A1348" s="683"/>
      <c r="B1348" s="686"/>
      <c r="C1348" s="191" t="s">
        <v>406</v>
      </c>
      <c r="D1348" s="192"/>
      <c r="E1348" s="192"/>
      <c r="F1348" s="192"/>
      <c r="G1348" s="192"/>
      <c r="H1348" s="192"/>
      <c r="I1348" s="192"/>
      <c r="J1348" s="192"/>
      <c r="K1348" s="192"/>
      <c r="L1348" s="192"/>
      <c r="M1348" s="192"/>
      <c r="N1348" s="192"/>
      <c r="O1348" s="192"/>
      <c r="P1348" s="192"/>
      <c r="Q1348" s="192"/>
      <c r="R1348" s="192"/>
      <c r="S1348" s="192"/>
      <c r="T1348" s="192"/>
      <c r="U1348" s="192"/>
      <c r="V1348" s="192"/>
      <c r="W1348" s="192"/>
      <c r="X1348" s="192"/>
      <c r="Y1348" s="192"/>
      <c r="Z1348" s="398"/>
    </row>
    <row r="1349" spans="1:26" s="23" customFormat="1" ht="16.5" thickTop="1" thickBot="1" x14ac:dyDescent="0.3">
      <c r="A1349" s="683"/>
      <c r="B1349" s="687" t="s">
        <v>82</v>
      </c>
      <c r="C1349" s="200" t="s">
        <v>91</v>
      </c>
      <c r="D1349" s="200">
        <f>D1341/D1338</f>
        <v>0.21273739683802326</v>
      </c>
      <c r="E1349" s="200" t="e">
        <f>E1341/E1338</f>
        <v>#DIV/0!</v>
      </c>
      <c r="F1349" s="200" t="e">
        <f t="shared" ref="F1349:X1349" si="19">F1341/F1338</f>
        <v>#DIV/0!</v>
      </c>
      <c r="G1349" s="200" t="e">
        <f t="shared" si="19"/>
        <v>#DIV/0!</v>
      </c>
      <c r="H1349" s="200" t="e">
        <f t="shared" si="19"/>
        <v>#DIV/0!</v>
      </c>
      <c r="I1349" s="200" t="e">
        <f t="shared" si="19"/>
        <v>#DIV/0!</v>
      </c>
      <c r="J1349" s="200" t="e">
        <f t="shared" si="19"/>
        <v>#DIV/0!</v>
      </c>
      <c r="K1349" s="200" t="e">
        <f t="shared" si="19"/>
        <v>#DIV/0!</v>
      </c>
      <c r="L1349" s="200">
        <f t="shared" si="19"/>
        <v>1</v>
      </c>
      <c r="M1349" s="200" t="e">
        <f t="shared" si="19"/>
        <v>#DIV/0!</v>
      </c>
      <c r="N1349" s="200" t="e">
        <f t="shared" si="19"/>
        <v>#DIV/0!</v>
      </c>
      <c r="O1349" s="200" t="e">
        <f t="shared" si="19"/>
        <v>#DIV/0!</v>
      </c>
      <c r="P1349" s="200" t="e">
        <f t="shared" si="19"/>
        <v>#DIV/0!</v>
      </c>
      <c r="Q1349" s="200" t="e">
        <f t="shared" si="19"/>
        <v>#DIV/0!</v>
      </c>
      <c r="R1349" s="200" t="e">
        <f t="shared" si="19"/>
        <v>#DIV/0!</v>
      </c>
      <c r="S1349" s="200" t="e">
        <f t="shared" si="19"/>
        <v>#DIV/0!</v>
      </c>
      <c r="T1349" s="200" t="e">
        <f t="shared" si="19"/>
        <v>#DIV/0!</v>
      </c>
      <c r="U1349" s="200">
        <f t="shared" si="19"/>
        <v>0.17154964947159149</v>
      </c>
      <c r="V1349" s="200" t="e">
        <f t="shared" si="19"/>
        <v>#DIV/0!</v>
      </c>
      <c r="W1349" s="200" t="e">
        <f t="shared" si="19"/>
        <v>#DIV/0!</v>
      </c>
      <c r="X1349" s="200" t="e">
        <f t="shared" si="19"/>
        <v>#DIV/0!</v>
      </c>
      <c r="Y1349" s="200"/>
      <c r="Z1349" s="406" t="e">
        <f>MEDIAN(E1349:X1349)</f>
        <v>#DIV/0!</v>
      </c>
    </row>
    <row r="1350" spans="1:26" s="204" customFormat="1" ht="15.75" thickBot="1" x14ac:dyDescent="0.3">
      <c r="A1350" s="683"/>
      <c r="B1350" s="688"/>
      <c r="C1350" s="193" t="s">
        <v>407</v>
      </c>
      <c r="Z1350" s="397"/>
    </row>
    <row r="1351" spans="1:26" s="204" customFormat="1" ht="15.75" thickBot="1" x14ac:dyDescent="0.3">
      <c r="A1351" s="683"/>
      <c r="B1351" s="688"/>
      <c r="C1351" s="188" t="s">
        <v>497</v>
      </c>
      <c r="D1351" s="233">
        <f t="shared" ref="D1351:X1351" si="20">D1338/D1344</f>
        <v>2.0908523908523911E-2</v>
      </c>
      <c r="E1351" s="188" t="e">
        <f t="shared" si="20"/>
        <v>#DIV/0!</v>
      </c>
      <c r="F1351" s="188" t="e">
        <f t="shared" si="20"/>
        <v>#DIV/0!</v>
      </c>
      <c r="G1351" s="188" t="e">
        <f t="shared" si="20"/>
        <v>#DIV/0!</v>
      </c>
      <c r="H1351" s="188" t="e">
        <f t="shared" si="20"/>
        <v>#DIV/0!</v>
      </c>
      <c r="I1351" s="188" t="e">
        <f t="shared" si="20"/>
        <v>#DIV/0!</v>
      </c>
      <c r="J1351" s="188" t="e">
        <f t="shared" si="20"/>
        <v>#DIV/0!</v>
      </c>
      <c r="K1351" s="188" t="e">
        <f t="shared" si="20"/>
        <v>#DIV/0!</v>
      </c>
      <c r="L1351" s="188">
        <f t="shared" si="20"/>
        <v>2.5316455696202532E-3</v>
      </c>
      <c r="M1351" s="188" t="e">
        <f t="shared" si="20"/>
        <v>#DIV/0!</v>
      </c>
      <c r="N1351" s="188" t="e">
        <f t="shared" si="20"/>
        <v>#DIV/0!</v>
      </c>
      <c r="O1351" s="188" t="e">
        <f t="shared" si="20"/>
        <v>#DIV/0!</v>
      </c>
      <c r="P1351" s="188" t="e">
        <f t="shared" si="20"/>
        <v>#DIV/0!</v>
      </c>
      <c r="Q1351" s="188" t="e">
        <f t="shared" si="20"/>
        <v>#DIV/0!</v>
      </c>
      <c r="R1351" s="188" t="e">
        <f t="shared" si="20"/>
        <v>#DIV/0!</v>
      </c>
      <c r="S1351" s="188" t="e">
        <f t="shared" si="20"/>
        <v>#DIV/0!</v>
      </c>
      <c r="T1351" s="188" t="e">
        <f t="shared" si="20"/>
        <v>#DIV/0!</v>
      </c>
      <c r="U1351" s="188">
        <f t="shared" si="20"/>
        <v>3.3710758377425043E-2</v>
      </c>
      <c r="V1351" s="188" t="e">
        <f t="shared" si="20"/>
        <v>#DIV/0!</v>
      </c>
      <c r="W1351" s="188" t="e">
        <f t="shared" si="20"/>
        <v>#DIV/0!</v>
      </c>
      <c r="X1351" s="188" t="e">
        <f t="shared" si="20"/>
        <v>#DIV/0!</v>
      </c>
      <c r="Y1351" s="188"/>
      <c r="Z1351" s="404"/>
    </row>
    <row r="1352" spans="1:26" s="204" customFormat="1" x14ac:dyDescent="0.25">
      <c r="A1352" s="683"/>
      <c r="B1352" s="688"/>
      <c r="C1352" s="189" t="s">
        <v>445</v>
      </c>
      <c r="D1352" s="234">
        <f>D1351/'Summary (banks)'!$D$81</f>
        <v>0.46499764373685354</v>
      </c>
      <c r="E1352" s="230" t="e">
        <f>E1351/'Summary (banks)'!$E$81</f>
        <v>#DIV/0!</v>
      </c>
      <c r="F1352" s="230" t="e">
        <f>F1351/'Summary (banks)'!$F$81</f>
        <v>#DIV/0!</v>
      </c>
      <c r="G1352" s="230" t="e">
        <f>G1351/'Summary (banks)'!$G$81</f>
        <v>#DIV/0!</v>
      </c>
      <c r="H1352" s="230" t="e">
        <f>H1351/'Summary (banks)'!$H$81</f>
        <v>#DIV/0!</v>
      </c>
      <c r="I1352" s="230" t="e">
        <f>I1351/'Summary (banks)'!$I$81</f>
        <v>#DIV/0!</v>
      </c>
      <c r="J1352" s="230" t="e">
        <f>J1351/'Summary (banks)'!$J$81</f>
        <v>#DIV/0!</v>
      </c>
      <c r="K1352" s="230" t="e">
        <f>K1351/'Summary (banks)'!$K$81</f>
        <v>#DIV/0!</v>
      </c>
      <c r="L1352" s="230">
        <f>L1351/'Summary (banks)'!$L$81</f>
        <v>5.4566883954852118E-2</v>
      </c>
      <c r="M1352" s="230" t="e">
        <f>M1351/'Summary (banks)'!$M$81</f>
        <v>#DIV/0!</v>
      </c>
      <c r="N1352" s="230" t="e">
        <f>N1351/'Summary (banks)'!$N$81</f>
        <v>#DIV/0!</v>
      </c>
      <c r="O1352" s="230" t="e">
        <f>O1351/'Summary (banks)'!$O$81</f>
        <v>#DIV/0!</v>
      </c>
      <c r="P1352" s="230" t="e">
        <f>P1351/'Summary (banks)'!$P$81</f>
        <v>#DIV/0!</v>
      </c>
      <c r="Q1352" s="230" t="e">
        <f>Q1351/'Summary (banks)'!$Q$81</f>
        <v>#DIV/0!</v>
      </c>
      <c r="R1352" s="230" t="e">
        <f>R1351/'Summary (banks)'!$R$81</f>
        <v>#DIV/0!</v>
      </c>
      <c r="S1352" s="230" t="e">
        <f>S1351/'Summary (banks)'!$S$81</f>
        <v>#DIV/0!</v>
      </c>
      <c r="T1352" s="230" t="e">
        <f>T1351/'Summary (banks)'!$T$81</f>
        <v>#DIV/0!</v>
      </c>
      <c r="U1352" s="230">
        <f>U1351/'Summary (banks)'!$U$81</f>
        <v>0.37843331899924482</v>
      </c>
      <c r="V1352" s="230" t="e">
        <f>V1351/'Summary (banks)'!$V$81</f>
        <v>#DIV/0!</v>
      </c>
      <c r="W1352" s="230" t="e">
        <f>W1351/'Summary (banks)'!$W$81</f>
        <v>#DIV/0!</v>
      </c>
      <c r="X1352" s="230" t="e">
        <f>X1351/'Summary (banks)'!$X$81</f>
        <v>#DIV/0!</v>
      </c>
      <c r="Z1352" s="397"/>
    </row>
    <row r="1353" spans="1:26" s="364" customFormat="1" x14ac:dyDescent="0.25">
      <c r="A1353" s="683"/>
      <c r="B1353" s="688"/>
      <c r="C1353" s="359" t="s">
        <v>446</v>
      </c>
      <c r="D1353" s="363">
        <f>D1351/'Summary (banks)'!$D$84</f>
        <v>0.3621146709412098</v>
      </c>
      <c r="E1353" s="264" t="e">
        <f>E1351/'Summary (banks)'!$E$84</f>
        <v>#DIV/0!</v>
      </c>
      <c r="F1353" s="264" t="e">
        <f>F1351/'Summary (banks)'!$F$84</f>
        <v>#DIV/0!</v>
      </c>
      <c r="G1353" s="264" t="e">
        <f>G1351/'Summary (banks)'!$G$84</f>
        <v>#DIV/0!</v>
      </c>
      <c r="H1353" s="264" t="e">
        <f>H1351/'Summary (banks)'!$H$84</f>
        <v>#DIV/0!</v>
      </c>
      <c r="I1353" s="264" t="e">
        <f>I1351/'Summary (banks)'!$I$84</f>
        <v>#DIV/0!</v>
      </c>
      <c r="J1353" s="264" t="e">
        <f>J1351/'Summary (banks)'!$J$84</f>
        <v>#DIV/0!</v>
      </c>
      <c r="K1353" s="264" t="e">
        <f>K1351/'Summary (banks)'!$K$84</f>
        <v>#DIV/0!</v>
      </c>
      <c r="L1353" s="264">
        <f>L1351/'Summary (banks)'!$L$84</f>
        <v>4.5490115905980434E-2</v>
      </c>
      <c r="M1353" s="264" t="e">
        <f>M1351/'Summary (banks)'!$M$84</f>
        <v>#DIV/0!</v>
      </c>
      <c r="N1353" s="264" t="e">
        <f>N1351/'Summary (banks)'!$N$84</f>
        <v>#DIV/0!</v>
      </c>
      <c r="O1353" s="264" t="e">
        <f>O1351/'Summary (banks)'!$O$84</f>
        <v>#DIV/0!</v>
      </c>
      <c r="P1353" s="264" t="e">
        <f>P1351/'Summary (banks)'!$P$84</f>
        <v>#DIV/0!</v>
      </c>
      <c r="Q1353" s="264" t="e">
        <f>Q1351/'Summary (banks)'!$Q$84</f>
        <v>#DIV/0!</v>
      </c>
      <c r="R1353" s="264" t="e">
        <f>R1351/'Summary (banks)'!$R$84</f>
        <v>#DIV/0!</v>
      </c>
      <c r="S1353" s="264" t="e">
        <f>S1351/'Summary (banks)'!$S$84</f>
        <v>#DIV/0!</v>
      </c>
      <c r="T1353" s="264" t="e">
        <f>T1351/'Summary (banks)'!$T$84</f>
        <v>#DIV/0!</v>
      </c>
      <c r="U1353" s="264">
        <f>U1351/'Summary (banks)'!$U$84</f>
        <v>0.47855970335284087</v>
      </c>
      <c r="V1353" s="264" t="e">
        <f>V1351/'Summary (banks)'!$V$84</f>
        <v>#DIV/0!</v>
      </c>
      <c r="W1353" s="264" t="e">
        <f>W1351/'Summary (banks)'!$W$84</f>
        <v>#DIV/0!</v>
      </c>
      <c r="X1353" s="264" t="e">
        <f>X1351/'Summary (banks)'!$X$84</f>
        <v>#DIV/0!</v>
      </c>
      <c r="Y1353" s="360"/>
      <c r="Z1353" s="397"/>
    </row>
    <row r="1354" spans="1:26" s="204" customFormat="1" ht="15.75" thickBot="1" x14ac:dyDescent="0.3">
      <c r="A1354" s="683"/>
      <c r="B1354" s="688"/>
      <c r="C1354" s="372" t="s">
        <v>447</v>
      </c>
      <c r="D1354" s="234">
        <f>D1351/'Summary (banks)'!$D$92</f>
        <v>0.50060427290276932</v>
      </c>
      <c r="E1354" s="230" t="e">
        <f>E1351/'Summary (banks)'!$E$86</f>
        <v>#DIV/0!</v>
      </c>
      <c r="F1354" s="230" t="e">
        <f>F1351/'Summary (banks)'!$F$86</f>
        <v>#DIV/0!</v>
      </c>
      <c r="G1354" s="230" t="e">
        <f>G1351/'Summary (banks)'!$G$86</f>
        <v>#DIV/0!</v>
      </c>
      <c r="H1354" s="230" t="e">
        <f>H1351/'Summary (banks)'!$H$86</f>
        <v>#DIV/0!</v>
      </c>
      <c r="I1354" s="230" t="e">
        <f>I1351/'Summary (banks)'!$I$86</f>
        <v>#DIV/0!</v>
      </c>
      <c r="J1354" s="230" t="e">
        <f>J1351/'Summary (banks)'!$J$86</f>
        <v>#DIV/0!</v>
      </c>
      <c r="K1354" s="230" t="e">
        <f>K1351/'Summary (banks)'!$K$86</f>
        <v>#DIV/0!</v>
      </c>
      <c r="L1354" s="230">
        <f>L1351/'Summary (banks)'!$L$86</f>
        <v>9.7096719425003291E-3</v>
      </c>
      <c r="M1354" s="230" t="e">
        <f>M1351/'Summary (banks)'!$M$86</f>
        <v>#DIV/0!</v>
      </c>
      <c r="N1354" s="230" t="e">
        <f>N1351/'Summary (banks)'!$N$86</f>
        <v>#DIV/0!</v>
      </c>
      <c r="O1354" s="230" t="e">
        <f>O1351/'Summary (banks)'!$O$86</f>
        <v>#DIV/0!</v>
      </c>
      <c r="P1354" s="230" t="e">
        <f>P1351/'Summary (banks)'!$P$86</f>
        <v>#DIV/0!</v>
      </c>
      <c r="Q1354" s="230" t="e">
        <f>Q1351/'Summary (banks)'!$Q$86</f>
        <v>#DIV/0!</v>
      </c>
      <c r="R1354" s="230" t="e">
        <f>R1351/'Summary (banks)'!$R$86</f>
        <v>#DIV/0!</v>
      </c>
      <c r="S1354" s="230" t="e">
        <f>S1351/'Summary (banks)'!$S$86</f>
        <v>#DIV/0!</v>
      </c>
      <c r="T1354" s="230" t="e">
        <f>T1351/'Summary (banks)'!$T$86</f>
        <v>#DIV/0!</v>
      </c>
      <c r="U1354" s="230">
        <f>U1351/'Summary (banks)'!$U$86</f>
        <v>1.926244216922304E-2</v>
      </c>
      <c r="V1354" s="230" t="e">
        <f>V1351/'Summary (banks)'!$V$86</f>
        <v>#DIV/0!</v>
      </c>
      <c r="W1354" s="230" t="e">
        <f>W1351/'Summary (banks)'!$W$86</f>
        <v>#DIV/0!</v>
      </c>
      <c r="X1354" s="230" t="e">
        <f>X1351/'Summary (banks)'!$X$86</f>
        <v>#DIV/0!</v>
      </c>
      <c r="Z1354" s="397"/>
    </row>
    <row r="1355" spans="1:26" s="230" customFormat="1" ht="15.75" thickBot="1" x14ac:dyDescent="0.3">
      <c r="A1355" s="683"/>
      <c r="B1355" s="688"/>
      <c r="C1355" s="201" t="s">
        <v>498</v>
      </c>
      <c r="D1355" s="201">
        <f t="shared" ref="D1355:X1355" si="21">D1338/D1335</f>
        <v>0.30363504619286275</v>
      </c>
      <c r="E1355" s="201" t="e">
        <f t="shared" si="21"/>
        <v>#DIV/0!</v>
      </c>
      <c r="F1355" s="201" t="e">
        <f t="shared" si="21"/>
        <v>#DIV/0!</v>
      </c>
      <c r="G1355" s="201" t="e">
        <f t="shared" si="21"/>
        <v>#DIV/0!</v>
      </c>
      <c r="H1355" s="201" t="e">
        <f t="shared" si="21"/>
        <v>#DIV/0!</v>
      </c>
      <c r="I1355" s="201" t="e">
        <f t="shared" si="21"/>
        <v>#DIV/0!</v>
      </c>
      <c r="J1355" s="201" t="e">
        <f t="shared" si="21"/>
        <v>#DIV/0!</v>
      </c>
      <c r="K1355" s="201" t="e">
        <f t="shared" si="21"/>
        <v>#DIV/0!</v>
      </c>
      <c r="L1355" s="201">
        <f t="shared" si="21"/>
        <v>4.1666666666666664E-2</v>
      </c>
      <c r="M1355" s="201" t="e">
        <f t="shared" si="21"/>
        <v>#DIV/0!</v>
      </c>
      <c r="N1355" s="201" t="e">
        <f t="shared" si="21"/>
        <v>#DIV/0!</v>
      </c>
      <c r="O1355" s="201" t="e">
        <f t="shared" si="21"/>
        <v>#DIV/0!</v>
      </c>
      <c r="P1355" s="201" t="e">
        <f t="shared" si="21"/>
        <v>#DIV/0!</v>
      </c>
      <c r="Q1355" s="201" t="e">
        <f t="shared" si="21"/>
        <v>#DIV/0!</v>
      </c>
      <c r="R1355" s="201" t="e">
        <f t="shared" si="21"/>
        <v>#DIV/0!</v>
      </c>
      <c r="S1355" s="201" t="e">
        <f t="shared" si="21"/>
        <v>#DIV/0!</v>
      </c>
      <c r="T1355" s="201" t="e">
        <f t="shared" si="21"/>
        <v>#DIV/0!</v>
      </c>
      <c r="U1355" s="201">
        <f t="shared" si="21"/>
        <v>0.45246662247893193</v>
      </c>
      <c r="V1355" s="201" t="e">
        <f t="shared" si="21"/>
        <v>#DIV/0!</v>
      </c>
      <c r="W1355" s="201" t="e">
        <f t="shared" si="21"/>
        <v>#DIV/0!</v>
      </c>
      <c r="X1355" s="201" t="e">
        <f t="shared" si="21"/>
        <v>#DIV/0!</v>
      </c>
      <c r="Y1355" s="201"/>
      <c r="Z1355" s="407"/>
    </row>
    <row r="1356" spans="1:26" s="230" customFormat="1" x14ac:dyDescent="0.25">
      <c r="A1356" s="683"/>
      <c r="B1356" s="688"/>
      <c r="C1356" s="382" t="s">
        <v>445</v>
      </c>
      <c r="D1356" s="230">
        <f>D1355/'Summary (banks)'!$D$94</f>
        <v>1.5723019936217824</v>
      </c>
      <c r="E1356" s="230" t="e">
        <f>E1355/'Summary (banks)'!$E$94</f>
        <v>#DIV/0!</v>
      </c>
      <c r="F1356" s="230" t="e">
        <f>F1355/'Summary (banks)'!$F$94</f>
        <v>#DIV/0!</v>
      </c>
      <c r="G1356" s="230" t="e">
        <f>G1355/'Summary (banks)'!$G$94</f>
        <v>#DIV/0!</v>
      </c>
      <c r="H1356" s="230" t="e">
        <f>H1355/'Summary (banks)'!$H$94</f>
        <v>#DIV/0!</v>
      </c>
      <c r="I1356" s="230" t="e">
        <f>I1355/'Summary (banks)'!$I$94</f>
        <v>#DIV/0!</v>
      </c>
      <c r="J1356" s="230" t="e">
        <f>J1355/'Summary (banks)'!$J$94</f>
        <v>#DIV/0!</v>
      </c>
      <c r="K1356" s="230" t="e">
        <f>K1355/'Summary (banks)'!$K$94</f>
        <v>#DIV/0!</v>
      </c>
      <c r="L1356" s="230">
        <f>L1355/'Summary (banks)'!$L$94</f>
        <v>0.17484181530573281</v>
      </c>
      <c r="M1356" s="230" t="e">
        <f>M1355/'Summary (banks)'!$M$94</f>
        <v>#DIV/0!</v>
      </c>
      <c r="N1356" s="230" t="e">
        <f>N1355/'Summary (banks)'!$N$94</f>
        <v>#DIV/0!</v>
      </c>
      <c r="O1356" s="230" t="e">
        <f>O1355/'Summary (banks)'!$O$94</f>
        <v>#DIV/0!</v>
      </c>
      <c r="P1356" s="230" t="e">
        <f>P1355/'Summary (banks)'!$P$94</f>
        <v>#DIV/0!</v>
      </c>
      <c r="Q1356" s="230" t="e">
        <f>Q1355/'Summary (banks)'!$Q$94</f>
        <v>#DIV/0!</v>
      </c>
      <c r="R1356" s="230" t="e">
        <f>R1355/'Summary (banks)'!$R$94</f>
        <v>#DIV/0!</v>
      </c>
      <c r="S1356" s="230" t="e">
        <f>S1355/'Summary (banks)'!$S$94</f>
        <v>#DIV/0!</v>
      </c>
      <c r="T1356" s="230" t="e">
        <f>T1355/'Summary (banks)'!$T$94</f>
        <v>#DIV/0!</v>
      </c>
      <c r="U1356" s="230">
        <f>U1355/'Summary (banks)'!$U$94</f>
        <v>1.3591291797033753</v>
      </c>
      <c r="V1356" s="230" t="e">
        <f>V1355/'Summary (banks)'!$V$94</f>
        <v>#DIV/0!</v>
      </c>
      <c r="W1356" s="230" t="e">
        <f>W1355/'Summary (banks)'!$W$94</f>
        <v>#DIV/0!</v>
      </c>
      <c r="X1356" s="230" t="e">
        <f>X1355/'Summary (banks)'!$X$94</f>
        <v>#DIV/0!</v>
      </c>
      <c r="Z1356" s="399"/>
    </row>
    <row r="1357" spans="1:26" s="386" customFormat="1" x14ac:dyDescent="0.25">
      <c r="A1357" s="683"/>
      <c r="B1357" s="688"/>
      <c r="C1357" s="383" t="s">
        <v>446</v>
      </c>
      <c r="D1357" s="264">
        <f>D1355/'Summary (banks)'!$D$97</f>
        <v>1.1500150317072713</v>
      </c>
      <c r="E1357" s="264" t="e">
        <f>E1355/'Summary (banks)'!$E$97</f>
        <v>#DIV/0!</v>
      </c>
      <c r="F1357" s="264" t="e">
        <f>F1355/'Summary (banks)'!$F$97</f>
        <v>#DIV/0!</v>
      </c>
      <c r="G1357" s="264" t="e">
        <f>G1355/'Summary (banks)'!$G$97</f>
        <v>#DIV/0!</v>
      </c>
      <c r="H1357" s="264" t="e">
        <f>H1355/'Summary (banks)'!$H$97</f>
        <v>#DIV/0!</v>
      </c>
      <c r="I1357" s="264" t="e">
        <f>I1355/'Summary (banks)'!$I$97</f>
        <v>#DIV/0!</v>
      </c>
      <c r="J1357" s="264" t="e">
        <f>J1355/'Summary (banks)'!$J$97</f>
        <v>#DIV/0!</v>
      </c>
      <c r="K1357" s="264" t="e">
        <f>K1355/'Summary (banks)'!$K$97</f>
        <v>#DIV/0!</v>
      </c>
      <c r="L1357" s="264">
        <f>L1355/'Summary (banks)'!$L$97</f>
        <v>0.12660759682966949</v>
      </c>
      <c r="M1357" s="264" t="e">
        <f>M1355/'Summary (banks)'!$M$97</f>
        <v>#DIV/0!</v>
      </c>
      <c r="N1357" s="264" t="e">
        <f>N1355/'Summary (banks)'!$N$97</f>
        <v>#DIV/0!</v>
      </c>
      <c r="O1357" s="264" t="e">
        <f>O1355/'Summary (banks)'!$O$97</f>
        <v>#DIV/0!</v>
      </c>
      <c r="P1357" s="264" t="e">
        <f>P1355/'Summary (banks)'!$P$97</f>
        <v>#DIV/0!</v>
      </c>
      <c r="Q1357" s="264" t="e">
        <f>Q1355/'Summary (banks)'!$Q$97</f>
        <v>#DIV/0!</v>
      </c>
      <c r="R1357" s="264" t="e">
        <f>R1355/'Summary (banks)'!$R$97</f>
        <v>#DIV/0!</v>
      </c>
      <c r="S1357" s="264" t="e">
        <f>S1355/'Summary (banks)'!$S$97</f>
        <v>#DIV/0!</v>
      </c>
      <c r="T1357" s="264" t="e">
        <f>T1355/'Summary (banks)'!$T$97</f>
        <v>#DIV/0!</v>
      </c>
      <c r="U1357" s="264">
        <f>U1355/'Summary (banks)'!$U$97</f>
        <v>1.0244060298345203</v>
      </c>
      <c r="V1357" s="264" t="e">
        <f>V1355/'Summary (banks)'!$V$97</f>
        <v>#DIV/0!</v>
      </c>
      <c r="W1357" s="264" t="e">
        <f>W1355/'Summary (banks)'!$W$97</f>
        <v>#DIV/0!</v>
      </c>
      <c r="X1357" s="264" t="e">
        <f>X1355/'Summary (banks)'!$X$97</f>
        <v>#DIV/0!</v>
      </c>
      <c r="Y1357" s="264"/>
      <c r="Z1357" s="399"/>
    </row>
    <row r="1358" spans="1:26" s="230" customFormat="1" x14ac:dyDescent="0.25">
      <c r="A1358" s="683"/>
      <c r="B1358" s="688"/>
      <c r="C1358" s="385" t="s">
        <v>447</v>
      </c>
      <c r="D1358" s="230">
        <f>D1355/'Summary (banks)'!$D$105</f>
        <v>1.3995803703022855</v>
      </c>
      <c r="E1358" s="230" t="e">
        <f>E1355/'Summary (banks)'!$E$99</f>
        <v>#DIV/0!</v>
      </c>
      <c r="F1358" s="230" t="e">
        <f>F1355/'Summary (banks)'!$F$99</f>
        <v>#DIV/0!</v>
      </c>
      <c r="G1358" s="230" t="e">
        <f>G1355/'Summary (banks)'!$G$99</f>
        <v>#DIV/0!</v>
      </c>
      <c r="H1358" s="230" t="e">
        <f>H1355/'Summary (banks)'!$H$99</f>
        <v>#DIV/0!</v>
      </c>
      <c r="I1358" s="230" t="e">
        <f>I1355/'Summary (banks)'!$I$99</f>
        <v>#DIV/0!</v>
      </c>
      <c r="J1358" s="230" t="e">
        <f>J1355/'Summary (banks)'!$J$99</f>
        <v>#DIV/0!</v>
      </c>
      <c r="K1358" s="230" t="e">
        <f>K1355/'Summary (banks)'!$K$99</f>
        <v>#DIV/0!</v>
      </c>
      <c r="L1358" s="230">
        <f>L1355/'Summary (banks)'!$L$99</f>
        <v>8.0663189269746652E-2</v>
      </c>
      <c r="M1358" s="230" t="e">
        <f>M1355/'Summary (banks)'!$M$99</f>
        <v>#DIV/0!</v>
      </c>
      <c r="N1358" s="230" t="e">
        <f>N1355/'Summary (banks)'!$N$99</f>
        <v>#DIV/0!</v>
      </c>
      <c r="O1358" s="230" t="e">
        <f>O1355/'Summary (banks)'!$O$99</f>
        <v>#DIV/0!</v>
      </c>
      <c r="P1358" s="230" t="e">
        <f>P1355/'Summary (banks)'!$P$99</f>
        <v>#DIV/0!</v>
      </c>
      <c r="Q1358" s="230" t="e">
        <f>Q1355/'Summary (banks)'!$Q$99</f>
        <v>#DIV/0!</v>
      </c>
      <c r="R1358" s="230" t="e">
        <f>R1355/'Summary (banks)'!$R$99</f>
        <v>#DIV/0!</v>
      </c>
      <c r="S1358" s="230" t="e">
        <f>S1355/'Summary (banks)'!$S$99</f>
        <v>#DIV/0!</v>
      </c>
      <c r="T1358" s="230" t="e">
        <f>T1355/'Summary (banks)'!$T$99</f>
        <v>#DIV/0!</v>
      </c>
      <c r="U1358" s="230">
        <f>U1355/'Summary (banks)'!$U$99</f>
        <v>0.66254286666549445</v>
      </c>
      <c r="V1358" s="230" t="e">
        <f>V1355/'Summary (banks)'!$V$99</f>
        <v>#DIV/0!</v>
      </c>
      <c r="W1358" s="230" t="e">
        <f>W1355/'Summary (banks)'!$W$99</f>
        <v>#DIV/0!</v>
      </c>
      <c r="X1358" s="230" t="e">
        <f>X1355/'Summary (banks)'!$X$99</f>
        <v>#DIV/0!</v>
      </c>
      <c r="Z1358" s="399"/>
    </row>
    <row r="1359" spans="1:26" s="51" customFormat="1" x14ac:dyDescent="0.25">
      <c r="A1359" s="422"/>
      <c r="B1359" s="423"/>
      <c r="C1359" s="424"/>
      <c r="D1359" s="425"/>
      <c r="E1359" s="426"/>
      <c r="F1359" s="426"/>
      <c r="G1359" s="426"/>
      <c r="H1359" s="426"/>
      <c r="I1359" s="426"/>
      <c r="J1359" s="426"/>
      <c r="K1359" s="426"/>
      <c r="L1359" s="426"/>
      <c r="M1359" s="426"/>
      <c r="N1359" s="426"/>
      <c r="O1359" s="426"/>
      <c r="P1359" s="426"/>
      <c r="Q1359" s="426"/>
      <c r="R1359" s="426"/>
      <c r="S1359" s="426"/>
      <c r="T1359" s="426"/>
      <c r="U1359" s="426"/>
      <c r="V1359" s="426"/>
      <c r="W1359" s="426"/>
      <c r="X1359" s="426"/>
      <c r="Y1359" s="97"/>
      <c r="Z1359" s="97"/>
    </row>
    <row r="1360" spans="1:26" s="51" customFormat="1" ht="15.75" thickBot="1" x14ac:dyDescent="0.3">
      <c r="A1360" s="422"/>
      <c r="B1360" s="423"/>
      <c r="C1360" s="424"/>
      <c r="D1360" s="425"/>
      <c r="E1360" s="426"/>
      <c r="F1360" s="426"/>
      <c r="G1360" s="426"/>
      <c r="H1360" s="426"/>
      <c r="I1360" s="426"/>
      <c r="J1360" s="426"/>
      <c r="K1360" s="426"/>
      <c r="L1360" s="426"/>
      <c r="M1360" s="426"/>
      <c r="N1360" s="426"/>
      <c r="O1360" s="426"/>
      <c r="P1360" s="426"/>
      <c r="Q1360" s="426"/>
      <c r="R1360" s="426"/>
      <c r="S1360" s="426"/>
      <c r="T1360" s="426"/>
      <c r="U1360" s="426"/>
      <c r="V1360" s="426"/>
      <c r="W1360" s="426"/>
      <c r="X1360" s="426"/>
      <c r="Y1360" s="97"/>
      <c r="Z1360" s="97"/>
    </row>
    <row r="1361" spans="1:26" s="204" customFormat="1" ht="15.75" thickBot="1" x14ac:dyDescent="0.3">
      <c r="A1361" s="689" t="s">
        <v>176</v>
      </c>
      <c r="B1361" s="684" t="s">
        <v>331</v>
      </c>
      <c r="C1361" s="188" t="s">
        <v>2</v>
      </c>
      <c r="D1361" s="203">
        <f>SUM(E1361:X1361)</f>
        <v>382.86720000000003</v>
      </c>
      <c r="E1361" s="203">
        <f>HSBC!C5</f>
        <v>37.867199999999997</v>
      </c>
      <c r="F1361" s="203"/>
      <c r="G1361" s="203"/>
      <c r="H1361" s="203"/>
      <c r="I1361" s="203"/>
      <c r="J1361" s="188">
        <f>'BNP Paribas'!C8</f>
        <v>123</v>
      </c>
      <c r="K1361" s="188">
        <f>'Crédit Agricole'!C5</f>
        <v>9</v>
      </c>
      <c r="L1361" s="188">
        <f>'Société Générale'!C6</f>
        <v>146</v>
      </c>
      <c r="M1361" s="188">
        <f>'BPCE group'!C5</f>
        <v>67</v>
      </c>
      <c r="N1361" s="188"/>
      <c r="O1361" s="188"/>
      <c r="P1361" s="188"/>
      <c r="Q1361" s="188"/>
      <c r="R1361" s="188"/>
      <c r="S1361" s="188"/>
      <c r="T1361" s="188"/>
      <c r="U1361" s="188"/>
      <c r="V1361" s="188"/>
      <c r="W1361" s="188"/>
      <c r="X1361" s="188"/>
      <c r="Y1361" s="188"/>
      <c r="Z1361" s="404"/>
    </row>
    <row r="1362" spans="1:26" s="23" customFormat="1" x14ac:dyDescent="0.25">
      <c r="A1362" s="690"/>
      <c r="B1362" s="685"/>
      <c r="C1362" s="189" t="s">
        <v>333</v>
      </c>
      <c r="D1362" s="230">
        <f>D1361/'Summary (banks)'!$D$3</f>
        <v>7.8390945005523955E-4</v>
      </c>
      <c r="E1362" s="230">
        <f>E1361/'Summary (banks)'!$E$3</f>
        <v>7.0234113712374572E-4</v>
      </c>
      <c r="F1362" s="230">
        <f>F1361/'Summary (banks)'!$F$3</f>
        <v>0</v>
      </c>
      <c r="G1362" s="230">
        <f>G1361/'Summary (banks)'!$G$3</f>
        <v>0</v>
      </c>
      <c r="H1362" s="230">
        <f>H1361/'Summary (banks)'!$H$3</f>
        <v>0</v>
      </c>
      <c r="I1362" s="230">
        <f>I1361/'Summary (banks)'!$I$3</f>
        <v>0</v>
      </c>
      <c r="J1362" s="230">
        <f>J1361/'Summary (banks)'!$J$3</f>
        <v>2.8645954632260467E-3</v>
      </c>
      <c r="K1362" s="230">
        <f>K1361/'Summary (banks)'!$K$3</f>
        <v>2.7755504841793624E-4</v>
      </c>
      <c r="L1362" s="230">
        <f>L1361/'Summary (banks)'!$L$3</f>
        <v>5.6935615957571266E-3</v>
      </c>
      <c r="M1362" s="230">
        <f>M1361/'Summary (banks)'!$M$3</f>
        <v>2.8075762655045255E-3</v>
      </c>
      <c r="N1362" s="230">
        <f>N1361/'Summary (banks)'!$N$3</f>
        <v>0</v>
      </c>
      <c r="O1362" s="230">
        <f>O1361/'Summary (banks)'!$O$3</f>
        <v>0</v>
      </c>
      <c r="P1362" s="230">
        <f>P1361/'Summary (banks)'!$P$3</f>
        <v>0</v>
      </c>
      <c r="Q1362" s="230">
        <f>Q1361/'Summary (banks)'!$Q$3</f>
        <v>0</v>
      </c>
      <c r="R1362" s="230">
        <f>R1361/'Summary (banks)'!$R$3</f>
        <v>0</v>
      </c>
      <c r="S1362" s="230">
        <f>S1361/'Summary (banks)'!$S$3</f>
        <v>0</v>
      </c>
      <c r="T1362" s="230">
        <f>T1361/'Summary (banks)'!$T$3</f>
        <v>0</v>
      </c>
      <c r="U1362" s="230">
        <f>U1361/'Summary (banks)'!$U$3</f>
        <v>0</v>
      </c>
      <c r="V1362" s="230">
        <f>V1361/'Summary (banks)'!$V$3</f>
        <v>0</v>
      </c>
      <c r="W1362" s="230">
        <f>W1361/'Summary (banks)'!$W$3</f>
        <v>0</v>
      </c>
      <c r="X1362" s="230">
        <f>X1361/'Summary (banks)'!$X$3</f>
        <v>0</v>
      </c>
      <c r="Y1362" s="204"/>
      <c r="Z1362" s="397"/>
    </row>
    <row r="1363" spans="1:26" s="360" customFormat="1" ht="15.75" thickBot="1" x14ac:dyDescent="0.3">
      <c r="A1363" s="690"/>
      <c r="B1363" s="685"/>
      <c r="C1363" s="359" t="s">
        <v>334</v>
      </c>
      <c r="D1363" s="264">
        <f>D1361/'Summary (banks)'!$D$7</f>
        <v>1.4934800245941975E-3</v>
      </c>
      <c r="E1363" s="264">
        <f>E1361/'Summary (banks)'!$E$7</f>
        <v>9.393241339207836E-4</v>
      </c>
      <c r="F1363" s="264">
        <f>F1361/'Summary (banks)'!$F$7</f>
        <v>0</v>
      </c>
      <c r="G1363" s="264">
        <f>G1361/'Summary (banks)'!$G$7</f>
        <v>0</v>
      </c>
      <c r="H1363" s="264">
        <f>H1361/'Summary (banks)'!$H$7</f>
        <v>0</v>
      </c>
      <c r="I1363" s="264">
        <f>I1361/'Summary (banks)'!$I$7</f>
        <v>0</v>
      </c>
      <c r="J1363" s="264">
        <f>J1361/'Summary (banks)'!$J$7</f>
        <v>4.2957426745363738E-3</v>
      </c>
      <c r="K1363" s="264">
        <f>K1361/'Summary (banks)'!$K$7</f>
        <v>1.0156867170748223E-3</v>
      </c>
      <c r="L1363" s="264">
        <f>L1361/'Summary (banks)'!$L$7</f>
        <v>1.0778089472907131E-2</v>
      </c>
      <c r="M1363" s="264">
        <f>M1361/'Summary (banks)'!$M$7</f>
        <v>1.4117151285292878E-2</v>
      </c>
      <c r="N1363" s="264">
        <f>N1361/'Summary (banks)'!$N$7</f>
        <v>0</v>
      </c>
      <c r="O1363" s="264">
        <f>O1361/'Summary (banks)'!$O$7</f>
        <v>0</v>
      </c>
      <c r="P1363" s="264">
        <f>P1361/'Summary (banks)'!$P$7</f>
        <v>0</v>
      </c>
      <c r="Q1363" s="264">
        <f>Q1361/'Summary (banks)'!$Q$7</f>
        <v>0</v>
      </c>
      <c r="R1363" s="264">
        <f>R1361/'Summary (banks)'!$R$7</f>
        <v>0</v>
      </c>
      <c r="S1363" s="264">
        <f>S1361/'Summary (banks)'!$S$7</f>
        <v>0</v>
      </c>
      <c r="T1363" s="264">
        <f>T1361/'Summary (banks)'!$T$7</f>
        <v>0</v>
      </c>
      <c r="U1363" s="264">
        <f>U1361/'Summary (banks)'!$U$7</f>
        <v>0</v>
      </c>
      <c r="V1363" s="264">
        <f>V1361/'Summary (banks)'!$V$7</f>
        <v>0</v>
      </c>
      <c r="W1363" s="264">
        <f>W1361/'Summary (banks)'!$W$7</f>
        <v>0</v>
      </c>
      <c r="X1363" s="264">
        <f>X1361/'Summary (banks)'!$X$7</f>
        <v>0</v>
      </c>
      <c r="Z1363" s="397"/>
    </row>
    <row r="1364" spans="1:26" s="204" customFormat="1" ht="15.75" thickBot="1" x14ac:dyDescent="0.3">
      <c r="A1364" s="690"/>
      <c r="B1364" s="685"/>
      <c r="C1364" s="188" t="s">
        <v>6</v>
      </c>
      <c r="D1364" s="203">
        <f>SUM(E1364:X1364)</f>
        <v>179.13040000000001</v>
      </c>
      <c r="E1364" s="203">
        <f>HSBC!E5</f>
        <v>17.130399999999998</v>
      </c>
      <c r="F1364" s="203"/>
      <c r="G1364" s="203"/>
      <c r="H1364" s="203"/>
      <c r="I1364" s="203"/>
      <c r="J1364" s="188">
        <f>'BNP Paribas'!E8</f>
        <v>52</v>
      </c>
      <c r="K1364" s="188">
        <f>'Crédit Agricole'!E5</f>
        <v>6</v>
      </c>
      <c r="L1364" s="188">
        <f>'Société Générale'!E6</f>
        <v>81</v>
      </c>
      <c r="M1364" s="188">
        <f>'BPCE group'!E5</f>
        <v>23</v>
      </c>
      <c r="N1364" s="188"/>
      <c r="O1364" s="188"/>
      <c r="P1364" s="188"/>
      <c r="Q1364" s="188"/>
      <c r="R1364" s="188"/>
      <c r="S1364" s="188"/>
      <c r="T1364" s="188"/>
      <c r="U1364" s="188"/>
      <c r="V1364" s="188"/>
      <c r="W1364" s="188"/>
      <c r="X1364" s="188"/>
      <c r="Y1364" s="188"/>
      <c r="Z1364" s="404"/>
    </row>
    <row r="1365" spans="1:26" s="23" customFormat="1" x14ac:dyDescent="0.25">
      <c r="A1365" s="690"/>
      <c r="B1365" s="685"/>
      <c r="C1365" s="189" t="s">
        <v>335</v>
      </c>
      <c r="D1365" s="230">
        <f>D1364/'Summary (banks)'!$D$29</f>
        <v>1.8992017474319543E-3</v>
      </c>
      <c r="E1365" s="230">
        <f>E1364/'Summary (banks)'!$E$29</f>
        <v>1.0070493454179255E-3</v>
      </c>
      <c r="F1365" s="230">
        <f>F1364/'Summary (banks)'!$F$29</f>
        <v>0</v>
      </c>
      <c r="G1365" s="230">
        <f>G1364/'Summary (banks)'!$G$29</f>
        <v>0</v>
      </c>
      <c r="H1365" s="230">
        <f>H1364/'Summary (banks)'!$H$29</f>
        <v>0</v>
      </c>
      <c r="I1365" s="230">
        <f>I1364/'Summary (banks)'!$I$29</f>
        <v>0</v>
      </c>
      <c r="J1365" s="230">
        <f>J1364/'Summary (banks)'!$J$29</f>
        <v>5.3115423901940757E-3</v>
      </c>
      <c r="K1365" s="230">
        <f>K1364/'Summary (banks)'!$K$29</f>
        <v>6.7857950689889169E-4</v>
      </c>
      <c r="L1365" s="230">
        <f>L1364/'Summary (banks)'!$L$29</f>
        <v>1.3254786450662739E-2</v>
      </c>
      <c r="M1365" s="230">
        <f>M1364/'Summary (banks)'!$M$29</f>
        <v>3.4827377347062386E-3</v>
      </c>
      <c r="N1365" s="230">
        <f>N1364/'Summary (banks)'!$N$29</f>
        <v>0</v>
      </c>
      <c r="O1365" s="230">
        <f>O1364/'Summary (banks)'!$O$29</f>
        <v>0</v>
      </c>
      <c r="P1365" s="230">
        <f>P1364/'Summary (banks)'!$P$29</f>
        <v>0</v>
      </c>
      <c r="Q1365" s="230">
        <f>Q1364/'Summary (banks)'!$Q$29</f>
        <v>0</v>
      </c>
      <c r="R1365" s="230">
        <f>R1364/'Summary (banks)'!$R$29</f>
        <v>0</v>
      </c>
      <c r="S1365" s="230">
        <f>S1364/'Summary (banks)'!$S$29</f>
        <v>0</v>
      </c>
      <c r="T1365" s="230">
        <f>T1364/'Summary (banks)'!$T$29</f>
        <v>0</v>
      </c>
      <c r="U1365" s="230">
        <f>U1364/'Summary (banks)'!$U$29</f>
        <v>0</v>
      </c>
      <c r="V1365" s="230">
        <f>V1364/'Summary (banks)'!$V$29</f>
        <v>0</v>
      </c>
      <c r="W1365" s="230">
        <f>W1364/'Summary (banks)'!$W$29</f>
        <v>0</v>
      </c>
      <c r="X1365" s="230">
        <f>X1364/'Summary (banks)'!$X$29</f>
        <v>0</v>
      </c>
      <c r="Y1365" s="204"/>
      <c r="Z1365" s="397"/>
    </row>
    <row r="1366" spans="1:26" s="360" customFormat="1" ht="15.75" thickBot="1" x14ac:dyDescent="0.3">
      <c r="A1366" s="690"/>
      <c r="B1366" s="685"/>
      <c r="C1366" s="359" t="s">
        <v>336</v>
      </c>
      <c r="D1366" s="264">
        <f>D1364/'Summary (banks)'!$D$33</f>
        <v>2.6465016643749608E-3</v>
      </c>
      <c r="E1366" s="264">
        <f>E1364/'Summary (banks)'!$E$33</f>
        <v>9.7938144329896902E-4</v>
      </c>
      <c r="F1366" s="264">
        <f>F1364/'Summary (banks)'!$F$33</f>
        <v>0</v>
      </c>
      <c r="G1366" s="264">
        <f>G1364/'Summary (banks)'!$G$33</f>
        <v>0</v>
      </c>
      <c r="H1366" s="264">
        <f>H1364/'Summary (banks)'!$H$33</f>
        <v>0</v>
      </c>
      <c r="I1366" s="264">
        <f>I1364/'Summary (banks)'!$I$33</f>
        <v>0</v>
      </c>
      <c r="J1366" s="264">
        <f>J1364/'Summary (banks)'!$J$33</f>
        <v>6.6284257488846395E-3</v>
      </c>
      <c r="K1366" s="264">
        <f>K1364/'Summary (banks)'!$K$33</f>
        <v>2.4009603841536613E-3</v>
      </c>
      <c r="L1366" s="264">
        <f>L1364/'Summary (banks)'!$L$33</f>
        <v>1.8169582772543741E-2</v>
      </c>
      <c r="M1366" s="264">
        <f>M1364/'Summary (banks)'!$M$33</f>
        <v>1.3317892298784018E-2</v>
      </c>
      <c r="N1366" s="264">
        <f>N1364/'Summary (banks)'!$N$33</f>
        <v>0</v>
      </c>
      <c r="O1366" s="264">
        <f>O1364/'Summary (banks)'!$O$33</f>
        <v>0</v>
      </c>
      <c r="P1366" s="264">
        <f>P1364/'Summary (banks)'!$P$33</f>
        <v>0</v>
      </c>
      <c r="Q1366" s="264">
        <f>Q1364/'Summary (banks)'!$Q$33</f>
        <v>0</v>
      </c>
      <c r="R1366" s="264">
        <f>R1364/'Summary (banks)'!$R$33</f>
        <v>0</v>
      </c>
      <c r="S1366" s="264">
        <f>S1364/'Summary (banks)'!$S$33</f>
        <v>0</v>
      </c>
      <c r="T1366" s="264">
        <f>T1364/'Summary (banks)'!$T$33</f>
        <v>0</v>
      </c>
      <c r="U1366" s="264">
        <f>U1364/'Summary (banks)'!$U$33</f>
        <v>0</v>
      </c>
      <c r="V1366" s="264">
        <f>V1364/'Summary (banks)'!$V$33</f>
        <v>0</v>
      </c>
      <c r="W1366" s="264">
        <f>W1364/'Summary (banks)'!$W$33</f>
        <v>0</v>
      </c>
      <c r="X1366" s="264">
        <f>X1364/'Summary (banks)'!$X$33</f>
        <v>0</v>
      </c>
      <c r="Z1366" s="397"/>
    </row>
    <row r="1367" spans="1:26" s="204" customFormat="1" ht="15.75" thickBot="1" x14ac:dyDescent="0.3">
      <c r="A1367" s="690"/>
      <c r="B1367" s="685"/>
      <c r="C1367" s="188" t="s">
        <v>400</v>
      </c>
      <c r="D1367" s="203">
        <f>SUM(E1367:X1367)</f>
        <v>42.606400000000001</v>
      </c>
      <c r="E1367" s="203">
        <f>HSBC!F5</f>
        <v>3.6063999999999998</v>
      </c>
      <c r="F1367" s="203"/>
      <c r="G1367" s="203"/>
      <c r="H1367" s="203"/>
      <c r="I1367" s="203"/>
      <c r="J1367" s="188">
        <f>'BNP Paribas'!F8</f>
        <v>13</v>
      </c>
      <c r="K1367" s="188">
        <f>'Crédit Agricole'!F5</f>
        <v>1</v>
      </c>
      <c r="L1367" s="188">
        <f>'Société Générale'!F6</f>
        <v>19</v>
      </c>
      <c r="M1367" s="188">
        <f>'BPCE group'!F5</f>
        <v>6</v>
      </c>
      <c r="N1367" s="188"/>
      <c r="O1367" s="188"/>
      <c r="P1367" s="188"/>
      <c r="Q1367" s="188"/>
      <c r="R1367" s="188"/>
      <c r="S1367" s="188"/>
      <c r="T1367" s="188"/>
      <c r="U1367" s="188"/>
      <c r="V1367" s="188"/>
      <c r="W1367" s="188"/>
      <c r="X1367" s="188"/>
      <c r="Y1367" s="188"/>
      <c r="Z1367" s="404"/>
    </row>
    <row r="1368" spans="1:26" s="23" customFormat="1" x14ac:dyDescent="0.25">
      <c r="A1368" s="690"/>
      <c r="B1368" s="685"/>
      <c r="C1368" s="189" t="s">
        <v>401</v>
      </c>
      <c r="D1368" s="230">
        <f>D1367/'Summary (banks)'!$D$42</f>
        <v>1.5272543208181891E-3</v>
      </c>
      <c r="E1368" s="230">
        <f>E1367/'Summary (banks)'!$E$42</f>
        <v>1.1887072808320952E-3</v>
      </c>
      <c r="F1368" s="230">
        <f>F1367/'Summary (banks)'!$F$42</f>
        <v>0</v>
      </c>
      <c r="G1368" s="230">
        <f>G1367/'Summary (banks)'!$G$42</f>
        <v>0</v>
      </c>
      <c r="H1368" s="230">
        <f>H1367/'Summary (banks)'!$H$42</f>
        <v>0</v>
      </c>
      <c r="I1368" s="230">
        <f>I1367/'Summary (banks)'!$I$42</f>
        <v>0</v>
      </c>
      <c r="J1368" s="230">
        <f>J1367/'Summary (banks)'!$J$42</f>
        <v>3.8980509745127436E-3</v>
      </c>
      <c r="K1368" s="230">
        <f>K1367/'Summary (banks)'!$K$42</f>
        <v>3.3444816053511704E-4</v>
      </c>
      <c r="L1368" s="230">
        <f>L1367/'Summary (banks)'!$L$42</f>
        <v>1.1098130841121495E-2</v>
      </c>
      <c r="M1368" s="230">
        <f>M1367/'Summary (banks)'!$M$42</f>
        <v>2.5839793281653748E-3</v>
      </c>
      <c r="N1368" s="230">
        <f>N1367/'Summary (banks)'!$N$42</f>
        <v>0</v>
      </c>
      <c r="O1368" s="230">
        <f>O1367/'Summary (banks)'!$O$42</f>
        <v>0</v>
      </c>
      <c r="P1368" s="230">
        <f>P1367/'Summary (banks)'!$P$42</f>
        <v>0</v>
      </c>
      <c r="Q1368" s="230">
        <f>Q1367/'Summary (banks)'!$Q$42</f>
        <v>0</v>
      </c>
      <c r="R1368" s="230">
        <f>R1367/'Summary (banks)'!$R$42</f>
        <v>0</v>
      </c>
      <c r="S1368" s="230">
        <f>S1367/'Summary (banks)'!$S$42</f>
        <v>0</v>
      </c>
      <c r="T1368" s="230">
        <f>T1367/'Summary (banks)'!$T$42</f>
        <v>0</v>
      </c>
      <c r="U1368" s="230">
        <f>U1367/'Summary (banks)'!$U$42</f>
        <v>0</v>
      </c>
      <c r="V1368" s="230">
        <f>V1367/'Summary (banks)'!$V$42</f>
        <v>0</v>
      </c>
      <c r="W1368" s="230">
        <f>W1367/'Summary (banks)'!$W$42</f>
        <v>0</v>
      </c>
      <c r="X1368" s="230">
        <f>X1367/'Summary (banks)'!$X$42</f>
        <v>0</v>
      </c>
      <c r="Y1368" s="204"/>
      <c r="Z1368" s="397"/>
    </row>
    <row r="1369" spans="1:26" s="360" customFormat="1" ht="15.75" thickBot="1" x14ac:dyDescent="0.3">
      <c r="A1369" s="690"/>
      <c r="B1369" s="685"/>
      <c r="C1369" s="359" t="s">
        <v>402</v>
      </c>
      <c r="D1369" s="264">
        <f>D1367/'Summary (banks)'!$D$46</f>
        <v>2.2862250066693463E-3</v>
      </c>
      <c r="E1369" s="264">
        <f>E1367/'Summary (banks)'!$E$46</f>
        <v>1.2341869793273683E-3</v>
      </c>
      <c r="F1369" s="264">
        <f>F1367/'Summary (banks)'!$F$46</f>
        <v>0</v>
      </c>
      <c r="G1369" s="264">
        <f>G1367/'Summary (banks)'!$G$46</f>
        <v>0</v>
      </c>
      <c r="H1369" s="264">
        <f>H1367/'Summary (banks)'!$H$46</f>
        <v>0</v>
      </c>
      <c r="I1369" s="264">
        <f>I1367/'Summary (banks)'!$I$46</f>
        <v>0</v>
      </c>
      <c r="J1369" s="264">
        <f>J1367/'Summary (banks)'!$J$46</f>
        <v>6.0268891979601297E-3</v>
      </c>
      <c r="K1369" s="264">
        <f>K1367/'Summary (banks)'!$K$46</f>
        <v>1.4144271570014145E-3</v>
      </c>
      <c r="L1369" s="264">
        <f>L1367/'Summary (banks)'!$L$46</f>
        <v>1.6784452296819789E-2</v>
      </c>
      <c r="M1369" s="264">
        <f>M1367/'Summary (banks)'!$M$46</f>
        <v>1.0676156583629894E-2</v>
      </c>
      <c r="N1369" s="264">
        <f>N1367/'Summary (banks)'!$N$46</f>
        <v>0</v>
      </c>
      <c r="O1369" s="264">
        <f>O1367/'Summary (banks)'!$O$46</f>
        <v>0</v>
      </c>
      <c r="P1369" s="264">
        <f>P1367/'Summary (banks)'!$P$46</f>
        <v>0</v>
      </c>
      <c r="Q1369" s="264">
        <f>Q1367/'Summary (banks)'!$Q$46</f>
        <v>0</v>
      </c>
      <c r="R1369" s="264">
        <f>R1367/'Summary (banks)'!$R$46</f>
        <v>0</v>
      </c>
      <c r="S1369" s="264">
        <f>S1367/'Summary (banks)'!$S$46</f>
        <v>0</v>
      </c>
      <c r="T1369" s="264">
        <f>T1367/'Summary (banks)'!$T$46</f>
        <v>0</v>
      </c>
      <c r="U1369" s="264">
        <f>U1367/'Summary (banks)'!$U$46</f>
        <v>0</v>
      </c>
      <c r="V1369" s="264">
        <f>V1367/'Summary (banks)'!$V$46</f>
        <v>0</v>
      </c>
      <c r="W1369" s="264">
        <f>W1367/'Summary (banks)'!$W$46</f>
        <v>0</v>
      </c>
      <c r="X1369" s="264">
        <f>X1367/'Summary (banks)'!$X$46</f>
        <v>0</v>
      </c>
      <c r="Z1369" s="397"/>
    </row>
    <row r="1370" spans="1:26" s="204" customFormat="1" ht="15.75" thickBot="1" x14ac:dyDescent="0.3">
      <c r="A1370" s="690"/>
      <c r="B1370" s="685"/>
      <c r="C1370" s="188" t="s">
        <v>3</v>
      </c>
      <c r="D1370" s="188">
        <f>SUM(E1370:X1370)</f>
        <v>3727</v>
      </c>
      <c r="E1370" s="188">
        <f>HSBC!D5</f>
        <v>139</v>
      </c>
      <c r="F1370" s="188"/>
      <c r="G1370" s="188"/>
      <c r="H1370" s="188"/>
      <c r="I1370" s="188"/>
      <c r="J1370" s="188">
        <f>'BNP Paribas'!D8</f>
        <v>1382</v>
      </c>
      <c r="K1370" s="188">
        <f>'Crédit Agricole'!D5</f>
        <v>25</v>
      </c>
      <c r="L1370" s="188">
        <f>'Société Générale'!D6</f>
        <v>1427</v>
      </c>
      <c r="M1370" s="188">
        <f>'BPCE group'!D5</f>
        <v>754</v>
      </c>
      <c r="N1370" s="188"/>
      <c r="O1370" s="188"/>
      <c r="P1370" s="188"/>
      <c r="Q1370" s="188"/>
      <c r="R1370" s="188"/>
      <c r="S1370" s="188"/>
      <c r="T1370" s="188"/>
      <c r="U1370" s="188"/>
      <c r="V1370" s="188"/>
      <c r="W1370" s="188"/>
      <c r="X1370" s="188"/>
      <c r="Y1370" s="188"/>
      <c r="Z1370" s="404"/>
    </row>
    <row r="1371" spans="1:26" s="23" customFormat="1" x14ac:dyDescent="0.25">
      <c r="A1371" s="690"/>
      <c r="B1371" s="685"/>
      <c r="C1371" s="189" t="s">
        <v>337</v>
      </c>
      <c r="D1371" s="230">
        <f>D1370/'Summary (banks)'!$D$16</f>
        <v>1.7767806660329308E-3</v>
      </c>
      <c r="E1371" s="230">
        <f>E1370/'Summary (banks)'!$E$16</f>
        <v>5.3677487121264777E-4</v>
      </c>
      <c r="F1371" s="230">
        <f>F1370/'Summary (banks)'!$F$16</f>
        <v>0</v>
      </c>
      <c r="G1371" s="230">
        <f>G1370/'Summary (banks)'!$G$16</f>
        <v>0</v>
      </c>
      <c r="H1371" s="230">
        <f>H1370/'Summary (banks)'!$H$16</f>
        <v>0</v>
      </c>
      <c r="I1371" s="230">
        <f>I1370/'Summary (banks)'!$I$16</f>
        <v>0</v>
      </c>
      <c r="J1371" s="230">
        <f>J1370/'Summary (banks)'!$J$16</f>
        <v>7.6121861074849488E-3</v>
      </c>
      <c r="K1371" s="230">
        <f>K1370/'Summary (banks)'!$K$16</f>
        <v>1.8089201470290295E-4</v>
      </c>
      <c r="L1371" s="230">
        <f>L1370/'Summary (banks)'!$L$16</f>
        <v>1.0833915393725895E-2</v>
      </c>
      <c r="M1371" s="230">
        <f>M1370/'Summary (banks)'!$M$16</f>
        <v>7.328428275681087E-3</v>
      </c>
      <c r="N1371" s="230">
        <f>N1370/'Summary (banks)'!$N$16</f>
        <v>0</v>
      </c>
      <c r="O1371" s="230">
        <f>O1370/'Summary (banks)'!$O$16</f>
        <v>0</v>
      </c>
      <c r="P1371" s="230">
        <f>P1370/'Summary (banks)'!$P$16</f>
        <v>0</v>
      </c>
      <c r="Q1371" s="230">
        <f>Q1370/'Summary (banks)'!$Q$16</f>
        <v>0</v>
      </c>
      <c r="R1371" s="230">
        <f>R1370/'Summary (banks)'!$R$16</f>
        <v>0</v>
      </c>
      <c r="S1371" s="230">
        <f>S1370/'Summary (banks)'!$S$16</f>
        <v>0</v>
      </c>
      <c r="T1371" s="230">
        <f>T1370/'Summary (banks)'!$T$16</f>
        <v>0</v>
      </c>
      <c r="U1371" s="230">
        <f>U1370/'Summary (banks)'!$U$16</f>
        <v>0</v>
      </c>
      <c r="V1371" s="230">
        <f>V1370/'Summary (banks)'!$V$16</f>
        <v>0</v>
      </c>
      <c r="W1371" s="230">
        <f>W1370/'Summary (banks)'!$W$16</f>
        <v>0</v>
      </c>
      <c r="X1371" s="230">
        <f>X1370/'Summary (banks)'!$X$16</f>
        <v>0</v>
      </c>
      <c r="Y1371" s="204"/>
      <c r="Z1371" s="397"/>
    </row>
    <row r="1372" spans="1:26" s="365" customFormat="1" ht="15.75" thickBot="1" x14ac:dyDescent="0.3">
      <c r="A1372" s="690"/>
      <c r="B1372" s="685"/>
      <c r="C1372" s="359" t="s">
        <v>338</v>
      </c>
      <c r="D1372" s="264">
        <f>D1370/'Summary (banks)'!$D$20</f>
        <v>3.1793586516175318E-3</v>
      </c>
      <c r="E1372" s="264">
        <f>E1370/'Summary (banks)'!$E$20</f>
        <v>6.4833601529886429E-4</v>
      </c>
      <c r="F1372" s="264">
        <f>F1370/'Summary (banks)'!$F$20</f>
        <v>0</v>
      </c>
      <c r="G1372" s="264">
        <f>G1370/'Summary (banks)'!$G$20</f>
        <v>0</v>
      </c>
      <c r="H1372" s="264">
        <f>H1370/'Summary (banks)'!$H$20</f>
        <v>0</v>
      </c>
      <c r="I1372" s="264">
        <f>I1370/'Summary (banks)'!$I$20</f>
        <v>0</v>
      </c>
      <c r="J1372" s="264">
        <f>J1370/'Summary (banks)'!$J$20</f>
        <v>1.109416392389821E-2</v>
      </c>
      <c r="K1372" s="264">
        <f>K1370/'Summary (banks)'!$K$20</f>
        <v>7.2640632264063228E-4</v>
      </c>
      <c r="L1372" s="264">
        <f>L1370/'Summary (banks)'!$L$20</f>
        <v>1.7814341356236892E-2</v>
      </c>
      <c r="M1372" s="264">
        <f>M1370/'Summary (banks)'!$M$20</f>
        <v>6.4693264693264696E-2</v>
      </c>
      <c r="N1372" s="264">
        <f>N1370/'Summary (banks)'!$N$20</f>
        <v>0</v>
      </c>
      <c r="O1372" s="264">
        <f>O1370/'Summary (banks)'!$O$20</f>
        <v>0</v>
      </c>
      <c r="P1372" s="264">
        <f>P1370/'Summary (banks)'!$P$20</f>
        <v>0</v>
      </c>
      <c r="Q1372" s="264">
        <f>Q1370/'Summary (banks)'!$Q$20</f>
        <v>0</v>
      </c>
      <c r="R1372" s="264">
        <f>R1370/'Summary (banks)'!$R$20</f>
        <v>0</v>
      </c>
      <c r="S1372" s="264">
        <f>S1370/'Summary (banks)'!$S$20</f>
        <v>0</v>
      </c>
      <c r="T1372" s="264">
        <f>T1370/'Summary (banks)'!$T$20</f>
        <v>0</v>
      </c>
      <c r="U1372" s="264">
        <f>U1370/'Summary (banks)'!$U$20</f>
        <v>0</v>
      </c>
      <c r="V1372" s="264">
        <f>V1370/'Summary (banks)'!$V$20</f>
        <v>0</v>
      </c>
      <c r="W1372" s="264">
        <f>W1370/'Summary (banks)'!$W$20</f>
        <v>0</v>
      </c>
      <c r="X1372" s="264">
        <f>X1370/'Summary (banks)'!$X$20</f>
        <v>0</v>
      </c>
      <c r="Y1372" s="360"/>
      <c r="Z1372" s="397"/>
    </row>
    <row r="1373" spans="1:26" s="230" customFormat="1" ht="15" customHeight="1" thickTop="1" thickBot="1" x14ac:dyDescent="0.3">
      <c r="A1373" s="690"/>
      <c r="B1373" s="685"/>
      <c r="C1373" s="190" t="s">
        <v>405</v>
      </c>
      <c r="D1373" s="188"/>
      <c r="E1373" s="190"/>
      <c r="F1373" s="190"/>
      <c r="G1373" s="190"/>
      <c r="H1373" s="188"/>
      <c r="I1373" s="188"/>
      <c r="J1373" s="190"/>
      <c r="K1373" s="190"/>
      <c r="L1373" s="190"/>
      <c r="M1373" s="190"/>
      <c r="N1373" s="190"/>
      <c r="O1373" s="190"/>
      <c r="P1373" s="188"/>
      <c r="Q1373" s="188"/>
      <c r="R1373" s="190"/>
      <c r="S1373" s="190"/>
      <c r="T1373" s="188"/>
      <c r="U1373" s="188"/>
      <c r="V1373" s="188"/>
      <c r="W1373" s="188"/>
      <c r="X1373" s="188"/>
      <c r="Y1373" s="190"/>
      <c r="Z1373" s="405"/>
    </row>
    <row r="1374" spans="1:26" s="204" customFormat="1" ht="15.75" thickBot="1" x14ac:dyDescent="0.3">
      <c r="A1374" s="690"/>
      <c r="B1374" s="686"/>
      <c r="C1374" s="191" t="s">
        <v>406</v>
      </c>
      <c r="D1374" s="192"/>
      <c r="E1374" s="192"/>
      <c r="F1374" s="192"/>
      <c r="G1374" s="192"/>
      <c r="H1374" s="192"/>
      <c r="I1374" s="192"/>
      <c r="J1374" s="192"/>
      <c r="K1374" s="192"/>
      <c r="L1374" s="192"/>
      <c r="M1374" s="192"/>
      <c r="N1374" s="192"/>
      <c r="O1374" s="192"/>
      <c r="P1374" s="192"/>
      <c r="Q1374" s="192"/>
      <c r="R1374" s="192"/>
      <c r="S1374" s="192"/>
      <c r="T1374" s="192"/>
      <c r="U1374" s="192"/>
      <c r="V1374" s="192"/>
      <c r="W1374" s="192"/>
      <c r="X1374" s="192"/>
      <c r="Y1374" s="192"/>
      <c r="Z1374" s="398"/>
    </row>
    <row r="1375" spans="1:26" s="23" customFormat="1" ht="16.5" thickTop="1" thickBot="1" x14ac:dyDescent="0.3">
      <c r="A1375" s="690"/>
      <c r="B1375" s="687" t="s">
        <v>82</v>
      </c>
      <c r="C1375" s="200" t="s">
        <v>91</v>
      </c>
      <c r="D1375" s="200">
        <f>D1367/D1364</f>
        <v>0.23785130832064239</v>
      </c>
      <c r="E1375" s="200">
        <f>E1367/E1364</f>
        <v>0.2105263157894737</v>
      </c>
      <c r="F1375" s="200" t="e">
        <f t="shared" ref="F1375:X1375" si="22">F1367/F1364</f>
        <v>#DIV/0!</v>
      </c>
      <c r="G1375" s="200" t="e">
        <f t="shared" si="22"/>
        <v>#DIV/0!</v>
      </c>
      <c r="H1375" s="200" t="e">
        <f t="shared" si="22"/>
        <v>#DIV/0!</v>
      </c>
      <c r="I1375" s="200" t="e">
        <f t="shared" si="22"/>
        <v>#DIV/0!</v>
      </c>
      <c r="J1375" s="200">
        <f t="shared" si="22"/>
        <v>0.25</v>
      </c>
      <c r="K1375" s="200">
        <f t="shared" si="22"/>
        <v>0.16666666666666666</v>
      </c>
      <c r="L1375" s="200">
        <f t="shared" si="22"/>
        <v>0.23456790123456789</v>
      </c>
      <c r="M1375" s="200">
        <f t="shared" si="22"/>
        <v>0.2608695652173913</v>
      </c>
      <c r="N1375" s="200" t="e">
        <f t="shared" si="22"/>
        <v>#DIV/0!</v>
      </c>
      <c r="O1375" s="200" t="e">
        <f t="shared" si="22"/>
        <v>#DIV/0!</v>
      </c>
      <c r="P1375" s="200" t="e">
        <f t="shared" si="22"/>
        <v>#DIV/0!</v>
      </c>
      <c r="Q1375" s="200" t="e">
        <f t="shared" si="22"/>
        <v>#DIV/0!</v>
      </c>
      <c r="R1375" s="200" t="e">
        <f t="shared" si="22"/>
        <v>#DIV/0!</v>
      </c>
      <c r="S1375" s="200" t="e">
        <f t="shared" si="22"/>
        <v>#DIV/0!</v>
      </c>
      <c r="T1375" s="200" t="e">
        <f t="shared" si="22"/>
        <v>#DIV/0!</v>
      </c>
      <c r="U1375" s="200" t="e">
        <f t="shared" si="22"/>
        <v>#DIV/0!</v>
      </c>
      <c r="V1375" s="200" t="e">
        <f t="shared" si="22"/>
        <v>#DIV/0!</v>
      </c>
      <c r="W1375" s="200" t="e">
        <f t="shared" si="22"/>
        <v>#DIV/0!</v>
      </c>
      <c r="X1375" s="200" t="e">
        <f t="shared" si="22"/>
        <v>#DIV/0!</v>
      </c>
      <c r="Y1375" s="200"/>
      <c r="Z1375" s="406" t="e">
        <f>MEDIAN(E1375:X1375)</f>
        <v>#DIV/0!</v>
      </c>
    </row>
    <row r="1376" spans="1:26" s="204" customFormat="1" ht="15.75" thickBot="1" x14ac:dyDescent="0.3">
      <c r="A1376" s="690"/>
      <c r="B1376" s="688"/>
      <c r="C1376" s="193" t="s">
        <v>407</v>
      </c>
      <c r="Z1376" s="397"/>
    </row>
    <row r="1377" spans="1:26" s="204" customFormat="1" ht="15.75" thickBot="1" x14ac:dyDescent="0.3">
      <c r="A1377" s="690"/>
      <c r="B1377" s="688"/>
      <c r="C1377" s="188" t="s">
        <v>497</v>
      </c>
      <c r="D1377" s="233">
        <f t="shared" ref="D1377:X1377" si="23">D1364/D1370</f>
        <v>4.8062892406761475E-2</v>
      </c>
      <c r="E1377" s="188">
        <f t="shared" si="23"/>
        <v>0.12324028776978416</v>
      </c>
      <c r="F1377" s="188" t="e">
        <f t="shared" si="23"/>
        <v>#DIV/0!</v>
      </c>
      <c r="G1377" s="188" t="e">
        <f t="shared" si="23"/>
        <v>#DIV/0!</v>
      </c>
      <c r="H1377" s="188" t="e">
        <f t="shared" si="23"/>
        <v>#DIV/0!</v>
      </c>
      <c r="I1377" s="188" t="e">
        <f t="shared" si="23"/>
        <v>#DIV/0!</v>
      </c>
      <c r="J1377" s="188">
        <f t="shared" si="23"/>
        <v>3.7626628075253257E-2</v>
      </c>
      <c r="K1377" s="188">
        <f t="shared" si="23"/>
        <v>0.24</v>
      </c>
      <c r="L1377" s="392">
        <f t="shared" si="23"/>
        <v>5.6762438682550806E-2</v>
      </c>
      <c r="M1377" s="188">
        <f t="shared" si="23"/>
        <v>3.0503978779840849E-2</v>
      </c>
      <c r="N1377" s="188" t="e">
        <f t="shared" si="23"/>
        <v>#DIV/0!</v>
      </c>
      <c r="O1377" s="188" t="e">
        <f t="shared" si="23"/>
        <v>#DIV/0!</v>
      </c>
      <c r="P1377" s="188" t="e">
        <f t="shared" si="23"/>
        <v>#DIV/0!</v>
      </c>
      <c r="Q1377" s="188" t="e">
        <f t="shared" si="23"/>
        <v>#DIV/0!</v>
      </c>
      <c r="R1377" s="188" t="e">
        <f t="shared" si="23"/>
        <v>#DIV/0!</v>
      </c>
      <c r="S1377" s="188" t="e">
        <f t="shared" si="23"/>
        <v>#DIV/0!</v>
      </c>
      <c r="T1377" s="188" t="e">
        <f t="shared" si="23"/>
        <v>#DIV/0!</v>
      </c>
      <c r="U1377" s="188" t="e">
        <f t="shared" si="23"/>
        <v>#DIV/0!</v>
      </c>
      <c r="V1377" s="188" t="e">
        <f t="shared" si="23"/>
        <v>#DIV/0!</v>
      </c>
      <c r="W1377" s="188" t="e">
        <f t="shared" si="23"/>
        <v>#DIV/0!</v>
      </c>
      <c r="X1377" s="188" t="e">
        <f t="shared" si="23"/>
        <v>#DIV/0!</v>
      </c>
      <c r="Y1377" s="188"/>
      <c r="Z1377" s="404"/>
    </row>
    <row r="1378" spans="1:26" s="204" customFormat="1" x14ac:dyDescent="0.25">
      <c r="A1378" s="690"/>
      <c r="B1378" s="688"/>
      <c r="C1378" s="189" t="s">
        <v>445</v>
      </c>
      <c r="D1378" s="234">
        <f>D1377/'Summary (banks)'!$D$81</f>
        <v>1.0689005028810656</v>
      </c>
      <c r="E1378" s="230">
        <f>E1377/'Summary (banks)'!$E$81</f>
        <v>1.8761111956356362</v>
      </c>
      <c r="F1378" s="230" t="e">
        <f>F1377/'Summary (banks)'!$F$81</f>
        <v>#DIV/0!</v>
      </c>
      <c r="G1378" s="230" t="e">
        <f>G1377/'Summary (banks)'!$G$81</f>
        <v>#DIV/0!</v>
      </c>
      <c r="H1378" s="230" t="e">
        <f>H1377/'Summary (banks)'!$H$81</f>
        <v>#DIV/0!</v>
      </c>
      <c r="I1378" s="230" t="e">
        <f>I1377/'Summary (banks)'!$I$81</f>
        <v>#DIV/0!</v>
      </c>
      <c r="J1378" s="230">
        <f>J1377/'Summary (banks)'!$J$81</f>
        <v>0.69776833030544483</v>
      </c>
      <c r="K1378" s="230">
        <f>K1377/'Summary (banks)'!$K$81</f>
        <v>3.7512960868581771</v>
      </c>
      <c r="L1378" s="230">
        <f>L1377/'Summary (banks)'!$L$81</f>
        <v>1.2234530148111376</v>
      </c>
      <c r="M1378" s="230">
        <f>M1377/'Summary (banks)'!$M$81</f>
        <v>0.4752366542582504</v>
      </c>
      <c r="N1378" s="230" t="e">
        <f>N1377/'Summary (banks)'!$N$81</f>
        <v>#DIV/0!</v>
      </c>
      <c r="O1378" s="230" t="e">
        <f>O1377/'Summary (banks)'!$O$81</f>
        <v>#DIV/0!</v>
      </c>
      <c r="P1378" s="230" t="e">
        <f>P1377/'Summary (banks)'!$P$81</f>
        <v>#DIV/0!</v>
      </c>
      <c r="Q1378" s="230" t="e">
        <f>Q1377/'Summary (banks)'!$Q$81</f>
        <v>#DIV/0!</v>
      </c>
      <c r="R1378" s="230" t="e">
        <f>R1377/'Summary (banks)'!$R$81</f>
        <v>#DIV/0!</v>
      </c>
      <c r="S1378" s="230" t="e">
        <f>S1377/'Summary (banks)'!$S$81</f>
        <v>#DIV/0!</v>
      </c>
      <c r="T1378" s="230" t="e">
        <f>T1377/'Summary (banks)'!$T$81</f>
        <v>#DIV/0!</v>
      </c>
      <c r="U1378" s="230" t="e">
        <f>U1377/'Summary (banks)'!$U$81</f>
        <v>#DIV/0!</v>
      </c>
      <c r="V1378" s="230" t="e">
        <f>V1377/'Summary (banks)'!$V$81</f>
        <v>#DIV/0!</v>
      </c>
      <c r="W1378" s="230" t="e">
        <f>W1377/'Summary (banks)'!$W$81</f>
        <v>#DIV/0!</v>
      </c>
      <c r="X1378" s="230" t="e">
        <f>X1377/'Summary (banks)'!$X$81</f>
        <v>#DIV/0!</v>
      </c>
      <c r="Z1378" s="397"/>
    </row>
    <row r="1379" spans="1:26" s="364" customFormat="1" x14ac:dyDescent="0.25">
      <c r="A1379" s="690"/>
      <c r="B1379" s="688"/>
      <c r="C1379" s="359" t="s">
        <v>446</v>
      </c>
      <c r="D1379" s="363">
        <f>D1377/'Summary (banks)'!$D$84</f>
        <v>0.83240110801231115</v>
      </c>
      <c r="E1379" s="264">
        <f>E1377/'Summary (banks)'!$E$84</f>
        <v>1.5106078024178593</v>
      </c>
      <c r="F1379" s="264" t="e">
        <f>F1377/'Summary (banks)'!$F$84</f>
        <v>#DIV/0!</v>
      </c>
      <c r="G1379" s="264" t="e">
        <f>G1377/'Summary (banks)'!$G$84</f>
        <v>#DIV/0!</v>
      </c>
      <c r="H1379" s="264" t="e">
        <f>H1377/'Summary (banks)'!$H$84</f>
        <v>#DIV/0!</v>
      </c>
      <c r="I1379" s="264" t="e">
        <f>I1377/'Summary (banks)'!$I$84</f>
        <v>#DIV/0!</v>
      </c>
      <c r="J1379" s="264">
        <f>J1377/'Summary (banks)'!$J$84</f>
        <v>0.59746960603369004</v>
      </c>
      <c r="K1379" s="264">
        <f>K1377/'Summary (banks)'!$K$84</f>
        <v>3.3052581032412967</v>
      </c>
      <c r="L1379" s="264">
        <f>L1377/'Summary (banks)'!$L$84</f>
        <v>1.0199413163362607</v>
      </c>
      <c r="M1379" s="264">
        <f>M1377/'Summary (banks)'!$M$84</f>
        <v>0.20586211504287499</v>
      </c>
      <c r="N1379" s="264" t="e">
        <f>N1377/'Summary (banks)'!$N$84</f>
        <v>#DIV/0!</v>
      </c>
      <c r="O1379" s="264" t="e">
        <f>O1377/'Summary (banks)'!$O$84</f>
        <v>#DIV/0!</v>
      </c>
      <c r="P1379" s="264" t="e">
        <f>P1377/'Summary (banks)'!$P$84</f>
        <v>#DIV/0!</v>
      </c>
      <c r="Q1379" s="264" t="e">
        <f>Q1377/'Summary (banks)'!$Q$84</f>
        <v>#DIV/0!</v>
      </c>
      <c r="R1379" s="264" t="e">
        <f>R1377/'Summary (banks)'!$R$84</f>
        <v>#DIV/0!</v>
      </c>
      <c r="S1379" s="264" t="e">
        <f>S1377/'Summary (banks)'!$S$84</f>
        <v>#DIV/0!</v>
      </c>
      <c r="T1379" s="264" t="e">
        <f>T1377/'Summary (banks)'!$T$84</f>
        <v>#DIV/0!</v>
      </c>
      <c r="U1379" s="264" t="e">
        <f>U1377/'Summary (banks)'!$U$84</f>
        <v>#DIV/0!</v>
      </c>
      <c r="V1379" s="264" t="e">
        <f>V1377/'Summary (banks)'!$V$84</f>
        <v>#DIV/0!</v>
      </c>
      <c r="W1379" s="264" t="e">
        <f>W1377/'Summary (banks)'!$W$84</f>
        <v>#DIV/0!</v>
      </c>
      <c r="X1379" s="264" t="e">
        <f>X1377/'Summary (banks)'!$X$84</f>
        <v>#DIV/0!</v>
      </c>
      <c r="Y1379" s="360"/>
      <c r="Z1379" s="397"/>
    </row>
    <row r="1380" spans="1:26" s="204" customFormat="1" ht="15.75" thickBot="1" x14ac:dyDescent="0.3">
      <c r="A1380" s="690"/>
      <c r="B1380" s="688"/>
      <c r="C1380" s="372" t="s">
        <v>447</v>
      </c>
      <c r="D1380" s="234">
        <f>D1377/'Summary (banks)'!$D$92</f>
        <v>1.150750259184101</v>
      </c>
      <c r="E1380" s="230">
        <f>E1377/'Summary (banks)'!$E$86</f>
        <v>0.50226428395286749</v>
      </c>
      <c r="F1380" s="230" t="e">
        <f>F1377/'Summary (banks)'!$F$86</f>
        <v>#DIV/0!</v>
      </c>
      <c r="G1380" s="230" t="e">
        <f>G1377/'Summary (banks)'!$G$86</f>
        <v>#DIV/0!</v>
      </c>
      <c r="H1380" s="230" t="e">
        <f>H1377/'Summary (banks)'!$H$86</f>
        <v>#DIV/0!</v>
      </c>
      <c r="I1380" s="230" t="e">
        <f>I1377/'Summary (banks)'!$I$86</f>
        <v>#DIV/0!</v>
      </c>
      <c r="J1380" s="230">
        <f>J1377/'Summary (banks)'!$J$86</f>
        <v>0.33487222096885727</v>
      </c>
      <c r="K1380" s="230">
        <f>K1377/'Summary (banks)'!$K$86</f>
        <v>2.7910688836104511</v>
      </c>
      <c r="L1380" s="230">
        <f>L1377/'Summary (banks)'!$L$86</f>
        <v>0.21770214001422428</v>
      </c>
      <c r="M1380" s="230">
        <f>M1377/'Summary (banks)'!$M$86</f>
        <v>0.23615041945350476</v>
      </c>
      <c r="N1380" s="230" t="e">
        <f>N1377/'Summary (banks)'!$N$86</f>
        <v>#DIV/0!</v>
      </c>
      <c r="O1380" s="230" t="e">
        <f>O1377/'Summary (banks)'!$O$86</f>
        <v>#DIV/0!</v>
      </c>
      <c r="P1380" s="230" t="e">
        <f>P1377/'Summary (banks)'!$P$86</f>
        <v>#DIV/0!</v>
      </c>
      <c r="Q1380" s="230" t="e">
        <f>Q1377/'Summary (banks)'!$Q$86</f>
        <v>#DIV/0!</v>
      </c>
      <c r="R1380" s="230" t="e">
        <f>R1377/'Summary (banks)'!$R$86</f>
        <v>#DIV/0!</v>
      </c>
      <c r="S1380" s="230" t="e">
        <f>S1377/'Summary (banks)'!$S$86</f>
        <v>#DIV/0!</v>
      </c>
      <c r="T1380" s="230" t="e">
        <f>T1377/'Summary (banks)'!$T$86</f>
        <v>#DIV/0!</v>
      </c>
      <c r="U1380" s="230" t="e">
        <f>U1377/'Summary (banks)'!$U$86</f>
        <v>#DIV/0!</v>
      </c>
      <c r="V1380" s="230" t="e">
        <f>V1377/'Summary (banks)'!$V$86</f>
        <v>#DIV/0!</v>
      </c>
      <c r="W1380" s="230" t="e">
        <f>W1377/'Summary (banks)'!$W$86</f>
        <v>#DIV/0!</v>
      </c>
      <c r="X1380" s="230" t="e">
        <f>X1377/'Summary (banks)'!$X$86</f>
        <v>#DIV/0!</v>
      </c>
      <c r="Z1380" s="397"/>
    </row>
    <row r="1381" spans="1:26" s="230" customFormat="1" ht="15.75" thickBot="1" x14ac:dyDescent="0.3">
      <c r="A1381" s="690"/>
      <c r="B1381" s="688"/>
      <c r="C1381" s="201" t="s">
        <v>498</v>
      </c>
      <c r="D1381" s="201">
        <f t="shared" ref="D1381:X1381" si="24">D1364/D1361</f>
        <v>0.4678656202463935</v>
      </c>
      <c r="E1381" s="201">
        <f t="shared" si="24"/>
        <v>0.45238095238095238</v>
      </c>
      <c r="F1381" s="201" t="e">
        <f t="shared" si="24"/>
        <v>#DIV/0!</v>
      </c>
      <c r="G1381" s="201" t="e">
        <f t="shared" si="24"/>
        <v>#DIV/0!</v>
      </c>
      <c r="H1381" s="201" t="e">
        <f t="shared" si="24"/>
        <v>#DIV/0!</v>
      </c>
      <c r="I1381" s="201" t="e">
        <f t="shared" si="24"/>
        <v>#DIV/0!</v>
      </c>
      <c r="J1381" s="201">
        <f t="shared" si="24"/>
        <v>0.42276422764227645</v>
      </c>
      <c r="K1381" s="201">
        <f t="shared" si="24"/>
        <v>0.66666666666666663</v>
      </c>
      <c r="L1381" s="201">
        <f t="shared" si="24"/>
        <v>0.5547945205479452</v>
      </c>
      <c r="M1381" s="201">
        <f t="shared" si="24"/>
        <v>0.34328358208955223</v>
      </c>
      <c r="N1381" s="201" t="e">
        <f t="shared" si="24"/>
        <v>#DIV/0!</v>
      </c>
      <c r="O1381" s="201" t="e">
        <f t="shared" si="24"/>
        <v>#DIV/0!</v>
      </c>
      <c r="P1381" s="201" t="e">
        <f t="shared" si="24"/>
        <v>#DIV/0!</v>
      </c>
      <c r="Q1381" s="201" t="e">
        <f t="shared" si="24"/>
        <v>#DIV/0!</v>
      </c>
      <c r="R1381" s="201" t="e">
        <f t="shared" si="24"/>
        <v>#DIV/0!</v>
      </c>
      <c r="S1381" s="201" t="e">
        <f t="shared" si="24"/>
        <v>#DIV/0!</v>
      </c>
      <c r="T1381" s="201" t="e">
        <f t="shared" si="24"/>
        <v>#DIV/0!</v>
      </c>
      <c r="U1381" s="201" t="e">
        <f t="shared" si="24"/>
        <v>#DIV/0!</v>
      </c>
      <c r="V1381" s="201" t="e">
        <f t="shared" si="24"/>
        <v>#DIV/0!</v>
      </c>
      <c r="W1381" s="201" t="e">
        <f t="shared" si="24"/>
        <v>#DIV/0!</v>
      </c>
      <c r="X1381" s="201" t="e">
        <f t="shared" si="24"/>
        <v>#DIV/0!</v>
      </c>
      <c r="Y1381" s="201"/>
      <c r="Z1381" s="407"/>
    </row>
    <row r="1382" spans="1:26" s="230" customFormat="1" x14ac:dyDescent="0.25">
      <c r="A1382" s="690"/>
      <c r="B1382" s="688"/>
      <c r="C1382" s="382" t="s">
        <v>445</v>
      </c>
      <c r="D1382" s="230">
        <f>D1381/'Summary (banks)'!$D$94</f>
        <v>2.4227310275416682</v>
      </c>
      <c r="E1382" s="230">
        <f>E1381/'Summary (banks)'!$E$94</f>
        <v>1.4338464489521892</v>
      </c>
      <c r="F1382" s="230" t="e">
        <f>F1381/'Summary (banks)'!$F$94</f>
        <v>#DIV/0!</v>
      </c>
      <c r="G1382" s="230" t="e">
        <f>G1381/'Summary (banks)'!$G$94</f>
        <v>#DIV/0!</v>
      </c>
      <c r="H1382" s="230" t="e">
        <f>H1381/'Summary (banks)'!$H$94</f>
        <v>#DIV/0!</v>
      </c>
      <c r="I1382" s="230" t="e">
        <f>I1381/'Summary (banks)'!$I$94</f>
        <v>#DIV/0!</v>
      </c>
      <c r="J1382" s="230">
        <f>J1381/'Summary (banks)'!$J$94</f>
        <v>1.8542033101638473</v>
      </c>
      <c r="K1382" s="230">
        <f>K1381/'Summary (banks)'!$K$94</f>
        <v>2.4448465656337177</v>
      </c>
      <c r="L1382" s="230">
        <f>L1381/'Summary (banks)'!$L$94</f>
        <v>2.3280307462626344</v>
      </c>
      <c r="M1382" s="230">
        <f>M1381/'Summary (banks)'!$M$94</f>
        <v>1.2404784074780548</v>
      </c>
      <c r="N1382" s="230" t="e">
        <f>N1381/'Summary (banks)'!$N$94</f>
        <v>#DIV/0!</v>
      </c>
      <c r="O1382" s="230" t="e">
        <f>O1381/'Summary (banks)'!$O$94</f>
        <v>#DIV/0!</v>
      </c>
      <c r="P1382" s="230" t="e">
        <f>P1381/'Summary (banks)'!$P$94</f>
        <v>#DIV/0!</v>
      </c>
      <c r="Q1382" s="230" t="e">
        <f>Q1381/'Summary (banks)'!$Q$94</f>
        <v>#DIV/0!</v>
      </c>
      <c r="R1382" s="230" t="e">
        <f>R1381/'Summary (banks)'!$R$94</f>
        <v>#DIV/0!</v>
      </c>
      <c r="S1382" s="230" t="e">
        <f>S1381/'Summary (banks)'!$S$94</f>
        <v>#DIV/0!</v>
      </c>
      <c r="T1382" s="230" t="e">
        <f>T1381/'Summary (banks)'!$T$94</f>
        <v>#DIV/0!</v>
      </c>
      <c r="U1382" s="230" t="e">
        <f>U1381/'Summary (banks)'!$U$94</f>
        <v>#DIV/0!</v>
      </c>
      <c r="V1382" s="230" t="e">
        <f>V1381/'Summary (banks)'!$V$94</f>
        <v>#DIV/0!</v>
      </c>
      <c r="W1382" s="230" t="e">
        <f>W1381/'Summary (banks)'!$W$94</f>
        <v>#DIV/0!</v>
      </c>
      <c r="X1382" s="230" t="e">
        <f>X1381/'Summary (banks)'!$X$94</f>
        <v>#DIV/0!</v>
      </c>
      <c r="Z1382" s="399"/>
    </row>
    <row r="1383" spans="1:26" s="386" customFormat="1" x14ac:dyDescent="0.25">
      <c r="A1383" s="690"/>
      <c r="B1383" s="688"/>
      <c r="C1383" s="383" t="s">
        <v>446</v>
      </c>
      <c r="D1383" s="264">
        <f>D1381/'Summary (banks)'!$D$97</f>
        <v>1.7720368674459221</v>
      </c>
      <c r="E1383" s="264">
        <f>E1381/'Summary (banks)'!$E$97</f>
        <v>1.0426448208149237</v>
      </c>
      <c r="F1383" s="264" t="e">
        <f>F1381/'Summary (banks)'!$F$97</f>
        <v>#DIV/0!</v>
      </c>
      <c r="G1383" s="264" t="e">
        <f>G1381/'Summary (banks)'!$G$97</f>
        <v>#DIV/0!</v>
      </c>
      <c r="H1383" s="264" t="e">
        <f>H1381/'Summary (banks)'!$H$97</f>
        <v>#DIV/0!</v>
      </c>
      <c r="I1383" s="264" t="e">
        <f>I1381/'Summary (banks)'!$I$97</f>
        <v>#DIV/0!</v>
      </c>
      <c r="J1383" s="264">
        <f>J1381/'Summary (banks)'!$J$97</f>
        <v>1.5430220688440155</v>
      </c>
      <c r="K1383" s="264">
        <f>K1381/'Summary (banks)'!$K$97</f>
        <v>2.3638788848872885</v>
      </c>
      <c r="L1383" s="264">
        <f>L1381/'Summary (banks)'!$L$97</f>
        <v>1.6857888235402569</v>
      </c>
      <c r="M1383" s="264">
        <f>M1381/'Summary (banks)'!$M$97</f>
        <v>0.94338383358252176</v>
      </c>
      <c r="N1383" s="264" t="e">
        <f>N1381/'Summary (banks)'!$N$97</f>
        <v>#DIV/0!</v>
      </c>
      <c r="O1383" s="264" t="e">
        <f>O1381/'Summary (banks)'!$O$97</f>
        <v>#DIV/0!</v>
      </c>
      <c r="P1383" s="264" t="e">
        <f>P1381/'Summary (banks)'!$P$97</f>
        <v>#DIV/0!</v>
      </c>
      <c r="Q1383" s="264" t="e">
        <f>Q1381/'Summary (banks)'!$Q$97</f>
        <v>#DIV/0!</v>
      </c>
      <c r="R1383" s="264" t="e">
        <f>R1381/'Summary (banks)'!$R$97</f>
        <v>#DIV/0!</v>
      </c>
      <c r="S1383" s="264" t="e">
        <f>S1381/'Summary (banks)'!$S$97</f>
        <v>#DIV/0!</v>
      </c>
      <c r="T1383" s="264" t="e">
        <f>T1381/'Summary (banks)'!$T$97</f>
        <v>#DIV/0!</v>
      </c>
      <c r="U1383" s="264" t="e">
        <f>U1381/'Summary (banks)'!$U$97</f>
        <v>#DIV/0!</v>
      </c>
      <c r="V1383" s="264" t="e">
        <f>V1381/'Summary (banks)'!$V$97</f>
        <v>#DIV/0!</v>
      </c>
      <c r="W1383" s="264" t="e">
        <f>W1381/'Summary (banks)'!$W$97</f>
        <v>#DIV/0!</v>
      </c>
      <c r="X1383" s="264" t="e">
        <f>X1381/'Summary (banks)'!$X$97</f>
        <v>#DIV/0!</v>
      </c>
      <c r="Y1383" s="264"/>
      <c r="Z1383" s="399"/>
    </row>
    <row r="1384" spans="1:26" s="230" customFormat="1" x14ac:dyDescent="0.25">
      <c r="A1384" s="690"/>
      <c r="B1384" s="688"/>
      <c r="C1384" s="385" t="s">
        <v>447</v>
      </c>
      <c r="D1384" s="230">
        <f>D1381/'Summary (banks)'!$D$105</f>
        <v>2.1565874764674913</v>
      </c>
      <c r="E1384" s="230">
        <f>E1381/'Summary (banks)'!$E$99</f>
        <v>0.80611959761549945</v>
      </c>
      <c r="F1384" s="230" t="e">
        <f>F1381/'Summary (banks)'!$F$99</f>
        <v>#DIV/0!</v>
      </c>
      <c r="G1384" s="230" t="e">
        <f>G1381/'Summary (banks)'!$G$99</f>
        <v>#DIV/0!</v>
      </c>
      <c r="H1384" s="230" t="e">
        <f>H1381/'Summary (banks)'!$H$99</f>
        <v>#DIV/0!</v>
      </c>
      <c r="I1384" s="230" t="e">
        <f>I1381/'Summary (banks)'!$I$99</f>
        <v>#DIV/0!</v>
      </c>
      <c r="J1384" s="230">
        <f>J1381/'Summary (banks)'!$J$99</f>
        <v>1.1642090945624286</v>
      </c>
      <c r="K1384" s="230">
        <f>K1381/'Summary (banks)'!$K$99</f>
        <v>3.279493269992082</v>
      </c>
      <c r="L1384" s="230">
        <f>L1381/'Summary (banks)'!$L$99</f>
        <v>1.0740358900026541</v>
      </c>
      <c r="M1384" s="230">
        <f>M1381/'Summary (banks)'!$M$99</f>
        <v>0.90830536313647081</v>
      </c>
      <c r="N1384" s="230" t="e">
        <f>N1381/'Summary (banks)'!$N$99</f>
        <v>#DIV/0!</v>
      </c>
      <c r="O1384" s="230" t="e">
        <f>O1381/'Summary (banks)'!$O$99</f>
        <v>#DIV/0!</v>
      </c>
      <c r="P1384" s="230" t="e">
        <f>P1381/'Summary (banks)'!$P$99</f>
        <v>#DIV/0!</v>
      </c>
      <c r="Q1384" s="230" t="e">
        <f>Q1381/'Summary (banks)'!$Q$99</f>
        <v>#DIV/0!</v>
      </c>
      <c r="R1384" s="230" t="e">
        <f>R1381/'Summary (banks)'!$R$99</f>
        <v>#DIV/0!</v>
      </c>
      <c r="S1384" s="230" t="e">
        <f>S1381/'Summary (banks)'!$S$99</f>
        <v>#DIV/0!</v>
      </c>
      <c r="T1384" s="230" t="e">
        <f>T1381/'Summary (banks)'!$T$99</f>
        <v>#DIV/0!</v>
      </c>
      <c r="U1384" s="230" t="e">
        <f>U1381/'Summary (banks)'!$U$99</f>
        <v>#DIV/0!</v>
      </c>
      <c r="V1384" s="230" t="e">
        <f>V1381/'Summary (banks)'!$V$99</f>
        <v>#DIV/0!</v>
      </c>
      <c r="W1384" s="230" t="e">
        <f>W1381/'Summary (banks)'!$W$99</f>
        <v>#DIV/0!</v>
      </c>
      <c r="X1384" s="230" t="e">
        <f>X1381/'Summary (banks)'!$X$99</f>
        <v>#DIV/0!</v>
      </c>
      <c r="Z1384" s="399"/>
    </row>
    <row r="1385" spans="1:26" s="51" customFormat="1" ht="15.75" thickBot="1" x14ac:dyDescent="0.3">
      <c r="A1385" s="422"/>
      <c r="B1385" s="423"/>
      <c r="C1385" s="424"/>
      <c r="D1385" s="425"/>
      <c r="E1385" s="426"/>
      <c r="F1385" s="426"/>
      <c r="G1385" s="426"/>
      <c r="H1385" s="426"/>
      <c r="I1385" s="426"/>
      <c r="J1385" s="426"/>
      <c r="K1385" s="426"/>
      <c r="L1385" s="426"/>
      <c r="M1385" s="426"/>
      <c r="N1385" s="426"/>
      <c r="O1385" s="426"/>
      <c r="P1385" s="426"/>
      <c r="Q1385" s="426"/>
      <c r="R1385" s="426"/>
      <c r="S1385" s="426"/>
      <c r="T1385" s="426"/>
      <c r="U1385" s="426"/>
      <c r="V1385" s="426"/>
      <c r="W1385" s="426"/>
      <c r="X1385" s="426"/>
      <c r="Y1385" s="97"/>
      <c r="Z1385" s="97"/>
    </row>
    <row r="1386" spans="1:26" s="204" customFormat="1" ht="15.75" thickBot="1" x14ac:dyDescent="0.3">
      <c r="A1386" s="682" t="s">
        <v>424</v>
      </c>
      <c r="B1386" s="684" t="s">
        <v>331</v>
      </c>
      <c r="C1386" s="188" t="s">
        <v>2</v>
      </c>
      <c r="D1386" s="203">
        <f>SUM(E1386:X1386)</f>
        <v>6.3111999999999995</v>
      </c>
      <c r="E1386" s="203"/>
      <c r="F1386" s="203"/>
      <c r="G1386" s="203"/>
      <c r="H1386" s="203"/>
      <c r="I1386" s="203">
        <f>'Standard Chartered'!C5</f>
        <v>6.3111999999999995</v>
      </c>
      <c r="J1386" s="188"/>
      <c r="K1386" s="188"/>
      <c r="L1386" s="188"/>
      <c r="M1386" s="188"/>
      <c r="N1386" s="188"/>
      <c r="O1386" s="188"/>
      <c r="P1386" s="188"/>
      <c r="Q1386" s="188"/>
      <c r="R1386" s="188"/>
      <c r="S1386" s="188"/>
      <c r="T1386" s="188"/>
      <c r="U1386" s="188"/>
      <c r="V1386" s="188"/>
      <c r="W1386" s="188"/>
      <c r="X1386" s="188"/>
      <c r="Y1386" s="188"/>
      <c r="Z1386" s="404"/>
    </row>
    <row r="1387" spans="1:26" s="23" customFormat="1" x14ac:dyDescent="0.25">
      <c r="A1387" s="683"/>
      <c r="B1387" s="685"/>
      <c r="C1387" s="189" t="s">
        <v>333</v>
      </c>
      <c r="D1387" s="230">
        <f>D1386/'Summary (banks)'!$D$3</f>
        <v>1.2921998335685656E-5</v>
      </c>
      <c r="E1387" s="230">
        <f>E1386/'Summary (banks)'!$E$3</f>
        <v>0</v>
      </c>
      <c r="F1387" s="230">
        <f>F1386/'Summary (banks)'!$F$3</f>
        <v>0</v>
      </c>
      <c r="G1387" s="230">
        <f>G1386/'Summary (banks)'!$G$3</f>
        <v>0</v>
      </c>
      <c r="H1387" s="230">
        <f>H1386/'Summary (banks)'!$H$3</f>
        <v>0</v>
      </c>
      <c r="I1387" s="230">
        <f>I1386/'Summary (banks)'!$I$3</f>
        <v>4.5784550984367847E-4</v>
      </c>
      <c r="J1387" s="230">
        <f>J1386/'Summary (banks)'!$J$3</f>
        <v>0</v>
      </c>
      <c r="K1387" s="230">
        <f>K1386/'Summary (banks)'!$K$3</f>
        <v>0</v>
      </c>
      <c r="L1387" s="230">
        <f>L1386/'Summary (banks)'!$L$3</f>
        <v>0</v>
      </c>
      <c r="M1387" s="230">
        <f>M1386/'Summary (banks)'!$M$3</f>
        <v>0</v>
      </c>
      <c r="N1387" s="230">
        <f>N1386/'Summary (banks)'!$N$3</f>
        <v>0</v>
      </c>
      <c r="O1387" s="230">
        <f>O1386/'Summary (banks)'!$O$3</f>
        <v>0</v>
      </c>
      <c r="P1387" s="230">
        <f>P1386/'Summary (banks)'!$P$3</f>
        <v>0</v>
      </c>
      <c r="Q1387" s="230">
        <f>Q1386/'Summary (banks)'!$Q$3</f>
        <v>0</v>
      </c>
      <c r="R1387" s="230">
        <f>R1386/'Summary (banks)'!$R$3</f>
        <v>0</v>
      </c>
      <c r="S1387" s="230">
        <f>S1386/'Summary (banks)'!$S$3</f>
        <v>0</v>
      </c>
      <c r="T1387" s="230">
        <f>T1386/'Summary (banks)'!$T$3</f>
        <v>0</v>
      </c>
      <c r="U1387" s="230">
        <f>U1386/'Summary (banks)'!$U$3</f>
        <v>0</v>
      </c>
      <c r="V1387" s="230">
        <f>V1386/'Summary (banks)'!$V$3</f>
        <v>0</v>
      </c>
      <c r="W1387" s="230">
        <f>W1386/'Summary (banks)'!$W$3</f>
        <v>0</v>
      </c>
      <c r="X1387" s="230">
        <f>X1386/'Summary (banks)'!$X$3</f>
        <v>0</v>
      </c>
      <c r="Y1387" s="204"/>
      <c r="Z1387" s="397"/>
    </row>
    <row r="1388" spans="1:26" s="360" customFormat="1" ht="15.75" thickBot="1" x14ac:dyDescent="0.3">
      <c r="A1388" s="683"/>
      <c r="B1388" s="685"/>
      <c r="C1388" s="359" t="s">
        <v>334</v>
      </c>
      <c r="D1388" s="264">
        <f>D1386/'Summary (banks)'!$D$7</f>
        <v>2.4618591331978552E-5</v>
      </c>
      <c r="E1388" s="264">
        <f>E1386/'Summary (banks)'!$E$7</f>
        <v>0</v>
      </c>
      <c r="F1388" s="264">
        <f>F1386/'Summary (banks)'!$F$7</f>
        <v>0</v>
      </c>
      <c r="G1388" s="264">
        <f>G1386/'Summary (banks)'!$G$7</f>
        <v>0</v>
      </c>
      <c r="H1388" s="264">
        <f>H1386/'Summary (banks)'!$H$7</f>
        <v>0</v>
      </c>
      <c r="I1388" s="264">
        <f>I1386/'Summary (banks)'!$I$7</f>
        <v>5.7124204341439525E-4</v>
      </c>
      <c r="J1388" s="264">
        <f>J1386/'Summary (banks)'!$J$7</f>
        <v>0</v>
      </c>
      <c r="K1388" s="264">
        <f>K1386/'Summary (banks)'!$K$7</f>
        <v>0</v>
      </c>
      <c r="L1388" s="264">
        <f>L1386/'Summary (banks)'!$L$7</f>
        <v>0</v>
      </c>
      <c r="M1388" s="264">
        <f>M1386/'Summary (banks)'!$M$7</f>
        <v>0</v>
      </c>
      <c r="N1388" s="264">
        <f>N1386/'Summary (banks)'!$N$7</f>
        <v>0</v>
      </c>
      <c r="O1388" s="264">
        <f>O1386/'Summary (banks)'!$O$7</f>
        <v>0</v>
      </c>
      <c r="P1388" s="264">
        <f>P1386/'Summary (banks)'!$P$7</f>
        <v>0</v>
      </c>
      <c r="Q1388" s="264">
        <f>Q1386/'Summary (banks)'!$Q$7</f>
        <v>0</v>
      </c>
      <c r="R1388" s="264">
        <f>R1386/'Summary (banks)'!$R$7</f>
        <v>0</v>
      </c>
      <c r="S1388" s="264">
        <f>S1386/'Summary (banks)'!$S$7</f>
        <v>0</v>
      </c>
      <c r="T1388" s="264">
        <f>T1386/'Summary (banks)'!$T$7</f>
        <v>0</v>
      </c>
      <c r="U1388" s="264">
        <f>U1386/'Summary (banks)'!$U$7</f>
        <v>0</v>
      </c>
      <c r="V1388" s="264">
        <f>V1386/'Summary (banks)'!$V$7</f>
        <v>0</v>
      </c>
      <c r="W1388" s="264">
        <f>W1386/'Summary (banks)'!$W$7</f>
        <v>0</v>
      </c>
      <c r="X1388" s="264">
        <f>X1386/'Summary (banks)'!$X$7</f>
        <v>0</v>
      </c>
      <c r="Z1388" s="397"/>
    </row>
    <row r="1389" spans="1:26" s="204" customFormat="1" ht="15.75" thickBot="1" x14ac:dyDescent="0.3">
      <c r="A1389" s="683"/>
      <c r="B1389" s="685"/>
      <c r="C1389" s="188" t="s">
        <v>6</v>
      </c>
      <c r="D1389" s="203">
        <f>SUM(E1389:X1389)</f>
        <v>-3.6063999999999998</v>
      </c>
      <c r="E1389" s="203"/>
      <c r="F1389" s="203"/>
      <c r="G1389" s="203"/>
      <c r="H1389" s="203"/>
      <c r="I1389" s="203">
        <f>'Standard Chartered'!E5</f>
        <v>-3.6063999999999998</v>
      </c>
      <c r="J1389" s="188"/>
      <c r="K1389" s="188"/>
      <c r="L1389" s="188"/>
      <c r="M1389" s="188"/>
      <c r="N1389" s="188"/>
      <c r="O1389" s="188"/>
      <c r="P1389" s="188"/>
      <c r="Q1389" s="188"/>
      <c r="R1389" s="188"/>
      <c r="S1389" s="188"/>
      <c r="T1389" s="188"/>
      <c r="U1389" s="188"/>
      <c r="V1389" s="188"/>
      <c r="W1389" s="188"/>
      <c r="X1389" s="188"/>
      <c r="Y1389" s="188"/>
      <c r="Z1389" s="404"/>
    </row>
    <row r="1390" spans="1:26" s="23" customFormat="1" x14ac:dyDescent="0.25">
      <c r="A1390" s="683"/>
      <c r="B1390" s="685"/>
      <c r="C1390" s="189" t="s">
        <v>335</v>
      </c>
      <c r="D1390" s="230">
        <f>D1389/'Summary (banks)'!$D$29</f>
        <v>-3.823628586738264E-5</v>
      </c>
      <c r="E1390" s="230">
        <f>E1389/'Summary (banks)'!$E$29</f>
        <v>0</v>
      </c>
      <c r="F1390" s="230">
        <f>F1389/'Summary (banks)'!$F$29</f>
        <v>0</v>
      </c>
      <c r="G1390" s="230">
        <f>G1389/'Summary (banks)'!$G$29</f>
        <v>0</v>
      </c>
      <c r="H1390" s="230">
        <f>H1389/'Summary (banks)'!$H$29</f>
        <v>0</v>
      </c>
      <c r="I1390" s="230">
        <f>I1389/'Summary (banks)'!$I$29</f>
        <v>2.6263952724885084E-3</v>
      </c>
      <c r="J1390" s="230">
        <f>J1389/'Summary (banks)'!$J$29</f>
        <v>0</v>
      </c>
      <c r="K1390" s="230">
        <f>K1389/'Summary (banks)'!$K$29</f>
        <v>0</v>
      </c>
      <c r="L1390" s="230">
        <f>L1389/'Summary (banks)'!$L$29</f>
        <v>0</v>
      </c>
      <c r="M1390" s="230">
        <f>M1389/'Summary (banks)'!$M$29</f>
        <v>0</v>
      </c>
      <c r="N1390" s="230">
        <f>N1389/'Summary (banks)'!$N$29</f>
        <v>0</v>
      </c>
      <c r="O1390" s="230">
        <f>O1389/'Summary (banks)'!$O$29</f>
        <v>0</v>
      </c>
      <c r="P1390" s="230">
        <f>P1389/'Summary (banks)'!$P$29</f>
        <v>0</v>
      </c>
      <c r="Q1390" s="230">
        <f>Q1389/'Summary (banks)'!$Q$29</f>
        <v>0</v>
      </c>
      <c r="R1390" s="230">
        <f>R1389/'Summary (banks)'!$R$29</f>
        <v>0</v>
      </c>
      <c r="S1390" s="230">
        <f>S1389/'Summary (banks)'!$S$29</f>
        <v>0</v>
      </c>
      <c r="T1390" s="230">
        <f>T1389/'Summary (banks)'!$T$29</f>
        <v>0</v>
      </c>
      <c r="U1390" s="230">
        <f>U1389/'Summary (banks)'!$U$29</f>
        <v>0</v>
      </c>
      <c r="V1390" s="230">
        <f>V1389/'Summary (banks)'!$V$29</f>
        <v>0</v>
      </c>
      <c r="W1390" s="230">
        <f>W1389/'Summary (banks)'!$W$29</f>
        <v>0</v>
      </c>
      <c r="X1390" s="230">
        <f>X1389/'Summary (banks)'!$X$29</f>
        <v>0</v>
      </c>
      <c r="Y1390" s="204"/>
      <c r="Z1390" s="397"/>
    </row>
    <row r="1391" spans="1:26" s="360" customFormat="1" ht="15.75" thickBot="1" x14ac:dyDescent="0.3">
      <c r="A1391" s="683"/>
      <c r="B1391" s="685"/>
      <c r="C1391" s="359" t="s">
        <v>336</v>
      </c>
      <c r="D1391" s="264">
        <f>D1389/'Summary (banks)'!$D$33</f>
        <v>-5.3281540165163799E-5</v>
      </c>
      <c r="E1391" s="264">
        <f>E1389/'Summary (banks)'!$E$33</f>
        <v>0</v>
      </c>
      <c r="F1391" s="264">
        <f>F1389/'Summary (banks)'!$F$33</f>
        <v>0</v>
      </c>
      <c r="G1391" s="264">
        <f>G1389/'Summary (banks)'!$G$33</f>
        <v>0</v>
      </c>
      <c r="H1391" s="264">
        <f>H1389/'Summary (banks)'!$H$33</f>
        <v>0</v>
      </c>
      <c r="I1391" s="264">
        <f>I1389/'Summary (banks)'!$I$33</f>
        <v>-1.3157894736842131E-2</v>
      </c>
      <c r="J1391" s="264">
        <f>J1389/'Summary (banks)'!$J$33</f>
        <v>0</v>
      </c>
      <c r="K1391" s="264">
        <f>K1389/'Summary (banks)'!$K$33</f>
        <v>0</v>
      </c>
      <c r="L1391" s="264">
        <f>L1389/'Summary (banks)'!$L$33</f>
        <v>0</v>
      </c>
      <c r="M1391" s="264">
        <f>M1389/'Summary (banks)'!$M$33</f>
        <v>0</v>
      </c>
      <c r="N1391" s="264">
        <f>N1389/'Summary (banks)'!$N$33</f>
        <v>0</v>
      </c>
      <c r="O1391" s="264">
        <f>O1389/'Summary (banks)'!$O$33</f>
        <v>0</v>
      </c>
      <c r="P1391" s="264">
        <f>P1389/'Summary (banks)'!$P$33</f>
        <v>0</v>
      </c>
      <c r="Q1391" s="264">
        <f>Q1389/'Summary (banks)'!$Q$33</f>
        <v>0</v>
      </c>
      <c r="R1391" s="264">
        <f>R1389/'Summary (banks)'!$R$33</f>
        <v>0</v>
      </c>
      <c r="S1391" s="264">
        <f>S1389/'Summary (banks)'!$S$33</f>
        <v>0</v>
      </c>
      <c r="T1391" s="264">
        <f>T1389/'Summary (banks)'!$T$33</f>
        <v>0</v>
      </c>
      <c r="U1391" s="264">
        <f>U1389/'Summary (banks)'!$U$33</f>
        <v>0</v>
      </c>
      <c r="V1391" s="264">
        <f>V1389/'Summary (banks)'!$V$33</f>
        <v>0</v>
      </c>
      <c r="W1391" s="264">
        <f>W1389/'Summary (banks)'!$W$33</f>
        <v>0</v>
      </c>
      <c r="X1391" s="264">
        <f>X1389/'Summary (banks)'!$X$33</f>
        <v>0</v>
      </c>
      <c r="Z1391" s="397"/>
    </row>
    <row r="1392" spans="1:26" s="204" customFormat="1" ht="15.75" thickBot="1" x14ac:dyDescent="0.3">
      <c r="A1392" s="683"/>
      <c r="B1392" s="685"/>
      <c r="C1392" s="188" t="s">
        <v>400</v>
      </c>
      <c r="D1392" s="203">
        <f>SUM(E1392:X1392)</f>
        <v>0</v>
      </c>
      <c r="E1392" s="203"/>
      <c r="F1392" s="203"/>
      <c r="G1392" s="203"/>
      <c r="H1392" s="203"/>
      <c r="I1392" s="203">
        <f>'Standard Chartered'!F5</f>
        <v>0</v>
      </c>
      <c r="J1392" s="188"/>
      <c r="K1392" s="188"/>
      <c r="L1392" s="188"/>
      <c r="M1392" s="188"/>
      <c r="N1392" s="188"/>
      <c r="O1392" s="188"/>
      <c r="P1392" s="188"/>
      <c r="Q1392" s="188"/>
      <c r="R1392" s="188"/>
      <c r="S1392" s="188"/>
      <c r="T1392" s="188"/>
      <c r="U1392" s="188"/>
      <c r="V1392" s="188"/>
      <c r="W1392" s="188"/>
      <c r="X1392" s="188"/>
      <c r="Y1392" s="188"/>
      <c r="Z1392" s="404"/>
    </row>
    <row r="1393" spans="1:26" s="23" customFormat="1" x14ac:dyDescent="0.25">
      <c r="A1393" s="683"/>
      <c r="B1393" s="685"/>
      <c r="C1393" s="189" t="s">
        <v>401</v>
      </c>
      <c r="D1393" s="230">
        <f>D1392/'Summary (banks)'!$D$42</f>
        <v>0</v>
      </c>
      <c r="E1393" s="230">
        <f>E1392/'Summary (banks)'!$E$42</f>
        <v>0</v>
      </c>
      <c r="F1393" s="230">
        <f>F1392/'Summary (banks)'!$F$42</f>
        <v>0</v>
      </c>
      <c r="G1393" s="230">
        <f>G1392/'Summary (banks)'!$G$42</f>
        <v>0</v>
      </c>
      <c r="H1393" s="230">
        <f>H1392/'Summary (banks)'!$H$42</f>
        <v>0</v>
      </c>
      <c r="I1393" s="230">
        <f>I1392/'Summary (banks)'!$I$42</f>
        <v>0</v>
      </c>
      <c r="J1393" s="230">
        <f>J1392/'Summary (banks)'!$J$42</f>
        <v>0</v>
      </c>
      <c r="K1393" s="230">
        <f>K1392/'Summary (banks)'!$K$42</f>
        <v>0</v>
      </c>
      <c r="L1393" s="230">
        <f>L1392/'Summary (banks)'!$L$42</f>
        <v>0</v>
      </c>
      <c r="M1393" s="230">
        <f>M1392/'Summary (banks)'!$M$42</f>
        <v>0</v>
      </c>
      <c r="N1393" s="230">
        <f>N1392/'Summary (banks)'!$N$42</f>
        <v>0</v>
      </c>
      <c r="O1393" s="230">
        <f>O1392/'Summary (banks)'!$O$42</f>
        <v>0</v>
      </c>
      <c r="P1393" s="230">
        <f>P1392/'Summary (banks)'!$P$42</f>
        <v>0</v>
      </c>
      <c r="Q1393" s="230">
        <f>Q1392/'Summary (banks)'!$Q$42</f>
        <v>0</v>
      </c>
      <c r="R1393" s="230">
        <f>R1392/'Summary (banks)'!$R$42</f>
        <v>0</v>
      </c>
      <c r="S1393" s="230">
        <f>S1392/'Summary (banks)'!$S$42</f>
        <v>0</v>
      </c>
      <c r="T1393" s="230">
        <f>T1392/'Summary (banks)'!$T$42</f>
        <v>0</v>
      </c>
      <c r="U1393" s="230">
        <f>U1392/'Summary (banks)'!$U$42</f>
        <v>0</v>
      </c>
      <c r="V1393" s="230">
        <f>V1392/'Summary (banks)'!$V$42</f>
        <v>0</v>
      </c>
      <c r="W1393" s="230">
        <f>W1392/'Summary (banks)'!$W$42</f>
        <v>0</v>
      </c>
      <c r="X1393" s="230">
        <f>X1392/'Summary (banks)'!$X$42</f>
        <v>0</v>
      </c>
      <c r="Y1393" s="204"/>
      <c r="Z1393" s="397"/>
    </row>
    <row r="1394" spans="1:26" s="360" customFormat="1" ht="15.75" thickBot="1" x14ac:dyDescent="0.3">
      <c r="A1394" s="683"/>
      <c r="B1394" s="685"/>
      <c r="C1394" s="359" t="s">
        <v>402</v>
      </c>
      <c r="D1394" s="264">
        <f>D1392/'Summary (banks)'!$D$46</f>
        <v>0</v>
      </c>
      <c r="E1394" s="264">
        <f>E1392/'Summary (banks)'!$E$46</f>
        <v>0</v>
      </c>
      <c r="F1394" s="264">
        <f>F1392/'Summary (banks)'!$F$46</f>
        <v>0</v>
      </c>
      <c r="G1394" s="264">
        <f>G1392/'Summary (banks)'!$G$46</f>
        <v>0</v>
      </c>
      <c r="H1394" s="264">
        <f>H1392/'Summary (banks)'!$H$46</f>
        <v>0</v>
      </c>
      <c r="I1394" s="264">
        <f>I1392/'Summary (banks)'!$I$46</f>
        <v>0</v>
      </c>
      <c r="J1394" s="264">
        <f>J1392/'Summary (banks)'!$J$46</f>
        <v>0</v>
      </c>
      <c r="K1394" s="264">
        <f>K1392/'Summary (banks)'!$K$46</f>
        <v>0</v>
      </c>
      <c r="L1394" s="264">
        <f>L1392/'Summary (banks)'!$L$46</f>
        <v>0</v>
      </c>
      <c r="M1394" s="264">
        <f>M1392/'Summary (banks)'!$M$46</f>
        <v>0</v>
      </c>
      <c r="N1394" s="264">
        <f>N1392/'Summary (banks)'!$N$46</f>
        <v>0</v>
      </c>
      <c r="O1394" s="264">
        <f>O1392/'Summary (banks)'!$O$46</f>
        <v>0</v>
      </c>
      <c r="P1394" s="264">
        <f>P1392/'Summary (banks)'!$P$46</f>
        <v>0</v>
      </c>
      <c r="Q1394" s="264">
        <f>Q1392/'Summary (banks)'!$Q$46</f>
        <v>0</v>
      </c>
      <c r="R1394" s="264">
        <f>R1392/'Summary (banks)'!$R$46</f>
        <v>0</v>
      </c>
      <c r="S1394" s="264">
        <f>S1392/'Summary (banks)'!$S$46</f>
        <v>0</v>
      </c>
      <c r="T1394" s="264">
        <f>T1392/'Summary (banks)'!$T$46</f>
        <v>0</v>
      </c>
      <c r="U1394" s="264">
        <f>U1392/'Summary (banks)'!$U$46</f>
        <v>0</v>
      </c>
      <c r="V1394" s="264">
        <f>V1392/'Summary (banks)'!$V$46</f>
        <v>0</v>
      </c>
      <c r="W1394" s="264">
        <f>W1392/'Summary (banks)'!$W$46</f>
        <v>0</v>
      </c>
      <c r="X1394" s="264">
        <f>X1392/'Summary (banks)'!$X$46</f>
        <v>0</v>
      </c>
      <c r="Z1394" s="397"/>
    </row>
    <row r="1395" spans="1:26" s="204" customFormat="1" ht="15.75" thickBot="1" x14ac:dyDescent="0.3">
      <c r="A1395" s="683"/>
      <c r="B1395" s="685"/>
      <c r="C1395" s="188" t="s">
        <v>3</v>
      </c>
      <c r="D1395" s="188">
        <f>SUM(E1395:X1395)</f>
        <v>36</v>
      </c>
      <c r="E1395" s="188"/>
      <c r="F1395" s="188"/>
      <c r="G1395" s="188"/>
      <c r="H1395" s="188"/>
      <c r="I1395" s="188">
        <f>'Standard Chartered'!D5</f>
        <v>36</v>
      </c>
      <c r="J1395" s="188"/>
      <c r="K1395" s="188"/>
      <c r="L1395" s="188"/>
      <c r="M1395" s="188"/>
      <c r="N1395" s="188"/>
      <c r="O1395" s="188"/>
      <c r="P1395" s="188"/>
      <c r="Q1395" s="188"/>
      <c r="R1395" s="188"/>
      <c r="S1395" s="188"/>
      <c r="T1395" s="188"/>
      <c r="U1395" s="188"/>
      <c r="V1395" s="188"/>
      <c r="W1395" s="188"/>
      <c r="X1395" s="188"/>
      <c r="Y1395" s="188"/>
      <c r="Z1395" s="404"/>
    </row>
    <row r="1396" spans="1:26" s="23" customFormat="1" x14ac:dyDescent="0.25">
      <c r="A1396" s="683"/>
      <c r="B1396" s="685"/>
      <c r="C1396" s="189" t="s">
        <v>337</v>
      </c>
      <c r="D1396" s="230">
        <f>D1395/'Summary (banks)'!$D$16</f>
        <v>1.7162356849258252E-5</v>
      </c>
      <c r="E1396" s="230">
        <f>E1395/'Summary (banks)'!$E$16</f>
        <v>0</v>
      </c>
      <c r="F1396" s="230">
        <f>F1395/'Summary (banks)'!$F$16</f>
        <v>0</v>
      </c>
      <c r="G1396" s="230">
        <f>G1395/'Summary (banks)'!$G$16</f>
        <v>0</v>
      </c>
      <c r="H1396" s="230">
        <f>H1395/'Summary (banks)'!$H$16</f>
        <v>0</v>
      </c>
      <c r="I1396" s="230">
        <f>I1395/'Summary (banks)'!$I$16</f>
        <v>4.1228612657184083E-4</v>
      </c>
      <c r="J1396" s="230">
        <f>J1395/'Summary (banks)'!$J$16</f>
        <v>0</v>
      </c>
      <c r="K1396" s="230">
        <f>K1395/'Summary (banks)'!$K$16</f>
        <v>0</v>
      </c>
      <c r="L1396" s="230">
        <f>L1395/'Summary (banks)'!$L$16</f>
        <v>0</v>
      </c>
      <c r="M1396" s="230">
        <f>M1395/'Summary (banks)'!$M$16</f>
        <v>0</v>
      </c>
      <c r="N1396" s="230">
        <f>N1395/'Summary (banks)'!$N$16</f>
        <v>0</v>
      </c>
      <c r="O1396" s="230">
        <f>O1395/'Summary (banks)'!$O$16</f>
        <v>0</v>
      </c>
      <c r="P1396" s="230">
        <f>P1395/'Summary (banks)'!$P$16</f>
        <v>0</v>
      </c>
      <c r="Q1396" s="230">
        <f>Q1395/'Summary (banks)'!$Q$16</f>
        <v>0</v>
      </c>
      <c r="R1396" s="230">
        <f>R1395/'Summary (banks)'!$R$16</f>
        <v>0</v>
      </c>
      <c r="S1396" s="230">
        <f>S1395/'Summary (banks)'!$S$16</f>
        <v>0</v>
      </c>
      <c r="T1396" s="230">
        <f>T1395/'Summary (banks)'!$T$16</f>
        <v>0</v>
      </c>
      <c r="U1396" s="230">
        <f>U1395/'Summary (banks)'!$U$16</f>
        <v>0</v>
      </c>
      <c r="V1396" s="230">
        <f>V1395/'Summary (banks)'!$V$16</f>
        <v>0</v>
      </c>
      <c r="W1396" s="230">
        <f>W1395/'Summary (banks)'!$W$16</f>
        <v>0</v>
      </c>
      <c r="X1396" s="230">
        <f>X1395/'Summary (banks)'!$X$16</f>
        <v>0</v>
      </c>
      <c r="Y1396" s="204"/>
      <c r="Z1396" s="397"/>
    </row>
    <row r="1397" spans="1:26" s="365" customFormat="1" ht="15.75" thickBot="1" x14ac:dyDescent="0.3">
      <c r="A1397" s="683"/>
      <c r="B1397" s="685"/>
      <c r="C1397" s="359" t="s">
        <v>338</v>
      </c>
      <c r="D1397" s="264">
        <f>D1395/'Summary (banks)'!$D$20</f>
        <v>3.0710198942374871E-5</v>
      </c>
      <c r="E1397" s="264">
        <f>E1395/'Summary (banks)'!$E$20</f>
        <v>0</v>
      </c>
      <c r="F1397" s="264">
        <f>F1395/'Summary (banks)'!$F$20</f>
        <v>0</v>
      </c>
      <c r="G1397" s="264">
        <f>G1395/'Summary (banks)'!$G$20</f>
        <v>0</v>
      </c>
      <c r="H1397" s="264">
        <f>H1395/'Summary (banks)'!$H$20</f>
        <v>0</v>
      </c>
      <c r="I1397" s="264">
        <f>I1395/'Summary (banks)'!$I$20</f>
        <v>4.2122506289124203E-4</v>
      </c>
      <c r="J1397" s="264">
        <f>J1395/'Summary (banks)'!$J$20</f>
        <v>0</v>
      </c>
      <c r="K1397" s="264">
        <f>K1395/'Summary (banks)'!$K$20</f>
        <v>0</v>
      </c>
      <c r="L1397" s="264">
        <f>L1395/'Summary (banks)'!$L$20</f>
        <v>0</v>
      </c>
      <c r="M1397" s="264">
        <f>M1395/'Summary (banks)'!$M$20</f>
        <v>0</v>
      </c>
      <c r="N1397" s="264">
        <f>N1395/'Summary (banks)'!$N$20</f>
        <v>0</v>
      </c>
      <c r="O1397" s="264">
        <f>O1395/'Summary (banks)'!$O$20</f>
        <v>0</v>
      </c>
      <c r="P1397" s="264">
        <f>P1395/'Summary (banks)'!$P$20</f>
        <v>0</v>
      </c>
      <c r="Q1397" s="264">
        <f>Q1395/'Summary (banks)'!$Q$20</f>
        <v>0</v>
      </c>
      <c r="R1397" s="264">
        <f>R1395/'Summary (banks)'!$R$20</f>
        <v>0</v>
      </c>
      <c r="S1397" s="264">
        <f>S1395/'Summary (banks)'!$S$20</f>
        <v>0</v>
      </c>
      <c r="T1397" s="264">
        <f>T1395/'Summary (banks)'!$T$20</f>
        <v>0</v>
      </c>
      <c r="U1397" s="264">
        <f>U1395/'Summary (banks)'!$U$20</f>
        <v>0</v>
      </c>
      <c r="V1397" s="264">
        <f>V1395/'Summary (banks)'!$V$20</f>
        <v>0</v>
      </c>
      <c r="W1397" s="264">
        <f>W1395/'Summary (banks)'!$W$20</f>
        <v>0</v>
      </c>
      <c r="X1397" s="264">
        <f>X1395/'Summary (banks)'!$X$20</f>
        <v>0</v>
      </c>
      <c r="Y1397" s="360"/>
      <c r="Z1397" s="397"/>
    </row>
    <row r="1398" spans="1:26" s="230" customFormat="1" ht="15" customHeight="1" thickTop="1" thickBot="1" x14ac:dyDescent="0.3">
      <c r="A1398" s="683"/>
      <c r="B1398" s="685"/>
      <c r="C1398" s="190" t="s">
        <v>405</v>
      </c>
      <c r="D1398" s="188"/>
      <c r="E1398" s="190"/>
      <c r="F1398" s="190"/>
      <c r="G1398" s="190"/>
      <c r="H1398" s="188"/>
      <c r="I1398" s="188"/>
      <c r="J1398" s="190"/>
      <c r="K1398" s="190"/>
      <c r="L1398" s="190"/>
      <c r="M1398" s="190"/>
      <c r="N1398" s="190"/>
      <c r="O1398" s="190"/>
      <c r="P1398" s="188"/>
      <c r="Q1398" s="188"/>
      <c r="R1398" s="190"/>
      <c r="S1398" s="190"/>
      <c r="T1398" s="188"/>
      <c r="U1398" s="188"/>
      <c r="V1398" s="188"/>
      <c r="W1398" s="188"/>
      <c r="X1398" s="188"/>
      <c r="Y1398" s="190"/>
      <c r="Z1398" s="405"/>
    </row>
    <row r="1399" spans="1:26" s="204" customFormat="1" ht="15.75" thickBot="1" x14ac:dyDescent="0.3">
      <c r="A1399" s="683"/>
      <c r="B1399" s="686"/>
      <c r="C1399" s="191" t="s">
        <v>406</v>
      </c>
      <c r="D1399" s="192"/>
      <c r="E1399" s="192"/>
      <c r="F1399" s="192"/>
      <c r="G1399" s="192"/>
      <c r="H1399" s="192"/>
      <c r="I1399" s="192"/>
      <c r="J1399" s="192"/>
      <c r="K1399" s="192"/>
      <c r="L1399" s="192"/>
      <c r="M1399" s="192"/>
      <c r="N1399" s="192"/>
      <c r="O1399" s="192"/>
      <c r="P1399" s="192"/>
      <c r="Q1399" s="192"/>
      <c r="R1399" s="192"/>
      <c r="S1399" s="192"/>
      <c r="T1399" s="192"/>
      <c r="U1399" s="192"/>
      <c r="V1399" s="192"/>
      <c r="W1399" s="192"/>
      <c r="X1399" s="192"/>
      <c r="Y1399" s="192"/>
      <c r="Z1399" s="398"/>
    </row>
    <row r="1400" spans="1:26" s="23" customFormat="1" ht="16.5" thickTop="1" thickBot="1" x14ac:dyDescent="0.3">
      <c r="A1400" s="683"/>
      <c r="B1400" s="687" t="s">
        <v>82</v>
      </c>
      <c r="C1400" s="200" t="s">
        <v>91</v>
      </c>
      <c r="D1400" s="200">
        <f>D1392/D1389</f>
        <v>0</v>
      </c>
      <c r="E1400" s="200" t="e">
        <f>E1392/E1389</f>
        <v>#DIV/0!</v>
      </c>
      <c r="F1400" s="200" t="e">
        <f t="shared" ref="F1400:X1400" si="25">F1392/F1389</f>
        <v>#DIV/0!</v>
      </c>
      <c r="G1400" s="200" t="e">
        <f t="shared" si="25"/>
        <v>#DIV/0!</v>
      </c>
      <c r="H1400" s="200" t="e">
        <f t="shared" si="25"/>
        <v>#DIV/0!</v>
      </c>
      <c r="I1400" s="200">
        <f t="shared" si="25"/>
        <v>0</v>
      </c>
      <c r="J1400" s="200" t="e">
        <f t="shared" si="25"/>
        <v>#DIV/0!</v>
      </c>
      <c r="K1400" s="200" t="e">
        <f t="shared" si="25"/>
        <v>#DIV/0!</v>
      </c>
      <c r="L1400" s="200" t="e">
        <f t="shared" si="25"/>
        <v>#DIV/0!</v>
      </c>
      <c r="M1400" s="200" t="e">
        <f t="shared" si="25"/>
        <v>#DIV/0!</v>
      </c>
      <c r="N1400" s="200" t="e">
        <f t="shared" si="25"/>
        <v>#DIV/0!</v>
      </c>
      <c r="O1400" s="200" t="e">
        <f t="shared" si="25"/>
        <v>#DIV/0!</v>
      </c>
      <c r="P1400" s="200" t="e">
        <f t="shared" si="25"/>
        <v>#DIV/0!</v>
      </c>
      <c r="Q1400" s="200" t="e">
        <f t="shared" si="25"/>
        <v>#DIV/0!</v>
      </c>
      <c r="R1400" s="200" t="e">
        <f t="shared" si="25"/>
        <v>#DIV/0!</v>
      </c>
      <c r="S1400" s="200" t="e">
        <f t="shared" si="25"/>
        <v>#DIV/0!</v>
      </c>
      <c r="T1400" s="200" t="e">
        <f t="shared" si="25"/>
        <v>#DIV/0!</v>
      </c>
      <c r="U1400" s="200" t="e">
        <f t="shared" si="25"/>
        <v>#DIV/0!</v>
      </c>
      <c r="V1400" s="200" t="e">
        <f t="shared" si="25"/>
        <v>#DIV/0!</v>
      </c>
      <c r="W1400" s="200" t="e">
        <f t="shared" si="25"/>
        <v>#DIV/0!</v>
      </c>
      <c r="X1400" s="200" t="e">
        <f t="shared" si="25"/>
        <v>#DIV/0!</v>
      </c>
      <c r="Y1400" s="200"/>
      <c r="Z1400" s="406" t="e">
        <f>MEDIAN(E1400:X1400)</f>
        <v>#DIV/0!</v>
      </c>
    </row>
    <row r="1401" spans="1:26" s="204" customFormat="1" ht="15.75" thickBot="1" x14ac:dyDescent="0.3">
      <c r="A1401" s="683"/>
      <c r="B1401" s="688"/>
      <c r="C1401" s="193" t="s">
        <v>407</v>
      </c>
      <c r="Z1401" s="397"/>
    </row>
    <row r="1402" spans="1:26" s="204" customFormat="1" ht="15.75" thickBot="1" x14ac:dyDescent="0.3">
      <c r="A1402" s="683"/>
      <c r="B1402" s="688"/>
      <c r="C1402" s="188" t="s">
        <v>497</v>
      </c>
      <c r="D1402" s="233">
        <f t="shared" ref="D1402:X1402" si="26">D1389/D1395</f>
        <v>-0.10017777777777777</v>
      </c>
      <c r="E1402" s="188" t="e">
        <f t="shared" si="26"/>
        <v>#DIV/0!</v>
      </c>
      <c r="F1402" s="188" t="e">
        <f t="shared" si="26"/>
        <v>#DIV/0!</v>
      </c>
      <c r="G1402" s="188" t="e">
        <f t="shared" si="26"/>
        <v>#DIV/0!</v>
      </c>
      <c r="H1402" s="188" t="e">
        <f t="shared" si="26"/>
        <v>#DIV/0!</v>
      </c>
      <c r="I1402" s="188">
        <f t="shared" si="26"/>
        <v>-0.10017777777777777</v>
      </c>
      <c r="J1402" s="188" t="e">
        <f t="shared" si="26"/>
        <v>#DIV/0!</v>
      </c>
      <c r="K1402" s="188" t="e">
        <f t="shared" si="26"/>
        <v>#DIV/0!</v>
      </c>
      <c r="L1402" s="188" t="e">
        <f t="shared" si="26"/>
        <v>#DIV/0!</v>
      </c>
      <c r="M1402" s="188" t="e">
        <f t="shared" si="26"/>
        <v>#DIV/0!</v>
      </c>
      <c r="N1402" s="188" t="e">
        <f t="shared" si="26"/>
        <v>#DIV/0!</v>
      </c>
      <c r="O1402" s="188" t="e">
        <f t="shared" si="26"/>
        <v>#DIV/0!</v>
      </c>
      <c r="P1402" s="188" t="e">
        <f t="shared" si="26"/>
        <v>#DIV/0!</v>
      </c>
      <c r="Q1402" s="188" t="e">
        <f t="shared" si="26"/>
        <v>#DIV/0!</v>
      </c>
      <c r="R1402" s="188" t="e">
        <f t="shared" si="26"/>
        <v>#DIV/0!</v>
      </c>
      <c r="S1402" s="188" t="e">
        <f t="shared" si="26"/>
        <v>#DIV/0!</v>
      </c>
      <c r="T1402" s="188" t="e">
        <f t="shared" si="26"/>
        <v>#DIV/0!</v>
      </c>
      <c r="U1402" s="188" t="e">
        <f t="shared" si="26"/>
        <v>#DIV/0!</v>
      </c>
      <c r="V1402" s="188" t="e">
        <f t="shared" si="26"/>
        <v>#DIV/0!</v>
      </c>
      <c r="W1402" s="188" t="e">
        <f t="shared" si="26"/>
        <v>#DIV/0!</v>
      </c>
      <c r="X1402" s="188" t="e">
        <f t="shared" si="26"/>
        <v>#DIV/0!</v>
      </c>
      <c r="Y1402" s="188"/>
      <c r="Z1402" s="404"/>
    </row>
    <row r="1403" spans="1:26" s="204" customFormat="1" x14ac:dyDescent="0.25">
      <c r="A1403" s="683"/>
      <c r="B1403" s="688"/>
      <c r="C1403" s="189" t="s">
        <v>445</v>
      </c>
      <c r="D1403" s="234">
        <f>D1402/'Summary (banks)'!$D$81</f>
        <v>-2.2279157928728881</v>
      </c>
      <c r="E1403" s="230" t="e">
        <f>E1402/'Summary (banks)'!$E$81</f>
        <v>#DIV/0!</v>
      </c>
      <c r="F1403" s="230" t="e">
        <f>F1402/'Summary (banks)'!$F$81</f>
        <v>#DIV/0!</v>
      </c>
      <c r="G1403" s="230" t="e">
        <f>G1402/'Summary (banks)'!$G$81</f>
        <v>#DIV/0!</v>
      </c>
      <c r="H1403" s="230" t="e">
        <f>H1402/'Summary (banks)'!$H$81</f>
        <v>#DIV/0!</v>
      </c>
      <c r="I1403" s="230">
        <f>I1402/'Summary (banks)'!$I$81</f>
        <v>6.3703217334208766</v>
      </c>
      <c r="J1403" s="230" t="e">
        <f>J1402/'Summary (banks)'!$J$81</f>
        <v>#DIV/0!</v>
      </c>
      <c r="K1403" s="230" t="e">
        <f>K1402/'Summary (banks)'!$K$81</f>
        <v>#DIV/0!</v>
      </c>
      <c r="L1403" s="230" t="e">
        <f>L1402/'Summary (banks)'!$L$81</f>
        <v>#DIV/0!</v>
      </c>
      <c r="M1403" s="230" t="e">
        <f>M1402/'Summary (banks)'!$M$81</f>
        <v>#DIV/0!</v>
      </c>
      <c r="N1403" s="230" t="e">
        <f>N1402/'Summary (banks)'!$N$81</f>
        <v>#DIV/0!</v>
      </c>
      <c r="O1403" s="230" t="e">
        <f>O1402/'Summary (banks)'!$O$81</f>
        <v>#DIV/0!</v>
      </c>
      <c r="P1403" s="230" t="e">
        <f>P1402/'Summary (banks)'!$P$81</f>
        <v>#DIV/0!</v>
      </c>
      <c r="Q1403" s="230" t="e">
        <f>Q1402/'Summary (banks)'!$Q$81</f>
        <v>#DIV/0!</v>
      </c>
      <c r="R1403" s="230" t="e">
        <f>R1402/'Summary (banks)'!$R$81</f>
        <v>#DIV/0!</v>
      </c>
      <c r="S1403" s="230" t="e">
        <f>S1402/'Summary (banks)'!$S$81</f>
        <v>#DIV/0!</v>
      </c>
      <c r="T1403" s="230" t="e">
        <f>T1402/'Summary (banks)'!$T$81</f>
        <v>#DIV/0!</v>
      </c>
      <c r="U1403" s="230" t="e">
        <f>U1402/'Summary (banks)'!$U$81</f>
        <v>#DIV/0!</v>
      </c>
      <c r="V1403" s="230" t="e">
        <f>V1402/'Summary (banks)'!$V$81</f>
        <v>#DIV/0!</v>
      </c>
      <c r="W1403" s="230" t="e">
        <f>W1402/'Summary (banks)'!$W$81</f>
        <v>#DIV/0!</v>
      </c>
      <c r="X1403" s="230" t="e">
        <f>X1402/'Summary (banks)'!$X$81</f>
        <v>#DIV/0!</v>
      </c>
      <c r="Z1403" s="397"/>
    </row>
    <row r="1404" spans="1:26" s="364" customFormat="1" x14ac:dyDescent="0.25">
      <c r="A1404" s="683"/>
      <c r="B1404" s="688"/>
      <c r="C1404" s="359" t="s">
        <v>446</v>
      </c>
      <c r="D1404" s="363">
        <f>D1402/'Summary (banks)'!$D$84</f>
        <v>-1.7349786715853639</v>
      </c>
      <c r="E1404" s="264" t="e">
        <f>E1402/'Summary (banks)'!$E$84</f>
        <v>#DIV/0!</v>
      </c>
      <c r="F1404" s="264" t="e">
        <f>F1402/'Summary (banks)'!$F$84</f>
        <v>#DIV/0!</v>
      </c>
      <c r="G1404" s="264" t="e">
        <f>G1402/'Summary (banks)'!$G$84</f>
        <v>#DIV/0!</v>
      </c>
      <c r="H1404" s="264" t="e">
        <f>H1402/'Summary (banks)'!$H$84</f>
        <v>#DIV/0!</v>
      </c>
      <c r="I1404" s="264">
        <f>I1402/'Summary (banks)'!$I$84</f>
        <v>-31.23720760233924</v>
      </c>
      <c r="J1404" s="264" t="e">
        <f>J1402/'Summary (banks)'!$J$84</f>
        <v>#DIV/0!</v>
      </c>
      <c r="K1404" s="264" t="e">
        <f>K1402/'Summary (banks)'!$K$84</f>
        <v>#DIV/0!</v>
      </c>
      <c r="L1404" s="264" t="e">
        <f>L1402/'Summary (banks)'!$L$84</f>
        <v>#DIV/0!</v>
      </c>
      <c r="M1404" s="264" t="e">
        <f>M1402/'Summary (banks)'!$M$84</f>
        <v>#DIV/0!</v>
      </c>
      <c r="N1404" s="264" t="e">
        <f>N1402/'Summary (banks)'!$N$84</f>
        <v>#DIV/0!</v>
      </c>
      <c r="O1404" s="264" t="e">
        <f>O1402/'Summary (banks)'!$O$84</f>
        <v>#DIV/0!</v>
      </c>
      <c r="P1404" s="264" t="e">
        <f>P1402/'Summary (banks)'!$P$84</f>
        <v>#DIV/0!</v>
      </c>
      <c r="Q1404" s="264" t="e">
        <f>Q1402/'Summary (banks)'!$Q$84</f>
        <v>#DIV/0!</v>
      </c>
      <c r="R1404" s="264" t="e">
        <f>R1402/'Summary (banks)'!$R$84</f>
        <v>#DIV/0!</v>
      </c>
      <c r="S1404" s="264" t="e">
        <f>S1402/'Summary (banks)'!$S$84</f>
        <v>#DIV/0!</v>
      </c>
      <c r="T1404" s="264" t="e">
        <f>T1402/'Summary (banks)'!$T$84</f>
        <v>#DIV/0!</v>
      </c>
      <c r="U1404" s="264" t="e">
        <f>U1402/'Summary (banks)'!$U$84</f>
        <v>#DIV/0!</v>
      </c>
      <c r="V1404" s="264" t="e">
        <f>V1402/'Summary (banks)'!$V$84</f>
        <v>#DIV/0!</v>
      </c>
      <c r="W1404" s="264" t="e">
        <f>W1402/'Summary (banks)'!$W$84</f>
        <v>#DIV/0!</v>
      </c>
      <c r="X1404" s="264" t="e">
        <f>X1402/'Summary (banks)'!$X$84</f>
        <v>#DIV/0!</v>
      </c>
      <c r="Y1404" s="360"/>
      <c r="Z1404" s="397"/>
    </row>
    <row r="1405" spans="1:26" s="204" customFormat="1" ht="15.75" thickBot="1" x14ac:dyDescent="0.3">
      <c r="A1405" s="683"/>
      <c r="B1405" s="688"/>
      <c r="C1405" s="372" t="s">
        <v>447</v>
      </c>
      <c r="D1405" s="234">
        <f>D1402/'Summary (banks)'!$D$92</f>
        <v>-2.3985157357289539</v>
      </c>
      <c r="E1405" s="230" t="e">
        <f>E1402/'Summary (banks)'!$E$86</f>
        <v>#DIV/0!</v>
      </c>
      <c r="F1405" s="230" t="e">
        <f>F1402/'Summary (banks)'!$F$86</f>
        <v>#DIV/0!</v>
      </c>
      <c r="G1405" s="230" t="e">
        <f>G1402/'Summary (banks)'!$G$86</f>
        <v>#DIV/0!</v>
      </c>
      <c r="H1405" s="230" t="e">
        <f>H1402/'Summary (banks)'!$H$86</f>
        <v>#DIV/0!</v>
      </c>
      <c r="I1405" s="230">
        <f>I1402/'Summary (banks)'!$I$86</f>
        <v>-1.5511882998171846</v>
      </c>
      <c r="J1405" s="230" t="e">
        <f>J1402/'Summary (banks)'!$J$86</f>
        <v>#DIV/0!</v>
      </c>
      <c r="K1405" s="230" t="e">
        <f>K1402/'Summary (banks)'!$K$86</f>
        <v>#DIV/0!</v>
      </c>
      <c r="L1405" s="230" t="e">
        <f>L1402/'Summary (banks)'!$L$86</f>
        <v>#DIV/0!</v>
      </c>
      <c r="M1405" s="230" t="e">
        <f>M1402/'Summary (banks)'!$M$86</f>
        <v>#DIV/0!</v>
      </c>
      <c r="N1405" s="230" t="e">
        <f>N1402/'Summary (banks)'!$N$86</f>
        <v>#DIV/0!</v>
      </c>
      <c r="O1405" s="230" t="e">
        <f>O1402/'Summary (banks)'!$O$86</f>
        <v>#DIV/0!</v>
      </c>
      <c r="P1405" s="230" t="e">
        <f>P1402/'Summary (banks)'!$P$86</f>
        <v>#DIV/0!</v>
      </c>
      <c r="Q1405" s="230" t="e">
        <f>Q1402/'Summary (banks)'!$Q$86</f>
        <v>#DIV/0!</v>
      </c>
      <c r="R1405" s="230" t="e">
        <f>R1402/'Summary (banks)'!$R$86</f>
        <v>#DIV/0!</v>
      </c>
      <c r="S1405" s="230" t="e">
        <f>S1402/'Summary (banks)'!$S$86</f>
        <v>#DIV/0!</v>
      </c>
      <c r="T1405" s="230" t="e">
        <f>T1402/'Summary (banks)'!$T$86</f>
        <v>#DIV/0!</v>
      </c>
      <c r="U1405" s="230" t="e">
        <f>U1402/'Summary (banks)'!$U$86</f>
        <v>#DIV/0!</v>
      </c>
      <c r="V1405" s="230" t="e">
        <f>V1402/'Summary (banks)'!$V$86</f>
        <v>#DIV/0!</v>
      </c>
      <c r="W1405" s="230" t="e">
        <f>W1402/'Summary (banks)'!$W$86</f>
        <v>#DIV/0!</v>
      </c>
      <c r="X1405" s="230" t="e">
        <f>X1402/'Summary (banks)'!$X$86</f>
        <v>#DIV/0!</v>
      </c>
      <c r="Z1405" s="397"/>
    </row>
    <row r="1406" spans="1:26" s="230" customFormat="1" ht="15.75" thickBot="1" x14ac:dyDescent="0.3">
      <c r="A1406" s="683"/>
      <c r="B1406" s="688"/>
      <c r="C1406" s="201" t="s">
        <v>498</v>
      </c>
      <c r="D1406" s="201">
        <f t="shared" ref="D1406:X1406" si="27">D1389/D1386</f>
        <v>-0.5714285714285714</v>
      </c>
      <c r="E1406" s="201" t="e">
        <f t="shared" si="27"/>
        <v>#DIV/0!</v>
      </c>
      <c r="F1406" s="201" t="e">
        <f t="shared" si="27"/>
        <v>#DIV/0!</v>
      </c>
      <c r="G1406" s="201" t="e">
        <f t="shared" si="27"/>
        <v>#DIV/0!</v>
      </c>
      <c r="H1406" s="201" t="e">
        <f t="shared" si="27"/>
        <v>#DIV/0!</v>
      </c>
      <c r="I1406" s="201">
        <f t="shared" si="27"/>
        <v>-0.5714285714285714</v>
      </c>
      <c r="J1406" s="201" t="e">
        <f t="shared" si="27"/>
        <v>#DIV/0!</v>
      </c>
      <c r="K1406" s="201" t="e">
        <f t="shared" si="27"/>
        <v>#DIV/0!</v>
      </c>
      <c r="L1406" s="201" t="e">
        <f t="shared" si="27"/>
        <v>#DIV/0!</v>
      </c>
      <c r="M1406" s="201" t="e">
        <f t="shared" si="27"/>
        <v>#DIV/0!</v>
      </c>
      <c r="N1406" s="201" t="e">
        <f t="shared" si="27"/>
        <v>#DIV/0!</v>
      </c>
      <c r="O1406" s="201" t="e">
        <f t="shared" si="27"/>
        <v>#DIV/0!</v>
      </c>
      <c r="P1406" s="201" t="e">
        <f t="shared" si="27"/>
        <v>#DIV/0!</v>
      </c>
      <c r="Q1406" s="201" t="e">
        <f t="shared" si="27"/>
        <v>#DIV/0!</v>
      </c>
      <c r="R1406" s="201" t="e">
        <f t="shared" si="27"/>
        <v>#DIV/0!</v>
      </c>
      <c r="S1406" s="201" t="e">
        <f t="shared" si="27"/>
        <v>#DIV/0!</v>
      </c>
      <c r="T1406" s="201" t="e">
        <f t="shared" si="27"/>
        <v>#DIV/0!</v>
      </c>
      <c r="U1406" s="201" t="e">
        <f t="shared" si="27"/>
        <v>#DIV/0!</v>
      </c>
      <c r="V1406" s="201" t="e">
        <f t="shared" si="27"/>
        <v>#DIV/0!</v>
      </c>
      <c r="W1406" s="201" t="e">
        <f t="shared" si="27"/>
        <v>#DIV/0!</v>
      </c>
      <c r="X1406" s="201" t="e">
        <f t="shared" si="27"/>
        <v>#DIV/0!</v>
      </c>
      <c r="Y1406" s="201"/>
      <c r="Z1406" s="407"/>
    </row>
    <row r="1407" spans="1:26" s="230" customFormat="1" x14ac:dyDescent="0.25">
      <c r="A1407" s="683"/>
      <c r="B1407" s="688"/>
      <c r="C1407" s="382" t="s">
        <v>445</v>
      </c>
      <c r="D1407" s="230">
        <f>D1406/'Summary (banks)'!$D$94</f>
        <v>-2.95900718093954</v>
      </c>
      <c r="E1407" s="230" t="e">
        <f>E1406/'Summary (banks)'!$E$94</f>
        <v>#DIV/0!</v>
      </c>
      <c r="F1407" s="230" t="e">
        <f>F1406/'Summary (banks)'!$F$94</f>
        <v>#DIV/0!</v>
      </c>
      <c r="G1407" s="230" t="e">
        <f>G1406/'Summary (banks)'!$G$94</f>
        <v>#DIV/0!</v>
      </c>
      <c r="H1407" s="230" t="e">
        <f>H1406/'Summary (banks)'!$H$94</f>
        <v>#DIV/0!</v>
      </c>
      <c r="I1407" s="230">
        <f>I1406/'Summary (banks)'!$I$94</f>
        <v>5.7364224744395429</v>
      </c>
      <c r="J1407" s="230" t="e">
        <f>J1406/'Summary (banks)'!$J$94</f>
        <v>#DIV/0!</v>
      </c>
      <c r="K1407" s="230" t="e">
        <f>K1406/'Summary (banks)'!$K$94</f>
        <v>#DIV/0!</v>
      </c>
      <c r="L1407" s="230" t="e">
        <f>L1406/'Summary (banks)'!$L$94</f>
        <v>#DIV/0!</v>
      </c>
      <c r="M1407" s="230" t="e">
        <f>M1406/'Summary (banks)'!$M$94</f>
        <v>#DIV/0!</v>
      </c>
      <c r="N1407" s="230" t="e">
        <f>N1406/'Summary (banks)'!$N$94</f>
        <v>#DIV/0!</v>
      </c>
      <c r="O1407" s="230" t="e">
        <f>O1406/'Summary (banks)'!$O$94</f>
        <v>#DIV/0!</v>
      </c>
      <c r="P1407" s="230" t="e">
        <f>P1406/'Summary (banks)'!$P$94</f>
        <v>#DIV/0!</v>
      </c>
      <c r="Q1407" s="230" t="e">
        <f>Q1406/'Summary (banks)'!$Q$94</f>
        <v>#DIV/0!</v>
      </c>
      <c r="R1407" s="230" t="e">
        <f>R1406/'Summary (banks)'!$R$94</f>
        <v>#DIV/0!</v>
      </c>
      <c r="S1407" s="230" t="e">
        <f>S1406/'Summary (banks)'!$S$94</f>
        <v>#DIV/0!</v>
      </c>
      <c r="T1407" s="230" t="e">
        <f>T1406/'Summary (banks)'!$T$94</f>
        <v>#DIV/0!</v>
      </c>
      <c r="U1407" s="230" t="e">
        <f>U1406/'Summary (banks)'!$U$94</f>
        <v>#DIV/0!</v>
      </c>
      <c r="V1407" s="230" t="e">
        <f>V1406/'Summary (banks)'!$V$94</f>
        <v>#DIV/0!</v>
      </c>
      <c r="W1407" s="230" t="e">
        <f>W1406/'Summary (banks)'!$W$94</f>
        <v>#DIV/0!</v>
      </c>
      <c r="X1407" s="230" t="e">
        <f>X1406/'Summary (banks)'!$X$94</f>
        <v>#DIV/0!</v>
      </c>
      <c r="Z1407" s="399"/>
    </row>
    <row r="1408" spans="1:26" s="386" customFormat="1" x14ac:dyDescent="0.25">
      <c r="A1408" s="683"/>
      <c r="B1408" s="688"/>
      <c r="C1408" s="383" t="s">
        <v>446</v>
      </c>
      <c r="D1408" s="264">
        <f>D1406/'Summary (banks)'!$D$97</f>
        <v>-2.1642806221797604</v>
      </c>
      <c r="E1408" s="264" t="e">
        <f>E1406/'Summary (banks)'!$E$97</f>
        <v>#DIV/0!</v>
      </c>
      <c r="F1408" s="264" t="e">
        <f>F1406/'Summary (banks)'!$F$97</f>
        <v>#DIV/0!</v>
      </c>
      <c r="G1408" s="264" t="e">
        <f>G1406/'Summary (banks)'!$G$97</f>
        <v>#DIV/0!</v>
      </c>
      <c r="H1408" s="264" t="e">
        <f>H1406/'Summary (banks)'!$H$97</f>
        <v>#DIV/0!</v>
      </c>
      <c r="I1408" s="264">
        <f>I1406/'Summary (banks)'!$I$97</f>
        <v>-23.033834586466206</v>
      </c>
      <c r="J1408" s="264" t="e">
        <f>J1406/'Summary (banks)'!$J$97</f>
        <v>#DIV/0!</v>
      </c>
      <c r="K1408" s="264" t="e">
        <f>K1406/'Summary (banks)'!$K$97</f>
        <v>#DIV/0!</v>
      </c>
      <c r="L1408" s="264" t="e">
        <f>L1406/'Summary (banks)'!$L$97</f>
        <v>#DIV/0!</v>
      </c>
      <c r="M1408" s="264" t="e">
        <f>M1406/'Summary (banks)'!$M$97</f>
        <v>#DIV/0!</v>
      </c>
      <c r="N1408" s="264" t="e">
        <f>N1406/'Summary (banks)'!$N$97</f>
        <v>#DIV/0!</v>
      </c>
      <c r="O1408" s="264" t="e">
        <f>O1406/'Summary (banks)'!$O$97</f>
        <v>#DIV/0!</v>
      </c>
      <c r="P1408" s="264" t="e">
        <f>P1406/'Summary (banks)'!$P$97</f>
        <v>#DIV/0!</v>
      </c>
      <c r="Q1408" s="264" t="e">
        <f>Q1406/'Summary (banks)'!$Q$97</f>
        <v>#DIV/0!</v>
      </c>
      <c r="R1408" s="264" t="e">
        <f>R1406/'Summary (banks)'!$R$97</f>
        <v>#DIV/0!</v>
      </c>
      <c r="S1408" s="264" t="e">
        <f>S1406/'Summary (banks)'!$S$97</f>
        <v>#DIV/0!</v>
      </c>
      <c r="T1408" s="264" t="e">
        <f>T1406/'Summary (banks)'!$T$97</f>
        <v>#DIV/0!</v>
      </c>
      <c r="U1408" s="264" t="e">
        <f>U1406/'Summary (banks)'!$U$97</f>
        <v>#DIV/0!</v>
      </c>
      <c r="V1408" s="264" t="e">
        <f>V1406/'Summary (banks)'!$V$97</f>
        <v>#DIV/0!</v>
      </c>
      <c r="W1408" s="264" t="e">
        <f>W1406/'Summary (banks)'!$W$97</f>
        <v>#DIV/0!</v>
      </c>
      <c r="X1408" s="264" t="e">
        <f>X1406/'Summary (banks)'!$X$97</f>
        <v>#DIV/0!</v>
      </c>
      <c r="Y1408" s="264"/>
      <c r="Z1408" s="399"/>
    </row>
    <row r="1409" spans="1:26" s="230" customFormat="1" x14ac:dyDescent="0.25">
      <c r="A1409" s="683"/>
      <c r="B1409" s="688"/>
      <c r="C1409" s="385" t="s">
        <v>447</v>
      </c>
      <c r="D1409" s="230">
        <f>D1406/'Summary (banks)'!$D$105</f>
        <v>-2.633952245068953</v>
      </c>
      <c r="E1409" s="230" t="e">
        <f>E1406/'Summary (banks)'!$E$99</f>
        <v>#DIV/0!</v>
      </c>
      <c r="F1409" s="230" t="e">
        <f>F1406/'Summary (banks)'!$F$99</f>
        <v>#DIV/0!</v>
      </c>
      <c r="G1409" s="230" t="e">
        <f>G1406/'Summary (banks)'!$G$99</f>
        <v>#DIV/0!</v>
      </c>
      <c r="H1409" s="230" t="e">
        <f>H1406/'Summary (banks)'!$H$99</f>
        <v>#DIV/0!</v>
      </c>
      <c r="I1409" s="230">
        <f>I1406/'Summary (banks)'!$I$99</f>
        <v>-3.0874902063201879</v>
      </c>
      <c r="J1409" s="230" t="e">
        <f>J1406/'Summary (banks)'!$J$99</f>
        <v>#DIV/0!</v>
      </c>
      <c r="K1409" s="230" t="e">
        <f>K1406/'Summary (banks)'!$K$99</f>
        <v>#DIV/0!</v>
      </c>
      <c r="L1409" s="230" t="e">
        <f>L1406/'Summary (banks)'!$L$99</f>
        <v>#DIV/0!</v>
      </c>
      <c r="M1409" s="230" t="e">
        <f>M1406/'Summary (banks)'!$M$99</f>
        <v>#DIV/0!</v>
      </c>
      <c r="N1409" s="230" t="e">
        <f>N1406/'Summary (banks)'!$N$99</f>
        <v>#DIV/0!</v>
      </c>
      <c r="O1409" s="230" t="e">
        <f>O1406/'Summary (banks)'!$O$99</f>
        <v>#DIV/0!</v>
      </c>
      <c r="P1409" s="230" t="e">
        <f>P1406/'Summary (banks)'!$P$99</f>
        <v>#DIV/0!</v>
      </c>
      <c r="Q1409" s="230" t="e">
        <f>Q1406/'Summary (banks)'!$Q$99</f>
        <v>#DIV/0!</v>
      </c>
      <c r="R1409" s="230" t="e">
        <f>R1406/'Summary (banks)'!$R$99</f>
        <v>#DIV/0!</v>
      </c>
      <c r="S1409" s="230" t="e">
        <f>S1406/'Summary (banks)'!$S$99</f>
        <v>#DIV/0!</v>
      </c>
      <c r="T1409" s="230" t="e">
        <f>T1406/'Summary (banks)'!$T$99</f>
        <v>#DIV/0!</v>
      </c>
      <c r="U1409" s="230" t="e">
        <f>U1406/'Summary (banks)'!$U$99</f>
        <v>#DIV/0!</v>
      </c>
      <c r="V1409" s="230" t="e">
        <f>V1406/'Summary (banks)'!$V$99</f>
        <v>#DIV/0!</v>
      </c>
      <c r="W1409" s="230" t="e">
        <f>W1406/'Summary (banks)'!$W$99</f>
        <v>#DIV/0!</v>
      </c>
      <c r="X1409" s="230" t="e">
        <f>X1406/'Summary (banks)'!$X$99</f>
        <v>#DIV/0!</v>
      </c>
      <c r="Z1409" s="399"/>
    </row>
    <row r="1410" spans="1:26" s="51" customFormat="1" x14ac:dyDescent="0.25">
      <c r="A1410" s="422"/>
      <c r="B1410" s="423"/>
      <c r="C1410" s="424"/>
      <c r="D1410" s="425"/>
      <c r="E1410" s="426"/>
      <c r="F1410" s="426"/>
      <c r="G1410" s="426"/>
      <c r="H1410" s="426"/>
      <c r="I1410" s="426"/>
      <c r="J1410" s="426"/>
      <c r="K1410" s="426"/>
      <c r="L1410" s="426"/>
      <c r="M1410" s="426"/>
      <c r="N1410" s="426"/>
      <c r="O1410" s="426"/>
      <c r="P1410" s="426"/>
      <c r="Q1410" s="426"/>
      <c r="R1410" s="426"/>
      <c r="S1410" s="426"/>
      <c r="T1410" s="426"/>
      <c r="U1410" s="426"/>
      <c r="V1410" s="426"/>
      <c r="W1410" s="426"/>
      <c r="X1410" s="426"/>
      <c r="Y1410" s="97"/>
      <c r="Z1410" s="97"/>
    </row>
    <row r="1411" spans="1:26" s="51" customFormat="1" ht="15.75" thickBot="1" x14ac:dyDescent="0.3">
      <c r="A1411" s="422"/>
      <c r="B1411" s="423"/>
      <c r="C1411" s="424"/>
      <c r="D1411" s="425"/>
      <c r="E1411" s="426"/>
      <c r="F1411" s="426"/>
      <c r="G1411" s="426"/>
      <c r="H1411" s="426"/>
      <c r="I1411" s="426"/>
      <c r="J1411" s="426"/>
      <c r="K1411" s="426"/>
      <c r="L1411" s="426"/>
      <c r="M1411" s="426"/>
      <c r="N1411" s="426"/>
      <c r="O1411" s="426"/>
      <c r="P1411" s="426"/>
      <c r="Q1411" s="426"/>
      <c r="R1411" s="426"/>
      <c r="S1411" s="426"/>
      <c r="T1411" s="426"/>
      <c r="U1411" s="426"/>
      <c r="V1411" s="426"/>
      <c r="W1411" s="426"/>
      <c r="X1411" s="426"/>
      <c r="Y1411" s="97"/>
      <c r="Z1411" s="97"/>
    </row>
    <row r="1412" spans="1:26" s="204" customFormat="1" ht="15.75" thickBot="1" x14ac:dyDescent="0.3">
      <c r="A1412" s="689" t="s">
        <v>129</v>
      </c>
      <c r="B1412" s="684" t="s">
        <v>331</v>
      </c>
      <c r="C1412" s="188" t="s">
        <v>2</v>
      </c>
      <c r="D1412" s="203">
        <f>SUM(E1412:X1412)</f>
        <v>3949.0576000000001</v>
      </c>
      <c r="E1412" s="203">
        <f>HSBC!C6</f>
        <v>934.05759999999998</v>
      </c>
      <c r="F1412" s="203"/>
      <c r="G1412" s="203">
        <f>RBS!C5</f>
        <v>0</v>
      </c>
      <c r="H1412" s="203"/>
      <c r="I1412" s="203"/>
      <c r="J1412" s="188">
        <f>'BNP Paribas'!C5</f>
        <v>112</v>
      </c>
      <c r="K1412" s="188"/>
      <c r="L1412" s="188"/>
      <c r="M1412" s="188">
        <f>'BPCE group'!C6</f>
        <v>4</v>
      </c>
      <c r="N1412" s="188"/>
      <c r="O1412" s="188">
        <f>'Deutsche Bank'!C5</f>
        <v>72</v>
      </c>
      <c r="P1412" s="188"/>
      <c r="Q1412" s="188"/>
      <c r="R1412" s="188"/>
      <c r="S1412" s="188">
        <f>Rabobank!D5</f>
        <v>2</v>
      </c>
      <c r="T1412" s="188"/>
      <c r="U1412" s="188"/>
      <c r="V1412" s="188">
        <f>Santander!C5</f>
        <v>1548</v>
      </c>
      <c r="W1412" s="188">
        <f>'BBVA '!E5</f>
        <v>1277</v>
      </c>
      <c r="X1412" s="188"/>
      <c r="Y1412" s="188"/>
      <c r="Z1412" s="404"/>
    </row>
    <row r="1413" spans="1:26" s="23" customFormat="1" x14ac:dyDescent="0.25">
      <c r="A1413" s="690"/>
      <c r="B1413" s="685"/>
      <c r="C1413" s="189" t="s">
        <v>333</v>
      </c>
      <c r="D1413" s="230">
        <f>D1412/'Summary (banks)'!$D$3</f>
        <v>8.0855805131713129E-3</v>
      </c>
      <c r="E1413" s="230">
        <f>E1412/'Summary (banks)'!$E$3</f>
        <v>1.7324414715719064E-2</v>
      </c>
      <c r="F1413" s="230">
        <f>F1412/'Summary (banks)'!$F$3</f>
        <v>0</v>
      </c>
      <c r="G1413" s="230">
        <f>G1412/'Summary (banks)'!$G$3</f>
        <v>0</v>
      </c>
      <c r="H1413" s="230">
        <f>H1412/'Summary (banks)'!$H$3</f>
        <v>0</v>
      </c>
      <c r="I1413" s="230">
        <f>I1412/'Summary (banks)'!$I$3</f>
        <v>0</v>
      </c>
      <c r="J1413" s="230">
        <f>J1412/'Summary (banks)'!$J$3</f>
        <v>2.6084121291164004E-3</v>
      </c>
      <c r="K1413" s="230">
        <f>K1412/'Summary (banks)'!$K$3</f>
        <v>0</v>
      </c>
      <c r="L1413" s="230">
        <f>L1412/'Summary (banks)'!$L$3</f>
        <v>0</v>
      </c>
      <c r="M1413" s="230">
        <f>M1412/'Summary (banks)'!$M$3</f>
        <v>1.6761649346295676E-4</v>
      </c>
      <c r="N1413" s="230">
        <f>N1412/'Summary (banks)'!$N$3</f>
        <v>0</v>
      </c>
      <c r="O1413" s="230">
        <f>O1412/'Summary (banks)'!$O$3</f>
        <v>2.0763041785621592E-3</v>
      </c>
      <c r="P1413" s="230">
        <f>P1412/'Summary (banks)'!$P$3</f>
        <v>0</v>
      </c>
      <c r="Q1413" s="230">
        <f>Q1412/'Summary (banks)'!$Q$3</f>
        <v>0</v>
      </c>
      <c r="R1413" s="230">
        <f>R1412/'Summary (banks)'!$R$3</f>
        <v>0</v>
      </c>
      <c r="S1413" s="230">
        <f>S1412/'Summary (banks)'!$S$3</f>
        <v>1.536806516059628E-4</v>
      </c>
      <c r="T1413" s="230">
        <f>T1412/'Summary (banks)'!$T$3</f>
        <v>0</v>
      </c>
      <c r="U1413" s="230">
        <f>U1412/'Summary (banks)'!$U$3</f>
        <v>0</v>
      </c>
      <c r="V1413" s="230">
        <f>V1412/'Summary (banks)'!$V$3</f>
        <v>3.3729164396993139E-2</v>
      </c>
      <c r="W1413" s="230">
        <f>W1412/'Summary (banks)'!$W$3</f>
        <v>5.4661415974659705E-2</v>
      </c>
      <c r="X1413" s="230">
        <f>X1412/'Summary (banks)'!$X$3</f>
        <v>0</v>
      </c>
      <c r="Y1413" s="204"/>
      <c r="Z1413" s="397"/>
    </row>
    <row r="1414" spans="1:26" s="360" customFormat="1" ht="15.75" thickBot="1" x14ac:dyDescent="0.3">
      <c r="A1414" s="690"/>
      <c r="B1414" s="685"/>
      <c r="C1414" s="359" t="s">
        <v>334</v>
      </c>
      <c r="D1414" s="264">
        <f>D1412/'Summary (banks)'!$D$7</f>
        <v>1.5404397769179241E-2</v>
      </c>
      <c r="E1414" s="264">
        <f>E1412/'Summary (banks)'!$E$7</f>
        <v>2.3169995303379331E-2</v>
      </c>
      <c r="F1414" s="264">
        <f>F1412/'Summary (banks)'!$F$7</f>
        <v>0</v>
      </c>
      <c r="G1414" s="264">
        <f>G1412/'Summary (banks)'!$G$7</f>
        <v>0</v>
      </c>
      <c r="H1414" s="264">
        <f>H1412/'Summary (banks)'!$H$7</f>
        <v>0</v>
      </c>
      <c r="I1414" s="264">
        <f>I1412/'Summary (banks)'!$I$7</f>
        <v>0</v>
      </c>
      <c r="J1414" s="264">
        <f>J1412/'Summary (banks)'!$J$7</f>
        <v>3.9115705654314955E-3</v>
      </c>
      <c r="K1414" s="264">
        <f>K1412/'Summary (banks)'!$K$7</f>
        <v>0</v>
      </c>
      <c r="L1414" s="264">
        <f>L1412/'Summary (banks)'!$L$7</f>
        <v>0</v>
      </c>
      <c r="M1414" s="264">
        <f>M1412/'Summary (banks)'!$M$7</f>
        <v>8.4281500210703754E-4</v>
      </c>
      <c r="N1414" s="264">
        <f>N1412/'Summary (banks)'!$N$7</f>
        <v>0</v>
      </c>
      <c r="O1414" s="264">
        <f>O1412/'Summary (banks)'!$O$7</f>
        <v>2.9792692514586006E-3</v>
      </c>
      <c r="P1414" s="264">
        <f>P1412/'Summary (banks)'!$P$7</f>
        <v>0</v>
      </c>
      <c r="Q1414" s="264">
        <f>Q1412/'Summary (banks)'!$Q$7</f>
        <v>0</v>
      </c>
      <c r="R1414" s="264">
        <f>R1412/'Summary (banks)'!$R$7</f>
        <v>0</v>
      </c>
      <c r="S1414" s="264">
        <f>S1412/'Summary (banks)'!$S$7</f>
        <v>4.8297512678097078E-4</v>
      </c>
      <c r="T1414" s="264">
        <f>T1412/'Summary (banks)'!$T$7</f>
        <v>0</v>
      </c>
      <c r="U1414" s="264">
        <f>U1412/'Summary (banks)'!$U$7</f>
        <v>0</v>
      </c>
      <c r="V1414" s="264">
        <f>V1412/'Summary (banks)'!$V$7</f>
        <v>3.837001784651993E-2</v>
      </c>
      <c r="W1414" s="264">
        <f>W1412/'Summary (banks)'!$W$7</f>
        <v>7.7034445315799005E-2</v>
      </c>
      <c r="X1414" s="264">
        <f>X1412/'Summary (banks)'!$X$7</f>
        <v>0</v>
      </c>
      <c r="Z1414" s="397"/>
    </row>
    <row r="1415" spans="1:26" s="204" customFormat="1" ht="15.75" thickBot="1" x14ac:dyDescent="0.3">
      <c r="A1415" s="690"/>
      <c r="B1415" s="685"/>
      <c r="C1415" s="188" t="s">
        <v>6</v>
      </c>
      <c r="D1415" s="203">
        <f>SUM(E1415:X1415)</f>
        <v>1452.429218</v>
      </c>
      <c r="E1415" s="203">
        <f>HSBC!E6</f>
        <v>285.80719999999997</v>
      </c>
      <c r="F1415" s="203"/>
      <c r="G1415" s="203">
        <f>RBS!E5</f>
        <v>-1.377982</v>
      </c>
      <c r="H1415" s="203"/>
      <c r="I1415" s="203"/>
      <c r="J1415" s="188">
        <f>'BNP Paribas'!E5</f>
        <v>68</v>
      </c>
      <c r="K1415" s="188"/>
      <c r="L1415" s="188"/>
      <c r="M1415" s="188">
        <f>'BPCE group'!E6</f>
        <v>0</v>
      </c>
      <c r="N1415" s="188"/>
      <c r="O1415" s="188">
        <f>'Deutsche Bank'!E5</f>
        <v>48</v>
      </c>
      <c r="P1415" s="188"/>
      <c r="Q1415" s="188"/>
      <c r="R1415" s="188"/>
      <c r="S1415" s="188">
        <f>Rabobank!F5</f>
        <v>-7</v>
      </c>
      <c r="T1415" s="188"/>
      <c r="U1415" s="188"/>
      <c r="V1415" s="188">
        <f>Santander!E5</f>
        <v>544</v>
      </c>
      <c r="W1415" s="188">
        <f>'BBVA '!G5</f>
        <v>515</v>
      </c>
      <c r="X1415" s="188"/>
      <c r="Y1415" s="188"/>
      <c r="Z1415" s="404"/>
    </row>
    <row r="1416" spans="1:26" s="23" customFormat="1" x14ac:dyDescent="0.25">
      <c r="A1416" s="690"/>
      <c r="B1416" s="685"/>
      <c r="C1416" s="189" t="s">
        <v>335</v>
      </c>
      <c r="D1416" s="230">
        <f>D1415/'Summary (banks)'!$D$29</f>
        <v>1.5399151170582027E-2</v>
      </c>
      <c r="E1416" s="230">
        <f>E1415/'Summary (banks)'!$E$29</f>
        <v>1.6801823289341176E-2</v>
      </c>
      <c r="F1416" s="230">
        <f>F1415/'Summary (banks)'!$F$29</f>
        <v>0</v>
      </c>
      <c r="G1416" s="230">
        <f>G1415/'Summary (banks)'!$G$29</f>
        <v>3.6995930447650759E-4</v>
      </c>
      <c r="H1416" s="230">
        <f>H1415/'Summary (banks)'!$H$29</f>
        <v>0</v>
      </c>
      <c r="I1416" s="230">
        <f>I1415/'Summary (banks)'!$I$29</f>
        <v>0</v>
      </c>
      <c r="J1416" s="230">
        <f>J1415/'Summary (banks)'!$J$29</f>
        <v>6.9458631256384068E-3</v>
      </c>
      <c r="K1416" s="230">
        <f>K1415/'Summary (banks)'!$K$29</f>
        <v>0</v>
      </c>
      <c r="L1416" s="230">
        <f>L1415/'Summary (banks)'!$L$29</f>
        <v>0</v>
      </c>
      <c r="M1416" s="230">
        <f>M1415/'Summary (banks)'!$M$29</f>
        <v>0</v>
      </c>
      <c r="N1416" s="230">
        <f>N1415/'Summary (banks)'!$N$29</f>
        <v>0</v>
      </c>
      <c r="O1416" s="230">
        <f>O1415/'Summary (banks)'!$O$29</f>
        <v>-9.6038415366146452E-3</v>
      </c>
      <c r="P1416" s="230">
        <f>P1415/'Summary (banks)'!$P$29</f>
        <v>0</v>
      </c>
      <c r="Q1416" s="230">
        <f>Q1415/'Summary (banks)'!$Q$29</f>
        <v>0</v>
      </c>
      <c r="R1416" s="230">
        <f>R1415/'Summary (banks)'!$R$29</f>
        <v>0</v>
      </c>
      <c r="S1416" s="230">
        <f>S1415/'Summary (banks)'!$S$29</f>
        <v>-2.4398745207389336E-3</v>
      </c>
      <c r="T1416" s="230">
        <f>T1415/'Summary (banks)'!$T$29</f>
        <v>0</v>
      </c>
      <c r="U1416" s="230">
        <f>U1415/'Summary (banks)'!$U$29</f>
        <v>0</v>
      </c>
      <c r="V1416" s="230">
        <f>V1415/'Summary (banks)'!$V$29</f>
        <v>5.698125065465591E-2</v>
      </c>
      <c r="W1416" s="230">
        <f>W1415/'Summary (banks)'!$W$29</f>
        <v>0.11188355420378014</v>
      </c>
      <c r="X1416" s="230">
        <f>X1415/'Summary (banks)'!$X$29</f>
        <v>0</v>
      </c>
      <c r="Y1416" s="204"/>
      <c r="Z1416" s="397"/>
    </row>
    <row r="1417" spans="1:26" s="360" customFormat="1" ht="15.75" thickBot="1" x14ac:dyDescent="0.3">
      <c r="A1417" s="690"/>
      <c r="B1417" s="685"/>
      <c r="C1417" s="359" t="s">
        <v>336</v>
      </c>
      <c r="D1417" s="264">
        <f>D1415/'Summary (banks)'!$D$33</f>
        <v>2.1458425497982603E-2</v>
      </c>
      <c r="E1417" s="264">
        <f>E1415/'Summary (banks)'!$E$33</f>
        <v>1.6340206185567009E-2</v>
      </c>
      <c r="F1417" s="264">
        <f>F1415/'Summary (banks)'!$F$33</f>
        <v>0</v>
      </c>
      <c r="G1417" s="264">
        <f>G1415/'Summary (banks)'!$G$33</f>
        <v>4.1928721174004191E-4</v>
      </c>
      <c r="H1417" s="264">
        <f>H1415/'Summary (banks)'!$H$33</f>
        <v>0</v>
      </c>
      <c r="I1417" s="264">
        <f>I1415/'Summary (banks)'!$I$33</f>
        <v>0</v>
      </c>
      <c r="J1417" s="264">
        <f>J1415/'Summary (banks)'!$J$33</f>
        <v>8.6679413639260683E-3</v>
      </c>
      <c r="K1417" s="264">
        <f>K1415/'Summary (banks)'!$K$33</f>
        <v>0</v>
      </c>
      <c r="L1417" s="264">
        <f>L1415/'Summary (banks)'!$L$33</f>
        <v>0</v>
      </c>
      <c r="M1417" s="264">
        <f>M1415/'Summary (banks)'!$M$33</f>
        <v>0</v>
      </c>
      <c r="N1417" s="264">
        <f>N1415/'Summary (banks)'!$N$33</f>
        <v>0</v>
      </c>
      <c r="O1417" s="264">
        <f>O1415/'Summary (banks)'!$O$33</f>
        <v>-6.3914780292942744E-2</v>
      </c>
      <c r="P1417" s="264">
        <f>P1415/'Summary (banks)'!$P$33</f>
        <v>0</v>
      </c>
      <c r="Q1417" s="264">
        <f>Q1415/'Summary (banks)'!$Q$33</f>
        <v>0</v>
      </c>
      <c r="R1417" s="264">
        <f>R1415/'Summary (banks)'!$R$33</f>
        <v>0</v>
      </c>
      <c r="S1417" s="264">
        <f>S1415/'Summary (banks)'!$S$33</f>
        <v>-9.1027308192457735E-3</v>
      </c>
      <c r="T1417" s="264">
        <f>T1415/'Summary (banks)'!$T$33</f>
        <v>0</v>
      </c>
      <c r="U1417" s="264">
        <f>U1415/'Summary (banks)'!$U$33</f>
        <v>0</v>
      </c>
      <c r="V1417" s="264">
        <f>V1415/'Summary (banks)'!$V$33</f>
        <v>5.1627597988042138E-2</v>
      </c>
      <c r="W1417" s="264">
        <f>W1415/'Summary (banks)'!$W$33</f>
        <v>8.3346819873765979E-2</v>
      </c>
      <c r="X1417" s="264">
        <f>X1415/'Summary (banks)'!$X$33</f>
        <v>0</v>
      </c>
      <c r="Z1417" s="397"/>
    </row>
    <row r="1418" spans="1:26" s="204" customFormat="1" ht="15.75" thickBot="1" x14ac:dyDescent="0.3">
      <c r="A1418" s="690"/>
      <c r="B1418" s="685"/>
      <c r="C1418" s="188" t="s">
        <v>400</v>
      </c>
      <c r="D1418" s="203">
        <f>SUM(E1418:X1418)</f>
        <v>525.09359999999992</v>
      </c>
      <c r="E1418" s="203">
        <f>HSBC!F6</f>
        <v>109.0936</v>
      </c>
      <c r="F1418" s="203"/>
      <c r="G1418" s="203">
        <f>RBS!F5</f>
        <v>0</v>
      </c>
      <c r="H1418" s="203"/>
      <c r="I1418" s="203"/>
      <c r="J1418" s="188">
        <f>'BNP Paribas'!F5</f>
        <v>25</v>
      </c>
      <c r="K1418" s="188"/>
      <c r="L1418" s="188"/>
      <c r="M1418" s="188">
        <f>'BPCE group'!F6</f>
        <v>0</v>
      </c>
      <c r="N1418" s="188"/>
      <c r="O1418" s="188">
        <f>'Deutsche Bank'!F5</f>
        <v>17</v>
      </c>
      <c r="P1418" s="188"/>
      <c r="Q1418" s="188"/>
      <c r="R1418" s="188"/>
      <c r="S1418" s="188">
        <f>Rabobank!G5</f>
        <v>0</v>
      </c>
      <c r="T1418" s="188"/>
      <c r="U1418" s="188"/>
      <c r="V1418" s="188">
        <f>Santander!F5</f>
        <v>202</v>
      </c>
      <c r="W1418" s="188">
        <f>'BBVA '!H5</f>
        <v>172</v>
      </c>
      <c r="X1418" s="188"/>
      <c r="Y1418" s="188"/>
      <c r="Z1418" s="404"/>
    </row>
    <row r="1419" spans="1:26" s="23" customFormat="1" x14ac:dyDescent="0.25">
      <c r="A1419" s="690"/>
      <c r="B1419" s="685"/>
      <c r="C1419" s="189" t="s">
        <v>401</v>
      </c>
      <c r="D1419" s="230">
        <f>D1418/'Summary (banks)'!$D$42</f>
        <v>1.8822324097646781E-2</v>
      </c>
      <c r="E1419" s="230">
        <f>E1418/'Summary (banks)'!$E$42</f>
        <v>3.5958395245170881E-2</v>
      </c>
      <c r="F1419" s="230">
        <f>F1418/'Summary (banks)'!$F$42</f>
        <v>0</v>
      </c>
      <c r="G1419" s="230">
        <f>G1418/'Summary (banks)'!$G$42</f>
        <v>0</v>
      </c>
      <c r="H1419" s="230">
        <f>H1418/'Summary (banks)'!$H$42</f>
        <v>0</v>
      </c>
      <c r="I1419" s="230">
        <f>I1418/'Summary (banks)'!$I$42</f>
        <v>0</v>
      </c>
      <c r="J1419" s="230">
        <f>J1418/'Summary (banks)'!$J$42</f>
        <v>7.4962518740629685E-3</v>
      </c>
      <c r="K1419" s="230">
        <f>K1418/'Summary (banks)'!$K$42</f>
        <v>0</v>
      </c>
      <c r="L1419" s="230">
        <f>L1418/'Summary (banks)'!$L$42</f>
        <v>0</v>
      </c>
      <c r="M1419" s="230">
        <f>M1418/'Summary (banks)'!$M$42</f>
        <v>0</v>
      </c>
      <c r="N1419" s="230">
        <f>N1418/'Summary (banks)'!$N$42</f>
        <v>0</v>
      </c>
      <c r="O1419" s="230">
        <f>O1418/'Summary (banks)'!$O$42</f>
        <v>2.0166073546856466E-2</v>
      </c>
      <c r="P1419" s="230">
        <f>P1418/'Summary (banks)'!$P$42</f>
        <v>0</v>
      </c>
      <c r="Q1419" s="230">
        <f>Q1418/'Summary (banks)'!$Q$42</f>
        <v>0</v>
      </c>
      <c r="R1419" s="230">
        <f>R1418/'Summary (banks)'!$R$42</f>
        <v>0</v>
      </c>
      <c r="S1419" s="230">
        <f>S1418/'Summary (banks)'!$S$42</f>
        <v>0</v>
      </c>
      <c r="T1419" s="230">
        <f>T1418/'Summary (banks)'!$T$42</f>
        <v>0</v>
      </c>
      <c r="U1419" s="230">
        <f>U1418/'Summary (banks)'!$U$42</f>
        <v>0</v>
      </c>
      <c r="V1419" s="230">
        <f>V1418/'Summary (banks)'!$V$42</f>
        <v>9.1609977324263042E-2</v>
      </c>
      <c r="W1419" s="230">
        <f>W1418/'Summary (banks)'!$W$42</f>
        <v>0.13500784929356358</v>
      </c>
      <c r="X1419" s="230">
        <f>X1418/'Summary (banks)'!$X$42</f>
        <v>0</v>
      </c>
      <c r="Y1419" s="204"/>
      <c r="Z1419" s="397"/>
    </row>
    <row r="1420" spans="1:26" s="360" customFormat="1" ht="15.75" thickBot="1" x14ac:dyDescent="0.3">
      <c r="A1420" s="690"/>
      <c r="B1420" s="685"/>
      <c r="C1420" s="359" t="s">
        <v>402</v>
      </c>
      <c r="D1420" s="264">
        <f>D1418/'Summary (banks)'!$D$46</f>
        <v>2.8176098406859789E-2</v>
      </c>
      <c r="E1420" s="264">
        <f>E1418/'Summary (banks)'!$E$46</f>
        <v>3.7334156124652892E-2</v>
      </c>
      <c r="F1420" s="264">
        <f>F1418/'Summary (banks)'!$F$46</f>
        <v>0</v>
      </c>
      <c r="G1420" s="264">
        <f>G1418/'Summary (banks)'!$G$46</f>
        <v>0</v>
      </c>
      <c r="H1420" s="264">
        <f>H1418/'Summary (banks)'!$H$46</f>
        <v>0</v>
      </c>
      <c r="I1420" s="264">
        <f>I1418/'Summary (banks)'!$I$46</f>
        <v>0</v>
      </c>
      <c r="J1420" s="264">
        <f>J1418/'Summary (banks)'!$J$46</f>
        <v>1.1590171534538712E-2</v>
      </c>
      <c r="K1420" s="264">
        <f>K1418/'Summary (banks)'!$K$46</f>
        <v>0</v>
      </c>
      <c r="L1420" s="264">
        <f>L1418/'Summary (banks)'!$L$46</f>
        <v>0</v>
      </c>
      <c r="M1420" s="264">
        <f>M1418/'Summary (banks)'!$M$46</f>
        <v>0</v>
      </c>
      <c r="N1420" s="264">
        <f>N1418/'Summary (banks)'!$N$46</f>
        <v>0</v>
      </c>
      <c r="O1420" s="264">
        <f>O1418/'Summary (banks)'!$O$46</f>
        <v>1.3589128697042365E-2</v>
      </c>
      <c r="P1420" s="264">
        <f>P1418/'Summary (banks)'!$P$46</f>
        <v>0</v>
      </c>
      <c r="Q1420" s="264">
        <f>Q1418/'Summary (banks)'!$Q$46</f>
        <v>0</v>
      </c>
      <c r="R1420" s="264">
        <f>R1418/'Summary (banks)'!$R$46</f>
        <v>0</v>
      </c>
      <c r="S1420" s="264">
        <f>S1418/'Summary (banks)'!$S$46</f>
        <v>0</v>
      </c>
      <c r="T1420" s="264">
        <f>T1418/'Summary (banks)'!$T$46</f>
        <v>0</v>
      </c>
      <c r="U1420" s="264">
        <f>U1418/'Summary (banks)'!$U$46</f>
        <v>0</v>
      </c>
      <c r="V1420" s="264">
        <f>V1418/'Summary (banks)'!$V$46</f>
        <v>9.4569288389513104E-2</v>
      </c>
      <c r="W1420" s="264">
        <f>W1418/'Summary (banks)'!$W$46</f>
        <v>0.10643564356435643</v>
      </c>
      <c r="X1420" s="264">
        <f>X1418/'Summary (banks)'!$X$46</f>
        <v>0</v>
      </c>
      <c r="Z1420" s="397"/>
    </row>
    <row r="1421" spans="1:26" s="204" customFormat="1" ht="15.75" thickBot="1" x14ac:dyDescent="0.3">
      <c r="A1421" s="690"/>
      <c r="B1421" s="685"/>
      <c r="C1421" s="188" t="s">
        <v>3</v>
      </c>
      <c r="D1421" s="188">
        <f>SUM(E1421:X1421)</f>
        <v>18122</v>
      </c>
      <c r="E1421" s="188">
        <f>HSBC!D6</f>
        <v>4258</v>
      </c>
      <c r="F1421" s="188"/>
      <c r="G1421" s="188">
        <f>RBS!D5</f>
        <v>3</v>
      </c>
      <c r="H1421" s="188"/>
      <c r="I1421" s="188"/>
      <c r="J1421" s="188">
        <f>'BNP Paribas'!D5</f>
        <v>242</v>
      </c>
      <c r="K1421" s="188"/>
      <c r="L1421" s="188"/>
      <c r="M1421" s="188">
        <f>'BPCE group'!D6</f>
        <v>47</v>
      </c>
      <c r="N1421" s="188"/>
      <c r="O1421" s="188">
        <f>'Deutsche Bank'!D5</f>
        <v>86</v>
      </c>
      <c r="P1421" s="188"/>
      <c r="Q1421" s="188"/>
      <c r="R1421" s="188"/>
      <c r="S1421" s="188">
        <f>Rabobank!E5</f>
        <v>37</v>
      </c>
      <c r="T1421" s="188"/>
      <c r="U1421" s="188"/>
      <c r="V1421" s="188">
        <f>Santander!D5</f>
        <v>7475</v>
      </c>
      <c r="W1421" s="188">
        <f>'BBVA '!F5</f>
        <v>5974</v>
      </c>
      <c r="X1421" s="188"/>
      <c r="Y1421" s="188"/>
      <c r="Z1421" s="404"/>
    </row>
    <row r="1422" spans="1:26" s="23" customFormat="1" x14ac:dyDescent="0.25">
      <c r="A1422" s="690"/>
      <c r="B1422" s="685"/>
      <c r="C1422" s="189" t="s">
        <v>337</v>
      </c>
      <c r="D1422" s="230">
        <f>D1421/'Summary (banks)'!$D$16</f>
        <v>8.6393397450627244E-3</v>
      </c>
      <c r="E1422" s="230">
        <f>E1421/'Summary (banks)'!$E$16</f>
        <v>1.6443074831823414E-2</v>
      </c>
      <c r="F1422" s="230">
        <f>F1421/'Summary (banks)'!$F$16</f>
        <v>0</v>
      </c>
      <c r="G1422" s="230">
        <f>G1421/'Summary (banks)'!$G$16</f>
        <v>3.2665860908764253E-5</v>
      </c>
      <c r="H1422" s="230">
        <f>H1421/'Summary (banks)'!$H$16</f>
        <v>0</v>
      </c>
      <c r="I1422" s="230">
        <f>I1421/'Summary (banks)'!$I$16</f>
        <v>0</v>
      </c>
      <c r="J1422" s="230">
        <f>J1421/'Summary (banks)'!$J$16</f>
        <v>1.3329587829315178E-3</v>
      </c>
      <c r="K1422" s="230">
        <f>K1421/'Summary (banks)'!$K$16</f>
        <v>0</v>
      </c>
      <c r="L1422" s="230">
        <f>L1421/'Summary (banks)'!$L$16</f>
        <v>0</v>
      </c>
      <c r="M1422" s="230">
        <f>M1421/'Summary (banks)'!$M$16</f>
        <v>4.5681184211805183E-4</v>
      </c>
      <c r="N1422" s="230">
        <f>N1421/'Summary (banks)'!$N$16</f>
        <v>0</v>
      </c>
      <c r="O1422" s="230">
        <f>O1421/'Summary (banks)'!$O$16</f>
        <v>8.5060086049156816E-4</v>
      </c>
      <c r="P1422" s="230">
        <f>P1421/'Summary (banks)'!$P$16</f>
        <v>0</v>
      </c>
      <c r="Q1422" s="230">
        <f>Q1421/'Summary (banks)'!$Q$16</f>
        <v>0</v>
      </c>
      <c r="R1422" s="230">
        <f>R1421/'Summary (banks)'!$R$16</f>
        <v>0</v>
      </c>
      <c r="S1422" s="230">
        <f>S1421/'Summary (banks)'!$S$16</f>
        <v>7.8797171820427637E-4</v>
      </c>
      <c r="T1422" s="230">
        <f>T1421/'Summary (banks)'!$T$16</f>
        <v>0</v>
      </c>
      <c r="U1422" s="230">
        <f>U1421/'Summary (banks)'!$U$16</f>
        <v>0</v>
      </c>
      <c r="V1422" s="230">
        <f>V1421/'Summary (banks)'!$V$16</f>
        <v>4.0588161831381302E-2</v>
      </c>
      <c r="W1422" s="230">
        <f>W1421/'Summary (banks)'!$W$16</f>
        <v>4.32998956279717E-2</v>
      </c>
      <c r="X1422" s="230">
        <f>X1421/'Summary (banks)'!$X$16</f>
        <v>0</v>
      </c>
      <c r="Y1422" s="204"/>
      <c r="Z1422" s="397"/>
    </row>
    <row r="1423" spans="1:26" s="365" customFormat="1" ht="15.75" thickBot="1" x14ac:dyDescent="0.3">
      <c r="A1423" s="690"/>
      <c r="B1423" s="685"/>
      <c r="C1423" s="359" t="s">
        <v>338</v>
      </c>
      <c r="D1423" s="264">
        <f>D1421/'Summary (banks)'!$D$20</f>
        <v>1.5459172923158817E-2</v>
      </c>
      <c r="E1423" s="264">
        <f>E1421/'Summary (banks)'!$E$20</f>
        <v>1.9860537792392545E-2</v>
      </c>
      <c r="F1423" s="264">
        <f>F1421/'Summary (banks)'!$F$20</f>
        <v>0</v>
      </c>
      <c r="G1423" s="264">
        <f>G1421/'Summary (banks)'!$G$20</f>
        <v>1.1000293341155764E-4</v>
      </c>
      <c r="H1423" s="264">
        <f>H1421/'Summary (banks)'!$H$20</f>
        <v>0</v>
      </c>
      <c r="I1423" s="264">
        <f>I1421/'Summary (banks)'!$I$20</f>
        <v>0</v>
      </c>
      <c r="J1423" s="264">
        <f>J1421/'Summary (banks)'!$J$20</f>
        <v>1.9426828289315244E-3</v>
      </c>
      <c r="K1423" s="264">
        <f>K1421/'Summary (banks)'!$K$20</f>
        <v>0</v>
      </c>
      <c r="L1423" s="264">
        <f>L1421/'Summary (banks)'!$L$20</f>
        <v>0</v>
      </c>
      <c r="M1423" s="264">
        <f>M1421/'Summary (banks)'!$M$20</f>
        <v>4.0326040326040327E-3</v>
      </c>
      <c r="N1423" s="264">
        <f>N1421/'Summary (banks)'!$N$20</f>
        <v>0</v>
      </c>
      <c r="O1423" s="264">
        <f>O1421/'Summary (banks)'!$O$20</f>
        <v>1.5538050155380501E-3</v>
      </c>
      <c r="P1423" s="264">
        <f>P1421/'Summary (banks)'!$P$20</f>
        <v>0</v>
      </c>
      <c r="Q1423" s="264">
        <f>Q1421/'Summary (banks)'!$Q$20</f>
        <v>0</v>
      </c>
      <c r="R1423" s="264">
        <f>R1421/'Summary (banks)'!$R$20</f>
        <v>0</v>
      </c>
      <c r="S1423" s="264">
        <f>S1421/'Summary (banks)'!$S$20</f>
        <v>3.1053294167016367E-3</v>
      </c>
      <c r="T1423" s="264">
        <f>T1421/'Summary (banks)'!$T$20</f>
        <v>0</v>
      </c>
      <c r="U1423" s="264">
        <f>U1421/'Summary (banks)'!$U$20</f>
        <v>0</v>
      </c>
      <c r="V1423" s="264">
        <f>V1421/'Summary (banks)'!$V$20</f>
        <v>4.8435485229606876E-2</v>
      </c>
      <c r="W1423" s="264">
        <f>W1421/'Summary (banks)'!$W$20</f>
        <v>5.6860039023461664E-2</v>
      </c>
      <c r="X1423" s="264">
        <f>X1421/'Summary (banks)'!$X$20</f>
        <v>0</v>
      </c>
      <c r="Y1423" s="360"/>
      <c r="Z1423" s="397"/>
    </row>
    <row r="1424" spans="1:26" s="230" customFormat="1" ht="15" customHeight="1" thickTop="1" thickBot="1" x14ac:dyDescent="0.3">
      <c r="A1424" s="690"/>
      <c r="B1424" s="685"/>
      <c r="C1424" s="190" t="s">
        <v>405</v>
      </c>
      <c r="D1424" s="188"/>
      <c r="E1424" s="190"/>
      <c r="F1424" s="190"/>
      <c r="G1424" s="190"/>
      <c r="H1424" s="188"/>
      <c r="I1424" s="188"/>
      <c r="J1424" s="190"/>
      <c r="K1424" s="190"/>
      <c r="L1424" s="190"/>
      <c r="M1424" s="190"/>
      <c r="N1424" s="190"/>
      <c r="O1424" s="190"/>
      <c r="P1424" s="188"/>
      <c r="Q1424" s="188"/>
      <c r="R1424" s="190"/>
      <c r="S1424" s="190"/>
      <c r="T1424" s="188"/>
      <c r="U1424" s="188"/>
      <c r="V1424" s="188"/>
      <c r="W1424" s="188"/>
      <c r="X1424" s="188"/>
      <c r="Y1424" s="190"/>
      <c r="Z1424" s="405"/>
    </row>
    <row r="1425" spans="1:26" s="204" customFormat="1" ht="15.75" thickBot="1" x14ac:dyDescent="0.3">
      <c r="A1425" s="690"/>
      <c r="B1425" s="686"/>
      <c r="C1425" s="191" t="s">
        <v>406</v>
      </c>
      <c r="D1425" s="192"/>
      <c r="E1425" s="192"/>
      <c r="F1425" s="192"/>
      <c r="G1425" s="192"/>
      <c r="H1425" s="192"/>
      <c r="I1425" s="192"/>
      <c r="J1425" s="192"/>
      <c r="K1425" s="192"/>
      <c r="L1425" s="192"/>
      <c r="M1425" s="192"/>
      <c r="N1425" s="192"/>
      <c r="O1425" s="192"/>
      <c r="P1425" s="192"/>
      <c r="Q1425" s="192"/>
      <c r="R1425" s="192"/>
      <c r="S1425" s="192"/>
      <c r="T1425" s="192"/>
      <c r="U1425" s="192"/>
      <c r="V1425" s="192"/>
      <c r="W1425" s="192"/>
      <c r="X1425" s="192"/>
      <c r="Y1425" s="192"/>
      <c r="Z1425" s="398"/>
    </row>
    <row r="1426" spans="1:26" s="23" customFormat="1" ht="16.5" thickTop="1" thickBot="1" x14ac:dyDescent="0.3">
      <c r="A1426" s="690"/>
      <c r="B1426" s="687" t="s">
        <v>82</v>
      </c>
      <c r="C1426" s="200" t="s">
        <v>91</v>
      </c>
      <c r="D1426" s="200">
        <f>D1418/D1415</f>
        <v>0.36152784142077204</v>
      </c>
      <c r="E1426" s="200">
        <f>E1418/E1415</f>
        <v>0.38170347003154576</v>
      </c>
      <c r="F1426" s="200" t="e">
        <f t="shared" ref="F1426:X1426" si="28">F1418/F1415</f>
        <v>#DIV/0!</v>
      </c>
      <c r="G1426" s="200">
        <f t="shared" si="28"/>
        <v>0</v>
      </c>
      <c r="H1426" s="200" t="e">
        <f t="shared" si="28"/>
        <v>#DIV/0!</v>
      </c>
      <c r="I1426" s="200" t="e">
        <f t="shared" si="28"/>
        <v>#DIV/0!</v>
      </c>
      <c r="J1426" s="200">
        <f t="shared" si="28"/>
        <v>0.36764705882352944</v>
      </c>
      <c r="K1426" s="200" t="e">
        <f t="shared" si="28"/>
        <v>#DIV/0!</v>
      </c>
      <c r="L1426" s="200" t="e">
        <f t="shared" si="28"/>
        <v>#DIV/0!</v>
      </c>
      <c r="M1426" s="200" t="e">
        <f t="shared" si="28"/>
        <v>#DIV/0!</v>
      </c>
      <c r="N1426" s="200" t="e">
        <f t="shared" si="28"/>
        <v>#DIV/0!</v>
      </c>
      <c r="O1426" s="200">
        <f t="shared" si="28"/>
        <v>0.35416666666666669</v>
      </c>
      <c r="P1426" s="200" t="e">
        <f t="shared" si="28"/>
        <v>#DIV/0!</v>
      </c>
      <c r="Q1426" s="200" t="e">
        <f t="shared" si="28"/>
        <v>#DIV/0!</v>
      </c>
      <c r="R1426" s="200" t="e">
        <f t="shared" si="28"/>
        <v>#DIV/0!</v>
      </c>
      <c r="S1426" s="200">
        <f t="shared" si="28"/>
        <v>0</v>
      </c>
      <c r="T1426" s="200" t="e">
        <f t="shared" si="28"/>
        <v>#DIV/0!</v>
      </c>
      <c r="U1426" s="200" t="e">
        <f t="shared" si="28"/>
        <v>#DIV/0!</v>
      </c>
      <c r="V1426" s="200">
        <f t="shared" si="28"/>
        <v>0.37132352941176472</v>
      </c>
      <c r="W1426" s="200">
        <f t="shared" si="28"/>
        <v>0.33398058252427182</v>
      </c>
      <c r="X1426" s="200" t="e">
        <f t="shared" si="28"/>
        <v>#DIV/0!</v>
      </c>
      <c r="Y1426" s="200"/>
      <c r="Z1426" s="406" t="e">
        <f>MEDIAN(E1426:X1426)</f>
        <v>#DIV/0!</v>
      </c>
    </row>
    <row r="1427" spans="1:26" s="204" customFormat="1" ht="15.75" thickBot="1" x14ac:dyDescent="0.3">
      <c r="A1427" s="690"/>
      <c r="B1427" s="688"/>
      <c r="C1427" s="193" t="s">
        <v>407</v>
      </c>
      <c r="Z1427" s="397"/>
    </row>
    <row r="1428" spans="1:26" s="204" customFormat="1" ht="15.75" thickBot="1" x14ac:dyDescent="0.3">
      <c r="A1428" s="690"/>
      <c r="B1428" s="688"/>
      <c r="C1428" s="188" t="s">
        <v>497</v>
      </c>
      <c r="D1428" s="233">
        <f t="shared" ref="D1428:X1428" si="29">D1415/D1421</f>
        <v>8.0147291579295885E-2</v>
      </c>
      <c r="E1428" s="188">
        <f t="shared" si="29"/>
        <v>6.7122404884922493E-2</v>
      </c>
      <c r="F1428" s="188" t="e">
        <f t="shared" si="29"/>
        <v>#DIV/0!</v>
      </c>
      <c r="G1428" s="188">
        <f t="shared" si="29"/>
        <v>-0.45932733333333337</v>
      </c>
      <c r="H1428" s="188" t="e">
        <f t="shared" si="29"/>
        <v>#DIV/0!</v>
      </c>
      <c r="I1428" s="188" t="e">
        <f t="shared" si="29"/>
        <v>#DIV/0!</v>
      </c>
      <c r="J1428" s="188">
        <f t="shared" si="29"/>
        <v>0.28099173553719009</v>
      </c>
      <c r="K1428" s="188" t="e">
        <f t="shared" si="29"/>
        <v>#DIV/0!</v>
      </c>
      <c r="L1428" s="188" t="e">
        <f t="shared" si="29"/>
        <v>#DIV/0!</v>
      </c>
      <c r="M1428" s="188">
        <f t="shared" si="29"/>
        <v>0</v>
      </c>
      <c r="N1428" s="188" t="e">
        <f t="shared" si="29"/>
        <v>#DIV/0!</v>
      </c>
      <c r="O1428" s="188">
        <f t="shared" si="29"/>
        <v>0.55813953488372092</v>
      </c>
      <c r="P1428" s="188" t="e">
        <f t="shared" si="29"/>
        <v>#DIV/0!</v>
      </c>
      <c r="Q1428" s="188" t="e">
        <f t="shared" si="29"/>
        <v>#DIV/0!</v>
      </c>
      <c r="R1428" s="188" t="e">
        <f t="shared" si="29"/>
        <v>#DIV/0!</v>
      </c>
      <c r="S1428" s="188">
        <f t="shared" si="29"/>
        <v>-0.1891891891891892</v>
      </c>
      <c r="T1428" s="188" t="e">
        <f t="shared" si="29"/>
        <v>#DIV/0!</v>
      </c>
      <c r="U1428" s="188" t="e">
        <f t="shared" si="29"/>
        <v>#DIV/0!</v>
      </c>
      <c r="V1428" s="188">
        <f t="shared" si="29"/>
        <v>7.2775919732441477E-2</v>
      </c>
      <c r="W1428" s="188">
        <f t="shared" si="29"/>
        <v>8.6206896551724144E-2</v>
      </c>
      <c r="X1428" s="188" t="e">
        <f t="shared" si="29"/>
        <v>#DIV/0!</v>
      </c>
      <c r="Y1428" s="188"/>
      <c r="Z1428" s="404"/>
    </row>
    <row r="1429" spans="1:26" s="204" customFormat="1" x14ac:dyDescent="0.25">
      <c r="A1429" s="690"/>
      <c r="B1429" s="688"/>
      <c r="C1429" s="189" t="s">
        <v>445</v>
      </c>
      <c r="D1429" s="234">
        <f>D1428/'Summary (banks)'!$D$81</f>
        <v>1.7824453748774558</v>
      </c>
      <c r="E1429" s="230">
        <f>E1428/'Summary (banks)'!$E$81</f>
        <v>1.0218176017069176</v>
      </c>
      <c r="F1429" s="230" t="e">
        <f>F1428/'Summary (banks)'!$F$81</f>
        <v>#DIV/0!</v>
      </c>
      <c r="G1429" s="230">
        <f>G1428/'Summary (banks)'!$G$81</f>
        <v>11.325564187939328</v>
      </c>
      <c r="H1429" s="230" t="e">
        <f>H1428/'Summary (banks)'!$H$81</f>
        <v>#DIV/0!</v>
      </c>
      <c r="I1429" s="230" t="e">
        <f>I1428/'Summary (banks)'!$I$81</f>
        <v>#DIV/0!</v>
      </c>
      <c r="J1429" s="230">
        <f>J1428/'Summary (banks)'!$J$81</f>
        <v>5.2108611418296631</v>
      </c>
      <c r="K1429" s="230" t="e">
        <f>K1428/'Summary (banks)'!$K$81</f>
        <v>#DIV/0!</v>
      </c>
      <c r="L1429" s="230" t="e">
        <f>L1428/'Summary (banks)'!$L$81</f>
        <v>#DIV/0!</v>
      </c>
      <c r="M1429" s="230">
        <f>M1428/'Summary (banks)'!$M$81</f>
        <v>0</v>
      </c>
      <c r="N1429" s="230" t="e">
        <f>N1428/'Summary (banks)'!$N$81</f>
        <v>#DIV/0!</v>
      </c>
      <c r="O1429" s="230">
        <f>O1428/'Summary (banks)'!$O$81</f>
        <v>-11.290655797202602</v>
      </c>
      <c r="P1429" s="230" t="e">
        <f>P1428/'Summary (banks)'!$P$81</f>
        <v>#DIV/0!</v>
      </c>
      <c r="Q1429" s="230" t="e">
        <f>Q1428/'Summary (banks)'!$Q$81</f>
        <v>#DIV/0!</v>
      </c>
      <c r="R1429" s="230" t="e">
        <f>R1428/'Summary (banks)'!$R$81</f>
        <v>#DIV/0!</v>
      </c>
      <c r="S1429" s="230">
        <f>S1428/'Summary (banks)'!$S$81</f>
        <v>-3.0963985944815504</v>
      </c>
      <c r="T1429" s="230" t="e">
        <f>T1428/'Summary (banks)'!$T$81</f>
        <v>#DIV/0!</v>
      </c>
      <c r="U1429" s="230" t="e">
        <f>U1428/'Summary (banks)'!$U$81</f>
        <v>#DIV/0!</v>
      </c>
      <c r="V1429" s="230">
        <f>V1428/'Summary (banks)'!$V$81</f>
        <v>1.4038884266643499</v>
      </c>
      <c r="W1429" s="230">
        <f>W1428/'Summary (banks)'!$W$81</f>
        <v>2.5839220298605858</v>
      </c>
      <c r="X1429" s="230" t="e">
        <f>X1428/'Summary (banks)'!$X$81</f>
        <v>#DIV/0!</v>
      </c>
      <c r="Z1429" s="397"/>
    </row>
    <row r="1430" spans="1:26" s="364" customFormat="1" x14ac:dyDescent="0.25">
      <c r="A1430" s="690"/>
      <c r="B1430" s="688"/>
      <c r="C1430" s="359" t="s">
        <v>446</v>
      </c>
      <c r="D1430" s="363">
        <f>D1428/'Summary (banks)'!$D$84</f>
        <v>1.3880707334502047</v>
      </c>
      <c r="E1430" s="264">
        <f>E1428/'Summary (banks)'!$E$84</f>
        <v>0.82274741783810212</v>
      </c>
      <c r="F1430" s="264" t="e">
        <f>F1428/'Summary (banks)'!$F$84</f>
        <v>#DIV/0!</v>
      </c>
      <c r="G1430" s="264">
        <f>G1428/'Summary (banks)'!$G$84</f>
        <v>3.8116002795248076</v>
      </c>
      <c r="H1430" s="264" t="e">
        <f>H1428/'Summary (banks)'!$H$84</f>
        <v>#DIV/0!</v>
      </c>
      <c r="I1430" s="264" t="e">
        <f>I1428/'Summary (banks)'!$I$84</f>
        <v>#DIV/0!</v>
      </c>
      <c r="J1430" s="264">
        <f>J1428/'Summary (banks)'!$J$84</f>
        <v>4.4618407260507036</v>
      </c>
      <c r="K1430" s="264" t="e">
        <f>K1428/'Summary (banks)'!$K$84</f>
        <v>#DIV/0!</v>
      </c>
      <c r="L1430" s="264" t="e">
        <f>L1428/'Summary (banks)'!$L$84</f>
        <v>#DIV/0!</v>
      </c>
      <c r="M1430" s="264">
        <f>M1428/'Summary (banks)'!$M$84</f>
        <v>0</v>
      </c>
      <c r="N1430" s="264" t="e">
        <f>N1428/'Summary (banks)'!$N$84</f>
        <v>#DIV/0!</v>
      </c>
      <c r="O1430" s="264">
        <f>O1428/'Summary (banks)'!$O$84</f>
        <v>-41.134363484346451</v>
      </c>
      <c r="P1430" s="264" t="e">
        <f>P1428/'Summary (banks)'!$P$84</f>
        <v>#DIV/0!</v>
      </c>
      <c r="Q1430" s="264" t="e">
        <f>Q1428/'Summary (banks)'!$Q$84</f>
        <v>#DIV/0!</v>
      </c>
      <c r="R1430" s="264" t="e">
        <f>R1428/'Summary (banks)'!$R$84</f>
        <v>#DIV/0!</v>
      </c>
      <c r="S1430" s="264">
        <f>S1428/'Summary (banks)'!$S$84</f>
        <v>-2.9313253435490112</v>
      </c>
      <c r="T1430" s="264" t="e">
        <f>T1428/'Summary (banks)'!$T$84</f>
        <v>#DIV/0!</v>
      </c>
      <c r="U1430" s="264" t="e">
        <f>U1428/'Summary (banks)'!$U$84</f>
        <v>#DIV/0!</v>
      </c>
      <c r="V1430" s="264">
        <f>V1428/'Summary (banks)'!$V$84</f>
        <v>1.0659044240664288</v>
      </c>
      <c r="W1430" s="264">
        <f>W1428/'Summary (banks)'!$W$84</f>
        <v>1.4658241764374327</v>
      </c>
      <c r="X1430" s="264" t="e">
        <f>X1428/'Summary (banks)'!$X$84</f>
        <v>#DIV/0!</v>
      </c>
      <c r="Y1430" s="360"/>
      <c r="Z1430" s="397"/>
    </row>
    <row r="1431" spans="1:26" s="204" customFormat="1" ht="15.75" thickBot="1" x14ac:dyDescent="0.3">
      <c r="A1431" s="690"/>
      <c r="B1431" s="688"/>
      <c r="C1431" s="372" t="s">
        <v>447</v>
      </c>
      <c r="D1431" s="234">
        <f>D1428/'Summary (banks)'!$D$92</f>
        <v>1.9189339621350718</v>
      </c>
      <c r="E1431" s="230">
        <f>E1428/'Summary (banks)'!$E$86</f>
        <v>0.27355653931689206</v>
      </c>
      <c r="F1431" s="230" t="e">
        <f>F1428/'Summary (banks)'!$F$86</f>
        <v>#DIV/0!</v>
      </c>
      <c r="G1431" s="230">
        <f>G1428/'Summary (banks)'!$G$86</f>
        <v>-7.2495238095238079</v>
      </c>
      <c r="H1431" s="230" t="e">
        <f>H1428/'Summary (banks)'!$H$86</f>
        <v>#DIV/0!</v>
      </c>
      <c r="I1431" s="230" t="e">
        <f>I1428/'Summary (banks)'!$I$86</f>
        <v>#DIV/0!</v>
      </c>
      <c r="J1431" s="230">
        <f>J1428/'Summary (banks)'!$J$86</f>
        <v>2.5007908326262975</v>
      </c>
      <c r="K1431" s="230" t="e">
        <f>K1428/'Summary (banks)'!$K$86</f>
        <v>#DIV/0!</v>
      </c>
      <c r="L1431" s="230" t="e">
        <f>L1428/'Summary (banks)'!$L$86</f>
        <v>#DIV/0!</v>
      </c>
      <c r="M1431" s="230">
        <f>M1428/'Summary (banks)'!$M$86</f>
        <v>0</v>
      </c>
      <c r="N1431" s="230" t="e">
        <f>N1428/'Summary (banks)'!$N$86</f>
        <v>#DIV/0!</v>
      </c>
      <c r="O1431" s="230">
        <f>O1428/'Summary (banks)'!$O$86</f>
        <v>2.0986870333819621</v>
      </c>
      <c r="P1431" s="230" t="e">
        <f>P1428/'Summary (banks)'!$P$86</f>
        <v>#DIV/0!</v>
      </c>
      <c r="Q1431" s="230" t="e">
        <f>Q1428/'Summary (banks)'!$Q$86</f>
        <v>#DIV/0!</v>
      </c>
      <c r="R1431" s="230" t="e">
        <f>R1428/'Summary (banks)'!$R$86</f>
        <v>#DIV/0!</v>
      </c>
      <c r="S1431" s="230">
        <f>S1428/'Summary (banks)'!$S$86</f>
        <v>-1.1986130867709817</v>
      </c>
      <c r="T1431" s="230" t="e">
        <f>T1428/'Summary (banks)'!$T$86</f>
        <v>#DIV/0!</v>
      </c>
      <c r="U1431" s="230" t="e">
        <f>U1428/'Summary (banks)'!$U$86</f>
        <v>#DIV/0!</v>
      </c>
      <c r="V1431" s="230">
        <f>V1428/'Summary (banks)'!$V$86</f>
        <v>0.46165828836407663</v>
      </c>
      <c r="W1431" s="230">
        <f>W1428/'Summary (banks)'!$W$86</f>
        <v>9.0900383141762457</v>
      </c>
      <c r="X1431" s="230" t="e">
        <f>X1428/'Summary (banks)'!$X$86</f>
        <v>#DIV/0!</v>
      </c>
      <c r="Z1431" s="397"/>
    </row>
    <row r="1432" spans="1:26" s="230" customFormat="1" ht="15.75" thickBot="1" x14ac:dyDescent="0.3">
      <c r="A1432" s="690"/>
      <c r="B1432" s="688"/>
      <c r="C1432" s="201" t="s">
        <v>498</v>
      </c>
      <c r="D1432" s="201">
        <f t="shared" ref="D1432:X1432" si="30">D1415/D1412</f>
        <v>0.36779134799148028</v>
      </c>
      <c r="E1432" s="201">
        <f t="shared" si="30"/>
        <v>0.30598455598455593</v>
      </c>
      <c r="F1432" s="201" t="e">
        <f t="shared" si="30"/>
        <v>#DIV/0!</v>
      </c>
      <c r="G1432" s="201" t="e">
        <f t="shared" si="30"/>
        <v>#DIV/0!</v>
      </c>
      <c r="H1432" s="201" t="e">
        <f t="shared" si="30"/>
        <v>#DIV/0!</v>
      </c>
      <c r="I1432" s="201" t="e">
        <f t="shared" si="30"/>
        <v>#DIV/0!</v>
      </c>
      <c r="J1432" s="201">
        <f t="shared" si="30"/>
        <v>0.6071428571428571</v>
      </c>
      <c r="K1432" s="201" t="e">
        <f t="shared" si="30"/>
        <v>#DIV/0!</v>
      </c>
      <c r="L1432" s="201" t="e">
        <f t="shared" si="30"/>
        <v>#DIV/0!</v>
      </c>
      <c r="M1432" s="201">
        <f t="shared" si="30"/>
        <v>0</v>
      </c>
      <c r="N1432" s="201" t="e">
        <f t="shared" si="30"/>
        <v>#DIV/0!</v>
      </c>
      <c r="O1432" s="201">
        <f t="shared" si="30"/>
        <v>0.66666666666666663</v>
      </c>
      <c r="P1432" s="201" t="e">
        <f t="shared" si="30"/>
        <v>#DIV/0!</v>
      </c>
      <c r="Q1432" s="201" t="e">
        <f t="shared" si="30"/>
        <v>#DIV/0!</v>
      </c>
      <c r="R1432" s="201" t="e">
        <f t="shared" si="30"/>
        <v>#DIV/0!</v>
      </c>
      <c r="S1432" s="201">
        <f t="shared" si="30"/>
        <v>-3.5</v>
      </c>
      <c r="T1432" s="201" t="e">
        <f t="shared" si="30"/>
        <v>#DIV/0!</v>
      </c>
      <c r="U1432" s="201" t="e">
        <f t="shared" si="30"/>
        <v>#DIV/0!</v>
      </c>
      <c r="V1432" s="201">
        <f t="shared" si="30"/>
        <v>0.35142118863049093</v>
      </c>
      <c r="W1432" s="201">
        <f t="shared" si="30"/>
        <v>0.40328895849647611</v>
      </c>
      <c r="X1432" s="201" t="e">
        <f t="shared" si="30"/>
        <v>#DIV/0!</v>
      </c>
      <c r="Y1432" s="201"/>
      <c r="Z1432" s="407"/>
    </row>
    <row r="1433" spans="1:26" s="230" customFormat="1" x14ac:dyDescent="0.25">
      <c r="A1433" s="690"/>
      <c r="B1433" s="688"/>
      <c r="C1433" s="382" t="s">
        <v>445</v>
      </c>
      <c r="D1433" s="230">
        <f>D1432/'Summary (banks)'!$D$94</f>
        <v>1.904520169639891</v>
      </c>
      <c r="E1433" s="230">
        <f>E1432/'Summary (banks)'!$E$94</f>
        <v>0.96983497365116045</v>
      </c>
      <c r="F1433" s="230" t="e">
        <f>F1432/'Summary (banks)'!$F$94</f>
        <v>#DIV/0!</v>
      </c>
      <c r="G1433" s="230" t="e">
        <f>G1432/'Summary (banks)'!$G$94</f>
        <v>#DIV/0!</v>
      </c>
      <c r="H1433" s="230" t="e">
        <f>H1432/'Summary (banks)'!$H$94</f>
        <v>#DIV/0!</v>
      </c>
      <c r="I1433" s="230" t="e">
        <f>I1432/'Summary (banks)'!$I$94</f>
        <v>#DIV/0!</v>
      </c>
      <c r="J1433" s="230">
        <f>J1432/'Summary (banks)'!$J$94</f>
        <v>2.6628702757916241</v>
      </c>
      <c r="K1433" s="230" t="e">
        <f>K1432/'Summary (banks)'!$K$94</f>
        <v>#DIV/0!</v>
      </c>
      <c r="L1433" s="230" t="e">
        <f>L1432/'Summary (banks)'!$L$94</f>
        <v>#DIV/0!</v>
      </c>
      <c r="M1433" s="230">
        <f>M1432/'Summary (banks)'!$M$94</f>
        <v>0</v>
      </c>
      <c r="N1433" s="230" t="e">
        <f>N1432/'Summary (banks)'!$N$94</f>
        <v>#DIV/0!</v>
      </c>
      <c r="O1433" s="230">
        <f>O1432/'Summary (banks)'!$O$94</f>
        <v>-4.6254501800720291</v>
      </c>
      <c r="P1433" s="230" t="e">
        <f>P1432/'Summary (banks)'!$P$94</f>
        <v>#DIV/0!</v>
      </c>
      <c r="Q1433" s="230" t="e">
        <f>Q1432/'Summary (banks)'!$Q$94</f>
        <v>#DIV/0!</v>
      </c>
      <c r="R1433" s="230" t="e">
        <f>R1432/'Summary (banks)'!$R$94</f>
        <v>#DIV/0!</v>
      </c>
      <c r="S1433" s="230">
        <f>S1432/'Summary (banks)'!$S$94</f>
        <v>-15.87626350644824</v>
      </c>
      <c r="T1433" s="230" t="e">
        <f>T1432/'Summary (banks)'!$T$94</f>
        <v>#DIV/0!</v>
      </c>
      <c r="U1433" s="230" t="e">
        <f>U1432/'Summary (banks)'!$U$94</f>
        <v>#DIV/0!</v>
      </c>
      <c r="V1433" s="230">
        <f>V1432/'Summary (banks)'!$V$94</f>
        <v>1.68937629121152</v>
      </c>
      <c r="W1433" s="230">
        <f>W1432/'Summary (banks)'!$W$94</f>
        <v>2.0468469798815283</v>
      </c>
      <c r="X1433" s="230" t="e">
        <f>X1432/'Summary (banks)'!$X$94</f>
        <v>#DIV/0!</v>
      </c>
      <c r="Z1433" s="399"/>
    </row>
    <row r="1434" spans="1:26" s="386" customFormat="1" x14ac:dyDescent="0.25">
      <c r="A1434" s="690"/>
      <c r="B1434" s="688"/>
      <c r="C1434" s="383" t="s">
        <v>446</v>
      </c>
      <c r="D1434" s="264">
        <f>D1432/'Summary (banks)'!$D$97</f>
        <v>1.3930064530608341</v>
      </c>
      <c r="E1434" s="264">
        <f>E1432/'Summary (banks)'!$E$97</f>
        <v>0.70523131194522926</v>
      </c>
      <c r="F1434" s="264" t="e">
        <f>F1432/'Summary (banks)'!$F$97</f>
        <v>#DIV/0!</v>
      </c>
      <c r="G1434" s="264" t="e">
        <f>G1432/'Summary (banks)'!$G$97</f>
        <v>#DIV/0!</v>
      </c>
      <c r="H1434" s="264" t="e">
        <f>H1432/'Summary (banks)'!$H$97</f>
        <v>#DIV/0!</v>
      </c>
      <c r="I1434" s="264" t="e">
        <f>I1432/'Summary (banks)'!$I$97</f>
        <v>#DIV/0!</v>
      </c>
      <c r="J1434" s="264">
        <f>J1432/'Summary (banks)'!$J$97</f>
        <v>2.2159746881544202</v>
      </c>
      <c r="K1434" s="264" t="e">
        <f>K1432/'Summary (banks)'!$K$97</f>
        <v>#DIV/0!</v>
      </c>
      <c r="L1434" s="264" t="e">
        <f>L1432/'Summary (banks)'!$L$97</f>
        <v>#DIV/0!</v>
      </c>
      <c r="M1434" s="264">
        <f>M1432/'Summary (banks)'!$M$97</f>
        <v>0</v>
      </c>
      <c r="N1434" s="264" t="e">
        <f>N1432/'Summary (banks)'!$N$97</f>
        <v>#DIV/0!</v>
      </c>
      <c r="O1434" s="264">
        <f>O1432/'Summary (banks)'!$O$97</f>
        <v>-21.453173546382601</v>
      </c>
      <c r="P1434" s="264" t="e">
        <f>P1432/'Summary (banks)'!$P$97</f>
        <v>#DIV/0!</v>
      </c>
      <c r="Q1434" s="264" t="e">
        <f>Q1432/'Summary (banks)'!$Q$97</f>
        <v>#DIV/0!</v>
      </c>
      <c r="R1434" s="264" t="e">
        <f>R1432/'Summary (banks)'!$R$97</f>
        <v>#DIV/0!</v>
      </c>
      <c r="S1434" s="264">
        <f>S1432/'Summary (banks)'!$S$97</f>
        <v>-18.847204161248374</v>
      </c>
      <c r="T1434" s="264" t="e">
        <f>T1432/'Summary (banks)'!$T$97</f>
        <v>#DIV/0!</v>
      </c>
      <c r="U1434" s="264" t="e">
        <f>U1432/'Summary (banks)'!$U$97</f>
        <v>#DIV/0!</v>
      </c>
      <c r="V1434" s="264">
        <f>V1432/'Summary (banks)'!$V$97</f>
        <v>1.3455192591922298</v>
      </c>
      <c r="W1434" s="264">
        <f>W1432/'Summary (banks)'!$W$97</f>
        <v>1.0819422341796545</v>
      </c>
      <c r="X1434" s="264" t="e">
        <f>X1432/'Summary (banks)'!$X$97</f>
        <v>#DIV/0!</v>
      </c>
      <c r="Y1434" s="264"/>
      <c r="Z1434" s="399"/>
    </row>
    <row r="1435" spans="1:26" s="230" customFormat="1" x14ac:dyDescent="0.25">
      <c r="A1435" s="690"/>
      <c r="B1435" s="688"/>
      <c r="C1435" s="385" t="s">
        <v>447</v>
      </c>
      <c r="D1435" s="230">
        <f>D1432/'Summary (banks)'!$D$105</f>
        <v>1.6953034818284181</v>
      </c>
      <c r="E1435" s="230">
        <f>E1432/'Summary (banks)'!$E$99</f>
        <v>0.54524874632456599</v>
      </c>
      <c r="F1435" s="230" t="e">
        <f>F1432/'Summary (banks)'!$F$99</f>
        <v>#DIV/0!</v>
      </c>
      <c r="G1435" s="230" t="e">
        <f>G1432/'Summary (banks)'!$G$99</f>
        <v>#DIV/0!</v>
      </c>
      <c r="H1435" s="230" t="e">
        <f>H1432/'Summary (banks)'!$H$99</f>
        <v>#DIV/0!</v>
      </c>
      <c r="I1435" s="230" t="e">
        <f>I1432/'Summary (banks)'!$I$99</f>
        <v>#DIV/0!</v>
      </c>
      <c r="J1435" s="230">
        <f>J1432/'Summary (banks)'!$J$99</f>
        <v>1.6719513851167842</v>
      </c>
      <c r="K1435" s="230" t="e">
        <f>K1432/'Summary (banks)'!$K$99</f>
        <v>#DIV/0!</v>
      </c>
      <c r="L1435" s="230" t="e">
        <f>L1432/'Summary (banks)'!$L$99</f>
        <v>#DIV/0!</v>
      </c>
      <c r="M1435" s="230">
        <f>M1432/'Summary (banks)'!$M$99</f>
        <v>0</v>
      </c>
      <c r="N1435" s="230" t="e">
        <f>N1432/'Summary (banks)'!$N$99</f>
        <v>#DIV/0!</v>
      </c>
      <c r="O1435" s="230">
        <f>O1432/'Summary (banks)'!$O$99</f>
        <v>1.6998769987699875</v>
      </c>
      <c r="P1435" s="230" t="e">
        <f>P1432/'Summary (banks)'!$P$99</f>
        <v>#DIV/0!</v>
      </c>
      <c r="Q1435" s="230" t="e">
        <f>Q1432/'Summary (banks)'!$Q$99</f>
        <v>#DIV/0!</v>
      </c>
      <c r="R1435" s="230" t="e">
        <f>R1432/'Summary (banks)'!$R$99</f>
        <v>#DIV/0!</v>
      </c>
      <c r="S1435" s="230">
        <f>S1432/'Summary (banks)'!$S$99</f>
        <v>-12.6875</v>
      </c>
      <c r="T1435" s="230" t="e">
        <f>T1432/'Summary (banks)'!$T$99</f>
        <v>#DIV/0!</v>
      </c>
      <c r="U1435" s="230" t="e">
        <f>U1432/'Summary (banks)'!$U$99</f>
        <v>#DIV/0!</v>
      </c>
      <c r="V1435" s="230">
        <f>V1432/'Summary (banks)'!$V$99</f>
        <v>0.87531903425754176</v>
      </c>
      <c r="W1435" s="230">
        <f>W1432/'Summary (banks)'!$W$99</f>
        <v>3.0470721308622641</v>
      </c>
      <c r="X1435" s="230" t="e">
        <f>X1432/'Summary (banks)'!$X$99</f>
        <v>#DIV/0!</v>
      </c>
      <c r="Z1435" s="399"/>
    </row>
    <row r="1436" spans="1:26" s="51" customFormat="1" ht="15.75" thickBot="1" x14ac:dyDescent="0.3">
      <c r="A1436" s="422"/>
      <c r="B1436" s="423"/>
      <c r="C1436" s="424"/>
      <c r="D1436" s="425"/>
      <c r="E1436" s="426"/>
      <c r="F1436" s="426"/>
      <c r="G1436" s="426"/>
      <c r="H1436" s="426"/>
      <c r="I1436" s="426"/>
      <c r="J1436" s="426"/>
      <c r="K1436" s="426"/>
      <c r="L1436" s="426"/>
      <c r="M1436" s="426"/>
      <c r="N1436" s="426"/>
      <c r="O1436" s="426"/>
      <c r="P1436" s="426"/>
      <c r="Q1436" s="426"/>
      <c r="R1436" s="426"/>
      <c r="S1436" s="426"/>
      <c r="T1436" s="426"/>
      <c r="U1436" s="426"/>
      <c r="V1436" s="426"/>
      <c r="W1436" s="426"/>
      <c r="X1436" s="426"/>
      <c r="Y1436" s="97"/>
      <c r="Z1436" s="97"/>
    </row>
    <row r="1437" spans="1:26" s="204" customFormat="1" ht="15.75" thickBot="1" x14ac:dyDescent="0.3">
      <c r="A1437" s="682" t="s">
        <v>167</v>
      </c>
      <c r="B1437" s="684" t="s">
        <v>331</v>
      </c>
      <c r="C1437" s="188" t="s">
        <v>2</v>
      </c>
      <c r="D1437" s="203">
        <f>SUM(E1437:X1437)</f>
        <v>36.965599999999995</v>
      </c>
      <c r="E1437" s="203">
        <f>HSBC!C7</f>
        <v>36.965599999999995</v>
      </c>
      <c r="F1437" s="203"/>
      <c r="G1437" s="203"/>
      <c r="H1437" s="203"/>
      <c r="I1437" s="203"/>
      <c r="J1437" s="188"/>
      <c r="K1437" s="188"/>
      <c r="L1437" s="188"/>
      <c r="M1437" s="188"/>
      <c r="N1437" s="188"/>
      <c r="O1437" s="188"/>
      <c r="P1437" s="188"/>
      <c r="Q1437" s="188"/>
      <c r="R1437" s="188"/>
      <c r="S1437" s="188"/>
      <c r="T1437" s="188"/>
      <c r="U1437" s="188"/>
      <c r="V1437" s="188"/>
      <c r="W1437" s="188"/>
      <c r="X1437" s="188"/>
      <c r="Y1437" s="188"/>
      <c r="Z1437" s="404"/>
    </row>
    <row r="1438" spans="1:26" s="23" customFormat="1" x14ac:dyDescent="0.25">
      <c r="A1438" s="683"/>
      <c r="B1438" s="685"/>
      <c r="C1438" s="189" t="s">
        <v>333</v>
      </c>
      <c r="D1438" s="230">
        <f>D1437/'Summary (banks)'!$D$3</f>
        <v>7.5685990251873127E-5</v>
      </c>
      <c r="E1438" s="230">
        <f>E1437/'Summary (banks)'!$E$3</f>
        <v>6.8561872909698985E-4</v>
      </c>
      <c r="F1438" s="230">
        <f>F1437/'Summary (banks)'!$F$3</f>
        <v>0</v>
      </c>
      <c r="G1438" s="230">
        <f>G1437/'Summary (banks)'!$G$3</f>
        <v>0</v>
      </c>
      <c r="H1438" s="230">
        <f>H1437/'Summary (banks)'!$H$3</f>
        <v>0</v>
      </c>
      <c r="I1438" s="230">
        <f>I1437/'Summary (banks)'!$I$3</f>
        <v>0</v>
      </c>
      <c r="J1438" s="230">
        <f>J1437/'Summary (banks)'!$J$3</f>
        <v>0</v>
      </c>
      <c r="K1438" s="230">
        <f>K1437/'Summary (banks)'!$K$3</f>
        <v>0</v>
      </c>
      <c r="L1438" s="230">
        <f>L1437/'Summary (banks)'!$L$3</f>
        <v>0</v>
      </c>
      <c r="M1438" s="230">
        <f>M1437/'Summary (banks)'!$M$3</f>
        <v>0</v>
      </c>
      <c r="N1438" s="230">
        <f>N1437/'Summary (banks)'!$N$3</f>
        <v>0</v>
      </c>
      <c r="O1438" s="230">
        <f>O1437/'Summary (banks)'!$O$3</f>
        <v>0</v>
      </c>
      <c r="P1438" s="230">
        <f>P1437/'Summary (banks)'!$P$3</f>
        <v>0</v>
      </c>
      <c r="Q1438" s="230">
        <f>Q1437/'Summary (banks)'!$Q$3</f>
        <v>0</v>
      </c>
      <c r="R1438" s="230">
        <f>R1437/'Summary (banks)'!$R$3</f>
        <v>0</v>
      </c>
      <c r="S1438" s="230">
        <f>S1437/'Summary (banks)'!$S$3</f>
        <v>0</v>
      </c>
      <c r="T1438" s="230">
        <f>T1437/'Summary (banks)'!$T$3</f>
        <v>0</v>
      </c>
      <c r="U1438" s="230">
        <f>U1437/'Summary (banks)'!$U$3</f>
        <v>0</v>
      </c>
      <c r="V1438" s="230">
        <f>V1437/'Summary (banks)'!$V$3</f>
        <v>0</v>
      </c>
      <c r="W1438" s="230">
        <f>W1437/'Summary (banks)'!$W$3</f>
        <v>0</v>
      </c>
      <c r="X1438" s="230">
        <f>X1437/'Summary (banks)'!$X$3</f>
        <v>0</v>
      </c>
      <c r="Y1438" s="204"/>
      <c r="Z1438" s="397"/>
    </row>
    <row r="1439" spans="1:26" s="360" customFormat="1" ht="15.75" thickBot="1" x14ac:dyDescent="0.3">
      <c r="A1439" s="683"/>
      <c r="B1439" s="685"/>
      <c r="C1439" s="359" t="s">
        <v>334</v>
      </c>
      <c r="D1439" s="264">
        <f>D1437/'Summary (banks)'!$D$7</f>
        <v>1.4419460637301722E-4</v>
      </c>
      <c r="E1439" s="264">
        <f>E1437/'Summary (banks)'!$E$7</f>
        <v>9.1695927358933637E-4</v>
      </c>
      <c r="F1439" s="264">
        <f>F1437/'Summary (banks)'!$F$7</f>
        <v>0</v>
      </c>
      <c r="G1439" s="264">
        <f>G1437/'Summary (banks)'!$G$7</f>
        <v>0</v>
      </c>
      <c r="H1439" s="264">
        <f>H1437/'Summary (banks)'!$H$7</f>
        <v>0</v>
      </c>
      <c r="I1439" s="264">
        <f>I1437/'Summary (banks)'!$I$7</f>
        <v>0</v>
      </c>
      <c r="J1439" s="264">
        <f>J1437/'Summary (banks)'!$J$7</f>
        <v>0</v>
      </c>
      <c r="K1439" s="264">
        <f>K1437/'Summary (banks)'!$K$7</f>
        <v>0</v>
      </c>
      <c r="L1439" s="264">
        <f>L1437/'Summary (banks)'!$L$7</f>
        <v>0</v>
      </c>
      <c r="M1439" s="264">
        <f>M1437/'Summary (banks)'!$M$7</f>
        <v>0</v>
      </c>
      <c r="N1439" s="264">
        <f>N1437/'Summary (banks)'!$N$7</f>
        <v>0</v>
      </c>
      <c r="O1439" s="264">
        <f>O1437/'Summary (banks)'!$O$7</f>
        <v>0</v>
      </c>
      <c r="P1439" s="264">
        <f>P1437/'Summary (banks)'!$P$7</f>
        <v>0</v>
      </c>
      <c r="Q1439" s="264">
        <f>Q1437/'Summary (banks)'!$Q$7</f>
        <v>0</v>
      </c>
      <c r="R1439" s="264">
        <f>R1437/'Summary (banks)'!$R$7</f>
        <v>0</v>
      </c>
      <c r="S1439" s="264">
        <f>S1437/'Summary (banks)'!$S$7</f>
        <v>0</v>
      </c>
      <c r="T1439" s="264">
        <f>T1437/'Summary (banks)'!$T$7</f>
        <v>0</v>
      </c>
      <c r="U1439" s="264">
        <f>U1437/'Summary (banks)'!$U$7</f>
        <v>0</v>
      </c>
      <c r="V1439" s="264">
        <f>V1437/'Summary (banks)'!$V$7</f>
        <v>0</v>
      </c>
      <c r="W1439" s="264">
        <f>W1437/'Summary (banks)'!$W$7</f>
        <v>0</v>
      </c>
      <c r="X1439" s="264">
        <f>X1437/'Summary (banks)'!$X$7</f>
        <v>0</v>
      </c>
      <c r="Z1439" s="397"/>
    </row>
    <row r="1440" spans="1:26" s="204" customFormat="1" ht="15.75" thickBot="1" x14ac:dyDescent="0.3">
      <c r="A1440" s="683"/>
      <c r="B1440" s="685"/>
      <c r="C1440" s="188" t="s">
        <v>6</v>
      </c>
      <c r="D1440" s="203">
        <f>SUM(E1440:X1440)</f>
        <v>15.327199999999999</v>
      </c>
      <c r="E1440" s="203">
        <f>HSBC!E7</f>
        <v>15.327199999999999</v>
      </c>
      <c r="F1440" s="203"/>
      <c r="G1440" s="203"/>
      <c r="H1440" s="203"/>
      <c r="I1440" s="203"/>
      <c r="J1440" s="188"/>
      <c r="K1440" s="188"/>
      <c r="L1440" s="188"/>
      <c r="M1440" s="188"/>
      <c r="N1440" s="188"/>
      <c r="O1440" s="188"/>
      <c r="P1440" s="188"/>
      <c r="Q1440" s="188"/>
      <c r="R1440" s="188"/>
      <c r="S1440" s="188"/>
      <c r="T1440" s="188"/>
      <c r="U1440" s="188"/>
      <c r="V1440" s="188"/>
      <c r="W1440" s="188"/>
      <c r="X1440" s="188"/>
      <c r="Y1440" s="188"/>
      <c r="Z1440" s="404"/>
    </row>
    <row r="1441" spans="1:26" s="23" customFormat="1" x14ac:dyDescent="0.25">
      <c r="A1441" s="683"/>
      <c r="B1441" s="685"/>
      <c r="C1441" s="189" t="s">
        <v>335</v>
      </c>
      <c r="D1441" s="230">
        <f>D1440/'Summary (banks)'!$D$29</f>
        <v>1.6250421493637623E-4</v>
      </c>
      <c r="E1441" s="230">
        <f>E1440/'Summary (banks)'!$E$29</f>
        <v>9.0104415116340703E-4</v>
      </c>
      <c r="F1441" s="230">
        <f>F1440/'Summary (banks)'!$F$29</f>
        <v>0</v>
      </c>
      <c r="G1441" s="230">
        <f>G1440/'Summary (banks)'!$G$29</f>
        <v>0</v>
      </c>
      <c r="H1441" s="230">
        <f>H1440/'Summary (banks)'!$H$29</f>
        <v>0</v>
      </c>
      <c r="I1441" s="230">
        <f>I1440/'Summary (banks)'!$I$29</f>
        <v>0</v>
      </c>
      <c r="J1441" s="230">
        <f>J1440/'Summary (banks)'!$J$29</f>
        <v>0</v>
      </c>
      <c r="K1441" s="230">
        <f>K1440/'Summary (banks)'!$K$29</f>
        <v>0</v>
      </c>
      <c r="L1441" s="230">
        <f>L1440/'Summary (banks)'!$L$29</f>
        <v>0</v>
      </c>
      <c r="M1441" s="230">
        <f>M1440/'Summary (banks)'!$M$29</f>
        <v>0</v>
      </c>
      <c r="N1441" s="230">
        <f>N1440/'Summary (banks)'!$N$29</f>
        <v>0</v>
      </c>
      <c r="O1441" s="230">
        <f>O1440/'Summary (banks)'!$O$29</f>
        <v>0</v>
      </c>
      <c r="P1441" s="230">
        <f>P1440/'Summary (banks)'!$P$29</f>
        <v>0</v>
      </c>
      <c r="Q1441" s="230">
        <f>Q1440/'Summary (banks)'!$Q$29</f>
        <v>0</v>
      </c>
      <c r="R1441" s="230">
        <f>R1440/'Summary (banks)'!$R$29</f>
        <v>0</v>
      </c>
      <c r="S1441" s="230">
        <f>S1440/'Summary (banks)'!$S$29</f>
        <v>0</v>
      </c>
      <c r="T1441" s="230">
        <f>T1440/'Summary (banks)'!$T$29</f>
        <v>0</v>
      </c>
      <c r="U1441" s="230">
        <f>U1440/'Summary (banks)'!$U$29</f>
        <v>0</v>
      </c>
      <c r="V1441" s="230">
        <f>V1440/'Summary (banks)'!$V$29</f>
        <v>0</v>
      </c>
      <c r="W1441" s="230">
        <f>W1440/'Summary (banks)'!$W$29</f>
        <v>0</v>
      </c>
      <c r="X1441" s="230">
        <f>X1440/'Summary (banks)'!$X$29</f>
        <v>0</v>
      </c>
      <c r="Y1441" s="204"/>
      <c r="Z1441" s="397"/>
    </row>
    <row r="1442" spans="1:26" s="360" customFormat="1" ht="15.75" thickBot="1" x14ac:dyDescent="0.3">
      <c r="A1442" s="683"/>
      <c r="B1442" s="685"/>
      <c r="C1442" s="359" t="s">
        <v>336</v>
      </c>
      <c r="D1442" s="264">
        <f>D1440/'Summary (banks)'!$D$33</f>
        <v>2.2644654570194616E-4</v>
      </c>
      <c r="E1442" s="264">
        <f>E1440/'Summary (banks)'!$E$33</f>
        <v>8.7628865979381433E-4</v>
      </c>
      <c r="F1442" s="264">
        <f>F1440/'Summary (banks)'!$F$33</f>
        <v>0</v>
      </c>
      <c r="G1442" s="264">
        <f>G1440/'Summary (banks)'!$G$33</f>
        <v>0</v>
      </c>
      <c r="H1442" s="264">
        <f>H1440/'Summary (banks)'!$H$33</f>
        <v>0</v>
      </c>
      <c r="I1442" s="264">
        <f>I1440/'Summary (banks)'!$I$33</f>
        <v>0</v>
      </c>
      <c r="J1442" s="264">
        <f>J1440/'Summary (banks)'!$J$33</f>
        <v>0</v>
      </c>
      <c r="K1442" s="264">
        <f>K1440/'Summary (banks)'!$K$33</f>
        <v>0</v>
      </c>
      <c r="L1442" s="264">
        <f>L1440/'Summary (banks)'!$L$33</f>
        <v>0</v>
      </c>
      <c r="M1442" s="264">
        <f>M1440/'Summary (banks)'!$M$33</f>
        <v>0</v>
      </c>
      <c r="N1442" s="264">
        <f>N1440/'Summary (banks)'!$N$33</f>
        <v>0</v>
      </c>
      <c r="O1442" s="264">
        <f>O1440/'Summary (banks)'!$O$33</f>
        <v>0</v>
      </c>
      <c r="P1442" s="264">
        <f>P1440/'Summary (banks)'!$P$33</f>
        <v>0</v>
      </c>
      <c r="Q1442" s="264">
        <f>Q1440/'Summary (banks)'!$Q$33</f>
        <v>0</v>
      </c>
      <c r="R1442" s="264">
        <f>R1440/'Summary (banks)'!$R$33</f>
        <v>0</v>
      </c>
      <c r="S1442" s="264">
        <f>S1440/'Summary (banks)'!$S$33</f>
        <v>0</v>
      </c>
      <c r="T1442" s="264">
        <f>T1440/'Summary (banks)'!$T$33</f>
        <v>0</v>
      </c>
      <c r="U1442" s="264">
        <f>U1440/'Summary (banks)'!$U$33</f>
        <v>0</v>
      </c>
      <c r="V1442" s="264">
        <f>V1440/'Summary (banks)'!$V$33</f>
        <v>0</v>
      </c>
      <c r="W1442" s="264">
        <f>W1440/'Summary (banks)'!$W$33</f>
        <v>0</v>
      </c>
      <c r="X1442" s="264">
        <f>X1440/'Summary (banks)'!$X$33</f>
        <v>0</v>
      </c>
      <c r="Z1442" s="397"/>
    </row>
    <row r="1443" spans="1:26" s="204" customFormat="1" ht="15.75" thickBot="1" x14ac:dyDescent="0.3">
      <c r="A1443" s="683"/>
      <c r="B1443" s="685"/>
      <c r="C1443" s="188" t="s">
        <v>400</v>
      </c>
      <c r="D1443" s="203">
        <f>SUM(E1443:X1443)</f>
        <v>3.6063999999999998</v>
      </c>
      <c r="E1443" s="203">
        <f>HSBC!F7</f>
        <v>3.6063999999999998</v>
      </c>
      <c r="F1443" s="203"/>
      <c r="G1443" s="203"/>
      <c r="H1443" s="203"/>
      <c r="I1443" s="203"/>
      <c r="J1443" s="188"/>
      <c r="K1443" s="188"/>
      <c r="L1443" s="188"/>
      <c r="M1443" s="188"/>
      <c r="N1443" s="188"/>
      <c r="O1443" s="188"/>
      <c r="P1443" s="188"/>
      <c r="Q1443" s="188"/>
      <c r="R1443" s="188"/>
      <c r="S1443" s="188"/>
      <c r="T1443" s="188"/>
      <c r="U1443" s="188"/>
      <c r="V1443" s="188"/>
      <c r="W1443" s="188"/>
      <c r="X1443" s="188"/>
      <c r="Y1443" s="188"/>
      <c r="Z1443" s="404"/>
    </row>
    <row r="1444" spans="1:26" s="23" customFormat="1" x14ac:dyDescent="0.25">
      <c r="A1444" s="683"/>
      <c r="B1444" s="685"/>
      <c r="C1444" s="189" t="s">
        <v>401</v>
      </c>
      <c r="D1444" s="230">
        <f>D1443/'Summary (banks)'!$D$42</f>
        <v>1.2927377066822629E-4</v>
      </c>
      <c r="E1444" s="230">
        <f>E1443/'Summary (banks)'!$E$42</f>
        <v>1.1887072808320952E-3</v>
      </c>
      <c r="F1444" s="230">
        <f>F1443/'Summary (banks)'!$F$42</f>
        <v>0</v>
      </c>
      <c r="G1444" s="230">
        <f>G1443/'Summary (banks)'!$G$42</f>
        <v>0</v>
      </c>
      <c r="H1444" s="230">
        <f>H1443/'Summary (banks)'!$H$42</f>
        <v>0</v>
      </c>
      <c r="I1444" s="230">
        <f>I1443/'Summary (banks)'!$I$42</f>
        <v>0</v>
      </c>
      <c r="J1444" s="230">
        <f>J1443/'Summary (banks)'!$J$42</f>
        <v>0</v>
      </c>
      <c r="K1444" s="230">
        <f>K1443/'Summary (banks)'!$K$42</f>
        <v>0</v>
      </c>
      <c r="L1444" s="230">
        <f>L1443/'Summary (banks)'!$L$42</f>
        <v>0</v>
      </c>
      <c r="M1444" s="230">
        <f>M1443/'Summary (banks)'!$M$42</f>
        <v>0</v>
      </c>
      <c r="N1444" s="230">
        <f>N1443/'Summary (banks)'!$N$42</f>
        <v>0</v>
      </c>
      <c r="O1444" s="230">
        <f>O1443/'Summary (banks)'!$O$42</f>
        <v>0</v>
      </c>
      <c r="P1444" s="230">
        <f>P1443/'Summary (banks)'!$P$42</f>
        <v>0</v>
      </c>
      <c r="Q1444" s="230">
        <f>Q1443/'Summary (banks)'!$Q$42</f>
        <v>0</v>
      </c>
      <c r="R1444" s="230">
        <f>R1443/'Summary (banks)'!$R$42</f>
        <v>0</v>
      </c>
      <c r="S1444" s="230">
        <f>S1443/'Summary (banks)'!$S$42</f>
        <v>0</v>
      </c>
      <c r="T1444" s="230">
        <f>T1443/'Summary (banks)'!$T$42</f>
        <v>0</v>
      </c>
      <c r="U1444" s="230">
        <f>U1443/'Summary (banks)'!$U$42</f>
        <v>0</v>
      </c>
      <c r="V1444" s="230">
        <f>V1443/'Summary (banks)'!$V$42</f>
        <v>0</v>
      </c>
      <c r="W1444" s="230">
        <f>W1443/'Summary (banks)'!$W$42</f>
        <v>0</v>
      </c>
      <c r="X1444" s="230">
        <f>X1443/'Summary (banks)'!$X$42</f>
        <v>0</v>
      </c>
      <c r="Y1444" s="204"/>
      <c r="Z1444" s="397"/>
    </row>
    <row r="1445" spans="1:26" s="360" customFormat="1" ht="15.75" thickBot="1" x14ac:dyDescent="0.3">
      <c r="A1445" s="683"/>
      <c r="B1445" s="685"/>
      <c r="C1445" s="359" t="s">
        <v>402</v>
      </c>
      <c r="D1445" s="264">
        <f>D1443/'Summary (banks)'!$D$46</f>
        <v>1.9351651076017525E-4</v>
      </c>
      <c r="E1445" s="264">
        <f>E1443/'Summary (banks)'!$E$46</f>
        <v>1.2341869793273683E-3</v>
      </c>
      <c r="F1445" s="264">
        <f>F1443/'Summary (banks)'!$F$46</f>
        <v>0</v>
      </c>
      <c r="G1445" s="264">
        <f>G1443/'Summary (banks)'!$G$46</f>
        <v>0</v>
      </c>
      <c r="H1445" s="264">
        <f>H1443/'Summary (banks)'!$H$46</f>
        <v>0</v>
      </c>
      <c r="I1445" s="264">
        <f>I1443/'Summary (banks)'!$I$46</f>
        <v>0</v>
      </c>
      <c r="J1445" s="264">
        <f>J1443/'Summary (banks)'!$J$46</f>
        <v>0</v>
      </c>
      <c r="K1445" s="264">
        <f>K1443/'Summary (banks)'!$K$46</f>
        <v>0</v>
      </c>
      <c r="L1445" s="264">
        <f>L1443/'Summary (banks)'!$L$46</f>
        <v>0</v>
      </c>
      <c r="M1445" s="264">
        <f>M1443/'Summary (banks)'!$M$46</f>
        <v>0</v>
      </c>
      <c r="N1445" s="264">
        <f>N1443/'Summary (banks)'!$N$46</f>
        <v>0</v>
      </c>
      <c r="O1445" s="264">
        <f>O1443/'Summary (banks)'!$O$46</f>
        <v>0</v>
      </c>
      <c r="P1445" s="264">
        <f>P1443/'Summary (banks)'!$P$46</f>
        <v>0</v>
      </c>
      <c r="Q1445" s="264">
        <f>Q1443/'Summary (banks)'!$Q$46</f>
        <v>0</v>
      </c>
      <c r="R1445" s="264">
        <f>R1443/'Summary (banks)'!$R$46</f>
        <v>0</v>
      </c>
      <c r="S1445" s="264">
        <f>S1443/'Summary (banks)'!$S$46</f>
        <v>0</v>
      </c>
      <c r="T1445" s="264">
        <f>T1443/'Summary (banks)'!$T$46</f>
        <v>0</v>
      </c>
      <c r="U1445" s="264">
        <f>U1443/'Summary (banks)'!$U$46</f>
        <v>0</v>
      </c>
      <c r="V1445" s="264">
        <f>V1443/'Summary (banks)'!$V$46</f>
        <v>0</v>
      </c>
      <c r="W1445" s="264">
        <f>W1443/'Summary (banks)'!$W$46</f>
        <v>0</v>
      </c>
      <c r="X1445" s="264">
        <f>X1443/'Summary (banks)'!$X$46</f>
        <v>0</v>
      </c>
      <c r="Z1445" s="397"/>
    </row>
    <row r="1446" spans="1:26" s="204" customFormat="1" ht="15.75" thickBot="1" x14ac:dyDescent="0.3">
      <c r="A1446" s="683"/>
      <c r="B1446" s="685"/>
      <c r="C1446" s="188" t="s">
        <v>3</v>
      </c>
      <c r="D1446" s="188">
        <f>SUM(E1446:X1446)</f>
        <v>333</v>
      </c>
      <c r="E1446" s="188">
        <f>HSBC!D7</f>
        <v>333</v>
      </c>
      <c r="F1446" s="188"/>
      <c r="G1446" s="188"/>
      <c r="H1446" s="188"/>
      <c r="I1446" s="188"/>
      <c r="J1446" s="188"/>
      <c r="K1446" s="188"/>
      <c r="L1446" s="188"/>
      <c r="M1446" s="188"/>
      <c r="N1446" s="188"/>
      <c r="O1446" s="188"/>
      <c r="P1446" s="188"/>
      <c r="Q1446" s="188"/>
      <c r="R1446" s="188"/>
      <c r="S1446" s="188"/>
      <c r="T1446" s="188"/>
      <c r="U1446" s="188"/>
      <c r="V1446" s="188"/>
      <c r="W1446" s="188"/>
      <c r="X1446" s="188"/>
      <c r="Y1446" s="188"/>
      <c r="Z1446" s="404"/>
    </row>
    <row r="1447" spans="1:26" s="23" customFormat="1" x14ac:dyDescent="0.25">
      <c r="A1447" s="683"/>
      <c r="B1447" s="685"/>
      <c r="C1447" s="189" t="s">
        <v>337</v>
      </c>
      <c r="D1447" s="230">
        <f>D1446/'Summary (banks)'!$D$16</f>
        <v>1.5875180085563883E-4</v>
      </c>
      <c r="E1447" s="230">
        <f>E1446/'Summary (banks)'!$E$16</f>
        <v>1.2859426770777821E-3</v>
      </c>
      <c r="F1447" s="230">
        <f>F1446/'Summary (banks)'!$F$16</f>
        <v>0</v>
      </c>
      <c r="G1447" s="230">
        <f>G1446/'Summary (banks)'!$G$16</f>
        <v>0</v>
      </c>
      <c r="H1447" s="230">
        <f>H1446/'Summary (banks)'!$H$16</f>
        <v>0</v>
      </c>
      <c r="I1447" s="230">
        <f>I1446/'Summary (banks)'!$I$16</f>
        <v>0</v>
      </c>
      <c r="J1447" s="230">
        <f>J1446/'Summary (banks)'!$J$16</f>
        <v>0</v>
      </c>
      <c r="K1447" s="230">
        <f>K1446/'Summary (banks)'!$K$16</f>
        <v>0</v>
      </c>
      <c r="L1447" s="230">
        <f>L1446/'Summary (banks)'!$L$16</f>
        <v>0</v>
      </c>
      <c r="M1447" s="230">
        <f>M1446/'Summary (banks)'!$M$16</f>
        <v>0</v>
      </c>
      <c r="N1447" s="230">
        <f>N1446/'Summary (banks)'!$N$16</f>
        <v>0</v>
      </c>
      <c r="O1447" s="230">
        <f>O1446/'Summary (banks)'!$O$16</f>
        <v>0</v>
      </c>
      <c r="P1447" s="230">
        <f>P1446/'Summary (banks)'!$P$16</f>
        <v>0</v>
      </c>
      <c r="Q1447" s="230">
        <f>Q1446/'Summary (banks)'!$Q$16</f>
        <v>0</v>
      </c>
      <c r="R1447" s="230">
        <f>R1446/'Summary (banks)'!$R$16</f>
        <v>0</v>
      </c>
      <c r="S1447" s="230">
        <f>S1446/'Summary (banks)'!$S$16</f>
        <v>0</v>
      </c>
      <c r="T1447" s="230">
        <f>T1446/'Summary (banks)'!$T$16</f>
        <v>0</v>
      </c>
      <c r="U1447" s="230">
        <f>U1446/'Summary (banks)'!$U$16</f>
        <v>0</v>
      </c>
      <c r="V1447" s="230">
        <f>V1446/'Summary (banks)'!$V$16</f>
        <v>0</v>
      </c>
      <c r="W1447" s="230">
        <f>W1446/'Summary (banks)'!$W$16</f>
        <v>0</v>
      </c>
      <c r="X1447" s="230">
        <f>X1446/'Summary (banks)'!$X$16</f>
        <v>0</v>
      </c>
      <c r="Y1447" s="204"/>
      <c r="Z1447" s="397"/>
    </row>
    <row r="1448" spans="1:26" s="365" customFormat="1" ht="15.75" thickBot="1" x14ac:dyDescent="0.3">
      <c r="A1448" s="683"/>
      <c r="B1448" s="685"/>
      <c r="C1448" s="359" t="s">
        <v>338</v>
      </c>
      <c r="D1448" s="264">
        <f>D1446/'Summary (banks)'!$D$20</f>
        <v>2.8406934021696757E-4</v>
      </c>
      <c r="E1448" s="264">
        <f>E1446/'Summary (banks)'!$E$20</f>
        <v>1.5532078639893653E-3</v>
      </c>
      <c r="F1448" s="264">
        <f>F1446/'Summary (banks)'!$F$20</f>
        <v>0</v>
      </c>
      <c r="G1448" s="264">
        <f>G1446/'Summary (banks)'!$G$20</f>
        <v>0</v>
      </c>
      <c r="H1448" s="264">
        <f>H1446/'Summary (banks)'!$H$20</f>
        <v>0</v>
      </c>
      <c r="I1448" s="264">
        <f>I1446/'Summary (banks)'!$I$20</f>
        <v>0</v>
      </c>
      <c r="J1448" s="264">
        <f>J1446/'Summary (banks)'!$J$20</f>
        <v>0</v>
      </c>
      <c r="K1448" s="264">
        <f>K1446/'Summary (banks)'!$K$20</f>
        <v>0</v>
      </c>
      <c r="L1448" s="264">
        <f>L1446/'Summary (banks)'!$L$20</f>
        <v>0</v>
      </c>
      <c r="M1448" s="264">
        <f>M1446/'Summary (banks)'!$M$20</f>
        <v>0</v>
      </c>
      <c r="N1448" s="264">
        <f>N1446/'Summary (banks)'!$N$20</f>
        <v>0</v>
      </c>
      <c r="O1448" s="264">
        <f>O1446/'Summary (banks)'!$O$20</f>
        <v>0</v>
      </c>
      <c r="P1448" s="264">
        <f>P1446/'Summary (banks)'!$P$20</f>
        <v>0</v>
      </c>
      <c r="Q1448" s="264">
        <f>Q1446/'Summary (banks)'!$Q$20</f>
        <v>0</v>
      </c>
      <c r="R1448" s="264">
        <f>R1446/'Summary (banks)'!$R$20</f>
        <v>0</v>
      </c>
      <c r="S1448" s="264">
        <f>S1446/'Summary (banks)'!$S$20</f>
        <v>0</v>
      </c>
      <c r="T1448" s="264">
        <f>T1446/'Summary (banks)'!$T$20</f>
        <v>0</v>
      </c>
      <c r="U1448" s="264">
        <f>U1446/'Summary (banks)'!$U$20</f>
        <v>0</v>
      </c>
      <c r="V1448" s="264">
        <f>V1446/'Summary (banks)'!$V$20</f>
        <v>0</v>
      </c>
      <c r="W1448" s="264">
        <f>W1446/'Summary (banks)'!$W$20</f>
        <v>0</v>
      </c>
      <c r="X1448" s="264">
        <f>X1446/'Summary (banks)'!$X$20</f>
        <v>0</v>
      </c>
      <c r="Y1448" s="360"/>
      <c r="Z1448" s="397"/>
    </row>
    <row r="1449" spans="1:26" s="230" customFormat="1" ht="15" customHeight="1" thickTop="1" thickBot="1" x14ac:dyDescent="0.3">
      <c r="A1449" s="683"/>
      <c r="B1449" s="685"/>
      <c r="C1449" s="190" t="s">
        <v>405</v>
      </c>
      <c r="D1449" s="188"/>
      <c r="E1449" s="190"/>
      <c r="F1449" s="190"/>
      <c r="G1449" s="190"/>
      <c r="H1449" s="188"/>
      <c r="I1449" s="188"/>
      <c r="J1449" s="190"/>
      <c r="K1449" s="190"/>
      <c r="L1449" s="190"/>
      <c r="M1449" s="190"/>
      <c r="N1449" s="190"/>
      <c r="O1449" s="190"/>
      <c r="P1449" s="188"/>
      <c r="Q1449" s="188"/>
      <c r="R1449" s="190"/>
      <c r="S1449" s="190"/>
      <c r="T1449" s="188"/>
      <c r="U1449" s="188"/>
      <c r="V1449" s="188"/>
      <c r="W1449" s="188"/>
      <c r="X1449" s="188"/>
      <c r="Y1449" s="190"/>
      <c r="Z1449" s="405"/>
    </row>
    <row r="1450" spans="1:26" s="204" customFormat="1" ht="15.75" thickBot="1" x14ac:dyDescent="0.3">
      <c r="A1450" s="683"/>
      <c r="B1450" s="686"/>
      <c r="C1450" s="191" t="s">
        <v>406</v>
      </c>
      <c r="D1450" s="192"/>
      <c r="E1450" s="192"/>
      <c r="F1450" s="192"/>
      <c r="G1450" s="192"/>
      <c r="H1450" s="192"/>
      <c r="I1450" s="192"/>
      <c r="J1450" s="192"/>
      <c r="K1450" s="192"/>
      <c r="L1450" s="192"/>
      <c r="M1450" s="192"/>
      <c r="N1450" s="192"/>
      <c r="O1450" s="192"/>
      <c r="P1450" s="192"/>
      <c r="Q1450" s="192"/>
      <c r="R1450" s="192"/>
      <c r="S1450" s="192"/>
      <c r="T1450" s="192"/>
      <c r="U1450" s="192"/>
      <c r="V1450" s="192"/>
      <c r="W1450" s="192"/>
      <c r="X1450" s="192"/>
      <c r="Y1450" s="192"/>
      <c r="Z1450" s="398"/>
    </row>
    <row r="1451" spans="1:26" s="23" customFormat="1" ht="16.5" thickTop="1" thickBot="1" x14ac:dyDescent="0.3">
      <c r="A1451" s="683"/>
      <c r="B1451" s="687" t="s">
        <v>82</v>
      </c>
      <c r="C1451" s="200" t="s">
        <v>91</v>
      </c>
      <c r="D1451" s="200">
        <f>D1443/D1440</f>
        <v>0.23529411764705882</v>
      </c>
      <c r="E1451" s="200">
        <f>E1443/E1440</f>
        <v>0.23529411764705882</v>
      </c>
      <c r="F1451" s="200" t="e">
        <f t="shared" ref="F1451:X1451" si="31">F1443/F1440</f>
        <v>#DIV/0!</v>
      </c>
      <c r="G1451" s="200" t="e">
        <f t="shared" si="31"/>
        <v>#DIV/0!</v>
      </c>
      <c r="H1451" s="200" t="e">
        <f t="shared" si="31"/>
        <v>#DIV/0!</v>
      </c>
      <c r="I1451" s="200" t="e">
        <f t="shared" si="31"/>
        <v>#DIV/0!</v>
      </c>
      <c r="J1451" s="200" t="e">
        <f t="shared" si="31"/>
        <v>#DIV/0!</v>
      </c>
      <c r="K1451" s="200" t="e">
        <f t="shared" si="31"/>
        <v>#DIV/0!</v>
      </c>
      <c r="L1451" s="200" t="e">
        <f t="shared" si="31"/>
        <v>#DIV/0!</v>
      </c>
      <c r="M1451" s="200" t="e">
        <f t="shared" si="31"/>
        <v>#DIV/0!</v>
      </c>
      <c r="N1451" s="200" t="e">
        <f t="shared" si="31"/>
        <v>#DIV/0!</v>
      </c>
      <c r="O1451" s="200" t="e">
        <f t="shared" si="31"/>
        <v>#DIV/0!</v>
      </c>
      <c r="P1451" s="200" t="e">
        <f t="shared" si="31"/>
        <v>#DIV/0!</v>
      </c>
      <c r="Q1451" s="200" t="e">
        <f t="shared" si="31"/>
        <v>#DIV/0!</v>
      </c>
      <c r="R1451" s="200" t="e">
        <f t="shared" si="31"/>
        <v>#DIV/0!</v>
      </c>
      <c r="S1451" s="200" t="e">
        <f t="shared" si="31"/>
        <v>#DIV/0!</v>
      </c>
      <c r="T1451" s="200" t="e">
        <f t="shared" si="31"/>
        <v>#DIV/0!</v>
      </c>
      <c r="U1451" s="200" t="e">
        <f t="shared" si="31"/>
        <v>#DIV/0!</v>
      </c>
      <c r="V1451" s="200" t="e">
        <f t="shared" si="31"/>
        <v>#DIV/0!</v>
      </c>
      <c r="W1451" s="200" t="e">
        <f t="shared" si="31"/>
        <v>#DIV/0!</v>
      </c>
      <c r="X1451" s="200" t="e">
        <f t="shared" si="31"/>
        <v>#DIV/0!</v>
      </c>
      <c r="Y1451" s="200"/>
      <c r="Z1451" s="406" t="e">
        <f>MEDIAN(E1451:X1451)</f>
        <v>#DIV/0!</v>
      </c>
    </row>
    <row r="1452" spans="1:26" s="204" customFormat="1" ht="15.75" thickBot="1" x14ac:dyDescent="0.3">
      <c r="A1452" s="683"/>
      <c r="B1452" s="688"/>
      <c r="C1452" s="193" t="s">
        <v>407</v>
      </c>
      <c r="Z1452" s="397"/>
    </row>
    <row r="1453" spans="1:26" s="204" customFormat="1" ht="15.75" thickBot="1" x14ac:dyDescent="0.3">
      <c r="A1453" s="683"/>
      <c r="B1453" s="688"/>
      <c r="C1453" s="188" t="s">
        <v>497</v>
      </c>
      <c r="D1453" s="233">
        <f t="shared" ref="D1453:X1453" si="32">D1440/D1446</f>
        <v>4.6027627627627625E-2</v>
      </c>
      <c r="E1453" s="188">
        <f t="shared" si="32"/>
        <v>4.6027627627627625E-2</v>
      </c>
      <c r="F1453" s="188" t="e">
        <f t="shared" si="32"/>
        <v>#DIV/0!</v>
      </c>
      <c r="G1453" s="188" t="e">
        <f t="shared" si="32"/>
        <v>#DIV/0!</v>
      </c>
      <c r="H1453" s="188" t="e">
        <f t="shared" si="32"/>
        <v>#DIV/0!</v>
      </c>
      <c r="I1453" s="188" t="e">
        <f t="shared" si="32"/>
        <v>#DIV/0!</v>
      </c>
      <c r="J1453" s="188" t="e">
        <f t="shared" si="32"/>
        <v>#DIV/0!</v>
      </c>
      <c r="K1453" s="188" t="e">
        <f t="shared" si="32"/>
        <v>#DIV/0!</v>
      </c>
      <c r="L1453" s="188" t="e">
        <f t="shared" si="32"/>
        <v>#DIV/0!</v>
      </c>
      <c r="M1453" s="188" t="e">
        <f t="shared" si="32"/>
        <v>#DIV/0!</v>
      </c>
      <c r="N1453" s="188" t="e">
        <f t="shared" si="32"/>
        <v>#DIV/0!</v>
      </c>
      <c r="O1453" s="188" t="e">
        <f t="shared" si="32"/>
        <v>#DIV/0!</v>
      </c>
      <c r="P1453" s="188" t="e">
        <f t="shared" si="32"/>
        <v>#DIV/0!</v>
      </c>
      <c r="Q1453" s="188" t="e">
        <f t="shared" si="32"/>
        <v>#DIV/0!</v>
      </c>
      <c r="R1453" s="188" t="e">
        <f t="shared" si="32"/>
        <v>#DIV/0!</v>
      </c>
      <c r="S1453" s="188" t="e">
        <f t="shared" si="32"/>
        <v>#DIV/0!</v>
      </c>
      <c r="T1453" s="188" t="e">
        <f t="shared" si="32"/>
        <v>#DIV/0!</v>
      </c>
      <c r="U1453" s="188" t="e">
        <f t="shared" si="32"/>
        <v>#DIV/0!</v>
      </c>
      <c r="V1453" s="188" t="e">
        <f t="shared" si="32"/>
        <v>#DIV/0!</v>
      </c>
      <c r="W1453" s="188" t="e">
        <f t="shared" si="32"/>
        <v>#DIV/0!</v>
      </c>
      <c r="X1453" s="188" t="e">
        <f t="shared" si="32"/>
        <v>#DIV/0!</v>
      </c>
      <c r="Y1453" s="188"/>
      <c r="Z1453" s="404"/>
    </row>
    <row r="1454" spans="1:26" s="204" customFormat="1" x14ac:dyDescent="0.25">
      <c r="A1454" s="683"/>
      <c r="B1454" s="688"/>
      <c r="C1454" s="189" t="s">
        <v>445</v>
      </c>
      <c r="D1454" s="234">
        <f>D1453/'Summary (banks)'!$D$81</f>
        <v>1.0236369859145702</v>
      </c>
      <c r="E1454" s="230">
        <f>E1453/'Summary (banks)'!$E$81</f>
        <v>0.70068764901011682</v>
      </c>
      <c r="F1454" s="230" t="e">
        <f>F1453/'Summary (banks)'!$F$81</f>
        <v>#DIV/0!</v>
      </c>
      <c r="G1454" s="230" t="e">
        <f>G1453/'Summary (banks)'!$G$81</f>
        <v>#DIV/0!</v>
      </c>
      <c r="H1454" s="230" t="e">
        <f>H1453/'Summary (banks)'!$H$81</f>
        <v>#DIV/0!</v>
      </c>
      <c r="I1454" s="230" t="e">
        <f>I1453/'Summary (banks)'!$I$81</f>
        <v>#DIV/0!</v>
      </c>
      <c r="J1454" s="230" t="e">
        <f>J1453/'Summary (banks)'!$J$81</f>
        <v>#DIV/0!</v>
      </c>
      <c r="K1454" s="230" t="e">
        <f>K1453/'Summary (banks)'!$K$81</f>
        <v>#DIV/0!</v>
      </c>
      <c r="L1454" s="230" t="e">
        <f>L1453/'Summary (banks)'!$L$81</f>
        <v>#DIV/0!</v>
      </c>
      <c r="M1454" s="230" t="e">
        <f>M1453/'Summary (banks)'!$M$81</f>
        <v>#DIV/0!</v>
      </c>
      <c r="N1454" s="230" t="e">
        <f>N1453/'Summary (banks)'!$N$81</f>
        <v>#DIV/0!</v>
      </c>
      <c r="O1454" s="230" t="e">
        <f>O1453/'Summary (banks)'!$O$81</f>
        <v>#DIV/0!</v>
      </c>
      <c r="P1454" s="230" t="e">
        <f>P1453/'Summary (banks)'!$P$81</f>
        <v>#DIV/0!</v>
      </c>
      <c r="Q1454" s="230" t="e">
        <f>Q1453/'Summary (banks)'!$Q$81</f>
        <v>#DIV/0!</v>
      </c>
      <c r="R1454" s="230" t="e">
        <f>R1453/'Summary (banks)'!$R$81</f>
        <v>#DIV/0!</v>
      </c>
      <c r="S1454" s="230" t="e">
        <f>S1453/'Summary (banks)'!$S$81</f>
        <v>#DIV/0!</v>
      </c>
      <c r="T1454" s="230" t="e">
        <f>T1453/'Summary (banks)'!$T$81</f>
        <v>#DIV/0!</v>
      </c>
      <c r="U1454" s="230" t="e">
        <f>U1453/'Summary (banks)'!$U$81</f>
        <v>#DIV/0!</v>
      </c>
      <c r="V1454" s="230" t="e">
        <f>V1453/'Summary (banks)'!$V$81</f>
        <v>#DIV/0!</v>
      </c>
      <c r="W1454" s="230" t="e">
        <f>W1453/'Summary (banks)'!$W$81</f>
        <v>#DIV/0!</v>
      </c>
      <c r="X1454" s="230" t="e">
        <f>X1453/'Summary (banks)'!$X$81</f>
        <v>#DIV/0!</v>
      </c>
      <c r="Z1454" s="397"/>
    </row>
    <row r="1455" spans="1:26" s="364" customFormat="1" x14ac:dyDescent="0.25">
      <c r="A1455" s="683"/>
      <c r="B1455" s="688"/>
      <c r="C1455" s="359" t="s">
        <v>446</v>
      </c>
      <c r="D1455" s="363">
        <f>D1453/'Summary (banks)'!$D$84</f>
        <v>0.79715236262030231</v>
      </c>
      <c r="E1455" s="264">
        <f>E1453/'Summary (banks)'!$E$84</f>
        <v>0.56417990155103559</v>
      </c>
      <c r="F1455" s="264" t="e">
        <f>F1453/'Summary (banks)'!$F$84</f>
        <v>#DIV/0!</v>
      </c>
      <c r="G1455" s="264" t="e">
        <f>G1453/'Summary (banks)'!$G$84</f>
        <v>#DIV/0!</v>
      </c>
      <c r="H1455" s="264" t="e">
        <f>H1453/'Summary (banks)'!$H$84</f>
        <v>#DIV/0!</v>
      </c>
      <c r="I1455" s="264" t="e">
        <f>I1453/'Summary (banks)'!$I$84</f>
        <v>#DIV/0!</v>
      </c>
      <c r="J1455" s="264" t="e">
        <f>J1453/'Summary (banks)'!$J$84</f>
        <v>#DIV/0!</v>
      </c>
      <c r="K1455" s="264" t="e">
        <f>K1453/'Summary (banks)'!$K$84</f>
        <v>#DIV/0!</v>
      </c>
      <c r="L1455" s="264" t="e">
        <f>L1453/'Summary (banks)'!$L$84</f>
        <v>#DIV/0!</v>
      </c>
      <c r="M1455" s="264" t="e">
        <f>M1453/'Summary (banks)'!$M$84</f>
        <v>#DIV/0!</v>
      </c>
      <c r="N1455" s="264" t="e">
        <f>N1453/'Summary (banks)'!$N$84</f>
        <v>#DIV/0!</v>
      </c>
      <c r="O1455" s="264" t="e">
        <f>O1453/'Summary (banks)'!$O$84</f>
        <v>#DIV/0!</v>
      </c>
      <c r="P1455" s="264" t="e">
        <f>P1453/'Summary (banks)'!$P$84</f>
        <v>#DIV/0!</v>
      </c>
      <c r="Q1455" s="264" t="e">
        <f>Q1453/'Summary (banks)'!$Q$84</f>
        <v>#DIV/0!</v>
      </c>
      <c r="R1455" s="264" t="e">
        <f>R1453/'Summary (banks)'!$R$84</f>
        <v>#DIV/0!</v>
      </c>
      <c r="S1455" s="264" t="e">
        <f>S1453/'Summary (banks)'!$S$84</f>
        <v>#DIV/0!</v>
      </c>
      <c r="T1455" s="264" t="e">
        <f>T1453/'Summary (banks)'!$T$84</f>
        <v>#DIV/0!</v>
      </c>
      <c r="U1455" s="264" t="e">
        <f>U1453/'Summary (banks)'!$U$84</f>
        <v>#DIV/0!</v>
      </c>
      <c r="V1455" s="264" t="e">
        <f>V1453/'Summary (banks)'!$V$84</f>
        <v>#DIV/0!</v>
      </c>
      <c r="W1455" s="264" t="e">
        <f>W1453/'Summary (banks)'!$W$84</f>
        <v>#DIV/0!</v>
      </c>
      <c r="X1455" s="264" t="e">
        <f>X1453/'Summary (banks)'!$X$84</f>
        <v>#DIV/0!</v>
      </c>
      <c r="Y1455" s="360"/>
      <c r="Z1455" s="397"/>
    </row>
    <row r="1456" spans="1:26" s="204" customFormat="1" ht="15.75" thickBot="1" x14ac:dyDescent="0.3">
      <c r="A1456" s="683"/>
      <c r="B1456" s="688"/>
      <c r="C1456" s="372" t="s">
        <v>447</v>
      </c>
      <c r="D1456" s="234">
        <f>D1453/'Summary (banks)'!$D$92</f>
        <v>1.1020207434430329</v>
      </c>
      <c r="E1456" s="230">
        <f>E1453/'Summary (banks)'!$E$86</f>
        <v>0.18758503287191813</v>
      </c>
      <c r="F1456" s="230" t="e">
        <f>F1453/'Summary (banks)'!$F$86</f>
        <v>#DIV/0!</v>
      </c>
      <c r="G1456" s="230" t="e">
        <f>G1453/'Summary (banks)'!$G$86</f>
        <v>#DIV/0!</v>
      </c>
      <c r="H1456" s="230" t="e">
        <f>H1453/'Summary (banks)'!$H$86</f>
        <v>#DIV/0!</v>
      </c>
      <c r="I1456" s="230" t="e">
        <f>I1453/'Summary (banks)'!$I$86</f>
        <v>#DIV/0!</v>
      </c>
      <c r="J1456" s="230" t="e">
        <f>J1453/'Summary (banks)'!$J$86</f>
        <v>#DIV/0!</v>
      </c>
      <c r="K1456" s="230" t="e">
        <f>K1453/'Summary (banks)'!$K$86</f>
        <v>#DIV/0!</v>
      </c>
      <c r="L1456" s="230" t="e">
        <f>L1453/'Summary (banks)'!$L$86</f>
        <v>#DIV/0!</v>
      </c>
      <c r="M1456" s="230" t="e">
        <f>M1453/'Summary (banks)'!$M$86</f>
        <v>#DIV/0!</v>
      </c>
      <c r="N1456" s="230" t="e">
        <f>N1453/'Summary (banks)'!$N$86</f>
        <v>#DIV/0!</v>
      </c>
      <c r="O1456" s="230" t="e">
        <f>O1453/'Summary (banks)'!$O$86</f>
        <v>#DIV/0!</v>
      </c>
      <c r="P1456" s="230" t="e">
        <f>P1453/'Summary (banks)'!$P$86</f>
        <v>#DIV/0!</v>
      </c>
      <c r="Q1456" s="230" t="e">
        <f>Q1453/'Summary (banks)'!$Q$86</f>
        <v>#DIV/0!</v>
      </c>
      <c r="R1456" s="230" t="e">
        <f>R1453/'Summary (banks)'!$R$86</f>
        <v>#DIV/0!</v>
      </c>
      <c r="S1456" s="230" t="e">
        <f>S1453/'Summary (banks)'!$S$86</f>
        <v>#DIV/0!</v>
      </c>
      <c r="T1456" s="230" t="e">
        <f>T1453/'Summary (banks)'!$T$86</f>
        <v>#DIV/0!</v>
      </c>
      <c r="U1456" s="230" t="e">
        <f>U1453/'Summary (banks)'!$U$86</f>
        <v>#DIV/0!</v>
      </c>
      <c r="V1456" s="230" t="e">
        <f>V1453/'Summary (banks)'!$V$86</f>
        <v>#DIV/0!</v>
      </c>
      <c r="W1456" s="230" t="e">
        <f>W1453/'Summary (banks)'!$W$86</f>
        <v>#DIV/0!</v>
      </c>
      <c r="X1456" s="230" t="e">
        <f>X1453/'Summary (banks)'!$X$86</f>
        <v>#DIV/0!</v>
      </c>
      <c r="Z1456" s="397"/>
    </row>
    <row r="1457" spans="1:26" s="230" customFormat="1" ht="15.75" thickBot="1" x14ac:dyDescent="0.3">
      <c r="A1457" s="683"/>
      <c r="B1457" s="688"/>
      <c r="C1457" s="201" t="s">
        <v>498</v>
      </c>
      <c r="D1457" s="201">
        <f t="shared" ref="D1457:X1457" si="33">D1440/D1437</f>
        <v>0.41463414634146345</v>
      </c>
      <c r="E1457" s="201">
        <f t="shared" si="33"/>
        <v>0.41463414634146345</v>
      </c>
      <c r="F1457" s="201" t="e">
        <f t="shared" si="33"/>
        <v>#DIV/0!</v>
      </c>
      <c r="G1457" s="201" t="e">
        <f t="shared" si="33"/>
        <v>#DIV/0!</v>
      </c>
      <c r="H1457" s="201" t="e">
        <f t="shared" si="33"/>
        <v>#DIV/0!</v>
      </c>
      <c r="I1457" s="201" t="e">
        <f t="shared" si="33"/>
        <v>#DIV/0!</v>
      </c>
      <c r="J1457" s="201" t="e">
        <f t="shared" si="33"/>
        <v>#DIV/0!</v>
      </c>
      <c r="K1457" s="201" t="e">
        <f t="shared" si="33"/>
        <v>#DIV/0!</v>
      </c>
      <c r="L1457" s="201" t="e">
        <f t="shared" si="33"/>
        <v>#DIV/0!</v>
      </c>
      <c r="M1457" s="201" t="e">
        <f t="shared" si="33"/>
        <v>#DIV/0!</v>
      </c>
      <c r="N1457" s="201" t="e">
        <f t="shared" si="33"/>
        <v>#DIV/0!</v>
      </c>
      <c r="O1457" s="201" t="e">
        <f t="shared" si="33"/>
        <v>#DIV/0!</v>
      </c>
      <c r="P1457" s="201" t="e">
        <f t="shared" si="33"/>
        <v>#DIV/0!</v>
      </c>
      <c r="Q1457" s="201" t="e">
        <f t="shared" si="33"/>
        <v>#DIV/0!</v>
      </c>
      <c r="R1457" s="201" t="e">
        <f t="shared" si="33"/>
        <v>#DIV/0!</v>
      </c>
      <c r="S1457" s="201" t="e">
        <f t="shared" si="33"/>
        <v>#DIV/0!</v>
      </c>
      <c r="T1457" s="201" t="e">
        <f t="shared" si="33"/>
        <v>#DIV/0!</v>
      </c>
      <c r="U1457" s="201" t="e">
        <f t="shared" si="33"/>
        <v>#DIV/0!</v>
      </c>
      <c r="V1457" s="201" t="e">
        <f t="shared" si="33"/>
        <v>#DIV/0!</v>
      </c>
      <c r="W1457" s="201" t="e">
        <f t="shared" si="33"/>
        <v>#DIV/0!</v>
      </c>
      <c r="X1457" s="201" t="e">
        <f t="shared" si="33"/>
        <v>#DIV/0!</v>
      </c>
      <c r="Y1457" s="201"/>
      <c r="Z1457" s="407"/>
    </row>
    <row r="1458" spans="1:26" s="230" customFormat="1" x14ac:dyDescent="0.25">
      <c r="A1458" s="683"/>
      <c r="B1458" s="688"/>
      <c r="C1458" s="382" t="s">
        <v>445</v>
      </c>
      <c r="D1458" s="230">
        <f>D1457/'Summary (banks)'!$D$94</f>
        <v>2.1470844788524714</v>
      </c>
      <c r="E1458" s="230">
        <f>E1457/'Summary (banks)'!$E$94</f>
        <v>1.3142058595017498</v>
      </c>
      <c r="F1458" s="230" t="e">
        <f>F1457/'Summary (banks)'!$F$94</f>
        <v>#DIV/0!</v>
      </c>
      <c r="G1458" s="230" t="e">
        <f>G1457/'Summary (banks)'!$G$94</f>
        <v>#DIV/0!</v>
      </c>
      <c r="H1458" s="230" t="e">
        <f>H1457/'Summary (banks)'!$H$94</f>
        <v>#DIV/0!</v>
      </c>
      <c r="I1458" s="230" t="e">
        <f>I1457/'Summary (banks)'!$I$94</f>
        <v>#DIV/0!</v>
      </c>
      <c r="J1458" s="230" t="e">
        <f>J1457/'Summary (banks)'!$J$94</f>
        <v>#DIV/0!</v>
      </c>
      <c r="K1458" s="230" t="e">
        <f>K1457/'Summary (banks)'!$K$94</f>
        <v>#DIV/0!</v>
      </c>
      <c r="L1458" s="230" t="e">
        <f>L1457/'Summary (banks)'!$L$94</f>
        <v>#DIV/0!</v>
      </c>
      <c r="M1458" s="230" t="e">
        <f>M1457/'Summary (banks)'!$M$94</f>
        <v>#DIV/0!</v>
      </c>
      <c r="N1458" s="230" t="e">
        <f>N1457/'Summary (banks)'!$N$94</f>
        <v>#DIV/0!</v>
      </c>
      <c r="O1458" s="230" t="e">
        <f>O1457/'Summary (banks)'!$O$94</f>
        <v>#DIV/0!</v>
      </c>
      <c r="P1458" s="230" t="e">
        <f>P1457/'Summary (banks)'!$P$94</f>
        <v>#DIV/0!</v>
      </c>
      <c r="Q1458" s="230" t="e">
        <f>Q1457/'Summary (banks)'!$Q$94</f>
        <v>#DIV/0!</v>
      </c>
      <c r="R1458" s="230" t="e">
        <f>R1457/'Summary (banks)'!$R$94</f>
        <v>#DIV/0!</v>
      </c>
      <c r="S1458" s="230" t="e">
        <f>S1457/'Summary (banks)'!$S$94</f>
        <v>#DIV/0!</v>
      </c>
      <c r="T1458" s="230" t="e">
        <f>T1457/'Summary (banks)'!$T$94</f>
        <v>#DIV/0!</v>
      </c>
      <c r="U1458" s="230" t="e">
        <f>U1457/'Summary (banks)'!$U$94</f>
        <v>#DIV/0!</v>
      </c>
      <c r="V1458" s="230" t="e">
        <f>V1457/'Summary (banks)'!$V$94</f>
        <v>#DIV/0!</v>
      </c>
      <c r="W1458" s="230" t="e">
        <f>W1457/'Summary (banks)'!$W$94</f>
        <v>#DIV/0!</v>
      </c>
      <c r="X1458" s="230" t="e">
        <f>X1457/'Summary (banks)'!$X$94</f>
        <v>#DIV/0!</v>
      </c>
      <c r="Z1458" s="399"/>
    </row>
    <row r="1459" spans="1:26" s="386" customFormat="1" x14ac:dyDescent="0.25">
      <c r="A1459" s="683"/>
      <c r="B1459" s="688"/>
      <c r="C1459" s="383" t="s">
        <v>446</v>
      </c>
      <c r="D1459" s="264">
        <f>D1457/'Summary (banks)'!$D$97</f>
        <v>1.5704231343865336</v>
      </c>
      <c r="E1459" s="264">
        <f>E1457/'Summary (banks)'!$E$97</f>
        <v>0.9556462157405079</v>
      </c>
      <c r="F1459" s="264" t="e">
        <f>F1457/'Summary (banks)'!$F$97</f>
        <v>#DIV/0!</v>
      </c>
      <c r="G1459" s="264" t="e">
        <f>G1457/'Summary (banks)'!$G$97</f>
        <v>#DIV/0!</v>
      </c>
      <c r="H1459" s="264" t="e">
        <f>H1457/'Summary (banks)'!$H$97</f>
        <v>#DIV/0!</v>
      </c>
      <c r="I1459" s="264" t="e">
        <f>I1457/'Summary (banks)'!$I$97</f>
        <v>#DIV/0!</v>
      </c>
      <c r="J1459" s="264" t="e">
        <f>J1457/'Summary (banks)'!$J$97</f>
        <v>#DIV/0!</v>
      </c>
      <c r="K1459" s="264" t="e">
        <f>K1457/'Summary (banks)'!$K$97</f>
        <v>#DIV/0!</v>
      </c>
      <c r="L1459" s="264" t="e">
        <f>L1457/'Summary (banks)'!$L$97</f>
        <v>#DIV/0!</v>
      </c>
      <c r="M1459" s="264" t="e">
        <f>M1457/'Summary (banks)'!$M$97</f>
        <v>#DIV/0!</v>
      </c>
      <c r="N1459" s="264" t="e">
        <f>N1457/'Summary (banks)'!$N$97</f>
        <v>#DIV/0!</v>
      </c>
      <c r="O1459" s="264" t="e">
        <f>O1457/'Summary (banks)'!$O$97</f>
        <v>#DIV/0!</v>
      </c>
      <c r="P1459" s="264" t="e">
        <f>P1457/'Summary (banks)'!$P$97</f>
        <v>#DIV/0!</v>
      </c>
      <c r="Q1459" s="264" t="e">
        <f>Q1457/'Summary (banks)'!$Q$97</f>
        <v>#DIV/0!</v>
      </c>
      <c r="R1459" s="264" t="e">
        <f>R1457/'Summary (banks)'!$R$97</f>
        <v>#DIV/0!</v>
      </c>
      <c r="S1459" s="264" t="e">
        <f>S1457/'Summary (banks)'!$S$97</f>
        <v>#DIV/0!</v>
      </c>
      <c r="T1459" s="264" t="e">
        <f>T1457/'Summary (banks)'!$T$97</f>
        <v>#DIV/0!</v>
      </c>
      <c r="U1459" s="264" t="e">
        <f>U1457/'Summary (banks)'!$U$97</f>
        <v>#DIV/0!</v>
      </c>
      <c r="V1459" s="264" t="e">
        <f>V1457/'Summary (banks)'!$V$97</f>
        <v>#DIV/0!</v>
      </c>
      <c r="W1459" s="264" t="e">
        <f>W1457/'Summary (banks)'!$W$97</f>
        <v>#DIV/0!</v>
      </c>
      <c r="X1459" s="264" t="e">
        <f>X1457/'Summary (banks)'!$X$97</f>
        <v>#DIV/0!</v>
      </c>
      <c r="Y1459" s="264"/>
      <c r="Z1459" s="399"/>
    </row>
    <row r="1460" spans="1:26" s="230" customFormat="1" x14ac:dyDescent="0.25">
      <c r="A1460" s="683"/>
      <c r="B1460" s="688"/>
      <c r="C1460" s="385" t="s">
        <v>447</v>
      </c>
      <c r="D1460" s="230">
        <f>D1457/'Summary (banks)'!$D$105</f>
        <v>1.9112214461171062</v>
      </c>
      <c r="E1460" s="230">
        <f>E1457/'Summary (banks)'!$E$99</f>
        <v>0.73885673003525887</v>
      </c>
      <c r="F1460" s="230" t="e">
        <f>F1457/'Summary (banks)'!$F$99</f>
        <v>#DIV/0!</v>
      </c>
      <c r="G1460" s="230" t="e">
        <f>G1457/'Summary (banks)'!$G$99</f>
        <v>#DIV/0!</v>
      </c>
      <c r="H1460" s="230" t="e">
        <f>H1457/'Summary (banks)'!$H$99</f>
        <v>#DIV/0!</v>
      </c>
      <c r="I1460" s="230" t="e">
        <f>I1457/'Summary (banks)'!$I$99</f>
        <v>#DIV/0!</v>
      </c>
      <c r="J1460" s="230" t="e">
        <f>J1457/'Summary (banks)'!$J$99</f>
        <v>#DIV/0!</v>
      </c>
      <c r="K1460" s="230" t="e">
        <f>K1457/'Summary (banks)'!$K$99</f>
        <v>#DIV/0!</v>
      </c>
      <c r="L1460" s="230" t="e">
        <f>L1457/'Summary (banks)'!$L$99</f>
        <v>#DIV/0!</v>
      </c>
      <c r="M1460" s="230" t="e">
        <f>M1457/'Summary (banks)'!$M$99</f>
        <v>#DIV/0!</v>
      </c>
      <c r="N1460" s="230" t="e">
        <f>N1457/'Summary (banks)'!$N$99</f>
        <v>#DIV/0!</v>
      </c>
      <c r="O1460" s="230" t="e">
        <f>O1457/'Summary (banks)'!$O$99</f>
        <v>#DIV/0!</v>
      </c>
      <c r="P1460" s="230" t="e">
        <f>P1457/'Summary (banks)'!$P$99</f>
        <v>#DIV/0!</v>
      </c>
      <c r="Q1460" s="230" t="e">
        <f>Q1457/'Summary (banks)'!$Q$99</f>
        <v>#DIV/0!</v>
      </c>
      <c r="R1460" s="230" t="e">
        <f>R1457/'Summary (banks)'!$R$99</f>
        <v>#DIV/0!</v>
      </c>
      <c r="S1460" s="230" t="e">
        <f>S1457/'Summary (banks)'!$S$99</f>
        <v>#DIV/0!</v>
      </c>
      <c r="T1460" s="230" t="e">
        <f>T1457/'Summary (banks)'!$T$99</f>
        <v>#DIV/0!</v>
      </c>
      <c r="U1460" s="230" t="e">
        <f>U1457/'Summary (banks)'!$U$99</f>
        <v>#DIV/0!</v>
      </c>
      <c r="V1460" s="230" t="e">
        <f>V1457/'Summary (banks)'!$V$99</f>
        <v>#DIV/0!</v>
      </c>
      <c r="W1460" s="230" t="e">
        <f>W1457/'Summary (banks)'!$W$99</f>
        <v>#DIV/0!</v>
      </c>
      <c r="X1460" s="230" t="e">
        <f>X1457/'Summary (banks)'!$X$99</f>
        <v>#DIV/0!</v>
      </c>
      <c r="Z1460" s="399"/>
    </row>
    <row r="1461" spans="1:26" s="51" customFormat="1" x14ac:dyDescent="0.25">
      <c r="A1461" s="422"/>
      <c r="B1461" s="423"/>
      <c r="C1461" s="424"/>
      <c r="D1461" s="425"/>
      <c r="E1461" s="426"/>
      <c r="F1461" s="426"/>
      <c r="G1461" s="426"/>
      <c r="H1461" s="426"/>
      <c r="I1461" s="426"/>
      <c r="J1461" s="426"/>
      <c r="K1461" s="426"/>
      <c r="L1461" s="426"/>
      <c r="M1461" s="426"/>
      <c r="N1461" s="426"/>
      <c r="O1461" s="426"/>
      <c r="P1461" s="426"/>
      <c r="Q1461" s="426"/>
      <c r="R1461" s="426"/>
      <c r="S1461" s="426"/>
      <c r="T1461" s="426"/>
      <c r="U1461" s="426"/>
      <c r="V1461" s="426"/>
      <c r="W1461" s="426"/>
      <c r="X1461" s="426"/>
      <c r="Y1461" s="97"/>
      <c r="Z1461" s="97"/>
    </row>
    <row r="1462" spans="1:26" s="51" customFormat="1" ht="15.75" thickBot="1" x14ac:dyDescent="0.3">
      <c r="A1462" s="422"/>
      <c r="B1462" s="423"/>
      <c r="C1462" s="424"/>
      <c r="D1462" s="425"/>
      <c r="E1462" s="426"/>
      <c r="F1462" s="426"/>
      <c r="G1462" s="426"/>
      <c r="H1462" s="426"/>
      <c r="I1462" s="426"/>
      <c r="J1462" s="426"/>
      <c r="K1462" s="426"/>
      <c r="L1462" s="426"/>
      <c r="M1462" s="426"/>
      <c r="N1462" s="426"/>
      <c r="O1462" s="426"/>
      <c r="P1462" s="426"/>
      <c r="Q1462" s="426"/>
      <c r="R1462" s="426"/>
      <c r="S1462" s="426"/>
      <c r="T1462" s="426"/>
      <c r="U1462" s="426"/>
      <c r="V1462" s="426"/>
      <c r="W1462" s="426"/>
      <c r="X1462" s="426"/>
      <c r="Y1462" s="97"/>
      <c r="Z1462" s="97"/>
    </row>
    <row r="1463" spans="1:26" s="204" customFormat="1" ht="15.75" thickBot="1" x14ac:dyDescent="0.3">
      <c r="A1463" s="689" t="s">
        <v>61</v>
      </c>
      <c r="B1463" s="684" t="s">
        <v>331</v>
      </c>
      <c r="C1463" s="188" t="s">
        <v>2</v>
      </c>
      <c r="D1463" s="203">
        <f>SUM(E1463:X1463)</f>
        <v>2538.2704819999999</v>
      </c>
      <c r="E1463" s="203">
        <f>HSBC!C8</f>
        <v>783.49039999999991</v>
      </c>
      <c r="F1463" s="203">
        <f>Barclays!D5</f>
        <v>62.009190000000004</v>
      </c>
      <c r="G1463" s="203">
        <f>RBS!C6</f>
        <v>146.066092</v>
      </c>
      <c r="H1463" s="203"/>
      <c r="I1463" s="203">
        <f>'Standard Chartered'!C6</f>
        <v>2.7047999999999996</v>
      </c>
      <c r="J1463" s="188">
        <f>'BNP Paribas'!C6</f>
        <v>138</v>
      </c>
      <c r="K1463" s="188">
        <f>'Crédit Agricole'!C6</f>
        <v>73</v>
      </c>
      <c r="L1463" s="188">
        <f>'Société Générale'!C8</f>
        <v>12</v>
      </c>
      <c r="M1463" s="188">
        <f>'BPCE group'!C7</f>
        <v>18</v>
      </c>
      <c r="N1463" s="188"/>
      <c r="O1463" s="188">
        <f>'Deutsche Bank'!C6</f>
        <v>435</v>
      </c>
      <c r="P1463" s="188"/>
      <c r="Q1463" s="188"/>
      <c r="R1463" s="188">
        <f>ING!E5</f>
        <v>490</v>
      </c>
      <c r="S1463" s="188">
        <f>Rabobank!D6</f>
        <v>371</v>
      </c>
      <c r="T1463" s="188"/>
      <c r="U1463" s="188"/>
      <c r="V1463" s="188">
        <f>Santander!C6</f>
        <v>7</v>
      </c>
      <c r="W1463" s="188"/>
      <c r="X1463" s="188"/>
      <c r="Y1463" s="188"/>
      <c r="Z1463" s="404"/>
    </row>
    <row r="1464" spans="1:26" s="23" customFormat="1" x14ac:dyDescent="0.25">
      <c r="A1464" s="690"/>
      <c r="B1464" s="685"/>
      <c r="C1464" s="189" t="s">
        <v>333</v>
      </c>
      <c r="D1464" s="230">
        <f>D1463/'Summary (banks)'!$D$3</f>
        <v>5.1970349448478941E-3</v>
      </c>
      <c r="E1464" s="230">
        <f>E1463/'Summary (banks)'!$E$3</f>
        <v>1.4531772575250835E-2</v>
      </c>
      <c r="F1464" s="230">
        <f>F1463/'Summary (banks)'!$F$3</f>
        <v>1.5349455947061433E-3</v>
      </c>
      <c r="G1464" s="230">
        <f>G1463/'Summary (banks)'!$G$3</f>
        <v>8.2024297763677173E-3</v>
      </c>
      <c r="H1464" s="230">
        <f>H1463/'Summary (banks)'!$H$3</f>
        <v>0</v>
      </c>
      <c r="I1464" s="230">
        <f>I1463/'Summary (banks)'!$I$3</f>
        <v>1.9621950421871932E-4</v>
      </c>
      <c r="J1464" s="230">
        <f>J1463/'Summary (banks)'!$J$3</f>
        <v>3.213936373375565E-3</v>
      </c>
      <c r="K1464" s="230">
        <f>K1463/'Summary (banks)'!$K$3</f>
        <v>2.2512798371677051E-3</v>
      </c>
      <c r="L1464" s="230">
        <f>L1463/'Summary (banks)'!$L$3</f>
        <v>4.6796396677455836E-4</v>
      </c>
      <c r="M1464" s="230">
        <f>M1463/'Summary (banks)'!$M$3</f>
        <v>7.542742205833054E-4</v>
      </c>
      <c r="N1464" s="230">
        <f>N1463/'Summary (banks)'!$N$3</f>
        <v>0</v>
      </c>
      <c r="O1464" s="230">
        <f>O1463/'Summary (banks)'!$O$3</f>
        <v>1.2544337745479714E-2</v>
      </c>
      <c r="P1464" s="230">
        <f>P1463/'Summary (banks)'!$P$3</f>
        <v>0</v>
      </c>
      <c r="Q1464" s="230">
        <f>Q1463/'Summary (banks)'!$Q$3</f>
        <v>0</v>
      </c>
      <c r="R1464" s="230">
        <f>R1463/'Summary (banks)'!$R$3</f>
        <v>2.8705330990041009E-2</v>
      </c>
      <c r="S1464" s="230">
        <f>S1463/'Summary (banks)'!$S$3</f>
        <v>2.8507760872906102E-2</v>
      </c>
      <c r="T1464" s="230">
        <f>T1463/'Summary (banks)'!$T$3</f>
        <v>0</v>
      </c>
      <c r="U1464" s="230">
        <f>U1463/'Summary (banks)'!$U$3</f>
        <v>0</v>
      </c>
      <c r="V1464" s="230">
        <f>V1463/'Summary (banks)'!$V$3</f>
        <v>1.5252206122671314E-4</v>
      </c>
      <c r="W1464" s="230">
        <f>W1463/'Summary (banks)'!$W$3</f>
        <v>0</v>
      </c>
      <c r="X1464" s="230">
        <f>X1463/'Summary (banks)'!$X$3</f>
        <v>0</v>
      </c>
      <c r="Y1464" s="204"/>
      <c r="Z1464" s="397"/>
    </row>
    <row r="1465" spans="1:26" s="360" customFormat="1" ht="15.75" thickBot="1" x14ac:dyDescent="0.3">
      <c r="A1465" s="690"/>
      <c r="B1465" s="685"/>
      <c r="C1465" s="359" t="s">
        <v>334</v>
      </c>
      <c r="D1465" s="264">
        <f>D1463/'Summary (banks)'!$D$7</f>
        <v>9.9012301442486725E-3</v>
      </c>
      <c r="E1465" s="264">
        <f>E1463/'Summary (banks)'!$E$7</f>
        <v>1.9435063628027639E-2</v>
      </c>
      <c r="F1465" s="264">
        <f>F1463/'Summary (banks)'!$F$7</f>
        <v>3.21153297173851E-3</v>
      </c>
      <c r="G1465" s="264">
        <f>G1463/'Summary (banks)'!$G$7</f>
        <v>5.5208333333333331E-2</v>
      </c>
      <c r="H1465" s="264">
        <f>H1463/'Summary (banks)'!$H$7</f>
        <v>0</v>
      </c>
      <c r="I1465" s="264">
        <f>I1463/'Summary (banks)'!$I$7</f>
        <v>2.4481801860616939E-4</v>
      </c>
      <c r="J1465" s="264">
        <f>J1463/'Summary (banks)'!$J$7</f>
        <v>4.8196137324066635E-3</v>
      </c>
      <c r="K1465" s="264">
        <f>K1463/'Summary (banks)'!$K$7</f>
        <v>8.2383478162735575E-3</v>
      </c>
      <c r="L1465" s="264">
        <f>L1463/'Summary (banks)'!$L$7</f>
        <v>8.858703676362026E-4</v>
      </c>
      <c r="M1465" s="264">
        <f>M1463/'Summary (banks)'!$M$7</f>
        <v>3.7926675094816687E-3</v>
      </c>
      <c r="N1465" s="264">
        <f>N1463/'Summary (banks)'!$N$7</f>
        <v>0</v>
      </c>
      <c r="O1465" s="264">
        <f>O1463/'Summary (banks)'!$O$7</f>
        <v>1.799975172756238E-2</v>
      </c>
      <c r="P1465" s="264">
        <f>P1463/'Summary (banks)'!$P$7</f>
        <v>0</v>
      </c>
      <c r="Q1465" s="264">
        <f>Q1463/'Summary (banks)'!$Q$7</f>
        <v>0</v>
      </c>
      <c r="R1465" s="264">
        <f>R1463/'Summary (banks)'!$R$7</f>
        <v>4.2024013722126927E-2</v>
      </c>
      <c r="S1465" s="264">
        <f>S1463/'Summary (banks)'!$S$7</f>
        <v>8.9591886017870076E-2</v>
      </c>
      <c r="T1465" s="264">
        <f>T1463/'Summary (banks)'!$T$7</f>
        <v>0</v>
      </c>
      <c r="U1465" s="264">
        <f>U1463/'Summary (banks)'!$U$7</f>
        <v>0</v>
      </c>
      <c r="V1465" s="264">
        <f>V1463/'Summary (banks)'!$V$7</f>
        <v>1.7350783263930201E-4</v>
      </c>
      <c r="W1465" s="264">
        <f>W1463/'Summary (banks)'!$W$7</f>
        <v>0</v>
      </c>
      <c r="X1465" s="264">
        <f>X1463/'Summary (banks)'!$X$7</f>
        <v>0</v>
      </c>
      <c r="Z1465" s="397"/>
    </row>
    <row r="1466" spans="1:26" s="204" customFormat="1" ht="15.75" thickBot="1" x14ac:dyDescent="0.3">
      <c r="A1466" s="690"/>
      <c r="B1466" s="685"/>
      <c r="C1466" s="188" t="s">
        <v>6</v>
      </c>
      <c r="D1466" s="203">
        <f>SUM(E1466:X1466)</f>
        <v>1111.8037419999998</v>
      </c>
      <c r="E1466" s="203">
        <f>HSBC!E8</f>
        <v>336.29679999999996</v>
      </c>
      <c r="F1466" s="203">
        <f>Barclays!F5</f>
        <v>15.157802</v>
      </c>
      <c r="G1466" s="203">
        <f>RBS!E6</f>
        <v>96.458740000000006</v>
      </c>
      <c r="H1466" s="203"/>
      <c r="I1466" s="203">
        <f>'Standard Chartered'!E6</f>
        <v>-5.4095999999999993</v>
      </c>
      <c r="J1466" s="188">
        <f>'BNP Paribas'!E6</f>
        <v>-4</v>
      </c>
      <c r="K1466" s="188">
        <f>'Crédit Agricole'!E6</f>
        <v>61</v>
      </c>
      <c r="L1466" s="188">
        <f>'Société Générale'!E8</f>
        <v>-4</v>
      </c>
      <c r="M1466" s="188">
        <f>'BPCE group'!E7</f>
        <v>7</v>
      </c>
      <c r="N1466" s="188"/>
      <c r="O1466" s="188">
        <f>'Deutsche Bank'!E6</f>
        <v>112</v>
      </c>
      <c r="P1466" s="188"/>
      <c r="Q1466" s="188"/>
      <c r="R1466" s="188">
        <f>ING!G5</f>
        <v>328</v>
      </c>
      <c r="S1466" s="188">
        <f>Rabobank!F6</f>
        <v>168</v>
      </c>
      <c r="T1466" s="188">
        <f>Unicredit!F5</f>
        <v>-0.7</v>
      </c>
      <c r="U1466" s="188"/>
      <c r="V1466" s="188">
        <f>Santander!E6</f>
        <v>2</v>
      </c>
      <c r="W1466" s="188"/>
      <c r="X1466" s="188"/>
      <c r="Y1466" s="188"/>
      <c r="Z1466" s="404"/>
    </row>
    <row r="1467" spans="1:26" s="23" customFormat="1" x14ac:dyDescent="0.25">
      <c r="A1467" s="690"/>
      <c r="B1467" s="685"/>
      <c r="C1467" s="189" t="s">
        <v>335</v>
      </c>
      <c r="D1467" s="230">
        <f>D1466/'Summary (banks)'!$D$29</f>
        <v>1.1787723410475192E-2</v>
      </c>
      <c r="E1467" s="230">
        <f>E1466/'Summary (banks)'!$E$29</f>
        <v>1.9769968728467695E-2</v>
      </c>
      <c r="F1467" s="230">
        <f>F1466/'Summary (banks)'!$F$29</f>
        <v>3.0386740331491704E-3</v>
      </c>
      <c r="G1467" s="230">
        <f>G1466/'Summary (banks)'!$G$29</f>
        <v>-2.5897151313355533E-2</v>
      </c>
      <c r="H1467" s="230">
        <f>H1466/'Summary (banks)'!$H$29</f>
        <v>0</v>
      </c>
      <c r="I1467" s="230">
        <f>I1466/'Summary (banks)'!$I$29</f>
        <v>3.9395929087327622E-3</v>
      </c>
      <c r="J1467" s="230">
        <f>J1466/'Summary (banks)'!$J$29</f>
        <v>-4.0858018386108274E-4</v>
      </c>
      <c r="K1467" s="230">
        <f>K1466/'Summary (banks)'!$K$29</f>
        <v>6.8988916534720654E-3</v>
      </c>
      <c r="L1467" s="230">
        <f>L1466/'Summary (banks)'!$L$29</f>
        <v>-6.5455735558828337E-4</v>
      </c>
      <c r="M1467" s="230">
        <f>M1466/'Summary (banks)'!$M$29</f>
        <v>1.0599636583888553E-3</v>
      </c>
      <c r="N1467" s="230">
        <f>N1466/'Summary (banks)'!$N$29</f>
        <v>0</v>
      </c>
      <c r="O1467" s="230">
        <f>O1466/'Summary (banks)'!$O$29</f>
        <v>-2.2408963585434174E-2</v>
      </c>
      <c r="P1467" s="230">
        <f>P1466/'Summary (banks)'!$P$29</f>
        <v>0</v>
      </c>
      <c r="Q1467" s="230">
        <f>Q1466/'Summary (banks)'!$Q$29</f>
        <v>0</v>
      </c>
      <c r="R1467" s="230">
        <f>R1466/'Summary (banks)'!$R$29</f>
        <v>5.1138135328967882E-2</v>
      </c>
      <c r="S1467" s="230">
        <f>S1466/'Summary (banks)'!$S$29</f>
        <v>5.85569884977344E-2</v>
      </c>
      <c r="T1467" s="230"/>
      <c r="U1467" s="230">
        <f>U1466/'Summary (banks)'!$U$29</f>
        <v>0</v>
      </c>
      <c r="V1467" s="230">
        <f>V1466/'Summary (banks)'!$V$29</f>
        <v>2.0948989211270555E-4</v>
      </c>
      <c r="W1467" s="230">
        <f>W1466/'Summary (banks)'!$W$29</f>
        <v>0</v>
      </c>
      <c r="X1467" s="230">
        <f>X1466/'Summary (banks)'!$X$29</f>
        <v>0</v>
      </c>
      <c r="Y1467" s="204"/>
      <c r="Z1467" s="397"/>
    </row>
    <row r="1468" spans="1:26" s="360" customFormat="1" ht="15.75" thickBot="1" x14ac:dyDescent="0.3">
      <c r="A1468" s="690"/>
      <c r="B1468" s="685"/>
      <c r="C1468" s="359" t="s">
        <v>336</v>
      </c>
      <c r="D1468" s="264">
        <f>D1466/'Summary (banks)'!$D$33</f>
        <v>1.6425969314316884E-2</v>
      </c>
      <c r="E1468" s="264">
        <f>E1466/'Summary (banks)'!$E$33</f>
        <v>1.9226804123711336E-2</v>
      </c>
      <c r="F1468" s="264">
        <f>F1466/'Summary (banks)'!$F$33</f>
        <v>4.7250859106529189E-3</v>
      </c>
      <c r="G1468" s="264">
        <f>G1466/'Summary (banks)'!$G$33</f>
        <v>-2.9350104821802937E-2</v>
      </c>
      <c r="H1468" s="264">
        <f>H1466/'Summary (banks)'!$H$33</f>
        <v>0</v>
      </c>
      <c r="I1468" s="264">
        <f>I1466/'Summary (banks)'!$I$33</f>
        <v>-1.9736842105263195E-2</v>
      </c>
      <c r="J1468" s="264">
        <f>J1466/'Summary (banks)'!$J$33</f>
        <v>-5.0987890376035688E-4</v>
      </c>
      <c r="K1468" s="264">
        <f>K1466/'Summary (banks)'!$K$33</f>
        <v>2.4409763905562223E-2</v>
      </c>
      <c r="L1468" s="264">
        <f>L1466/'Summary (banks)'!$L$33</f>
        <v>-8.9726334679228351E-4</v>
      </c>
      <c r="M1468" s="264">
        <f>M1466/'Summary (banks)'!$M$33</f>
        <v>4.0532715691951361E-3</v>
      </c>
      <c r="N1468" s="264">
        <f>N1466/'Summary (banks)'!$N$33</f>
        <v>0</v>
      </c>
      <c r="O1468" s="264">
        <f>O1466/'Summary (banks)'!$O$33</f>
        <v>-0.14913448735019974</v>
      </c>
      <c r="P1468" s="264">
        <f>P1466/'Summary (banks)'!$P$33</f>
        <v>0</v>
      </c>
      <c r="Q1468" s="264">
        <f>Q1466/'Summary (banks)'!$Q$33</f>
        <v>0</v>
      </c>
      <c r="R1468" s="264">
        <f>R1466/'Summary (banks)'!$R$33</f>
        <v>6.1251167133520072E-2</v>
      </c>
      <c r="S1468" s="264">
        <f>S1466/'Summary (banks)'!$S$33</f>
        <v>0.21846553966189858</v>
      </c>
      <c r="T1468" s="264">
        <f>T1466/'Summary (banks)'!$T$33</f>
        <v>-2.4960402104946372E-4</v>
      </c>
      <c r="U1468" s="264">
        <f>U1466/'Summary (banks)'!$U$33</f>
        <v>0</v>
      </c>
      <c r="V1468" s="264">
        <f>V1466/'Summary (banks)'!$V$33</f>
        <v>1.8980734554427256E-4</v>
      </c>
      <c r="W1468" s="264">
        <f>W1466/'Summary (banks)'!$W$33</f>
        <v>0</v>
      </c>
      <c r="X1468" s="264">
        <f>X1466/'Summary (banks)'!$X$33</f>
        <v>0</v>
      </c>
      <c r="Z1468" s="397"/>
    </row>
    <row r="1469" spans="1:26" s="204" customFormat="1" ht="15.75" thickBot="1" x14ac:dyDescent="0.3">
      <c r="A1469" s="690"/>
      <c r="B1469" s="685"/>
      <c r="C1469" s="188" t="s">
        <v>400</v>
      </c>
      <c r="D1469" s="203">
        <f>SUM(E1469:X1469)</f>
        <v>334.24</v>
      </c>
      <c r="E1469" s="203">
        <f>HSBC!F8</f>
        <v>135.23999999999998</v>
      </c>
      <c r="F1469" s="203">
        <f>Barclays!G5</f>
        <v>0</v>
      </c>
      <c r="G1469" s="203">
        <f>RBS!F6</f>
        <v>0</v>
      </c>
      <c r="H1469" s="203"/>
      <c r="I1469" s="203">
        <f>'Standard Chartered'!F6</f>
        <v>0</v>
      </c>
      <c r="J1469" s="188">
        <f>'BNP Paribas'!F6</f>
        <v>0</v>
      </c>
      <c r="K1469" s="188">
        <f>'Crédit Agricole'!F6</f>
        <v>16</v>
      </c>
      <c r="L1469" s="188">
        <f>'Société Générale'!F8</f>
        <v>1</v>
      </c>
      <c r="M1469" s="188">
        <f>'BPCE group'!F7</f>
        <v>0</v>
      </c>
      <c r="N1469" s="188"/>
      <c r="O1469" s="188">
        <f>'Deutsche Bank'!F6</f>
        <v>41</v>
      </c>
      <c r="P1469" s="188"/>
      <c r="Q1469" s="188"/>
      <c r="R1469" s="188">
        <f>ING!H5</f>
        <v>92</v>
      </c>
      <c r="S1469" s="188">
        <f>Rabobank!G6</f>
        <v>49</v>
      </c>
      <c r="T1469" s="188"/>
      <c r="U1469" s="188"/>
      <c r="V1469" s="188">
        <f>Santander!F6</f>
        <v>0</v>
      </c>
      <c r="W1469" s="188"/>
      <c r="X1469" s="188"/>
      <c r="Y1469" s="188"/>
      <c r="Z1469" s="404"/>
    </row>
    <row r="1470" spans="1:26" s="23" customFormat="1" x14ac:dyDescent="0.25">
      <c r="A1470" s="690"/>
      <c r="B1470" s="685"/>
      <c r="C1470" s="189" t="s">
        <v>401</v>
      </c>
      <c r="D1470" s="230">
        <f>D1469/'Summary (banks)'!$D$42</f>
        <v>1.1981051771336503E-2</v>
      </c>
      <c r="E1470" s="230">
        <f>E1469/'Summary (banks)'!$E$42</f>
        <v>4.4576523031203567E-2</v>
      </c>
      <c r="F1470" s="230">
        <f>F1469/'Summary (banks)'!$F$42</f>
        <v>0</v>
      </c>
      <c r="G1470" s="230">
        <f>G1469/'Summary (banks)'!$G$42</f>
        <v>0</v>
      </c>
      <c r="H1470" s="230">
        <f>H1469/'Summary (banks)'!$H$42</f>
        <v>0</v>
      </c>
      <c r="I1470" s="230">
        <f>I1469/'Summary (banks)'!$I$42</f>
        <v>0</v>
      </c>
      <c r="J1470" s="230">
        <f>J1469/'Summary (banks)'!$J$42</f>
        <v>0</v>
      </c>
      <c r="K1470" s="230">
        <f>K1469/'Summary (banks)'!$K$42</f>
        <v>5.3511705685618726E-3</v>
      </c>
      <c r="L1470" s="230">
        <f>L1469/'Summary (banks)'!$L$42</f>
        <v>5.8411214953271024E-4</v>
      </c>
      <c r="M1470" s="230">
        <f>M1469/'Summary (banks)'!$M$42</f>
        <v>0</v>
      </c>
      <c r="N1470" s="230">
        <f>N1469/'Summary (banks)'!$N$42</f>
        <v>0</v>
      </c>
      <c r="O1470" s="230">
        <f>O1469/'Summary (banks)'!$O$42</f>
        <v>4.8635824436536183E-2</v>
      </c>
      <c r="P1470" s="230">
        <f>P1469/'Summary (banks)'!$P$42</f>
        <v>0</v>
      </c>
      <c r="Q1470" s="230">
        <f>Q1469/'Summary (banks)'!$Q$42</f>
        <v>0</v>
      </c>
      <c r="R1470" s="230">
        <f>R1469/'Summary (banks)'!$R$42</f>
        <v>5.4664289958407608E-2</v>
      </c>
      <c r="S1470" s="230">
        <f>S1469/'Summary (banks)'!$S$42</f>
        <v>7.4809160305343514E-2</v>
      </c>
      <c r="T1470" s="230">
        <f>T1469/'Summary (banks)'!$T$42</f>
        <v>0</v>
      </c>
      <c r="U1470" s="230">
        <f>U1469/'Summary (banks)'!$U$42</f>
        <v>0</v>
      </c>
      <c r="V1470" s="230">
        <f>V1469/'Summary (banks)'!$V$42</f>
        <v>0</v>
      </c>
      <c r="W1470" s="230">
        <f>W1469/'Summary (banks)'!$W$42</f>
        <v>0</v>
      </c>
      <c r="X1470" s="230">
        <f>X1469/'Summary (banks)'!$X$42</f>
        <v>0</v>
      </c>
      <c r="Y1470" s="204"/>
      <c r="Z1470" s="397"/>
    </row>
    <row r="1471" spans="1:26" s="360" customFormat="1" ht="15.75" thickBot="1" x14ac:dyDescent="0.3">
      <c r="A1471" s="690"/>
      <c r="B1471" s="685"/>
      <c r="C1471" s="359" t="s">
        <v>402</v>
      </c>
      <c r="D1471" s="264">
        <f>D1469/'Summary (banks)'!$D$46</f>
        <v>1.7935048401863624E-2</v>
      </c>
      <c r="E1471" s="264">
        <f>E1469/'Summary (banks)'!$E$46</f>
        <v>4.6282011724776306E-2</v>
      </c>
      <c r="F1471" s="264">
        <f>F1469/'Summary (banks)'!$F$46</f>
        <v>0</v>
      </c>
      <c r="G1471" s="264">
        <f>G1469/'Summary (banks)'!$G$46</f>
        <v>0</v>
      </c>
      <c r="H1471" s="264">
        <f>H1469/'Summary (banks)'!$H$46</f>
        <v>0</v>
      </c>
      <c r="I1471" s="264">
        <f>I1469/'Summary (banks)'!$I$46</f>
        <v>0</v>
      </c>
      <c r="J1471" s="264">
        <f>J1469/'Summary (banks)'!$J$46</f>
        <v>0</v>
      </c>
      <c r="K1471" s="264">
        <f>K1469/'Summary (banks)'!$K$46</f>
        <v>2.2630834512022632E-2</v>
      </c>
      <c r="L1471" s="264">
        <f>L1469/'Summary (banks)'!$L$46</f>
        <v>8.8339222614840988E-4</v>
      </c>
      <c r="M1471" s="264">
        <f>M1469/'Summary (banks)'!$M$46</f>
        <v>0</v>
      </c>
      <c r="N1471" s="264">
        <f>N1469/'Summary (banks)'!$N$46</f>
        <v>0</v>
      </c>
      <c r="O1471" s="264">
        <f>O1469/'Summary (banks)'!$O$46</f>
        <v>3.2773780975219824E-2</v>
      </c>
      <c r="P1471" s="264">
        <f>P1469/'Summary (banks)'!$P$46</f>
        <v>0</v>
      </c>
      <c r="Q1471" s="264">
        <f>Q1469/'Summary (banks)'!$Q$46</f>
        <v>0</v>
      </c>
      <c r="R1471" s="264">
        <f>R1469/'Summary (banks)'!$R$46</f>
        <v>7.2440944881889763E-2</v>
      </c>
      <c r="S1471" s="264">
        <f>S1469/'Summary (banks)'!$S$46</f>
        <v>0.1136890951276102</v>
      </c>
      <c r="T1471" s="264">
        <f>T1469/'Summary (banks)'!$T$46</f>
        <v>0</v>
      </c>
      <c r="U1471" s="264">
        <f>U1469/'Summary (banks)'!$U$46</f>
        <v>0</v>
      </c>
      <c r="V1471" s="264">
        <f>V1469/'Summary (banks)'!$V$46</f>
        <v>0</v>
      </c>
      <c r="W1471" s="264">
        <f>W1469/'Summary (banks)'!$W$46</f>
        <v>0</v>
      </c>
      <c r="X1471" s="264">
        <f>X1469/'Summary (banks)'!$X$46</f>
        <v>0</v>
      </c>
      <c r="Z1471" s="397"/>
    </row>
    <row r="1472" spans="1:26" s="204" customFormat="1" ht="15.75" thickBot="1" x14ac:dyDescent="0.3">
      <c r="A1472" s="690"/>
      <c r="B1472" s="685"/>
      <c r="C1472" s="188" t="s">
        <v>3</v>
      </c>
      <c r="D1472" s="188">
        <f>SUM(E1472:X1472)</f>
        <v>4957</v>
      </c>
      <c r="E1472" s="188">
        <f>HSBC!D8</f>
        <v>1672</v>
      </c>
      <c r="F1472" s="188">
        <f>Barclays!E5</f>
        <v>79</v>
      </c>
      <c r="G1472" s="188">
        <f>RBS!D6</f>
        <v>77</v>
      </c>
      <c r="H1472" s="188"/>
      <c r="I1472" s="188">
        <f>'Standard Chartered'!D6</f>
        <v>53</v>
      </c>
      <c r="J1472" s="188">
        <f>'BNP Paribas'!D6</f>
        <v>470</v>
      </c>
      <c r="K1472" s="188">
        <f>'Crédit Agricole'!D6</f>
        <v>30</v>
      </c>
      <c r="L1472" s="188">
        <f>'Société Générale'!D8</f>
        <v>25</v>
      </c>
      <c r="M1472" s="188">
        <f>'BPCE group'!D7</f>
        <v>27</v>
      </c>
      <c r="N1472" s="188"/>
      <c r="O1472" s="188">
        <f>'Deutsche Bank'!D6</f>
        <v>527</v>
      </c>
      <c r="P1472" s="188"/>
      <c r="Q1472" s="188"/>
      <c r="R1472" s="188">
        <f>ING!F5</f>
        <v>1021</v>
      </c>
      <c r="S1472" s="188">
        <f>Rabobank!E6</f>
        <v>967</v>
      </c>
      <c r="T1472" s="188"/>
      <c r="U1472" s="188"/>
      <c r="V1472" s="188">
        <f>Santander!D6</f>
        <v>9</v>
      </c>
      <c r="W1472" s="188"/>
      <c r="X1472" s="188"/>
      <c r="Y1472" s="188"/>
      <c r="Z1472" s="404"/>
    </row>
    <row r="1473" spans="1:26" s="23" customFormat="1" x14ac:dyDescent="0.25">
      <c r="A1473" s="690"/>
      <c r="B1473" s="685"/>
      <c r="C1473" s="189" t="s">
        <v>337</v>
      </c>
      <c r="D1473" s="230">
        <f>D1472/'Summary (banks)'!$D$16</f>
        <v>2.3631611917159213E-3</v>
      </c>
      <c r="E1473" s="230">
        <f>E1472/'Summary (banks)'!$E$16</f>
        <v>6.4567452134355911E-3</v>
      </c>
      <c r="F1473" s="230">
        <f>F1472/'Summary (banks)'!$F$16</f>
        <v>6.0351413292589759E-4</v>
      </c>
      <c r="G1473" s="230">
        <f>G1472/'Summary (banks)'!$G$16</f>
        <v>8.3842376332494907E-4</v>
      </c>
      <c r="H1473" s="230">
        <f>H1472/'Summary (banks)'!$H$16</f>
        <v>0</v>
      </c>
      <c r="I1473" s="230">
        <f>I1472/'Summary (banks)'!$I$16</f>
        <v>6.0697679745298793E-4</v>
      </c>
      <c r="J1473" s="230">
        <f>J1472/'Summary (banks)'!$J$16</f>
        <v>2.5888042478422043E-3</v>
      </c>
      <c r="K1473" s="230">
        <f>K1472/'Summary (banks)'!$K$16</f>
        <v>2.1707041764348355E-4</v>
      </c>
      <c r="L1473" s="230">
        <f>L1472/'Summary (banks)'!$L$16</f>
        <v>1.8980230192231772E-4</v>
      </c>
      <c r="M1473" s="230">
        <f>M1472/'Summary (banks)'!$M$16</f>
        <v>2.6242382419547659E-4</v>
      </c>
      <c r="N1473" s="230">
        <f>N1472/'Summary (banks)'!$N$16</f>
        <v>0</v>
      </c>
      <c r="O1473" s="230">
        <f>O1472/'Summary (banks)'!$O$16</f>
        <v>5.2124029474308886E-3</v>
      </c>
      <c r="P1473" s="230">
        <f>P1472/'Summary (banks)'!$P$16</f>
        <v>0</v>
      </c>
      <c r="Q1473" s="230">
        <f>Q1472/'Summary (banks)'!$Q$16</f>
        <v>0</v>
      </c>
      <c r="R1473" s="230">
        <f>R1472/'Summary (banks)'!$R$16</f>
        <v>1.9366464339908952E-2</v>
      </c>
      <c r="S1473" s="230">
        <f>S1472/'Summary (banks)'!$S$16</f>
        <v>2.0593747337933385E-2</v>
      </c>
      <c r="T1473" s="230">
        <f>T1472/'Summary (banks)'!$T$16</f>
        <v>0</v>
      </c>
      <c r="U1473" s="230">
        <f>U1472/'Summary (banks)'!$U$16</f>
        <v>0</v>
      </c>
      <c r="V1473" s="230">
        <f>V1472/'Summary (banks)'!$V$16</f>
        <v>4.8868689830425645E-5</v>
      </c>
      <c r="W1473" s="230">
        <f>W1472/'Summary (banks)'!$W$16</f>
        <v>0</v>
      </c>
      <c r="X1473" s="230">
        <f>X1472/'Summary (banks)'!$X$16</f>
        <v>0</v>
      </c>
      <c r="Y1473" s="204"/>
      <c r="Z1473" s="397"/>
    </row>
    <row r="1474" spans="1:26" s="365" customFormat="1" ht="15.75" thickBot="1" x14ac:dyDescent="0.3">
      <c r="A1474" s="690"/>
      <c r="B1474" s="685"/>
      <c r="C1474" s="359" t="s">
        <v>338</v>
      </c>
      <c r="D1474" s="264">
        <f>D1472/'Summary (banks)'!$D$20</f>
        <v>4.228623782148673E-3</v>
      </c>
      <c r="E1474" s="264">
        <f>E1472/'Summary (banks)'!$E$20</f>
        <v>7.7986893351057627E-3</v>
      </c>
      <c r="F1474" s="264">
        <f>F1472/'Summary (banks)'!$F$20</f>
        <v>9.6015945939376265E-4</v>
      </c>
      <c r="G1474" s="264">
        <f>G1472/'Summary (banks)'!$G$20</f>
        <v>2.8234086242299797E-3</v>
      </c>
      <c r="H1474" s="264">
        <f>H1472/'Summary (banks)'!$H$20</f>
        <v>0</v>
      </c>
      <c r="I1474" s="264">
        <f>I1472/'Summary (banks)'!$I$20</f>
        <v>6.2013689814543961E-4</v>
      </c>
      <c r="J1474" s="264">
        <f>J1472/'Summary (banks)'!$J$20</f>
        <v>3.7729790479248617E-3</v>
      </c>
      <c r="K1474" s="264">
        <f>K1472/'Summary (banks)'!$K$20</f>
        <v>8.7168758716875871E-4</v>
      </c>
      <c r="L1474" s="264">
        <f>L1472/'Summary (banks)'!$L$20</f>
        <v>3.1209427743932885E-4</v>
      </c>
      <c r="M1474" s="264">
        <f>M1472/'Summary (banks)'!$M$20</f>
        <v>2.3166023166023165E-3</v>
      </c>
      <c r="N1474" s="264">
        <f>N1472/'Summary (banks)'!$N$20</f>
        <v>0</v>
      </c>
      <c r="O1474" s="264">
        <f>O1472/'Summary (banks)'!$O$20</f>
        <v>9.5215725952157264E-3</v>
      </c>
      <c r="P1474" s="264">
        <f>P1472/'Summary (banks)'!$P$20</f>
        <v>0</v>
      </c>
      <c r="Q1474" s="264">
        <f>Q1472/'Summary (banks)'!$Q$20</f>
        <v>0</v>
      </c>
      <c r="R1474" s="264">
        <f>R1472/'Summary (banks)'!$R$20</f>
        <v>2.6774007447422248E-2</v>
      </c>
      <c r="S1474" s="264">
        <f>S1472/'Summary (banks)'!$S$20</f>
        <v>8.115820394460764E-2</v>
      </c>
      <c r="T1474" s="264">
        <f>T1472/'Summary (banks)'!$T$20</f>
        <v>0</v>
      </c>
      <c r="U1474" s="264">
        <f>U1472/'Summary (banks)'!$U$20</f>
        <v>0</v>
      </c>
      <c r="V1474" s="264">
        <f>V1472/'Summary (banks)'!$V$20</f>
        <v>5.8316972182804266E-5</v>
      </c>
      <c r="W1474" s="264">
        <f>W1472/'Summary (banks)'!$W$20</f>
        <v>0</v>
      </c>
      <c r="X1474" s="264">
        <f>X1472/'Summary (banks)'!$X$20</f>
        <v>0</v>
      </c>
      <c r="Y1474" s="360"/>
      <c r="Z1474" s="397"/>
    </row>
    <row r="1475" spans="1:26" s="230" customFormat="1" ht="15" customHeight="1" thickTop="1" thickBot="1" x14ac:dyDescent="0.3">
      <c r="A1475" s="690"/>
      <c r="B1475" s="685"/>
      <c r="C1475" s="190" t="s">
        <v>405</v>
      </c>
      <c r="D1475" s="188"/>
      <c r="E1475" s="190"/>
      <c r="F1475" s="190"/>
      <c r="G1475" s="190"/>
      <c r="H1475" s="188"/>
      <c r="I1475" s="188"/>
      <c r="J1475" s="190"/>
      <c r="K1475" s="190"/>
      <c r="L1475" s="190"/>
      <c r="M1475" s="190"/>
      <c r="N1475" s="190"/>
      <c r="O1475" s="190"/>
      <c r="P1475" s="188"/>
      <c r="Q1475" s="188"/>
      <c r="R1475" s="190"/>
      <c r="S1475" s="190"/>
      <c r="T1475" s="188"/>
      <c r="U1475" s="188"/>
      <c r="V1475" s="188"/>
      <c r="W1475" s="188"/>
      <c r="X1475" s="188"/>
      <c r="Y1475" s="190"/>
      <c r="Z1475" s="405"/>
    </row>
    <row r="1476" spans="1:26" s="204" customFormat="1" ht="15.75" thickBot="1" x14ac:dyDescent="0.3">
      <c r="A1476" s="690"/>
      <c r="B1476" s="686"/>
      <c r="C1476" s="191" t="s">
        <v>406</v>
      </c>
      <c r="D1476" s="192"/>
      <c r="E1476" s="192"/>
      <c r="F1476" s="192"/>
      <c r="G1476" s="192"/>
      <c r="H1476" s="192"/>
      <c r="I1476" s="192"/>
      <c r="J1476" s="192"/>
      <c r="K1476" s="192"/>
      <c r="L1476" s="192"/>
      <c r="M1476" s="192"/>
      <c r="N1476" s="192"/>
      <c r="O1476" s="192"/>
      <c r="P1476" s="192"/>
      <c r="Q1476" s="192"/>
      <c r="R1476" s="192"/>
      <c r="S1476" s="192"/>
      <c r="T1476" s="192"/>
      <c r="U1476" s="192"/>
      <c r="V1476" s="192"/>
      <c r="W1476" s="192"/>
      <c r="X1476" s="192"/>
      <c r="Y1476" s="192"/>
      <c r="Z1476" s="398"/>
    </row>
    <row r="1477" spans="1:26" s="23" customFormat="1" ht="16.5" thickTop="1" thickBot="1" x14ac:dyDescent="0.3">
      <c r="A1477" s="690"/>
      <c r="B1477" s="687" t="s">
        <v>82</v>
      </c>
      <c r="C1477" s="200" t="s">
        <v>91</v>
      </c>
      <c r="D1477" s="200">
        <f>D1469/D1466</f>
        <v>0.30062859781236467</v>
      </c>
      <c r="E1477" s="200">
        <f>E1469/E1466</f>
        <v>0.40214477211796246</v>
      </c>
      <c r="F1477" s="200">
        <f t="shared" ref="F1477:X1477" si="34">F1469/F1466</f>
        <v>0</v>
      </c>
      <c r="G1477" s="200">
        <f t="shared" si="34"/>
        <v>0</v>
      </c>
      <c r="H1477" s="200" t="e">
        <f t="shared" si="34"/>
        <v>#DIV/0!</v>
      </c>
      <c r="I1477" s="200">
        <f t="shared" si="34"/>
        <v>0</v>
      </c>
      <c r="J1477" s="200">
        <f t="shared" si="34"/>
        <v>0</v>
      </c>
      <c r="K1477" s="200">
        <f t="shared" si="34"/>
        <v>0.26229508196721313</v>
      </c>
      <c r="L1477" s="200">
        <f t="shared" si="34"/>
        <v>-0.25</v>
      </c>
      <c r="M1477" s="200">
        <f t="shared" si="34"/>
        <v>0</v>
      </c>
      <c r="N1477" s="200" t="e">
        <f t="shared" si="34"/>
        <v>#DIV/0!</v>
      </c>
      <c r="O1477" s="200">
        <f t="shared" si="34"/>
        <v>0.36607142857142855</v>
      </c>
      <c r="P1477" s="200" t="e">
        <f t="shared" si="34"/>
        <v>#DIV/0!</v>
      </c>
      <c r="Q1477" s="200" t="e">
        <f t="shared" si="34"/>
        <v>#DIV/0!</v>
      </c>
      <c r="R1477" s="200">
        <f t="shared" si="34"/>
        <v>0.28048780487804881</v>
      </c>
      <c r="S1477" s="200">
        <f t="shared" si="34"/>
        <v>0.29166666666666669</v>
      </c>
      <c r="T1477" s="200">
        <f t="shared" si="34"/>
        <v>0</v>
      </c>
      <c r="U1477" s="200" t="e">
        <f t="shared" si="34"/>
        <v>#DIV/0!</v>
      </c>
      <c r="V1477" s="200">
        <f t="shared" si="34"/>
        <v>0</v>
      </c>
      <c r="W1477" s="200" t="e">
        <f t="shared" si="34"/>
        <v>#DIV/0!</v>
      </c>
      <c r="X1477" s="200" t="e">
        <f t="shared" si="34"/>
        <v>#DIV/0!</v>
      </c>
      <c r="Y1477" s="200"/>
      <c r="Z1477" s="406" t="e">
        <f>MEDIAN(E1477:X1477)</f>
        <v>#DIV/0!</v>
      </c>
    </row>
    <row r="1478" spans="1:26" s="204" customFormat="1" ht="15.75" thickBot="1" x14ac:dyDescent="0.3">
      <c r="A1478" s="690"/>
      <c r="B1478" s="688"/>
      <c r="C1478" s="193" t="s">
        <v>407</v>
      </c>
      <c r="Z1478" s="397"/>
    </row>
    <row r="1479" spans="1:26" s="204" customFormat="1" ht="15.75" thickBot="1" x14ac:dyDescent="0.3">
      <c r="A1479" s="690"/>
      <c r="B1479" s="688"/>
      <c r="C1479" s="188" t="s">
        <v>497</v>
      </c>
      <c r="D1479" s="233">
        <f t="shared" ref="D1479:X1479" si="35">D1466/D1472</f>
        <v>0.22428963929796245</v>
      </c>
      <c r="E1479" s="188">
        <f t="shared" si="35"/>
        <v>0.20113444976076553</v>
      </c>
      <c r="F1479" s="188">
        <f t="shared" si="35"/>
        <v>0.19187091139240506</v>
      </c>
      <c r="G1479" s="188">
        <f t="shared" si="35"/>
        <v>1.2527109090909092</v>
      </c>
      <c r="H1479" s="188" t="e">
        <f t="shared" si="35"/>
        <v>#DIV/0!</v>
      </c>
      <c r="I1479" s="188">
        <f t="shared" si="35"/>
        <v>-0.10206792452830188</v>
      </c>
      <c r="J1479" s="188">
        <f t="shared" si="35"/>
        <v>-8.5106382978723406E-3</v>
      </c>
      <c r="K1479" s="188">
        <f t="shared" si="35"/>
        <v>2.0333333333333332</v>
      </c>
      <c r="L1479" s="188">
        <f t="shared" si="35"/>
        <v>-0.16</v>
      </c>
      <c r="M1479" s="188">
        <f t="shared" si="35"/>
        <v>0.25925925925925924</v>
      </c>
      <c r="N1479" s="188" t="e">
        <f t="shared" si="35"/>
        <v>#DIV/0!</v>
      </c>
      <c r="O1479" s="188">
        <f t="shared" si="35"/>
        <v>0.21252371916508539</v>
      </c>
      <c r="P1479" s="188" t="e">
        <f t="shared" si="35"/>
        <v>#DIV/0!</v>
      </c>
      <c r="Q1479" s="188" t="e">
        <f t="shared" si="35"/>
        <v>#DIV/0!</v>
      </c>
      <c r="R1479" s="188">
        <f t="shared" si="35"/>
        <v>0.32125367286973555</v>
      </c>
      <c r="S1479" s="188">
        <f t="shared" si="35"/>
        <v>0.17373319544984489</v>
      </c>
      <c r="T1479" s="188" t="e">
        <f t="shared" si="35"/>
        <v>#DIV/0!</v>
      </c>
      <c r="U1479" s="188" t="e">
        <f t="shared" si="35"/>
        <v>#DIV/0!</v>
      </c>
      <c r="V1479" s="188">
        <f t="shared" si="35"/>
        <v>0.22222222222222221</v>
      </c>
      <c r="W1479" s="188" t="e">
        <f t="shared" si="35"/>
        <v>#DIV/0!</v>
      </c>
      <c r="X1479" s="188" t="e">
        <f t="shared" si="35"/>
        <v>#DIV/0!</v>
      </c>
      <c r="Y1479" s="188"/>
      <c r="Z1479" s="404"/>
    </row>
    <row r="1480" spans="1:26" s="204" customFormat="1" x14ac:dyDescent="0.25">
      <c r="A1480" s="690"/>
      <c r="B1480" s="688"/>
      <c r="C1480" s="189" t="s">
        <v>445</v>
      </c>
      <c r="D1480" s="234">
        <f>D1479/'Summary (banks)'!$D$81</f>
        <v>4.9881165329716586</v>
      </c>
      <c r="E1480" s="230">
        <f>E1479/'Summary (banks)'!$E$81</f>
        <v>3.0619093792533629</v>
      </c>
      <c r="F1480" s="230">
        <f>F1479/'Summary (banks)'!$F$81</f>
        <v>5.0349674802433722</v>
      </c>
      <c r="G1480" s="230">
        <f>G1479/'Summary (banks)'!$G$81</f>
        <v>-30.887902330743621</v>
      </c>
      <c r="H1480" s="230" t="e">
        <f>H1479/'Summary (banks)'!$H$81</f>
        <v>#DIV/0!</v>
      </c>
      <c r="I1480" s="230">
        <f>I1479/'Summary (banks)'!$I$81</f>
        <v>6.4905164831080633</v>
      </c>
      <c r="J1480" s="230">
        <f>J1479/'Summary (banks)'!$J$81</f>
        <v>-0.15782583183013496</v>
      </c>
      <c r="K1480" s="230">
        <f>K1479/'Summary (banks)'!$K$81</f>
        <v>31.781814069215109</v>
      </c>
      <c r="L1480" s="230">
        <f>L1479/'Summary (banks)'!$L$81</f>
        <v>-3.4486270659466536</v>
      </c>
      <c r="M1480" s="230">
        <f>M1479/'Summary (banks)'!$M$81</f>
        <v>4.0391289229871905</v>
      </c>
      <c r="N1480" s="230" t="e">
        <f>N1479/'Summary (banks)'!$N$81</f>
        <v>#DIV/0!</v>
      </c>
      <c r="O1480" s="230">
        <f>O1479/'Summary (banks)'!$O$81</f>
        <v>-4.2991617899531729</v>
      </c>
      <c r="P1480" s="230" t="e">
        <f>P1479/'Summary (banks)'!$P$81</f>
        <v>#DIV/0!</v>
      </c>
      <c r="Q1480" s="230" t="e">
        <f>Q1479/'Summary (banks)'!$Q$81</f>
        <v>#DIV/0!</v>
      </c>
      <c r="R1480" s="230">
        <f>R1479/'Summary (banks)'!$R$81</f>
        <v>2.6405509251157557</v>
      </c>
      <c r="S1480" s="230">
        <f>S1479/'Summary (banks)'!$S$81</f>
        <v>2.843435317372923</v>
      </c>
      <c r="T1480" s="230" t="e">
        <f>T1479/'Summary (banks)'!$T$81</f>
        <v>#DIV/0!</v>
      </c>
      <c r="U1480" s="230" t="e">
        <f>U1479/'Summary (banks)'!$U$81</f>
        <v>#DIV/0!</v>
      </c>
      <c r="V1480" s="230">
        <f>V1479/'Summary (banks)'!$V$81</f>
        <v>4.286791662302293</v>
      </c>
      <c r="W1480" s="230" t="e">
        <f>W1479/'Summary (banks)'!$W$81</f>
        <v>#DIV/0!</v>
      </c>
      <c r="X1480" s="230" t="e">
        <f>X1479/'Summary (banks)'!$X$81</f>
        <v>#DIV/0!</v>
      </c>
      <c r="Z1480" s="397"/>
    </row>
    <row r="1481" spans="1:26" s="364" customFormat="1" x14ac:dyDescent="0.25">
      <c r="A1481" s="690"/>
      <c r="B1481" s="688"/>
      <c r="C1481" s="359" t="s">
        <v>446</v>
      </c>
      <c r="D1481" s="363">
        <f>D1479/'Summary (banks)'!$D$84</f>
        <v>3.8844716769696697</v>
      </c>
      <c r="E1481" s="264">
        <f>E1479/'Summary (banks)'!$E$84</f>
        <v>2.4653891567602226</v>
      </c>
      <c r="F1481" s="264">
        <f>F1479/'Summary (banks)'!$F$84</f>
        <v>4.9211470703379856</v>
      </c>
      <c r="G1481" s="264">
        <f>G1479/'Summary (banks)'!$G$84</f>
        <v>-10.395273489613112</v>
      </c>
      <c r="H1481" s="264" t="e">
        <f>H1479/'Summary (banks)'!$H$84</f>
        <v>#DIV/0!</v>
      </c>
      <c r="I1481" s="264">
        <f>I1479/'Summary (banks)'!$I$84</f>
        <v>-31.826588877855073</v>
      </c>
      <c r="J1481" s="264">
        <f>J1479/'Summary (banks)'!$J$84</f>
        <v>-0.13513960647112269</v>
      </c>
      <c r="K1481" s="264">
        <f>K1479/'Summary (banks)'!$K$84</f>
        <v>28.002881152460983</v>
      </c>
      <c r="L1481" s="264">
        <f>L1479/'Summary (banks)'!$L$84</f>
        <v>-2.8749753252579633</v>
      </c>
      <c r="M1481" s="264">
        <f>M1479/'Summary (banks)'!$M$84</f>
        <v>1.7496622273692337</v>
      </c>
      <c r="N1481" s="264" t="e">
        <f>N1479/'Summary (banks)'!$N$84</f>
        <v>#DIV/0!</v>
      </c>
      <c r="O1481" s="264">
        <f>O1479/'Summary (banks)'!$O$84</f>
        <v>-15.662800011117371</v>
      </c>
      <c r="P1481" s="264" t="e">
        <f>P1479/'Summary (banks)'!$P$84</f>
        <v>#DIV/0!</v>
      </c>
      <c r="Q1481" s="264" t="e">
        <f>Q1479/'Summary (banks)'!$Q$84</f>
        <v>#DIV/0!</v>
      </c>
      <c r="R1481" s="264">
        <f>R1479/'Summary (banks)'!$R$84</f>
        <v>2.2877100954648917</v>
      </c>
      <c r="S1481" s="264">
        <f>S1479/'Summary (banks)'!$S$84</f>
        <v>2.6918478852859584</v>
      </c>
      <c r="T1481" s="264" t="e">
        <f>T1479/'Summary (banks)'!$T$84</f>
        <v>#DIV/0!</v>
      </c>
      <c r="U1481" s="264" t="e">
        <f>U1479/'Summary (banks)'!$U$84</f>
        <v>#DIV/0!</v>
      </c>
      <c r="V1481" s="264">
        <f>V1479/'Summary (banks)'!$V$84</f>
        <v>3.2547530922780044</v>
      </c>
      <c r="W1481" s="264" t="e">
        <f>W1479/'Summary (banks)'!$W$84</f>
        <v>#DIV/0!</v>
      </c>
      <c r="X1481" s="264" t="e">
        <f>X1479/'Summary (banks)'!$X$84</f>
        <v>#DIV/0!</v>
      </c>
      <c r="Y1481" s="360"/>
      <c r="Z1481" s="397"/>
    </row>
    <row r="1482" spans="1:26" s="204" customFormat="1" ht="15.75" thickBot="1" x14ac:dyDescent="0.3">
      <c r="A1482" s="690"/>
      <c r="B1482" s="688"/>
      <c r="C1482" s="372" t="s">
        <v>447</v>
      </c>
      <c r="D1482" s="234">
        <f>D1479/'Summary (banks)'!$D$92</f>
        <v>5.3700754912979223</v>
      </c>
      <c r="E1482" s="230">
        <f>E1479/'Summary (banks)'!$E$86</f>
        <v>0.81972098747495348</v>
      </c>
      <c r="F1482" s="230">
        <f>F1479/'Summary (banks)'!$F$86</f>
        <v>0.88702956199135208</v>
      </c>
      <c r="G1482" s="230">
        <f>G1479/'Summary (banks)'!$G$86</f>
        <v>19.771428571428565</v>
      </c>
      <c r="H1482" s="230" t="e">
        <f>H1479/'Summary (banks)'!$H$86</f>
        <v>#DIV/0!</v>
      </c>
      <c r="I1482" s="230">
        <f>I1479/'Summary (banks)'!$I$86</f>
        <v>-1.5804560035873203</v>
      </c>
      <c r="J1482" s="230">
        <f>J1479/'Summary (banks)'!$J$86</f>
        <v>-7.574360218968261E-2</v>
      </c>
      <c r="K1482" s="230">
        <f>K1479/'Summary (banks)'!$K$86</f>
        <v>23.646555819477435</v>
      </c>
      <c r="L1482" s="230">
        <f>L1479/'Summary (banks)'!$L$86</f>
        <v>-0.61365126676602078</v>
      </c>
      <c r="M1482" s="230">
        <f>M1479/'Summary (banks)'!$M$86</f>
        <v>2.0070884281410595</v>
      </c>
      <c r="N1482" s="230" t="e">
        <f>N1479/'Summary (banks)'!$N$86</f>
        <v>#DIV/0!</v>
      </c>
      <c r="O1482" s="230">
        <f>O1479/'Summary (banks)'!$O$86</f>
        <v>0.79912055287535799</v>
      </c>
      <c r="P1482" s="230" t="e">
        <f>P1479/'Summary (banks)'!$P$86</f>
        <v>#DIV/0!</v>
      </c>
      <c r="Q1482" s="230" t="e">
        <f>Q1479/'Summary (banks)'!$Q$86</f>
        <v>#DIV/0!</v>
      </c>
      <c r="R1482" s="230">
        <f>R1479/'Summary (banks)'!$R$86</f>
        <v>1.6931660692842616</v>
      </c>
      <c r="S1482" s="230">
        <f>S1479/'Summary (banks)'!$S$86</f>
        <v>1.1006912316986883</v>
      </c>
      <c r="T1482" s="230" t="e">
        <f>T1479/'Summary (banks)'!$T$86</f>
        <v>#DIV/0!</v>
      </c>
      <c r="U1482" s="230" t="e">
        <f>U1479/'Summary (banks)'!$U$86</f>
        <v>#DIV/0!</v>
      </c>
      <c r="V1482" s="230">
        <f>V1479/'Summary (banks)'!$V$86</f>
        <v>1.4096796182685754</v>
      </c>
      <c r="W1482" s="230" t="e">
        <f>W1479/'Summary (banks)'!$W$86</f>
        <v>#DIV/0!</v>
      </c>
      <c r="X1482" s="230" t="e">
        <f>X1479/'Summary (banks)'!$X$86</f>
        <v>#DIV/0!</v>
      </c>
      <c r="Z1482" s="397"/>
    </row>
    <row r="1483" spans="1:26" s="230" customFormat="1" ht="15.75" thickBot="1" x14ac:dyDescent="0.3">
      <c r="A1483" s="690"/>
      <c r="B1483" s="688"/>
      <c r="C1483" s="201" t="s">
        <v>498</v>
      </c>
      <c r="D1483" s="201">
        <f t="shared" ref="D1483:X1483" si="36">D1466/D1463</f>
        <v>0.43801625945079242</v>
      </c>
      <c r="E1483" s="201">
        <f t="shared" si="36"/>
        <v>0.42922899884925203</v>
      </c>
      <c r="F1483" s="201">
        <f t="shared" si="36"/>
        <v>0.24444444444444444</v>
      </c>
      <c r="G1483" s="201">
        <f t="shared" si="36"/>
        <v>0.66037735849056611</v>
      </c>
      <c r="H1483" s="201" t="e">
        <f t="shared" si="36"/>
        <v>#DIV/0!</v>
      </c>
      <c r="I1483" s="201">
        <f t="shared" si="36"/>
        <v>-2</v>
      </c>
      <c r="J1483" s="201">
        <f t="shared" si="36"/>
        <v>-2.8985507246376812E-2</v>
      </c>
      <c r="K1483" s="201">
        <f t="shared" si="36"/>
        <v>0.83561643835616439</v>
      </c>
      <c r="L1483" s="201">
        <f t="shared" si="36"/>
        <v>-0.33333333333333331</v>
      </c>
      <c r="M1483" s="201">
        <f t="shared" si="36"/>
        <v>0.3888888888888889</v>
      </c>
      <c r="N1483" s="201" t="e">
        <f t="shared" si="36"/>
        <v>#DIV/0!</v>
      </c>
      <c r="O1483" s="201">
        <f t="shared" si="36"/>
        <v>0.25747126436781609</v>
      </c>
      <c r="P1483" s="201" t="e">
        <f t="shared" si="36"/>
        <v>#DIV/0!</v>
      </c>
      <c r="Q1483" s="201" t="e">
        <f t="shared" si="36"/>
        <v>#DIV/0!</v>
      </c>
      <c r="R1483" s="201">
        <f t="shared" si="36"/>
        <v>0.66938775510204085</v>
      </c>
      <c r="S1483" s="201">
        <f t="shared" si="36"/>
        <v>0.45283018867924529</v>
      </c>
      <c r="T1483" s="201" t="e">
        <f t="shared" si="36"/>
        <v>#DIV/0!</v>
      </c>
      <c r="U1483" s="201" t="e">
        <f t="shared" si="36"/>
        <v>#DIV/0!</v>
      </c>
      <c r="V1483" s="201">
        <f t="shared" si="36"/>
        <v>0.2857142857142857</v>
      </c>
      <c r="W1483" s="201" t="e">
        <f t="shared" si="36"/>
        <v>#DIV/0!</v>
      </c>
      <c r="X1483" s="201" t="e">
        <f t="shared" si="36"/>
        <v>#DIV/0!</v>
      </c>
      <c r="Y1483" s="201"/>
      <c r="Z1483" s="407"/>
    </row>
    <row r="1484" spans="1:26" s="230" customFormat="1" x14ac:dyDescent="0.25">
      <c r="A1484" s="690"/>
      <c r="B1484" s="688"/>
      <c r="C1484" s="382" t="s">
        <v>445</v>
      </c>
      <c r="D1484" s="230">
        <f>D1483/'Summary (banks)'!$D$94</f>
        <v>2.2681631998955503</v>
      </c>
      <c r="E1484" s="230">
        <f>E1483/'Summary (banks)'!$E$94</f>
        <v>1.3604650517403547</v>
      </c>
      <c r="F1484" s="230">
        <f>F1483/'Summary (banks)'!$F$94</f>
        <v>1.9796623695518718</v>
      </c>
      <c r="G1484" s="230">
        <f>G1483/'Summary (banks)'!$G$94</f>
        <v>-3.157253645495222</v>
      </c>
      <c r="H1484" s="230" t="e">
        <f>H1483/'Summary (banks)'!$H$94</f>
        <v>#DIV/0!</v>
      </c>
      <c r="I1484" s="230">
        <f>I1483/'Summary (banks)'!$I$94</f>
        <v>20.077478660538404</v>
      </c>
      <c r="J1484" s="230">
        <f>J1483/'Summary (banks)'!$J$94</f>
        <v>-0.12712765170019688</v>
      </c>
      <c r="K1484" s="230">
        <f>K1483/'Summary (banks)'!$K$94</f>
        <v>3.0644309692532214</v>
      </c>
      <c r="L1484" s="230">
        <f>L1483/'Summary (banks)'!$L$94</f>
        <v>-1.3987345224458625</v>
      </c>
      <c r="M1484" s="230">
        <f>M1483/'Summary (banks)'!$M$94</f>
        <v>1.4052762635439799</v>
      </c>
      <c r="N1484" s="230" t="e">
        <f>N1483/'Summary (banks)'!$N$94</f>
        <v>#DIV/0!</v>
      </c>
      <c r="O1484" s="230">
        <f>O1483/'Summary (banks)'!$O$94</f>
        <v>-1.7863807592002319</v>
      </c>
      <c r="P1484" s="230" t="e">
        <f>P1483/'Summary (banks)'!$P$94</f>
        <v>#DIV/0!</v>
      </c>
      <c r="Q1484" s="230" t="e">
        <f>Q1483/'Summary (banks)'!$Q$94</f>
        <v>#DIV/0!</v>
      </c>
      <c r="R1484" s="230">
        <f>R1483/'Summary (banks)'!$R$94</f>
        <v>1.7814856531948606</v>
      </c>
      <c r="S1484" s="230">
        <f>S1483/'Summary (banks)'!$S$94</f>
        <v>2.054071828327535</v>
      </c>
      <c r="T1484" s="230" t="e">
        <f>T1483/'Summary (banks)'!$T$94</f>
        <v>#DIV/0!</v>
      </c>
      <c r="U1484" s="230" t="e">
        <f>U1483/'Summary (banks)'!$U$94</f>
        <v>#DIV/0!</v>
      </c>
      <c r="V1484" s="230">
        <f>V1483/'Summary (banks)'!$V$94</f>
        <v>1.3735055140732317</v>
      </c>
      <c r="W1484" s="230" t="e">
        <f>W1483/'Summary (banks)'!$W$94</f>
        <v>#DIV/0!</v>
      </c>
      <c r="X1484" s="230" t="e">
        <f>X1483/'Summary (banks)'!$X$94</f>
        <v>#DIV/0!</v>
      </c>
      <c r="Z1484" s="399"/>
    </row>
    <row r="1485" spans="1:26" s="386" customFormat="1" x14ac:dyDescent="0.25">
      <c r="A1485" s="690"/>
      <c r="B1485" s="688"/>
      <c r="C1485" s="383" t="s">
        <v>446</v>
      </c>
      <c r="D1485" s="264">
        <f>D1483/'Summary (banks)'!$D$97</f>
        <v>1.6589826794257718</v>
      </c>
      <c r="E1485" s="264">
        <f>E1483/'Summary (banks)'!$E$97</f>
        <v>0.9892843415230208</v>
      </c>
      <c r="F1485" s="264">
        <f>F1483/'Summary (banks)'!$F$97</f>
        <v>1.471286750668193</v>
      </c>
      <c r="G1485" s="264">
        <f>G1483/'Summary (banks)'!$G$97</f>
        <v>-0.53162454016850602</v>
      </c>
      <c r="H1485" s="264" t="e">
        <f>H1483/'Summary (banks)'!$H$97</f>
        <v>#DIV/0!</v>
      </c>
      <c r="I1485" s="264">
        <f>I1483/'Summary (banks)'!$I$97</f>
        <v>-80.618421052631732</v>
      </c>
      <c r="J1485" s="264">
        <f>J1483/'Summary (banks)'!$J$97</f>
        <v>-0.10579248298094419</v>
      </c>
      <c r="K1485" s="264">
        <f>K1483/'Summary (banks)'!$K$97</f>
        <v>2.9629440817422861</v>
      </c>
      <c r="L1485" s="264">
        <f>L1483/'Summary (banks)'!$L$97</f>
        <v>-1.0128607746373559</v>
      </c>
      <c r="M1485" s="264">
        <f>M1483/'Summary (banks)'!$M$97</f>
        <v>1.068712603744451</v>
      </c>
      <c r="N1485" s="264" t="e">
        <f>N1483/'Summary (banks)'!$N$97</f>
        <v>#DIV/0!</v>
      </c>
      <c r="O1485" s="264">
        <f>O1483/'Summary (banks)'!$O$97</f>
        <v>-8.2853635765339693</v>
      </c>
      <c r="P1485" s="264" t="e">
        <f>P1483/'Summary (banks)'!$P$97</f>
        <v>#DIV/0!</v>
      </c>
      <c r="Q1485" s="264" t="e">
        <f>Q1483/'Summary (banks)'!$Q$97</f>
        <v>#DIV/0!</v>
      </c>
      <c r="R1485" s="264">
        <f>R1483/'Summary (banks)'!$R$97</f>
        <v>1.4575277730139675</v>
      </c>
      <c r="S1485" s="264">
        <f>S1483/'Summary (banks)'!$S$97</f>
        <v>2.4384522904041024</v>
      </c>
      <c r="T1485" s="264" t="e">
        <f>T1483/'Summary (banks)'!$T$97</f>
        <v>#DIV/0!</v>
      </c>
      <c r="U1485" s="264" t="e">
        <f>U1483/'Summary (banks)'!$U$97</f>
        <v>#DIV/0!</v>
      </c>
      <c r="V1485" s="264">
        <f>V1483/'Summary (banks)'!$V$97</f>
        <v>1.0939410783768759</v>
      </c>
      <c r="W1485" s="264" t="e">
        <f>W1483/'Summary (banks)'!$W$97</f>
        <v>#DIV/0!</v>
      </c>
      <c r="X1485" s="264" t="e">
        <f>X1483/'Summary (banks)'!$X$97</f>
        <v>#DIV/0!</v>
      </c>
      <c r="Y1485" s="264"/>
      <c r="Z1485" s="399"/>
    </row>
    <row r="1486" spans="1:26" s="230" customFormat="1" x14ac:dyDescent="0.25">
      <c r="A1486" s="690"/>
      <c r="B1486" s="688"/>
      <c r="C1486" s="385" t="s">
        <v>447</v>
      </c>
      <c r="D1486" s="230">
        <f>D1483/'Summary (banks)'!$D$105</f>
        <v>2.0189993424249595</v>
      </c>
      <c r="E1486" s="230">
        <f>E1483/'Summary (banks)'!$E$99</f>
        <v>0.76486400679815969</v>
      </c>
      <c r="F1486" s="230">
        <f>F1483/'Summary (banks)'!$F$99</f>
        <v>0.60215571608760454</v>
      </c>
      <c r="G1486" s="230">
        <f>G1483/'Summary (banks)'!$G$99</f>
        <v>1.9905660377358483</v>
      </c>
      <c r="H1486" s="230" t="e">
        <f>H1483/'Summary (banks)'!$H$99</f>
        <v>#DIV/0!</v>
      </c>
      <c r="I1486" s="230">
        <f>I1483/'Summary (banks)'!$I$99</f>
        <v>-10.806215722120658</v>
      </c>
      <c r="J1486" s="230">
        <f>J1483/'Summary (banks)'!$J$99</f>
        <v>-7.9820355981704963E-2</v>
      </c>
      <c r="K1486" s="230">
        <f>K1483/'Summary (banks)'!$K$99</f>
        <v>4.1105977288256925</v>
      </c>
      <c r="L1486" s="230">
        <f>L1483/'Summary (banks)'!$L$99</f>
        <v>-0.64530551415797321</v>
      </c>
      <c r="M1486" s="230">
        <f>M1483/'Summary (banks)'!$M$99</f>
        <v>1.0289739500265818</v>
      </c>
      <c r="N1486" s="230" t="e">
        <f>N1483/'Summary (banks)'!$N$99</f>
        <v>#DIV/0!</v>
      </c>
      <c r="O1486" s="230">
        <f>O1483/'Summary (banks)'!$O$99</f>
        <v>0.65650422021461585</v>
      </c>
      <c r="P1486" s="230" t="e">
        <f>P1483/'Summary (banks)'!$P$99</f>
        <v>#DIV/0!</v>
      </c>
      <c r="Q1486" s="230" t="e">
        <f>Q1483/'Summary (banks)'!$Q$99</f>
        <v>#DIV/0!</v>
      </c>
      <c r="R1486" s="230">
        <f>R1483/'Summary (banks)'!$R$99</f>
        <v>1.4311690030342847</v>
      </c>
      <c r="S1486" s="230">
        <f>S1483/'Summary (banks)'!$S$99</f>
        <v>1.6415094339622642</v>
      </c>
      <c r="T1486" s="230" t="e">
        <f>T1483/'Summary (banks)'!$T$99</f>
        <v>#DIV/0!</v>
      </c>
      <c r="U1486" s="230" t="e">
        <f>U1483/'Summary (banks)'!$U$99</f>
        <v>#DIV/0!</v>
      </c>
      <c r="V1486" s="230">
        <f>V1483/'Summary (banks)'!$V$99</f>
        <v>0.71165644171779141</v>
      </c>
      <c r="W1486" s="230" t="e">
        <f>W1483/'Summary (banks)'!$W$99</f>
        <v>#DIV/0!</v>
      </c>
      <c r="X1486" s="230" t="e">
        <f>X1483/'Summary (banks)'!$X$99</f>
        <v>#DIV/0!</v>
      </c>
      <c r="Z1486" s="399"/>
    </row>
    <row r="1487" spans="1:26" s="51" customFormat="1" x14ac:dyDescent="0.25">
      <c r="A1487" s="422"/>
      <c r="B1487" s="423"/>
      <c r="C1487" s="424"/>
      <c r="D1487" s="425"/>
      <c r="E1487" s="426"/>
      <c r="F1487" s="426"/>
      <c r="G1487" s="426"/>
      <c r="H1487" s="426"/>
      <c r="I1487" s="426"/>
      <c r="J1487" s="426"/>
      <c r="K1487" s="426"/>
      <c r="L1487" s="426"/>
      <c r="M1487" s="426"/>
      <c r="N1487" s="426"/>
      <c r="O1487" s="426"/>
      <c r="P1487" s="426"/>
      <c r="Q1487" s="426"/>
      <c r="R1487" s="426"/>
      <c r="S1487" s="426"/>
      <c r="T1487" s="426"/>
      <c r="U1487" s="426"/>
      <c r="V1487" s="426"/>
      <c r="W1487" s="426"/>
      <c r="X1487" s="426"/>
      <c r="Y1487" s="97"/>
      <c r="Z1487" s="97"/>
    </row>
    <row r="1488" spans="1:26" ht="15.75" thickBot="1" x14ac:dyDescent="0.3"/>
    <row r="1489" spans="1:26" s="204" customFormat="1" ht="15.75" thickBot="1" x14ac:dyDescent="0.3">
      <c r="A1489" s="689" t="s">
        <v>170</v>
      </c>
      <c r="B1489" s="684" t="s">
        <v>331</v>
      </c>
      <c r="C1489" s="188" t="s">
        <v>2</v>
      </c>
      <c r="D1489" s="203">
        <f>SUM(E1489:X1489)</f>
        <v>440.88239999999996</v>
      </c>
      <c r="E1489" s="203">
        <f>HSBC!C10</f>
        <v>174.91039999999998</v>
      </c>
      <c r="F1489" s="203"/>
      <c r="G1489" s="203"/>
      <c r="H1489" s="203"/>
      <c r="I1489" s="203">
        <f>'Standard Chartered'!C9</f>
        <v>265.97199999999998</v>
      </c>
      <c r="J1489" s="188"/>
      <c r="K1489" s="188"/>
      <c r="L1489" s="188"/>
      <c r="M1489" s="188"/>
      <c r="N1489" s="188"/>
      <c r="O1489" s="188"/>
      <c r="P1489" s="188"/>
      <c r="Q1489" s="188"/>
      <c r="R1489" s="188"/>
      <c r="S1489" s="188"/>
      <c r="T1489" s="188"/>
      <c r="U1489" s="188"/>
      <c r="V1489" s="188"/>
      <c r="W1489" s="188"/>
      <c r="X1489" s="188"/>
      <c r="Y1489" s="188"/>
      <c r="Z1489" s="404"/>
    </row>
    <row r="1490" spans="1:26" s="23" customFormat="1" x14ac:dyDescent="0.25">
      <c r="A1490" s="690"/>
      <c r="B1490" s="685"/>
      <c r="C1490" s="189" t="s">
        <v>333</v>
      </c>
      <c r="D1490" s="230">
        <f>D1489/'Summary (banks)'!$D$3</f>
        <v>9.0269388373575513E-4</v>
      </c>
      <c r="E1490" s="230">
        <f>E1489/'Summary (banks)'!$E$3</f>
        <v>3.2441471571906353E-3</v>
      </c>
      <c r="F1490" s="230">
        <f>F1489/'Summary (banks)'!$F$3</f>
        <v>0</v>
      </c>
      <c r="G1490" s="230">
        <f>G1489/'Summary (banks)'!$G$3</f>
        <v>0</v>
      </c>
      <c r="H1490" s="230">
        <f>H1489/'Summary (banks)'!$H$3</f>
        <v>0</v>
      </c>
      <c r="I1490" s="230">
        <f>I1489/'Summary (banks)'!$I$3</f>
        <v>1.9294917914840736E-2</v>
      </c>
      <c r="J1490" s="230">
        <f>J1489/'Summary (banks)'!$J$3</f>
        <v>0</v>
      </c>
      <c r="K1490" s="230">
        <f>K1489/'Summary (banks)'!$K$3</f>
        <v>0</v>
      </c>
      <c r="L1490" s="230">
        <f>L1489/'Summary (banks)'!$L$3</f>
        <v>0</v>
      </c>
      <c r="M1490" s="230">
        <f>M1489/'Summary (banks)'!$M$3</f>
        <v>0</v>
      </c>
      <c r="N1490" s="230">
        <f>N1489/'Summary (banks)'!$N$3</f>
        <v>0</v>
      </c>
      <c r="O1490" s="230">
        <f>O1489/'Summary (banks)'!$O$3</f>
        <v>0</v>
      </c>
      <c r="P1490" s="230">
        <f>P1489/'Summary (banks)'!$P$3</f>
        <v>0</v>
      </c>
      <c r="Q1490" s="230">
        <f>Q1489/'Summary (banks)'!$Q$3</f>
        <v>0</v>
      </c>
      <c r="R1490" s="230">
        <f>R1489/'Summary (banks)'!$R$3</f>
        <v>0</v>
      </c>
      <c r="S1490" s="230">
        <f>S1489/'Summary (banks)'!$S$3</f>
        <v>0</v>
      </c>
      <c r="T1490" s="230">
        <f>T1489/'Summary (banks)'!$T$3</f>
        <v>0</v>
      </c>
      <c r="U1490" s="230">
        <f>U1489/'Summary (banks)'!$U$3</f>
        <v>0</v>
      </c>
      <c r="V1490" s="230">
        <f>V1489/'Summary (banks)'!$V$3</f>
        <v>0</v>
      </c>
      <c r="W1490" s="230">
        <f>W1489/'Summary (banks)'!$W$3</f>
        <v>0</v>
      </c>
      <c r="X1490" s="230">
        <f>X1489/'Summary (banks)'!$X$3</f>
        <v>0</v>
      </c>
      <c r="Y1490" s="204"/>
      <c r="Z1490" s="397"/>
    </row>
    <row r="1491" spans="1:26" s="360" customFormat="1" ht="15.75" thickBot="1" x14ac:dyDescent="0.3">
      <c r="A1491" s="690"/>
      <c r="B1491" s="685"/>
      <c r="C1491" s="359" t="s">
        <v>334</v>
      </c>
      <c r="D1491" s="264">
        <f>D1489/'Summary (banks)'!$D$7</f>
        <v>1.7197844516196445E-3</v>
      </c>
      <c r="E1491" s="264">
        <f>E1489/'Summary (banks)'!$E$7</f>
        <v>4.3387829043007621E-3</v>
      </c>
      <c r="F1491" s="264">
        <f>F1489/'Summary (banks)'!$F$7</f>
        <v>0</v>
      </c>
      <c r="G1491" s="264">
        <f>G1489/'Summary (banks)'!$G$7</f>
        <v>0</v>
      </c>
      <c r="H1491" s="264">
        <f>H1489/'Summary (banks)'!$H$7</f>
        <v>0</v>
      </c>
      <c r="I1491" s="264">
        <f>I1489/'Summary (banks)'!$I$7</f>
        <v>2.4073771829606658E-2</v>
      </c>
      <c r="J1491" s="264">
        <f>J1489/'Summary (banks)'!$J$7</f>
        <v>0</v>
      </c>
      <c r="K1491" s="264">
        <f>K1489/'Summary (banks)'!$K$7</f>
        <v>0</v>
      </c>
      <c r="L1491" s="264">
        <f>L1489/'Summary (banks)'!$L$7</f>
        <v>0</v>
      </c>
      <c r="M1491" s="264">
        <f>M1489/'Summary (banks)'!$M$7</f>
        <v>0</v>
      </c>
      <c r="N1491" s="264">
        <f>N1489/'Summary (banks)'!$N$7</f>
        <v>0</v>
      </c>
      <c r="O1491" s="264">
        <f>O1489/'Summary (banks)'!$O$7</f>
        <v>0</v>
      </c>
      <c r="P1491" s="264">
        <f>P1489/'Summary (banks)'!$P$7</f>
        <v>0</v>
      </c>
      <c r="Q1491" s="264">
        <f>Q1489/'Summary (banks)'!$Q$7</f>
        <v>0</v>
      </c>
      <c r="R1491" s="264">
        <f>R1489/'Summary (banks)'!$R$7</f>
        <v>0</v>
      </c>
      <c r="S1491" s="264">
        <f>S1489/'Summary (banks)'!$S$7</f>
        <v>0</v>
      </c>
      <c r="T1491" s="264">
        <f>T1489/'Summary (banks)'!$T$7</f>
        <v>0</v>
      </c>
      <c r="U1491" s="264">
        <f>U1489/'Summary (banks)'!$U$7</f>
        <v>0</v>
      </c>
      <c r="V1491" s="264">
        <f>V1489/'Summary (banks)'!$V$7</f>
        <v>0</v>
      </c>
      <c r="W1491" s="264">
        <f>W1489/'Summary (banks)'!$W$7</f>
        <v>0</v>
      </c>
      <c r="X1491" s="264">
        <f>X1489/'Summary (banks)'!$X$7</f>
        <v>0</v>
      </c>
      <c r="Z1491" s="397"/>
    </row>
    <row r="1492" spans="1:26" s="204" customFormat="1" ht="15.75" thickBot="1" x14ac:dyDescent="0.3">
      <c r="A1492" s="690"/>
      <c r="B1492" s="685"/>
      <c r="C1492" s="188" t="s">
        <v>6</v>
      </c>
      <c r="D1492" s="203">
        <f>SUM(E1492:X1492)</f>
        <v>257.85759999999999</v>
      </c>
      <c r="E1492" s="203">
        <f>HSBC!E10</f>
        <v>103.684</v>
      </c>
      <c r="F1492" s="203"/>
      <c r="G1492" s="203"/>
      <c r="H1492" s="203"/>
      <c r="I1492" s="203">
        <f>'Standard Chartered'!E9</f>
        <v>154.17359999999999</v>
      </c>
      <c r="J1492" s="188"/>
      <c r="K1492" s="188"/>
      <c r="L1492" s="188"/>
      <c r="M1492" s="188"/>
      <c r="N1492" s="188"/>
      <c r="O1492" s="188"/>
      <c r="P1492" s="188"/>
      <c r="Q1492" s="188"/>
      <c r="R1492" s="188"/>
      <c r="S1492" s="188"/>
      <c r="T1492" s="188"/>
      <c r="U1492" s="188"/>
      <c r="V1492" s="188"/>
      <c r="W1492" s="188"/>
      <c r="X1492" s="188"/>
      <c r="Y1492" s="188"/>
      <c r="Z1492" s="404"/>
    </row>
    <row r="1493" spans="1:26" s="23" customFormat="1" x14ac:dyDescent="0.25">
      <c r="A1493" s="690"/>
      <c r="B1493" s="685"/>
      <c r="C1493" s="189" t="s">
        <v>335</v>
      </c>
      <c r="D1493" s="230">
        <f>D1492/'Summary (banks)'!$D$29</f>
        <v>2.7338944395178589E-3</v>
      </c>
      <c r="E1493" s="230">
        <f>E1492/'Summary (banks)'!$E$29</f>
        <v>6.0952986696348119E-3</v>
      </c>
      <c r="F1493" s="230">
        <f>F1492/'Summary (banks)'!$F$29</f>
        <v>0</v>
      </c>
      <c r="G1493" s="230">
        <f>G1492/'Summary (banks)'!$G$29</f>
        <v>0</v>
      </c>
      <c r="H1493" s="230">
        <f>H1492/'Summary (banks)'!$H$29</f>
        <v>0</v>
      </c>
      <c r="I1493" s="230">
        <f>I1492/'Summary (banks)'!$I$29</f>
        <v>-0.11227839789888375</v>
      </c>
      <c r="J1493" s="230">
        <f>J1492/'Summary (banks)'!$J$29</f>
        <v>0</v>
      </c>
      <c r="K1493" s="230">
        <f>K1492/'Summary (banks)'!$K$29</f>
        <v>0</v>
      </c>
      <c r="L1493" s="230">
        <f>L1492/'Summary (banks)'!$L$29</f>
        <v>0</v>
      </c>
      <c r="M1493" s="230">
        <f>M1492/'Summary (banks)'!$M$29</f>
        <v>0</v>
      </c>
      <c r="N1493" s="230">
        <f>N1492/'Summary (banks)'!$N$29</f>
        <v>0</v>
      </c>
      <c r="O1493" s="230">
        <f>O1492/'Summary (banks)'!$O$29</f>
        <v>0</v>
      </c>
      <c r="P1493" s="230">
        <f>P1492/'Summary (banks)'!$P$29</f>
        <v>0</v>
      </c>
      <c r="Q1493" s="230">
        <f>Q1492/'Summary (banks)'!$Q$29</f>
        <v>0</v>
      </c>
      <c r="R1493" s="230">
        <f>R1492/'Summary (banks)'!$R$29</f>
        <v>0</v>
      </c>
      <c r="S1493" s="230">
        <f>S1492/'Summary (banks)'!$S$29</f>
        <v>0</v>
      </c>
      <c r="T1493" s="230">
        <f>T1492/'Summary (banks)'!$T$29</f>
        <v>0</v>
      </c>
      <c r="U1493" s="230">
        <f>U1492/'Summary (banks)'!$U$29</f>
        <v>0</v>
      </c>
      <c r="V1493" s="230">
        <f>V1492/'Summary (banks)'!$V$29</f>
        <v>0</v>
      </c>
      <c r="W1493" s="230">
        <f>W1492/'Summary (banks)'!$W$29</f>
        <v>0</v>
      </c>
      <c r="X1493" s="230">
        <f>X1492/'Summary (banks)'!$X$29</f>
        <v>0</v>
      </c>
      <c r="Y1493" s="204"/>
      <c r="Z1493" s="397"/>
    </row>
    <row r="1494" spans="1:26" s="360" customFormat="1" ht="15.75" thickBot="1" x14ac:dyDescent="0.3">
      <c r="A1494" s="690"/>
      <c r="B1494" s="685"/>
      <c r="C1494" s="359" t="s">
        <v>336</v>
      </c>
      <c r="D1494" s="264">
        <f>D1492/'Summary (banks)'!$D$33</f>
        <v>3.8096301218092116E-3</v>
      </c>
      <c r="E1494" s="264">
        <f>E1492/'Summary (banks)'!$E$33</f>
        <v>5.9278350515463915E-3</v>
      </c>
      <c r="F1494" s="264">
        <f>F1492/'Summary (banks)'!$F$33</f>
        <v>0</v>
      </c>
      <c r="G1494" s="264">
        <f>G1492/'Summary (banks)'!$G$33</f>
        <v>0</v>
      </c>
      <c r="H1494" s="264">
        <f>H1492/'Summary (banks)'!$H$33</f>
        <v>0</v>
      </c>
      <c r="I1494" s="264">
        <f>I1492/'Summary (banks)'!$I$33</f>
        <v>0.56250000000000111</v>
      </c>
      <c r="J1494" s="264">
        <f>J1492/'Summary (banks)'!$J$33</f>
        <v>0</v>
      </c>
      <c r="K1494" s="264">
        <f>K1492/'Summary (banks)'!$K$33</f>
        <v>0</v>
      </c>
      <c r="L1494" s="264">
        <f>L1492/'Summary (banks)'!$L$33</f>
        <v>0</v>
      </c>
      <c r="M1494" s="264">
        <f>M1492/'Summary (banks)'!$M$33</f>
        <v>0</v>
      </c>
      <c r="N1494" s="264">
        <f>N1492/'Summary (banks)'!$N$33</f>
        <v>0</v>
      </c>
      <c r="O1494" s="264">
        <f>O1492/'Summary (banks)'!$O$33</f>
        <v>0</v>
      </c>
      <c r="P1494" s="264">
        <f>P1492/'Summary (banks)'!$P$33</f>
        <v>0</v>
      </c>
      <c r="Q1494" s="264">
        <f>Q1492/'Summary (banks)'!$Q$33</f>
        <v>0</v>
      </c>
      <c r="R1494" s="264">
        <f>R1492/'Summary (banks)'!$R$33</f>
        <v>0</v>
      </c>
      <c r="S1494" s="264">
        <f>S1492/'Summary (banks)'!$S$33</f>
        <v>0</v>
      </c>
      <c r="T1494" s="264">
        <f>T1492/'Summary (banks)'!$T$33</f>
        <v>0</v>
      </c>
      <c r="U1494" s="264">
        <f>U1492/'Summary (banks)'!$U$33</f>
        <v>0</v>
      </c>
      <c r="V1494" s="264">
        <f>V1492/'Summary (banks)'!$V$33</f>
        <v>0</v>
      </c>
      <c r="W1494" s="264">
        <f>W1492/'Summary (banks)'!$W$33</f>
        <v>0</v>
      </c>
      <c r="X1494" s="264">
        <f>X1492/'Summary (banks)'!$X$33</f>
        <v>0</v>
      </c>
      <c r="Z1494" s="397"/>
    </row>
    <row r="1495" spans="1:26" s="204" customFormat="1" ht="15.75" thickBot="1" x14ac:dyDescent="0.3">
      <c r="A1495" s="690"/>
      <c r="B1495" s="685"/>
      <c r="C1495" s="188" t="s">
        <v>400</v>
      </c>
      <c r="D1495" s="203">
        <f>SUM(E1495:X1495)</f>
        <v>143.3544</v>
      </c>
      <c r="E1495" s="203">
        <f>HSBC!F10</f>
        <v>60.407199999999996</v>
      </c>
      <c r="F1495" s="203"/>
      <c r="G1495" s="203"/>
      <c r="H1495" s="203"/>
      <c r="I1495" s="203">
        <f>'Standard Chartered'!F9</f>
        <v>82.947199999999995</v>
      </c>
      <c r="J1495" s="188"/>
      <c r="K1495" s="188"/>
      <c r="L1495" s="188"/>
      <c r="M1495" s="188"/>
      <c r="N1495" s="188"/>
      <c r="O1495" s="188"/>
      <c r="P1495" s="188"/>
      <c r="Q1495" s="188"/>
      <c r="R1495" s="188"/>
      <c r="S1495" s="188"/>
      <c r="T1495" s="188"/>
      <c r="U1495" s="188"/>
      <c r="V1495" s="188"/>
      <c r="W1495" s="188"/>
      <c r="X1495" s="188"/>
      <c r="Y1495" s="188"/>
      <c r="Z1495" s="404"/>
    </row>
    <row r="1496" spans="1:26" s="23" customFormat="1" x14ac:dyDescent="0.25">
      <c r="A1496" s="690"/>
      <c r="B1496" s="685"/>
      <c r="C1496" s="189" t="s">
        <v>401</v>
      </c>
      <c r="D1496" s="230">
        <f>D1495/'Summary (banks)'!$D$42</f>
        <v>5.1386323840619955E-3</v>
      </c>
      <c r="E1496" s="230">
        <f>E1495/'Summary (banks)'!$E$42</f>
        <v>1.9910846953937595E-2</v>
      </c>
      <c r="F1496" s="230">
        <f>F1495/'Summary (banks)'!$F$42</f>
        <v>0</v>
      </c>
      <c r="G1496" s="230">
        <f>G1495/'Summary (banks)'!$G$42</f>
        <v>0</v>
      </c>
      <c r="H1496" s="230">
        <f>H1495/'Summary (banks)'!$H$42</f>
        <v>0</v>
      </c>
      <c r="I1496" s="230">
        <f>I1495/'Summary (banks)'!$I$42</f>
        <v>7.9930495221546466E-2</v>
      </c>
      <c r="J1496" s="230">
        <f>J1495/'Summary (banks)'!$J$42</f>
        <v>0</v>
      </c>
      <c r="K1496" s="230">
        <f>K1495/'Summary (banks)'!$K$42</f>
        <v>0</v>
      </c>
      <c r="L1496" s="230">
        <f>L1495/'Summary (banks)'!$L$42</f>
        <v>0</v>
      </c>
      <c r="M1496" s="230">
        <f>M1495/'Summary (banks)'!$M$42</f>
        <v>0</v>
      </c>
      <c r="N1496" s="230">
        <f>N1495/'Summary (banks)'!$N$42</f>
        <v>0</v>
      </c>
      <c r="O1496" s="230">
        <f>O1495/'Summary (banks)'!$O$42</f>
        <v>0</v>
      </c>
      <c r="P1496" s="230">
        <f>P1495/'Summary (banks)'!$P$42</f>
        <v>0</v>
      </c>
      <c r="Q1496" s="230">
        <f>Q1495/'Summary (banks)'!$Q$42</f>
        <v>0</v>
      </c>
      <c r="R1496" s="230">
        <f>R1495/'Summary (banks)'!$R$42</f>
        <v>0</v>
      </c>
      <c r="S1496" s="230">
        <f>S1495/'Summary (banks)'!$S$42</f>
        <v>0</v>
      </c>
      <c r="T1496" s="230">
        <f>T1495/'Summary (banks)'!$T$42</f>
        <v>0</v>
      </c>
      <c r="U1496" s="230">
        <f>U1495/'Summary (banks)'!$U$42</f>
        <v>0</v>
      </c>
      <c r="V1496" s="230">
        <f>V1495/'Summary (banks)'!$V$42</f>
        <v>0</v>
      </c>
      <c r="W1496" s="230">
        <f>W1495/'Summary (banks)'!$W$42</f>
        <v>0</v>
      </c>
      <c r="X1496" s="230">
        <f>X1495/'Summary (banks)'!$X$42</f>
        <v>0</v>
      </c>
      <c r="Y1496" s="204"/>
      <c r="Z1496" s="397"/>
    </row>
    <row r="1497" spans="1:26" s="360" customFormat="1" ht="15.75" thickBot="1" x14ac:dyDescent="0.3">
      <c r="A1497" s="690"/>
      <c r="B1497" s="685"/>
      <c r="C1497" s="359" t="s">
        <v>402</v>
      </c>
      <c r="D1497" s="264">
        <f>D1495/'Summary (banks)'!$D$46</f>
        <v>7.6922813027169665E-3</v>
      </c>
      <c r="E1497" s="264">
        <f>E1495/'Summary (banks)'!$E$46</f>
        <v>2.0672631903733418E-2</v>
      </c>
      <c r="F1497" s="264">
        <f>F1495/'Summary (banks)'!$F$46</f>
        <v>0</v>
      </c>
      <c r="G1497" s="264">
        <f>G1495/'Summary (banks)'!$G$46</f>
        <v>0</v>
      </c>
      <c r="H1497" s="264">
        <f>H1495/'Summary (banks)'!$H$46</f>
        <v>0</v>
      </c>
      <c r="I1497" s="264">
        <f>I1495/'Summary (banks)'!$I$46</f>
        <v>7.8902229845626073E-2</v>
      </c>
      <c r="J1497" s="264">
        <f>J1495/'Summary (banks)'!$J$46</f>
        <v>0</v>
      </c>
      <c r="K1497" s="264">
        <f>K1495/'Summary (banks)'!$K$46</f>
        <v>0</v>
      </c>
      <c r="L1497" s="264">
        <f>L1495/'Summary (banks)'!$L$46</f>
        <v>0</v>
      </c>
      <c r="M1497" s="264">
        <f>M1495/'Summary (banks)'!$M$46</f>
        <v>0</v>
      </c>
      <c r="N1497" s="264">
        <f>N1495/'Summary (banks)'!$N$46</f>
        <v>0</v>
      </c>
      <c r="O1497" s="264">
        <f>O1495/'Summary (banks)'!$O$46</f>
        <v>0</v>
      </c>
      <c r="P1497" s="264">
        <f>P1495/'Summary (banks)'!$P$46</f>
        <v>0</v>
      </c>
      <c r="Q1497" s="264">
        <f>Q1495/'Summary (banks)'!$Q$46</f>
        <v>0</v>
      </c>
      <c r="R1497" s="264">
        <f>R1495/'Summary (banks)'!$R$46</f>
        <v>0</v>
      </c>
      <c r="S1497" s="264">
        <f>S1495/'Summary (banks)'!$S$46</f>
        <v>0</v>
      </c>
      <c r="T1497" s="264">
        <f>T1495/'Summary (banks)'!$T$46</f>
        <v>0</v>
      </c>
      <c r="U1497" s="264">
        <f>U1495/'Summary (banks)'!$U$46</f>
        <v>0</v>
      </c>
      <c r="V1497" s="264">
        <f>V1495/'Summary (banks)'!$V$46</f>
        <v>0</v>
      </c>
      <c r="W1497" s="264">
        <f>W1495/'Summary (banks)'!$W$46</f>
        <v>0</v>
      </c>
      <c r="X1497" s="264">
        <f>X1495/'Summary (banks)'!$X$46</f>
        <v>0</v>
      </c>
      <c r="Z1497" s="397"/>
    </row>
    <row r="1498" spans="1:26" s="204" customFormat="1" ht="15.75" thickBot="1" x14ac:dyDescent="0.3">
      <c r="A1498" s="690"/>
      <c r="B1498" s="685"/>
      <c r="C1498" s="188" t="s">
        <v>3</v>
      </c>
      <c r="D1498" s="188">
        <f>SUM(E1498:X1498)</f>
        <v>2874</v>
      </c>
      <c r="E1498" s="188">
        <f>HSBC!D10</f>
        <v>894</v>
      </c>
      <c r="F1498" s="188"/>
      <c r="G1498" s="188"/>
      <c r="H1498" s="188"/>
      <c r="I1498" s="188">
        <f>'Standard Chartered'!D9</f>
        <v>1980</v>
      </c>
      <c r="J1498" s="188"/>
      <c r="K1498" s="188"/>
      <c r="L1498" s="188"/>
      <c r="M1498" s="188"/>
      <c r="N1498" s="188"/>
      <c r="O1498" s="188"/>
      <c r="P1498" s="188"/>
      <c r="Q1498" s="188"/>
      <c r="R1498" s="188"/>
      <c r="S1498" s="188"/>
      <c r="T1498" s="188"/>
      <c r="U1498" s="188"/>
      <c r="V1498" s="188"/>
      <c r="W1498" s="188"/>
      <c r="X1498" s="188"/>
      <c r="Y1498" s="188"/>
      <c r="Z1498" s="404"/>
    </row>
    <row r="1499" spans="1:26" s="23" customFormat="1" x14ac:dyDescent="0.25">
      <c r="A1499" s="690"/>
      <c r="B1499" s="685"/>
      <c r="C1499" s="189" t="s">
        <v>337</v>
      </c>
      <c r="D1499" s="230">
        <f>D1498/'Summary (banks)'!$D$16</f>
        <v>1.3701281551324505E-3</v>
      </c>
      <c r="E1499" s="230">
        <f>E1498/'Summary (banks)'!$E$16</f>
        <v>3.4523506105331447E-3</v>
      </c>
      <c r="F1499" s="230">
        <f>F1498/'Summary (banks)'!$F$16</f>
        <v>0</v>
      </c>
      <c r="G1499" s="230">
        <f>G1498/'Summary (banks)'!$G$16</f>
        <v>0</v>
      </c>
      <c r="H1499" s="230">
        <f>H1498/'Summary (banks)'!$H$16</f>
        <v>0</v>
      </c>
      <c r="I1499" s="230">
        <f>I1498/'Summary (banks)'!$I$16</f>
        <v>2.2675736961451247E-2</v>
      </c>
      <c r="J1499" s="230">
        <f>J1498/'Summary (banks)'!$J$16</f>
        <v>0</v>
      </c>
      <c r="K1499" s="230">
        <f>K1498/'Summary (banks)'!$K$16</f>
        <v>0</v>
      </c>
      <c r="L1499" s="230">
        <f>L1498/'Summary (banks)'!$L$16</f>
        <v>0</v>
      </c>
      <c r="M1499" s="230">
        <f>M1498/'Summary (banks)'!$M$16</f>
        <v>0</v>
      </c>
      <c r="N1499" s="230">
        <f>N1498/'Summary (banks)'!$N$16</f>
        <v>0</v>
      </c>
      <c r="O1499" s="230">
        <f>O1498/'Summary (banks)'!$O$16</f>
        <v>0</v>
      </c>
      <c r="P1499" s="230">
        <f>P1498/'Summary (banks)'!$P$16</f>
        <v>0</v>
      </c>
      <c r="Q1499" s="230">
        <f>Q1498/'Summary (banks)'!$Q$16</f>
        <v>0</v>
      </c>
      <c r="R1499" s="230">
        <f>R1498/'Summary (banks)'!$R$16</f>
        <v>0</v>
      </c>
      <c r="S1499" s="230">
        <f>S1498/'Summary (banks)'!$S$16</f>
        <v>0</v>
      </c>
      <c r="T1499" s="230">
        <f>T1498/'Summary (banks)'!$T$16</f>
        <v>0</v>
      </c>
      <c r="U1499" s="230">
        <f>U1498/'Summary (banks)'!$U$16</f>
        <v>0</v>
      </c>
      <c r="V1499" s="230">
        <f>V1498/'Summary (banks)'!$V$16</f>
        <v>0</v>
      </c>
      <c r="W1499" s="230">
        <f>W1498/'Summary (banks)'!$W$16</f>
        <v>0</v>
      </c>
      <c r="X1499" s="230">
        <f>X1498/'Summary (banks)'!$X$16</f>
        <v>0</v>
      </c>
      <c r="Y1499" s="204"/>
      <c r="Z1499" s="397"/>
    </row>
    <row r="1500" spans="1:26" s="365" customFormat="1" ht="15.75" thickBot="1" x14ac:dyDescent="0.3">
      <c r="A1500" s="690"/>
      <c r="B1500" s="685"/>
      <c r="C1500" s="359" t="s">
        <v>338</v>
      </c>
      <c r="D1500" s="264">
        <f>D1498/'Summary (banks)'!$D$20</f>
        <v>2.4516975488995938E-3</v>
      </c>
      <c r="E1500" s="264">
        <f>E1498/'Summary (banks)'!$E$20</f>
        <v>4.1698733645840619E-3</v>
      </c>
      <c r="F1500" s="264">
        <f>F1498/'Summary (banks)'!$F$20</f>
        <v>0</v>
      </c>
      <c r="G1500" s="264">
        <f>G1498/'Summary (banks)'!$G$20</f>
        <v>0</v>
      </c>
      <c r="H1500" s="264">
        <f>H1498/'Summary (banks)'!$H$20</f>
        <v>0</v>
      </c>
      <c r="I1500" s="264">
        <f>I1498/'Summary (banks)'!$I$20</f>
        <v>2.3167378459018312E-2</v>
      </c>
      <c r="J1500" s="264">
        <f>J1498/'Summary (banks)'!$J$20</f>
        <v>0</v>
      </c>
      <c r="K1500" s="264">
        <f>K1498/'Summary (banks)'!$K$20</f>
        <v>0</v>
      </c>
      <c r="L1500" s="264">
        <f>L1498/'Summary (banks)'!$L$20</f>
        <v>0</v>
      </c>
      <c r="M1500" s="264">
        <f>M1498/'Summary (banks)'!$M$20</f>
        <v>0</v>
      </c>
      <c r="N1500" s="264">
        <f>N1498/'Summary (banks)'!$N$20</f>
        <v>0</v>
      </c>
      <c r="O1500" s="264">
        <f>O1498/'Summary (banks)'!$O$20</f>
        <v>0</v>
      </c>
      <c r="P1500" s="264">
        <f>P1498/'Summary (banks)'!$P$20</f>
        <v>0</v>
      </c>
      <c r="Q1500" s="264">
        <f>Q1498/'Summary (banks)'!$Q$20</f>
        <v>0</v>
      </c>
      <c r="R1500" s="264">
        <f>R1498/'Summary (banks)'!$R$20</f>
        <v>0</v>
      </c>
      <c r="S1500" s="264">
        <f>S1498/'Summary (banks)'!$S$20</f>
        <v>0</v>
      </c>
      <c r="T1500" s="264">
        <f>T1498/'Summary (banks)'!$T$20</f>
        <v>0</v>
      </c>
      <c r="U1500" s="264">
        <f>U1498/'Summary (banks)'!$U$20</f>
        <v>0</v>
      </c>
      <c r="V1500" s="264">
        <f>V1498/'Summary (banks)'!$V$20</f>
        <v>0</v>
      </c>
      <c r="W1500" s="264">
        <f>W1498/'Summary (banks)'!$W$20</f>
        <v>0</v>
      </c>
      <c r="X1500" s="264">
        <f>X1498/'Summary (banks)'!$X$20</f>
        <v>0</v>
      </c>
      <c r="Y1500" s="360"/>
      <c r="Z1500" s="397"/>
    </row>
    <row r="1501" spans="1:26" s="230" customFormat="1" ht="15" customHeight="1" thickTop="1" thickBot="1" x14ac:dyDescent="0.3">
      <c r="A1501" s="690"/>
      <c r="B1501" s="685"/>
      <c r="C1501" s="190" t="s">
        <v>405</v>
      </c>
      <c r="D1501" s="188"/>
      <c r="E1501" s="190"/>
      <c r="F1501" s="190"/>
      <c r="G1501" s="190"/>
      <c r="H1501" s="188"/>
      <c r="I1501" s="188"/>
      <c r="J1501" s="190"/>
      <c r="K1501" s="190"/>
      <c r="L1501" s="190"/>
      <c r="M1501" s="190"/>
      <c r="N1501" s="190"/>
      <c r="O1501" s="190"/>
      <c r="P1501" s="188"/>
      <c r="Q1501" s="188"/>
      <c r="R1501" s="190"/>
      <c r="S1501" s="190"/>
      <c r="T1501" s="188"/>
      <c r="U1501" s="188"/>
      <c r="V1501" s="188"/>
      <c r="W1501" s="188"/>
      <c r="X1501" s="188"/>
      <c r="Y1501" s="190"/>
      <c r="Z1501" s="405"/>
    </row>
    <row r="1502" spans="1:26" s="204" customFormat="1" ht="15.75" thickBot="1" x14ac:dyDescent="0.3">
      <c r="A1502" s="690"/>
      <c r="B1502" s="686"/>
      <c r="C1502" s="191" t="s">
        <v>406</v>
      </c>
      <c r="D1502" s="192"/>
      <c r="E1502" s="192"/>
      <c r="F1502" s="192"/>
      <c r="G1502" s="192"/>
      <c r="H1502" s="192"/>
      <c r="I1502" s="192"/>
      <c r="J1502" s="192"/>
      <c r="K1502" s="192"/>
      <c r="L1502" s="192"/>
      <c r="M1502" s="192"/>
      <c r="N1502" s="192"/>
      <c r="O1502" s="192"/>
      <c r="P1502" s="192"/>
      <c r="Q1502" s="192"/>
      <c r="R1502" s="192"/>
      <c r="S1502" s="192"/>
      <c r="T1502" s="192"/>
      <c r="U1502" s="192"/>
      <c r="V1502" s="192"/>
      <c r="W1502" s="192"/>
      <c r="X1502" s="192"/>
      <c r="Y1502" s="192"/>
      <c r="Z1502" s="398"/>
    </row>
    <row r="1503" spans="1:26" s="23" customFormat="1" ht="16.5" thickTop="1" thickBot="1" x14ac:dyDescent="0.3">
      <c r="A1503" s="690"/>
      <c r="B1503" s="687" t="s">
        <v>82</v>
      </c>
      <c r="C1503" s="200" t="s">
        <v>91</v>
      </c>
      <c r="D1503" s="200">
        <f>D1495/D1492</f>
        <v>0.55594405594405594</v>
      </c>
      <c r="E1503" s="200">
        <f>E1495/E1492</f>
        <v>0.58260869565217388</v>
      </c>
      <c r="F1503" s="200" t="e">
        <f t="shared" ref="F1503:X1503" si="37">F1495/F1492</f>
        <v>#DIV/0!</v>
      </c>
      <c r="G1503" s="200" t="e">
        <f t="shared" si="37"/>
        <v>#DIV/0!</v>
      </c>
      <c r="H1503" s="200" t="e">
        <f t="shared" si="37"/>
        <v>#DIV/0!</v>
      </c>
      <c r="I1503" s="200">
        <f t="shared" si="37"/>
        <v>0.53801169590643272</v>
      </c>
      <c r="J1503" s="200" t="e">
        <f t="shared" si="37"/>
        <v>#DIV/0!</v>
      </c>
      <c r="K1503" s="200" t="e">
        <f t="shared" si="37"/>
        <v>#DIV/0!</v>
      </c>
      <c r="L1503" s="200" t="e">
        <f t="shared" si="37"/>
        <v>#DIV/0!</v>
      </c>
      <c r="M1503" s="200" t="e">
        <f t="shared" si="37"/>
        <v>#DIV/0!</v>
      </c>
      <c r="N1503" s="200" t="e">
        <f t="shared" si="37"/>
        <v>#DIV/0!</v>
      </c>
      <c r="O1503" s="200" t="e">
        <f t="shared" si="37"/>
        <v>#DIV/0!</v>
      </c>
      <c r="P1503" s="200" t="e">
        <f t="shared" si="37"/>
        <v>#DIV/0!</v>
      </c>
      <c r="Q1503" s="200" t="e">
        <f t="shared" si="37"/>
        <v>#DIV/0!</v>
      </c>
      <c r="R1503" s="200" t="e">
        <f t="shared" si="37"/>
        <v>#DIV/0!</v>
      </c>
      <c r="S1503" s="200" t="e">
        <f t="shared" si="37"/>
        <v>#DIV/0!</v>
      </c>
      <c r="T1503" s="200" t="e">
        <f t="shared" si="37"/>
        <v>#DIV/0!</v>
      </c>
      <c r="U1503" s="200" t="e">
        <f t="shared" si="37"/>
        <v>#DIV/0!</v>
      </c>
      <c r="V1503" s="200" t="e">
        <f t="shared" si="37"/>
        <v>#DIV/0!</v>
      </c>
      <c r="W1503" s="200" t="e">
        <f t="shared" si="37"/>
        <v>#DIV/0!</v>
      </c>
      <c r="X1503" s="200" t="e">
        <f t="shared" si="37"/>
        <v>#DIV/0!</v>
      </c>
      <c r="Y1503" s="200"/>
      <c r="Z1503" s="406" t="e">
        <f>MEDIAN(E1503:X1503)</f>
        <v>#DIV/0!</v>
      </c>
    </row>
    <row r="1504" spans="1:26" s="204" customFormat="1" ht="15.75" thickBot="1" x14ac:dyDescent="0.3">
      <c r="A1504" s="690"/>
      <c r="B1504" s="688"/>
      <c r="C1504" s="193" t="s">
        <v>407</v>
      </c>
      <c r="Z1504" s="397"/>
    </row>
    <row r="1505" spans="1:26" s="204" customFormat="1" ht="15.75" thickBot="1" x14ac:dyDescent="0.3">
      <c r="A1505" s="690"/>
      <c r="B1505" s="688"/>
      <c r="C1505" s="188" t="s">
        <v>497</v>
      </c>
      <c r="D1505" s="233">
        <f t="shared" ref="D1505:X1505" si="38">D1492/D1498</f>
        <v>8.9720807237299929E-2</v>
      </c>
      <c r="E1505" s="188">
        <f t="shared" si="38"/>
        <v>0.11597762863534675</v>
      </c>
      <c r="F1505" s="188" t="e">
        <f t="shared" si="38"/>
        <v>#DIV/0!</v>
      </c>
      <c r="G1505" s="188" t="e">
        <f t="shared" si="38"/>
        <v>#DIV/0!</v>
      </c>
      <c r="H1505" s="188" t="e">
        <f t="shared" si="38"/>
        <v>#DIV/0!</v>
      </c>
      <c r="I1505" s="188">
        <f t="shared" si="38"/>
        <v>7.7865454545454543E-2</v>
      </c>
      <c r="J1505" s="188" t="e">
        <f t="shared" si="38"/>
        <v>#DIV/0!</v>
      </c>
      <c r="K1505" s="188" t="e">
        <f t="shared" si="38"/>
        <v>#DIV/0!</v>
      </c>
      <c r="L1505" s="188" t="e">
        <f t="shared" si="38"/>
        <v>#DIV/0!</v>
      </c>
      <c r="M1505" s="188" t="e">
        <f t="shared" si="38"/>
        <v>#DIV/0!</v>
      </c>
      <c r="N1505" s="188" t="e">
        <f t="shared" si="38"/>
        <v>#DIV/0!</v>
      </c>
      <c r="O1505" s="188" t="e">
        <f t="shared" si="38"/>
        <v>#DIV/0!</v>
      </c>
      <c r="P1505" s="188" t="e">
        <f t="shared" si="38"/>
        <v>#DIV/0!</v>
      </c>
      <c r="Q1505" s="188" t="e">
        <f t="shared" si="38"/>
        <v>#DIV/0!</v>
      </c>
      <c r="R1505" s="188" t="e">
        <f t="shared" si="38"/>
        <v>#DIV/0!</v>
      </c>
      <c r="S1505" s="188" t="e">
        <f t="shared" si="38"/>
        <v>#DIV/0!</v>
      </c>
      <c r="T1505" s="188" t="e">
        <f t="shared" si="38"/>
        <v>#DIV/0!</v>
      </c>
      <c r="U1505" s="188" t="e">
        <f t="shared" si="38"/>
        <v>#DIV/0!</v>
      </c>
      <c r="V1505" s="188" t="e">
        <f t="shared" si="38"/>
        <v>#DIV/0!</v>
      </c>
      <c r="W1505" s="188" t="e">
        <f t="shared" si="38"/>
        <v>#DIV/0!</v>
      </c>
      <c r="X1505" s="188" t="e">
        <f t="shared" si="38"/>
        <v>#DIV/0!</v>
      </c>
      <c r="Y1505" s="188"/>
      <c r="Z1505" s="404"/>
    </row>
    <row r="1506" spans="1:26" s="204" customFormat="1" x14ac:dyDescent="0.25">
      <c r="A1506" s="690"/>
      <c r="B1506" s="688"/>
      <c r="C1506" s="189" t="s">
        <v>445</v>
      </c>
      <c r="D1506" s="234">
        <f>D1505/'Summary (banks)'!$D$81</f>
        <v>1.9953567330740483</v>
      </c>
      <c r="E1506" s="230">
        <f>E1505/'Summary (banks)'!$E$81</f>
        <v>1.7655503039112002</v>
      </c>
      <c r="F1506" s="230" t="e">
        <f>F1505/'Summary (banks)'!$F$81</f>
        <v>#DIV/0!</v>
      </c>
      <c r="G1506" s="230" t="e">
        <f>G1505/'Summary (banks)'!$G$81</f>
        <v>#DIV/0!</v>
      </c>
      <c r="H1506" s="230" t="e">
        <f>H1505/'Summary (banks)'!$H$81</f>
        <v>#DIV/0!</v>
      </c>
      <c r="I1506" s="230">
        <f>I1505/'Summary (banks)'!$I$81</f>
        <v>-4.9514773473407727</v>
      </c>
      <c r="J1506" s="230" t="e">
        <f>J1505/'Summary (banks)'!$J$81</f>
        <v>#DIV/0!</v>
      </c>
      <c r="K1506" s="230" t="e">
        <f>K1505/'Summary (banks)'!$K$81</f>
        <v>#DIV/0!</v>
      </c>
      <c r="L1506" s="230" t="e">
        <f>L1505/'Summary (banks)'!$L$81</f>
        <v>#DIV/0!</v>
      </c>
      <c r="M1506" s="230" t="e">
        <f>M1505/'Summary (banks)'!$M$81</f>
        <v>#DIV/0!</v>
      </c>
      <c r="N1506" s="230" t="e">
        <f>N1505/'Summary (banks)'!$N$81</f>
        <v>#DIV/0!</v>
      </c>
      <c r="O1506" s="230" t="e">
        <f>O1505/'Summary (banks)'!$O$81</f>
        <v>#DIV/0!</v>
      </c>
      <c r="P1506" s="230" t="e">
        <f>P1505/'Summary (banks)'!$P$81</f>
        <v>#DIV/0!</v>
      </c>
      <c r="Q1506" s="230" t="e">
        <f>Q1505/'Summary (banks)'!$Q$81</f>
        <v>#DIV/0!</v>
      </c>
      <c r="R1506" s="230" t="e">
        <f>R1505/'Summary (banks)'!$R$81</f>
        <v>#DIV/0!</v>
      </c>
      <c r="S1506" s="230" t="e">
        <f>S1505/'Summary (banks)'!$S$81</f>
        <v>#DIV/0!</v>
      </c>
      <c r="T1506" s="230" t="e">
        <f>T1505/'Summary (banks)'!$T$81</f>
        <v>#DIV/0!</v>
      </c>
      <c r="U1506" s="230" t="e">
        <f>U1505/'Summary (banks)'!$U$81</f>
        <v>#DIV/0!</v>
      </c>
      <c r="V1506" s="230" t="e">
        <f>V1505/'Summary (banks)'!$V$81</f>
        <v>#DIV/0!</v>
      </c>
      <c r="W1506" s="230" t="e">
        <f>W1505/'Summary (banks)'!$W$81</f>
        <v>#DIV/0!</v>
      </c>
      <c r="X1506" s="230" t="e">
        <f>X1505/'Summary (banks)'!$X$81</f>
        <v>#DIV/0!</v>
      </c>
      <c r="Z1506" s="397"/>
    </row>
    <row r="1507" spans="1:26" s="364" customFormat="1" x14ac:dyDescent="0.25">
      <c r="A1507" s="690"/>
      <c r="B1507" s="688"/>
      <c r="C1507" s="359" t="s">
        <v>446</v>
      </c>
      <c r="D1507" s="363">
        <f>D1505/'Summary (banks)'!$D$84</f>
        <v>1.5538744261171633</v>
      </c>
      <c r="E1507" s="264">
        <f>E1505/'Summary (banks)'!$E$84</f>
        <v>1.421586348854909</v>
      </c>
      <c r="F1507" s="264" t="e">
        <f>F1505/'Summary (banks)'!$F$84</f>
        <v>#DIV/0!</v>
      </c>
      <c r="G1507" s="264" t="e">
        <f>G1505/'Summary (banks)'!$G$84</f>
        <v>#DIV/0!</v>
      </c>
      <c r="H1507" s="264" t="e">
        <f>H1505/'Summary (banks)'!$H$84</f>
        <v>#DIV/0!</v>
      </c>
      <c r="I1507" s="264">
        <f>I1505/'Summary (banks)'!$I$84</f>
        <v>24.279829545454593</v>
      </c>
      <c r="J1507" s="264" t="e">
        <f>J1505/'Summary (banks)'!$J$84</f>
        <v>#DIV/0!</v>
      </c>
      <c r="K1507" s="264" t="e">
        <f>K1505/'Summary (banks)'!$K$84</f>
        <v>#DIV/0!</v>
      </c>
      <c r="L1507" s="264" t="e">
        <f>L1505/'Summary (banks)'!$L$84</f>
        <v>#DIV/0!</v>
      </c>
      <c r="M1507" s="264" t="e">
        <f>M1505/'Summary (banks)'!$M$84</f>
        <v>#DIV/0!</v>
      </c>
      <c r="N1507" s="264" t="e">
        <f>N1505/'Summary (banks)'!$N$84</f>
        <v>#DIV/0!</v>
      </c>
      <c r="O1507" s="264" t="e">
        <f>O1505/'Summary (banks)'!$O$84</f>
        <v>#DIV/0!</v>
      </c>
      <c r="P1507" s="264" t="e">
        <f>P1505/'Summary (banks)'!$P$84</f>
        <v>#DIV/0!</v>
      </c>
      <c r="Q1507" s="264" t="e">
        <f>Q1505/'Summary (banks)'!$Q$84</f>
        <v>#DIV/0!</v>
      </c>
      <c r="R1507" s="264" t="e">
        <f>R1505/'Summary (banks)'!$R$84</f>
        <v>#DIV/0!</v>
      </c>
      <c r="S1507" s="264" t="e">
        <f>S1505/'Summary (banks)'!$S$84</f>
        <v>#DIV/0!</v>
      </c>
      <c r="T1507" s="264" t="e">
        <f>T1505/'Summary (banks)'!$T$84</f>
        <v>#DIV/0!</v>
      </c>
      <c r="U1507" s="264" t="e">
        <f>U1505/'Summary (banks)'!$U$84</f>
        <v>#DIV/0!</v>
      </c>
      <c r="V1507" s="264" t="e">
        <f>V1505/'Summary (banks)'!$V$84</f>
        <v>#DIV/0!</v>
      </c>
      <c r="W1507" s="264" t="e">
        <f>W1505/'Summary (banks)'!$W$84</f>
        <v>#DIV/0!</v>
      </c>
      <c r="X1507" s="264" t="e">
        <f>X1505/'Summary (banks)'!$X$84</f>
        <v>#DIV/0!</v>
      </c>
      <c r="Y1507" s="360"/>
      <c r="Z1507" s="397"/>
    </row>
    <row r="1508" spans="1:26" s="204" customFormat="1" ht="15.75" thickBot="1" x14ac:dyDescent="0.3">
      <c r="A1508" s="690"/>
      <c r="B1508" s="688"/>
      <c r="C1508" s="372" t="s">
        <v>447</v>
      </c>
      <c r="D1508" s="234">
        <f>D1505/'Summary (banks)'!$D$92</f>
        <v>2.1481487487008795</v>
      </c>
      <c r="E1508" s="230">
        <f>E1505/'Summary (banks)'!$E$86</f>
        <v>0.47266540556850273</v>
      </c>
      <c r="F1508" s="230" t="e">
        <f>F1505/'Summary (banks)'!$F$86</f>
        <v>#DIV/0!</v>
      </c>
      <c r="G1508" s="230" t="e">
        <f>G1505/'Summary (banks)'!$G$86</f>
        <v>#DIV/0!</v>
      </c>
      <c r="H1508" s="230" t="e">
        <f>H1505/'Summary (banks)'!$H$86</f>
        <v>#DIV/0!</v>
      </c>
      <c r="I1508" s="230">
        <f>I1505/'Summary (banks)'!$I$86</f>
        <v>1.2056963603124482</v>
      </c>
      <c r="J1508" s="230" t="e">
        <f>J1505/'Summary (banks)'!$J$86</f>
        <v>#DIV/0!</v>
      </c>
      <c r="K1508" s="230" t="e">
        <f>K1505/'Summary (banks)'!$K$86</f>
        <v>#DIV/0!</v>
      </c>
      <c r="L1508" s="230" t="e">
        <f>L1505/'Summary (banks)'!$L$86</f>
        <v>#DIV/0!</v>
      </c>
      <c r="M1508" s="230" t="e">
        <f>M1505/'Summary (banks)'!$M$86</f>
        <v>#DIV/0!</v>
      </c>
      <c r="N1508" s="230" t="e">
        <f>N1505/'Summary (banks)'!$N$86</f>
        <v>#DIV/0!</v>
      </c>
      <c r="O1508" s="230" t="e">
        <f>O1505/'Summary (banks)'!$O$86</f>
        <v>#DIV/0!</v>
      </c>
      <c r="P1508" s="230" t="e">
        <f>P1505/'Summary (banks)'!$P$86</f>
        <v>#DIV/0!</v>
      </c>
      <c r="Q1508" s="230" t="e">
        <f>Q1505/'Summary (banks)'!$Q$86</f>
        <v>#DIV/0!</v>
      </c>
      <c r="R1508" s="230" t="e">
        <f>R1505/'Summary (banks)'!$R$86</f>
        <v>#DIV/0!</v>
      </c>
      <c r="S1508" s="230" t="e">
        <f>S1505/'Summary (banks)'!$S$86</f>
        <v>#DIV/0!</v>
      </c>
      <c r="T1508" s="230" t="e">
        <f>T1505/'Summary (banks)'!$T$86</f>
        <v>#DIV/0!</v>
      </c>
      <c r="U1508" s="230" t="e">
        <f>U1505/'Summary (banks)'!$U$86</f>
        <v>#DIV/0!</v>
      </c>
      <c r="V1508" s="230" t="e">
        <f>V1505/'Summary (banks)'!$V$86</f>
        <v>#DIV/0!</v>
      </c>
      <c r="W1508" s="230" t="e">
        <f>W1505/'Summary (banks)'!$W$86</f>
        <v>#DIV/0!</v>
      </c>
      <c r="X1508" s="230" t="e">
        <f>X1505/'Summary (banks)'!$X$86</f>
        <v>#DIV/0!</v>
      </c>
      <c r="Z1508" s="397"/>
    </row>
    <row r="1509" spans="1:26" s="230" customFormat="1" ht="15.75" thickBot="1" x14ac:dyDescent="0.3">
      <c r="A1509" s="690"/>
      <c r="B1509" s="688"/>
      <c r="C1509" s="201" t="s">
        <v>498</v>
      </c>
      <c r="D1509" s="201">
        <f t="shared" ref="D1509:X1509" si="39">D1492/D1489</f>
        <v>0.58486707566462171</v>
      </c>
      <c r="E1509" s="201">
        <f t="shared" si="39"/>
        <v>0.59278350515463918</v>
      </c>
      <c r="F1509" s="201" t="e">
        <f t="shared" si="39"/>
        <v>#DIV/0!</v>
      </c>
      <c r="G1509" s="201" t="e">
        <f t="shared" si="39"/>
        <v>#DIV/0!</v>
      </c>
      <c r="H1509" s="201" t="e">
        <f t="shared" si="39"/>
        <v>#DIV/0!</v>
      </c>
      <c r="I1509" s="201">
        <f t="shared" si="39"/>
        <v>0.57966101694915251</v>
      </c>
      <c r="J1509" s="201" t="e">
        <f t="shared" si="39"/>
        <v>#DIV/0!</v>
      </c>
      <c r="K1509" s="201" t="e">
        <f t="shared" si="39"/>
        <v>#DIV/0!</v>
      </c>
      <c r="L1509" s="201" t="e">
        <f t="shared" si="39"/>
        <v>#DIV/0!</v>
      </c>
      <c r="M1509" s="201" t="e">
        <f t="shared" si="39"/>
        <v>#DIV/0!</v>
      </c>
      <c r="N1509" s="201" t="e">
        <f t="shared" si="39"/>
        <v>#DIV/0!</v>
      </c>
      <c r="O1509" s="201" t="e">
        <f t="shared" si="39"/>
        <v>#DIV/0!</v>
      </c>
      <c r="P1509" s="201" t="e">
        <f t="shared" si="39"/>
        <v>#DIV/0!</v>
      </c>
      <c r="Q1509" s="201" t="e">
        <f t="shared" si="39"/>
        <v>#DIV/0!</v>
      </c>
      <c r="R1509" s="201" t="e">
        <f t="shared" si="39"/>
        <v>#DIV/0!</v>
      </c>
      <c r="S1509" s="201" t="e">
        <f t="shared" si="39"/>
        <v>#DIV/0!</v>
      </c>
      <c r="T1509" s="201" t="e">
        <f t="shared" si="39"/>
        <v>#DIV/0!</v>
      </c>
      <c r="U1509" s="201" t="e">
        <f t="shared" si="39"/>
        <v>#DIV/0!</v>
      </c>
      <c r="V1509" s="201" t="e">
        <f t="shared" si="39"/>
        <v>#DIV/0!</v>
      </c>
      <c r="W1509" s="201" t="e">
        <f t="shared" si="39"/>
        <v>#DIV/0!</v>
      </c>
      <c r="X1509" s="201" t="e">
        <f t="shared" si="39"/>
        <v>#DIV/0!</v>
      </c>
      <c r="Y1509" s="201"/>
      <c r="Z1509" s="407"/>
    </row>
    <row r="1510" spans="1:26" s="230" customFormat="1" x14ac:dyDescent="0.25">
      <c r="A1510" s="690"/>
      <c r="B1510" s="688"/>
      <c r="C1510" s="382" t="s">
        <v>445</v>
      </c>
      <c r="D1510" s="230">
        <f>D1509/'Summary (banks)'!$D$94</f>
        <v>3.0285952843767689</v>
      </c>
      <c r="E1510" s="230">
        <f>E1509/'Summary (banks)'!$E$94</f>
        <v>1.8788601053822771</v>
      </c>
      <c r="F1510" s="230" t="e">
        <f>F1509/'Summary (banks)'!$F$94</f>
        <v>#DIV/0!</v>
      </c>
      <c r="G1510" s="230" t="e">
        <f>G1509/'Summary (banks)'!$G$94</f>
        <v>#DIV/0!</v>
      </c>
      <c r="H1510" s="230" t="e">
        <f>H1509/'Summary (banks)'!$H$94</f>
        <v>#DIV/0!</v>
      </c>
      <c r="I1510" s="230">
        <f>I1509/'Summary (banks)'!$I$94</f>
        <v>-5.8190658490712996</v>
      </c>
      <c r="J1510" s="230" t="e">
        <f>J1509/'Summary (banks)'!$J$94</f>
        <v>#DIV/0!</v>
      </c>
      <c r="K1510" s="230" t="e">
        <f>K1509/'Summary (banks)'!$K$94</f>
        <v>#DIV/0!</v>
      </c>
      <c r="L1510" s="230" t="e">
        <f>L1509/'Summary (banks)'!$L$94</f>
        <v>#DIV/0!</v>
      </c>
      <c r="M1510" s="230" t="e">
        <f>M1509/'Summary (banks)'!$M$94</f>
        <v>#DIV/0!</v>
      </c>
      <c r="N1510" s="230" t="e">
        <f>N1509/'Summary (banks)'!$N$94</f>
        <v>#DIV/0!</v>
      </c>
      <c r="O1510" s="230" t="e">
        <f>O1509/'Summary (banks)'!$O$94</f>
        <v>#DIV/0!</v>
      </c>
      <c r="P1510" s="230" t="e">
        <f>P1509/'Summary (banks)'!$P$94</f>
        <v>#DIV/0!</v>
      </c>
      <c r="Q1510" s="230" t="e">
        <f>Q1509/'Summary (banks)'!$Q$94</f>
        <v>#DIV/0!</v>
      </c>
      <c r="R1510" s="230" t="e">
        <f>R1509/'Summary (banks)'!$R$94</f>
        <v>#DIV/0!</v>
      </c>
      <c r="S1510" s="230" t="e">
        <f>S1509/'Summary (banks)'!$S$94</f>
        <v>#DIV/0!</v>
      </c>
      <c r="T1510" s="230" t="e">
        <f>T1509/'Summary (banks)'!$T$94</f>
        <v>#DIV/0!</v>
      </c>
      <c r="U1510" s="230" t="e">
        <f>U1509/'Summary (banks)'!$U$94</f>
        <v>#DIV/0!</v>
      </c>
      <c r="V1510" s="230" t="e">
        <f>V1509/'Summary (banks)'!$V$94</f>
        <v>#DIV/0!</v>
      </c>
      <c r="W1510" s="230" t="e">
        <f>W1509/'Summary (banks)'!$W$94</f>
        <v>#DIV/0!</v>
      </c>
      <c r="X1510" s="230" t="e">
        <f>X1509/'Summary (banks)'!$X$94</f>
        <v>#DIV/0!</v>
      </c>
      <c r="Z1510" s="399"/>
    </row>
    <row r="1511" spans="1:26" s="386" customFormat="1" x14ac:dyDescent="0.25">
      <c r="A1511" s="690"/>
      <c r="B1511" s="688"/>
      <c r="C1511" s="383" t="s">
        <v>446</v>
      </c>
      <c r="D1511" s="264">
        <f>D1509/'Summary (banks)'!$D$97</f>
        <v>2.2151788372207979</v>
      </c>
      <c r="E1511" s="264">
        <f>E1509/'Summary (banks)'!$E$97</f>
        <v>1.3662437559783185</v>
      </c>
      <c r="F1511" s="264" t="e">
        <f>F1509/'Summary (banks)'!$F$97</f>
        <v>#DIV/0!</v>
      </c>
      <c r="G1511" s="264" t="e">
        <f>G1509/'Summary (banks)'!$G$97</f>
        <v>#DIV/0!</v>
      </c>
      <c r="H1511" s="264" t="e">
        <f>H1509/'Summary (banks)'!$H$97</f>
        <v>#DIV/0!</v>
      </c>
      <c r="I1511" s="264">
        <f>I1509/'Summary (banks)'!$I$97</f>
        <v>23.365677966101735</v>
      </c>
      <c r="J1511" s="264" t="e">
        <f>J1509/'Summary (banks)'!$J$97</f>
        <v>#DIV/0!</v>
      </c>
      <c r="K1511" s="264" t="e">
        <f>K1509/'Summary (banks)'!$K$97</f>
        <v>#DIV/0!</v>
      </c>
      <c r="L1511" s="264" t="e">
        <f>L1509/'Summary (banks)'!$L$97</f>
        <v>#DIV/0!</v>
      </c>
      <c r="M1511" s="264" t="e">
        <f>M1509/'Summary (banks)'!$M$97</f>
        <v>#DIV/0!</v>
      </c>
      <c r="N1511" s="264" t="e">
        <f>N1509/'Summary (banks)'!$N$97</f>
        <v>#DIV/0!</v>
      </c>
      <c r="O1511" s="264" t="e">
        <f>O1509/'Summary (banks)'!$O$97</f>
        <v>#DIV/0!</v>
      </c>
      <c r="P1511" s="264" t="e">
        <f>P1509/'Summary (banks)'!$P$97</f>
        <v>#DIV/0!</v>
      </c>
      <c r="Q1511" s="264" t="e">
        <f>Q1509/'Summary (banks)'!$Q$97</f>
        <v>#DIV/0!</v>
      </c>
      <c r="R1511" s="264" t="e">
        <f>R1509/'Summary (banks)'!$R$97</f>
        <v>#DIV/0!</v>
      </c>
      <c r="S1511" s="264" t="e">
        <f>S1509/'Summary (banks)'!$S$97</f>
        <v>#DIV/0!</v>
      </c>
      <c r="T1511" s="264" t="e">
        <f>T1509/'Summary (banks)'!$T$97</f>
        <v>#DIV/0!</v>
      </c>
      <c r="U1511" s="264" t="e">
        <f>U1509/'Summary (banks)'!$U$97</f>
        <v>#DIV/0!</v>
      </c>
      <c r="V1511" s="264" t="e">
        <f>V1509/'Summary (banks)'!$V$97</f>
        <v>#DIV/0!</v>
      </c>
      <c r="W1511" s="264" t="e">
        <f>W1509/'Summary (banks)'!$W$97</f>
        <v>#DIV/0!</v>
      </c>
      <c r="X1511" s="264" t="e">
        <f>X1509/'Summary (banks)'!$X$97</f>
        <v>#DIV/0!</v>
      </c>
      <c r="Y1511" s="264"/>
      <c r="Z1511" s="399"/>
    </row>
    <row r="1512" spans="1:26" s="230" customFormat="1" x14ac:dyDescent="0.25">
      <c r="A1512" s="690"/>
      <c r="B1512" s="688"/>
      <c r="C1512" s="385" t="s">
        <v>447</v>
      </c>
      <c r="D1512" s="230">
        <f>D1509/'Summary (banks)'!$D$105</f>
        <v>2.6958959072740512</v>
      </c>
      <c r="E1512" s="230">
        <f>E1509/'Summary (banks)'!$E$99</f>
        <v>1.056309727749013</v>
      </c>
      <c r="F1512" s="230" t="e">
        <f>F1509/'Summary (banks)'!$F$99</f>
        <v>#DIV/0!</v>
      </c>
      <c r="G1512" s="230" t="e">
        <f>G1509/'Summary (banks)'!$G$99</f>
        <v>#DIV/0!</v>
      </c>
      <c r="H1512" s="230" t="e">
        <f>H1509/'Summary (banks)'!$H$99</f>
        <v>#DIV/0!</v>
      </c>
      <c r="I1512" s="230">
        <f>I1509/'Summary (banks)'!$I$99</f>
        <v>3.1319709974281906</v>
      </c>
      <c r="J1512" s="230" t="e">
        <f>J1509/'Summary (banks)'!$J$99</f>
        <v>#DIV/0!</v>
      </c>
      <c r="K1512" s="230" t="e">
        <f>K1509/'Summary (banks)'!$K$99</f>
        <v>#DIV/0!</v>
      </c>
      <c r="L1512" s="230" t="e">
        <f>L1509/'Summary (banks)'!$L$99</f>
        <v>#DIV/0!</v>
      </c>
      <c r="M1512" s="230" t="e">
        <f>M1509/'Summary (banks)'!$M$99</f>
        <v>#DIV/0!</v>
      </c>
      <c r="N1512" s="230" t="e">
        <f>N1509/'Summary (banks)'!$N$99</f>
        <v>#DIV/0!</v>
      </c>
      <c r="O1512" s="230" t="e">
        <f>O1509/'Summary (banks)'!$O$99</f>
        <v>#DIV/0!</v>
      </c>
      <c r="P1512" s="230" t="e">
        <f>P1509/'Summary (banks)'!$P$99</f>
        <v>#DIV/0!</v>
      </c>
      <c r="Q1512" s="230" t="e">
        <f>Q1509/'Summary (banks)'!$Q$99</f>
        <v>#DIV/0!</v>
      </c>
      <c r="R1512" s="230" t="e">
        <f>R1509/'Summary (banks)'!$R$99</f>
        <v>#DIV/0!</v>
      </c>
      <c r="S1512" s="230" t="e">
        <f>S1509/'Summary (banks)'!$S$99</f>
        <v>#DIV/0!</v>
      </c>
      <c r="T1512" s="230" t="e">
        <f>T1509/'Summary (banks)'!$T$99</f>
        <v>#DIV/0!</v>
      </c>
      <c r="U1512" s="230" t="e">
        <f>U1509/'Summary (banks)'!$U$99</f>
        <v>#DIV/0!</v>
      </c>
      <c r="V1512" s="230" t="e">
        <f>V1509/'Summary (banks)'!$V$99</f>
        <v>#DIV/0!</v>
      </c>
      <c r="W1512" s="230" t="e">
        <f>W1509/'Summary (banks)'!$W$99</f>
        <v>#DIV/0!</v>
      </c>
      <c r="X1512" s="230" t="e">
        <f>X1509/'Summary (banks)'!$X$99</f>
        <v>#DIV/0!</v>
      </c>
      <c r="Z1512" s="399"/>
    </row>
    <row r="1513" spans="1:26" ht="15.75" thickBot="1" x14ac:dyDescent="0.3"/>
    <row r="1514" spans="1:26" s="204" customFormat="1" ht="15.75" thickBot="1" x14ac:dyDescent="0.3">
      <c r="A1514" s="682" t="s">
        <v>381</v>
      </c>
      <c r="B1514" s="684" t="s">
        <v>331</v>
      </c>
      <c r="C1514" s="188" t="s">
        <v>2</v>
      </c>
      <c r="D1514" s="203">
        <f>SUM(E1514:X1514)</f>
        <v>22</v>
      </c>
      <c r="E1514" s="203"/>
      <c r="F1514" s="203"/>
      <c r="G1514" s="203"/>
      <c r="H1514" s="203"/>
      <c r="I1514" s="203"/>
      <c r="J1514" s="188"/>
      <c r="K1514" s="188"/>
      <c r="L1514" s="188">
        <f>'Société Générale'!C11</f>
        <v>22</v>
      </c>
      <c r="M1514" s="188"/>
      <c r="N1514" s="188"/>
      <c r="O1514" s="188"/>
      <c r="P1514" s="188"/>
      <c r="Q1514" s="188"/>
      <c r="R1514" s="188"/>
      <c r="S1514" s="188"/>
      <c r="T1514" s="188"/>
      <c r="U1514" s="188"/>
      <c r="V1514" s="188"/>
      <c r="W1514" s="188"/>
      <c r="X1514" s="188"/>
      <c r="Y1514" s="188"/>
      <c r="Z1514" s="404"/>
    </row>
    <row r="1515" spans="1:26" s="23" customFormat="1" x14ac:dyDescent="0.25">
      <c r="A1515" s="683"/>
      <c r="B1515" s="685"/>
      <c r="C1515" s="189" t="s">
        <v>333</v>
      </c>
      <c r="D1515" s="230">
        <f>D1514/'Summary (banks)'!$D$3</f>
        <v>4.504435977073844E-5</v>
      </c>
      <c r="E1515" s="230">
        <f>E1514/'Summary (banks)'!$E$3</f>
        <v>0</v>
      </c>
      <c r="F1515" s="230">
        <f>F1514/'Summary (banks)'!$F$3</f>
        <v>0</v>
      </c>
      <c r="G1515" s="230">
        <f>G1514/'Summary (banks)'!$G$3</f>
        <v>0</v>
      </c>
      <c r="H1515" s="230">
        <f>H1514/'Summary (banks)'!$H$3</f>
        <v>0</v>
      </c>
      <c r="I1515" s="230">
        <f>I1514/'Summary (banks)'!$I$3</f>
        <v>0</v>
      </c>
      <c r="J1515" s="230">
        <f>J1514/'Summary (banks)'!$J$3</f>
        <v>0</v>
      </c>
      <c r="K1515" s="230">
        <f>K1514/'Summary (banks)'!$K$3</f>
        <v>0</v>
      </c>
      <c r="L1515" s="230">
        <f>L1514/'Summary (banks)'!$L$3</f>
        <v>8.5793393908669031E-4</v>
      </c>
      <c r="M1515" s="230">
        <f>M1514/'Summary (banks)'!$M$3</f>
        <v>0</v>
      </c>
      <c r="N1515" s="230">
        <f>N1514/'Summary (banks)'!$N$3</f>
        <v>0</v>
      </c>
      <c r="O1515" s="230">
        <f>O1514/'Summary (banks)'!$O$3</f>
        <v>0</v>
      </c>
      <c r="P1515" s="230">
        <f>P1514/'Summary (banks)'!$P$3</f>
        <v>0</v>
      </c>
      <c r="Q1515" s="230">
        <f>Q1514/'Summary (banks)'!$Q$3</f>
        <v>0</v>
      </c>
      <c r="R1515" s="230">
        <f>R1514/'Summary (banks)'!$R$3</f>
        <v>0</v>
      </c>
      <c r="S1515" s="230">
        <f>S1514/'Summary (banks)'!$S$3</f>
        <v>0</v>
      </c>
      <c r="T1515" s="230">
        <f>T1514/'Summary (banks)'!$T$3</f>
        <v>0</v>
      </c>
      <c r="U1515" s="230">
        <f>U1514/'Summary (banks)'!$U$3</f>
        <v>0</v>
      </c>
      <c r="V1515" s="230">
        <f>V1514/'Summary (banks)'!$V$3</f>
        <v>0</v>
      </c>
      <c r="W1515" s="230">
        <f>W1514/'Summary (banks)'!$W$3</f>
        <v>0</v>
      </c>
      <c r="X1515" s="230">
        <f>X1514/'Summary (banks)'!$X$3</f>
        <v>0</v>
      </c>
      <c r="Y1515" s="204"/>
      <c r="Z1515" s="397"/>
    </row>
    <row r="1516" spans="1:26" s="360" customFormat="1" ht="15.75" thickBot="1" x14ac:dyDescent="0.3">
      <c r="A1516" s="683"/>
      <c r="B1516" s="685"/>
      <c r="C1516" s="359" t="s">
        <v>334</v>
      </c>
      <c r="D1516" s="264">
        <f>D1514/'Summary (banks)'!$D$7</f>
        <v>8.5817120247104857E-5</v>
      </c>
      <c r="E1516" s="264">
        <f>E1514/'Summary (banks)'!$E$7</f>
        <v>0</v>
      </c>
      <c r="F1516" s="264">
        <f>F1514/'Summary (banks)'!$F$7</f>
        <v>0</v>
      </c>
      <c r="G1516" s="264">
        <f>G1514/'Summary (banks)'!$G$7</f>
        <v>0</v>
      </c>
      <c r="H1516" s="264">
        <f>H1514/'Summary (banks)'!$H$7</f>
        <v>0</v>
      </c>
      <c r="I1516" s="264">
        <f>I1514/'Summary (banks)'!$I$7</f>
        <v>0</v>
      </c>
      <c r="J1516" s="264">
        <f>J1514/'Summary (banks)'!$J$7</f>
        <v>0</v>
      </c>
      <c r="K1516" s="264">
        <f>K1514/'Summary (banks)'!$K$7</f>
        <v>0</v>
      </c>
      <c r="L1516" s="264">
        <f>L1514/'Summary (banks)'!$L$7</f>
        <v>1.6240956739997047E-3</v>
      </c>
      <c r="M1516" s="264">
        <f>M1514/'Summary (banks)'!$M$7</f>
        <v>0</v>
      </c>
      <c r="N1516" s="264">
        <f>N1514/'Summary (banks)'!$N$7</f>
        <v>0</v>
      </c>
      <c r="O1516" s="264">
        <f>O1514/'Summary (banks)'!$O$7</f>
        <v>0</v>
      </c>
      <c r="P1516" s="264">
        <f>P1514/'Summary (banks)'!$P$7</f>
        <v>0</v>
      </c>
      <c r="Q1516" s="264">
        <f>Q1514/'Summary (banks)'!$Q$7</f>
        <v>0</v>
      </c>
      <c r="R1516" s="264">
        <f>R1514/'Summary (banks)'!$R$7</f>
        <v>0</v>
      </c>
      <c r="S1516" s="264">
        <f>S1514/'Summary (banks)'!$S$7</f>
        <v>0</v>
      </c>
      <c r="T1516" s="264">
        <f>T1514/'Summary (banks)'!$T$7</f>
        <v>0</v>
      </c>
      <c r="U1516" s="264">
        <f>U1514/'Summary (banks)'!$U$7</f>
        <v>0</v>
      </c>
      <c r="V1516" s="264">
        <f>V1514/'Summary (banks)'!$V$7</f>
        <v>0</v>
      </c>
      <c r="W1516" s="264">
        <f>W1514/'Summary (banks)'!$W$7</f>
        <v>0</v>
      </c>
      <c r="X1516" s="264">
        <f>X1514/'Summary (banks)'!$X$7</f>
        <v>0</v>
      </c>
      <c r="Z1516" s="397"/>
    </row>
    <row r="1517" spans="1:26" s="204" customFormat="1" ht="15.75" thickBot="1" x14ac:dyDescent="0.3">
      <c r="A1517" s="683"/>
      <c r="B1517" s="685"/>
      <c r="C1517" s="188" t="s">
        <v>6</v>
      </c>
      <c r="D1517" s="203">
        <f>SUM(E1517:X1517)</f>
        <v>3</v>
      </c>
      <c r="E1517" s="203"/>
      <c r="F1517" s="203"/>
      <c r="G1517" s="203"/>
      <c r="H1517" s="203"/>
      <c r="I1517" s="203"/>
      <c r="J1517" s="188"/>
      <c r="K1517" s="188"/>
      <c r="L1517" s="188">
        <f>'Société Générale'!E11</f>
        <v>3</v>
      </c>
      <c r="M1517" s="188"/>
      <c r="N1517" s="188"/>
      <c r="O1517" s="188"/>
      <c r="P1517" s="188"/>
      <c r="Q1517" s="188"/>
      <c r="R1517" s="188"/>
      <c r="S1517" s="188"/>
      <c r="T1517" s="188"/>
      <c r="U1517" s="188"/>
      <c r="V1517" s="188"/>
      <c r="W1517" s="188"/>
      <c r="X1517" s="188"/>
      <c r="Y1517" s="188"/>
      <c r="Z1517" s="404"/>
    </row>
    <row r="1518" spans="1:26" s="23" customFormat="1" x14ac:dyDescent="0.25">
      <c r="A1518" s="683"/>
      <c r="B1518" s="685"/>
      <c r="C1518" s="189" t="s">
        <v>335</v>
      </c>
      <c r="D1518" s="230">
        <f>D1517/'Summary (banks)'!$D$29</f>
        <v>3.1807025732627531E-5</v>
      </c>
      <c r="E1518" s="230">
        <f>E1517/'Summary (banks)'!$E$29</f>
        <v>0</v>
      </c>
      <c r="F1518" s="230">
        <f>F1517/'Summary (banks)'!$F$29</f>
        <v>0</v>
      </c>
      <c r="G1518" s="230">
        <f>G1517/'Summary (banks)'!$G$29</f>
        <v>0</v>
      </c>
      <c r="H1518" s="230">
        <f>H1517/'Summary (banks)'!$H$29</f>
        <v>0</v>
      </c>
      <c r="I1518" s="230">
        <f>I1517/'Summary (banks)'!$I$29</f>
        <v>0</v>
      </c>
      <c r="J1518" s="230">
        <f>J1517/'Summary (banks)'!$J$29</f>
        <v>0</v>
      </c>
      <c r="K1518" s="230">
        <f>K1517/'Summary (banks)'!$K$29</f>
        <v>0</v>
      </c>
      <c r="L1518" s="230">
        <f>L1517/'Summary (banks)'!$L$29</f>
        <v>4.9091801669121256E-4</v>
      </c>
      <c r="M1518" s="230">
        <f>M1517/'Summary (banks)'!$M$29</f>
        <v>0</v>
      </c>
      <c r="N1518" s="230">
        <f>N1517/'Summary (banks)'!$N$29</f>
        <v>0</v>
      </c>
      <c r="O1518" s="230">
        <f>O1517/'Summary (banks)'!$O$29</f>
        <v>0</v>
      </c>
      <c r="P1518" s="230">
        <f>P1517/'Summary (banks)'!$P$29</f>
        <v>0</v>
      </c>
      <c r="Q1518" s="230">
        <f>Q1517/'Summary (banks)'!$Q$29</f>
        <v>0</v>
      </c>
      <c r="R1518" s="230">
        <f>R1517/'Summary (banks)'!$R$29</f>
        <v>0</v>
      </c>
      <c r="S1518" s="230">
        <f>S1517/'Summary (banks)'!$S$29</f>
        <v>0</v>
      </c>
      <c r="T1518" s="230">
        <f>T1517/'Summary (banks)'!$T$29</f>
        <v>0</v>
      </c>
      <c r="U1518" s="230">
        <f>U1517/'Summary (banks)'!$U$29</f>
        <v>0</v>
      </c>
      <c r="V1518" s="230">
        <f>V1517/'Summary (banks)'!$V$29</f>
        <v>0</v>
      </c>
      <c r="W1518" s="230">
        <f>W1517/'Summary (banks)'!$W$29</f>
        <v>0</v>
      </c>
      <c r="X1518" s="230">
        <f>X1517/'Summary (banks)'!$X$29</f>
        <v>0</v>
      </c>
      <c r="Y1518" s="204"/>
      <c r="Z1518" s="397"/>
    </row>
    <row r="1519" spans="1:26" s="360" customFormat="1" ht="15.75" thickBot="1" x14ac:dyDescent="0.3">
      <c r="A1519" s="683"/>
      <c r="B1519" s="685"/>
      <c r="C1519" s="359" t="s">
        <v>336</v>
      </c>
      <c r="D1519" s="264">
        <f>D1517/'Summary (banks)'!$D$33</f>
        <v>4.4322487936859862E-5</v>
      </c>
      <c r="E1519" s="264">
        <f>E1517/'Summary (banks)'!$E$33</f>
        <v>0</v>
      </c>
      <c r="F1519" s="264">
        <f>F1517/'Summary (banks)'!$F$33</f>
        <v>0</v>
      </c>
      <c r="G1519" s="264">
        <f>G1517/'Summary (banks)'!$G$33</f>
        <v>0</v>
      </c>
      <c r="H1519" s="264">
        <f>H1517/'Summary (banks)'!$H$33</f>
        <v>0</v>
      </c>
      <c r="I1519" s="264">
        <f>I1517/'Summary (banks)'!$I$33</f>
        <v>0</v>
      </c>
      <c r="J1519" s="264">
        <f>J1517/'Summary (banks)'!$J$33</f>
        <v>0</v>
      </c>
      <c r="K1519" s="264">
        <f>K1517/'Summary (banks)'!$K$33</f>
        <v>0</v>
      </c>
      <c r="L1519" s="264">
        <f>L1517/'Summary (banks)'!$L$33</f>
        <v>6.7294751009421266E-4</v>
      </c>
      <c r="M1519" s="264">
        <f>M1517/'Summary (banks)'!$M$33</f>
        <v>0</v>
      </c>
      <c r="N1519" s="264">
        <f>N1517/'Summary (banks)'!$N$33</f>
        <v>0</v>
      </c>
      <c r="O1519" s="264">
        <f>O1517/'Summary (banks)'!$O$33</f>
        <v>0</v>
      </c>
      <c r="P1519" s="264">
        <f>P1517/'Summary (banks)'!$P$33</f>
        <v>0</v>
      </c>
      <c r="Q1519" s="264">
        <f>Q1517/'Summary (banks)'!$Q$33</f>
        <v>0</v>
      </c>
      <c r="R1519" s="264">
        <f>R1517/'Summary (banks)'!$R$33</f>
        <v>0</v>
      </c>
      <c r="S1519" s="264">
        <f>S1517/'Summary (banks)'!$S$33</f>
        <v>0</v>
      </c>
      <c r="T1519" s="264">
        <f>T1517/'Summary (banks)'!$T$33</f>
        <v>0</v>
      </c>
      <c r="U1519" s="264">
        <f>U1517/'Summary (banks)'!$U$33</f>
        <v>0</v>
      </c>
      <c r="V1519" s="264">
        <f>V1517/'Summary (banks)'!$V$33</f>
        <v>0</v>
      </c>
      <c r="W1519" s="264">
        <f>W1517/'Summary (banks)'!$W$33</f>
        <v>0</v>
      </c>
      <c r="X1519" s="264">
        <f>X1517/'Summary (banks)'!$X$33</f>
        <v>0</v>
      </c>
      <c r="Z1519" s="397"/>
    </row>
    <row r="1520" spans="1:26" s="204" customFormat="1" ht="15.75" thickBot="1" x14ac:dyDescent="0.3">
      <c r="A1520" s="683"/>
      <c r="B1520" s="685"/>
      <c r="C1520" s="188" t="s">
        <v>400</v>
      </c>
      <c r="D1520" s="203">
        <f>SUM(E1520:X1520)</f>
        <v>-6</v>
      </c>
      <c r="E1520" s="203"/>
      <c r="F1520" s="203"/>
      <c r="G1520" s="203"/>
      <c r="H1520" s="203"/>
      <c r="I1520" s="203"/>
      <c r="J1520" s="188"/>
      <c r="K1520" s="188"/>
      <c r="L1520" s="188">
        <f>'Société Générale'!F11</f>
        <v>-6</v>
      </c>
      <c r="M1520" s="188"/>
      <c r="N1520" s="188"/>
      <c r="O1520" s="188"/>
      <c r="P1520" s="188"/>
      <c r="Q1520" s="188"/>
      <c r="R1520" s="188"/>
      <c r="S1520" s="188"/>
      <c r="T1520" s="188"/>
      <c r="U1520" s="188"/>
      <c r="V1520" s="188"/>
      <c r="W1520" s="188"/>
      <c r="X1520" s="188"/>
      <c r="Y1520" s="188"/>
      <c r="Z1520" s="404"/>
    </row>
    <row r="1521" spans="1:26" s="23" customFormat="1" x14ac:dyDescent="0.25">
      <c r="A1521" s="683"/>
      <c r="B1521" s="685"/>
      <c r="C1521" s="189" t="s">
        <v>401</v>
      </c>
      <c r="D1521" s="230">
        <f>D1520/'Summary (banks)'!$D$42</f>
        <v>-2.1507393079230196E-4</v>
      </c>
      <c r="E1521" s="230">
        <f>E1520/'Summary (banks)'!$E$42</f>
        <v>0</v>
      </c>
      <c r="F1521" s="230">
        <f>F1520/'Summary (banks)'!$F$42</f>
        <v>0</v>
      </c>
      <c r="G1521" s="230">
        <f>G1520/'Summary (banks)'!$G$42</f>
        <v>0</v>
      </c>
      <c r="H1521" s="230">
        <f>H1520/'Summary (banks)'!$H$42</f>
        <v>0</v>
      </c>
      <c r="I1521" s="230">
        <f>I1520/'Summary (banks)'!$I$42</f>
        <v>0</v>
      </c>
      <c r="J1521" s="230">
        <f>J1520/'Summary (banks)'!$J$42</f>
        <v>0</v>
      </c>
      <c r="K1521" s="230">
        <f>K1520/'Summary (banks)'!$K$42</f>
        <v>0</v>
      </c>
      <c r="L1521" s="230">
        <f>L1520/'Summary (banks)'!$L$42</f>
        <v>-3.5046728971962616E-3</v>
      </c>
      <c r="M1521" s="230">
        <f>M1520/'Summary (banks)'!$M$42</f>
        <v>0</v>
      </c>
      <c r="N1521" s="230">
        <f>N1520/'Summary (banks)'!$N$42</f>
        <v>0</v>
      </c>
      <c r="O1521" s="230">
        <f>O1520/'Summary (banks)'!$O$42</f>
        <v>0</v>
      </c>
      <c r="P1521" s="230">
        <f>P1520/'Summary (banks)'!$P$42</f>
        <v>0</v>
      </c>
      <c r="Q1521" s="230">
        <f>Q1520/'Summary (banks)'!$Q$42</f>
        <v>0</v>
      </c>
      <c r="R1521" s="230">
        <f>R1520/'Summary (banks)'!$R$42</f>
        <v>0</v>
      </c>
      <c r="S1521" s="230">
        <f>S1520/'Summary (banks)'!$S$42</f>
        <v>0</v>
      </c>
      <c r="T1521" s="230">
        <f>T1520/'Summary (banks)'!$T$42</f>
        <v>0</v>
      </c>
      <c r="U1521" s="230">
        <f>U1520/'Summary (banks)'!$U$42</f>
        <v>0</v>
      </c>
      <c r="V1521" s="230">
        <f>V1520/'Summary (banks)'!$V$42</f>
        <v>0</v>
      </c>
      <c r="W1521" s="230">
        <f>W1520/'Summary (banks)'!$W$42</f>
        <v>0</v>
      </c>
      <c r="X1521" s="230">
        <f>X1520/'Summary (banks)'!$X$42</f>
        <v>0</v>
      </c>
      <c r="Y1521" s="204"/>
      <c r="Z1521" s="397"/>
    </row>
    <row r="1522" spans="1:26" s="360" customFormat="1" ht="15.75" thickBot="1" x14ac:dyDescent="0.3">
      <c r="A1522" s="683"/>
      <c r="B1522" s="685"/>
      <c r="C1522" s="359" t="s">
        <v>402</v>
      </c>
      <c r="D1522" s="264">
        <f>D1520/'Summary (banks)'!$D$46</f>
        <v>-3.2195515321679555E-4</v>
      </c>
      <c r="E1522" s="264">
        <f>E1520/'Summary (banks)'!$E$46</f>
        <v>0</v>
      </c>
      <c r="F1522" s="264">
        <f>F1520/'Summary (banks)'!$F$46</f>
        <v>0</v>
      </c>
      <c r="G1522" s="264">
        <f>G1520/'Summary (banks)'!$G$46</f>
        <v>0</v>
      </c>
      <c r="H1522" s="264">
        <f>H1520/'Summary (banks)'!$H$46</f>
        <v>0</v>
      </c>
      <c r="I1522" s="264">
        <f>I1520/'Summary (banks)'!$I$46</f>
        <v>0</v>
      </c>
      <c r="J1522" s="264">
        <f>J1520/'Summary (banks)'!$J$46</f>
        <v>0</v>
      </c>
      <c r="K1522" s="264">
        <f>K1520/'Summary (banks)'!$K$46</f>
        <v>0</v>
      </c>
      <c r="L1522" s="264">
        <f>L1520/'Summary (banks)'!$L$46</f>
        <v>-5.3003533568904597E-3</v>
      </c>
      <c r="M1522" s="264">
        <f>M1520/'Summary (banks)'!$M$46</f>
        <v>0</v>
      </c>
      <c r="N1522" s="264">
        <f>N1520/'Summary (banks)'!$N$46</f>
        <v>0</v>
      </c>
      <c r="O1522" s="264">
        <f>O1520/'Summary (banks)'!$O$46</f>
        <v>0</v>
      </c>
      <c r="P1522" s="264">
        <f>P1520/'Summary (banks)'!$P$46</f>
        <v>0</v>
      </c>
      <c r="Q1522" s="264">
        <f>Q1520/'Summary (banks)'!$Q$46</f>
        <v>0</v>
      </c>
      <c r="R1522" s="264">
        <f>R1520/'Summary (banks)'!$R$46</f>
        <v>0</v>
      </c>
      <c r="S1522" s="264">
        <f>S1520/'Summary (banks)'!$S$46</f>
        <v>0</v>
      </c>
      <c r="T1522" s="264">
        <f>T1520/'Summary (banks)'!$T$46</f>
        <v>0</v>
      </c>
      <c r="U1522" s="264">
        <f>U1520/'Summary (banks)'!$U$46</f>
        <v>0</v>
      </c>
      <c r="V1522" s="264">
        <f>V1520/'Summary (banks)'!$V$46</f>
        <v>0</v>
      </c>
      <c r="W1522" s="264">
        <f>W1520/'Summary (banks)'!$W$46</f>
        <v>0</v>
      </c>
      <c r="X1522" s="264">
        <f>X1520/'Summary (banks)'!$X$46</f>
        <v>0</v>
      </c>
      <c r="Z1522" s="397"/>
    </row>
    <row r="1523" spans="1:26" s="204" customFormat="1" ht="15.75" thickBot="1" x14ac:dyDescent="0.3">
      <c r="A1523" s="683"/>
      <c r="B1523" s="685"/>
      <c r="C1523" s="188" t="s">
        <v>3</v>
      </c>
      <c r="D1523" s="188">
        <f>SUM(E1523:X1523)</f>
        <v>232</v>
      </c>
      <c r="E1523" s="188"/>
      <c r="F1523" s="188"/>
      <c r="G1523" s="188"/>
      <c r="H1523" s="188"/>
      <c r="I1523" s="188"/>
      <c r="J1523" s="188"/>
      <c r="K1523" s="188"/>
      <c r="L1523" s="188">
        <f>'Société Générale'!D11</f>
        <v>232</v>
      </c>
      <c r="M1523" s="188"/>
      <c r="N1523" s="188"/>
      <c r="O1523" s="188"/>
      <c r="P1523" s="188"/>
      <c r="Q1523" s="188"/>
      <c r="R1523" s="188"/>
      <c r="S1523" s="188"/>
      <c r="T1523" s="188"/>
      <c r="U1523" s="188"/>
      <c r="V1523" s="188"/>
      <c r="W1523" s="188"/>
      <c r="X1523" s="188"/>
      <c r="Y1523" s="188"/>
      <c r="Z1523" s="404"/>
    </row>
    <row r="1524" spans="1:26" s="23" customFormat="1" x14ac:dyDescent="0.25">
      <c r="A1524" s="683"/>
      <c r="B1524" s="685"/>
      <c r="C1524" s="189" t="s">
        <v>337</v>
      </c>
      <c r="D1524" s="230">
        <f>D1523/'Summary (banks)'!$D$16</f>
        <v>1.106018552507754E-4</v>
      </c>
      <c r="E1524" s="230">
        <f>E1523/'Summary (banks)'!$E$16</f>
        <v>0</v>
      </c>
      <c r="F1524" s="230">
        <f>F1523/'Summary (banks)'!$F$16</f>
        <v>0</v>
      </c>
      <c r="G1524" s="230">
        <f>G1523/'Summary (banks)'!$G$16</f>
        <v>0</v>
      </c>
      <c r="H1524" s="230">
        <f>H1523/'Summary (banks)'!$H$16</f>
        <v>0</v>
      </c>
      <c r="I1524" s="230">
        <f>I1523/'Summary (banks)'!$I$16</f>
        <v>0</v>
      </c>
      <c r="J1524" s="230">
        <f>J1523/'Summary (banks)'!$J$16</f>
        <v>0</v>
      </c>
      <c r="K1524" s="230">
        <f>K1523/'Summary (banks)'!$K$16</f>
        <v>0</v>
      </c>
      <c r="L1524" s="230">
        <f>L1523/'Summary (banks)'!$L$16</f>
        <v>1.7613653618391084E-3</v>
      </c>
      <c r="M1524" s="230">
        <f>M1523/'Summary (banks)'!$M$16</f>
        <v>0</v>
      </c>
      <c r="N1524" s="230">
        <f>N1523/'Summary (banks)'!$N$16</f>
        <v>0</v>
      </c>
      <c r="O1524" s="230">
        <f>O1523/'Summary (banks)'!$O$16</f>
        <v>0</v>
      </c>
      <c r="P1524" s="230">
        <f>P1523/'Summary (banks)'!$P$16</f>
        <v>0</v>
      </c>
      <c r="Q1524" s="230">
        <f>Q1523/'Summary (banks)'!$Q$16</f>
        <v>0</v>
      </c>
      <c r="R1524" s="230">
        <f>R1523/'Summary (banks)'!$R$16</f>
        <v>0</v>
      </c>
      <c r="S1524" s="230">
        <f>S1523/'Summary (banks)'!$S$16</f>
        <v>0</v>
      </c>
      <c r="T1524" s="230">
        <f>T1523/'Summary (banks)'!$T$16</f>
        <v>0</v>
      </c>
      <c r="U1524" s="230">
        <f>U1523/'Summary (banks)'!$U$16</f>
        <v>0</v>
      </c>
      <c r="V1524" s="230">
        <f>V1523/'Summary (banks)'!$V$16</f>
        <v>0</v>
      </c>
      <c r="W1524" s="230">
        <f>W1523/'Summary (banks)'!$W$16</f>
        <v>0</v>
      </c>
      <c r="X1524" s="230">
        <f>X1523/'Summary (banks)'!$X$16</f>
        <v>0</v>
      </c>
      <c r="Y1524" s="204"/>
      <c r="Z1524" s="397"/>
    </row>
    <row r="1525" spans="1:26" s="365" customFormat="1" ht="15.75" thickBot="1" x14ac:dyDescent="0.3">
      <c r="A1525" s="683"/>
      <c r="B1525" s="685"/>
      <c r="C1525" s="359" t="s">
        <v>338</v>
      </c>
      <c r="D1525" s="264">
        <f>D1523/'Summary (banks)'!$D$20</f>
        <v>1.9791017096197139E-4</v>
      </c>
      <c r="E1525" s="264">
        <f>E1523/'Summary (banks)'!$E$20</f>
        <v>0</v>
      </c>
      <c r="F1525" s="264">
        <f>F1523/'Summary (banks)'!$F$20</f>
        <v>0</v>
      </c>
      <c r="G1525" s="264">
        <f>G1523/'Summary (banks)'!$G$20</f>
        <v>0</v>
      </c>
      <c r="H1525" s="264">
        <f>H1523/'Summary (banks)'!$H$20</f>
        <v>0</v>
      </c>
      <c r="I1525" s="264">
        <f>I1523/'Summary (banks)'!$I$20</f>
        <v>0</v>
      </c>
      <c r="J1525" s="264">
        <f>J1523/'Summary (banks)'!$J$20</f>
        <v>0</v>
      </c>
      <c r="K1525" s="264">
        <f>K1523/'Summary (banks)'!$K$20</f>
        <v>0</v>
      </c>
      <c r="L1525" s="264">
        <f>L1523/'Summary (banks)'!$L$20</f>
        <v>2.8962348946369718E-3</v>
      </c>
      <c r="M1525" s="264">
        <f>M1523/'Summary (banks)'!$M$20</f>
        <v>0</v>
      </c>
      <c r="N1525" s="264">
        <f>N1523/'Summary (banks)'!$N$20</f>
        <v>0</v>
      </c>
      <c r="O1525" s="264">
        <f>O1523/'Summary (banks)'!$O$20</f>
        <v>0</v>
      </c>
      <c r="P1525" s="264">
        <f>P1523/'Summary (banks)'!$P$20</f>
        <v>0</v>
      </c>
      <c r="Q1525" s="264">
        <f>Q1523/'Summary (banks)'!$Q$20</f>
        <v>0</v>
      </c>
      <c r="R1525" s="264">
        <f>R1523/'Summary (banks)'!$R$20</f>
        <v>0</v>
      </c>
      <c r="S1525" s="264">
        <f>S1523/'Summary (banks)'!$S$20</f>
        <v>0</v>
      </c>
      <c r="T1525" s="264">
        <f>T1523/'Summary (banks)'!$T$20</f>
        <v>0</v>
      </c>
      <c r="U1525" s="264">
        <f>U1523/'Summary (banks)'!$U$20</f>
        <v>0</v>
      </c>
      <c r="V1525" s="264">
        <f>V1523/'Summary (banks)'!$V$20</f>
        <v>0</v>
      </c>
      <c r="W1525" s="264">
        <f>W1523/'Summary (banks)'!$W$20</f>
        <v>0</v>
      </c>
      <c r="X1525" s="264">
        <f>X1523/'Summary (banks)'!$X$20</f>
        <v>0</v>
      </c>
      <c r="Y1525" s="360"/>
      <c r="Z1525" s="397"/>
    </row>
    <row r="1526" spans="1:26" s="230" customFormat="1" ht="15" customHeight="1" thickTop="1" thickBot="1" x14ac:dyDescent="0.3">
      <c r="A1526" s="683"/>
      <c r="B1526" s="685"/>
      <c r="C1526" s="190" t="s">
        <v>405</v>
      </c>
      <c r="D1526" s="188"/>
      <c r="E1526" s="190"/>
      <c r="F1526" s="190"/>
      <c r="G1526" s="190"/>
      <c r="H1526" s="188"/>
      <c r="I1526" s="188"/>
      <c r="J1526" s="190"/>
      <c r="K1526" s="190"/>
      <c r="L1526" s="190"/>
      <c r="M1526" s="190"/>
      <c r="N1526" s="190"/>
      <c r="O1526" s="190"/>
      <c r="P1526" s="188"/>
      <c r="Q1526" s="188"/>
      <c r="R1526" s="190"/>
      <c r="S1526" s="190"/>
      <c r="T1526" s="188"/>
      <c r="U1526" s="188"/>
      <c r="V1526" s="188"/>
      <c r="W1526" s="188"/>
      <c r="X1526" s="188"/>
      <c r="Y1526" s="190"/>
      <c r="Z1526" s="405"/>
    </row>
    <row r="1527" spans="1:26" s="204" customFormat="1" ht="15.75" thickBot="1" x14ac:dyDescent="0.3">
      <c r="A1527" s="683"/>
      <c r="B1527" s="686"/>
      <c r="C1527" s="191" t="s">
        <v>406</v>
      </c>
      <c r="D1527" s="192"/>
      <c r="E1527" s="192"/>
      <c r="F1527" s="192"/>
      <c r="G1527" s="192"/>
      <c r="H1527" s="192"/>
      <c r="I1527" s="192"/>
      <c r="J1527" s="192"/>
      <c r="K1527" s="192"/>
      <c r="L1527" s="192"/>
      <c r="M1527" s="192"/>
      <c r="N1527" s="192"/>
      <c r="O1527" s="192"/>
      <c r="P1527" s="192"/>
      <c r="Q1527" s="192"/>
      <c r="R1527" s="192"/>
      <c r="S1527" s="192"/>
      <c r="T1527" s="192"/>
      <c r="U1527" s="192"/>
      <c r="V1527" s="192"/>
      <c r="W1527" s="192"/>
      <c r="X1527" s="192"/>
      <c r="Y1527" s="192"/>
      <c r="Z1527" s="398"/>
    </row>
    <row r="1528" spans="1:26" s="23" customFormat="1" ht="16.5" thickTop="1" thickBot="1" x14ac:dyDescent="0.3">
      <c r="A1528" s="683"/>
      <c r="B1528" s="687" t="s">
        <v>82</v>
      </c>
      <c r="C1528" s="200" t="s">
        <v>91</v>
      </c>
      <c r="D1528" s="200">
        <f>D1520/D1517</f>
        <v>-2</v>
      </c>
      <c r="E1528" s="200" t="e">
        <f>E1520/E1517</f>
        <v>#DIV/0!</v>
      </c>
      <c r="F1528" s="200" t="e">
        <f t="shared" ref="F1528:X1528" si="40">F1520/F1517</f>
        <v>#DIV/0!</v>
      </c>
      <c r="G1528" s="200" t="e">
        <f t="shared" si="40"/>
        <v>#DIV/0!</v>
      </c>
      <c r="H1528" s="200" t="e">
        <f t="shared" si="40"/>
        <v>#DIV/0!</v>
      </c>
      <c r="I1528" s="200" t="e">
        <f t="shared" si="40"/>
        <v>#DIV/0!</v>
      </c>
      <c r="J1528" s="200" t="e">
        <f t="shared" si="40"/>
        <v>#DIV/0!</v>
      </c>
      <c r="K1528" s="200" t="e">
        <f t="shared" si="40"/>
        <v>#DIV/0!</v>
      </c>
      <c r="L1528" s="200">
        <f t="shared" si="40"/>
        <v>-2</v>
      </c>
      <c r="M1528" s="200" t="e">
        <f t="shared" si="40"/>
        <v>#DIV/0!</v>
      </c>
      <c r="N1528" s="200" t="e">
        <f t="shared" si="40"/>
        <v>#DIV/0!</v>
      </c>
      <c r="O1528" s="200" t="e">
        <f t="shared" si="40"/>
        <v>#DIV/0!</v>
      </c>
      <c r="P1528" s="200" t="e">
        <f t="shared" si="40"/>
        <v>#DIV/0!</v>
      </c>
      <c r="Q1528" s="200" t="e">
        <f t="shared" si="40"/>
        <v>#DIV/0!</v>
      </c>
      <c r="R1528" s="200" t="e">
        <f t="shared" si="40"/>
        <v>#DIV/0!</v>
      </c>
      <c r="S1528" s="200" t="e">
        <f t="shared" si="40"/>
        <v>#DIV/0!</v>
      </c>
      <c r="T1528" s="200" t="e">
        <f t="shared" si="40"/>
        <v>#DIV/0!</v>
      </c>
      <c r="U1528" s="200" t="e">
        <f t="shared" si="40"/>
        <v>#DIV/0!</v>
      </c>
      <c r="V1528" s="200" t="e">
        <f t="shared" si="40"/>
        <v>#DIV/0!</v>
      </c>
      <c r="W1528" s="200" t="e">
        <f t="shared" si="40"/>
        <v>#DIV/0!</v>
      </c>
      <c r="X1528" s="200" t="e">
        <f t="shared" si="40"/>
        <v>#DIV/0!</v>
      </c>
      <c r="Y1528" s="200"/>
      <c r="Z1528" s="406" t="e">
        <f>MEDIAN(E1528:X1528)</f>
        <v>#DIV/0!</v>
      </c>
    </row>
    <row r="1529" spans="1:26" s="204" customFormat="1" ht="15.75" thickBot="1" x14ac:dyDescent="0.3">
      <c r="A1529" s="683"/>
      <c r="B1529" s="688"/>
      <c r="C1529" s="193" t="s">
        <v>407</v>
      </c>
      <c r="Z1529" s="397"/>
    </row>
    <row r="1530" spans="1:26" s="204" customFormat="1" ht="15.75" thickBot="1" x14ac:dyDescent="0.3">
      <c r="A1530" s="683"/>
      <c r="B1530" s="688"/>
      <c r="C1530" s="188" t="s">
        <v>497</v>
      </c>
      <c r="D1530" s="233">
        <f t="shared" ref="D1530:X1530" si="41">D1517/D1523</f>
        <v>1.2931034482758621E-2</v>
      </c>
      <c r="E1530" s="188" t="e">
        <f t="shared" si="41"/>
        <v>#DIV/0!</v>
      </c>
      <c r="F1530" s="188" t="e">
        <f t="shared" si="41"/>
        <v>#DIV/0!</v>
      </c>
      <c r="G1530" s="188" t="e">
        <f t="shared" si="41"/>
        <v>#DIV/0!</v>
      </c>
      <c r="H1530" s="188" t="e">
        <f t="shared" si="41"/>
        <v>#DIV/0!</v>
      </c>
      <c r="I1530" s="188" t="e">
        <f t="shared" si="41"/>
        <v>#DIV/0!</v>
      </c>
      <c r="J1530" s="188" t="e">
        <f t="shared" si="41"/>
        <v>#DIV/0!</v>
      </c>
      <c r="K1530" s="188" t="e">
        <f t="shared" si="41"/>
        <v>#DIV/0!</v>
      </c>
      <c r="L1530" s="188">
        <f t="shared" si="41"/>
        <v>1.2931034482758621E-2</v>
      </c>
      <c r="M1530" s="188" t="e">
        <f t="shared" si="41"/>
        <v>#DIV/0!</v>
      </c>
      <c r="N1530" s="188" t="e">
        <f t="shared" si="41"/>
        <v>#DIV/0!</v>
      </c>
      <c r="O1530" s="188" t="e">
        <f t="shared" si="41"/>
        <v>#DIV/0!</v>
      </c>
      <c r="P1530" s="188" t="e">
        <f t="shared" si="41"/>
        <v>#DIV/0!</v>
      </c>
      <c r="Q1530" s="188" t="e">
        <f t="shared" si="41"/>
        <v>#DIV/0!</v>
      </c>
      <c r="R1530" s="188" t="e">
        <f t="shared" si="41"/>
        <v>#DIV/0!</v>
      </c>
      <c r="S1530" s="188" t="e">
        <f t="shared" si="41"/>
        <v>#DIV/0!</v>
      </c>
      <c r="T1530" s="188" t="e">
        <f t="shared" si="41"/>
        <v>#DIV/0!</v>
      </c>
      <c r="U1530" s="188" t="e">
        <f t="shared" si="41"/>
        <v>#DIV/0!</v>
      </c>
      <c r="V1530" s="188" t="e">
        <f t="shared" si="41"/>
        <v>#DIV/0!</v>
      </c>
      <c r="W1530" s="188" t="e">
        <f t="shared" si="41"/>
        <v>#DIV/0!</v>
      </c>
      <c r="X1530" s="188" t="e">
        <f t="shared" si="41"/>
        <v>#DIV/0!</v>
      </c>
      <c r="Y1530" s="188"/>
      <c r="Z1530" s="404"/>
    </row>
    <row r="1531" spans="1:26" s="204" customFormat="1" x14ac:dyDescent="0.25">
      <c r="A1531" s="683"/>
      <c r="B1531" s="688"/>
      <c r="C1531" s="189" t="s">
        <v>445</v>
      </c>
      <c r="D1531" s="234">
        <f>D1530/'Summary (banks)'!$D$81</f>
        <v>0.28758130377206798</v>
      </c>
      <c r="E1531" s="230" t="e">
        <f>E1530/'Summary (banks)'!$E$81</f>
        <v>#DIV/0!</v>
      </c>
      <c r="F1531" s="230" t="e">
        <f>F1530/'Summary (banks)'!$F$81</f>
        <v>#DIV/0!</v>
      </c>
      <c r="G1531" s="230" t="e">
        <f>G1530/'Summary (banks)'!$G$81</f>
        <v>#DIV/0!</v>
      </c>
      <c r="H1531" s="230" t="e">
        <f>H1530/'Summary (banks)'!$H$81</f>
        <v>#DIV/0!</v>
      </c>
      <c r="I1531" s="230" t="e">
        <f>I1530/'Summary (banks)'!$I$81</f>
        <v>#DIV/0!</v>
      </c>
      <c r="J1531" s="230" t="e">
        <f>J1530/'Summary (banks)'!$J$81</f>
        <v>#DIV/0!</v>
      </c>
      <c r="K1531" s="230" t="e">
        <f>K1530/'Summary (banks)'!$K$81</f>
        <v>#DIV/0!</v>
      </c>
      <c r="L1531" s="230">
        <f>L1530/'Summary (banks)'!$L$81</f>
        <v>0.27871447192456789</v>
      </c>
      <c r="M1531" s="230" t="e">
        <f>M1530/'Summary (banks)'!$M$81</f>
        <v>#DIV/0!</v>
      </c>
      <c r="N1531" s="230" t="e">
        <f>N1530/'Summary (banks)'!$N$81</f>
        <v>#DIV/0!</v>
      </c>
      <c r="O1531" s="230" t="e">
        <f>O1530/'Summary (banks)'!$O$81</f>
        <v>#DIV/0!</v>
      </c>
      <c r="P1531" s="230" t="e">
        <f>P1530/'Summary (banks)'!$P$81</f>
        <v>#DIV/0!</v>
      </c>
      <c r="Q1531" s="230" t="e">
        <f>Q1530/'Summary (banks)'!$Q$81</f>
        <v>#DIV/0!</v>
      </c>
      <c r="R1531" s="230" t="e">
        <f>R1530/'Summary (banks)'!$R$81</f>
        <v>#DIV/0!</v>
      </c>
      <c r="S1531" s="230" t="e">
        <f>S1530/'Summary (banks)'!$S$81</f>
        <v>#DIV/0!</v>
      </c>
      <c r="T1531" s="230" t="e">
        <f>T1530/'Summary (banks)'!$T$81</f>
        <v>#DIV/0!</v>
      </c>
      <c r="U1531" s="230" t="e">
        <f>U1530/'Summary (banks)'!$U$81</f>
        <v>#DIV/0!</v>
      </c>
      <c r="V1531" s="230" t="e">
        <f>V1530/'Summary (banks)'!$V$81</f>
        <v>#DIV/0!</v>
      </c>
      <c r="W1531" s="230" t="e">
        <f>W1530/'Summary (banks)'!$W$81</f>
        <v>#DIV/0!</v>
      </c>
      <c r="X1531" s="230" t="e">
        <f>X1530/'Summary (banks)'!$X$81</f>
        <v>#DIV/0!</v>
      </c>
      <c r="Z1531" s="397"/>
    </row>
    <row r="1532" spans="1:26" s="364" customFormat="1" x14ac:dyDescent="0.25">
      <c r="A1532" s="683"/>
      <c r="B1532" s="688"/>
      <c r="C1532" s="359" t="s">
        <v>446</v>
      </c>
      <c r="D1532" s="363">
        <f>D1530/'Summary (banks)'!$D$84</f>
        <v>0.22395255242024154</v>
      </c>
      <c r="E1532" s="264" t="e">
        <f>E1530/'Summary (banks)'!$E$84</f>
        <v>#DIV/0!</v>
      </c>
      <c r="F1532" s="264" t="e">
        <f>F1530/'Summary (banks)'!$F$84</f>
        <v>#DIV/0!</v>
      </c>
      <c r="G1532" s="264" t="e">
        <f>G1530/'Summary (banks)'!$G$84</f>
        <v>#DIV/0!</v>
      </c>
      <c r="H1532" s="264" t="e">
        <f>H1530/'Summary (banks)'!$H$84</f>
        <v>#DIV/0!</v>
      </c>
      <c r="I1532" s="264" t="e">
        <f>I1530/'Summary (banks)'!$I$84</f>
        <v>#DIV/0!</v>
      </c>
      <c r="J1532" s="264" t="e">
        <f>J1530/'Summary (banks)'!$J$84</f>
        <v>#DIV/0!</v>
      </c>
      <c r="K1532" s="264" t="e">
        <f>K1530/'Summary (banks)'!$K$84</f>
        <v>#DIV/0!</v>
      </c>
      <c r="L1532" s="264">
        <f>L1530/'Summary (banks)'!$L$84</f>
        <v>0.23235253167494316</v>
      </c>
      <c r="M1532" s="264" t="e">
        <f>M1530/'Summary (banks)'!$M$84</f>
        <v>#DIV/0!</v>
      </c>
      <c r="N1532" s="264" t="e">
        <f>N1530/'Summary (banks)'!$N$84</f>
        <v>#DIV/0!</v>
      </c>
      <c r="O1532" s="264" t="e">
        <f>O1530/'Summary (banks)'!$O$84</f>
        <v>#DIV/0!</v>
      </c>
      <c r="P1532" s="264" t="e">
        <f>P1530/'Summary (banks)'!$P$84</f>
        <v>#DIV/0!</v>
      </c>
      <c r="Q1532" s="264" t="e">
        <f>Q1530/'Summary (banks)'!$Q$84</f>
        <v>#DIV/0!</v>
      </c>
      <c r="R1532" s="264" t="e">
        <f>R1530/'Summary (banks)'!$R$84</f>
        <v>#DIV/0!</v>
      </c>
      <c r="S1532" s="264" t="e">
        <f>S1530/'Summary (banks)'!$S$84</f>
        <v>#DIV/0!</v>
      </c>
      <c r="T1532" s="264" t="e">
        <f>T1530/'Summary (banks)'!$T$84</f>
        <v>#DIV/0!</v>
      </c>
      <c r="U1532" s="264" t="e">
        <f>U1530/'Summary (banks)'!$U$84</f>
        <v>#DIV/0!</v>
      </c>
      <c r="V1532" s="264" t="e">
        <f>V1530/'Summary (banks)'!$V$84</f>
        <v>#DIV/0!</v>
      </c>
      <c r="W1532" s="264" t="e">
        <f>W1530/'Summary (banks)'!$W$84</f>
        <v>#DIV/0!</v>
      </c>
      <c r="X1532" s="264" t="e">
        <f>X1530/'Summary (banks)'!$X$84</f>
        <v>#DIV/0!</v>
      </c>
      <c r="Y1532" s="360"/>
      <c r="Z1532" s="397"/>
    </row>
    <row r="1533" spans="1:26" s="204" customFormat="1" ht="15.75" thickBot="1" x14ac:dyDescent="0.3">
      <c r="A1533" s="683"/>
      <c r="B1533" s="688"/>
      <c r="C1533" s="372" t="s">
        <v>447</v>
      </c>
      <c r="D1533" s="234">
        <f>D1530/'Summary (banks)'!$D$92</f>
        <v>0.30960249243051507</v>
      </c>
      <c r="E1533" s="230" t="e">
        <f>E1530/'Summary (banks)'!$E$86</f>
        <v>#DIV/0!</v>
      </c>
      <c r="F1533" s="230" t="e">
        <f>F1530/'Summary (banks)'!$F$86</f>
        <v>#DIV/0!</v>
      </c>
      <c r="G1533" s="230" t="e">
        <f>G1530/'Summary (banks)'!$G$86</f>
        <v>#DIV/0!</v>
      </c>
      <c r="H1533" s="230" t="e">
        <f>H1530/'Summary (banks)'!$H$86</f>
        <v>#DIV/0!</v>
      </c>
      <c r="I1533" s="230" t="e">
        <f>I1530/'Summary (banks)'!$I$86</f>
        <v>#DIV/0!</v>
      </c>
      <c r="J1533" s="230" t="e">
        <f>J1530/'Summary (banks)'!$J$86</f>
        <v>#DIV/0!</v>
      </c>
      <c r="K1533" s="230" t="e">
        <f>K1530/'Summary (banks)'!$K$86</f>
        <v>#DIV/0!</v>
      </c>
      <c r="L1533" s="230">
        <f>L1530/'Summary (banks)'!$L$86</f>
        <v>4.9594660568374527E-2</v>
      </c>
      <c r="M1533" s="230" t="e">
        <f>M1530/'Summary (banks)'!$M$86</f>
        <v>#DIV/0!</v>
      </c>
      <c r="N1533" s="230" t="e">
        <f>N1530/'Summary (banks)'!$N$86</f>
        <v>#DIV/0!</v>
      </c>
      <c r="O1533" s="230" t="e">
        <f>O1530/'Summary (banks)'!$O$86</f>
        <v>#DIV/0!</v>
      </c>
      <c r="P1533" s="230" t="e">
        <f>P1530/'Summary (banks)'!$P$86</f>
        <v>#DIV/0!</v>
      </c>
      <c r="Q1533" s="230" t="e">
        <f>Q1530/'Summary (banks)'!$Q$86</f>
        <v>#DIV/0!</v>
      </c>
      <c r="R1533" s="230" t="e">
        <f>R1530/'Summary (banks)'!$R$86</f>
        <v>#DIV/0!</v>
      </c>
      <c r="S1533" s="230" t="e">
        <f>S1530/'Summary (banks)'!$S$86</f>
        <v>#DIV/0!</v>
      </c>
      <c r="T1533" s="230" t="e">
        <f>T1530/'Summary (banks)'!$T$86</f>
        <v>#DIV/0!</v>
      </c>
      <c r="U1533" s="230" t="e">
        <f>U1530/'Summary (banks)'!$U$86</f>
        <v>#DIV/0!</v>
      </c>
      <c r="V1533" s="230" t="e">
        <f>V1530/'Summary (banks)'!$V$86</f>
        <v>#DIV/0!</v>
      </c>
      <c r="W1533" s="230" t="e">
        <f>W1530/'Summary (banks)'!$W$86</f>
        <v>#DIV/0!</v>
      </c>
      <c r="X1533" s="230" t="e">
        <f>X1530/'Summary (banks)'!$X$86</f>
        <v>#DIV/0!</v>
      </c>
      <c r="Z1533" s="397"/>
    </row>
    <row r="1534" spans="1:26" s="230" customFormat="1" ht="15.75" thickBot="1" x14ac:dyDescent="0.3">
      <c r="A1534" s="683"/>
      <c r="B1534" s="688"/>
      <c r="C1534" s="201" t="s">
        <v>498</v>
      </c>
      <c r="D1534" s="201">
        <f t="shared" ref="D1534:X1534" si="42">D1517/D1514</f>
        <v>0.13636363636363635</v>
      </c>
      <c r="E1534" s="201" t="e">
        <f t="shared" si="42"/>
        <v>#DIV/0!</v>
      </c>
      <c r="F1534" s="201" t="e">
        <f t="shared" si="42"/>
        <v>#DIV/0!</v>
      </c>
      <c r="G1534" s="201" t="e">
        <f t="shared" si="42"/>
        <v>#DIV/0!</v>
      </c>
      <c r="H1534" s="201" t="e">
        <f t="shared" si="42"/>
        <v>#DIV/0!</v>
      </c>
      <c r="I1534" s="201" t="e">
        <f t="shared" si="42"/>
        <v>#DIV/0!</v>
      </c>
      <c r="J1534" s="201" t="e">
        <f t="shared" si="42"/>
        <v>#DIV/0!</v>
      </c>
      <c r="K1534" s="201" t="e">
        <f t="shared" si="42"/>
        <v>#DIV/0!</v>
      </c>
      <c r="L1534" s="201">
        <f t="shared" si="42"/>
        <v>0.13636363636363635</v>
      </c>
      <c r="M1534" s="201" t="e">
        <f t="shared" si="42"/>
        <v>#DIV/0!</v>
      </c>
      <c r="N1534" s="201" t="e">
        <f t="shared" si="42"/>
        <v>#DIV/0!</v>
      </c>
      <c r="O1534" s="201" t="e">
        <f t="shared" si="42"/>
        <v>#DIV/0!</v>
      </c>
      <c r="P1534" s="201" t="e">
        <f t="shared" si="42"/>
        <v>#DIV/0!</v>
      </c>
      <c r="Q1534" s="201" t="e">
        <f t="shared" si="42"/>
        <v>#DIV/0!</v>
      </c>
      <c r="R1534" s="201" t="e">
        <f t="shared" si="42"/>
        <v>#DIV/0!</v>
      </c>
      <c r="S1534" s="201" t="e">
        <f t="shared" si="42"/>
        <v>#DIV/0!</v>
      </c>
      <c r="T1534" s="201" t="e">
        <f t="shared" si="42"/>
        <v>#DIV/0!</v>
      </c>
      <c r="U1534" s="201" t="e">
        <f t="shared" si="42"/>
        <v>#DIV/0!</v>
      </c>
      <c r="V1534" s="201" t="e">
        <f t="shared" si="42"/>
        <v>#DIV/0!</v>
      </c>
      <c r="W1534" s="201" t="e">
        <f t="shared" si="42"/>
        <v>#DIV/0!</v>
      </c>
      <c r="X1534" s="201" t="e">
        <f t="shared" si="42"/>
        <v>#DIV/0!</v>
      </c>
      <c r="Y1534" s="201"/>
      <c r="Z1534" s="407"/>
    </row>
    <row r="1535" spans="1:26" s="230" customFormat="1" x14ac:dyDescent="0.25">
      <c r="A1535" s="683"/>
      <c r="B1535" s="688"/>
      <c r="C1535" s="382" t="s">
        <v>445</v>
      </c>
      <c r="D1535" s="230">
        <f>D1534/'Summary (banks)'!$D$94</f>
        <v>0.70612671363329937</v>
      </c>
      <c r="E1535" s="230" t="e">
        <f>E1534/'Summary (banks)'!$E$94</f>
        <v>#DIV/0!</v>
      </c>
      <c r="F1535" s="230" t="e">
        <f>F1534/'Summary (banks)'!$F$94</f>
        <v>#DIV/0!</v>
      </c>
      <c r="G1535" s="230" t="e">
        <f>G1534/'Summary (banks)'!$G$94</f>
        <v>#DIV/0!</v>
      </c>
      <c r="H1535" s="230" t="e">
        <f>H1534/'Summary (banks)'!$H$94</f>
        <v>#DIV/0!</v>
      </c>
      <c r="I1535" s="230" t="e">
        <f>I1534/'Summary (banks)'!$I$94</f>
        <v>#DIV/0!</v>
      </c>
      <c r="J1535" s="230" t="e">
        <f>J1534/'Summary (banks)'!$J$94</f>
        <v>#DIV/0!</v>
      </c>
      <c r="K1535" s="230" t="e">
        <f>K1534/'Summary (banks)'!$K$94</f>
        <v>#DIV/0!</v>
      </c>
      <c r="L1535" s="230">
        <f>L1534/'Summary (banks)'!$L$94</f>
        <v>0.57220957736421652</v>
      </c>
      <c r="M1535" s="230" t="e">
        <f>M1534/'Summary (banks)'!$M$94</f>
        <v>#DIV/0!</v>
      </c>
      <c r="N1535" s="230" t="e">
        <f>N1534/'Summary (banks)'!$N$94</f>
        <v>#DIV/0!</v>
      </c>
      <c r="O1535" s="230" t="e">
        <f>O1534/'Summary (banks)'!$O$94</f>
        <v>#DIV/0!</v>
      </c>
      <c r="P1535" s="230" t="e">
        <f>P1534/'Summary (banks)'!$P$94</f>
        <v>#DIV/0!</v>
      </c>
      <c r="Q1535" s="230" t="e">
        <f>Q1534/'Summary (banks)'!$Q$94</f>
        <v>#DIV/0!</v>
      </c>
      <c r="R1535" s="230" t="e">
        <f>R1534/'Summary (banks)'!$R$94</f>
        <v>#DIV/0!</v>
      </c>
      <c r="S1535" s="230" t="e">
        <f>S1534/'Summary (banks)'!$S$94</f>
        <v>#DIV/0!</v>
      </c>
      <c r="T1535" s="230" t="e">
        <f>T1534/'Summary (banks)'!$T$94</f>
        <v>#DIV/0!</v>
      </c>
      <c r="U1535" s="230" t="e">
        <f>U1534/'Summary (banks)'!$U$94</f>
        <v>#DIV/0!</v>
      </c>
      <c r="V1535" s="230" t="e">
        <f>V1534/'Summary (banks)'!$V$94</f>
        <v>#DIV/0!</v>
      </c>
      <c r="W1535" s="230" t="e">
        <f>W1534/'Summary (banks)'!$W$94</f>
        <v>#DIV/0!</v>
      </c>
      <c r="X1535" s="230" t="e">
        <f>X1534/'Summary (banks)'!$X$94</f>
        <v>#DIV/0!</v>
      </c>
      <c r="Z1535" s="399"/>
    </row>
    <row r="1536" spans="1:26" s="386" customFormat="1" x14ac:dyDescent="0.25">
      <c r="A1536" s="683"/>
      <c r="B1536" s="688"/>
      <c r="C1536" s="383" t="s">
        <v>446</v>
      </c>
      <c r="D1536" s="264">
        <f>D1534/'Summary (banks)'!$D$97</f>
        <v>0.51647605756562465</v>
      </c>
      <c r="E1536" s="264" t="e">
        <f>E1534/'Summary (banks)'!$E$97</f>
        <v>#DIV/0!</v>
      </c>
      <c r="F1536" s="264" t="e">
        <f>F1534/'Summary (banks)'!$F$97</f>
        <v>#DIV/0!</v>
      </c>
      <c r="G1536" s="264" t="e">
        <f>G1534/'Summary (banks)'!$G$97</f>
        <v>#DIV/0!</v>
      </c>
      <c r="H1536" s="264" t="e">
        <f>H1534/'Summary (banks)'!$H$97</f>
        <v>#DIV/0!</v>
      </c>
      <c r="I1536" s="264" t="e">
        <f>I1534/'Summary (banks)'!$I$97</f>
        <v>#DIV/0!</v>
      </c>
      <c r="J1536" s="264" t="e">
        <f>J1534/'Summary (banks)'!$J$97</f>
        <v>#DIV/0!</v>
      </c>
      <c r="K1536" s="264" t="e">
        <f>K1534/'Summary (banks)'!$K$97</f>
        <v>#DIV/0!</v>
      </c>
      <c r="L1536" s="264">
        <f>L1534/'Summary (banks)'!$L$97</f>
        <v>0.41435213507891833</v>
      </c>
      <c r="M1536" s="264" t="e">
        <f>M1534/'Summary (banks)'!$M$97</f>
        <v>#DIV/0!</v>
      </c>
      <c r="N1536" s="264" t="e">
        <f>N1534/'Summary (banks)'!$N$97</f>
        <v>#DIV/0!</v>
      </c>
      <c r="O1536" s="264" t="e">
        <f>O1534/'Summary (banks)'!$O$97</f>
        <v>#DIV/0!</v>
      </c>
      <c r="P1536" s="264" t="e">
        <f>P1534/'Summary (banks)'!$P$97</f>
        <v>#DIV/0!</v>
      </c>
      <c r="Q1536" s="264" t="e">
        <f>Q1534/'Summary (banks)'!$Q$97</f>
        <v>#DIV/0!</v>
      </c>
      <c r="R1536" s="264" t="e">
        <f>R1534/'Summary (banks)'!$R$97</f>
        <v>#DIV/0!</v>
      </c>
      <c r="S1536" s="264" t="e">
        <f>S1534/'Summary (banks)'!$S$97</f>
        <v>#DIV/0!</v>
      </c>
      <c r="T1536" s="264" t="e">
        <f>T1534/'Summary (banks)'!$T$97</f>
        <v>#DIV/0!</v>
      </c>
      <c r="U1536" s="264" t="e">
        <f>U1534/'Summary (banks)'!$U$97</f>
        <v>#DIV/0!</v>
      </c>
      <c r="V1536" s="264" t="e">
        <f>V1534/'Summary (banks)'!$V$97</f>
        <v>#DIV/0!</v>
      </c>
      <c r="W1536" s="264" t="e">
        <f>W1534/'Summary (banks)'!$W$97</f>
        <v>#DIV/0!</v>
      </c>
      <c r="X1536" s="264" t="e">
        <f>X1534/'Summary (banks)'!$X$97</f>
        <v>#DIV/0!</v>
      </c>
      <c r="Y1536" s="264"/>
      <c r="Z1536" s="399"/>
    </row>
    <row r="1537" spans="1:26" s="230" customFormat="1" x14ac:dyDescent="0.25">
      <c r="A1537" s="683"/>
      <c r="B1537" s="688"/>
      <c r="C1537" s="385" t="s">
        <v>447</v>
      </c>
      <c r="D1537" s="230">
        <f>D1534/'Summary (banks)'!$D$105</f>
        <v>0.628556785755091</v>
      </c>
      <c r="E1537" s="230" t="e">
        <f>E1534/'Summary (banks)'!$E$99</f>
        <v>#DIV/0!</v>
      </c>
      <c r="F1537" s="230" t="e">
        <f>F1534/'Summary (banks)'!$F$99</f>
        <v>#DIV/0!</v>
      </c>
      <c r="G1537" s="230" t="e">
        <f>G1534/'Summary (banks)'!$G$99</f>
        <v>#DIV/0!</v>
      </c>
      <c r="H1537" s="230" t="e">
        <f>H1534/'Summary (banks)'!$H$99</f>
        <v>#DIV/0!</v>
      </c>
      <c r="I1537" s="230" t="e">
        <f>I1534/'Summary (banks)'!$I$99</f>
        <v>#DIV/0!</v>
      </c>
      <c r="J1537" s="230" t="e">
        <f>J1534/'Summary (banks)'!$J$99</f>
        <v>#DIV/0!</v>
      </c>
      <c r="K1537" s="230" t="e">
        <f>K1534/'Summary (banks)'!$K$99</f>
        <v>#DIV/0!</v>
      </c>
      <c r="L1537" s="230">
        <f>L1534/'Summary (banks)'!$L$99</f>
        <v>0.26398861942826174</v>
      </c>
      <c r="M1537" s="230" t="e">
        <f>M1534/'Summary (banks)'!$M$99</f>
        <v>#DIV/0!</v>
      </c>
      <c r="N1537" s="230" t="e">
        <f>N1534/'Summary (banks)'!$N$99</f>
        <v>#DIV/0!</v>
      </c>
      <c r="O1537" s="230" t="e">
        <f>O1534/'Summary (banks)'!$O$99</f>
        <v>#DIV/0!</v>
      </c>
      <c r="P1537" s="230" t="e">
        <f>P1534/'Summary (banks)'!$P$99</f>
        <v>#DIV/0!</v>
      </c>
      <c r="Q1537" s="230" t="e">
        <f>Q1534/'Summary (banks)'!$Q$99</f>
        <v>#DIV/0!</v>
      </c>
      <c r="R1537" s="230" t="e">
        <f>R1534/'Summary (banks)'!$R$99</f>
        <v>#DIV/0!</v>
      </c>
      <c r="S1537" s="230" t="e">
        <f>S1534/'Summary (banks)'!$S$99</f>
        <v>#DIV/0!</v>
      </c>
      <c r="T1537" s="230" t="e">
        <f>T1534/'Summary (banks)'!$T$99</f>
        <v>#DIV/0!</v>
      </c>
      <c r="U1537" s="230" t="e">
        <f>U1534/'Summary (banks)'!$U$99</f>
        <v>#DIV/0!</v>
      </c>
      <c r="V1537" s="230" t="e">
        <f>V1534/'Summary (banks)'!$V$99</f>
        <v>#DIV/0!</v>
      </c>
      <c r="W1537" s="230" t="e">
        <f>W1534/'Summary (banks)'!$W$99</f>
        <v>#DIV/0!</v>
      </c>
      <c r="X1537" s="230" t="e">
        <f>X1534/'Summary (banks)'!$X$99</f>
        <v>#DIV/0!</v>
      </c>
      <c r="Z1537" s="399"/>
    </row>
    <row r="1538" spans="1:26" ht="15.75" thickBot="1" x14ac:dyDescent="0.3"/>
    <row r="1539" spans="1:26" s="204" customFormat="1" ht="15.75" thickBot="1" x14ac:dyDescent="0.3">
      <c r="A1539" s="682" t="s">
        <v>302</v>
      </c>
      <c r="B1539" s="684" t="s">
        <v>331</v>
      </c>
      <c r="C1539" s="188" t="s">
        <v>2</v>
      </c>
      <c r="D1539" s="203">
        <f>SUM(E1539:X1539)</f>
        <v>23</v>
      </c>
      <c r="E1539" s="203"/>
      <c r="F1539" s="203"/>
      <c r="G1539" s="203"/>
      <c r="H1539" s="203"/>
      <c r="I1539" s="203"/>
      <c r="J1539" s="188"/>
      <c r="K1539" s="188"/>
      <c r="L1539" s="188"/>
      <c r="M1539" s="188"/>
      <c r="N1539" s="188"/>
      <c r="O1539" s="188"/>
      <c r="P1539" s="188"/>
      <c r="Q1539" s="188"/>
      <c r="R1539" s="188"/>
      <c r="S1539" s="188"/>
      <c r="T1539" s="188"/>
      <c r="U1539" s="188"/>
      <c r="V1539" s="188"/>
      <c r="W1539" s="188">
        <f>'BBVA '!E7</f>
        <v>23</v>
      </c>
      <c r="X1539" s="188"/>
      <c r="Y1539" s="188"/>
      <c r="Z1539" s="404"/>
    </row>
    <row r="1540" spans="1:26" s="23" customFormat="1" x14ac:dyDescent="0.25">
      <c r="A1540" s="683"/>
      <c r="B1540" s="685"/>
      <c r="C1540" s="189" t="s">
        <v>333</v>
      </c>
      <c r="D1540" s="230">
        <f>D1539/'Summary (banks)'!$D$3</f>
        <v>4.7091830669408367E-5</v>
      </c>
      <c r="E1540" s="230">
        <f>E1539/'Summary (banks)'!$E$3</f>
        <v>0</v>
      </c>
      <c r="F1540" s="230">
        <f>F1539/'Summary (banks)'!$F$3</f>
        <v>0</v>
      </c>
      <c r="G1540" s="230">
        <f>G1539/'Summary (banks)'!$G$3</f>
        <v>0</v>
      </c>
      <c r="H1540" s="230">
        <f>H1539/'Summary (banks)'!$H$3</f>
        <v>0</v>
      </c>
      <c r="I1540" s="230">
        <f>I1539/'Summary (banks)'!$I$3</f>
        <v>0</v>
      </c>
      <c r="J1540" s="230">
        <f>J1539/'Summary (banks)'!$J$3</f>
        <v>0</v>
      </c>
      <c r="K1540" s="230">
        <f>K1539/'Summary (banks)'!$K$3</f>
        <v>0</v>
      </c>
      <c r="L1540" s="230">
        <f>L1539/'Summary (banks)'!$L$3</f>
        <v>0</v>
      </c>
      <c r="M1540" s="230">
        <f>M1539/'Summary (banks)'!$M$3</f>
        <v>0</v>
      </c>
      <c r="N1540" s="230">
        <f>N1539/'Summary (banks)'!$N$3</f>
        <v>0</v>
      </c>
      <c r="O1540" s="230">
        <f>O1539/'Summary (banks)'!$O$3</f>
        <v>0</v>
      </c>
      <c r="P1540" s="230">
        <f>P1539/'Summary (banks)'!$P$3</f>
        <v>0</v>
      </c>
      <c r="Q1540" s="230">
        <f>Q1539/'Summary (banks)'!$Q$3</f>
        <v>0</v>
      </c>
      <c r="R1540" s="230">
        <f>R1539/'Summary (banks)'!$R$3</f>
        <v>0</v>
      </c>
      <c r="S1540" s="230">
        <f>S1539/'Summary (banks)'!$S$3</f>
        <v>0</v>
      </c>
      <c r="T1540" s="230">
        <f>T1539/'Summary (banks)'!$T$3</f>
        <v>0</v>
      </c>
      <c r="U1540" s="230">
        <f>U1539/'Summary (banks)'!$U$3</f>
        <v>0</v>
      </c>
      <c r="V1540" s="230">
        <f>V1539/'Summary (banks)'!$V$3</f>
        <v>0</v>
      </c>
      <c r="W1540" s="230">
        <f>W1539/'Summary (banks)'!$W$3</f>
        <v>9.8450475130553881E-4</v>
      </c>
      <c r="X1540" s="230">
        <f>X1539/'Summary (banks)'!$X$3</f>
        <v>0</v>
      </c>
      <c r="Y1540" s="204"/>
      <c r="Z1540" s="397"/>
    </row>
    <row r="1541" spans="1:26" s="360" customFormat="1" ht="15.75" thickBot="1" x14ac:dyDescent="0.3">
      <c r="A1541" s="683"/>
      <c r="B1541" s="685"/>
      <c r="C1541" s="359" t="s">
        <v>334</v>
      </c>
      <c r="D1541" s="264">
        <f>D1539/'Summary (banks)'!$D$7</f>
        <v>8.9717898440155072E-5</v>
      </c>
      <c r="E1541" s="264">
        <f>E1539/'Summary (banks)'!$E$7</f>
        <v>0</v>
      </c>
      <c r="F1541" s="264">
        <f>F1539/'Summary (banks)'!$F$7</f>
        <v>0</v>
      </c>
      <c r="G1541" s="264">
        <f>G1539/'Summary (banks)'!$G$7</f>
        <v>0</v>
      </c>
      <c r="H1541" s="264">
        <f>H1539/'Summary (banks)'!$H$7</f>
        <v>0</v>
      </c>
      <c r="I1541" s="264">
        <f>I1539/'Summary (banks)'!$I$7</f>
        <v>0</v>
      </c>
      <c r="J1541" s="264">
        <f>J1539/'Summary (banks)'!$J$7</f>
        <v>0</v>
      </c>
      <c r="K1541" s="264">
        <f>K1539/'Summary (banks)'!$K$7</f>
        <v>0</v>
      </c>
      <c r="L1541" s="264">
        <f>L1539/'Summary (banks)'!$L$7</f>
        <v>0</v>
      </c>
      <c r="M1541" s="264">
        <f>M1539/'Summary (banks)'!$M$7</f>
        <v>0</v>
      </c>
      <c r="N1541" s="264">
        <f>N1539/'Summary (banks)'!$N$7</f>
        <v>0</v>
      </c>
      <c r="O1541" s="264">
        <f>O1539/'Summary (banks)'!$O$7</f>
        <v>0</v>
      </c>
      <c r="P1541" s="264">
        <f>P1539/'Summary (banks)'!$P$7</f>
        <v>0</v>
      </c>
      <c r="Q1541" s="264">
        <f>Q1539/'Summary (banks)'!$Q$7</f>
        <v>0</v>
      </c>
      <c r="R1541" s="264">
        <f>R1539/'Summary (banks)'!$R$7</f>
        <v>0</v>
      </c>
      <c r="S1541" s="264">
        <f>S1539/'Summary (banks)'!$S$7</f>
        <v>0</v>
      </c>
      <c r="T1541" s="264">
        <f>T1539/'Summary (banks)'!$T$7</f>
        <v>0</v>
      </c>
      <c r="U1541" s="264">
        <f>U1539/'Summary (banks)'!$U$7</f>
        <v>0</v>
      </c>
      <c r="V1541" s="264">
        <f>V1539/'Summary (banks)'!$V$7</f>
        <v>0</v>
      </c>
      <c r="W1541" s="264">
        <f>W1539/'Summary (banks)'!$W$7</f>
        <v>1.387464559329191E-3</v>
      </c>
      <c r="X1541" s="264">
        <f>X1539/'Summary (banks)'!$X$7</f>
        <v>0</v>
      </c>
      <c r="Z1541" s="397"/>
    </row>
    <row r="1542" spans="1:26" s="204" customFormat="1" ht="15.75" thickBot="1" x14ac:dyDescent="0.3">
      <c r="A1542" s="683"/>
      <c r="B1542" s="685"/>
      <c r="C1542" s="188" t="s">
        <v>6</v>
      </c>
      <c r="D1542" s="203">
        <f>SUM(E1542:X1542)</f>
        <v>4</v>
      </c>
      <c r="E1542" s="203"/>
      <c r="F1542" s="203"/>
      <c r="G1542" s="203"/>
      <c r="H1542" s="203"/>
      <c r="I1542" s="203"/>
      <c r="J1542" s="188"/>
      <c r="K1542" s="188"/>
      <c r="L1542" s="188"/>
      <c r="M1542" s="188"/>
      <c r="N1542" s="188"/>
      <c r="O1542" s="188"/>
      <c r="P1542" s="188"/>
      <c r="Q1542" s="188"/>
      <c r="R1542" s="188"/>
      <c r="S1542" s="188"/>
      <c r="T1542" s="188"/>
      <c r="U1542" s="188"/>
      <c r="V1542" s="188"/>
      <c r="W1542" s="188">
        <f>'BBVA '!G7</f>
        <v>4</v>
      </c>
      <c r="X1542" s="188"/>
      <c r="Y1542" s="188"/>
      <c r="Z1542" s="404"/>
    </row>
    <row r="1543" spans="1:26" s="23" customFormat="1" x14ac:dyDescent="0.25">
      <c r="A1543" s="683"/>
      <c r="B1543" s="685"/>
      <c r="C1543" s="189" t="s">
        <v>335</v>
      </c>
      <c r="D1543" s="230">
        <f>D1542/'Summary (banks)'!$D$29</f>
        <v>4.2409367643503375E-5</v>
      </c>
      <c r="E1543" s="230">
        <f>E1542/'Summary (banks)'!$E$29</f>
        <v>0</v>
      </c>
      <c r="F1543" s="230">
        <f>F1542/'Summary (banks)'!$F$29</f>
        <v>0</v>
      </c>
      <c r="G1543" s="230">
        <f>G1542/'Summary (banks)'!$G$29</f>
        <v>0</v>
      </c>
      <c r="H1543" s="230">
        <f>H1542/'Summary (banks)'!$H$29</f>
        <v>0</v>
      </c>
      <c r="I1543" s="230">
        <f>I1542/'Summary (banks)'!$I$29</f>
        <v>0</v>
      </c>
      <c r="J1543" s="230">
        <f>J1542/'Summary (banks)'!$J$29</f>
        <v>0</v>
      </c>
      <c r="K1543" s="230">
        <f>K1542/'Summary (banks)'!$K$29</f>
        <v>0</v>
      </c>
      <c r="L1543" s="230">
        <f>L1542/'Summary (banks)'!$L$29</f>
        <v>0</v>
      </c>
      <c r="M1543" s="230">
        <f>M1542/'Summary (banks)'!$M$29</f>
        <v>0</v>
      </c>
      <c r="N1543" s="230">
        <f>N1542/'Summary (banks)'!$N$29</f>
        <v>0</v>
      </c>
      <c r="O1543" s="230">
        <f>O1542/'Summary (banks)'!$O$29</f>
        <v>0</v>
      </c>
      <c r="P1543" s="230">
        <f>P1542/'Summary (banks)'!$P$29</f>
        <v>0</v>
      </c>
      <c r="Q1543" s="230">
        <f>Q1542/'Summary (banks)'!$Q$29</f>
        <v>0</v>
      </c>
      <c r="R1543" s="230">
        <f>R1542/'Summary (banks)'!$R$29</f>
        <v>0</v>
      </c>
      <c r="S1543" s="230">
        <f>S1542/'Summary (banks)'!$S$29</f>
        <v>0</v>
      </c>
      <c r="T1543" s="230">
        <f>T1542/'Summary (banks)'!$T$29</f>
        <v>0</v>
      </c>
      <c r="U1543" s="230">
        <f>U1542/'Summary (banks)'!$U$29</f>
        <v>0</v>
      </c>
      <c r="V1543" s="230">
        <f>V1542/'Summary (banks)'!$V$29</f>
        <v>0</v>
      </c>
      <c r="W1543" s="230">
        <f>W1542/'Summary (banks)'!$W$29</f>
        <v>8.6899847925266127E-4</v>
      </c>
      <c r="X1543" s="230">
        <f>X1542/'Summary (banks)'!$X$29</f>
        <v>0</v>
      </c>
      <c r="Y1543" s="204"/>
      <c r="Z1543" s="397"/>
    </row>
    <row r="1544" spans="1:26" s="360" customFormat="1" ht="15.75" thickBot="1" x14ac:dyDescent="0.3">
      <c r="A1544" s="683"/>
      <c r="B1544" s="685"/>
      <c r="C1544" s="359" t="s">
        <v>336</v>
      </c>
      <c r="D1544" s="264">
        <f>D1542/'Summary (banks)'!$D$33</f>
        <v>5.909665058247982E-5</v>
      </c>
      <c r="E1544" s="264">
        <f>E1542/'Summary (banks)'!$E$33</f>
        <v>0</v>
      </c>
      <c r="F1544" s="264">
        <f>F1542/'Summary (banks)'!$F$33</f>
        <v>0</v>
      </c>
      <c r="G1544" s="264">
        <f>G1542/'Summary (banks)'!$G$33</f>
        <v>0</v>
      </c>
      <c r="H1544" s="264">
        <f>H1542/'Summary (banks)'!$H$33</f>
        <v>0</v>
      </c>
      <c r="I1544" s="264">
        <f>I1542/'Summary (banks)'!$I$33</f>
        <v>0</v>
      </c>
      <c r="J1544" s="264">
        <f>J1542/'Summary (banks)'!$J$33</f>
        <v>0</v>
      </c>
      <c r="K1544" s="264">
        <f>K1542/'Summary (banks)'!$K$33</f>
        <v>0</v>
      </c>
      <c r="L1544" s="264">
        <f>L1542/'Summary (banks)'!$L$33</f>
        <v>0</v>
      </c>
      <c r="M1544" s="264">
        <f>M1542/'Summary (banks)'!$M$33</f>
        <v>0</v>
      </c>
      <c r="N1544" s="264">
        <f>N1542/'Summary (banks)'!$N$33</f>
        <v>0</v>
      </c>
      <c r="O1544" s="264">
        <f>O1542/'Summary (banks)'!$O$33</f>
        <v>0</v>
      </c>
      <c r="P1544" s="264">
        <f>P1542/'Summary (banks)'!$P$33</f>
        <v>0</v>
      </c>
      <c r="Q1544" s="264">
        <f>Q1542/'Summary (banks)'!$Q$33</f>
        <v>0</v>
      </c>
      <c r="R1544" s="264">
        <f>R1542/'Summary (banks)'!$R$33</f>
        <v>0</v>
      </c>
      <c r="S1544" s="264">
        <f>S1542/'Summary (banks)'!$S$33</f>
        <v>0</v>
      </c>
      <c r="T1544" s="264">
        <f>T1542/'Summary (banks)'!$T$33</f>
        <v>0</v>
      </c>
      <c r="U1544" s="264">
        <f>U1542/'Summary (banks)'!$U$33</f>
        <v>0</v>
      </c>
      <c r="V1544" s="264">
        <f>V1542/'Summary (banks)'!$V$33</f>
        <v>0</v>
      </c>
      <c r="W1544" s="264">
        <f>W1542/'Summary (banks)'!$W$33</f>
        <v>6.4735394076711442E-4</v>
      </c>
      <c r="X1544" s="264">
        <f>X1542/'Summary (banks)'!$X$33</f>
        <v>0</v>
      </c>
      <c r="Z1544" s="397"/>
    </row>
    <row r="1545" spans="1:26" s="204" customFormat="1" ht="15.75" thickBot="1" x14ac:dyDescent="0.3">
      <c r="A1545" s="683"/>
      <c r="B1545" s="685"/>
      <c r="C1545" s="188" t="s">
        <v>400</v>
      </c>
      <c r="D1545" s="203">
        <f>SUM(E1545:X1545)</f>
        <v>1</v>
      </c>
      <c r="E1545" s="203"/>
      <c r="F1545" s="203"/>
      <c r="G1545" s="203"/>
      <c r="H1545" s="203"/>
      <c r="I1545" s="203"/>
      <c r="J1545" s="188"/>
      <c r="K1545" s="188"/>
      <c r="L1545" s="188"/>
      <c r="M1545" s="188"/>
      <c r="N1545" s="188"/>
      <c r="O1545" s="188"/>
      <c r="P1545" s="188"/>
      <c r="Q1545" s="188"/>
      <c r="R1545" s="188"/>
      <c r="S1545" s="188"/>
      <c r="T1545" s="188"/>
      <c r="U1545" s="188"/>
      <c r="V1545" s="188"/>
      <c r="W1545" s="188">
        <f>'BBVA '!H7</f>
        <v>1</v>
      </c>
      <c r="X1545" s="188"/>
      <c r="Y1545" s="188"/>
      <c r="Z1545" s="404"/>
    </row>
    <row r="1546" spans="1:26" s="23" customFormat="1" x14ac:dyDescent="0.25">
      <c r="A1546" s="683"/>
      <c r="B1546" s="685"/>
      <c r="C1546" s="189" t="s">
        <v>401</v>
      </c>
      <c r="D1546" s="230">
        <f>D1545/'Summary (banks)'!$D$42</f>
        <v>3.5845655132050327E-5</v>
      </c>
      <c r="E1546" s="230">
        <f>E1545/'Summary (banks)'!$E$42</f>
        <v>0</v>
      </c>
      <c r="F1546" s="230">
        <f>F1545/'Summary (banks)'!$F$42</f>
        <v>0</v>
      </c>
      <c r="G1546" s="230">
        <f>G1545/'Summary (banks)'!$G$42</f>
        <v>0</v>
      </c>
      <c r="H1546" s="230">
        <f>H1545/'Summary (banks)'!$H$42</f>
        <v>0</v>
      </c>
      <c r="I1546" s="230">
        <f>I1545/'Summary (banks)'!$I$42</f>
        <v>0</v>
      </c>
      <c r="J1546" s="230">
        <f>J1545/'Summary (banks)'!$J$42</f>
        <v>0</v>
      </c>
      <c r="K1546" s="230">
        <f>K1545/'Summary (banks)'!$K$42</f>
        <v>0</v>
      </c>
      <c r="L1546" s="230">
        <f>L1545/'Summary (banks)'!$L$42</f>
        <v>0</v>
      </c>
      <c r="M1546" s="230">
        <f>M1545/'Summary (banks)'!$M$42</f>
        <v>0</v>
      </c>
      <c r="N1546" s="230">
        <f>N1545/'Summary (banks)'!$N$42</f>
        <v>0</v>
      </c>
      <c r="O1546" s="230">
        <f>O1545/'Summary (banks)'!$O$42</f>
        <v>0</v>
      </c>
      <c r="P1546" s="230">
        <f>P1545/'Summary (banks)'!$P$42</f>
        <v>0</v>
      </c>
      <c r="Q1546" s="230">
        <f>Q1545/'Summary (banks)'!$Q$42</f>
        <v>0</v>
      </c>
      <c r="R1546" s="230">
        <f>R1545/'Summary (banks)'!$R$42</f>
        <v>0</v>
      </c>
      <c r="S1546" s="230">
        <f>S1545/'Summary (banks)'!$S$42</f>
        <v>0</v>
      </c>
      <c r="T1546" s="230">
        <f>T1545/'Summary (banks)'!$T$42</f>
        <v>0</v>
      </c>
      <c r="U1546" s="230">
        <f>U1545/'Summary (banks)'!$U$42</f>
        <v>0</v>
      </c>
      <c r="V1546" s="230">
        <f>V1545/'Summary (banks)'!$V$42</f>
        <v>0</v>
      </c>
      <c r="W1546" s="230">
        <f>W1545/'Summary (banks)'!$W$42</f>
        <v>7.8492935635792783E-4</v>
      </c>
      <c r="X1546" s="230">
        <f>X1545/'Summary (banks)'!$X$42</f>
        <v>0</v>
      </c>
      <c r="Y1546" s="204"/>
      <c r="Z1546" s="397"/>
    </row>
    <row r="1547" spans="1:26" s="360" customFormat="1" ht="15.75" thickBot="1" x14ac:dyDescent="0.3">
      <c r="A1547" s="683"/>
      <c r="B1547" s="685"/>
      <c r="C1547" s="359" t="s">
        <v>402</v>
      </c>
      <c r="D1547" s="264">
        <f>D1545/'Summary (banks)'!$D$46</f>
        <v>5.3659192202799258E-5</v>
      </c>
      <c r="E1547" s="264">
        <f>E1545/'Summary (banks)'!$E$46</f>
        <v>0</v>
      </c>
      <c r="F1547" s="264">
        <f>F1545/'Summary (banks)'!$F$46</f>
        <v>0</v>
      </c>
      <c r="G1547" s="264">
        <f>G1545/'Summary (banks)'!$G$46</f>
        <v>0</v>
      </c>
      <c r="H1547" s="264">
        <f>H1545/'Summary (banks)'!$H$46</f>
        <v>0</v>
      </c>
      <c r="I1547" s="264">
        <f>I1545/'Summary (banks)'!$I$46</f>
        <v>0</v>
      </c>
      <c r="J1547" s="264">
        <f>J1545/'Summary (banks)'!$J$46</f>
        <v>0</v>
      </c>
      <c r="K1547" s="264">
        <f>K1545/'Summary (banks)'!$K$46</f>
        <v>0</v>
      </c>
      <c r="L1547" s="264">
        <f>L1545/'Summary (banks)'!$L$46</f>
        <v>0</v>
      </c>
      <c r="M1547" s="264">
        <f>M1545/'Summary (banks)'!$M$46</f>
        <v>0</v>
      </c>
      <c r="N1547" s="264">
        <f>N1545/'Summary (banks)'!$N$46</f>
        <v>0</v>
      </c>
      <c r="O1547" s="264">
        <f>O1545/'Summary (banks)'!$O$46</f>
        <v>0</v>
      </c>
      <c r="P1547" s="264">
        <f>P1545/'Summary (banks)'!$P$46</f>
        <v>0</v>
      </c>
      <c r="Q1547" s="264">
        <f>Q1545/'Summary (banks)'!$Q$46</f>
        <v>0</v>
      </c>
      <c r="R1547" s="264">
        <f>R1545/'Summary (banks)'!$R$46</f>
        <v>0</v>
      </c>
      <c r="S1547" s="264">
        <f>S1545/'Summary (banks)'!$S$46</f>
        <v>0</v>
      </c>
      <c r="T1547" s="264">
        <f>T1545/'Summary (banks)'!$T$46</f>
        <v>0</v>
      </c>
      <c r="U1547" s="264">
        <f>U1545/'Summary (banks)'!$U$46</f>
        <v>0</v>
      </c>
      <c r="V1547" s="264">
        <f>V1545/'Summary (banks)'!$V$46</f>
        <v>0</v>
      </c>
      <c r="W1547" s="264">
        <f>W1545/'Summary (banks)'!$W$46</f>
        <v>6.1881188118811882E-4</v>
      </c>
      <c r="X1547" s="264">
        <f>X1545/'Summary (banks)'!$X$46</f>
        <v>0</v>
      </c>
      <c r="Z1547" s="397"/>
    </row>
    <row r="1548" spans="1:26" s="204" customFormat="1" ht="15.75" thickBot="1" x14ac:dyDescent="0.3">
      <c r="A1548" s="683"/>
      <c r="B1548" s="685"/>
      <c r="C1548" s="188" t="s">
        <v>3</v>
      </c>
      <c r="D1548" s="188">
        <f>SUM(E1548:X1548)</f>
        <v>331</v>
      </c>
      <c r="E1548" s="188"/>
      <c r="F1548" s="188"/>
      <c r="G1548" s="188"/>
      <c r="H1548" s="188"/>
      <c r="I1548" s="188"/>
      <c r="J1548" s="188"/>
      <c r="K1548" s="188"/>
      <c r="L1548" s="188"/>
      <c r="M1548" s="188"/>
      <c r="N1548" s="188"/>
      <c r="O1548" s="188"/>
      <c r="P1548" s="188"/>
      <c r="Q1548" s="188"/>
      <c r="R1548" s="188"/>
      <c r="S1548" s="188"/>
      <c r="T1548" s="188"/>
      <c r="U1548" s="188"/>
      <c r="V1548" s="188"/>
      <c r="W1548" s="188">
        <f>'BBVA '!F7</f>
        <v>331</v>
      </c>
      <c r="X1548" s="188"/>
      <c r="Y1548" s="188"/>
      <c r="Z1548" s="404"/>
    </row>
    <row r="1549" spans="1:26" s="23" customFormat="1" x14ac:dyDescent="0.25">
      <c r="A1549" s="683"/>
      <c r="B1549" s="685"/>
      <c r="C1549" s="189" t="s">
        <v>337</v>
      </c>
      <c r="D1549" s="230">
        <f>D1548/'Summary (banks)'!$D$16</f>
        <v>1.5779833658623559E-4</v>
      </c>
      <c r="E1549" s="230">
        <f>E1548/'Summary (banks)'!$E$16</f>
        <v>0</v>
      </c>
      <c r="F1549" s="230">
        <f>F1548/'Summary (banks)'!$F$16</f>
        <v>0</v>
      </c>
      <c r="G1549" s="230">
        <f>G1548/'Summary (banks)'!$G$16</f>
        <v>0</v>
      </c>
      <c r="H1549" s="230">
        <f>H1548/'Summary (banks)'!$H$16</f>
        <v>0</v>
      </c>
      <c r="I1549" s="230">
        <f>I1548/'Summary (banks)'!$I$16</f>
        <v>0</v>
      </c>
      <c r="J1549" s="230">
        <f>J1548/'Summary (banks)'!$J$16</f>
        <v>0</v>
      </c>
      <c r="K1549" s="230">
        <f>K1548/'Summary (banks)'!$K$16</f>
        <v>0</v>
      </c>
      <c r="L1549" s="230">
        <f>L1548/'Summary (banks)'!$L$16</f>
        <v>0</v>
      </c>
      <c r="M1549" s="230">
        <f>M1548/'Summary (banks)'!$M$16</f>
        <v>0</v>
      </c>
      <c r="N1549" s="230">
        <f>N1548/'Summary (banks)'!$N$16</f>
        <v>0</v>
      </c>
      <c r="O1549" s="230">
        <f>O1548/'Summary (banks)'!$O$16</f>
        <v>0</v>
      </c>
      <c r="P1549" s="230">
        <f>P1548/'Summary (banks)'!$P$16</f>
        <v>0</v>
      </c>
      <c r="Q1549" s="230">
        <f>Q1548/'Summary (banks)'!$Q$16</f>
        <v>0</v>
      </c>
      <c r="R1549" s="230">
        <f>R1548/'Summary (banks)'!$R$16</f>
        <v>0</v>
      </c>
      <c r="S1549" s="230">
        <f>S1548/'Summary (banks)'!$S$16</f>
        <v>0</v>
      </c>
      <c r="T1549" s="230">
        <f>T1548/'Summary (banks)'!$T$16</f>
        <v>0</v>
      </c>
      <c r="U1549" s="230">
        <f>U1548/'Summary (banks)'!$U$16</f>
        <v>0</v>
      </c>
      <c r="V1549" s="230">
        <f>V1548/'Summary (banks)'!$V$16</f>
        <v>0</v>
      </c>
      <c r="W1549" s="230">
        <f>W1548/'Summary (banks)'!$W$16</f>
        <v>2.3991070393134641E-3</v>
      </c>
      <c r="X1549" s="230">
        <f>X1548/'Summary (banks)'!$X$16</f>
        <v>0</v>
      </c>
      <c r="Y1549" s="204"/>
      <c r="Z1549" s="397"/>
    </row>
    <row r="1550" spans="1:26" s="365" customFormat="1" ht="15.75" thickBot="1" x14ac:dyDescent="0.3">
      <c r="A1550" s="683"/>
      <c r="B1550" s="685"/>
      <c r="C1550" s="359" t="s">
        <v>338</v>
      </c>
      <c r="D1550" s="264">
        <f>D1548/'Summary (banks)'!$D$20</f>
        <v>2.8236321805350228E-4</v>
      </c>
      <c r="E1550" s="264">
        <f>E1548/'Summary (banks)'!$E$20</f>
        <v>0</v>
      </c>
      <c r="F1550" s="264">
        <f>F1548/'Summary (banks)'!$F$20</f>
        <v>0</v>
      </c>
      <c r="G1550" s="264">
        <f>G1548/'Summary (banks)'!$G$20</f>
        <v>0</v>
      </c>
      <c r="H1550" s="264">
        <f>H1548/'Summary (banks)'!$H$20</f>
        <v>0</v>
      </c>
      <c r="I1550" s="264">
        <f>I1548/'Summary (banks)'!$I$20</f>
        <v>0</v>
      </c>
      <c r="J1550" s="264">
        <f>J1548/'Summary (banks)'!$J$20</f>
        <v>0</v>
      </c>
      <c r="K1550" s="264">
        <f>K1548/'Summary (banks)'!$K$20</f>
        <v>0</v>
      </c>
      <c r="L1550" s="264">
        <f>L1548/'Summary (banks)'!$L$20</f>
        <v>0</v>
      </c>
      <c r="M1550" s="264">
        <f>M1548/'Summary (banks)'!$M$20</f>
        <v>0</v>
      </c>
      <c r="N1550" s="264">
        <f>N1548/'Summary (banks)'!$N$20</f>
        <v>0</v>
      </c>
      <c r="O1550" s="264">
        <f>O1548/'Summary (banks)'!$O$20</f>
        <v>0</v>
      </c>
      <c r="P1550" s="264">
        <f>P1548/'Summary (banks)'!$P$20</f>
        <v>0</v>
      </c>
      <c r="Q1550" s="264">
        <f>Q1548/'Summary (banks)'!$Q$20</f>
        <v>0</v>
      </c>
      <c r="R1550" s="264">
        <f>R1548/'Summary (banks)'!$R$20</f>
        <v>0</v>
      </c>
      <c r="S1550" s="264">
        <f>S1548/'Summary (banks)'!$S$20</f>
        <v>0</v>
      </c>
      <c r="T1550" s="264">
        <f>T1548/'Summary (banks)'!$T$20</f>
        <v>0</v>
      </c>
      <c r="U1550" s="264">
        <f>U1548/'Summary (banks)'!$U$20</f>
        <v>0</v>
      </c>
      <c r="V1550" s="264">
        <f>V1548/'Summary (banks)'!$V$20</f>
        <v>0</v>
      </c>
      <c r="W1550" s="264">
        <f>W1548/'Summary (banks)'!$W$20</f>
        <v>3.1504306857659545E-3</v>
      </c>
      <c r="X1550" s="264">
        <f>X1548/'Summary (banks)'!$X$20</f>
        <v>0</v>
      </c>
      <c r="Y1550" s="360"/>
      <c r="Z1550" s="397"/>
    </row>
    <row r="1551" spans="1:26" s="230" customFormat="1" ht="15" customHeight="1" thickTop="1" thickBot="1" x14ac:dyDescent="0.3">
      <c r="A1551" s="683"/>
      <c r="B1551" s="685"/>
      <c r="C1551" s="190" t="s">
        <v>405</v>
      </c>
      <c r="D1551" s="188"/>
      <c r="E1551" s="190"/>
      <c r="F1551" s="190"/>
      <c r="G1551" s="190"/>
      <c r="H1551" s="188"/>
      <c r="I1551" s="188"/>
      <c r="J1551" s="190"/>
      <c r="K1551" s="190"/>
      <c r="L1551" s="190"/>
      <c r="M1551" s="190"/>
      <c r="N1551" s="190"/>
      <c r="O1551" s="190"/>
      <c r="P1551" s="188"/>
      <c r="Q1551" s="188"/>
      <c r="R1551" s="190"/>
      <c r="S1551" s="190"/>
      <c r="T1551" s="188"/>
      <c r="U1551" s="188"/>
      <c r="V1551" s="188"/>
      <c r="W1551" s="188"/>
      <c r="X1551" s="188"/>
      <c r="Y1551" s="190"/>
      <c r="Z1551" s="405"/>
    </row>
    <row r="1552" spans="1:26" s="204" customFormat="1" ht="15.75" thickBot="1" x14ac:dyDescent="0.3">
      <c r="A1552" s="683"/>
      <c r="B1552" s="686"/>
      <c r="C1552" s="191" t="s">
        <v>406</v>
      </c>
      <c r="D1552" s="192"/>
      <c r="E1552" s="192"/>
      <c r="F1552" s="192"/>
      <c r="G1552" s="192"/>
      <c r="H1552" s="192"/>
      <c r="I1552" s="192"/>
      <c r="J1552" s="192"/>
      <c r="K1552" s="192"/>
      <c r="L1552" s="192"/>
      <c r="M1552" s="192"/>
      <c r="N1552" s="192"/>
      <c r="O1552" s="192"/>
      <c r="P1552" s="192"/>
      <c r="Q1552" s="192"/>
      <c r="R1552" s="192"/>
      <c r="S1552" s="192"/>
      <c r="T1552" s="192"/>
      <c r="U1552" s="192"/>
      <c r="V1552" s="192"/>
      <c r="W1552" s="192"/>
      <c r="X1552" s="192"/>
      <c r="Y1552" s="192"/>
      <c r="Z1552" s="398"/>
    </row>
    <row r="1553" spans="1:26" s="23" customFormat="1" ht="16.5" thickTop="1" thickBot="1" x14ac:dyDescent="0.3">
      <c r="A1553" s="683"/>
      <c r="B1553" s="687" t="s">
        <v>82</v>
      </c>
      <c r="C1553" s="200" t="s">
        <v>91</v>
      </c>
      <c r="D1553" s="200">
        <f>D1545/D1542</f>
        <v>0.25</v>
      </c>
      <c r="E1553" s="200" t="e">
        <f>E1545/E1542</f>
        <v>#DIV/0!</v>
      </c>
      <c r="F1553" s="200" t="e">
        <f t="shared" ref="F1553:X1553" si="43">F1545/F1542</f>
        <v>#DIV/0!</v>
      </c>
      <c r="G1553" s="200" t="e">
        <f t="shared" si="43"/>
        <v>#DIV/0!</v>
      </c>
      <c r="H1553" s="200" t="e">
        <f t="shared" si="43"/>
        <v>#DIV/0!</v>
      </c>
      <c r="I1553" s="200" t="e">
        <f t="shared" si="43"/>
        <v>#DIV/0!</v>
      </c>
      <c r="J1553" s="200" t="e">
        <f t="shared" si="43"/>
        <v>#DIV/0!</v>
      </c>
      <c r="K1553" s="200" t="e">
        <f t="shared" si="43"/>
        <v>#DIV/0!</v>
      </c>
      <c r="L1553" s="200" t="e">
        <f t="shared" si="43"/>
        <v>#DIV/0!</v>
      </c>
      <c r="M1553" s="200" t="e">
        <f t="shared" si="43"/>
        <v>#DIV/0!</v>
      </c>
      <c r="N1553" s="200" t="e">
        <f t="shared" si="43"/>
        <v>#DIV/0!</v>
      </c>
      <c r="O1553" s="200" t="e">
        <f t="shared" si="43"/>
        <v>#DIV/0!</v>
      </c>
      <c r="P1553" s="200" t="e">
        <f t="shared" si="43"/>
        <v>#DIV/0!</v>
      </c>
      <c r="Q1553" s="200" t="e">
        <f t="shared" si="43"/>
        <v>#DIV/0!</v>
      </c>
      <c r="R1553" s="200" t="e">
        <f t="shared" si="43"/>
        <v>#DIV/0!</v>
      </c>
      <c r="S1553" s="200" t="e">
        <f t="shared" si="43"/>
        <v>#DIV/0!</v>
      </c>
      <c r="T1553" s="200" t="e">
        <f t="shared" si="43"/>
        <v>#DIV/0!</v>
      </c>
      <c r="U1553" s="200" t="e">
        <f t="shared" si="43"/>
        <v>#DIV/0!</v>
      </c>
      <c r="V1553" s="200" t="e">
        <f t="shared" si="43"/>
        <v>#DIV/0!</v>
      </c>
      <c r="W1553" s="200">
        <f t="shared" si="43"/>
        <v>0.25</v>
      </c>
      <c r="X1553" s="200" t="e">
        <f t="shared" si="43"/>
        <v>#DIV/0!</v>
      </c>
      <c r="Y1553" s="200"/>
      <c r="Z1553" s="406" t="e">
        <f>MEDIAN(E1553:X1553)</f>
        <v>#DIV/0!</v>
      </c>
    </row>
    <row r="1554" spans="1:26" s="204" customFormat="1" ht="15.75" thickBot="1" x14ac:dyDescent="0.3">
      <c r="A1554" s="683"/>
      <c r="B1554" s="688"/>
      <c r="C1554" s="193" t="s">
        <v>407</v>
      </c>
      <c r="Z1554" s="397"/>
    </row>
    <row r="1555" spans="1:26" s="204" customFormat="1" ht="15.75" thickBot="1" x14ac:dyDescent="0.3">
      <c r="A1555" s="683"/>
      <c r="B1555" s="688"/>
      <c r="C1555" s="188" t="s">
        <v>497</v>
      </c>
      <c r="D1555" s="233">
        <f t="shared" ref="D1555:X1555" si="44">D1542/D1548</f>
        <v>1.2084592145015106E-2</v>
      </c>
      <c r="E1555" s="188" t="e">
        <f t="shared" si="44"/>
        <v>#DIV/0!</v>
      </c>
      <c r="F1555" s="188" t="e">
        <f t="shared" si="44"/>
        <v>#DIV/0!</v>
      </c>
      <c r="G1555" s="188" t="e">
        <f t="shared" si="44"/>
        <v>#DIV/0!</v>
      </c>
      <c r="H1555" s="188" t="e">
        <f t="shared" si="44"/>
        <v>#DIV/0!</v>
      </c>
      <c r="I1555" s="188" t="e">
        <f t="shared" si="44"/>
        <v>#DIV/0!</v>
      </c>
      <c r="J1555" s="188" t="e">
        <f t="shared" si="44"/>
        <v>#DIV/0!</v>
      </c>
      <c r="K1555" s="188" t="e">
        <f t="shared" si="44"/>
        <v>#DIV/0!</v>
      </c>
      <c r="L1555" s="188" t="e">
        <f t="shared" si="44"/>
        <v>#DIV/0!</v>
      </c>
      <c r="M1555" s="188" t="e">
        <f t="shared" si="44"/>
        <v>#DIV/0!</v>
      </c>
      <c r="N1555" s="188" t="e">
        <f t="shared" si="44"/>
        <v>#DIV/0!</v>
      </c>
      <c r="O1555" s="188" t="e">
        <f t="shared" si="44"/>
        <v>#DIV/0!</v>
      </c>
      <c r="P1555" s="188" t="e">
        <f t="shared" si="44"/>
        <v>#DIV/0!</v>
      </c>
      <c r="Q1555" s="188" t="e">
        <f t="shared" si="44"/>
        <v>#DIV/0!</v>
      </c>
      <c r="R1555" s="188" t="e">
        <f t="shared" si="44"/>
        <v>#DIV/0!</v>
      </c>
      <c r="S1555" s="188" t="e">
        <f t="shared" si="44"/>
        <v>#DIV/0!</v>
      </c>
      <c r="T1555" s="188" t="e">
        <f t="shared" si="44"/>
        <v>#DIV/0!</v>
      </c>
      <c r="U1555" s="188" t="e">
        <f t="shared" si="44"/>
        <v>#DIV/0!</v>
      </c>
      <c r="V1555" s="188" t="e">
        <f t="shared" si="44"/>
        <v>#DIV/0!</v>
      </c>
      <c r="W1555" s="188">
        <f t="shared" si="44"/>
        <v>1.2084592145015106E-2</v>
      </c>
      <c r="X1555" s="188" t="e">
        <f t="shared" si="44"/>
        <v>#DIV/0!</v>
      </c>
      <c r="Y1555" s="188"/>
      <c r="Z1555" s="404"/>
    </row>
    <row r="1556" spans="1:26" s="204" customFormat="1" x14ac:dyDescent="0.25">
      <c r="A1556" s="683"/>
      <c r="B1556" s="688"/>
      <c r="C1556" s="189" t="s">
        <v>445</v>
      </c>
      <c r="D1556" s="234">
        <f>D1555/'Summary (banks)'!$D$81</f>
        <v>0.26875674713039183</v>
      </c>
      <c r="E1556" s="230" t="e">
        <f>E1555/'Summary (banks)'!$E$81</f>
        <v>#DIV/0!</v>
      </c>
      <c r="F1556" s="230" t="e">
        <f>F1555/'Summary (banks)'!$F$81</f>
        <v>#DIV/0!</v>
      </c>
      <c r="G1556" s="230" t="e">
        <f>G1555/'Summary (banks)'!$G$81</f>
        <v>#DIV/0!</v>
      </c>
      <c r="H1556" s="230" t="e">
        <f>H1555/'Summary (banks)'!$H$81</f>
        <v>#DIV/0!</v>
      </c>
      <c r="I1556" s="230" t="e">
        <f>I1555/'Summary (banks)'!$I$81</f>
        <v>#DIV/0!</v>
      </c>
      <c r="J1556" s="230" t="e">
        <f>J1555/'Summary (banks)'!$J$81</f>
        <v>#DIV/0!</v>
      </c>
      <c r="K1556" s="230" t="e">
        <f>K1555/'Summary (banks)'!$K$81</f>
        <v>#DIV/0!</v>
      </c>
      <c r="L1556" s="230" t="e">
        <f>L1555/'Summary (banks)'!$L$81</f>
        <v>#DIV/0!</v>
      </c>
      <c r="M1556" s="230" t="e">
        <f>M1555/'Summary (banks)'!$M$81</f>
        <v>#DIV/0!</v>
      </c>
      <c r="N1556" s="230" t="e">
        <f>N1555/'Summary (banks)'!$N$81</f>
        <v>#DIV/0!</v>
      </c>
      <c r="O1556" s="230" t="e">
        <f>O1555/'Summary (banks)'!$O$81</f>
        <v>#DIV/0!</v>
      </c>
      <c r="P1556" s="230" t="e">
        <f>P1555/'Summary (banks)'!$P$81</f>
        <v>#DIV/0!</v>
      </c>
      <c r="Q1556" s="230" t="e">
        <f>Q1555/'Summary (banks)'!$Q$81</f>
        <v>#DIV/0!</v>
      </c>
      <c r="R1556" s="230" t="e">
        <f>R1555/'Summary (banks)'!$R$81</f>
        <v>#DIV/0!</v>
      </c>
      <c r="S1556" s="230" t="e">
        <f>S1555/'Summary (banks)'!$S$81</f>
        <v>#DIV/0!</v>
      </c>
      <c r="T1556" s="230" t="e">
        <f>T1555/'Summary (banks)'!$T$81</f>
        <v>#DIV/0!</v>
      </c>
      <c r="U1556" s="230" t="e">
        <f>U1555/'Summary (banks)'!$U$81</f>
        <v>#DIV/0!</v>
      </c>
      <c r="V1556" s="230" t="e">
        <f>V1555/'Summary (banks)'!$V$81</f>
        <v>#DIV/0!</v>
      </c>
      <c r="W1556" s="230">
        <f>W1555/'Summary (banks)'!$W$81</f>
        <v>0.36221746883846279</v>
      </c>
      <c r="X1556" s="230" t="e">
        <f>X1555/'Summary (banks)'!$X$81</f>
        <v>#DIV/0!</v>
      </c>
      <c r="Z1556" s="397"/>
    </row>
    <row r="1557" spans="1:26" s="364" customFormat="1" x14ac:dyDescent="0.25">
      <c r="A1557" s="683"/>
      <c r="B1557" s="688"/>
      <c r="C1557" s="359" t="s">
        <v>446</v>
      </c>
      <c r="D1557" s="363">
        <f>D1555/'Summary (banks)'!$D$84</f>
        <v>0.20929301978447548</v>
      </c>
      <c r="E1557" s="264" t="e">
        <f>E1555/'Summary (banks)'!$E$84</f>
        <v>#DIV/0!</v>
      </c>
      <c r="F1557" s="264" t="e">
        <f>F1555/'Summary (banks)'!$F$84</f>
        <v>#DIV/0!</v>
      </c>
      <c r="G1557" s="264" t="e">
        <f>G1555/'Summary (banks)'!$G$84</f>
        <v>#DIV/0!</v>
      </c>
      <c r="H1557" s="264" t="e">
        <f>H1555/'Summary (banks)'!$H$84</f>
        <v>#DIV/0!</v>
      </c>
      <c r="I1557" s="264" t="e">
        <f>I1555/'Summary (banks)'!$I$84</f>
        <v>#DIV/0!</v>
      </c>
      <c r="J1557" s="264" t="e">
        <f>J1555/'Summary (banks)'!$J$84</f>
        <v>#DIV/0!</v>
      </c>
      <c r="K1557" s="264" t="e">
        <f>K1555/'Summary (banks)'!$K$84</f>
        <v>#DIV/0!</v>
      </c>
      <c r="L1557" s="264" t="e">
        <f>L1555/'Summary (banks)'!$L$84</f>
        <v>#DIV/0!</v>
      </c>
      <c r="M1557" s="264" t="e">
        <f>M1555/'Summary (banks)'!$M$84</f>
        <v>#DIV/0!</v>
      </c>
      <c r="N1557" s="264" t="e">
        <f>N1555/'Summary (banks)'!$N$84</f>
        <v>#DIV/0!</v>
      </c>
      <c r="O1557" s="264" t="e">
        <f>O1555/'Summary (banks)'!$O$84</f>
        <v>#DIV/0!</v>
      </c>
      <c r="P1557" s="264" t="e">
        <f>P1555/'Summary (banks)'!$P$84</f>
        <v>#DIV/0!</v>
      </c>
      <c r="Q1557" s="264" t="e">
        <f>Q1555/'Summary (banks)'!$Q$84</f>
        <v>#DIV/0!</v>
      </c>
      <c r="R1557" s="264" t="e">
        <f>R1555/'Summary (banks)'!$R$84</f>
        <v>#DIV/0!</v>
      </c>
      <c r="S1557" s="264" t="e">
        <f>S1555/'Summary (banks)'!$S$84</f>
        <v>#DIV/0!</v>
      </c>
      <c r="T1557" s="264" t="e">
        <f>T1555/'Summary (banks)'!$T$84</f>
        <v>#DIV/0!</v>
      </c>
      <c r="U1557" s="264" t="e">
        <f>U1555/'Summary (banks)'!$U$84</f>
        <v>#DIV/0!</v>
      </c>
      <c r="V1557" s="264" t="e">
        <f>V1555/'Summary (banks)'!$V$84</f>
        <v>#DIV/0!</v>
      </c>
      <c r="W1557" s="264">
        <f>W1555/'Summary (banks)'!$W$84</f>
        <v>0.20548109301116879</v>
      </c>
      <c r="X1557" s="264" t="e">
        <f>X1555/'Summary (banks)'!$X$84</f>
        <v>#DIV/0!</v>
      </c>
      <c r="Y1557" s="360"/>
      <c r="Z1557" s="397"/>
    </row>
    <row r="1558" spans="1:26" s="204" customFormat="1" ht="15.75" thickBot="1" x14ac:dyDescent="0.3">
      <c r="A1558" s="683"/>
      <c r="B1558" s="688"/>
      <c r="C1558" s="372" t="s">
        <v>447</v>
      </c>
      <c r="D1558" s="234">
        <f>D1555/'Summary (banks)'!$D$92</f>
        <v>0.28933646825329101</v>
      </c>
      <c r="E1558" s="230" t="e">
        <f>E1555/'Summary (banks)'!$E$86</f>
        <v>#DIV/0!</v>
      </c>
      <c r="F1558" s="230" t="e">
        <f>F1555/'Summary (banks)'!$F$86</f>
        <v>#DIV/0!</v>
      </c>
      <c r="G1558" s="230" t="e">
        <f>G1555/'Summary (banks)'!$G$86</f>
        <v>#DIV/0!</v>
      </c>
      <c r="H1558" s="230" t="e">
        <f>H1555/'Summary (banks)'!$H$86</f>
        <v>#DIV/0!</v>
      </c>
      <c r="I1558" s="230" t="e">
        <f>I1555/'Summary (banks)'!$I$86</f>
        <v>#DIV/0!</v>
      </c>
      <c r="J1558" s="230" t="e">
        <f>J1555/'Summary (banks)'!$J$86</f>
        <v>#DIV/0!</v>
      </c>
      <c r="K1558" s="230" t="e">
        <f>K1555/'Summary (banks)'!$K$86</f>
        <v>#DIV/0!</v>
      </c>
      <c r="L1558" s="230" t="e">
        <f>L1555/'Summary (banks)'!$L$86</f>
        <v>#DIV/0!</v>
      </c>
      <c r="M1558" s="230" t="e">
        <f>M1555/'Summary (banks)'!$M$86</f>
        <v>#DIV/0!</v>
      </c>
      <c r="N1558" s="230" t="e">
        <f>N1555/'Summary (banks)'!$N$86</f>
        <v>#DIV/0!</v>
      </c>
      <c r="O1558" s="230" t="e">
        <f>O1555/'Summary (banks)'!$O$86</f>
        <v>#DIV/0!</v>
      </c>
      <c r="P1558" s="230" t="e">
        <f>P1555/'Summary (banks)'!$P$86</f>
        <v>#DIV/0!</v>
      </c>
      <c r="Q1558" s="230" t="e">
        <f>Q1555/'Summary (banks)'!$Q$86</f>
        <v>#DIV/0!</v>
      </c>
      <c r="R1558" s="230" t="e">
        <f>R1555/'Summary (banks)'!$R$86</f>
        <v>#DIV/0!</v>
      </c>
      <c r="S1558" s="230" t="e">
        <f>S1555/'Summary (banks)'!$S$86</f>
        <v>#DIV/0!</v>
      </c>
      <c r="T1558" s="230" t="e">
        <f>T1555/'Summary (banks)'!$T$86</f>
        <v>#DIV/0!</v>
      </c>
      <c r="U1558" s="230" t="e">
        <f>U1555/'Summary (banks)'!$U$86</f>
        <v>#DIV/0!</v>
      </c>
      <c r="V1558" s="230" t="e">
        <f>V1555/'Summary (banks)'!$V$86</f>
        <v>#DIV/0!</v>
      </c>
      <c r="W1558" s="230">
        <f>W1555/'Summary (banks)'!$W$86</f>
        <v>1.2742531050688151</v>
      </c>
      <c r="X1558" s="230" t="e">
        <f>X1555/'Summary (banks)'!$X$86</f>
        <v>#DIV/0!</v>
      </c>
      <c r="Z1558" s="397"/>
    </row>
    <row r="1559" spans="1:26" s="230" customFormat="1" ht="15.75" thickBot="1" x14ac:dyDescent="0.3">
      <c r="A1559" s="683"/>
      <c r="B1559" s="688"/>
      <c r="C1559" s="201" t="s">
        <v>498</v>
      </c>
      <c r="D1559" s="201">
        <f t="shared" ref="D1559:X1559" si="45">D1542/D1539</f>
        <v>0.17391304347826086</v>
      </c>
      <c r="E1559" s="201" t="e">
        <f t="shared" si="45"/>
        <v>#DIV/0!</v>
      </c>
      <c r="F1559" s="201" t="e">
        <f t="shared" si="45"/>
        <v>#DIV/0!</v>
      </c>
      <c r="G1559" s="201" t="e">
        <f t="shared" si="45"/>
        <v>#DIV/0!</v>
      </c>
      <c r="H1559" s="201" t="e">
        <f t="shared" si="45"/>
        <v>#DIV/0!</v>
      </c>
      <c r="I1559" s="201" t="e">
        <f t="shared" si="45"/>
        <v>#DIV/0!</v>
      </c>
      <c r="J1559" s="201" t="e">
        <f t="shared" si="45"/>
        <v>#DIV/0!</v>
      </c>
      <c r="K1559" s="201" t="e">
        <f t="shared" si="45"/>
        <v>#DIV/0!</v>
      </c>
      <c r="L1559" s="201" t="e">
        <f t="shared" si="45"/>
        <v>#DIV/0!</v>
      </c>
      <c r="M1559" s="201" t="e">
        <f t="shared" si="45"/>
        <v>#DIV/0!</v>
      </c>
      <c r="N1559" s="201" t="e">
        <f t="shared" si="45"/>
        <v>#DIV/0!</v>
      </c>
      <c r="O1559" s="201" t="e">
        <f t="shared" si="45"/>
        <v>#DIV/0!</v>
      </c>
      <c r="P1559" s="201" t="e">
        <f t="shared" si="45"/>
        <v>#DIV/0!</v>
      </c>
      <c r="Q1559" s="201" t="e">
        <f t="shared" si="45"/>
        <v>#DIV/0!</v>
      </c>
      <c r="R1559" s="201" t="e">
        <f t="shared" si="45"/>
        <v>#DIV/0!</v>
      </c>
      <c r="S1559" s="201" t="e">
        <f t="shared" si="45"/>
        <v>#DIV/0!</v>
      </c>
      <c r="T1559" s="201" t="e">
        <f t="shared" si="45"/>
        <v>#DIV/0!</v>
      </c>
      <c r="U1559" s="201" t="e">
        <f t="shared" si="45"/>
        <v>#DIV/0!</v>
      </c>
      <c r="V1559" s="201" t="e">
        <f t="shared" si="45"/>
        <v>#DIV/0!</v>
      </c>
      <c r="W1559" s="201">
        <f t="shared" si="45"/>
        <v>0.17391304347826086</v>
      </c>
      <c r="X1559" s="201" t="e">
        <f t="shared" si="45"/>
        <v>#DIV/0!</v>
      </c>
      <c r="Y1559" s="201"/>
      <c r="Z1559" s="407"/>
    </row>
    <row r="1560" spans="1:26" s="230" customFormat="1" x14ac:dyDescent="0.25">
      <c r="A1560" s="683"/>
      <c r="B1560" s="688"/>
      <c r="C1560" s="382" t="s">
        <v>445</v>
      </c>
      <c r="D1560" s="230">
        <f>D1559/'Summary (banks)'!$D$94</f>
        <v>0.90056740289464265</v>
      </c>
      <c r="E1560" s="230" t="e">
        <f>E1559/'Summary (banks)'!$E$94</f>
        <v>#DIV/0!</v>
      </c>
      <c r="F1560" s="230" t="e">
        <f>F1559/'Summary (banks)'!$F$94</f>
        <v>#DIV/0!</v>
      </c>
      <c r="G1560" s="230" t="e">
        <f>G1559/'Summary (banks)'!$G$94</f>
        <v>#DIV/0!</v>
      </c>
      <c r="H1560" s="230" t="e">
        <f>H1559/'Summary (banks)'!$H$94</f>
        <v>#DIV/0!</v>
      </c>
      <c r="I1560" s="230" t="e">
        <f>I1559/'Summary (banks)'!$I$94</f>
        <v>#DIV/0!</v>
      </c>
      <c r="J1560" s="230" t="e">
        <f>J1559/'Summary (banks)'!$J$94</f>
        <v>#DIV/0!</v>
      </c>
      <c r="K1560" s="230" t="e">
        <f>K1559/'Summary (banks)'!$K$94</f>
        <v>#DIV/0!</v>
      </c>
      <c r="L1560" s="230" t="e">
        <f>L1559/'Summary (banks)'!$L$94</f>
        <v>#DIV/0!</v>
      </c>
      <c r="M1560" s="230" t="e">
        <f>M1559/'Summary (banks)'!$M$94</f>
        <v>#DIV/0!</v>
      </c>
      <c r="N1560" s="230" t="e">
        <f>N1559/'Summary (banks)'!$N$94</f>
        <v>#DIV/0!</v>
      </c>
      <c r="O1560" s="230" t="e">
        <f>O1559/'Summary (banks)'!$O$94</f>
        <v>#DIV/0!</v>
      </c>
      <c r="P1560" s="230" t="e">
        <f>P1559/'Summary (banks)'!$P$94</f>
        <v>#DIV/0!</v>
      </c>
      <c r="Q1560" s="230" t="e">
        <f>Q1559/'Summary (banks)'!$Q$94</f>
        <v>#DIV/0!</v>
      </c>
      <c r="R1560" s="230" t="e">
        <f>R1559/'Summary (banks)'!$R$94</f>
        <v>#DIV/0!</v>
      </c>
      <c r="S1560" s="230" t="e">
        <f>S1559/'Summary (banks)'!$S$94</f>
        <v>#DIV/0!</v>
      </c>
      <c r="T1560" s="230" t="e">
        <f>T1559/'Summary (banks)'!$T$94</f>
        <v>#DIV/0!</v>
      </c>
      <c r="U1560" s="230" t="e">
        <f>U1559/'Summary (banks)'!$U$94</f>
        <v>#DIV/0!</v>
      </c>
      <c r="V1560" s="230" t="e">
        <f>V1559/'Summary (banks)'!$V$94</f>
        <v>#DIV/0!</v>
      </c>
      <c r="W1560" s="230">
        <f>W1559/'Summary (banks)'!$W$94</f>
        <v>0.8826757596652467</v>
      </c>
      <c r="X1560" s="230" t="e">
        <f>X1559/'Summary (banks)'!$X$94</f>
        <v>#DIV/0!</v>
      </c>
      <c r="Z1560" s="399"/>
    </row>
    <row r="1561" spans="1:26" s="386" customFormat="1" x14ac:dyDescent="0.25">
      <c r="A1561" s="683"/>
      <c r="B1561" s="688"/>
      <c r="C1561" s="383" t="s">
        <v>446</v>
      </c>
      <c r="D1561" s="264">
        <f>D1559/'Summary (banks)'!$D$97</f>
        <v>0.65869410240253579</v>
      </c>
      <c r="E1561" s="264" t="e">
        <f>E1559/'Summary (banks)'!$E$97</f>
        <v>#DIV/0!</v>
      </c>
      <c r="F1561" s="264" t="e">
        <f>F1559/'Summary (banks)'!$F$97</f>
        <v>#DIV/0!</v>
      </c>
      <c r="G1561" s="264" t="e">
        <f>G1559/'Summary (banks)'!$G$97</f>
        <v>#DIV/0!</v>
      </c>
      <c r="H1561" s="264" t="e">
        <f>H1559/'Summary (banks)'!$H$97</f>
        <v>#DIV/0!</v>
      </c>
      <c r="I1561" s="264" t="e">
        <f>I1559/'Summary (banks)'!$I$97</f>
        <v>#DIV/0!</v>
      </c>
      <c r="J1561" s="264" t="e">
        <f>J1559/'Summary (banks)'!$J$97</f>
        <v>#DIV/0!</v>
      </c>
      <c r="K1561" s="264" t="e">
        <f>K1559/'Summary (banks)'!$K$97</f>
        <v>#DIV/0!</v>
      </c>
      <c r="L1561" s="264" t="e">
        <f>L1559/'Summary (banks)'!$L$97</f>
        <v>#DIV/0!</v>
      </c>
      <c r="M1561" s="264" t="e">
        <f>M1559/'Summary (banks)'!$M$97</f>
        <v>#DIV/0!</v>
      </c>
      <c r="N1561" s="264" t="e">
        <f>N1559/'Summary (banks)'!$N$97</f>
        <v>#DIV/0!</v>
      </c>
      <c r="O1561" s="264" t="e">
        <f>O1559/'Summary (banks)'!$O$97</f>
        <v>#DIV/0!</v>
      </c>
      <c r="P1561" s="264" t="e">
        <f>P1559/'Summary (banks)'!$P$97</f>
        <v>#DIV/0!</v>
      </c>
      <c r="Q1561" s="264" t="e">
        <f>Q1559/'Summary (banks)'!$Q$97</f>
        <v>#DIV/0!</v>
      </c>
      <c r="R1561" s="264" t="e">
        <f>R1559/'Summary (banks)'!$R$97</f>
        <v>#DIV/0!</v>
      </c>
      <c r="S1561" s="264" t="e">
        <f>S1559/'Summary (banks)'!$S$97</f>
        <v>#DIV/0!</v>
      </c>
      <c r="T1561" s="264" t="e">
        <f>T1559/'Summary (banks)'!$T$97</f>
        <v>#DIV/0!</v>
      </c>
      <c r="U1561" s="264" t="e">
        <f>U1559/'Summary (banks)'!$U$97</f>
        <v>#DIV/0!</v>
      </c>
      <c r="V1561" s="264" t="e">
        <f>V1559/'Summary (banks)'!$V$97</f>
        <v>#DIV/0!</v>
      </c>
      <c r="W1561" s="264">
        <f>W1559/'Summary (banks)'!$W$97</f>
        <v>0.46657331635201982</v>
      </c>
      <c r="X1561" s="264" t="e">
        <f>X1559/'Summary (banks)'!$X$97</f>
        <v>#DIV/0!</v>
      </c>
      <c r="Y1561" s="264"/>
      <c r="Z1561" s="399"/>
    </row>
    <row r="1562" spans="1:26" s="230" customFormat="1" x14ac:dyDescent="0.25">
      <c r="A1562" s="683"/>
      <c r="B1562" s="688"/>
      <c r="C1562" s="385" t="s">
        <v>447</v>
      </c>
      <c r="D1562" s="230">
        <f>D1559/'Summary (banks)'!$D$105</f>
        <v>0.80163763980359437</v>
      </c>
      <c r="E1562" s="230" t="e">
        <f>E1559/'Summary (banks)'!$E$99</f>
        <v>#DIV/0!</v>
      </c>
      <c r="F1562" s="230" t="e">
        <f>F1559/'Summary (banks)'!$F$99</f>
        <v>#DIV/0!</v>
      </c>
      <c r="G1562" s="230" t="e">
        <f>G1559/'Summary (banks)'!$G$99</f>
        <v>#DIV/0!</v>
      </c>
      <c r="H1562" s="230" t="e">
        <f>H1559/'Summary (banks)'!$H$99</f>
        <v>#DIV/0!</v>
      </c>
      <c r="I1562" s="230" t="e">
        <f>I1559/'Summary (banks)'!$I$99</f>
        <v>#DIV/0!</v>
      </c>
      <c r="J1562" s="230" t="e">
        <f>J1559/'Summary (banks)'!$J$99</f>
        <v>#DIV/0!</v>
      </c>
      <c r="K1562" s="230" t="e">
        <f>K1559/'Summary (banks)'!$K$99</f>
        <v>#DIV/0!</v>
      </c>
      <c r="L1562" s="230" t="e">
        <f>L1559/'Summary (banks)'!$L$99</f>
        <v>#DIV/0!</v>
      </c>
      <c r="M1562" s="230" t="e">
        <f>M1559/'Summary (banks)'!$M$99</f>
        <v>#DIV/0!</v>
      </c>
      <c r="N1562" s="230" t="e">
        <f>N1559/'Summary (banks)'!$N$99</f>
        <v>#DIV/0!</v>
      </c>
      <c r="O1562" s="230" t="e">
        <f>O1559/'Summary (banks)'!$O$99</f>
        <v>#DIV/0!</v>
      </c>
      <c r="P1562" s="230" t="e">
        <f>P1559/'Summary (banks)'!$P$99</f>
        <v>#DIV/0!</v>
      </c>
      <c r="Q1562" s="230" t="e">
        <f>Q1559/'Summary (banks)'!$Q$99</f>
        <v>#DIV/0!</v>
      </c>
      <c r="R1562" s="230" t="e">
        <f>R1559/'Summary (banks)'!$R$99</f>
        <v>#DIV/0!</v>
      </c>
      <c r="S1562" s="230" t="e">
        <f>S1559/'Summary (banks)'!$S$99</f>
        <v>#DIV/0!</v>
      </c>
      <c r="T1562" s="230" t="e">
        <f>T1559/'Summary (banks)'!$T$99</f>
        <v>#DIV/0!</v>
      </c>
      <c r="U1562" s="230" t="e">
        <f>U1559/'Summary (banks)'!$U$99</f>
        <v>#DIV/0!</v>
      </c>
      <c r="V1562" s="230" t="e">
        <f>V1559/'Summary (banks)'!$V$99</f>
        <v>#DIV/0!</v>
      </c>
      <c r="W1562" s="230">
        <f>W1559/'Summary (banks)'!$W$99</f>
        <v>1.3140096618357486</v>
      </c>
      <c r="X1562" s="230" t="e">
        <f>X1559/'Summary (banks)'!$X$99</f>
        <v>#DIV/0!</v>
      </c>
      <c r="Z1562" s="399"/>
    </row>
    <row r="1563" spans="1:26" s="51" customFormat="1" ht="15.75" thickBot="1" x14ac:dyDescent="0.3">
      <c r="A1563" s="423"/>
      <c r="B1563" s="423"/>
      <c r="C1563" s="424"/>
      <c r="D1563" s="425"/>
      <c r="E1563" s="426"/>
      <c r="F1563" s="426"/>
      <c r="G1563" s="426"/>
      <c r="H1563" s="426"/>
      <c r="I1563" s="426"/>
      <c r="J1563" s="426"/>
      <c r="K1563" s="426"/>
      <c r="L1563" s="426"/>
      <c r="M1563" s="426"/>
      <c r="N1563" s="426"/>
      <c r="O1563" s="426"/>
      <c r="P1563" s="426"/>
      <c r="Q1563" s="426"/>
      <c r="R1563" s="426"/>
      <c r="S1563" s="426"/>
      <c r="T1563" s="426"/>
      <c r="U1563" s="426"/>
      <c r="V1563" s="426"/>
      <c r="W1563" s="426"/>
      <c r="X1563" s="426"/>
      <c r="Y1563" s="97"/>
      <c r="Z1563" s="97"/>
    </row>
    <row r="1564" spans="1:26" s="204" customFormat="1" ht="15.75" thickBot="1" x14ac:dyDescent="0.3">
      <c r="A1564" s="682" t="s">
        <v>481</v>
      </c>
      <c r="B1564" s="684" t="s">
        <v>331</v>
      </c>
      <c r="C1564" s="188" t="s">
        <v>2</v>
      </c>
      <c r="D1564" s="203">
        <f>SUM(E1564:X1564)</f>
        <v>188.06400000000002</v>
      </c>
      <c r="E1564" s="203"/>
      <c r="F1564" s="203"/>
      <c r="G1564" s="203"/>
      <c r="H1564" s="203"/>
      <c r="I1564" s="203"/>
      <c r="J1564" s="188"/>
      <c r="K1564" s="188"/>
      <c r="L1564" s="188"/>
      <c r="M1564" s="188"/>
      <c r="N1564" s="188"/>
      <c r="O1564" s="188"/>
      <c r="P1564" s="188"/>
      <c r="Q1564" s="188"/>
      <c r="R1564" s="188"/>
      <c r="S1564" s="188"/>
      <c r="T1564" s="188">
        <f>Unicredit!D23</f>
        <v>148.92500000000001</v>
      </c>
      <c r="U1564" s="188">
        <f>'Intesa Sao'!D9</f>
        <v>39.139000000000003</v>
      </c>
      <c r="V1564" s="188"/>
      <c r="W1564" s="188"/>
      <c r="X1564" s="188"/>
      <c r="Y1564" s="188"/>
      <c r="Z1564" s="404"/>
    </row>
    <row r="1565" spans="1:26" s="23" customFormat="1" x14ac:dyDescent="0.25">
      <c r="A1565" s="683"/>
      <c r="B1565" s="685"/>
      <c r="C1565" s="189" t="s">
        <v>333</v>
      </c>
      <c r="D1565" s="230">
        <f>D1564/'Summary (banks)'!$D$3</f>
        <v>3.850555670874616E-4</v>
      </c>
      <c r="E1565" s="230">
        <f>E1564/'Summary (banks)'!$E$3</f>
        <v>0</v>
      </c>
      <c r="F1565" s="230">
        <f>F1564/'Summary (banks)'!$F$3</f>
        <v>0</v>
      </c>
      <c r="G1565" s="230">
        <f>G1564/'Summary (banks)'!$G$3</f>
        <v>0</v>
      </c>
      <c r="H1565" s="230">
        <f>H1564/'Summary (banks)'!$H$3</f>
        <v>0</v>
      </c>
      <c r="I1565" s="230">
        <f>I1564/'Summary (banks)'!$I$3</f>
        <v>0</v>
      </c>
      <c r="J1565" s="230">
        <f>J1564/'Summary (banks)'!$J$3</f>
        <v>0</v>
      </c>
      <c r="K1565" s="230">
        <f>K1564/'Summary (banks)'!$K$3</f>
        <v>0</v>
      </c>
      <c r="L1565" s="230">
        <f>L1564/'Summary (banks)'!$L$3</f>
        <v>0</v>
      </c>
      <c r="M1565" s="230">
        <f>M1564/'Summary (banks)'!$M$3</f>
        <v>0</v>
      </c>
      <c r="N1565" s="230">
        <f>N1564/'Summary (banks)'!$N$3</f>
        <v>0</v>
      </c>
      <c r="O1565" s="230">
        <f>O1564/'Summary (banks)'!$O$3</f>
        <v>0</v>
      </c>
      <c r="P1565" s="230">
        <f>P1564/'Summary (banks)'!$P$3</f>
        <v>0</v>
      </c>
      <c r="Q1565" s="230">
        <f>Q1564/'Summary (banks)'!$Q$3</f>
        <v>0</v>
      </c>
      <c r="R1565" s="230">
        <f>R1564/'Summary (banks)'!$R$3</f>
        <v>0</v>
      </c>
      <c r="S1565" s="230">
        <f>S1564/'Summary (banks)'!$S$3</f>
        <v>0</v>
      </c>
      <c r="T1565" s="230">
        <f>T1564/'Summary (banks)'!$T$3</f>
        <v>6.9829998826827907E-3</v>
      </c>
      <c r="U1565" s="230">
        <f>U1564/'Summary (banks)'!$U$3</f>
        <v>1.6546235544344264E-3</v>
      </c>
      <c r="V1565" s="230">
        <f>V1564/'Summary (banks)'!$V$3</f>
        <v>0</v>
      </c>
      <c r="W1565" s="230">
        <f>W1564/'Summary (banks)'!$W$3</f>
        <v>0</v>
      </c>
      <c r="X1565" s="230">
        <f>X1564/'Summary (banks)'!$X$3</f>
        <v>0</v>
      </c>
      <c r="Y1565" s="204"/>
      <c r="Z1565" s="397"/>
    </row>
    <row r="1566" spans="1:26" s="360" customFormat="1" ht="15.75" thickBot="1" x14ac:dyDescent="0.3">
      <c r="A1566" s="683"/>
      <c r="B1566" s="685"/>
      <c r="C1566" s="359" t="s">
        <v>334</v>
      </c>
      <c r="D1566" s="264">
        <f>D1564/'Summary (banks)'!$D$7</f>
        <v>7.3359595009779685E-4</v>
      </c>
      <c r="E1566" s="264">
        <f>E1564/'Summary (banks)'!$E$7</f>
        <v>0</v>
      </c>
      <c r="F1566" s="264">
        <f>F1564/'Summary (banks)'!$F$7</f>
        <v>0</v>
      </c>
      <c r="G1566" s="264">
        <f>G1564/'Summary (banks)'!$G$7</f>
        <v>0</v>
      </c>
      <c r="H1566" s="264">
        <f>H1564/'Summary (banks)'!$H$7</f>
        <v>0</v>
      </c>
      <c r="I1566" s="264">
        <f>I1564/'Summary (banks)'!$I$7</f>
        <v>0</v>
      </c>
      <c r="J1566" s="264">
        <f>J1564/'Summary (banks)'!$J$7</f>
        <v>0</v>
      </c>
      <c r="K1566" s="264">
        <f>K1564/'Summary (banks)'!$K$7</f>
        <v>0</v>
      </c>
      <c r="L1566" s="264">
        <f>L1564/'Summary (banks)'!$L$7</f>
        <v>0</v>
      </c>
      <c r="M1566" s="264">
        <f>M1564/'Summary (banks)'!$M$7</f>
        <v>0</v>
      </c>
      <c r="N1566" s="264">
        <f>N1564/'Summary (banks)'!$N$7</f>
        <v>0</v>
      </c>
      <c r="O1566" s="264">
        <f>O1564/'Summary (banks)'!$O$7</f>
        <v>0</v>
      </c>
      <c r="P1566" s="264">
        <f>P1564/'Summary (banks)'!$P$7</f>
        <v>0</v>
      </c>
      <c r="Q1566" s="264">
        <f>Q1564/'Summary (banks)'!$Q$7</f>
        <v>0</v>
      </c>
      <c r="R1566" s="264">
        <f>R1564/'Summary (banks)'!$R$7</f>
        <v>0</v>
      </c>
      <c r="S1566" s="264">
        <f>S1564/'Summary (banks)'!$S$7</f>
        <v>0</v>
      </c>
      <c r="T1566" s="264">
        <f>T1564/'Summary (banks)'!$T$7</f>
        <v>1.233355906555309E-2</v>
      </c>
      <c r="U1566" s="264">
        <f>U1564/'Summary (banks)'!$U$7</f>
        <v>9.0363691984461821E-3</v>
      </c>
      <c r="V1566" s="264">
        <f>V1564/'Summary (banks)'!$V$7</f>
        <v>0</v>
      </c>
      <c r="W1566" s="264">
        <f>W1564/'Summary (banks)'!$W$7</f>
        <v>0</v>
      </c>
      <c r="X1566" s="264">
        <f>X1564/'Summary (banks)'!$X$7</f>
        <v>0</v>
      </c>
      <c r="Z1566" s="397"/>
    </row>
    <row r="1567" spans="1:26" s="204" customFormat="1" ht="15.75" thickBot="1" x14ac:dyDescent="0.3">
      <c r="A1567" s="683"/>
      <c r="B1567" s="685"/>
      <c r="C1567" s="188" t="s">
        <v>6</v>
      </c>
      <c r="D1567" s="203">
        <f>SUM(E1567:X1567)</f>
        <v>67.013999999999996</v>
      </c>
      <c r="E1567" s="203"/>
      <c r="F1567" s="203"/>
      <c r="G1567" s="203"/>
      <c r="H1567" s="203"/>
      <c r="I1567" s="203"/>
      <c r="J1567" s="188"/>
      <c r="K1567" s="188"/>
      <c r="L1567" s="188"/>
      <c r="M1567" s="188"/>
      <c r="N1567" s="188"/>
      <c r="O1567" s="188"/>
      <c r="P1567" s="188"/>
      <c r="Q1567" s="188"/>
      <c r="R1567" s="188"/>
      <c r="S1567" s="188"/>
      <c r="T1567" s="188">
        <f>Unicredit!F23</f>
        <v>52.351999999999997</v>
      </c>
      <c r="U1567" s="188">
        <f>'Intesa Sao'!F9</f>
        <v>14.661999999999999</v>
      </c>
      <c r="V1567" s="188"/>
      <c r="W1567" s="188"/>
      <c r="X1567" s="188"/>
      <c r="Y1567" s="188"/>
      <c r="Z1567" s="404"/>
    </row>
    <row r="1568" spans="1:26" s="23" customFormat="1" x14ac:dyDescent="0.25">
      <c r="A1568" s="683"/>
      <c r="B1568" s="685"/>
      <c r="C1568" s="189" t="s">
        <v>335</v>
      </c>
      <c r="D1568" s="230">
        <f>D1567/'Summary (banks)'!$D$29</f>
        <v>7.1050534081543376E-4</v>
      </c>
      <c r="E1568" s="230">
        <f>E1567/'Summary (banks)'!$E$29</f>
        <v>0</v>
      </c>
      <c r="F1568" s="230">
        <f>F1567/'Summary (banks)'!$F$29</f>
        <v>0</v>
      </c>
      <c r="G1568" s="230">
        <f>G1567/'Summary (banks)'!$G$29</f>
        <v>0</v>
      </c>
      <c r="H1568" s="230">
        <f>H1567/'Summary (banks)'!$H$29</f>
        <v>0</v>
      </c>
      <c r="I1568" s="230">
        <f>I1567/'Summary (banks)'!$I$29</f>
        <v>0</v>
      </c>
      <c r="J1568" s="230">
        <f>J1567/'Summary (banks)'!$J$29</f>
        <v>0</v>
      </c>
      <c r="K1568" s="230">
        <f>K1567/'Summary (banks)'!$K$29</f>
        <v>0</v>
      </c>
      <c r="L1568" s="230">
        <f>L1567/'Summary (banks)'!$L$29</f>
        <v>0</v>
      </c>
      <c r="M1568" s="230">
        <f>M1567/'Summary (banks)'!$M$29</f>
        <v>0</v>
      </c>
      <c r="N1568" s="230">
        <f>N1567/'Summary (banks)'!$N$29</f>
        <v>0</v>
      </c>
      <c r="O1568" s="230">
        <f>O1567/'Summary (banks)'!$O$29</f>
        <v>0</v>
      </c>
      <c r="P1568" s="230">
        <f>P1567/'Summary (banks)'!$P$29</f>
        <v>0</v>
      </c>
      <c r="Q1568" s="230">
        <f>Q1567/'Summary (banks)'!$Q$29</f>
        <v>0</v>
      </c>
      <c r="R1568" s="230">
        <f>R1567/'Summary (banks)'!$R$29</f>
        <v>0</v>
      </c>
      <c r="S1568" s="230">
        <f>S1567/'Summary (banks)'!$S$29</f>
        <v>0</v>
      </c>
      <c r="T1568" s="230">
        <f>T1567/'Summary (banks)'!$T$29</f>
        <v>2.4583112633781504E-2</v>
      </c>
      <c r="U1568" s="230">
        <f>U1567/'Summary (banks)'!$U$29</f>
        <v>1.8619022693060927E-3</v>
      </c>
      <c r="V1568" s="230">
        <f>V1567/'Summary (banks)'!$V$29</f>
        <v>0</v>
      </c>
      <c r="W1568" s="230">
        <f>W1567/'Summary (banks)'!$W$29</f>
        <v>0</v>
      </c>
      <c r="X1568" s="230">
        <f>X1567/'Summary (banks)'!$X$29</f>
        <v>0</v>
      </c>
      <c r="Y1568" s="204"/>
      <c r="Z1568" s="397"/>
    </row>
    <row r="1569" spans="1:26" s="360" customFormat="1" ht="15.75" thickBot="1" x14ac:dyDescent="0.3">
      <c r="A1569" s="683"/>
      <c r="B1569" s="685"/>
      <c r="C1569" s="359" t="s">
        <v>336</v>
      </c>
      <c r="D1569" s="264">
        <f>D1567/'Summary (banks)'!$D$33</f>
        <v>9.9007573553357565E-4</v>
      </c>
      <c r="E1569" s="264">
        <f>E1567/'Summary (banks)'!$E$33</f>
        <v>0</v>
      </c>
      <c r="F1569" s="264">
        <f>F1567/'Summary (banks)'!$F$33</f>
        <v>0</v>
      </c>
      <c r="G1569" s="264">
        <f>G1567/'Summary (banks)'!$G$33</f>
        <v>0</v>
      </c>
      <c r="H1569" s="264">
        <f>H1567/'Summary (banks)'!$H$33</f>
        <v>0</v>
      </c>
      <c r="I1569" s="264">
        <f>I1567/'Summary (banks)'!$I$33</f>
        <v>0</v>
      </c>
      <c r="J1569" s="264">
        <f>J1567/'Summary (banks)'!$J$33</f>
        <v>0</v>
      </c>
      <c r="K1569" s="264">
        <f>K1567/'Summary (banks)'!$K$33</f>
        <v>0</v>
      </c>
      <c r="L1569" s="264">
        <f>L1567/'Summary (banks)'!$L$33</f>
        <v>0</v>
      </c>
      <c r="M1569" s="264">
        <f>M1567/'Summary (banks)'!$M$33</f>
        <v>0</v>
      </c>
      <c r="N1569" s="264">
        <f>N1567/'Summary (banks)'!$N$33</f>
        <v>0</v>
      </c>
      <c r="O1569" s="264">
        <f>O1567/'Summary (banks)'!$O$33</f>
        <v>0</v>
      </c>
      <c r="P1569" s="264">
        <f>P1567/'Summary (banks)'!$P$33</f>
        <v>0</v>
      </c>
      <c r="Q1569" s="264">
        <f>Q1567/'Summary (banks)'!$Q$33</f>
        <v>0</v>
      </c>
      <c r="R1569" s="264">
        <f>R1567/'Summary (banks)'!$R$33</f>
        <v>0</v>
      </c>
      <c r="S1569" s="264">
        <f>S1567/'Summary (banks)'!$S$33</f>
        <v>0</v>
      </c>
      <c r="T1569" s="264">
        <f>T1567/'Summary (banks)'!$T$33</f>
        <v>1.8667528157116465E-2</v>
      </c>
      <c r="U1569" s="264">
        <f>U1567/'Summary (banks)'!$U$33</f>
        <v>7.6641330387278639E-3</v>
      </c>
      <c r="V1569" s="264">
        <f>V1567/'Summary (banks)'!$V$33</f>
        <v>0</v>
      </c>
      <c r="W1569" s="264">
        <f>W1567/'Summary (banks)'!$W$33</f>
        <v>0</v>
      </c>
      <c r="X1569" s="264">
        <f>X1567/'Summary (banks)'!$X$33</f>
        <v>0</v>
      </c>
      <c r="Z1569" s="397"/>
    </row>
    <row r="1570" spans="1:26" s="204" customFormat="1" ht="15.75" thickBot="1" x14ac:dyDescent="0.3">
      <c r="A1570" s="683"/>
      <c r="B1570" s="685"/>
      <c r="C1570" s="188" t="s">
        <v>400</v>
      </c>
      <c r="D1570" s="203">
        <f>SUM(E1570:X1570)</f>
        <v>7.5049999999999999</v>
      </c>
      <c r="E1570" s="203"/>
      <c r="F1570" s="203"/>
      <c r="G1570" s="203"/>
      <c r="H1570" s="203"/>
      <c r="I1570" s="203"/>
      <c r="J1570" s="188"/>
      <c r="K1570" s="188"/>
      <c r="L1570" s="188"/>
      <c r="M1570" s="188"/>
      <c r="N1570" s="188"/>
      <c r="O1570" s="188"/>
      <c r="P1570" s="188"/>
      <c r="Q1570" s="188"/>
      <c r="R1570" s="188"/>
      <c r="S1570" s="188"/>
      <c r="T1570" s="188">
        <f>Unicredit!G23</f>
        <v>5.9809999999999999</v>
      </c>
      <c r="U1570" s="188">
        <f>'Intesa Sao'!G9</f>
        <v>1.524</v>
      </c>
      <c r="V1570" s="188"/>
      <c r="W1570" s="188"/>
      <c r="X1570" s="188"/>
      <c r="Y1570" s="188"/>
      <c r="Z1570" s="404"/>
    </row>
    <row r="1571" spans="1:26" s="23" customFormat="1" x14ac:dyDescent="0.25">
      <c r="A1571" s="683"/>
      <c r="B1571" s="685"/>
      <c r="C1571" s="189" t="s">
        <v>401</v>
      </c>
      <c r="D1571" s="230">
        <f>D1570/'Summary (banks)'!$D$42</f>
        <v>2.690216417660377E-4</v>
      </c>
      <c r="E1571" s="230">
        <f>E1570/'Summary (banks)'!$E$42</f>
        <v>0</v>
      </c>
      <c r="F1571" s="230">
        <f>F1570/'Summary (banks)'!$F$42</f>
        <v>0</v>
      </c>
      <c r="G1571" s="230">
        <f>G1570/'Summary (banks)'!$G$42</f>
        <v>0</v>
      </c>
      <c r="H1571" s="230">
        <f>H1570/'Summary (banks)'!$H$42</f>
        <v>0</v>
      </c>
      <c r="I1571" s="230">
        <f>I1570/'Summary (banks)'!$I$42</f>
        <v>0</v>
      </c>
      <c r="J1571" s="230">
        <f>J1570/'Summary (banks)'!$J$42</f>
        <v>0</v>
      </c>
      <c r="K1571" s="230">
        <f>K1570/'Summary (banks)'!$K$42</f>
        <v>0</v>
      </c>
      <c r="L1571" s="230">
        <f>L1570/'Summary (banks)'!$L$42</f>
        <v>0</v>
      </c>
      <c r="M1571" s="230">
        <f>M1570/'Summary (banks)'!$M$42</f>
        <v>0</v>
      </c>
      <c r="N1571" s="230">
        <f>N1570/'Summary (banks)'!$N$42</f>
        <v>0</v>
      </c>
      <c r="O1571" s="230">
        <f>O1570/'Summary (banks)'!$O$42</f>
        <v>0</v>
      </c>
      <c r="P1571" s="230">
        <f>P1570/'Summary (banks)'!$P$42</f>
        <v>0</v>
      </c>
      <c r="Q1571" s="230">
        <f>Q1570/'Summary (banks)'!$Q$42</f>
        <v>0</v>
      </c>
      <c r="R1571" s="230">
        <f>R1570/'Summary (banks)'!$R$42</f>
        <v>0</v>
      </c>
      <c r="S1571" s="230">
        <f>S1570/'Summary (banks)'!$S$42</f>
        <v>0</v>
      </c>
      <c r="T1571" s="230">
        <f>T1570/'Summary (banks)'!$T$42</f>
        <v>7.1702591891049439E-2</v>
      </c>
      <c r="U1571" s="230">
        <f>U1570/'Summary (banks)'!$U$42</f>
        <v>1.084858114226163E-3</v>
      </c>
      <c r="V1571" s="230">
        <f>V1570/'Summary (banks)'!$V$42</f>
        <v>0</v>
      </c>
      <c r="W1571" s="230">
        <f>W1570/'Summary (banks)'!$W$42</f>
        <v>0</v>
      </c>
      <c r="X1571" s="230">
        <f>X1570/'Summary (banks)'!$X$42</f>
        <v>0</v>
      </c>
      <c r="Y1571" s="204"/>
      <c r="Z1571" s="397"/>
    </row>
    <row r="1572" spans="1:26" s="360" customFormat="1" ht="15.75" thickBot="1" x14ac:dyDescent="0.3">
      <c r="A1572" s="683"/>
      <c r="B1572" s="685"/>
      <c r="C1572" s="359" t="s">
        <v>402</v>
      </c>
      <c r="D1572" s="264">
        <f>D1570/'Summary (banks)'!$D$46</f>
        <v>4.0271223748200845E-4</v>
      </c>
      <c r="E1572" s="264">
        <f>E1570/'Summary (banks)'!$E$46</f>
        <v>0</v>
      </c>
      <c r="F1572" s="264">
        <f>F1570/'Summary (banks)'!$F$46</f>
        <v>0</v>
      </c>
      <c r="G1572" s="264">
        <f>G1570/'Summary (banks)'!$G$46</f>
        <v>0</v>
      </c>
      <c r="H1572" s="264">
        <f>H1570/'Summary (banks)'!$H$46</f>
        <v>0</v>
      </c>
      <c r="I1572" s="264">
        <f>I1570/'Summary (banks)'!$I$46</f>
        <v>0</v>
      </c>
      <c r="J1572" s="264">
        <f>J1570/'Summary (banks)'!$J$46</f>
        <v>0</v>
      </c>
      <c r="K1572" s="264">
        <f>K1570/'Summary (banks)'!$K$46</f>
        <v>0</v>
      </c>
      <c r="L1572" s="264">
        <f>L1570/'Summary (banks)'!$L$46</f>
        <v>0</v>
      </c>
      <c r="M1572" s="264">
        <f>M1570/'Summary (banks)'!$M$46</f>
        <v>0</v>
      </c>
      <c r="N1572" s="264">
        <f>N1570/'Summary (banks)'!$N$46</f>
        <v>0</v>
      </c>
      <c r="O1572" s="264">
        <f>O1570/'Summary (banks)'!$O$46</f>
        <v>0</v>
      </c>
      <c r="P1572" s="264">
        <f>P1570/'Summary (banks)'!$P$46</f>
        <v>0</v>
      </c>
      <c r="Q1572" s="264">
        <f>Q1570/'Summary (banks)'!$Q$46</f>
        <v>0</v>
      </c>
      <c r="R1572" s="264">
        <f>R1570/'Summary (banks)'!$R$46</f>
        <v>0</v>
      </c>
      <c r="S1572" s="264">
        <f>S1570/'Summary (banks)'!$S$46</f>
        <v>0</v>
      </c>
      <c r="T1572" s="264">
        <f>T1570/'Summary (banks)'!$T$46</f>
        <v>2.6635730445160946E-2</v>
      </c>
      <c r="U1572" s="264">
        <f>U1570/'Summary (banks)'!$U$46</f>
        <v>4.1372907261162384E-3</v>
      </c>
      <c r="V1572" s="264">
        <f>V1570/'Summary (banks)'!$V$46</f>
        <v>0</v>
      </c>
      <c r="W1572" s="264">
        <f>W1570/'Summary (banks)'!$W$46</f>
        <v>0</v>
      </c>
      <c r="X1572" s="264">
        <f>X1570/'Summary (banks)'!$X$46</f>
        <v>0</v>
      </c>
      <c r="Z1572" s="397"/>
    </row>
    <row r="1573" spans="1:26" s="204" customFormat="1" ht="15.75" thickBot="1" x14ac:dyDescent="0.3">
      <c r="A1573" s="683"/>
      <c r="B1573" s="685"/>
      <c r="C1573" s="188" t="s">
        <v>3</v>
      </c>
      <c r="D1573" s="188">
        <f>SUM(E1573:X1573)</f>
        <v>2245</v>
      </c>
      <c r="E1573" s="188"/>
      <c r="F1573" s="188"/>
      <c r="G1573" s="188"/>
      <c r="H1573" s="188"/>
      <c r="I1573" s="188"/>
      <c r="J1573" s="188"/>
      <c r="K1573" s="188"/>
      <c r="L1573" s="188"/>
      <c r="M1573" s="188"/>
      <c r="N1573" s="188"/>
      <c r="O1573" s="188"/>
      <c r="P1573" s="188"/>
      <c r="Q1573" s="188"/>
      <c r="R1573" s="188"/>
      <c r="S1573" s="188"/>
      <c r="T1573" s="188">
        <f>Unicredit!E23</f>
        <v>1713</v>
      </c>
      <c r="U1573" s="188">
        <f>'Intesa Sao'!E9</f>
        <v>532</v>
      </c>
      <c r="V1573" s="188"/>
      <c r="W1573" s="188"/>
      <c r="X1573" s="188"/>
      <c r="Y1573" s="188"/>
      <c r="Z1573" s="404"/>
    </row>
    <row r="1574" spans="1:26" s="23" customFormat="1" x14ac:dyDescent="0.25">
      <c r="A1574" s="683"/>
      <c r="B1574" s="685"/>
      <c r="C1574" s="189" t="s">
        <v>337</v>
      </c>
      <c r="D1574" s="230">
        <f>D1573/'Summary (banks)'!$D$16</f>
        <v>1.0702636424051327E-3</v>
      </c>
      <c r="E1574" s="230">
        <f>E1573/'Summary (banks)'!$E$16</f>
        <v>0</v>
      </c>
      <c r="F1574" s="230">
        <f>F1573/'Summary (banks)'!$F$16</f>
        <v>0</v>
      </c>
      <c r="G1574" s="230">
        <f>G1573/'Summary (banks)'!$G$16</f>
        <v>0</v>
      </c>
      <c r="H1574" s="230">
        <f>H1573/'Summary (banks)'!$H$16</f>
        <v>0</v>
      </c>
      <c r="I1574" s="230">
        <f>I1573/'Summary (banks)'!$I$16</f>
        <v>0</v>
      </c>
      <c r="J1574" s="230">
        <f>J1573/'Summary (banks)'!$J$16</f>
        <v>0</v>
      </c>
      <c r="K1574" s="230">
        <f>K1573/'Summary (banks)'!$K$16</f>
        <v>0</v>
      </c>
      <c r="L1574" s="230">
        <f>L1573/'Summary (banks)'!$L$16</f>
        <v>0</v>
      </c>
      <c r="M1574" s="230">
        <f>M1573/'Summary (banks)'!$M$16</f>
        <v>0</v>
      </c>
      <c r="N1574" s="230">
        <f>N1573/'Summary (banks)'!$N$16</f>
        <v>0</v>
      </c>
      <c r="O1574" s="230">
        <f>O1573/'Summary (banks)'!$O$16</f>
        <v>0</v>
      </c>
      <c r="P1574" s="230">
        <f>P1573/'Summary (banks)'!$P$16</f>
        <v>0</v>
      </c>
      <c r="Q1574" s="230">
        <f>Q1573/'Summary (banks)'!$Q$16</f>
        <v>0</v>
      </c>
      <c r="R1574" s="230">
        <f>R1573/'Summary (banks)'!$R$16</f>
        <v>0</v>
      </c>
      <c r="S1574" s="230">
        <f>S1573/'Summary (banks)'!$S$16</f>
        <v>0</v>
      </c>
      <c r="T1574" s="230">
        <f>T1573/'Summary (banks)'!$T$16</f>
        <v>1.4188097900360293E-2</v>
      </c>
      <c r="U1574" s="230">
        <f>U1573/'Summary (banks)'!$U$16</f>
        <v>6.0180314702322369E-3</v>
      </c>
      <c r="V1574" s="230">
        <f>V1573/'Summary (banks)'!$V$16</f>
        <v>0</v>
      </c>
      <c r="W1574" s="230">
        <f>W1573/'Summary (banks)'!$W$16</f>
        <v>0</v>
      </c>
      <c r="X1574" s="230">
        <f>X1573/'Summary (banks)'!$X$16</f>
        <v>0</v>
      </c>
      <c r="Y1574" s="204"/>
      <c r="Z1574" s="397"/>
    </row>
    <row r="1575" spans="1:26" s="365" customFormat="1" ht="15.75" thickBot="1" x14ac:dyDescent="0.3">
      <c r="A1575" s="683"/>
      <c r="B1575" s="685"/>
      <c r="C1575" s="359" t="s">
        <v>338</v>
      </c>
      <c r="D1575" s="264">
        <f>D1573/'Summary (banks)'!$D$20</f>
        <v>1.9151221284897664E-3</v>
      </c>
      <c r="E1575" s="264">
        <f>E1573/'Summary (banks)'!$E$20</f>
        <v>0</v>
      </c>
      <c r="F1575" s="264">
        <f>F1573/'Summary (banks)'!$F$20</f>
        <v>0</v>
      </c>
      <c r="G1575" s="264">
        <f>G1573/'Summary (banks)'!$G$20</f>
        <v>0</v>
      </c>
      <c r="H1575" s="264">
        <f>H1573/'Summary (banks)'!$H$20</f>
        <v>0</v>
      </c>
      <c r="I1575" s="264">
        <f>I1573/'Summary (banks)'!$I$20</f>
        <v>0</v>
      </c>
      <c r="J1575" s="264">
        <f>J1573/'Summary (banks)'!$J$20</f>
        <v>0</v>
      </c>
      <c r="K1575" s="264">
        <f>K1573/'Summary (banks)'!$K$20</f>
        <v>0</v>
      </c>
      <c r="L1575" s="264">
        <f>L1573/'Summary (banks)'!$L$20</f>
        <v>0</v>
      </c>
      <c r="M1575" s="264">
        <f>M1573/'Summary (banks)'!$M$20</f>
        <v>0</v>
      </c>
      <c r="N1575" s="264">
        <f>N1573/'Summary (banks)'!$N$20</f>
        <v>0</v>
      </c>
      <c r="O1575" s="264">
        <f>O1573/'Summary (banks)'!$O$20</f>
        <v>0</v>
      </c>
      <c r="P1575" s="264">
        <f>P1573/'Summary (banks)'!$P$20</f>
        <v>0</v>
      </c>
      <c r="Q1575" s="264">
        <f>Q1573/'Summary (banks)'!$Q$20</f>
        <v>0</v>
      </c>
      <c r="R1575" s="264">
        <f>R1573/'Summary (banks)'!$R$20</f>
        <v>0</v>
      </c>
      <c r="S1575" s="264">
        <f>S1573/'Summary (banks)'!$S$20</f>
        <v>0</v>
      </c>
      <c r="T1575" s="264">
        <f>T1573/'Summary (banks)'!$T$20</f>
        <v>2.3507616303005352E-2</v>
      </c>
      <c r="U1575" s="264">
        <f>U1573/'Summary (banks)'!$U$20</f>
        <v>1.9589071360188528E-2</v>
      </c>
      <c r="V1575" s="264">
        <f>V1573/'Summary (banks)'!$V$20</f>
        <v>0</v>
      </c>
      <c r="W1575" s="264">
        <f>W1573/'Summary (banks)'!$W$20</f>
        <v>0</v>
      </c>
      <c r="X1575" s="264">
        <f>X1573/'Summary (banks)'!$X$20</f>
        <v>0</v>
      </c>
      <c r="Y1575" s="360"/>
      <c r="Z1575" s="397"/>
    </row>
    <row r="1576" spans="1:26" s="230" customFormat="1" ht="15" customHeight="1" thickTop="1" thickBot="1" x14ac:dyDescent="0.3">
      <c r="A1576" s="683"/>
      <c r="B1576" s="685"/>
      <c r="C1576" s="190" t="s">
        <v>405</v>
      </c>
      <c r="D1576" s="188"/>
      <c r="E1576" s="190"/>
      <c r="F1576" s="190"/>
      <c r="G1576" s="190"/>
      <c r="H1576" s="188"/>
      <c r="I1576" s="188"/>
      <c r="J1576" s="190"/>
      <c r="K1576" s="190"/>
      <c r="L1576" s="190"/>
      <c r="M1576" s="190"/>
      <c r="N1576" s="190"/>
      <c r="O1576" s="190"/>
      <c r="P1576" s="188"/>
      <c r="Q1576" s="188"/>
      <c r="R1576" s="190"/>
      <c r="S1576" s="190"/>
      <c r="T1576" s="188"/>
      <c r="U1576" s="188"/>
      <c r="V1576" s="188"/>
      <c r="W1576" s="188"/>
      <c r="X1576" s="188"/>
      <c r="Y1576" s="190"/>
      <c r="Z1576" s="405"/>
    </row>
    <row r="1577" spans="1:26" s="204" customFormat="1" ht="15.75" thickBot="1" x14ac:dyDescent="0.3">
      <c r="A1577" s="683"/>
      <c r="B1577" s="686"/>
      <c r="C1577" s="191" t="s">
        <v>406</v>
      </c>
      <c r="D1577" s="192"/>
      <c r="E1577" s="192"/>
      <c r="F1577" s="192"/>
      <c r="G1577" s="192"/>
      <c r="H1577" s="192"/>
      <c r="I1577" s="192"/>
      <c r="J1577" s="192"/>
      <c r="K1577" s="192"/>
      <c r="L1577" s="192"/>
      <c r="M1577" s="192"/>
      <c r="N1577" s="192"/>
      <c r="O1577" s="192"/>
      <c r="P1577" s="192"/>
      <c r="Q1577" s="192"/>
      <c r="R1577" s="192"/>
      <c r="S1577" s="192"/>
      <c r="T1577" s="192"/>
      <c r="U1577" s="192"/>
      <c r="V1577" s="192"/>
      <c r="W1577" s="192"/>
      <c r="X1577" s="192"/>
      <c r="Y1577" s="192"/>
      <c r="Z1577" s="398"/>
    </row>
    <row r="1578" spans="1:26" s="23" customFormat="1" ht="16.5" thickTop="1" thickBot="1" x14ac:dyDescent="0.3">
      <c r="A1578" s="683"/>
      <c r="B1578" s="687" t="s">
        <v>82</v>
      </c>
      <c r="C1578" s="200" t="s">
        <v>91</v>
      </c>
      <c r="D1578" s="200">
        <f>D1570/D1567</f>
        <v>0.11199152415913094</v>
      </c>
      <c r="E1578" s="200" t="e">
        <f>E1570/E1567</f>
        <v>#DIV/0!</v>
      </c>
      <c r="F1578" s="200" t="e">
        <f t="shared" ref="F1578:X1578" si="46">F1570/F1567</f>
        <v>#DIV/0!</v>
      </c>
      <c r="G1578" s="200" t="e">
        <f t="shared" si="46"/>
        <v>#DIV/0!</v>
      </c>
      <c r="H1578" s="200" t="e">
        <f t="shared" si="46"/>
        <v>#DIV/0!</v>
      </c>
      <c r="I1578" s="200" t="e">
        <f t="shared" si="46"/>
        <v>#DIV/0!</v>
      </c>
      <c r="J1578" s="200" t="e">
        <f t="shared" si="46"/>
        <v>#DIV/0!</v>
      </c>
      <c r="K1578" s="200" t="e">
        <f t="shared" si="46"/>
        <v>#DIV/0!</v>
      </c>
      <c r="L1578" s="200" t="e">
        <f t="shared" si="46"/>
        <v>#DIV/0!</v>
      </c>
      <c r="M1578" s="200" t="e">
        <f t="shared" si="46"/>
        <v>#DIV/0!</v>
      </c>
      <c r="N1578" s="200" t="e">
        <f t="shared" si="46"/>
        <v>#DIV/0!</v>
      </c>
      <c r="O1578" s="200" t="e">
        <f t="shared" si="46"/>
        <v>#DIV/0!</v>
      </c>
      <c r="P1578" s="200" t="e">
        <f t="shared" si="46"/>
        <v>#DIV/0!</v>
      </c>
      <c r="Q1578" s="200" t="e">
        <f t="shared" si="46"/>
        <v>#DIV/0!</v>
      </c>
      <c r="R1578" s="200" t="e">
        <f t="shared" si="46"/>
        <v>#DIV/0!</v>
      </c>
      <c r="S1578" s="200" t="e">
        <f t="shared" si="46"/>
        <v>#DIV/0!</v>
      </c>
      <c r="T1578" s="200">
        <f t="shared" si="46"/>
        <v>0.11424587408312958</v>
      </c>
      <c r="U1578" s="200">
        <f t="shared" si="46"/>
        <v>0.10394216341563225</v>
      </c>
      <c r="V1578" s="200" t="e">
        <f t="shared" si="46"/>
        <v>#DIV/0!</v>
      </c>
      <c r="W1578" s="200" t="e">
        <f t="shared" si="46"/>
        <v>#DIV/0!</v>
      </c>
      <c r="X1578" s="200" t="e">
        <f t="shared" si="46"/>
        <v>#DIV/0!</v>
      </c>
      <c r="Y1578" s="200"/>
      <c r="Z1578" s="406" t="e">
        <f>MEDIAN(E1578:X1578)</f>
        <v>#DIV/0!</v>
      </c>
    </row>
    <row r="1579" spans="1:26" s="204" customFormat="1" ht="15.75" thickBot="1" x14ac:dyDescent="0.3">
      <c r="A1579" s="683"/>
      <c r="B1579" s="688"/>
      <c r="C1579" s="193" t="s">
        <v>407</v>
      </c>
      <c r="Z1579" s="397"/>
    </row>
    <row r="1580" spans="1:26" s="204" customFormat="1" ht="15.75" thickBot="1" x14ac:dyDescent="0.3">
      <c r="A1580" s="683"/>
      <c r="B1580" s="688"/>
      <c r="C1580" s="188" t="s">
        <v>497</v>
      </c>
      <c r="D1580" s="233">
        <f t="shared" ref="D1580:X1580" si="47">D1567/D1573</f>
        <v>2.9850334075723829E-2</v>
      </c>
      <c r="E1580" s="188" t="e">
        <f t="shared" si="47"/>
        <v>#DIV/0!</v>
      </c>
      <c r="F1580" s="188" t="e">
        <f t="shared" si="47"/>
        <v>#DIV/0!</v>
      </c>
      <c r="G1580" s="188" t="e">
        <f t="shared" si="47"/>
        <v>#DIV/0!</v>
      </c>
      <c r="H1580" s="188" t="e">
        <f t="shared" si="47"/>
        <v>#DIV/0!</v>
      </c>
      <c r="I1580" s="188" t="e">
        <f t="shared" si="47"/>
        <v>#DIV/0!</v>
      </c>
      <c r="J1580" s="188" t="e">
        <f t="shared" si="47"/>
        <v>#DIV/0!</v>
      </c>
      <c r="K1580" s="188" t="e">
        <f t="shared" si="47"/>
        <v>#DIV/0!</v>
      </c>
      <c r="L1580" s="188" t="e">
        <f t="shared" si="47"/>
        <v>#DIV/0!</v>
      </c>
      <c r="M1580" s="188" t="e">
        <f t="shared" si="47"/>
        <v>#DIV/0!</v>
      </c>
      <c r="N1580" s="188" t="e">
        <f t="shared" si="47"/>
        <v>#DIV/0!</v>
      </c>
      <c r="O1580" s="188" t="e">
        <f t="shared" si="47"/>
        <v>#DIV/0!</v>
      </c>
      <c r="P1580" s="188" t="e">
        <f t="shared" si="47"/>
        <v>#DIV/0!</v>
      </c>
      <c r="Q1580" s="188" t="e">
        <f t="shared" si="47"/>
        <v>#DIV/0!</v>
      </c>
      <c r="R1580" s="188" t="e">
        <f t="shared" si="47"/>
        <v>#DIV/0!</v>
      </c>
      <c r="S1580" s="188" t="e">
        <f t="shared" si="47"/>
        <v>#DIV/0!</v>
      </c>
      <c r="T1580" s="188">
        <f t="shared" si="47"/>
        <v>3.0561587857559833E-2</v>
      </c>
      <c r="U1580" s="188">
        <f t="shared" si="47"/>
        <v>2.7560150375939847E-2</v>
      </c>
      <c r="V1580" s="188" t="e">
        <f t="shared" si="47"/>
        <v>#DIV/0!</v>
      </c>
      <c r="W1580" s="188" t="e">
        <f t="shared" si="47"/>
        <v>#DIV/0!</v>
      </c>
      <c r="X1580" s="188" t="e">
        <f t="shared" si="47"/>
        <v>#DIV/0!</v>
      </c>
      <c r="Y1580" s="188"/>
      <c r="Z1580" s="404"/>
    </row>
    <row r="1581" spans="1:26" s="204" customFormat="1" x14ac:dyDescent="0.25">
      <c r="A1581" s="683"/>
      <c r="B1581" s="688"/>
      <c r="C1581" s="189" t="s">
        <v>445</v>
      </c>
      <c r="D1581" s="234">
        <f>D1580/'Summary (banks)'!$D$81</f>
        <v>0.66386011134486655</v>
      </c>
      <c r="E1581" s="230" t="e">
        <f>E1580/'Summary (banks)'!$E$81</f>
        <v>#DIV/0!</v>
      </c>
      <c r="F1581" s="230" t="e">
        <f>F1580/'Summary (banks)'!$F$81</f>
        <v>#DIV/0!</v>
      </c>
      <c r="G1581" s="230" t="e">
        <f>G1580/'Summary (banks)'!$G$81</f>
        <v>#DIV/0!</v>
      </c>
      <c r="H1581" s="230" t="e">
        <f>H1580/'Summary (banks)'!$H$81</f>
        <v>#DIV/0!</v>
      </c>
      <c r="I1581" s="230" t="e">
        <f>I1580/'Summary (banks)'!$I$81</f>
        <v>#DIV/0!</v>
      </c>
      <c r="J1581" s="230" t="e">
        <f>J1580/'Summary (banks)'!$J$81</f>
        <v>#DIV/0!</v>
      </c>
      <c r="K1581" s="230" t="e">
        <f>K1580/'Summary (banks)'!$K$81</f>
        <v>#DIV/0!</v>
      </c>
      <c r="L1581" s="230" t="e">
        <f>L1580/'Summary (banks)'!$L$81</f>
        <v>#DIV/0!</v>
      </c>
      <c r="M1581" s="230" t="e">
        <f>M1580/'Summary (banks)'!$M$81</f>
        <v>#DIV/0!</v>
      </c>
      <c r="N1581" s="230" t="e">
        <f>N1580/'Summary (banks)'!$N$81</f>
        <v>#DIV/0!</v>
      </c>
      <c r="O1581" s="230" t="e">
        <f>O1580/'Summary (banks)'!$O$81</f>
        <v>#DIV/0!</v>
      </c>
      <c r="P1581" s="230" t="e">
        <f>P1580/'Summary (banks)'!$P$81</f>
        <v>#DIV/0!</v>
      </c>
      <c r="Q1581" s="230" t="e">
        <f>Q1580/'Summary (banks)'!$Q$81</f>
        <v>#DIV/0!</v>
      </c>
      <c r="R1581" s="230" t="e">
        <f>R1580/'Summary (banks)'!$R$81</f>
        <v>#DIV/0!</v>
      </c>
      <c r="S1581" s="230" t="e">
        <f>S1580/'Summary (banks)'!$S$81</f>
        <v>#DIV/0!</v>
      </c>
      <c r="T1581" s="230">
        <f>T1580/'Summary (banks)'!$T$81</f>
        <v>1.7326573869466488</v>
      </c>
      <c r="U1581" s="230">
        <f>U1580/'Summary (banks)'!$U$81</f>
        <v>0.30938726035512759</v>
      </c>
      <c r="V1581" s="230" t="e">
        <f>V1580/'Summary (banks)'!$V$81</f>
        <v>#DIV/0!</v>
      </c>
      <c r="W1581" s="230" t="e">
        <f>W1580/'Summary (banks)'!$W$81</f>
        <v>#DIV/0!</v>
      </c>
      <c r="X1581" s="230" t="e">
        <f>X1580/'Summary (banks)'!$X$81</f>
        <v>#DIV/0!</v>
      </c>
      <c r="Z1581" s="397"/>
    </row>
    <row r="1582" spans="1:26" s="364" customFormat="1" x14ac:dyDescent="0.25">
      <c r="A1582" s="683"/>
      <c r="B1582" s="688"/>
      <c r="C1582" s="359" t="s">
        <v>446</v>
      </c>
      <c r="D1582" s="363">
        <f>D1580/'Summary (banks)'!$D$84</f>
        <v>0.51697785786347372</v>
      </c>
      <c r="E1582" s="264" t="e">
        <f>E1580/'Summary (banks)'!$E$84</f>
        <v>#DIV/0!</v>
      </c>
      <c r="F1582" s="264" t="e">
        <f>F1580/'Summary (banks)'!$F$84</f>
        <v>#DIV/0!</v>
      </c>
      <c r="G1582" s="264" t="e">
        <f>G1580/'Summary (banks)'!$G$84</f>
        <v>#DIV/0!</v>
      </c>
      <c r="H1582" s="264" t="e">
        <f>H1580/'Summary (banks)'!$H$84</f>
        <v>#DIV/0!</v>
      </c>
      <c r="I1582" s="264" t="e">
        <f>I1580/'Summary (banks)'!$I$84</f>
        <v>#DIV/0!</v>
      </c>
      <c r="J1582" s="264" t="e">
        <f>J1580/'Summary (banks)'!$J$84</f>
        <v>#DIV/0!</v>
      </c>
      <c r="K1582" s="264" t="e">
        <f>K1580/'Summary (banks)'!$K$84</f>
        <v>#DIV/0!</v>
      </c>
      <c r="L1582" s="264" t="e">
        <f>L1580/'Summary (banks)'!$L$84</f>
        <v>#DIV/0!</v>
      </c>
      <c r="M1582" s="264" t="e">
        <f>M1580/'Summary (banks)'!$M$84</f>
        <v>#DIV/0!</v>
      </c>
      <c r="N1582" s="264" t="e">
        <f>N1580/'Summary (banks)'!$N$84</f>
        <v>#DIV/0!</v>
      </c>
      <c r="O1582" s="264" t="e">
        <f>O1580/'Summary (banks)'!$O$84</f>
        <v>#DIV/0!</v>
      </c>
      <c r="P1582" s="264" t="e">
        <f>P1580/'Summary (banks)'!$P$84</f>
        <v>#DIV/0!</v>
      </c>
      <c r="Q1582" s="264" t="e">
        <f>Q1580/'Summary (banks)'!$Q$84</f>
        <v>#DIV/0!</v>
      </c>
      <c r="R1582" s="264" t="e">
        <f>R1580/'Summary (banks)'!$R$84</f>
        <v>#DIV/0!</v>
      </c>
      <c r="S1582" s="264" t="e">
        <f>S1580/'Summary (banks)'!$S$84</f>
        <v>#DIV/0!</v>
      </c>
      <c r="T1582" s="264">
        <f>T1580/'Summary (banks)'!$T$84</f>
        <v>0.79410553228784397</v>
      </c>
      <c r="U1582" s="264">
        <f>U1580/'Summary (banks)'!$U$84</f>
        <v>0.3912453478679912</v>
      </c>
      <c r="V1582" s="264" t="e">
        <f>V1580/'Summary (banks)'!$V$84</f>
        <v>#DIV/0!</v>
      </c>
      <c r="W1582" s="264" t="e">
        <f>W1580/'Summary (banks)'!$W$84</f>
        <v>#DIV/0!</v>
      </c>
      <c r="X1582" s="264" t="e">
        <f>X1580/'Summary (banks)'!$X$84</f>
        <v>#DIV/0!</v>
      </c>
      <c r="Y1582" s="360"/>
      <c r="Z1582" s="397"/>
    </row>
    <row r="1583" spans="1:26" s="204" customFormat="1" ht="15.75" thickBot="1" x14ac:dyDescent="0.3">
      <c r="A1583" s="683"/>
      <c r="B1583" s="688"/>
      <c r="C1583" s="372" t="s">
        <v>447</v>
      </c>
      <c r="D1583" s="234">
        <f>D1580/'Summary (banks)'!$D$92</f>
        <v>0.7146943921656036</v>
      </c>
      <c r="E1583" s="230" t="e">
        <f>E1580/'Summary (banks)'!$E$86</f>
        <v>#DIV/0!</v>
      </c>
      <c r="F1583" s="230" t="e">
        <f>F1580/'Summary (banks)'!$F$86</f>
        <v>#DIV/0!</v>
      </c>
      <c r="G1583" s="230" t="e">
        <f>G1580/'Summary (banks)'!$G$86</f>
        <v>#DIV/0!</v>
      </c>
      <c r="H1583" s="230" t="e">
        <f>H1580/'Summary (banks)'!$H$86</f>
        <v>#DIV/0!</v>
      </c>
      <c r="I1583" s="230" t="e">
        <f>I1580/'Summary (banks)'!$I$86</f>
        <v>#DIV/0!</v>
      </c>
      <c r="J1583" s="230" t="e">
        <f>J1580/'Summary (banks)'!$J$86</f>
        <v>#DIV/0!</v>
      </c>
      <c r="K1583" s="230" t="e">
        <f>K1580/'Summary (banks)'!$K$86</f>
        <v>#DIV/0!</v>
      </c>
      <c r="L1583" s="230" t="e">
        <f>L1580/'Summary (banks)'!$L$86</f>
        <v>#DIV/0!</v>
      </c>
      <c r="M1583" s="230" t="e">
        <f>M1580/'Summary (banks)'!$M$86</f>
        <v>#DIV/0!</v>
      </c>
      <c r="N1583" s="230" t="e">
        <f>N1580/'Summary (banks)'!$N$86</f>
        <v>#DIV/0!</v>
      </c>
      <c r="O1583" s="230" t="e">
        <f>O1580/'Summary (banks)'!$O$86</f>
        <v>#DIV/0!</v>
      </c>
      <c r="P1583" s="230" t="e">
        <f>P1580/'Summary (banks)'!$P$86</f>
        <v>#DIV/0!</v>
      </c>
      <c r="Q1583" s="230" t="e">
        <f>Q1580/'Summary (banks)'!$Q$86</f>
        <v>#DIV/0!</v>
      </c>
      <c r="R1583" s="230" t="e">
        <f>R1580/'Summary (banks)'!$R$86</f>
        <v>#DIV/0!</v>
      </c>
      <c r="S1583" s="230" t="e">
        <f>S1580/'Summary (banks)'!$S$86</f>
        <v>#DIV/0!</v>
      </c>
      <c r="T1583" s="230">
        <f>T1580/'Summary (banks)'!$T$86</f>
        <v>0.33180340807816233</v>
      </c>
      <c r="U1583" s="230">
        <f>U1580/'Summary (banks)'!$U$86</f>
        <v>1.5747963805736911E-2</v>
      </c>
      <c r="V1583" s="230" t="e">
        <f>V1580/'Summary (banks)'!$V$86</f>
        <v>#DIV/0!</v>
      </c>
      <c r="W1583" s="230" t="e">
        <f>W1580/'Summary (banks)'!$W$86</f>
        <v>#DIV/0!</v>
      </c>
      <c r="X1583" s="230" t="e">
        <f>X1580/'Summary (banks)'!$X$86</f>
        <v>#DIV/0!</v>
      </c>
      <c r="Z1583" s="397"/>
    </row>
    <row r="1584" spans="1:26" s="230" customFormat="1" ht="15.75" thickBot="1" x14ac:dyDescent="0.3">
      <c r="A1584" s="683"/>
      <c r="B1584" s="688"/>
      <c r="C1584" s="201" t="s">
        <v>498</v>
      </c>
      <c r="D1584" s="201">
        <f t="shared" ref="D1584:X1584" si="48">D1567/D1564</f>
        <v>0.3563361408882082</v>
      </c>
      <c r="E1584" s="201" t="e">
        <f t="shared" si="48"/>
        <v>#DIV/0!</v>
      </c>
      <c r="F1584" s="201" t="e">
        <f t="shared" si="48"/>
        <v>#DIV/0!</v>
      </c>
      <c r="G1584" s="201" t="e">
        <f t="shared" si="48"/>
        <v>#DIV/0!</v>
      </c>
      <c r="H1584" s="201" t="e">
        <f t="shared" si="48"/>
        <v>#DIV/0!</v>
      </c>
      <c r="I1584" s="201" t="e">
        <f t="shared" si="48"/>
        <v>#DIV/0!</v>
      </c>
      <c r="J1584" s="201" t="e">
        <f t="shared" si="48"/>
        <v>#DIV/0!</v>
      </c>
      <c r="K1584" s="201" t="e">
        <f t="shared" si="48"/>
        <v>#DIV/0!</v>
      </c>
      <c r="L1584" s="201" t="e">
        <f t="shared" si="48"/>
        <v>#DIV/0!</v>
      </c>
      <c r="M1584" s="201" t="e">
        <f t="shared" si="48"/>
        <v>#DIV/0!</v>
      </c>
      <c r="N1584" s="201" t="e">
        <f t="shared" si="48"/>
        <v>#DIV/0!</v>
      </c>
      <c r="O1584" s="201" t="e">
        <f t="shared" si="48"/>
        <v>#DIV/0!</v>
      </c>
      <c r="P1584" s="201" t="e">
        <f t="shared" si="48"/>
        <v>#DIV/0!</v>
      </c>
      <c r="Q1584" s="201" t="e">
        <f t="shared" si="48"/>
        <v>#DIV/0!</v>
      </c>
      <c r="R1584" s="201" t="e">
        <f t="shared" si="48"/>
        <v>#DIV/0!</v>
      </c>
      <c r="S1584" s="201" t="e">
        <f t="shared" si="48"/>
        <v>#DIV/0!</v>
      </c>
      <c r="T1584" s="201">
        <f t="shared" si="48"/>
        <v>0.35153265066308542</v>
      </c>
      <c r="U1584" s="201">
        <f t="shared" si="48"/>
        <v>0.37461355681034259</v>
      </c>
      <c r="V1584" s="201" t="e">
        <f t="shared" si="48"/>
        <v>#DIV/0!</v>
      </c>
      <c r="W1584" s="201" t="e">
        <f t="shared" si="48"/>
        <v>#DIV/0!</v>
      </c>
      <c r="X1584" s="201" t="e">
        <f t="shared" si="48"/>
        <v>#DIV/0!</v>
      </c>
      <c r="Y1584" s="201"/>
      <c r="Z1584" s="407"/>
    </row>
    <row r="1585" spans="1:26" s="230" customFormat="1" x14ac:dyDescent="0.25">
      <c r="A1585" s="683"/>
      <c r="B1585" s="688"/>
      <c r="C1585" s="382" t="s">
        <v>445</v>
      </c>
      <c r="D1585" s="230">
        <f>D1584/'Summary (banks)'!$D$94</f>
        <v>1.8452020995038607</v>
      </c>
      <c r="E1585" s="230" t="e">
        <f>E1584/'Summary (banks)'!$E$94</f>
        <v>#DIV/0!</v>
      </c>
      <c r="F1585" s="230" t="e">
        <f>F1584/'Summary (banks)'!$F$94</f>
        <v>#DIV/0!</v>
      </c>
      <c r="G1585" s="230" t="e">
        <f>G1584/'Summary (banks)'!$G$94</f>
        <v>#DIV/0!</v>
      </c>
      <c r="H1585" s="230" t="e">
        <f>H1584/'Summary (banks)'!$H$94</f>
        <v>#DIV/0!</v>
      </c>
      <c r="I1585" s="230" t="e">
        <f>I1584/'Summary (banks)'!$I$94</f>
        <v>#DIV/0!</v>
      </c>
      <c r="J1585" s="230" t="e">
        <f>J1584/'Summary (banks)'!$J$94</f>
        <v>#DIV/0!</v>
      </c>
      <c r="K1585" s="230" t="e">
        <f>K1584/'Summary (banks)'!$K$94</f>
        <v>#DIV/0!</v>
      </c>
      <c r="L1585" s="230" t="e">
        <f>L1584/'Summary (banks)'!$L$94</f>
        <v>#DIV/0!</v>
      </c>
      <c r="M1585" s="230" t="e">
        <f>M1584/'Summary (banks)'!$M$94</f>
        <v>#DIV/0!</v>
      </c>
      <c r="N1585" s="230" t="e">
        <f>N1584/'Summary (banks)'!$N$94</f>
        <v>#DIV/0!</v>
      </c>
      <c r="O1585" s="230" t="e">
        <f>O1584/'Summary (banks)'!$O$94</f>
        <v>#DIV/0!</v>
      </c>
      <c r="P1585" s="230" t="e">
        <f>P1584/'Summary (banks)'!$P$94</f>
        <v>#DIV/0!</v>
      </c>
      <c r="Q1585" s="230" t="e">
        <f>Q1584/'Summary (banks)'!$Q$94</f>
        <v>#DIV/0!</v>
      </c>
      <c r="R1585" s="230" t="e">
        <f>R1584/'Summary (banks)'!$R$94</f>
        <v>#DIV/0!</v>
      </c>
      <c r="S1585" s="230" t="e">
        <f>S1584/'Summary (banks)'!$S$94</f>
        <v>#DIV/0!</v>
      </c>
      <c r="T1585" s="230">
        <f>T1584/'Summary (banks)'!$T$94</f>
        <v>3.5204228908474429</v>
      </c>
      <c r="U1585" s="230">
        <f>U1584/'Summary (banks)'!$U$94</f>
        <v>1.1252724308898874</v>
      </c>
      <c r="V1585" s="230" t="e">
        <f>V1584/'Summary (banks)'!$V$94</f>
        <v>#DIV/0!</v>
      </c>
      <c r="W1585" s="230" t="e">
        <f>W1584/'Summary (banks)'!$W$94</f>
        <v>#DIV/0!</v>
      </c>
      <c r="X1585" s="230" t="e">
        <f>X1584/'Summary (banks)'!$X$94</f>
        <v>#DIV/0!</v>
      </c>
      <c r="Z1585" s="399"/>
    </row>
    <row r="1586" spans="1:26" s="386" customFormat="1" x14ac:dyDescent="0.25">
      <c r="A1586" s="683"/>
      <c r="B1586" s="688"/>
      <c r="C1586" s="383" t="s">
        <v>446</v>
      </c>
      <c r="D1586" s="264">
        <f>D1584/'Summary (banks)'!$D$97</f>
        <v>1.3496199582366655</v>
      </c>
      <c r="E1586" s="264" t="e">
        <f>E1584/'Summary (banks)'!$E$97</f>
        <v>#DIV/0!</v>
      </c>
      <c r="F1586" s="264" t="e">
        <f>F1584/'Summary (banks)'!$F$97</f>
        <v>#DIV/0!</v>
      </c>
      <c r="G1586" s="264" t="e">
        <f>G1584/'Summary (banks)'!$G$97</f>
        <v>#DIV/0!</v>
      </c>
      <c r="H1586" s="264" t="e">
        <f>H1584/'Summary (banks)'!$H$97</f>
        <v>#DIV/0!</v>
      </c>
      <c r="I1586" s="264" t="e">
        <f>I1584/'Summary (banks)'!$I$97</f>
        <v>#DIV/0!</v>
      </c>
      <c r="J1586" s="264" t="e">
        <f>J1584/'Summary (banks)'!$J$97</f>
        <v>#DIV/0!</v>
      </c>
      <c r="K1586" s="264" t="e">
        <f>K1584/'Summary (banks)'!$K$97</f>
        <v>#DIV/0!</v>
      </c>
      <c r="L1586" s="264" t="e">
        <f>L1584/'Summary (banks)'!$L$97</f>
        <v>#DIV/0!</v>
      </c>
      <c r="M1586" s="264" t="e">
        <f>M1584/'Summary (banks)'!$M$97</f>
        <v>#DIV/0!</v>
      </c>
      <c r="N1586" s="264" t="e">
        <f>N1584/'Summary (banks)'!$N$97</f>
        <v>#DIV/0!</v>
      </c>
      <c r="O1586" s="264" t="e">
        <f>O1584/'Summary (banks)'!$O$97</f>
        <v>#DIV/0!</v>
      </c>
      <c r="P1586" s="264" t="e">
        <f>P1584/'Summary (banks)'!$P$97</f>
        <v>#DIV/0!</v>
      </c>
      <c r="Q1586" s="264" t="e">
        <f>Q1584/'Summary (banks)'!$Q$97</f>
        <v>#DIV/0!</v>
      </c>
      <c r="R1586" s="264" t="e">
        <f>R1584/'Summary (banks)'!$R$97</f>
        <v>#DIV/0!</v>
      </c>
      <c r="S1586" s="264" t="e">
        <f>S1584/'Summary (banks)'!$S$97</f>
        <v>#DIV/0!</v>
      </c>
      <c r="T1586" s="264">
        <f>T1584/'Summary (banks)'!$T$97</f>
        <v>1.5135556620678765</v>
      </c>
      <c r="U1586" s="264">
        <f>U1584/'Summary (banks)'!$U$97</f>
        <v>0.84814297318061371</v>
      </c>
      <c r="V1586" s="264" t="e">
        <f>V1584/'Summary (banks)'!$V$97</f>
        <v>#DIV/0!</v>
      </c>
      <c r="W1586" s="264" t="e">
        <f>W1584/'Summary (banks)'!$W$97</f>
        <v>#DIV/0!</v>
      </c>
      <c r="X1586" s="264" t="e">
        <f>X1584/'Summary (banks)'!$X$97</f>
        <v>#DIV/0!</v>
      </c>
      <c r="Y1586" s="264"/>
      <c r="Z1586" s="399"/>
    </row>
    <row r="1587" spans="1:26" s="230" customFormat="1" x14ac:dyDescent="0.25">
      <c r="A1587" s="683"/>
      <c r="B1587" s="688"/>
      <c r="C1587" s="385" t="s">
        <v>447</v>
      </c>
      <c r="D1587" s="230">
        <f>D1584/'Summary (banks)'!$D$105</f>
        <v>1.6425016620104798</v>
      </c>
      <c r="E1587" s="230" t="e">
        <f>E1584/'Summary (banks)'!$E$99</f>
        <v>#DIV/0!</v>
      </c>
      <c r="F1587" s="230" t="e">
        <f>F1584/'Summary (banks)'!$F$99</f>
        <v>#DIV/0!</v>
      </c>
      <c r="G1587" s="230" t="e">
        <f>G1584/'Summary (banks)'!$G$99</f>
        <v>#DIV/0!</v>
      </c>
      <c r="H1587" s="230" t="e">
        <f>H1584/'Summary (banks)'!$H$99</f>
        <v>#DIV/0!</v>
      </c>
      <c r="I1587" s="230" t="e">
        <f>I1584/'Summary (banks)'!$I$99</f>
        <v>#DIV/0!</v>
      </c>
      <c r="J1587" s="230" t="e">
        <f>J1584/'Summary (banks)'!$J$99</f>
        <v>#DIV/0!</v>
      </c>
      <c r="K1587" s="230" t="e">
        <f>K1584/'Summary (banks)'!$K$99</f>
        <v>#DIV/0!</v>
      </c>
      <c r="L1587" s="230" t="e">
        <f>L1584/'Summary (banks)'!$L$99</f>
        <v>#DIV/0!</v>
      </c>
      <c r="M1587" s="230" t="e">
        <f>M1584/'Summary (banks)'!$M$99</f>
        <v>#DIV/0!</v>
      </c>
      <c r="N1587" s="230" t="e">
        <f>N1584/'Summary (banks)'!$N$99</f>
        <v>#DIV/0!</v>
      </c>
      <c r="O1587" s="230" t="e">
        <f>O1584/'Summary (banks)'!$O$99</f>
        <v>#DIV/0!</v>
      </c>
      <c r="P1587" s="230" t="e">
        <f>P1584/'Summary (banks)'!$P$99</f>
        <v>#DIV/0!</v>
      </c>
      <c r="Q1587" s="230" t="e">
        <f>Q1584/'Summary (banks)'!$Q$99</f>
        <v>#DIV/0!</v>
      </c>
      <c r="R1587" s="230" t="e">
        <f>R1584/'Summary (banks)'!$R$99</f>
        <v>#DIV/0!</v>
      </c>
      <c r="S1587" s="230" t="e">
        <f>S1584/'Summary (banks)'!$S$99</f>
        <v>#DIV/0!</v>
      </c>
      <c r="T1587" s="230">
        <f>T1584/'Summary (banks)'!$T$99</f>
        <v>1.4670366000714941</v>
      </c>
      <c r="U1587" s="230">
        <f>U1584/'Summary (banks)'!$U$99</f>
        <v>0.54854331234662113</v>
      </c>
      <c r="V1587" s="230" t="e">
        <f>V1584/'Summary (banks)'!$V$99</f>
        <v>#DIV/0!</v>
      </c>
      <c r="W1587" s="230" t="e">
        <f>W1584/'Summary (banks)'!$W$99</f>
        <v>#DIV/0!</v>
      </c>
      <c r="X1587" s="230" t="e">
        <f>X1584/'Summary (banks)'!$X$99</f>
        <v>#DIV/0!</v>
      </c>
      <c r="Z1587" s="399"/>
    </row>
    <row r="1589" spans="1:26" ht="15.75" thickBot="1" x14ac:dyDescent="0.3"/>
    <row r="1590" spans="1:26" s="204" customFormat="1" ht="15.75" thickBot="1" x14ac:dyDescent="0.3">
      <c r="A1590" s="682" t="s">
        <v>171</v>
      </c>
      <c r="B1590" s="684" t="s">
        <v>331</v>
      </c>
      <c r="C1590" s="188" t="s">
        <v>2</v>
      </c>
      <c r="D1590" s="203">
        <f>SUM(E1590:X1590)</f>
        <v>95.569599999999994</v>
      </c>
      <c r="E1590" s="203">
        <f>HSBC!C13</f>
        <v>71.226399999999998</v>
      </c>
      <c r="F1590" s="203"/>
      <c r="G1590" s="203"/>
      <c r="H1590" s="203"/>
      <c r="I1590" s="203">
        <f>'Standard Chartered'!C13</f>
        <v>24.3432</v>
      </c>
      <c r="J1590" s="188"/>
      <c r="K1590" s="188"/>
      <c r="L1590" s="188"/>
      <c r="M1590" s="188"/>
      <c r="N1590" s="188"/>
      <c r="O1590" s="188"/>
      <c r="P1590" s="188"/>
      <c r="Q1590" s="188"/>
      <c r="R1590" s="188"/>
      <c r="S1590" s="188"/>
      <c r="T1590" s="188"/>
      <c r="U1590" s="188"/>
      <c r="V1590" s="188"/>
      <c r="W1590" s="188"/>
      <c r="X1590" s="188"/>
      <c r="Y1590" s="188"/>
      <c r="Z1590" s="404"/>
    </row>
    <row r="1591" spans="1:26" s="23" customFormat="1" x14ac:dyDescent="0.25">
      <c r="A1591" s="683"/>
      <c r="B1591" s="685"/>
      <c r="C1591" s="189" t="s">
        <v>333</v>
      </c>
      <c r="D1591" s="230">
        <f>D1590/'Summary (banks)'!$D$3</f>
        <v>1.9567597479752566E-4</v>
      </c>
      <c r="E1591" s="230">
        <f>E1590/'Summary (banks)'!$E$3</f>
        <v>1.3210702341137123E-3</v>
      </c>
      <c r="F1591" s="230">
        <f>F1590/'Summary (banks)'!$F$3</f>
        <v>0</v>
      </c>
      <c r="G1591" s="230">
        <f>G1590/'Summary (banks)'!$G$3</f>
        <v>0</v>
      </c>
      <c r="H1591" s="230">
        <f>H1590/'Summary (banks)'!$H$3</f>
        <v>0</v>
      </c>
      <c r="I1591" s="230">
        <f>I1590/'Summary (banks)'!$I$3</f>
        <v>1.7659755379684742E-3</v>
      </c>
      <c r="J1591" s="230">
        <f>J1590/'Summary (banks)'!$J$3</f>
        <v>0</v>
      </c>
      <c r="K1591" s="230">
        <f>K1590/'Summary (banks)'!$K$3</f>
        <v>0</v>
      </c>
      <c r="L1591" s="230">
        <f>L1590/'Summary (banks)'!$L$3</f>
        <v>0</v>
      </c>
      <c r="M1591" s="230">
        <f>M1590/'Summary (banks)'!$M$3</f>
        <v>0</v>
      </c>
      <c r="N1591" s="230">
        <f>N1590/'Summary (banks)'!$N$3</f>
        <v>0</v>
      </c>
      <c r="O1591" s="230">
        <f>O1590/'Summary (banks)'!$O$3</f>
        <v>0</v>
      </c>
      <c r="P1591" s="230">
        <f>P1590/'Summary (banks)'!$P$3</f>
        <v>0</v>
      </c>
      <c r="Q1591" s="230">
        <f>Q1590/'Summary (banks)'!$Q$3</f>
        <v>0</v>
      </c>
      <c r="R1591" s="230">
        <f>R1590/'Summary (banks)'!$R$3</f>
        <v>0</v>
      </c>
      <c r="S1591" s="230">
        <f>S1590/'Summary (banks)'!$S$3</f>
        <v>0</v>
      </c>
      <c r="T1591" s="230">
        <f>T1590/'Summary (banks)'!$T$3</f>
        <v>0</v>
      </c>
      <c r="U1591" s="230">
        <f>U1590/'Summary (banks)'!$U$3</f>
        <v>0</v>
      </c>
      <c r="V1591" s="230">
        <f>V1590/'Summary (banks)'!$V$3</f>
        <v>0</v>
      </c>
      <c r="W1591" s="230">
        <f>W1590/'Summary (banks)'!$W$3</f>
        <v>0</v>
      </c>
      <c r="X1591" s="230">
        <f>X1590/'Summary (banks)'!$X$3</f>
        <v>0</v>
      </c>
      <c r="Y1591" s="204"/>
      <c r="Z1591" s="397"/>
    </row>
    <row r="1592" spans="1:26" s="360" customFormat="1" ht="15.75" thickBot="1" x14ac:dyDescent="0.3">
      <c r="A1592" s="683"/>
      <c r="B1592" s="685"/>
      <c r="C1592" s="359" t="s">
        <v>334</v>
      </c>
      <c r="D1592" s="264">
        <f>D1590/'Summary (banks)'!$D$7</f>
        <v>3.7279581159853234E-4</v>
      </c>
      <c r="E1592" s="264">
        <f>E1590/'Summary (banks)'!$E$7</f>
        <v>1.7668239661843312E-3</v>
      </c>
      <c r="F1592" s="264">
        <f>F1590/'Summary (banks)'!$F$7</f>
        <v>0</v>
      </c>
      <c r="G1592" s="264">
        <f>G1590/'Summary (banks)'!$G$7</f>
        <v>0</v>
      </c>
      <c r="H1592" s="264">
        <f>H1590/'Summary (banks)'!$H$7</f>
        <v>0</v>
      </c>
      <c r="I1592" s="264">
        <f>I1590/'Summary (banks)'!$I$7</f>
        <v>2.2033621674555246E-3</v>
      </c>
      <c r="J1592" s="264">
        <f>J1590/'Summary (banks)'!$J$7</f>
        <v>0</v>
      </c>
      <c r="K1592" s="264">
        <f>K1590/'Summary (banks)'!$K$7</f>
        <v>0</v>
      </c>
      <c r="L1592" s="264">
        <f>L1590/'Summary (banks)'!$L$7</f>
        <v>0</v>
      </c>
      <c r="M1592" s="264">
        <f>M1590/'Summary (banks)'!$M$7</f>
        <v>0</v>
      </c>
      <c r="N1592" s="264">
        <f>N1590/'Summary (banks)'!$N$7</f>
        <v>0</v>
      </c>
      <c r="O1592" s="264">
        <f>O1590/'Summary (banks)'!$O$7</f>
        <v>0</v>
      </c>
      <c r="P1592" s="264">
        <f>P1590/'Summary (banks)'!$P$7</f>
        <v>0</v>
      </c>
      <c r="Q1592" s="264">
        <f>Q1590/'Summary (banks)'!$Q$7</f>
        <v>0</v>
      </c>
      <c r="R1592" s="264">
        <f>R1590/'Summary (banks)'!$R$7</f>
        <v>0</v>
      </c>
      <c r="S1592" s="264">
        <f>S1590/'Summary (banks)'!$S$7</f>
        <v>0</v>
      </c>
      <c r="T1592" s="264">
        <f>T1590/'Summary (banks)'!$T$7</f>
        <v>0</v>
      </c>
      <c r="U1592" s="264">
        <f>U1590/'Summary (banks)'!$U$7</f>
        <v>0</v>
      </c>
      <c r="V1592" s="264">
        <f>V1590/'Summary (banks)'!$V$7</f>
        <v>0</v>
      </c>
      <c r="W1592" s="264">
        <f>W1590/'Summary (banks)'!$W$7</f>
        <v>0</v>
      </c>
      <c r="X1592" s="264">
        <f>X1590/'Summary (banks)'!$X$7</f>
        <v>0</v>
      </c>
      <c r="Z1592" s="397"/>
    </row>
    <row r="1593" spans="1:26" s="204" customFormat="1" ht="15.75" thickBot="1" x14ac:dyDescent="0.3">
      <c r="A1593" s="683"/>
      <c r="B1593" s="685"/>
      <c r="C1593" s="188" t="s">
        <v>6</v>
      </c>
      <c r="D1593" s="203">
        <f>SUM(E1593:X1593)</f>
        <v>37.867199999999997</v>
      </c>
      <c r="E1593" s="203">
        <f>HSBC!E13</f>
        <v>32.457599999999999</v>
      </c>
      <c r="F1593" s="203"/>
      <c r="G1593" s="203"/>
      <c r="H1593" s="203"/>
      <c r="I1593" s="203">
        <f>'Standard Chartered'!E13</f>
        <v>5.4095999999999993</v>
      </c>
      <c r="J1593" s="188"/>
      <c r="K1593" s="188"/>
      <c r="L1593" s="188"/>
      <c r="M1593" s="188"/>
      <c r="N1593" s="188"/>
      <c r="O1593" s="188"/>
      <c r="P1593" s="188"/>
      <c r="Q1593" s="188"/>
      <c r="R1593" s="188"/>
      <c r="S1593" s="188"/>
      <c r="T1593" s="188"/>
      <c r="U1593" s="188"/>
      <c r="V1593" s="188"/>
      <c r="W1593" s="188"/>
      <c r="X1593" s="188"/>
      <c r="Y1593" s="188"/>
      <c r="Z1593" s="404"/>
    </row>
    <row r="1594" spans="1:26" s="23" customFormat="1" x14ac:dyDescent="0.25">
      <c r="A1594" s="683"/>
      <c r="B1594" s="685"/>
      <c r="C1594" s="189" t="s">
        <v>335</v>
      </c>
      <c r="D1594" s="230">
        <f>D1593/'Summary (banks)'!$D$29</f>
        <v>4.0148100160751775E-4</v>
      </c>
      <c r="E1594" s="230">
        <f>E1593/'Summary (banks)'!$E$29</f>
        <v>1.9080934965813325E-3</v>
      </c>
      <c r="F1594" s="230">
        <f>F1593/'Summary (banks)'!$F$29</f>
        <v>0</v>
      </c>
      <c r="G1594" s="230">
        <f>G1593/'Summary (banks)'!$G$29</f>
        <v>0</v>
      </c>
      <c r="H1594" s="230">
        <f>H1593/'Summary (banks)'!$H$29</f>
        <v>0</v>
      </c>
      <c r="I1594" s="230">
        <f>I1593/'Summary (banks)'!$I$29</f>
        <v>-3.9395929087327622E-3</v>
      </c>
      <c r="J1594" s="230">
        <f>J1593/'Summary (banks)'!$J$29</f>
        <v>0</v>
      </c>
      <c r="K1594" s="230">
        <f>K1593/'Summary (banks)'!$K$29</f>
        <v>0</v>
      </c>
      <c r="L1594" s="230">
        <f>L1593/'Summary (banks)'!$L$29</f>
        <v>0</v>
      </c>
      <c r="M1594" s="230">
        <f>M1593/'Summary (banks)'!$M$29</f>
        <v>0</v>
      </c>
      <c r="N1594" s="230">
        <f>N1593/'Summary (banks)'!$N$29</f>
        <v>0</v>
      </c>
      <c r="O1594" s="230">
        <f>O1593/'Summary (banks)'!$O$29</f>
        <v>0</v>
      </c>
      <c r="P1594" s="230">
        <f>P1593/'Summary (banks)'!$P$29</f>
        <v>0</v>
      </c>
      <c r="Q1594" s="230">
        <f>Q1593/'Summary (banks)'!$Q$29</f>
        <v>0</v>
      </c>
      <c r="R1594" s="230">
        <f>R1593/'Summary (banks)'!$R$29</f>
        <v>0</v>
      </c>
      <c r="S1594" s="230">
        <f>S1593/'Summary (banks)'!$S$29</f>
        <v>0</v>
      </c>
      <c r="T1594" s="230">
        <f>T1593/'Summary (banks)'!$T$29</f>
        <v>0</v>
      </c>
      <c r="U1594" s="230">
        <f>U1593/'Summary (banks)'!$U$29</f>
        <v>0</v>
      </c>
      <c r="V1594" s="230">
        <f>V1593/'Summary (banks)'!$V$29</f>
        <v>0</v>
      </c>
      <c r="W1594" s="230">
        <f>W1593/'Summary (banks)'!$W$29</f>
        <v>0</v>
      </c>
      <c r="X1594" s="230">
        <f>X1593/'Summary (banks)'!$X$29</f>
        <v>0</v>
      </c>
      <c r="Y1594" s="204"/>
      <c r="Z1594" s="397"/>
    </row>
    <row r="1595" spans="1:26" s="360" customFormat="1" ht="15.75" thickBot="1" x14ac:dyDescent="0.3">
      <c r="A1595" s="683"/>
      <c r="B1595" s="685"/>
      <c r="C1595" s="359" t="s">
        <v>336</v>
      </c>
      <c r="D1595" s="264">
        <f>D1593/'Summary (banks)'!$D$33</f>
        <v>5.5945617173421989E-4</v>
      </c>
      <c r="E1595" s="264">
        <f>E1593/'Summary (banks)'!$E$33</f>
        <v>1.8556701030927835E-3</v>
      </c>
      <c r="F1595" s="264">
        <f>F1593/'Summary (banks)'!$F$33</f>
        <v>0</v>
      </c>
      <c r="G1595" s="264">
        <f>G1593/'Summary (banks)'!$G$33</f>
        <v>0</v>
      </c>
      <c r="H1595" s="264">
        <f>H1593/'Summary (banks)'!$H$33</f>
        <v>0</v>
      </c>
      <c r="I1595" s="264">
        <f>I1593/'Summary (banks)'!$I$33</f>
        <v>1.9736842105263195E-2</v>
      </c>
      <c r="J1595" s="264">
        <f>J1593/'Summary (banks)'!$J$33</f>
        <v>0</v>
      </c>
      <c r="K1595" s="264">
        <f>K1593/'Summary (banks)'!$K$33</f>
        <v>0</v>
      </c>
      <c r="L1595" s="264">
        <f>L1593/'Summary (banks)'!$L$33</f>
        <v>0</v>
      </c>
      <c r="M1595" s="264">
        <f>M1593/'Summary (banks)'!$M$33</f>
        <v>0</v>
      </c>
      <c r="N1595" s="264">
        <f>N1593/'Summary (banks)'!$N$33</f>
        <v>0</v>
      </c>
      <c r="O1595" s="264">
        <f>O1593/'Summary (banks)'!$O$33</f>
        <v>0</v>
      </c>
      <c r="P1595" s="264">
        <f>P1593/'Summary (banks)'!$P$33</f>
        <v>0</v>
      </c>
      <c r="Q1595" s="264">
        <f>Q1593/'Summary (banks)'!$Q$33</f>
        <v>0</v>
      </c>
      <c r="R1595" s="264">
        <f>R1593/'Summary (banks)'!$R$33</f>
        <v>0</v>
      </c>
      <c r="S1595" s="264">
        <f>S1593/'Summary (banks)'!$S$33</f>
        <v>0</v>
      </c>
      <c r="T1595" s="264">
        <f>T1593/'Summary (banks)'!$T$33</f>
        <v>0</v>
      </c>
      <c r="U1595" s="264">
        <f>U1593/'Summary (banks)'!$U$33</f>
        <v>0</v>
      </c>
      <c r="V1595" s="264">
        <f>V1593/'Summary (banks)'!$V$33</f>
        <v>0</v>
      </c>
      <c r="W1595" s="264">
        <f>W1593/'Summary (banks)'!$W$33</f>
        <v>0</v>
      </c>
      <c r="X1595" s="264">
        <f>X1593/'Summary (banks)'!$X$33</f>
        <v>0</v>
      </c>
      <c r="Z1595" s="397"/>
    </row>
    <row r="1596" spans="1:26" s="204" customFormat="1" ht="15.75" thickBot="1" x14ac:dyDescent="0.3">
      <c r="A1596" s="683"/>
      <c r="B1596" s="685"/>
      <c r="C1596" s="188" t="s">
        <v>400</v>
      </c>
      <c r="D1596" s="203">
        <f>SUM(E1596:X1596)</f>
        <v>6.3111999999999995</v>
      </c>
      <c r="E1596" s="203">
        <f>HSBC!F13</f>
        <v>4.508</v>
      </c>
      <c r="F1596" s="203"/>
      <c r="G1596" s="203"/>
      <c r="H1596" s="203"/>
      <c r="I1596" s="203">
        <f>'Standard Chartered'!F13</f>
        <v>1.8031999999999999</v>
      </c>
      <c r="J1596" s="188"/>
      <c r="K1596" s="188"/>
      <c r="L1596" s="188"/>
      <c r="M1596" s="188"/>
      <c r="N1596" s="188"/>
      <c r="O1596" s="188"/>
      <c r="P1596" s="188"/>
      <c r="Q1596" s="188"/>
      <c r="R1596" s="188"/>
      <c r="S1596" s="188"/>
      <c r="T1596" s="188"/>
      <c r="U1596" s="188"/>
      <c r="V1596" s="188"/>
      <c r="W1596" s="188"/>
      <c r="X1596" s="188"/>
      <c r="Y1596" s="188"/>
      <c r="Z1596" s="404"/>
    </row>
    <row r="1597" spans="1:26" s="23" customFormat="1" x14ac:dyDescent="0.25">
      <c r="A1597" s="683"/>
      <c r="B1597" s="685"/>
      <c r="C1597" s="189" t="s">
        <v>401</v>
      </c>
      <c r="D1597" s="230">
        <f>D1596/'Summary (banks)'!$D$42</f>
        <v>2.2622909866939602E-4</v>
      </c>
      <c r="E1597" s="230">
        <f>E1596/'Summary (banks)'!$E$42</f>
        <v>1.485884101040119E-3</v>
      </c>
      <c r="F1597" s="230">
        <f>F1596/'Summary (banks)'!$F$42</f>
        <v>0</v>
      </c>
      <c r="G1597" s="230">
        <f>G1596/'Summary (banks)'!$G$42</f>
        <v>0</v>
      </c>
      <c r="H1597" s="230">
        <f>H1596/'Summary (banks)'!$H$42</f>
        <v>0</v>
      </c>
      <c r="I1597" s="230">
        <f>I1596/'Summary (banks)'!$I$42</f>
        <v>1.7376194613379669E-3</v>
      </c>
      <c r="J1597" s="230">
        <f>J1596/'Summary (banks)'!$J$42</f>
        <v>0</v>
      </c>
      <c r="K1597" s="230">
        <f>K1596/'Summary (banks)'!$K$42</f>
        <v>0</v>
      </c>
      <c r="L1597" s="230">
        <f>L1596/'Summary (banks)'!$L$42</f>
        <v>0</v>
      </c>
      <c r="M1597" s="230">
        <f>M1596/'Summary (banks)'!$M$42</f>
        <v>0</v>
      </c>
      <c r="N1597" s="230">
        <f>N1596/'Summary (banks)'!$N$42</f>
        <v>0</v>
      </c>
      <c r="O1597" s="230">
        <f>O1596/'Summary (banks)'!$O$42</f>
        <v>0</v>
      </c>
      <c r="P1597" s="230">
        <f>P1596/'Summary (banks)'!$P$42</f>
        <v>0</v>
      </c>
      <c r="Q1597" s="230">
        <f>Q1596/'Summary (banks)'!$Q$42</f>
        <v>0</v>
      </c>
      <c r="R1597" s="230">
        <f>R1596/'Summary (banks)'!$R$42</f>
        <v>0</v>
      </c>
      <c r="S1597" s="230">
        <f>S1596/'Summary (banks)'!$S$42</f>
        <v>0</v>
      </c>
      <c r="T1597" s="230">
        <f>T1596/'Summary (banks)'!$T$42</f>
        <v>0</v>
      </c>
      <c r="U1597" s="230">
        <f>U1596/'Summary (banks)'!$U$42</f>
        <v>0</v>
      </c>
      <c r="V1597" s="230">
        <f>V1596/'Summary (banks)'!$V$42</f>
        <v>0</v>
      </c>
      <c r="W1597" s="230">
        <f>W1596/'Summary (banks)'!$W$42</f>
        <v>0</v>
      </c>
      <c r="X1597" s="230">
        <f>X1596/'Summary (banks)'!$X$42</f>
        <v>0</v>
      </c>
      <c r="Y1597" s="204"/>
      <c r="Z1597" s="397"/>
    </row>
    <row r="1598" spans="1:26" s="360" customFormat="1" ht="15.75" thickBot="1" x14ac:dyDescent="0.3">
      <c r="A1598" s="683"/>
      <c r="B1598" s="685"/>
      <c r="C1598" s="359" t="s">
        <v>402</v>
      </c>
      <c r="D1598" s="264">
        <f>D1596/'Summary (banks)'!$D$46</f>
        <v>3.3865389383030666E-4</v>
      </c>
      <c r="E1598" s="264">
        <f>E1596/'Summary (banks)'!$E$46</f>
        <v>1.5427337241592104E-3</v>
      </c>
      <c r="F1598" s="264">
        <f>F1596/'Summary (banks)'!$F$46</f>
        <v>0</v>
      </c>
      <c r="G1598" s="264">
        <f>G1596/'Summary (banks)'!$G$46</f>
        <v>0</v>
      </c>
      <c r="H1598" s="264">
        <f>H1596/'Summary (banks)'!$H$46</f>
        <v>0</v>
      </c>
      <c r="I1598" s="264">
        <f>I1596/'Summary (banks)'!$I$46</f>
        <v>1.7152658662092624E-3</v>
      </c>
      <c r="J1598" s="264">
        <f>J1596/'Summary (banks)'!$J$46</f>
        <v>0</v>
      </c>
      <c r="K1598" s="264">
        <f>K1596/'Summary (banks)'!$K$46</f>
        <v>0</v>
      </c>
      <c r="L1598" s="264">
        <f>L1596/'Summary (banks)'!$L$46</f>
        <v>0</v>
      </c>
      <c r="M1598" s="264">
        <f>M1596/'Summary (banks)'!$M$46</f>
        <v>0</v>
      </c>
      <c r="N1598" s="264">
        <f>N1596/'Summary (banks)'!$N$46</f>
        <v>0</v>
      </c>
      <c r="O1598" s="264">
        <f>O1596/'Summary (banks)'!$O$46</f>
        <v>0</v>
      </c>
      <c r="P1598" s="264">
        <f>P1596/'Summary (banks)'!$P$46</f>
        <v>0</v>
      </c>
      <c r="Q1598" s="264">
        <f>Q1596/'Summary (banks)'!$Q$46</f>
        <v>0</v>
      </c>
      <c r="R1598" s="264">
        <f>R1596/'Summary (banks)'!$R$46</f>
        <v>0</v>
      </c>
      <c r="S1598" s="264">
        <f>S1596/'Summary (banks)'!$S$46</f>
        <v>0</v>
      </c>
      <c r="T1598" s="264">
        <f>T1596/'Summary (banks)'!$T$46</f>
        <v>0</v>
      </c>
      <c r="U1598" s="264">
        <f>U1596/'Summary (banks)'!$U$46</f>
        <v>0</v>
      </c>
      <c r="V1598" s="264">
        <f>V1596/'Summary (banks)'!$V$46</f>
        <v>0</v>
      </c>
      <c r="W1598" s="264">
        <f>W1596/'Summary (banks)'!$W$46</f>
        <v>0</v>
      </c>
      <c r="X1598" s="264">
        <f>X1596/'Summary (banks)'!$X$46</f>
        <v>0</v>
      </c>
      <c r="Z1598" s="397"/>
    </row>
    <row r="1599" spans="1:26" s="204" customFormat="1" ht="15.75" thickBot="1" x14ac:dyDescent="0.3">
      <c r="A1599" s="683"/>
      <c r="B1599" s="685"/>
      <c r="C1599" s="188" t="s">
        <v>3</v>
      </c>
      <c r="D1599" s="188">
        <f>SUM(E1599:X1599)</f>
        <v>768</v>
      </c>
      <c r="E1599" s="188">
        <f>HSBC!D13</f>
        <v>481</v>
      </c>
      <c r="F1599" s="188"/>
      <c r="G1599" s="188"/>
      <c r="H1599" s="188"/>
      <c r="I1599" s="188">
        <f>'Standard Chartered'!D13</f>
        <v>287</v>
      </c>
      <c r="J1599" s="188"/>
      <c r="K1599" s="188"/>
      <c r="L1599" s="188"/>
      <c r="M1599" s="188"/>
      <c r="N1599" s="188"/>
      <c r="O1599" s="188"/>
      <c r="P1599" s="188"/>
      <c r="Q1599" s="188"/>
      <c r="R1599" s="188"/>
      <c r="S1599" s="188"/>
      <c r="T1599" s="188"/>
      <c r="U1599" s="188"/>
      <c r="V1599" s="188"/>
      <c r="W1599" s="188"/>
      <c r="X1599" s="188"/>
      <c r="Y1599" s="188"/>
      <c r="Z1599" s="404"/>
    </row>
    <row r="1600" spans="1:26" s="23" customFormat="1" x14ac:dyDescent="0.25">
      <c r="A1600" s="683"/>
      <c r="B1600" s="685"/>
      <c r="C1600" s="189" t="s">
        <v>337</v>
      </c>
      <c r="D1600" s="230">
        <f>D1599/'Summary (banks)'!$D$16</f>
        <v>3.6613027945084272E-4</v>
      </c>
      <c r="E1600" s="230">
        <f>E1599/'Summary (banks)'!$E$16</f>
        <v>1.8574727557790186E-3</v>
      </c>
      <c r="F1600" s="230">
        <f>F1599/'Summary (banks)'!$F$16</f>
        <v>0</v>
      </c>
      <c r="G1600" s="230">
        <f>G1599/'Summary (banks)'!$G$16</f>
        <v>0</v>
      </c>
      <c r="H1600" s="230">
        <f>H1599/'Summary (banks)'!$H$16</f>
        <v>0</v>
      </c>
      <c r="I1600" s="230">
        <f>I1599/'Summary (banks)'!$I$16</f>
        <v>3.2868366201699536E-3</v>
      </c>
      <c r="J1600" s="230">
        <f>J1599/'Summary (banks)'!$J$16</f>
        <v>0</v>
      </c>
      <c r="K1600" s="230">
        <f>K1599/'Summary (banks)'!$K$16</f>
        <v>0</v>
      </c>
      <c r="L1600" s="230">
        <f>L1599/'Summary (banks)'!$L$16</f>
        <v>0</v>
      </c>
      <c r="M1600" s="230">
        <f>M1599/'Summary (banks)'!$M$16</f>
        <v>0</v>
      </c>
      <c r="N1600" s="230">
        <f>N1599/'Summary (banks)'!$N$16</f>
        <v>0</v>
      </c>
      <c r="O1600" s="230">
        <f>O1599/'Summary (banks)'!$O$16</f>
        <v>0</v>
      </c>
      <c r="P1600" s="230">
        <f>P1599/'Summary (banks)'!$P$16</f>
        <v>0</v>
      </c>
      <c r="Q1600" s="230">
        <f>Q1599/'Summary (banks)'!$Q$16</f>
        <v>0</v>
      </c>
      <c r="R1600" s="230">
        <f>R1599/'Summary (banks)'!$R$16</f>
        <v>0</v>
      </c>
      <c r="S1600" s="230">
        <f>S1599/'Summary (banks)'!$S$16</f>
        <v>0</v>
      </c>
      <c r="T1600" s="230">
        <f>T1599/'Summary (banks)'!$T$16</f>
        <v>0</v>
      </c>
      <c r="U1600" s="230">
        <f>U1599/'Summary (banks)'!$U$16</f>
        <v>0</v>
      </c>
      <c r="V1600" s="230">
        <f>V1599/'Summary (banks)'!$V$16</f>
        <v>0</v>
      </c>
      <c r="W1600" s="230">
        <f>W1599/'Summary (banks)'!$W$16</f>
        <v>0</v>
      </c>
      <c r="X1600" s="230">
        <f>X1599/'Summary (banks)'!$X$16</f>
        <v>0</v>
      </c>
      <c r="Y1600" s="204"/>
      <c r="Z1600" s="397"/>
    </row>
    <row r="1601" spans="1:26" s="365" customFormat="1" ht="15.75" thickBot="1" x14ac:dyDescent="0.3">
      <c r="A1601" s="683"/>
      <c r="B1601" s="685"/>
      <c r="C1601" s="359" t="s">
        <v>338</v>
      </c>
      <c r="D1601" s="264">
        <f>D1599/'Summary (banks)'!$D$20</f>
        <v>6.5515091077066392E-4</v>
      </c>
      <c r="E1601" s="264">
        <f>E1599/'Summary (banks)'!$E$20</f>
        <v>2.2435224702068613E-3</v>
      </c>
      <c r="F1601" s="264">
        <f>F1599/'Summary (banks)'!$F$20</f>
        <v>0</v>
      </c>
      <c r="G1601" s="264">
        <f>G1599/'Summary (banks)'!$G$20</f>
        <v>0</v>
      </c>
      <c r="H1601" s="264">
        <f>H1599/'Summary (banks)'!$H$20</f>
        <v>0</v>
      </c>
      <c r="I1601" s="264">
        <f>I1599/'Summary (banks)'!$I$20</f>
        <v>3.3580998069385128E-3</v>
      </c>
      <c r="J1601" s="264">
        <f>J1599/'Summary (banks)'!$J$20</f>
        <v>0</v>
      </c>
      <c r="K1601" s="264">
        <f>K1599/'Summary (banks)'!$K$20</f>
        <v>0</v>
      </c>
      <c r="L1601" s="264">
        <f>L1599/'Summary (banks)'!$L$20</f>
        <v>0</v>
      </c>
      <c r="M1601" s="264">
        <f>M1599/'Summary (banks)'!$M$20</f>
        <v>0</v>
      </c>
      <c r="N1601" s="264">
        <f>N1599/'Summary (banks)'!$N$20</f>
        <v>0</v>
      </c>
      <c r="O1601" s="264">
        <f>O1599/'Summary (banks)'!$O$20</f>
        <v>0</v>
      </c>
      <c r="P1601" s="264">
        <f>P1599/'Summary (banks)'!$P$20</f>
        <v>0</v>
      </c>
      <c r="Q1601" s="264">
        <f>Q1599/'Summary (banks)'!$Q$20</f>
        <v>0</v>
      </c>
      <c r="R1601" s="264">
        <f>R1599/'Summary (banks)'!$R$20</f>
        <v>0</v>
      </c>
      <c r="S1601" s="264">
        <f>S1599/'Summary (banks)'!$S$20</f>
        <v>0</v>
      </c>
      <c r="T1601" s="264">
        <f>T1599/'Summary (banks)'!$T$20</f>
        <v>0</v>
      </c>
      <c r="U1601" s="264">
        <f>U1599/'Summary (banks)'!$U$20</f>
        <v>0</v>
      </c>
      <c r="V1601" s="264">
        <f>V1599/'Summary (banks)'!$V$20</f>
        <v>0</v>
      </c>
      <c r="W1601" s="264">
        <f>W1599/'Summary (banks)'!$W$20</f>
        <v>0</v>
      </c>
      <c r="X1601" s="264">
        <f>X1599/'Summary (banks)'!$X$20</f>
        <v>0</v>
      </c>
      <c r="Y1601" s="360"/>
      <c r="Z1601" s="397"/>
    </row>
    <row r="1602" spans="1:26" s="230" customFormat="1" ht="15" customHeight="1" thickTop="1" thickBot="1" x14ac:dyDescent="0.3">
      <c r="A1602" s="683"/>
      <c r="B1602" s="685"/>
      <c r="C1602" s="190" t="s">
        <v>405</v>
      </c>
      <c r="D1602" s="188"/>
      <c r="E1602" s="190"/>
      <c r="F1602" s="190"/>
      <c r="G1602" s="190"/>
      <c r="H1602" s="188"/>
      <c r="I1602" s="188"/>
      <c r="J1602" s="190"/>
      <c r="K1602" s="190"/>
      <c r="L1602" s="190"/>
      <c r="M1602" s="190"/>
      <c r="N1602" s="190"/>
      <c r="O1602" s="190"/>
      <c r="P1602" s="188"/>
      <c r="Q1602" s="188"/>
      <c r="R1602" s="190"/>
      <c r="S1602" s="190"/>
      <c r="T1602" s="188"/>
      <c r="U1602" s="188"/>
      <c r="V1602" s="188"/>
      <c r="W1602" s="188"/>
      <c r="X1602" s="188"/>
      <c r="Y1602" s="190"/>
      <c r="Z1602" s="405"/>
    </row>
    <row r="1603" spans="1:26" s="204" customFormat="1" ht="15.75" thickBot="1" x14ac:dyDescent="0.3">
      <c r="A1603" s="683"/>
      <c r="B1603" s="686"/>
      <c r="C1603" s="191" t="s">
        <v>406</v>
      </c>
      <c r="D1603" s="192"/>
      <c r="E1603" s="192"/>
      <c r="F1603" s="192"/>
      <c r="G1603" s="192"/>
      <c r="H1603" s="192"/>
      <c r="I1603" s="192"/>
      <c r="J1603" s="192"/>
      <c r="K1603" s="192"/>
      <c r="L1603" s="192"/>
      <c r="M1603" s="192"/>
      <c r="N1603" s="192"/>
      <c r="O1603" s="192"/>
      <c r="P1603" s="192"/>
      <c r="Q1603" s="192"/>
      <c r="R1603" s="192"/>
      <c r="S1603" s="192"/>
      <c r="T1603" s="192"/>
      <c r="U1603" s="192"/>
      <c r="V1603" s="192"/>
      <c r="W1603" s="192"/>
      <c r="X1603" s="192"/>
      <c r="Y1603" s="192"/>
      <c r="Z1603" s="398"/>
    </row>
    <row r="1604" spans="1:26" s="23" customFormat="1" ht="16.5" thickTop="1" thickBot="1" x14ac:dyDescent="0.3">
      <c r="A1604" s="683"/>
      <c r="B1604" s="687" t="s">
        <v>82</v>
      </c>
      <c r="C1604" s="200" t="s">
        <v>91</v>
      </c>
      <c r="D1604" s="200">
        <f>D1596/D1593</f>
        <v>0.16666666666666666</v>
      </c>
      <c r="E1604" s="200">
        <f>E1596/E1593</f>
        <v>0.1388888888888889</v>
      </c>
      <c r="F1604" s="200" t="e">
        <f t="shared" ref="F1604:X1604" si="49">F1596/F1593</f>
        <v>#DIV/0!</v>
      </c>
      <c r="G1604" s="200" t="e">
        <f t="shared" si="49"/>
        <v>#DIV/0!</v>
      </c>
      <c r="H1604" s="200" t="e">
        <f t="shared" si="49"/>
        <v>#DIV/0!</v>
      </c>
      <c r="I1604" s="200">
        <f t="shared" si="49"/>
        <v>0.33333333333333337</v>
      </c>
      <c r="J1604" s="200" t="e">
        <f t="shared" si="49"/>
        <v>#DIV/0!</v>
      </c>
      <c r="K1604" s="200" t="e">
        <f t="shared" si="49"/>
        <v>#DIV/0!</v>
      </c>
      <c r="L1604" s="200" t="e">
        <f t="shared" si="49"/>
        <v>#DIV/0!</v>
      </c>
      <c r="M1604" s="200" t="e">
        <f t="shared" si="49"/>
        <v>#DIV/0!</v>
      </c>
      <c r="N1604" s="200" t="e">
        <f t="shared" si="49"/>
        <v>#DIV/0!</v>
      </c>
      <c r="O1604" s="200" t="e">
        <f t="shared" si="49"/>
        <v>#DIV/0!</v>
      </c>
      <c r="P1604" s="200" t="e">
        <f t="shared" si="49"/>
        <v>#DIV/0!</v>
      </c>
      <c r="Q1604" s="200" t="e">
        <f t="shared" si="49"/>
        <v>#DIV/0!</v>
      </c>
      <c r="R1604" s="200" t="e">
        <f t="shared" si="49"/>
        <v>#DIV/0!</v>
      </c>
      <c r="S1604" s="200" t="e">
        <f t="shared" si="49"/>
        <v>#DIV/0!</v>
      </c>
      <c r="T1604" s="200" t="e">
        <f t="shared" si="49"/>
        <v>#DIV/0!</v>
      </c>
      <c r="U1604" s="200" t="e">
        <f t="shared" si="49"/>
        <v>#DIV/0!</v>
      </c>
      <c r="V1604" s="200" t="e">
        <f t="shared" si="49"/>
        <v>#DIV/0!</v>
      </c>
      <c r="W1604" s="200" t="e">
        <f t="shared" si="49"/>
        <v>#DIV/0!</v>
      </c>
      <c r="X1604" s="200" t="e">
        <f t="shared" si="49"/>
        <v>#DIV/0!</v>
      </c>
      <c r="Y1604" s="200"/>
      <c r="Z1604" s="406" t="e">
        <f>MEDIAN(E1604:X1604)</f>
        <v>#DIV/0!</v>
      </c>
    </row>
    <row r="1605" spans="1:26" s="204" customFormat="1" ht="15.75" thickBot="1" x14ac:dyDescent="0.3">
      <c r="A1605" s="683"/>
      <c r="B1605" s="688"/>
      <c r="C1605" s="193" t="s">
        <v>407</v>
      </c>
      <c r="Z1605" s="397"/>
    </row>
    <row r="1606" spans="1:26" s="204" customFormat="1" ht="15.75" thickBot="1" x14ac:dyDescent="0.3">
      <c r="A1606" s="683"/>
      <c r="B1606" s="688"/>
      <c r="C1606" s="188" t="s">
        <v>497</v>
      </c>
      <c r="D1606" s="233">
        <f t="shared" ref="D1606:X1606" si="50">D1593/D1599</f>
        <v>4.9306249999999996E-2</v>
      </c>
      <c r="E1606" s="188">
        <f t="shared" si="50"/>
        <v>6.7479417879417872E-2</v>
      </c>
      <c r="F1606" s="188" t="e">
        <f t="shared" si="50"/>
        <v>#DIV/0!</v>
      </c>
      <c r="G1606" s="188" t="e">
        <f t="shared" si="50"/>
        <v>#DIV/0!</v>
      </c>
      <c r="H1606" s="188" t="e">
        <f t="shared" si="50"/>
        <v>#DIV/0!</v>
      </c>
      <c r="I1606" s="188">
        <f t="shared" si="50"/>
        <v>1.8848780487804875E-2</v>
      </c>
      <c r="J1606" s="188" t="e">
        <f t="shared" si="50"/>
        <v>#DIV/0!</v>
      </c>
      <c r="K1606" s="188" t="e">
        <f t="shared" si="50"/>
        <v>#DIV/0!</v>
      </c>
      <c r="L1606" s="188" t="e">
        <f t="shared" si="50"/>
        <v>#DIV/0!</v>
      </c>
      <c r="M1606" s="188" t="e">
        <f t="shared" si="50"/>
        <v>#DIV/0!</v>
      </c>
      <c r="N1606" s="188" t="e">
        <f t="shared" si="50"/>
        <v>#DIV/0!</v>
      </c>
      <c r="O1606" s="188" t="e">
        <f t="shared" si="50"/>
        <v>#DIV/0!</v>
      </c>
      <c r="P1606" s="188" t="e">
        <f t="shared" si="50"/>
        <v>#DIV/0!</v>
      </c>
      <c r="Q1606" s="188" t="e">
        <f t="shared" si="50"/>
        <v>#DIV/0!</v>
      </c>
      <c r="R1606" s="188" t="e">
        <f t="shared" si="50"/>
        <v>#DIV/0!</v>
      </c>
      <c r="S1606" s="188" t="e">
        <f t="shared" si="50"/>
        <v>#DIV/0!</v>
      </c>
      <c r="T1606" s="188" t="e">
        <f t="shared" si="50"/>
        <v>#DIV/0!</v>
      </c>
      <c r="U1606" s="188" t="e">
        <f t="shared" si="50"/>
        <v>#DIV/0!</v>
      </c>
      <c r="V1606" s="188" t="e">
        <f t="shared" si="50"/>
        <v>#DIV/0!</v>
      </c>
      <c r="W1606" s="188" t="e">
        <f t="shared" si="50"/>
        <v>#DIV/0!</v>
      </c>
      <c r="X1606" s="188" t="e">
        <f t="shared" si="50"/>
        <v>#DIV/0!</v>
      </c>
      <c r="Y1606" s="188"/>
      <c r="Z1606" s="404"/>
    </row>
    <row r="1607" spans="1:26" s="204" customFormat="1" x14ac:dyDescent="0.25">
      <c r="A1607" s="683"/>
      <c r="B1607" s="688"/>
      <c r="C1607" s="189" t="s">
        <v>445</v>
      </c>
      <c r="D1607" s="234">
        <f>D1606/'Summary (banks)'!$D$81</f>
        <v>1.0965523043046246</v>
      </c>
      <c r="E1607" s="230">
        <f>E1606/'Summary (banks)'!$E$81</f>
        <v>1.0272524809017096</v>
      </c>
      <c r="F1607" s="230" t="e">
        <f>F1606/'Summary (banks)'!$F$81</f>
        <v>#DIV/0!</v>
      </c>
      <c r="G1607" s="230" t="e">
        <f>G1606/'Summary (banks)'!$G$81</f>
        <v>#DIV/0!</v>
      </c>
      <c r="H1607" s="230" t="e">
        <f>H1606/'Summary (banks)'!$H$81</f>
        <v>#DIV/0!</v>
      </c>
      <c r="I1607" s="230">
        <f>I1606/'Summary (banks)'!$I$81</f>
        <v>-1.1985971205739629</v>
      </c>
      <c r="J1607" s="230" t="e">
        <f>J1606/'Summary (banks)'!$J$81</f>
        <v>#DIV/0!</v>
      </c>
      <c r="K1607" s="230" t="e">
        <f>K1606/'Summary (banks)'!$K$81</f>
        <v>#DIV/0!</v>
      </c>
      <c r="L1607" s="230" t="e">
        <f>L1606/'Summary (banks)'!$L$81</f>
        <v>#DIV/0!</v>
      </c>
      <c r="M1607" s="230" t="e">
        <f>M1606/'Summary (banks)'!$M$81</f>
        <v>#DIV/0!</v>
      </c>
      <c r="N1607" s="230" t="e">
        <f>N1606/'Summary (banks)'!$N$81</f>
        <v>#DIV/0!</v>
      </c>
      <c r="O1607" s="230" t="e">
        <f>O1606/'Summary (banks)'!$O$81</f>
        <v>#DIV/0!</v>
      </c>
      <c r="P1607" s="230" t="e">
        <f>P1606/'Summary (banks)'!$P$81</f>
        <v>#DIV/0!</v>
      </c>
      <c r="Q1607" s="230" t="e">
        <f>Q1606/'Summary (banks)'!$Q$81</f>
        <v>#DIV/0!</v>
      </c>
      <c r="R1607" s="230" t="e">
        <f>R1606/'Summary (banks)'!$R$81</f>
        <v>#DIV/0!</v>
      </c>
      <c r="S1607" s="230" t="e">
        <f>S1606/'Summary (banks)'!$S$81</f>
        <v>#DIV/0!</v>
      </c>
      <c r="T1607" s="230" t="e">
        <f>T1606/'Summary (banks)'!$T$81</f>
        <v>#DIV/0!</v>
      </c>
      <c r="U1607" s="230" t="e">
        <f>U1606/'Summary (banks)'!$U$81</f>
        <v>#DIV/0!</v>
      </c>
      <c r="V1607" s="230" t="e">
        <f>V1606/'Summary (banks)'!$V$81</f>
        <v>#DIV/0!</v>
      </c>
      <c r="W1607" s="230" t="e">
        <f>W1606/'Summary (banks)'!$W$81</f>
        <v>#DIV/0!</v>
      </c>
      <c r="X1607" s="230" t="e">
        <f>X1606/'Summary (banks)'!$X$81</f>
        <v>#DIV/0!</v>
      </c>
      <c r="Z1607" s="397"/>
    </row>
    <row r="1608" spans="1:26" s="364" customFormat="1" x14ac:dyDescent="0.25">
      <c r="A1608" s="683"/>
      <c r="B1608" s="688"/>
      <c r="C1608" s="359" t="s">
        <v>446</v>
      </c>
      <c r="D1608" s="363">
        <f>D1606/'Summary (banks)'!$D$84</f>
        <v>0.85393481492092127</v>
      </c>
      <c r="E1608" s="264">
        <f>E1606/'Summary (banks)'!$E$84</f>
        <v>0.82712347557708377</v>
      </c>
      <c r="F1608" s="264" t="e">
        <f>F1606/'Summary (banks)'!$F$84</f>
        <v>#DIV/0!</v>
      </c>
      <c r="G1608" s="264" t="e">
        <f>G1606/'Summary (banks)'!$G$84</f>
        <v>#DIV/0!</v>
      </c>
      <c r="H1608" s="264" t="e">
        <f>H1606/'Summary (banks)'!$H$84</f>
        <v>#DIV/0!</v>
      </c>
      <c r="I1608" s="264">
        <f>I1606/'Summary (banks)'!$I$84</f>
        <v>5.8773840088025047</v>
      </c>
      <c r="J1608" s="264" t="e">
        <f>J1606/'Summary (banks)'!$J$84</f>
        <v>#DIV/0!</v>
      </c>
      <c r="K1608" s="264" t="e">
        <f>K1606/'Summary (banks)'!$K$84</f>
        <v>#DIV/0!</v>
      </c>
      <c r="L1608" s="264" t="e">
        <f>L1606/'Summary (banks)'!$L$84</f>
        <v>#DIV/0!</v>
      </c>
      <c r="M1608" s="264" t="e">
        <f>M1606/'Summary (banks)'!$M$84</f>
        <v>#DIV/0!</v>
      </c>
      <c r="N1608" s="264" t="e">
        <f>N1606/'Summary (banks)'!$N$84</f>
        <v>#DIV/0!</v>
      </c>
      <c r="O1608" s="264" t="e">
        <f>O1606/'Summary (banks)'!$O$84</f>
        <v>#DIV/0!</v>
      </c>
      <c r="P1608" s="264" t="e">
        <f>P1606/'Summary (banks)'!$P$84</f>
        <v>#DIV/0!</v>
      </c>
      <c r="Q1608" s="264" t="e">
        <f>Q1606/'Summary (banks)'!$Q$84</f>
        <v>#DIV/0!</v>
      </c>
      <c r="R1608" s="264" t="e">
        <f>R1606/'Summary (banks)'!$R$84</f>
        <v>#DIV/0!</v>
      </c>
      <c r="S1608" s="264" t="e">
        <f>S1606/'Summary (banks)'!$S$84</f>
        <v>#DIV/0!</v>
      </c>
      <c r="T1608" s="264" t="e">
        <f>T1606/'Summary (banks)'!$T$84</f>
        <v>#DIV/0!</v>
      </c>
      <c r="U1608" s="264" t="e">
        <f>U1606/'Summary (banks)'!$U$84</f>
        <v>#DIV/0!</v>
      </c>
      <c r="V1608" s="264" t="e">
        <f>V1606/'Summary (banks)'!$V$84</f>
        <v>#DIV/0!</v>
      </c>
      <c r="W1608" s="264" t="e">
        <f>W1606/'Summary (banks)'!$W$84</f>
        <v>#DIV/0!</v>
      </c>
      <c r="X1608" s="264" t="e">
        <f>X1606/'Summary (banks)'!$X$84</f>
        <v>#DIV/0!</v>
      </c>
      <c r="Y1608" s="360"/>
      <c r="Z1608" s="397"/>
    </row>
    <row r="1609" spans="1:26" s="204" customFormat="1" ht="15.75" thickBot="1" x14ac:dyDescent="0.3">
      <c r="A1609" s="683"/>
      <c r="B1609" s="688"/>
      <c r="C1609" s="372" t="s">
        <v>447</v>
      </c>
      <c r="D1609" s="234">
        <f>D1606/'Summary (banks)'!$D$92</f>
        <v>1.1805194636790943</v>
      </c>
      <c r="E1609" s="230">
        <f>E1606/'Summary (banks)'!$E$86</f>
        <v>0.27501154140498402</v>
      </c>
      <c r="F1609" s="230" t="e">
        <f>F1606/'Summary (banks)'!$F$86</f>
        <v>#DIV/0!</v>
      </c>
      <c r="G1609" s="230" t="e">
        <f>G1606/'Summary (banks)'!$G$86</f>
        <v>#DIV/0!</v>
      </c>
      <c r="H1609" s="230" t="e">
        <f>H1606/'Summary (banks)'!$H$86</f>
        <v>#DIV/0!</v>
      </c>
      <c r="I1609" s="230">
        <f>I1606/'Summary (banks)'!$I$86</f>
        <v>0.29186121320602082</v>
      </c>
      <c r="J1609" s="230" t="e">
        <f>J1606/'Summary (banks)'!$J$86</f>
        <v>#DIV/0!</v>
      </c>
      <c r="K1609" s="230" t="e">
        <f>K1606/'Summary (banks)'!$K$86</f>
        <v>#DIV/0!</v>
      </c>
      <c r="L1609" s="230" t="e">
        <f>L1606/'Summary (banks)'!$L$86</f>
        <v>#DIV/0!</v>
      </c>
      <c r="M1609" s="230" t="e">
        <f>M1606/'Summary (banks)'!$M$86</f>
        <v>#DIV/0!</v>
      </c>
      <c r="N1609" s="230" t="e">
        <f>N1606/'Summary (banks)'!$N$86</f>
        <v>#DIV/0!</v>
      </c>
      <c r="O1609" s="230" t="e">
        <f>O1606/'Summary (banks)'!$O$86</f>
        <v>#DIV/0!</v>
      </c>
      <c r="P1609" s="230" t="e">
        <f>P1606/'Summary (banks)'!$P$86</f>
        <v>#DIV/0!</v>
      </c>
      <c r="Q1609" s="230" t="e">
        <f>Q1606/'Summary (banks)'!$Q$86</f>
        <v>#DIV/0!</v>
      </c>
      <c r="R1609" s="230" t="e">
        <f>R1606/'Summary (banks)'!$R$86</f>
        <v>#DIV/0!</v>
      </c>
      <c r="S1609" s="230" t="e">
        <f>S1606/'Summary (banks)'!$S$86</f>
        <v>#DIV/0!</v>
      </c>
      <c r="T1609" s="230" t="e">
        <f>T1606/'Summary (banks)'!$T$86</f>
        <v>#DIV/0!</v>
      </c>
      <c r="U1609" s="230" t="e">
        <f>U1606/'Summary (banks)'!$U$86</f>
        <v>#DIV/0!</v>
      </c>
      <c r="V1609" s="230" t="e">
        <f>V1606/'Summary (banks)'!$V$86</f>
        <v>#DIV/0!</v>
      </c>
      <c r="W1609" s="230" t="e">
        <f>W1606/'Summary (banks)'!$W$86</f>
        <v>#DIV/0!</v>
      </c>
      <c r="X1609" s="230" t="e">
        <f>X1606/'Summary (banks)'!$X$86</f>
        <v>#DIV/0!</v>
      </c>
      <c r="Z1609" s="397"/>
    </row>
    <row r="1610" spans="1:26" s="230" customFormat="1" ht="15.75" thickBot="1" x14ac:dyDescent="0.3">
      <c r="A1610" s="683"/>
      <c r="B1610" s="688"/>
      <c r="C1610" s="201" t="s">
        <v>498</v>
      </c>
      <c r="D1610" s="201">
        <f t="shared" ref="D1610:X1610" si="51">D1593/D1590</f>
        <v>0.39622641509433959</v>
      </c>
      <c r="E1610" s="201">
        <f t="shared" si="51"/>
        <v>0.45569620253164556</v>
      </c>
      <c r="F1610" s="201" t="e">
        <f t="shared" si="51"/>
        <v>#DIV/0!</v>
      </c>
      <c r="G1610" s="201" t="e">
        <f t="shared" si="51"/>
        <v>#DIV/0!</v>
      </c>
      <c r="H1610" s="201" t="e">
        <f t="shared" si="51"/>
        <v>#DIV/0!</v>
      </c>
      <c r="I1610" s="201">
        <f t="shared" si="51"/>
        <v>0.22222222222222221</v>
      </c>
      <c r="J1610" s="201" t="e">
        <f t="shared" si="51"/>
        <v>#DIV/0!</v>
      </c>
      <c r="K1610" s="201" t="e">
        <f t="shared" si="51"/>
        <v>#DIV/0!</v>
      </c>
      <c r="L1610" s="201" t="e">
        <f t="shared" si="51"/>
        <v>#DIV/0!</v>
      </c>
      <c r="M1610" s="201" t="e">
        <f t="shared" si="51"/>
        <v>#DIV/0!</v>
      </c>
      <c r="N1610" s="201" t="e">
        <f t="shared" si="51"/>
        <v>#DIV/0!</v>
      </c>
      <c r="O1610" s="201" t="e">
        <f t="shared" si="51"/>
        <v>#DIV/0!</v>
      </c>
      <c r="P1610" s="201" t="e">
        <f t="shared" si="51"/>
        <v>#DIV/0!</v>
      </c>
      <c r="Q1610" s="201" t="e">
        <f t="shared" si="51"/>
        <v>#DIV/0!</v>
      </c>
      <c r="R1610" s="201" t="e">
        <f t="shared" si="51"/>
        <v>#DIV/0!</v>
      </c>
      <c r="S1610" s="201" t="e">
        <f t="shared" si="51"/>
        <v>#DIV/0!</v>
      </c>
      <c r="T1610" s="201" t="e">
        <f t="shared" si="51"/>
        <v>#DIV/0!</v>
      </c>
      <c r="U1610" s="201" t="e">
        <f t="shared" si="51"/>
        <v>#DIV/0!</v>
      </c>
      <c r="V1610" s="201" t="e">
        <f t="shared" si="51"/>
        <v>#DIV/0!</v>
      </c>
      <c r="W1610" s="201" t="e">
        <f t="shared" si="51"/>
        <v>#DIV/0!</v>
      </c>
      <c r="X1610" s="201" t="e">
        <f t="shared" si="51"/>
        <v>#DIV/0!</v>
      </c>
      <c r="Y1610" s="201"/>
      <c r="Z1610" s="407"/>
    </row>
    <row r="1611" spans="1:26" s="230" customFormat="1" x14ac:dyDescent="0.25">
      <c r="A1611" s="683"/>
      <c r="B1611" s="688"/>
      <c r="C1611" s="382" t="s">
        <v>445</v>
      </c>
      <c r="D1611" s="230">
        <f>D1610/'Summary (banks)'!$D$94</f>
        <v>2.0517644131986432</v>
      </c>
      <c r="E1611" s="230">
        <f>E1610/'Summary (banks)'!$E$94</f>
        <v>1.444354317665363</v>
      </c>
      <c r="F1611" s="230" t="e">
        <f>F1610/'Summary (banks)'!$F$94</f>
        <v>#DIV/0!</v>
      </c>
      <c r="G1611" s="230" t="e">
        <f>G1610/'Summary (banks)'!$G$94</f>
        <v>#DIV/0!</v>
      </c>
      <c r="H1611" s="230" t="e">
        <f>H1610/'Summary (banks)'!$H$94</f>
        <v>#DIV/0!</v>
      </c>
      <c r="I1611" s="230">
        <f>I1610/'Summary (banks)'!$I$94</f>
        <v>-2.2308309622820444</v>
      </c>
      <c r="J1611" s="230" t="e">
        <f>J1610/'Summary (banks)'!$J$94</f>
        <v>#DIV/0!</v>
      </c>
      <c r="K1611" s="230" t="e">
        <f>K1610/'Summary (banks)'!$K$94</f>
        <v>#DIV/0!</v>
      </c>
      <c r="L1611" s="230" t="e">
        <f>L1610/'Summary (banks)'!$L$94</f>
        <v>#DIV/0!</v>
      </c>
      <c r="M1611" s="230" t="e">
        <f>M1610/'Summary (banks)'!$M$94</f>
        <v>#DIV/0!</v>
      </c>
      <c r="N1611" s="230" t="e">
        <f>N1610/'Summary (banks)'!$N$94</f>
        <v>#DIV/0!</v>
      </c>
      <c r="O1611" s="230" t="e">
        <f>O1610/'Summary (banks)'!$O$94</f>
        <v>#DIV/0!</v>
      </c>
      <c r="P1611" s="230" t="e">
        <f>P1610/'Summary (banks)'!$P$94</f>
        <v>#DIV/0!</v>
      </c>
      <c r="Q1611" s="230" t="e">
        <f>Q1610/'Summary (banks)'!$Q$94</f>
        <v>#DIV/0!</v>
      </c>
      <c r="R1611" s="230" t="e">
        <f>R1610/'Summary (banks)'!$R$94</f>
        <v>#DIV/0!</v>
      </c>
      <c r="S1611" s="230" t="e">
        <f>S1610/'Summary (banks)'!$S$94</f>
        <v>#DIV/0!</v>
      </c>
      <c r="T1611" s="230" t="e">
        <f>T1610/'Summary (banks)'!$T$94</f>
        <v>#DIV/0!</v>
      </c>
      <c r="U1611" s="230" t="e">
        <f>U1610/'Summary (banks)'!$U$94</f>
        <v>#DIV/0!</v>
      </c>
      <c r="V1611" s="230" t="e">
        <f>V1610/'Summary (banks)'!$V$94</f>
        <v>#DIV/0!</v>
      </c>
      <c r="W1611" s="230" t="e">
        <f>W1610/'Summary (banks)'!$W$94</f>
        <v>#DIV/0!</v>
      </c>
      <c r="X1611" s="230" t="e">
        <f>X1610/'Summary (banks)'!$X$94</f>
        <v>#DIV/0!</v>
      </c>
      <c r="Z1611" s="399"/>
    </row>
    <row r="1612" spans="1:26" s="386" customFormat="1" x14ac:dyDescent="0.25">
      <c r="A1612" s="683"/>
      <c r="B1612" s="688"/>
      <c r="C1612" s="383" t="s">
        <v>446</v>
      </c>
      <c r="D1612" s="264">
        <f>D1610/'Summary (banks)'!$D$97</f>
        <v>1.5007040163227583</v>
      </c>
      <c r="E1612" s="264">
        <f>E1610/'Summary (banks)'!$E$97</f>
        <v>1.0502857888555395</v>
      </c>
      <c r="F1612" s="264" t="e">
        <f>F1610/'Summary (banks)'!$F$97</f>
        <v>#DIV/0!</v>
      </c>
      <c r="G1612" s="264" t="e">
        <f>G1610/'Summary (banks)'!$G$97</f>
        <v>#DIV/0!</v>
      </c>
      <c r="H1612" s="264" t="e">
        <f>H1610/'Summary (banks)'!$H$97</f>
        <v>#DIV/0!</v>
      </c>
      <c r="I1612" s="264">
        <f>I1610/'Summary (banks)'!$I$97</f>
        <v>8.9576023391813031</v>
      </c>
      <c r="J1612" s="264" t="e">
        <f>J1610/'Summary (banks)'!$J$97</f>
        <v>#DIV/0!</v>
      </c>
      <c r="K1612" s="264" t="e">
        <f>K1610/'Summary (banks)'!$K$97</f>
        <v>#DIV/0!</v>
      </c>
      <c r="L1612" s="264" t="e">
        <f>L1610/'Summary (banks)'!$L$97</f>
        <v>#DIV/0!</v>
      </c>
      <c r="M1612" s="264" t="e">
        <f>M1610/'Summary (banks)'!$M$97</f>
        <v>#DIV/0!</v>
      </c>
      <c r="N1612" s="264" t="e">
        <f>N1610/'Summary (banks)'!$N$97</f>
        <v>#DIV/0!</v>
      </c>
      <c r="O1612" s="264" t="e">
        <f>O1610/'Summary (banks)'!$O$97</f>
        <v>#DIV/0!</v>
      </c>
      <c r="P1612" s="264" t="e">
        <f>P1610/'Summary (banks)'!$P$97</f>
        <v>#DIV/0!</v>
      </c>
      <c r="Q1612" s="264" t="e">
        <f>Q1610/'Summary (banks)'!$Q$97</f>
        <v>#DIV/0!</v>
      </c>
      <c r="R1612" s="264" t="e">
        <f>R1610/'Summary (banks)'!$R$97</f>
        <v>#DIV/0!</v>
      </c>
      <c r="S1612" s="264" t="e">
        <f>S1610/'Summary (banks)'!$S$97</f>
        <v>#DIV/0!</v>
      </c>
      <c r="T1612" s="264" t="e">
        <f>T1610/'Summary (banks)'!$T$97</f>
        <v>#DIV/0!</v>
      </c>
      <c r="U1612" s="264" t="e">
        <f>U1610/'Summary (banks)'!$U$97</f>
        <v>#DIV/0!</v>
      </c>
      <c r="V1612" s="264" t="e">
        <f>V1610/'Summary (banks)'!$V$97</f>
        <v>#DIV/0!</v>
      </c>
      <c r="W1612" s="264" t="e">
        <f>W1610/'Summary (banks)'!$W$97</f>
        <v>#DIV/0!</v>
      </c>
      <c r="X1612" s="264" t="e">
        <f>X1610/'Summary (banks)'!$X$97</f>
        <v>#DIV/0!</v>
      </c>
      <c r="Y1612" s="264"/>
      <c r="Z1612" s="399"/>
    </row>
    <row r="1613" spans="1:26" s="230" customFormat="1" x14ac:dyDescent="0.25">
      <c r="A1613" s="683"/>
      <c r="B1613" s="688"/>
      <c r="C1613" s="385" t="s">
        <v>447</v>
      </c>
      <c r="D1613" s="230">
        <f>D1610/'Summary (banks)'!$D$105</f>
        <v>1.8263725472883776</v>
      </c>
      <c r="E1613" s="230">
        <f>E1610/'Summary (banks)'!$E$99</f>
        <v>0.81202720292780484</v>
      </c>
      <c r="F1613" s="230" t="e">
        <f>F1610/'Summary (banks)'!$F$99</f>
        <v>#DIV/0!</v>
      </c>
      <c r="G1613" s="230" t="e">
        <f>G1610/'Summary (banks)'!$G$99</f>
        <v>#DIV/0!</v>
      </c>
      <c r="H1613" s="230" t="e">
        <f>H1610/'Summary (banks)'!$H$99</f>
        <v>#DIV/0!</v>
      </c>
      <c r="I1613" s="230">
        <f>I1610/'Summary (banks)'!$I$99</f>
        <v>1.2006906357911842</v>
      </c>
      <c r="J1613" s="230" t="e">
        <f>J1610/'Summary (banks)'!$J$99</f>
        <v>#DIV/0!</v>
      </c>
      <c r="K1613" s="230" t="e">
        <f>K1610/'Summary (banks)'!$K$99</f>
        <v>#DIV/0!</v>
      </c>
      <c r="L1613" s="230" t="e">
        <f>L1610/'Summary (banks)'!$L$99</f>
        <v>#DIV/0!</v>
      </c>
      <c r="M1613" s="230" t="e">
        <f>M1610/'Summary (banks)'!$M$99</f>
        <v>#DIV/0!</v>
      </c>
      <c r="N1613" s="230" t="e">
        <f>N1610/'Summary (banks)'!$N$99</f>
        <v>#DIV/0!</v>
      </c>
      <c r="O1613" s="230" t="e">
        <f>O1610/'Summary (banks)'!$O$99</f>
        <v>#DIV/0!</v>
      </c>
      <c r="P1613" s="230" t="e">
        <f>P1610/'Summary (banks)'!$P$99</f>
        <v>#DIV/0!</v>
      </c>
      <c r="Q1613" s="230" t="e">
        <f>Q1610/'Summary (banks)'!$Q$99</f>
        <v>#DIV/0!</v>
      </c>
      <c r="R1613" s="230" t="e">
        <f>R1610/'Summary (banks)'!$R$99</f>
        <v>#DIV/0!</v>
      </c>
      <c r="S1613" s="230" t="e">
        <f>S1610/'Summary (banks)'!$S$99</f>
        <v>#DIV/0!</v>
      </c>
      <c r="T1613" s="230" t="e">
        <f>T1610/'Summary (banks)'!$T$99</f>
        <v>#DIV/0!</v>
      </c>
      <c r="U1613" s="230" t="e">
        <f>U1610/'Summary (banks)'!$U$99</f>
        <v>#DIV/0!</v>
      </c>
      <c r="V1613" s="230" t="e">
        <f>V1610/'Summary (banks)'!$V$99</f>
        <v>#DIV/0!</v>
      </c>
      <c r="W1613" s="230" t="e">
        <f>W1610/'Summary (banks)'!$W$99</f>
        <v>#DIV/0!</v>
      </c>
      <c r="X1613" s="230" t="e">
        <f>X1610/'Summary (banks)'!$X$99</f>
        <v>#DIV/0!</v>
      </c>
      <c r="Z1613" s="399"/>
    </row>
    <row r="1614" spans="1:26" s="51" customFormat="1" x14ac:dyDescent="0.25">
      <c r="A1614" s="423"/>
      <c r="B1614" s="423"/>
      <c r="C1614" s="424"/>
      <c r="D1614" s="425"/>
      <c r="E1614" s="426"/>
      <c r="F1614" s="426"/>
      <c r="G1614" s="426"/>
      <c r="H1614" s="426"/>
      <c r="I1614" s="426"/>
      <c r="J1614" s="426"/>
      <c r="K1614" s="426"/>
      <c r="L1614" s="426"/>
      <c r="M1614" s="426"/>
      <c r="N1614" s="426"/>
      <c r="O1614" s="426"/>
      <c r="P1614" s="426"/>
      <c r="Q1614" s="426"/>
      <c r="R1614" s="426"/>
      <c r="S1614" s="426"/>
      <c r="T1614" s="426"/>
      <c r="U1614" s="426"/>
      <c r="V1614" s="426"/>
      <c r="W1614" s="426"/>
      <c r="X1614" s="426"/>
      <c r="Y1614" s="97"/>
      <c r="Z1614" s="97"/>
    </row>
    <row r="1615" spans="1:26" s="51" customFormat="1" ht="15.75" thickBot="1" x14ac:dyDescent="0.3">
      <c r="A1615" s="423"/>
      <c r="B1615" s="423"/>
      <c r="C1615" s="424"/>
      <c r="D1615" s="425"/>
      <c r="E1615" s="426"/>
      <c r="F1615" s="426"/>
      <c r="G1615" s="426"/>
      <c r="H1615" s="426"/>
      <c r="I1615" s="426"/>
      <c r="J1615" s="426"/>
      <c r="K1615" s="426"/>
      <c r="L1615" s="426"/>
      <c r="M1615" s="426"/>
      <c r="N1615" s="426"/>
      <c r="O1615" s="426"/>
      <c r="P1615" s="426"/>
      <c r="Q1615" s="426"/>
      <c r="R1615" s="426"/>
      <c r="S1615" s="426"/>
      <c r="T1615" s="426"/>
      <c r="U1615" s="426"/>
      <c r="V1615" s="426"/>
      <c r="W1615" s="426"/>
      <c r="X1615" s="426"/>
      <c r="Y1615" s="97"/>
      <c r="Z1615" s="97"/>
    </row>
    <row r="1616" spans="1:26" s="204" customFormat="1" ht="15.75" thickBot="1" x14ac:dyDescent="0.3">
      <c r="A1616" s="682" t="s">
        <v>193</v>
      </c>
      <c r="B1616" s="684" t="s">
        <v>331</v>
      </c>
      <c r="C1616" s="188" t="s">
        <v>2</v>
      </c>
      <c r="D1616" s="203">
        <f>SUM(E1616:X1616)</f>
        <v>191.43372399999998</v>
      </c>
      <c r="E1616" s="203"/>
      <c r="F1616" s="203">
        <f>Barclays!D6</f>
        <v>112.994524</v>
      </c>
      <c r="G1616" s="203"/>
      <c r="H1616" s="203"/>
      <c r="I1616" s="203">
        <f>'Standard Chartered'!C10</f>
        <v>78.4392</v>
      </c>
      <c r="J1616" s="188"/>
      <c r="K1616" s="188"/>
      <c r="L1616" s="188"/>
      <c r="M1616" s="188"/>
      <c r="N1616" s="188"/>
      <c r="O1616" s="188"/>
      <c r="P1616" s="188"/>
      <c r="Q1616" s="188"/>
      <c r="R1616" s="188"/>
      <c r="S1616" s="188"/>
      <c r="T1616" s="188"/>
      <c r="U1616" s="188"/>
      <c r="V1616" s="188"/>
      <c r="W1616" s="188"/>
      <c r="X1616" s="188"/>
      <c r="Y1616" s="188"/>
      <c r="Z1616" s="404"/>
    </row>
    <row r="1617" spans="1:26" s="23" customFormat="1" x14ac:dyDescent="0.25">
      <c r="A1617" s="683"/>
      <c r="B1617" s="685"/>
      <c r="C1617" s="189" t="s">
        <v>333</v>
      </c>
      <c r="D1617" s="230">
        <f>D1616/'Summary (banks)'!$D$3</f>
        <v>3.9195497891401113E-4</v>
      </c>
      <c r="E1617" s="230">
        <f>E1616/'Summary (banks)'!$E$3</f>
        <v>0</v>
      </c>
      <c r="F1617" s="230">
        <f>F1616/'Summary (banks)'!$F$3</f>
        <v>2.7970119725756388E-3</v>
      </c>
      <c r="G1617" s="230">
        <f>G1616/'Summary (banks)'!$G$3</f>
        <v>0</v>
      </c>
      <c r="H1617" s="230">
        <f>H1616/'Summary (banks)'!$H$3</f>
        <v>0</v>
      </c>
      <c r="I1617" s="230">
        <f>I1616/'Summary (banks)'!$I$3</f>
        <v>5.6903656223428615E-3</v>
      </c>
      <c r="J1617" s="230">
        <f>J1616/'Summary (banks)'!$J$3</f>
        <v>0</v>
      </c>
      <c r="K1617" s="230">
        <f>K1616/'Summary (banks)'!$K$3</f>
        <v>0</v>
      </c>
      <c r="L1617" s="230">
        <f>L1616/'Summary (banks)'!$L$3</f>
        <v>0</v>
      </c>
      <c r="M1617" s="230">
        <f>M1616/'Summary (banks)'!$M$3</f>
        <v>0</v>
      </c>
      <c r="N1617" s="230">
        <f>N1616/'Summary (banks)'!$N$3</f>
        <v>0</v>
      </c>
      <c r="O1617" s="230">
        <f>O1616/'Summary (banks)'!$O$3</f>
        <v>0</v>
      </c>
      <c r="P1617" s="230">
        <f>P1616/'Summary (banks)'!$P$3</f>
        <v>0</v>
      </c>
      <c r="Q1617" s="230">
        <f>Q1616/'Summary (banks)'!$Q$3</f>
        <v>0</v>
      </c>
      <c r="R1617" s="230">
        <f>R1616/'Summary (banks)'!$R$3</f>
        <v>0</v>
      </c>
      <c r="S1617" s="230">
        <f>S1616/'Summary (banks)'!$S$3</f>
        <v>0</v>
      </c>
      <c r="T1617" s="230">
        <f>T1616/'Summary (banks)'!$T$3</f>
        <v>0</v>
      </c>
      <c r="U1617" s="230">
        <f>U1616/'Summary (banks)'!$U$3</f>
        <v>0</v>
      </c>
      <c r="V1617" s="230">
        <f>V1616/'Summary (banks)'!$V$3</f>
        <v>0</v>
      </c>
      <c r="W1617" s="230">
        <f>W1616/'Summary (banks)'!$W$3</f>
        <v>0</v>
      </c>
      <c r="X1617" s="230">
        <f>X1616/'Summary (banks)'!$X$3</f>
        <v>0</v>
      </c>
      <c r="Y1617" s="204"/>
      <c r="Z1617" s="397"/>
    </row>
    <row r="1618" spans="1:26" s="360" customFormat="1" ht="15.75" thickBot="1" x14ac:dyDescent="0.3">
      <c r="A1618" s="683"/>
      <c r="B1618" s="685"/>
      <c r="C1618" s="359" t="s">
        <v>334</v>
      </c>
      <c r="D1618" s="264">
        <f>D1616/'Summary (banks)'!$D$7</f>
        <v>7.4674049599359458E-4</v>
      </c>
      <c r="E1618" s="264">
        <f>E1616/'Summary (banks)'!$E$7</f>
        <v>0</v>
      </c>
      <c r="F1618" s="264">
        <f>F1616/'Summary (banks)'!$F$7</f>
        <v>5.8521267485012844E-3</v>
      </c>
      <c r="G1618" s="264">
        <f>G1616/'Summary (banks)'!$G$7</f>
        <v>0</v>
      </c>
      <c r="H1618" s="264">
        <f>H1616/'Summary (banks)'!$H$7</f>
        <v>0</v>
      </c>
      <c r="I1618" s="264">
        <f>I1616/'Summary (banks)'!$I$7</f>
        <v>7.0997225395789138E-3</v>
      </c>
      <c r="J1618" s="264">
        <f>J1616/'Summary (banks)'!$J$7</f>
        <v>0</v>
      </c>
      <c r="K1618" s="264">
        <f>K1616/'Summary (banks)'!$K$7</f>
        <v>0</v>
      </c>
      <c r="L1618" s="264">
        <f>L1616/'Summary (banks)'!$L$7</f>
        <v>0</v>
      </c>
      <c r="M1618" s="264">
        <f>M1616/'Summary (banks)'!$M$7</f>
        <v>0</v>
      </c>
      <c r="N1618" s="264">
        <f>N1616/'Summary (banks)'!$N$7</f>
        <v>0</v>
      </c>
      <c r="O1618" s="264">
        <f>O1616/'Summary (banks)'!$O$7</f>
        <v>0</v>
      </c>
      <c r="P1618" s="264">
        <f>P1616/'Summary (banks)'!$P$7</f>
        <v>0</v>
      </c>
      <c r="Q1618" s="264">
        <f>Q1616/'Summary (banks)'!$Q$7</f>
        <v>0</v>
      </c>
      <c r="R1618" s="264">
        <f>R1616/'Summary (banks)'!$R$7</f>
        <v>0</v>
      </c>
      <c r="S1618" s="264">
        <f>S1616/'Summary (banks)'!$S$7</f>
        <v>0</v>
      </c>
      <c r="T1618" s="264">
        <f>T1616/'Summary (banks)'!$T$7</f>
        <v>0</v>
      </c>
      <c r="U1618" s="264">
        <f>U1616/'Summary (banks)'!$U$7</f>
        <v>0</v>
      </c>
      <c r="V1618" s="264">
        <f>V1616/'Summary (banks)'!$V$7</f>
        <v>0</v>
      </c>
      <c r="W1618" s="264">
        <f>W1616/'Summary (banks)'!$W$7</f>
        <v>0</v>
      </c>
      <c r="X1618" s="264">
        <f>X1616/'Summary (banks)'!$X$7</f>
        <v>0</v>
      </c>
      <c r="Z1618" s="397"/>
    </row>
    <row r="1619" spans="1:26" s="204" customFormat="1" ht="15.75" thickBot="1" x14ac:dyDescent="0.3">
      <c r="A1619" s="683"/>
      <c r="B1619" s="685"/>
      <c r="C1619" s="188" t="s">
        <v>6</v>
      </c>
      <c r="D1619" s="203">
        <f>SUM(E1619:X1619)</f>
        <v>35.248822000000004</v>
      </c>
      <c r="E1619" s="203"/>
      <c r="F1619" s="203">
        <f>Barclays!F6</f>
        <v>28.937622000000001</v>
      </c>
      <c r="G1619" s="203"/>
      <c r="H1619" s="203"/>
      <c r="I1619" s="203">
        <f>'Standard Chartered'!E10</f>
        <v>6.3111999999999995</v>
      </c>
      <c r="J1619" s="188"/>
      <c r="K1619" s="188"/>
      <c r="L1619" s="188"/>
      <c r="M1619" s="188"/>
      <c r="N1619" s="188"/>
      <c r="O1619" s="188"/>
      <c r="P1619" s="188"/>
      <c r="Q1619" s="188"/>
      <c r="R1619" s="188"/>
      <c r="S1619" s="188"/>
      <c r="T1619" s="188"/>
      <c r="U1619" s="188"/>
      <c r="V1619" s="188"/>
      <c r="W1619" s="188"/>
      <c r="X1619" s="188"/>
      <c r="Y1619" s="188"/>
      <c r="Z1619" s="404"/>
    </row>
    <row r="1620" spans="1:26" s="23" customFormat="1" x14ac:dyDescent="0.25">
      <c r="A1620" s="683"/>
      <c r="B1620" s="685"/>
      <c r="C1620" s="189" t="s">
        <v>335</v>
      </c>
      <c r="D1620" s="230">
        <f>D1619/'Summary (banks)'!$D$29</f>
        <v>3.7372006279960256E-4</v>
      </c>
      <c r="E1620" s="230">
        <f>E1619/'Summary (banks)'!$E$29</f>
        <v>0</v>
      </c>
      <c r="F1620" s="230">
        <f>F1619/'Summary (banks)'!$F$29</f>
        <v>5.8011049723756892E-3</v>
      </c>
      <c r="G1620" s="230">
        <f>G1619/'Summary (banks)'!$G$29</f>
        <v>0</v>
      </c>
      <c r="H1620" s="230">
        <f>H1619/'Summary (banks)'!$H$29</f>
        <v>0</v>
      </c>
      <c r="I1620" s="230">
        <f>I1619/'Summary (banks)'!$I$29</f>
        <v>-4.59619172685489E-3</v>
      </c>
      <c r="J1620" s="230">
        <f>J1619/'Summary (banks)'!$J$29</f>
        <v>0</v>
      </c>
      <c r="K1620" s="230">
        <f>K1619/'Summary (banks)'!$K$29</f>
        <v>0</v>
      </c>
      <c r="L1620" s="230">
        <f>L1619/'Summary (banks)'!$L$29</f>
        <v>0</v>
      </c>
      <c r="M1620" s="230">
        <f>M1619/'Summary (banks)'!$M$29</f>
        <v>0</v>
      </c>
      <c r="N1620" s="230">
        <f>N1619/'Summary (banks)'!$N$29</f>
        <v>0</v>
      </c>
      <c r="O1620" s="230">
        <f>O1619/'Summary (banks)'!$O$29</f>
        <v>0</v>
      </c>
      <c r="P1620" s="230">
        <f>P1619/'Summary (banks)'!$P$29</f>
        <v>0</v>
      </c>
      <c r="Q1620" s="230">
        <f>Q1619/'Summary (banks)'!$Q$29</f>
        <v>0</v>
      </c>
      <c r="R1620" s="230">
        <f>R1619/'Summary (banks)'!$R$29</f>
        <v>0</v>
      </c>
      <c r="S1620" s="230">
        <f>S1619/'Summary (banks)'!$S$29</f>
        <v>0</v>
      </c>
      <c r="T1620" s="230">
        <f>T1619/'Summary (banks)'!$T$29</f>
        <v>0</v>
      </c>
      <c r="U1620" s="230">
        <f>U1619/'Summary (banks)'!$U$29</f>
        <v>0</v>
      </c>
      <c r="V1620" s="230">
        <f>V1619/'Summary (banks)'!$V$29</f>
        <v>0</v>
      </c>
      <c r="W1620" s="230">
        <f>W1619/'Summary (banks)'!$W$29</f>
        <v>0</v>
      </c>
      <c r="X1620" s="230">
        <f>X1619/'Summary (banks)'!$X$29</f>
        <v>0</v>
      </c>
      <c r="Y1620" s="204"/>
      <c r="Z1620" s="397"/>
    </row>
    <row r="1621" spans="1:26" s="360" customFormat="1" ht="15.75" thickBot="1" x14ac:dyDescent="0.3">
      <c r="A1621" s="683"/>
      <c r="B1621" s="685"/>
      <c r="C1621" s="359" t="s">
        <v>336</v>
      </c>
      <c r="D1621" s="264">
        <f>D1619/'Summary (banks)'!$D$33</f>
        <v>5.2077182929450693E-4</v>
      </c>
      <c r="E1621" s="264">
        <f>E1619/'Summary (banks)'!$E$33</f>
        <v>0</v>
      </c>
      <c r="F1621" s="264">
        <f>F1619/'Summary (banks)'!$F$33</f>
        <v>9.0206185567010266E-3</v>
      </c>
      <c r="G1621" s="264">
        <f>G1619/'Summary (banks)'!$G$33</f>
        <v>0</v>
      </c>
      <c r="H1621" s="264">
        <f>H1619/'Summary (banks)'!$H$33</f>
        <v>0</v>
      </c>
      <c r="I1621" s="264">
        <f>I1619/'Summary (banks)'!$I$33</f>
        <v>2.3026315789473728E-2</v>
      </c>
      <c r="J1621" s="264">
        <f>J1619/'Summary (banks)'!$J$33</f>
        <v>0</v>
      </c>
      <c r="K1621" s="264">
        <f>K1619/'Summary (banks)'!$K$33</f>
        <v>0</v>
      </c>
      <c r="L1621" s="264">
        <f>L1619/'Summary (banks)'!$L$33</f>
        <v>0</v>
      </c>
      <c r="M1621" s="264">
        <f>M1619/'Summary (banks)'!$M$33</f>
        <v>0</v>
      </c>
      <c r="N1621" s="264">
        <f>N1619/'Summary (banks)'!$N$33</f>
        <v>0</v>
      </c>
      <c r="O1621" s="264">
        <f>O1619/'Summary (banks)'!$O$33</f>
        <v>0</v>
      </c>
      <c r="P1621" s="264">
        <f>P1619/'Summary (banks)'!$P$33</f>
        <v>0</v>
      </c>
      <c r="Q1621" s="264">
        <f>Q1619/'Summary (banks)'!$Q$33</f>
        <v>0</v>
      </c>
      <c r="R1621" s="264">
        <f>R1619/'Summary (banks)'!$R$33</f>
        <v>0</v>
      </c>
      <c r="S1621" s="264">
        <f>S1619/'Summary (banks)'!$S$33</f>
        <v>0</v>
      </c>
      <c r="T1621" s="264">
        <f>T1619/'Summary (banks)'!$T$33</f>
        <v>0</v>
      </c>
      <c r="U1621" s="264">
        <f>U1619/'Summary (banks)'!$U$33</f>
        <v>0</v>
      </c>
      <c r="V1621" s="264">
        <f>V1619/'Summary (banks)'!$V$33</f>
        <v>0</v>
      </c>
      <c r="W1621" s="264">
        <f>W1619/'Summary (banks)'!$W$33</f>
        <v>0</v>
      </c>
      <c r="X1621" s="264">
        <f>X1619/'Summary (banks)'!$X$33</f>
        <v>0</v>
      </c>
      <c r="Z1621" s="397"/>
    </row>
    <row r="1622" spans="1:26" s="204" customFormat="1" ht="15.75" thickBot="1" x14ac:dyDescent="0.3">
      <c r="A1622" s="683"/>
      <c r="B1622" s="685"/>
      <c r="C1622" s="188" t="s">
        <v>400</v>
      </c>
      <c r="D1622" s="203">
        <f>SUM(E1622:X1622)</f>
        <v>12.350674000000001</v>
      </c>
      <c r="E1622" s="203"/>
      <c r="F1622" s="203">
        <f>Barclays!G6</f>
        <v>9.6458740000000009</v>
      </c>
      <c r="G1622" s="203"/>
      <c r="H1622" s="203"/>
      <c r="I1622" s="203">
        <f>'Standard Chartered'!F10</f>
        <v>2.7047999999999996</v>
      </c>
      <c r="J1622" s="188"/>
      <c r="K1622" s="188"/>
      <c r="L1622" s="188"/>
      <c r="M1622" s="188"/>
      <c r="N1622" s="188"/>
      <c r="O1622" s="188"/>
      <c r="P1622" s="188"/>
      <c r="Q1622" s="188"/>
      <c r="R1622" s="188"/>
      <c r="S1622" s="188"/>
      <c r="T1622" s="188"/>
      <c r="U1622" s="188"/>
      <c r="V1622" s="188"/>
      <c r="W1622" s="188"/>
      <c r="X1622" s="188"/>
      <c r="Y1622" s="188"/>
      <c r="Z1622" s="404"/>
    </row>
    <row r="1623" spans="1:26" s="23" customFormat="1" x14ac:dyDescent="0.25">
      <c r="A1623" s="683"/>
      <c r="B1623" s="685"/>
      <c r="C1623" s="189" t="s">
        <v>401</v>
      </c>
      <c r="D1623" s="230">
        <f>D1622/'Summary (banks)'!$D$42</f>
        <v>4.427180008523806E-4</v>
      </c>
      <c r="E1623" s="230">
        <f>E1622/'Summary (banks)'!$E$42</f>
        <v>0</v>
      </c>
      <c r="F1623" s="230">
        <f>F1622/'Summary (banks)'!$F$42</f>
        <v>5.9829059829059842E-3</v>
      </c>
      <c r="G1623" s="230">
        <f>G1622/'Summary (banks)'!$G$42</f>
        <v>0</v>
      </c>
      <c r="H1623" s="230">
        <f>H1622/'Summary (banks)'!$H$42</f>
        <v>0</v>
      </c>
      <c r="I1623" s="230">
        <f>I1622/'Summary (banks)'!$I$42</f>
        <v>2.6064291920069498E-3</v>
      </c>
      <c r="J1623" s="230">
        <f>J1622/'Summary (banks)'!$J$42</f>
        <v>0</v>
      </c>
      <c r="K1623" s="230">
        <f>K1622/'Summary (banks)'!$K$42</f>
        <v>0</v>
      </c>
      <c r="L1623" s="230">
        <f>L1622/'Summary (banks)'!$L$42</f>
        <v>0</v>
      </c>
      <c r="M1623" s="230">
        <f>M1622/'Summary (banks)'!$M$42</f>
        <v>0</v>
      </c>
      <c r="N1623" s="230">
        <f>N1622/'Summary (banks)'!$N$42</f>
        <v>0</v>
      </c>
      <c r="O1623" s="230">
        <f>O1622/'Summary (banks)'!$O$42</f>
        <v>0</v>
      </c>
      <c r="P1623" s="230">
        <f>P1622/'Summary (banks)'!$P$42</f>
        <v>0</v>
      </c>
      <c r="Q1623" s="230">
        <f>Q1622/'Summary (banks)'!$Q$42</f>
        <v>0</v>
      </c>
      <c r="R1623" s="230">
        <f>R1622/'Summary (banks)'!$R$42</f>
        <v>0</v>
      </c>
      <c r="S1623" s="230">
        <f>S1622/'Summary (banks)'!$S$42</f>
        <v>0</v>
      </c>
      <c r="T1623" s="230">
        <f>T1622/'Summary (banks)'!$T$42</f>
        <v>0</v>
      </c>
      <c r="U1623" s="230">
        <f>U1622/'Summary (banks)'!$U$42</f>
        <v>0</v>
      </c>
      <c r="V1623" s="230">
        <f>V1622/'Summary (banks)'!$V$42</f>
        <v>0</v>
      </c>
      <c r="W1623" s="230">
        <f>W1622/'Summary (banks)'!$W$42</f>
        <v>0</v>
      </c>
      <c r="X1623" s="230">
        <f>X1622/'Summary (banks)'!$X$42</f>
        <v>0</v>
      </c>
      <c r="Y1623" s="204"/>
      <c r="Z1623" s="397"/>
    </row>
    <row r="1624" spans="1:26" s="360" customFormat="1" ht="15.75" thickBot="1" x14ac:dyDescent="0.3">
      <c r="A1624" s="683"/>
      <c r="B1624" s="685"/>
      <c r="C1624" s="359" t="s">
        <v>402</v>
      </c>
      <c r="D1624" s="264">
        <f>D1622/'Summary (banks)'!$D$46</f>
        <v>6.6272719000011568E-4</v>
      </c>
      <c r="E1624" s="264">
        <f>E1622/'Summary (banks)'!$E$46</f>
        <v>0</v>
      </c>
      <c r="F1624" s="264">
        <f>F1622/'Summary (banks)'!$F$46</f>
        <v>6.9238377843719116E-3</v>
      </c>
      <c r="G1624" s="264">
        <f>G1622/'Summary (banks)'!$G$46</f>
        <v>0</v>
      </c>
      <c r="H1624" s="264">
        <f>H1622/'Summary (banks)'!$H$46</f>
        <v>0</v>
      </c>
      <c r="I1624" s="264">
        <f>I1622/'Summary (banks)'!$I$46</f>
        <v>2.5728987993138934E-3</v>
      </c>
      <c r="J1624" s="264">
        <f>J1622/'Summary (banks)'!$J$46</f>
        <v>0</v>
      </c>
      <c r="K1624" s="264">
        <f>K1622/'Summary (banks)'!$K$46</f>
        <v>0</v>
      </c>
      <c r="L1624" s="264">
        <f>L1622/'Summary (banks)'!$L$46</f>
        <v>0</v>
      </c>
      <c r="M1624" s="264">
        <f>M1622/'Summary (banks)'!$M$46</f>
        <v>0</v>
      </c>
      <c r="N1624" s="264">
        <f>N1622/'Summary (banks)'!$N$46</f>
        <v>0</v>
      </c>
      <c r="O1624" s="264">
        <f>O1622/'Summary (banks)'!$O$46</f>
        <v>0</v>
      </c>
      <c r="P1624" s="264">
        <f>P1622/'Summary (banks)'!$P$46</f>
        <v>0</v>
      </c>
      <c r="Q1624" s="264">
        <f>Q1622/'Summary (banks)'!$Q$46</f>
        <v>0</v>
      </c>
      <c r="R1624" s="264">
        <f>R1622/'Summary (banks)'!$R$46</f>
        <v>0</v>
      </c>
      <c r="S1624" s="264">
        <f>S1622/'Summary (banks)'!$S$46</f>
        <v>0</v>
      </c>
      <c r="T1624" s="264">
        <f>T1622/'Summary (banks)'!$T$46</f>
        <v>0</v>
      </c>
      <c r="U1624" s="264">
        <f>U1622/'Summary (banks)'!$U$46</f>
        <v>0</v>
      </c>
      <c r="V1624" s="264">
        <f>V1622/'Summary (banks)'!$V$46</f>
        <v>0</v>
      </c>
      <c r="W1624" s="264">
        <f>W1622/'Summary (banks)'!$W$46</f>
        <v>0</v>
      </c>
      <c r="X1624" s="264">
        <f>X1622/'Summary (banks)'!$X$46</f>
        <v>0</v>
      </c>
      <c r="Z1624" s="397"/>
    </row>
    <row r="1625" spans="1:26" s="204" customFormat="1" ht="15.75" thickBot="1" x14ac:dyDescent="0.3">
      <c r="A1625" s="683"/>
      <c r="B1625" s="685"/>
      <c r="C1625" s="188" t="s">
        <v>3</v>
      </c>
      <c r="D1625" s="188">
        <f>SUM(E1625:X1625)</f>
        <v>2117</v>
      </c>
      <c r="E1625" s="188"/>
      <c r="F1625" s="188">
        <f>Barclays!E6</f>
        <v>1236</v>
      </c>
      <c r="G1625" s="188"/>
      <c r="H1625" s="188"/>
      <c r="I1625" s="188">
        <f>'Standard Chartered'!D10</f>
        <v>881</v>
      </c>
      <c r="J1625" s="188"/>
      <c r="K1625" s="188"/>
      <c r="L1625" s="188"/>
      <c r="M1625" s="188"/>
      <c r="N1625" s="188"/>
      <c r="O1625" s="188"/>
      <c r="P1625" s="188"/>
      <c r="Q1625" s="188"/>
      <c r="R1625" s="188"/>
      <c r="S1625" s="188"/>
      <c r="T1625" s="188"/>
      <c r="U1625" s="188"/>
      <c r="V1625" s="188"/>
      <c r="W1625" s="188"/>
      <c r="X1625" s="188"/>
      <c r="Y1625" s="188"/>
      <c r="Z1625" s="404"/>
    </row>
    <row r="1626" spans="1:26" s="23" customFormat="1" x14ac:dyDescent="0.25">
      <c r="A1626" s="683"/>
      <c r="B1626" s="685"/>
      <c r="C1626" s="189" t="s">
        <v>337</v>
      </c>
      <c r="D1626" s="230">
        <f>D1625/'Summary (banks)'!$D$16</f>
        <v>1.0092419291633256E-3</v>
      </c>
      <c r="E1626" s="230">
        <f>E1625/'Summary (banks)'!$E$16</f>
        <v>0</v>
      </c>
      <c r="F1626" s="230">
        <f>F1625/'Summary (banks)'!$F$16</f>
        <v>9.4423223834988537E-3</v>
      </c>
      <c r="G1626" s="230">
        <f>G1625/'Summary (banks)'!$G$16</f>
        <v>0</v>
      </c>
      <c r="H1626" s="230">
        <f>H1625/'Summary (banks)'!$H$16</f>
        <v>0</v>
      </c>
      <c r="I1626" s="230">
        <f>I1625/'Summary (banks)'!$I$16</f>
        <v>1.0089557708605328E-2</v>
      </c>
      <c r="J1626" s="230">
        <f>J1625/'Summary (banks)'!$J$16</f>
        <v>0</v>
      </c>
      <c r="K1626" s="230">
        <f>K1625/'Summary (banks)'!$K$16</f>
        <v>0</v>
      </c>
      <c r="L1626" s="230">
        <f>L1625/'Summary (banks)'!$L$16</f>
        <v>0</v>
      </c>
      <c r="M1626" s="230">
        <f>M1625/'Summary (banks)'!$M$16</f>
        <v>0</v>
      </c>
      <c r="N1626" s="230">
        <f>N1625/'Summary (banks)'!$N$16</f>
        <v>0</v>
      </c>
      <c r="O1626" s="230">
        <f>O1625/'Summary (banks)'!$O$16</f>
        <v>0</v>
      </c>
      <c r="P1626" s="230">
        <f>P1625/'Summary (banks)'!$P$16</f>
        <v>0</v>
      </c>
      <c r="Q1626" s="230">
        <f>Q1625/'Summary (banks)'!$Q$16</f>
        <v>0</v>
      </c>
      <c r="R1626" s="230">
        <f>R1625/'Summary (banks)'!$R$16</f>
        <v>0</v>
      </c>
      <c r="S1626" s="230">
        <f>S1625/'Summary (banks)'!$S$16</f>
        <v>0</v>
      </c>
      <c r="T1626" s="230">
        <f>T1625/'Summary (banks)'!$T$16</f>
        <v>0</v>
      </c>
      <c r="U1626" s="230">
        <f>U1625/'Summary (banks)'!$U$16</f>
        <v>0</v>
      </c>
      <c r="V1626" s="230">
        <f>V1625/'Summary (banks)'!$V$16</f>
        <v>0</v>
      </c>
      <c r="W1626" s="230">
        <f>W1625/'Summary (banks)'!$W$16</f>
        <v>0</v>
      </c>
      <c r="X1626" s="230">
        <f>X1625/'Summary (banks)'!$X$16</f>
        <v>0</v>
      </c>
      <c r="Y1626" s="204"/>
      <c r="Z1626" s="397"/>
    </row>
    <row r="1627" spans="1:26" s="365" customFormat="1" ht="15.75" thickBot="1" x14ac:dyDescent="0.3">
      <c r="A1627" s="683"/>
      <c r="B1627" s="685"/>
      <c r="C1627" s="359" t="s">
        <v>338</v>
      </c>
      <c r="D1627" s="264">
        <f>D1625/'Summary (banks)'!$D$20</f>
        <v>1.805930310027989E-3</v>
      </c>
      <c r="E1627" s="264">
        <f>E1625/'Summary (banks)'!$E$20</f>
        <v>0</v>
      </c>
      <c r="F1627" s="264">
        <f>F1625/'Summary (banks)'!$F$20</f>
        <v>1.5022241668489754E-2</v>
      </c>
      <c r="G1627" s="264">
        <f>G1625/'Summary (banks)'!$G$20</f>
        <v>0</v>
      </c>
      <c r="H1627" s="264">
        <f>H1625/'Summary (banks)'!$H$20</f>
        <v>0</v>
      </c>
      <c r="I1627" s="264">
        <f>I1625/'Summary (banks)'!$I$20</f>
        <v>1.0308313344644006E-2</v>
      </c>
      <c r="J1627" s="264">
        <f>J1625/'Summary (banks)'!$J$20</f>
        <v>0</v>
      </c>
      <c r="K1627" s="264">
        <f>K1625/'Summary (banks)'!$K$20</f>
        <v>0</v>
      </c>
      <c r="L1627" s="264">
        <f>L1625/'Summary (banks)'!$L$20</f>
        <v>0</v>
      </c>
      <c r="M1627" s="264">
        <f>M1625/'Summary (banks)'!$M$20</f>
        <v>0</v>
      </c>
      <c r="N1627" s="264">
        <f>N1625/'Summary (banks)'!$N$20</f>
        <v>0</v>
      </c>
      <c r="O1627" s="264">
        <f>O1625/'Summary (banks)'!$O$20</f>
        <v>0</v>
      </c>
      <c r="P1627" s="264">
        <f>P1625/'Summary (banks)'!$P$20</f>
        <v>0</v>
      </c>
      <c r="Q1627" s="264">
        <f>Q1625/'Summary (banks)'!$Q$20</f>
        <v>0</v>
      </c>
      <c r="R1627" s="264">
        <f>R1625/'Summary (banks)'!$R$20</f>
        <v>0</v>
      </c>
      <c r="S1627" s="264">
        <f>S1625/'Summary (banks)'!$S$20</f>
        <v>0</v>
      </c>
      <c r="T1627" s="264">
        <f>T1625/'Summary (banks)'!$T$20</f>
        <v>0</v>
      </c>
      <c r="U1627" s="264">
        <f>U1625/'Summary (banks)'!$U$20</f>
        <v>0</v>
      </c>
      <c r="V1627" s="264">
        <f>V1625/'Summary (banks)'!$V$20</f>
        <v>0</v>
      </c>
      <c r="W1627" s="264">
        <f>W1625/'Summary (banks)'!$W$20</f>
        <v>0</v>
      </c>
      <c r="X1627" s="264">
        <f>X1625/'Summary (banks)'!$X$20</f>
        <v>0</v>
      </c>
      <c r="Y1627" s="360"/>
      <c r="Z1627" s="397"/>
    </row>
    <row r="1628" spans="1:26" s="230" customFormat="1" ht="15" customHeight="1" thickTop="1" thickBot="1" x14ac:dyDescent="0.3">
      <c r="A1628" s="683"/>
      <c r="B1628" s="685"/>
      <c r="C1628" s="190" t="s">
        <v>405</v>
      </c>
      <c r="D1628" s="188"/>
      <c r="E1628" s="190"/>
      <c r="F1628" s="190"/>
      <c r="G1628" s="190"/>
      <c r="H1628" s="188"/>
      <c r="I1628" s="188"/>
      <c r="J1628" s="190"/>
      <c r="K1628" s="190"/>
      <c r="L1628" s="190"/>
      <c r="M1628" s="190"/>
      <c r="N1628" s="190"/>
      <c r="O1628" s="190"/>
      <c r="P1628" s="188"/>
      <c r="Q1628" s="188"/>
      <c r="R1628" s="190"/>
      <c r="S1628" s="190"/>
      <c r="T1628" s="188"/>
      <c r="U1628" s="188"/>
      <c r="V1628" s="188"/>
      <c r="W1628" s="188"/>
      <c r="X1628" s="188"/>
      <c r="Y1628" s="190"/>
      <c r="Z1628" s="405"/>
    </row>
    <row r="1629" spans="1:26" s="204" customFormat="1" ht="15.75" thickBot="1" x14ac:dyDescent="0.3">
      <c r="A1629" s="683"/>
      <c r="B1629" s="686"/>
      <c r="C1629" s="191" t="s">
        <v>406</v>
      </c>
      <c r="D1629" s="192"/>
      <c r="E1629" s="192"/>
      <c r="F1629" s="192"/>
      <c r="G1629" s="192"/>
      <c r="H1629" s="192"/>
      <c r="I1629" s="192"/>
      <c r="J1629" s="192"/>
      <c r="K1629" s="192"/>
      <c r="L1629" s="192"/>
      <c r="M1629" s="192"/>
      <c r="N1629" s="192"/>
      <c r="O1629" s="192"/>
      <c r="P1629" s="192"/>
      <c r="Q1629" s="192"/>
      <c r="R1629" s="192"/>
      <c r="S1629" s="192"/>
      <c r="T1629" s="192"/>
      <c r="U1629" s="192"/>
      <c r="V1629" s="192"/>
      <c r="W1629" s="192"/>
      <c r="X1629" s="192"/>
      <c r="Y1629" s="192"/>
      <c r="Z1629" s="398"/>
    </row>
    <row r="1630" spans="1:26" s="23" customFormat="1" ht="16.5" thickTop="1" thickBot="1" x14ac:dyDescent="0.3">
      <c r="A1630" s="683"/>
      <c r="B1630" s="687" t="s">
        <v>82</v>
      </c>
      <c r="C1630" s="200" t="s">
        <v>91</v>
      </c>
      <c r="D1630" s="200">
        <f>D1622/D1619</f>
        <v>0.35038543983115239</v>
      </c>
      <c r="E1630" s="200" t="e">
        <f>E1622/E1619</f>
        <v>#DIV/0!</v>
      </c>
      <c r="F1630" s="200">
        <f t="shared" ref="F1630:X1630" si="52">F1622/F1619</f>
        <v>0.33333333333333337</v>
      </c>
      <c r="G1630" s="200" t="e">
        <f t="shared" si="52"/>
        <v>#DIV/0!</v>
      </c>
      <c r="H1630" s="200" t="e">
        <f t="shared" si="52"/>
        <v>#DIV/0!</v>
      </c>
      <c r="I1630" s="200">
        <f t="shared" si="52"/>
        <v>0.42857142857142855</v>
      </c>
      <c r="J1630" s="200" t="e">
        <f t="shared" si="52"/>
        <v>#DIV/0!</v>
      </c>
      <c r="K1630" s="200" t="e">
        <f t="shared" si="52"/>
        <v>#DIV/0!</v>
      </c>
      <c r="L1630" s="200" t="e">
        <f t="shared" si="52"/>
        <v>#DIV/0!</v>
      </c>
      <c r="M1630" s="200" t="e">
        <f t="shared" si="52"/>
        <v>#DIV/0!</v>
      </c>
      <c r="N1630" s="200" t="e">
        <f t="shared" si="52"/>
        <v>#DIV/0!</v>
      </c>
      <c r="O1630" s="200" t="e">
        <f t="shared" si="52"/>
        <v>#DIV/0!</v>
      </c>
      <c r="P1630" s="200" t="e">
        <f t="shared" si="52"/>
        <v>#DIV/0!</v>
      </c>
      <c r="Q1630" s="200" t="e">
        <f t="shared" si="52"/>
        <v>#DIV/0!</v>
      </c>
      <c r="R1630" s="200" t="e">
        <f t="shared" si="52"/>
        <v>#DIV/0!</v>
      </c>
      <c r="S1630" s="200" t="e">
        <f t="shared" si="52"/>
        <v>#DIV/0!</v>
      </c>
      <c r="T1630" s="200" t="e">
        <f t="shared" si="52"/>
        <v>#DIV/0!</v>
      </c>
      <c r="U1630" s="200" t="e">
        <f t="shared" si="52"/>
        <v>#DIV/0!</v>
      </c>
      <c r="V1630" s="200" t="e">
        <f t="shared" si="52"/>
        <v>#DIV/0!</v>
      </c>
      <c r="W1630" s="200" t="e">
        <f t="shared" si="52"/>
        <v>#DIV/0!</v>
      </c>
      <c r="X1630" s="200" t="e">
        <f t="shared" si="52"/>
        <v>#DIV/0!</v>
      </c>
      <c r="Y1630" s="200"/>
      <c r="Z1630" s="406" t="e">
        <f>MEDIAN(E1630:X1630)</f>
        <v>#DIV/0!</v>
      </c>
    </row>
    <row r="1631" spans="1:26" s="204" customFormat="1" ht="15.75" thickBot="1" x14ac:dyDescent="0.3">
      <c r="A1631" s="683"/>
      <c r="B1631" s="688"/>
      <c r="C1631" s="193" t="s">
        <v>407</v>
      </c>
      <c r="Z1631" s="397"/>
    </row>
    <row r="1632" spans="1:26" s="204" customFormat="1" ht="15.75" thickBot="1" x14ac:dyDescent="0.3">
      <c r="A1632" s="683"/>
      <c r="B1632" s="688"/>
      <c r="C1632" s="188" t="s">
        <v>497</v>
      </c>
      <c r="D1632" s="233">
        <f t="shared" ref="D1632:X1632" si="53">D1619/D1625</f>
        <v>1.6650364666981578E-2</v>
      </c>
      <c r="E1632" s="188" t="e">
        <f t="shared" si="53"/>
        <v>#DIV/0!</v>
      </c>
      <c r="F1632" s="188">
        <f t="shared" si="53"/>
        <v>2.3412315533980585E-2</v>
      </c>
      <c r="G1632" s="188" t="e">
        <f t="shared" si="53"/>
        <v>#DIV/0!</v>
      </c>
      <c r="H1632" s="188" t="e">
        <f t="shared" si="53"/>
        <v>#DIV/0!</v>
      </c>
      <c r="I1632" s="188">
        <f t="shared" si="53"/>
        <v>7.1636776390465373E-3</v>
      </c>
      <c r="J1632" s="188" t="e">
        <f t="shared" si="53"/>
        <v>#DIV/0!</v>
      </c>
      <c r="K1632" s="188" t="e">
        <f t="shared" si="53"/>
        <v>#DIV/0!</v>
      </c>
      <c r="L1632" s="188" t="e">
        <f t="shared" si="53"/>
        <v>#DIV/0!</v>
      </c>
      <c r="M1632" s="188" t="e">
        <f t="shared" si="53"/>
        <v>#DIV/0!</v>
      </c>
      <c r="N1632" s="188" t="e">
        <f t="shared" si="53"/>
        <v>#DIV/0!</v>
      </c>
      <c r="O1632" s="188" t="e">
        <f t="shared" si="53"/>
        <v>#DIV/0!</v>
      </c>
      <c r="P1632" s="188" t="e">
        <f t="shared" si="53"/>
        <v>#DIV/0!</v>
      </c>
      <c r="Q1632" s="188" t="e">
        <f t="shared" si="53"/>
        <v>#DIV/0!</v>
      </c>
      <c r="R1632" s="188" t="e">
        <f t="shared" si="53"/>
        <v>#DIV/0!</v>
      </c>
      <c r="S1632" s="188" t="e">
        <f t="shared" si="53"/>
        <v>#DIV/0!</v>
      </c>
      <c r="T1632" s="188" t="e">
        <f t="shared" si="53"/>
        <v>#DIV/0!</v>
      </c>
      <c r="U1632" s="188" t="e">
        <f t="shared" si="53"/>
        <v>#DIV/0!</v>
      </c>
      <c r="V1632" s="188" t="e">
        <f t="shared" si="53"/>
        <v>#DIV/0!</v>
      </c>
      <c r="W1632" s="188" t="e">
        <f t="shared" si="53"/>
        <v>#DIV/0!</v>
      </c>
      <c r="X1632" s="188" t="e">
        <f t="shared" si="53"/>
        <v>#DIV/0!</v>
      </c>
      <c r="Y1632" s="188"/>
      <c r="Z1632" s="404"/>
    </row>
    <row r="1633" spans="1:26" s="204" customFormat="1" x14ac:dyDescent="0.25">
      <c r="A1633" s="683"/>
      <c r="B1633" s="688"/>
      <c r="C1633" s="189" t="s">
        <v>445</v>
      </c>
      <c r="D1633" s="234">
        <f>D1632/'Summary (banks)'!$D$81</f>
        <v>0.37029779679231245</v>
      </c>
      <c r="E1633" s="230" t="e">
        <f>E1632/'Summary (banks)'!$E$81</f>
        <v>#DIV/0!</v>
      </c>
      <c r="F1633" s="230">
        <f>F1632/'Summary (banks)'!$F$81</f>
        <v>0.61437268679933477</v>
      </c>
      <c r="G1633" s="230" t="e">
        <f>G1632/'Summary (banks)'!$G$81</f>
        <v>#DIV/0!</v>
      </c>
      <c r="H1633" s="230" t="e">
        <f>H1632/'Summary (banks)'!$H$81</f>
        <v>#DIV/0!</v>
      </c>
      <c r="I1633" s="230">
        <f>I1632/'Summary (banks)'!$I$81</f>
        <v>-0.45553946561352471</v>
      </c>
      <c r="J1633" s="230" t="e">
        <f>J1632/'Summary (banks)'!$J$81</f>
        <v>#DIV/0!</v>
      </c>
      <c r="K1633" s="230" t="e">
        <f>K1632/'Summary (banks)'!$K$81</f>
        <v>#DIV/0!</v>
      </c>
      <c r="L1633" s="230" t="e">
        <f>L1632/'Summary (banks)'!$L$81</f>
        <v>#DIV/0!</v>
      </c>
      <c r="M1633" s="230" t="e">
        <f>M1632/'Summary (banks)'!$M$81</f>
        <v>#DIV/0!</v>
      </c>
      <c r="N1633" s="230" t="e">
        <f>N1632/'Summary (banks)'!$N$81</f>
        <v>#DIV/0!</v>
      </c>
      <c r="O1633" s="230" t="e">
        <f>O1632/'Summary (banks)'!$O$81</f>
        <v>#DIV/0!</v>
      </c>
      <c r="P1633" s="230" t="e">
        <f>P1632/'Summary (banks)'!$P$81</f>
        <v>#DIV/0!</v>
      </c>
      <c r="Q1633" s="230" t="e">
        <f>Q1632/'Summary (banks)'!$Q$81</f>
        <v>#DIV/0!</v>
      </c>
      <c r="R1633" s="230" t="e">
        <f>R1632/'Summary (banks)'!$R$81</f>
        <v>#DIV/0!</v>
      </c>
      <c r="S1633" s="230" t="e">
        <f>S1632/'Summary (banks)'!$S$81</f>
        <v>#DIV/0!</v>
      </c>
      <c r="T1633" s="230" t="e">
        <f>T1632/'Summary (banks)'!$T$81</f>
        <v>#DIV/0!</v>
      </c>
      <c r="U1633" s="230" t="e">
        <f>U1632/'Summary (banks)'!$U$81</f>
        <v>#DIV/0!</v>
      </c>
      <c r="V1633" s="230" t="e">
        <f>V1632/'Summary (banks)'!$V$81</f>
        <v>#DIV/0!</v>
      </c>
      <c r="W1633" s="230" t="e">
        <f>W1632/'Summary (banks)'!$W$81</f>
        <v>#DIV/0!</v>
      </c>
      <c r="X1633" s="230" t="e">
        <f>X1632/'Summary (banks)'!$X$81</f>
        <v>#DIV/0!</v>
      </c>
      <c r="Z1633" s="397"/>
    </row>
    <row r="1634" spans="1:26" s="364" customFormat="1" x14ac:dyDescent="0.25">
      <c r="A1634" s="683"/>
      <c r="B1634" s="688"/>
      <c r="C1634" s="359" t="s">
        <v>446</v>
      </c>
      <c r="D1634" s="363">
        <f>D1632/'Summary (banks)'!$D$84</f>
        <v>0.28836762216280415</v>
      </c>
      <c r="E1634" s="264" t="e">
        <f>E1632/'Summary (banks)'!$E$84</f>
        <v>#DIV/0!</v>
      </c>
      <c r="F1634" s="264">
        <f>F1632/'Summary (banks)'!$F$84</f>
        <v>0.60048418576719031</v>
      </c>
      <c r="G1634" s="264" t="e">
        <f>G1632/'Summary (banks)'!$G$84</f>
        <v>#DIV/0!</v>
      </c>
      <c r="H1634" s="264" t="e">
        <f>H1632/'Summary (banks)'!$H$84</f>
        <v>#DIV/0!</v>
      </c>
      <c r="I1634" s="264">
        <f>I1632/'Summary (banks)'!$I$84</f>
        <v>2.2337617241173349</v>
      </c>
      <c r="J1634" s="264" t="e">
        <f>J1632/'Summary (banks)'!$J$84</f>
        <v>#DIV/0!</v>
      </c>
      <c r="K1634" s="264" t="e">
        <f>K1632/'Summary (banks)'!$K$84</f>
        <v>#DIV/0!</v>
      </c>
      <c r="L1634" s="264" t="e">
        <f>L1632/'Summary (banks)'!$L$84</f>
        <v>#DIV/0!</v>
      </c>
      <c r="M1634" s="264" t="e">
        <f>M1632/'Summary (banks)'!$M$84</f>
        <v>#DIV/0!</v>
      </c>
      <c r="N1634" s="264" t="e">
        <f>N1632/'Summary (banks)'!$N$84</f>
        <v>#DIV/0!</v>
      </c>
      <c r="O1634" s="264" t="e">
        <f>O1632/'Summary (banks)'!$O$84</f>
        <v>#DIV/0!</v>
      </c>
      <c r="P1634" s="264" t="e">
        <f>P1632/'Summary (banks)'!$P$84</f>
        <v>#DIV/0!</v>
      </c>
      <c r="Q1634" s="264" t="e">
        <f>Q1632/'Summary (banks)'!$Q$84</f>
        <v>#DIV/0!</v>
      </c>
      <c r="R1634" s="264" t="e">
        <f>R1632/'Summary (banks)'!$R$84</f>
        <v>#DIV/0!</v>
      </c>
      <c r="S1634" s="264" t="e">
        <f>S1632/'Summary (banks)'!$S$84</f>
        <v>#DIV/0!</v>
      </c>
      <c r="T1634" s="264" t="e">
        <f>T1632/'Summary (banks)'!$T$84</f>
        <v>#DIV/0!</v>
      </c>
      <c r="U1634" s="264" t="e">
        <f>U1632/'Summary (banks)'!$U$84</f>
        <v>#DIV/0!</v>
      </c>
      <c r="V1634" s="264" t="e">
        <f>V1632/'Summary (banks)'!$V$84</f>
        <v>#DIV/0!</v>
      </c>
      <c r="W1634" s="264" t="e">
        <f>W1632/'Summary (banks)'!$W$84</f>
        <v>#DIV/0!</v>
      </c>
      <c r="X1634" s="264" t="e">
        <f>X1632/'Summary (banks)'!$X$84</f>
        <v>#DIV/0!</v>
      </c>
      <c r="Y1634" s="360"/>
      <c r="Z1634" s="397"/>
    </row>
    <row r="1635" spans="1:26" s="204" customFormat="1" ht="15.75" thickBot="1" x14ac:dyDescent="0.3">
      <c r="A1635" s="683"/>
      <c r="B1635" s="688"/>
      <c r="C1635" s="372" t="s">
        <v>447</v>
      </c>
      <c r="D1635" s="234">
        <f>D1632/'Summary (banks)'!$D$92</f>
        <v>0.39865290032655981</v>
      </c>
      <c r="E1635" s="230" t="e">
        <f>E1632/'Summary (banks)'!$E$86</f>
        <v>#DIV/0!</v>
      </c>
      <c r="F1635" s="230">
        <f>F1632/'Summary (banks)'!$F$86</f>
        <v>0.10823639624475237</v>
      </c>
      <c r="G1635" s="230" t="e">
        <f>G1632/'Summary (banks)'!$G$86</f>
        <v>#DIV/0!</v>
      </c>
      <c r="H1635" s="230" t="e">
        <f>H1632/'Summary (banks)'!$H$86</f>
        <v>#DIV/0!</v>
      </c>
      <c r="I1635" s="230">
        <f>I1632/'Summary (banks)'!$I$86</f>
        <v>0.11092492949884522</v>
      </c>
      <c r="J1635" s="230" t="e">
        <f>J1632/'Summary (banks)'!$J$86</f>
        <v>#DIV/0!</v>
      </c>
      <c r="K1635" s="230" t="e">
        <f>K1632/'Summary (banks)'!$K$86</f>
        <v>#DIV/0!</v>
      </c>
      <c r="L1635" s="230" t="e">
        <f>L1632/'Summary (banks)'!$L$86</f>
        <v>#DIV/0!</v>
      </c>
      <c r="M1635" s="230" t="e">
        <f>M1632/'Summary (banks)'!$M$86</f>
        <v>#DIV/0!</v>
      </c>
      <c r="N1635" s="230" t="e">
        <f>N1632/'Summary (banks)'!$N$86</f>
        <v>#DIV/0!</v>
      </c>
      <c r="O1635" s="230" t="e">
        <f>O1632/'Summary (banks)'!$O$86</f>
        <v>#DIV/0!</v>
      </c>
      <c r="P1635" s="230" t="e">
        <f>P1632/'Summary (banks)'!$P$86</f>
        <v>#DIV/0!</v>
      </c>
      <c r="Q1635" s="230" t="e">
        <f>Q1632/'Summary (banks)'!$Q$86</f>
        <v>#DIV/0!</v>
      </c>
      <c r="R1635" s="230" t="e">
        <f>R1632/'Summary (banks)'!$R$86</f>
        <v>#DIV/0!</v>
      </c>
      <c r="S1635" s="230" t="e">
        <f>S1632/'Summary (banks)'!$S$86</f>
        <v>#DIV/0!</v>
      </c>
      <c r="T1635" s="230" t="e">
        <f>T1632/'Summary (banks)'!$T$86</f>
        <v>#DIV/0!</v>
      </c>
      <c r="U1635" s="230" t="e">
        <f>U1632/'Summary (banks)'!$U$86</f>
        <v>#DIV/0!</v>
      </c>
      <c r="V1635" s="230" t="e">
        <f>V1632/'Summary (banks)'!$V$86</f>
        <v>#DIV/0!</v>
      </c>
      <c r="W1635" s="230" t="e">
        <f>W1632/'Summary (banks)'!$W$86</f>
        <v>#DIV/0!</v>
      </c>
      <c r="X1635" s="230" t="e">
        <f>X1632/'Summary (banks)'!$X$86</f>
        <v>#DIV/0!</v>
      </c>
      <c r="Z1635" s="397"/>
    </row>
    <row r="1636" spans="1:26" s="230" customFormat="1" ht="15.75" thickBot="1" x14ac:dyDescent="0.3">
      <c r="A1636" s="683"/>
      <c r="B1636" s="688"/>
      <c r="C1636" s="201" t="s">
        <v>498</v>
      </c>
      <c r="D1636" s="201">
        <f t="shared" ref="D1636:X1636" si="54">D1619/D1616</f>
        <v>0.18413068117506823</v>
      </c>
      <c r="E1636" s="201" t="e">
        <f t="shared" si="54"/>
        <v>#DIV/0!</v>
      </c>
      <c r="F1636" s="201">
        <f t="shared" si="54"/>
        <v>0.25609756097560976</v>
      </c>
      <c r="G1636" s="201" t="e">
        <f t="shared" si="54"/>
        <v>#DIV/0!</v>
      </c>
      <c r="H1636" s="201" t="e">
        <f t="shared" si="54"/>
        <v>#DIV/0!</v>
      </c>
      <c r="I1636" s="201">
        <f t="shared" si="54"/>
        <v>8.0459770114942528E-2</v>
      </c>
      <c r="J1636" s="201" t="e">
        <f t="shared" si="54"/>
        <v>#DIV/0!</v>
      </c>
      <c r="K1636" s="201" t="e">
        <f t="shared" si="54"/>
        <v>#DIV/0!</v>
      </c>
      <c r="L1636" s="201" t="e">
        <f t="shared" si="54"/>
        <v>#DIV/0!</v>
      </c>
      <c r="M1636" s="201" t="e">
        <f t="shared" si="54"/>
        <v>#DIV/0!</v>
      </c>
      <c r="N1636" s="201" t="e">
        <f t="shared" si="54"/>
        <v>#DIV/0!</v>
      </c>
      <c r="O1636" s="201" t="e">
        <f t="shared" si="54"/>
        <v>#DIV/0!</v>
      </c>
      <c r="P1636" s="201" t="e">
        <f t="shared" si="54"/>
        <v>#DIV/0!</v>
      </c>
      <c r="Q1636" s="201" t="e">
        <f t="shared" si="54"/>
        <v>#DIV/0!</v>
      </c>
      <c r="R1636" s="201" t="e">
        <f t="shared" si="54"/>
        <v>#DIV/0!</v>
      </c>
      <c r="S1636" s="201" t="e">
        <f t="shared" si="54"/>
        <v>#DIV/0!</v>
      </c>
      <c r="T1636" s="201" t="e">
        <f t="shared" si="54"/>
        <v>#DIV/0!</v>
      </c>
      <c r="U1636" s="201" t="e">
        <f t="shared" si="54"/>
        <v>#DIV/0!</v>
      </c>
      <c r="V1636" s="201" t="e">
        <f t="shared" si="54"/>
        <v>#DIV/0!</v>
      </c>
      <c r="W1636" s="201" t="e">
        <f t="shared" si="54"/>
        <v>#DIV/0!</v>
      </c>
      <c r="X1636" s="201" t="e">
        <f t="shared" si="54"/>
        <v>#DIV/0!</v>
      </c>
      <c r="Y1636" s="201"/>
      <c r="Z1636" s="407"/>
    </row>
    <row r="1637" spans="1:26" s="230" customFormat="1" x14ac:dyDescent="0.25">
      <c r="A1637" s="683"/>
      <c r="B1637" s="688"/>
      <c r="C1637" s="382" t="s">
        <v>445</v>
      </c>
      <c r="D1637" s="230">
        <f>D1636/'Summary (banks)'!$D$94</f>
        <v>0.95347701369955284</v>
      </c>
      <c r="E1637" s="230" t="e">
        <f>E1636/'Summary (banks)'!$E$94</f>
        <v>#DIV/0!</v>
      </c>
      <c r="F1637" s="230">
        <f>F1636/'Summary (banks)'!$F$94</f>
        <v>2.0740365179894886</v>
      </c>
      <c r="G1637" s="230" t="e">
        <f>G1636/'Summary (banks)'!$G$94</f>
        <v>#DIV/0!</v>
      </c>
      <c r="H1637" s="230" t="e">
        <f>H1636/'Summary (banks)'!$H$94</f>
        <v>#DIV/0!</v>
      </c>
      <c r="I1637" s="230">
        <f>I1636/'Summary (banks)'!$I$94</f>
        <v>-0.80771465875729198</v>
      </c>
      <c r="J1637" s="230" t="e">
        <f>J1636/'Summary (banks)'!$J$94</f>
        <v>#DIV/0!</v>
      </c>
      <c r="K1637" s="230" t="e">
        <f>K1636/'Summary (banks)'!$K$94</f>
        <v>#DIV/0!</v>
      </c>
      <c r="L1637" s="230" t="e">
        <f>L1636/'Summary (banks)'!$L$94</f>
        <v>#DIV/0!</v>
      </c>
      <c r="M1637" s="230" t="e">
        <f>M1636/'Summary (banks)'!$M$94</f>
        <v>#DIV/0!</v>
      </c>
      <c r="N1637" s="230" t="e">
        <f>N1636/'Summary (banks)'!$N$94</f>
        <v>#DIV/0!</v>
      </c>
      <c r="O1637" s="230" t="e">
        <f>O1636/'Summary (banks)'!$O$94</f>
        <v>#DIV/0!</v>
      </c>
      <c r="P1637" s="230" t="e">
        <f>P1636/'Summary (banks)'!$P$94</f>
        <v>#DIV/0!</v>
      </c>
      <c r="Q1637" s="230" t="e">
        <f>Q1636/'Summary (banks)'!$Q$94</f>
        <v>#DIV/0!</v>
      </c>
      <c r="R1637" s="230" t="e">
        <f>R1636/'Summary (banks)'!$R$94</f>
        <v>#DIV/0!</v>
      </c>
      <c r="S1637" s="230" t="e">
        <f>S1636/'Summary (banks)'!$S$94</f>
        <v>#DIV/0!</v>
      </c>
      <c r="T1637" s="230" t="e">
        <f>T1636/'Summary (banks)'!$T$94</f>
        <v>#DIV/0!</v>
      </c>
      <c r="U1637" s="230" t="e">
        <f>U1636/'Summary (banks)'!$U$94</f>
        <v>#DIV/0!</v>
      </c>
      <c r="V1637" s="230" t="e">
        <f>V1636/'Summary (banks)'!$V$94</f>
        <v>#DIV/0!</v>
      </c>
      <c r="W1637" s="230" t="e">
        <f>W1636/'Summary (banks)'!$W$94</f>
        <v>#DIV/0!</v>
      </c>
      <c r="X1637" s="230" t="e">
        <f>X1636/'Summary (banks)'!$X$94</f>
        <v>#DIV/0!</v>
      </c>
      <c r="Z1637" s="399"/>
    </row>
    <row r="1638" spans="1:26" s="386" customFormat="1" x14ac:dyDescent="0.25">
      <c r="A1638" s="683"/>
      <c r="B1638" s="688"/>
      <c r="C1638" s="383" t="s">
        <v>446</v>
      </c>
      <c r="D1638" s="264">
        <f>D1636/'Summary (banks)'!$D$97</f>
        <v>0.6973933141279296</v>
      </c>
      <c r="E1638" s="264" t="e">
        <f>E1636/'Summary (banks)'!$E$97</f>
        <v>#DIV/0!</v>
      </c>
      <c r="F1638" s="264">
        <f>F1636/'Summary (banks)'!$F$97</f>
        <v>1.5414256977621315</v>
      </c>
      <c r="G1638" s="264" t="e">
        <f>G1636/'Summary (banks)'!$G$97</f>
        <v>#DIV/0!</v>
      </c>
      <c r="H1638" s="264" t="e">
        <f>H1636/'Summary (banks)'!$H$97</f>
        <v>#DIV/0!</v>
      </c>
      <c r="I1638" s="264">
        <f>I1636/'Summary (banks)'!$I$97</f>
        <v>3.2432698124621959</v>
      </c>
      <c r="J1638" s="264" t="e">
        <f>J1636/'Summary (banks)'!$J$97</f>
        <v>#DIV/0!</v>
      </c>
      <c r="K1638" s="264" t="e">
        <f>K1636/'Summary (banks)'!$K$97</f>
        <v>#DIV/0!</v>
      </c>
      <c r="L1638" s="264" t="e">
        <f>L1636/'Summary (banks)'!$L$97</f>
        <v>#DIV/0!</v>
      </c>
      <c r="M1638" s="264" t="e">
        <f>M1636/'Summary (banks)'!$M$97</f>
        <v>#DIV/0!</v>
      </c>
      <c r="N1638" s="264" t="e">
        <f>N1636/'Summary (banks)'!$N$97</f>
        <v>#DIV/0!</v>
      </c>
      <c r="O1638" s="264" t="e">
        <f>O1636/'Summary (banks)'!$O$97</f>
        <v>#DIV/0!</v>
      </c>
      <c r="P1638" s="264" t="e">
        <f>P1636/'Summary (banks)'!$P$97</f>
        <v>#DIV/0!</v>
      </c>
      <c r="Q1638" s="264" t="e">
        <f>Q1636/'Summary (banks)'!$Q$97</f>
        <v>#DIV/0!</v>
      </c>
      <c r="R1638" s="264" t="e">
        <f>R1636/'Summary (banks)'!$R$97</f>
        <v>#DIV/0!</v>
      </c>
      <c r="S1638" s="264" t="e">
        <f>S1636/'Summary (banks)'!$S$97</f>
        <v>#DIV/0!</v>
      </c>
      <c r="T1638" s="264" t="e">
        <f>T1636/'Summary (banks)'!$T$97</f>
        <v>#DIV/0!</v>
      </c>
      <c r="U1638" s="264" t="e">
        <f>U1636/'Summary (banks)'!$U$97</f>
        <v>#DIV/0!</v>
      </c>
      <c r="V1638" s="264" t="e">
        <f>V1636/'Summary (banks)'!$V$97</f>
        <v>#DIV/0!</v>
      </c>
      <c r="W1638" s="264" t="e">
        <f>W1636/'Summary (banks)'!$W$97</f>
        <v>#DIV/0!</v>
      </c>
      <c r="X1638" s="264" t="e">
        <f>X1636/'Summary (banks)'!$X$97</f>
        <v>#DIV/0!</v>
      </c>
      <c r="Y1638" s="264"/>
      <c r="Z1638" s="399"/>
    </row>
    <row r="1639" spans="1:26" s="230" customFormat="1" x14ac:dyDescent="0.25">
      <c r="A1639" s="683"/>
      <c r="B1639" s="688"/>
      <c r="C1639" s="385" t="s">
        <v>447</v>
      </c>
      <c r="D1639" s="230">
        <f>D1636/'Summary (banks)'!$D$105</f>
        <v>0.84873498686750648</v>
      </c>
      <c r="E1639" s="230" t="e">
        <f>E1636/'Summary (banks)'!$E$99</f>
        <v>#DIV/0!</v>
      </c>
      <c r="F1639" s="230">
        <f>F1636/'Summary (banks)'!$F$99</f>
        <v>0.63086158725364339</v>
      </c>
      <c r="G1639" s="230" t="e">
        <f>G1636/'Summary (banks)'!$G$99</f>
        <v>#DIV/0!</v>
      </c>
      <c r="H1639" s="230" t="e">
        <f>H1636/'Summary (banks)'!$H$99</f>
        <v>#DIV/0!</v>
      </c>
      <c r="I1639" s="230">
        <f>I1636/'Summary (banks)'!$I$99</f>
        <v>0.43473281640715289</v>
      </c>
      <c r="J1639" s="230" t="e">
        <f>J1636/'Summary (banks)'!$J$99</f>
        <v>#DIV/0!</v>
      </c>
      <c r="K1639" s="230" t="e">
        <f>K1636/'Summary (banks)'!$K$99</f>
        <v>#DIV/0!</v>
      </c>
      <c r="L1639" s="230" t="e">
        <f>L1636/'Summary (banks)'!$L$99</f>
        <v>#DIV/0!</v>
      </c>
      <c r="M1639" s="230" t="e">
        <f>M1636/'Summary (banks)'!$M$99</f>
        <v>#DIV/0!</v>
      </c>
      <c r="N1639" s="230" t="e">
        <f>N1636/'Summary (banks)'!$N$99</f>
        <v>#DIV/0!</v>
      </c>
      <c r="O1639" s="230" t="e">
        <f>O1636/'Summary (banks)'!$O$99</f>
        <v>#DIV/0!</v>
      </c>
      <c r="P1639" s="230" t="e">
        <f>P1636/'Summary (banks)'!$P$99</f>
        <v>#DIV/0!</v>
      </c>
      <c r="Q1639" s="230" t="e">
        <f>Q1636/'Summary (banks)'!$Q$99</f>
        <v>#DIV/0!</v>
      </c>
      <c r="R1639" s="230" t="e">
        <f>R1636/'Summary (banks)'!$R$99</f>
        <v>#DIV/0!</v>
      </c>
      <c r="S1639" s="230" t="e">
        <f>S1636/'Summary (banks)'!$S$99</f>
        <v>#DIV/0!</v>
      </c>
      <c r="T1639" s="230" t="e">
        <f>T1636/'Summary (banks)'!$T$99</f>
        <v>#DIV/0!</v>
      </c>
      <c r="U1639" s="230" t="e">
        <f>U1636/'Summary (banks)'!$U$99</f>
        <v>#DIV/0!</v>
      </c>
      <c r="V1639" s="230" t="e">
        <f>V1636/'Summary (banks)'!$V$99</f>
        <v>#DIV/0!</v>
      </c>
      <c r="W1639" s="230" t="e">
        <f>W1636/'Summary (banks)'!$W$99</f>
        <v>#DIV/0!</v>
      </c>
      <c r="X1639" s="230" t="e">
        <f>X1636/'Summary (banks)'!$X$99</f>
        <v>#DIV/0!</v>
      </c>
      <c r="Z1639" s="399"/>
    </row>
    <row r="1640" spans="1:26" s="51" customFormat="1" x14ac:dyDescent="0.25">
      <c r="A1640" s="423"/>
      <c r="B1640" s="423"/>
      <c r="C1640" s="424"/>
      <c r="D1640" s="425"/>
      <c r="E1640" s="426"/>
      <c r="F1640" s="426"/>
      <c r="G1640" s="426"/>
      <c r="H1640" s="426"/>
      <c r="I1640" s="426"/>
      <c r="J1640" s="426"/>
      <c r="K1640" s="426"/>
      <c r="L1640" s="426"/>
      <c r="M1640" s="426"/>
      <c r="N1640" s="426"/>
      <c r="O1640" s="426"/>
      <c r="P1640" s="426"/>
      <c r="Q1640" s="426"/>
      <c r="R1640" s="426"/>
      <c r="S1640" s="426"/>
      <c r="T1640" s="426"/>
      <c r="U1640" s="426"/>
      <c r="V1640" s="426"/>
      <c r="W1640" s="426"/>
      <c r="X1640" s="426"/>
      <c r="Y1640" s="97"/>
      <c r="Z1640" s="97"/>
    </row>
    <row r="1641" spans="1:26" s="51" customFormat="1" x14ac:dyDescent="0.25">
      <c r="A1641" s="423"/>
      <c r="B1641" s="423"/>
      <c r="C1641" s="424"/>
      <c r="D1641" s="425"/>
      <c r="E1641" s="426"/>
      <c r="F1641" s="426"/>
      <c r="G1641" s="426"/>
      <c r="H1641" s="426"/>
      <c r="I1641" s="426"/>
      <c r="J1641" s="426"/>
      <c r="K1641" s="426"/>
      <c r="L1641" s="426"/>
      <c r="M1641" s="426"/>
      <c r="N1641" s="426"/>
      <c r="O1641" s="426"/>
      <c r="P1641" s="426"/>
      <c r="Q1641" s="426"/>
      <c r="R1641" s="426"/>
      <c r="S1641" s="426"/>
      <c r="T1641" s="426"/>
      <c r="U1641" s="426"/>
      <c r="V1641" s="426"/>
      <c r="W1641" s="426"/>
      <c r="X1641" s="426"/>
      <c r="Y1641" s="97"/>
      <c r="Z1641" s="97"/>
    </row>
    <row r="1642" spans="1:26" s="51" customFormat="1" ht="15.75" thickBot="1" x14ac:dyDescent="0.3">
      <c r="A1642" s="412"/>
      <c r="B1642" s="199"/>
    </row>
    <row r="1643" spans="1:26" s="204" customFormat="1" ht="15.75" thickBot="1" x14ac:dyDescent="0.3">
      <c r="A1643" s="689" t="s">
        <v>48</v>
      </c>
      <c r="B1643" s="684" t="s">
        <v>331</v>
      </c>
      <c r="C1643" s="188" t="s">
        <v>2</v>
      </c>
      <c r="D1643" s="203">
        <f>SUM(E1643:X1643)</f>
        <v>16411.559116</v>
      </c>
      <c r="E1643" s="203">
        <f>HSBC!C12</f>
        <v>3231.3343999999997</v>
      </c>
      <c r="F1643" s="203">
        <f>Barclays!D7</f>
        <v>59.253226000000005</v>
      </c>
      <c r="G1643" s="203">
        <f>RBS!C9</f>
        <v>-6.8899100000000004</v>
      </c>
      <c r="H1643" s="203"/>
      <c r="I1643" s="203">
        <f>'Standard Chartered'!C11</f>
        <v>21.638399999999997</v>
      </c>
      <c r="J1643" s="188">
        <f>'BNP Paribas'!C13</f>
        <v>682</v>
      </c>
      <c r="K1643" s="188">
        <f>'Crédit Agricole'!C10</f>
        <v>51</v>
      </c>
      <c r="L1643" s="188">
        <f>'Société Générale'!C13</f>
        <v>156</v>
      </c>
      <c r="M1643" s="188">
        <f>'BPCE group'!C10</f>
        <v>8</v>
      </c>
      <c r="N1643" s="188"/>
      <c r="O1643" s="188">
        <f>'Deutsche Bank'!C9</f>
        <v>106</v>
      </c>
      <c r="P1643" s="188"/>
      <c r="Q1643" s="188"/>
      <c r="R1643" s="188">
        <f>ING!E8</f>
        <v>48</v>
      </c>
      <c r="S1643" s="188">
        <f>Rabobank!D9</f>
        <v>324</v>
      </c>
      <c r="T1643" s="188">
        <f>Unicredit!D29</f>
        <v>9.8000000000000004E-2</v>
      </c>
      <c r="U1643" s="188">
        <f>'Intesa Sao'!D13</f>
        <v>9.125</v>
      </c>
      <c r="V1643" s="188">
        <f>Santander!C10</f>
        <v>11720</v>
      </c>
      <c r="W1643" s="188"/>
      <c r="X1643" s="188">
        <f>Nordea!D5</f>
        <v>2</v>
      </c>
      <c r="Y1643" s="188"/>
      <c r="Z1643" s="404"/>
    </row>
    <row r="1644" spans="1:26" s="23" customFormat="1" x14ac:dyDescent="0.25">
      <c r="A1644" s="690"/>
      <c r="B1644" s="685"/>
      <c r="C1644" s="189" t="s">
        <v>333</v>
      </c>
      <c r="D1644" s="230">
        <f>D1643/'Summary (banks)'!$D$3</f>
        <v>3.3602189691811189E-2</v>
      </c>
      <c r="E1644" s="230">
        <f>E1643/'Summary (banks)'!$E$3</f>
        <v>5.9933110367892971E-2</v>
      </c>
      <c r="F1644" s="230">
        <f>F1643/'Summary (banks)'!$F$3</f>
        <v>1.4667257904969813E-3</v>
      </c>
      <c r="G1644" s="230">
        <f>G1643/'Summary (banks)'!$G$3</f>
        <v>-3.8690706492300553E-4</v>
      </c>
      <c r="H1644" s="230">
        <f>H1643/'Summary (banks)'!$H$3</f>
        <v>0</v>
      </c>
      <c r="I1644" s="230">
        <f>I1643/'Summary (banks)'!$I$3</f>
        <v>1.5697560337497546E-3</v>
      </c>
      <c r="J1644" s="230">
        <f>J1643/'Summary (banks)'!$J$3</f>
        <v>1.5883366714798081E-2</v>
      </c>
      <c r="K1644" s="230">
        <f>K1643/'Summary (banks)'!$K$3</f>
        <v>1.5728119410349719E-3</v>
      </c>
      <c r="L1644" s="230">
        <f>L1643/'Summary (banks)'!$L$3</f>
        <v>6.0835315680692588E-3</v>
      </c>
      <c r="M1644" s="230">
        <f>M1643/'Summary (banks)'!$M$3</f>
        <v>3.3523298692591353E-4</v>
      </c>
      <c r="N1644" s="230">
        <f>N1643/'Summary (banks)'!$N$3</f>
        <v>0</v>
      </c>
      <c r="O1644" s="230">
        <f>O1643/'Summary (banks)'!$O$3</f>
        <v>3.0567811517720677E-3</v>
      </c>
      <c r="P1644" s="230">
        <f>P1643/'Summary (banks)'!$P$3</f>
        <v>0</v>
      </c>
      <c r="Q1644" s="230">
        <f>Q1643/'Summary (banks)'!$Q$3</f>
        <v>0</v>
      </c>
      <c r="R1644" s="230">
        <f>R1643/'Summary (banks)'!$R$3</f>
        <v>2.8119507908611601E-3</v>
      </c>
      <c r="S1644" s="230">
        <f>S1643/'Summary (banks)'!$S$3</f>
        <v>2.4896265560165973E-2</v>
      </c>
      <c r="T1644" s="230">
        <f>T1643/'Summary (banks)'!$T$3</f>
        <v>4.5951585596972536E-6</v>
      </c>
      <c r="U1644" s="230">
        <f>U1643/'Summary (banks)'!$U$3</f>
        <v>3.8576458096052884E-4</v>
      </c>
      <c r="V1644" s="230">
        <f>V1643/'Summary (banks)'!$V$3</f>
        <v>0.25536550822529686</v>
      </c>
      <c r="W1644" s="230">
        <f>W1643/'Summary (banks)'!$W$3</f>
        <v>0</v>
      </c>
      <c r="X1644" s="230">
        <f>X1643/'Summary (banks)'!$X$3</f>
        <v>1.9721920915097131E-4</v>
      </c>
      <c r="Y1644" s="204"/>
      <c r="Z1644" s="397"/>
    </row>
    <row r="1645" spans="1:26" s="360" customFormat="1" ht="15.75" thickBot="1" x14ac:dyDescent="0.3">
      <c r="A1645" s="690"/>
      <c r="B1645" s="685"/>
      <c r="C1645" s="359" t="s">
        <v>334</v>
      </c>
      <c r="D1645" s="264">
        <f>D1643/'Summary (banks)'!$D$7</f>
        <v>6.4017851913647353E-2</v>
      </c>
      <c r="E1645" s="264">
        <f>E1643/'Summary (banks)'!$E$7</f>
        <v>8.0155659427906867E-2</v>
      </c>
      <c r="F1645" s="264">
        <f>F1643/'Summary (banks)'!$F$7</f>
        <v>3.0687981729945763E-3</v>
      </c>
      <c r="G1645" s="264">
        <f>G1643/'Summary (banks)'!$G$7</f>
        <v>-2.6041666666666665E-3</v>
      </c>
      <c r="H1645" s="264">
        <f>H1643/'Summary (banks)'!$H$7</f>
        <v>0</v>
      </c>
      <c r="I1645" s="264">
        <f>I1643/'Summary (banks)'!$I$7</f>
        <v>1.9585441488493551E-3</v>
      </c>
      <c r="J1645" s="264">
        <f>J1643/'Summary (banks)'!$J$7</f>
        <v>2.3818670764502496E-2</v>
      </c>
      <c r="K1645" s="264">
        <f>K1643/'Summary (banks)'!$K$7</f>
        <v>5.7555580634239926E-3</v>
      </c>
      <c r="L1645" s="264">
        <f>L1643/'Summary (banks)'!$L$7</f>
        <v>1.1516314779270634E-2</v>
      </c>
      <c r="M1645" s="264">
        <f>M1643/'Summary (banks)'!$M$7</f>
        <v>1.6856300042140751E-3</v>
      </c>
      <c r="N1645" s="264">
        <f>N1643/'Summary (banks)'!$N$7</f>
        <v>0</v>
      </c>
      <c r="O1645" s="264">
        <f>O1643/'Summary (banks)'!$O$7</f>
        <v>4.3861463979807174E-3</v>
      </c>
      <c r="P1645" s="264">
        <f>P1643/'Summary (banks)'!$P$7</f>
        <v>0</v>
      </c>
      <c r="Q1645" s="264">
        <f>Q1643/'Summary (banks)'!$Q$7</f>
        <v>0</v>
      </c>
      <c r="R1645" s="264">
        <f>R1643/'Summary (banks)'!$R$7</f>
        <v>4.11663807890223E-3</v>
      </c>
      <c r="S1645" s="264">
        <f>S1643/'Summary (banks)'!$S$7</f>
        <v>7.8241970538517266E-2</v>
      </c>
      <c r="T1645" s="264">
        <f>T1643/'Summary (banks)'!$T$7</f>
        <v>8.1160905719268267E-6</v>
      </c>
      <c r="U1645" s="264">
        <f>U1643/'Summary (banks)'!$U$7</f>
        <v>2.1067699464938148E-3</v>
      </c>
      <c r="V1645" s="264">
        <f>V1643/'Summary (banks)'!$V$7</f>
        <v>0.29050168550465993</v>
      </c>
      <c r="W1645" s="264">
        <f>W1643/'Summary (banks)'!$W$7</f>
        <v>0</v>
      </c>
      <c r="X1645" s="264">
        <f>X1643/'Summary (banks)'!$X$7</f>
        <v>2.7593818984547461E-4</v>
      </c>
      <c r="Z1645" s="397"/>
    </row>
    <row r="1646" spans="1:26" s="204" customFormat="1" ht="15.75" thickBot="1" x14ac:dyDescent="0.3">
      <c r="A1646" s="690"/>
      <c r="B1646" s="685"/>
      <c r="C1646" s="188" t="s">
        <v>6</v>
      </c>
      <c r="D1646" s="203">
        <f>SUM(E1646:X1646)</f>
        <v>2791.0735100000002</v>
      </c>
      <c r="E1646" s="203">
        <f>HSBC!E12</f>
        <v>4.508</v>
      </c>
      <c r="F1646" s="203">
        <f>Barclays!F7</f>
        <v>15.157802</v>
      </c>
      <c r="G1646" s="203">
        <f>RBS!E9</f>
        <v>-8.2678919999999998</v>
      </c>
      <c r="H1646" s="203"/>
      <c r="I1646" s="203">
        <f>'Standard Chartered'!E11</f>
        <v>9.9176000000000002</v>
      </c>
      <c r="J1646" s="188">
        <f>'BNP Paribas'!E13</f>
        <v>225</v>
      </c>
      <c r="K1646" s="188">
        <f>'Crédit Agricole'!E10</f>
        <v>16</v>
      </c>
      <c r="L1646" s="188">
        <f>'Société Générale'!E13</f>
        <v>-27</v>
      </c>
      <c r="M1646" s="188">
        <f>'BPCE group'!E10</f>
        <v>2</v>
      </c>
      <c r="N1646" s="188"/>
      <c r="O1646" s="188">
        <f>'Deutsche Bank'!E9</f>
        <v>-49</v>
      </c>
      <c r="P1646" s="188"/>
      <c r="Q1646" s="188"/>
      <c r="R1646" s="188">
        <f>ING!G8</f>
        <v>32</v>
      </c>
      <c r="S1646" s="188">
        <f>Rabobank!F9</f>
        <v>156</v>
      </c>
      <c r="T1646" s="188">
        <f>Unicredit!F29</f>
        <v>0.318</v>
      </c>
      <c r="U1646" s="188">
        <f>'Intesa Sao'!F13</f>
        <v>3.44</v>
      </c>
      <c r="V1646" s="188">
        <f>Santander!E10</f>
        <v>2411</v>
      </c>
      <c r="W1646" s="188"/>
      <c r="X1646" s="188">
        <f>Nordea!F5</f>
        <v>0</v>
      </c>
      <c r="Y1646" s="188"/>
      <c r="Z1646" s="404"/>
    </row>
    <row r="1647" spans="1:26" s="23" customFormat="1" x14ac:dyDescent="0.25">
      <c r="A1647" s="690"/>
      <c r="B1647" s="685"/>
      <c r="C1647" s="189" t="s">
        <v>335</v>
      </c>
      <c r="D1647" s="230">
        <f>D1646/'Summary (banks)'!$D$29</f>
        <v>2.9591915651408351E-2</v>
      </c>
      <c r="E1647" s="230">
        <f>E1646/'Summary (banks)'!$E$29</f>
        <v>2.6501298563629618E-4</v>
      </c>
      <c r="F1647" s="230">
        <f>F1646/'Summary (banks)'!$F$29</f>
        <v>3.0386740331491704E-3</v>
      </c>
      <c r="G1647" s="230">
        <f>G1646/'Summary (banks)'!$G$29</f>
        <v>2.2197558268590451E-3</v>
      </c>
      <c r="H1647" s="230">
        <f>H1646/'Summary (banks)'!$H$29</f>
        <v>0</v>
      </c>
      <c r="I1647" s="230">
        <f>I1646/'Summary (banks)'!$I$29</f>
        <v>-7.2225869993433993E-3</v>
      </c>
      <c r="J1647" s="230">
        <f>J1646/'Summary (banks)'!$J$29</f>
        <v>2.2982635342185902E-2</v>
      </c>
      <c r="K1647" s="230">
        <f>K1646/'Summary (banks)'!$K$29</f>
        <v>1.8095453517303778E-3</v>
      </c>
      <c r="L1647" s="230">
        <f>L1646/'Summary (banks)'!$L$29</f>
        <v>-4.418262150220913E-3</v>
      </c>
      <c r="M1647" s="230">
        <f>M1646/'Summary (banks)'!$M$29</f>
        <v>3.0284675953967292E-4</v>
      </c>
      <c r="N1647" s="230">
        <f>N1646/'Summary (banks)'!$N$29</f>
        <v>0</v>
      </c>
      <c r="O1647" s="230">
        <f>O1646/'Summary (banks)'!$O$29</f>
        <v>9.8039215686274508E-3</v>
      </c>
      <c r="P1647" s="230">
        <f>P1646/'Summary (banks)'!$P$29</f>
        <v>0</v>
      </c>
      <c r="Q1647" s="230">
        <f>Q1646/'Summary (banks)'!$Q$29</f>
        <v>0</v>
      </c>
      <c r="R1647" s="230">
        <f>R1646/'Summary (banks)'!$R$29</f>
        <v>4.989086373557842E-3</v>
      </c>
      <c r="S1647" s="230">
        <f>S1646/'Summary (banks)'!$S$29</f>
        <v>5.4374346462181943E-2</v>
      </c>
      <c r="T1647" s="230">
        <f>T1646/'Summary (banks)'!$T$29</f>
        <v>1.4932437762726387E-4</v>
      </c>
      <c r="U1647" s="230">
        <f>U1646/'Summary (banks)'!$U$29</f>
        <v>4.3683970852632378E-4</v>
      </c>
      <c r="V1647" s="230">
        <f>V1646/'Summary (banks)'!$V$29</f>
        <v>0.25254006494186654</v>
      </c>
      <c r="W1647" s="230">
        <f>W1646/'Summary (banks)'!$W$29</f>
        <v>0</v>
      </c>
      <c r="X1647" s="230">
        <f>X1646/'Summary (banks)'!$X$29</f>
        <v>0</v>
      </c>
      <c r="Y1647" s="204"/>
      <c r="Z1647" s="397"/>
    </row>
    <row r="1648" spans="1:26" s="360" customFormat="1" ht="15.75" thickBot="1" x14ac:dyDescent="0.3">
      <c r="A1648" s="690"/>
      <c r="B1648" s="685"/>
      <c r="C1648" s="359" t="s">
        <v>336</v>
      </c>
      <c r="D1648" s="264">
        <f>D1646/'Summary (banks)'!$D$33</f>
        <v>4.1235773992621377E-2</v>
      </c>
      <c r="E1648" s="264">
        <f>E1646/'Summary (banks)'!$E$33</f>
        <v>2.577319587628866E-4</v>
      </c>
      <c r="F1648" s="264">
        <f>F1646/'Summary (banks)'!$F$33</f>
        <v>4.7250859106529189E-3</v>
      </c>
      <c r="G1648" s="264">
        <f>G1646/'Summary (banks)'!$G$33</f>
        <v>2.5157232704402514E-3</v>
      </c>
      <c r="H1648" s="264">
        <f>H1646/'Summary (banks)'!$H$33</f>
        <v>0</v>
      </c>
      <c r="I1648" s="264">
        <f>I1646/'Summary (banks)'!$I$33</f>
        <v>3.618421052631586E-2</v>
      </c>
      <c r="J1648" s="264">
        <f>J1646/'Summary (banks)'!$J$33</f>
        <v>2.8680688336520075E-2</v>
      </c>
      <c r="K1648" s="264">
        <f>K1646/'Summary (banks)'!$K$33</f>
        <v>6.4025610244097643E-3</v>
      </c>
      <c r="L1648" s="264">
        <f>L1646/'Summary (banks)'!$L$33</f>
        <v>-6.0565275908479139E-3</v>
      </c>
      <c r="M1648" s="264">
        <f>M1646/'Summary (banks)'!$M$33</f>
        <v>1.1580775911986102E-3</v>
      </c>
      <c r="N1648" s="264">
        <f>N1646/'Summary (banks)'!$N$33</f>
        <v>0</v>
      </c>
      <c r="O1648" s="264">
        <f>O1646/'Summary (banks)'!$O$33</f>
        <v>6.5246338215712379E-2</v>
      </c>
      <c r="P1648" s="264">
        <f>P1646/'Summary (banks)'!$P$33</f>
        <v>0</v>
      </c>
      <c r="Q1648" s="264">
        <f>Q1646/'Summary (banks)'!$Q$33</f>
        <v>0</v>
      </c>
      <c r="R1648" s="264">
        <f>R1646/'Summary (banks)'!$R$33</f>
        <v>5.9757236227824459E-3</v>
      </c>
      <c r="S1648" s="264">
        <f>S1646/'Summary (banks)'!$S$33</f>
        <v>0.20286085825747724</v>
      </c>
      <c r="T1648" s="264">
        <f>T1646/'Summary (banks)'!$T$33</f>
        <v>1.1339154099104211E-4</v>
      </c>
      <c r="U1648" s="264">
        <f>U1646/'Summary (banks)'!$U$33</f>
        <v>1.7981597089908507E-3</v>
      </c>
      <c r="V1648" s="264">
        <f>V1646/'Summary (banks)'!$V$33</f>
        <v>0.22881275505362059</v>
      </c>
      <c r="W1648" s="264">
        <f>W1646/'Summary (banks)'!$W$33</f>
        <v>0</v>
      </c>
      <c r="X1648" s="264">
        <f>X1646/'Summary (banks)'!$X$33</f>
        <v>0</v>
      </c>
      <c r="Z1648" s="397"/>
    </row>
    <row r="1649" spans="1:26" s="204" customFormat="1" ht="15.75" thickBot="1" x14ac:dyDescent="0.3">
      <c r="A1649" s="690"/>
      <c r="B1649" s="685"/>
      <c r="C1649" s="188" t="s">
        <v>400</v>
      </c>
      <c r="D1649" s="203">
        <f>SUM(E1649:X1649)</f>
        <v>654.77743800000007</v>
      </c>
      <c r="E1649" s="203">
        <f>HSBC!F12</f>
        <v>152.37039999999999</v>
      </c>
      <c r="F1649" s="203">
        <f>Barclays!G7</f>
        <v>11.023856</v>
      </c>
      <c r="G1649" s="203">
        <f>RBS!F9</f>
        <v>1.377982</v>
      </c>
      <c r="H1649" s="203"/>
      <c r="I1649" s="203">
        <f>'Standard Chartered'!F11</f>
        <v>1.8031999999999999</v>
      </c>
      <c r="J1649" s="188">
        <f>'BNP Paribas'!F13</f>
        <v>64</v>
      </c>
      <c r="K1649" s="188">
        <f>'Crédit Agricole'!F10</f>
        <v>6</v>
      </c>
      <c r="L1649" s="188">
        <f>'Société Générale'!F13</f>
        <v>31</v>
      </c>
      <c r="M1649" s="188">
        <f>'BPCE group'!F10</f>
        <v>0</v>
      </c>
      <c r="N1649" s="188"/>
      <c r="O1649" s="188">
        <f>'Deutsche Bank'!F9</f>
        <v>-39</v>
      </c>
      <c r="P1649" s="188"/>
      <c r="Q1649" s="188"/>
      <c r="R1649" s="188">
        <f>ING!H8</f>
        <v>12</v>
      </c>
      <c r="S1649" s="188">
        <f>Rabobank!G9</f>
        <v>53</v>
      </c>
      <c r="T1649" s="188">
        <f>Unicredit!G29</f>
        <v>0.107</v>
      </c>
      <c r="U1649" s="188">
        <f>'Intesa Sao'!G13</f>
        <v>9.5000000000000001E-2</v>
      </c>
      <c r="V1649" s="188">
        <f>Santander!F10</f>
        <v>361</v>
      </c>
      <c r="W1649" s="188"/>
      <c r="X1649" s="188">
        <f>Nordea!G5</f>
        <v>0</v>
      </c>
      <c r="Y1649" s="188"/>
      <c r="Z1649" s="404"/>
    </row>
    <row r="1650" spans="1:26" s="23" customFormat="1" x14ac:dyDescent="0.25">
      <c r="A1650" s="690"/>
      <c r="B1650" s="685"/>
      <c r="C1650" s="189" t="s">
        <v>401</v>
      </c>
      <c r="D1650" s="230">
        <f>D1649/'Summary (banks)'!$D$42</f>
        <v>2.3470926230795469E-2</v>
      </c>
      <c r="E1650" s="230">
        <f>E1649/'Summary (banks)'!$E$42</f>
        <v>5.022288261515602E-2</v>
      </c>
      <c r="F1650" s="230">
        <f>F1649/'Summary (banks)'!$F$42</f>
        <v>6.8376068376068393E-3</v>
      </c>
      <c r="G1650" s="230">
        <f>G1649/'Summary (banks)'!$G$42</f>
        <v>1.785714285714286E-2</v>
      </c>
      <c r="H1650" s="230">
        <f>H1649/'Summary (banks)'!$H$42</f>
        <v>0</v>
      </c>
      <c r="I1650" s="230">
        <f>I1649/'Summary (banks)'!$I$42</f>
        <v>1.7376194613379669E-3</v>
      </c>
      <c r="J1650" s="230">
        <f>J1649/'Summary (banks)'!$J$42</f>
        <v>1.9190404797601198E-2</v>
      </c>
      <c r="K1650" s="230">
        <f>K1649/'Summary (banks)'!$K$42</f>
        <v>2.0066889632107021E-3</v>
      </c>
      <c r="L1650" s="230">
        <f>L1649/'Summary (banks)'!$L$42</f>
        <v>1.8107476635514017E-2</v>
      </c>
      <c r="M1650" s="230">
        <f>M1649/'Summary (banks)'!$M$42</f>
        <v>0</v>
      </c>
      <c r="N1650" s="230">
        <f>N1649/'Summary (banks)'!$N$42</f>
        <v>0</v>
      </c>
      <c r="O1650" s="230">
        <f>O1649/'Summary (banks)'!$O$42</f>
        <v>-4.6263345195729534E-2</v>
      </c>
      <c r="P1650" s="230">
        <f>P1649/'Summary (banks)'!$P$42</f>
        <v>0</v>
      </c>
      <c r="Q1650" s="230">
        <f>Q1649/'Summary (banks)'!$Q$42</f>
        <v>0</v>
      </c>
      <c r="R1650" s="230">
        <f>R1649/'Summary (banks)'!$R$42</f>
        <v>7.1301247771836003E-3</v>
      </c>
      <c r="S1650" s="230">
        <f>S1649/'Summary (banks)'!$S$42</f>
        <v>8.0916030534351147E-2</v>
      </c>
      <c r="T1650" s="230">
        <f>T1649/'Summary (banks)'!$T$42</f>
        <v>1.2827582899753035E-3</v>
      </c>
      <c r="U1650" s="230">
        <f>U1649/'Summary (banks)'!$U$42</f>
        <v>6.7625669850056083E-5</v>
      </c>
      <c r="V1650" s="230">
        <f>V1649/'Summary (banks)'!$V$42</f>
        <v>0.16371882086167799</v>
      </c>
      <c r="W1650" s="230">
        <f>W1649/'Summary (banks)'!$W$42</f>
        <v>0</v>
      </c>
      <c r="X1650" s="230">
        <f>X1649/'Summary (banks)'!$X$42</f>
        <v>0</v>
      </c>
      <c r="Y1650" s="204"/>
      <c r="Z1650" s="397"/>
    </row>
    <row r="1651" spans="1:26" s="360" customFormat="1" ht="15.75" thickBot="1" x14ac:dyDescent="0.3">
      <c r="A1651" s="690"/>
      <c r="B1651" s="685"/>
      <c r="C1651" s="359" t="s">
        <v>402</v>
      </c>
      <c r="D1651" s="264">
        <f>D1649/'Summary (banks)'!$D$46</f>
        <v>3.5134828395698481E-2</v>
      </c>
      <c r="E1651" s="264">
        <f>E1649/'Summary (banks)'!$E$46</f>
        <v>5.2144399876581309E-2</v>
      </c>
      <c r="F1651" s="264">
        <f>F1649/'Summary (banks)'!$F$46</f>
        <v>7.9129574678536117E-3</v>
      </c>
      <c r="G1651" s="264">
        <f>G1649/'Summary (banks)'!$G$46</f>
        <v>-8.771929824561403E-3</v>
      </c>
      <c r="H1651" s="264">
        <f>H1649/'Summary (banks)'!$H$46</f>
        <v>0</v>
      </c>
      <c r="I1651" s="264">
        <f>I1649/'Summary (banks)'!$I$46</f>
        <v>1.7152658662092624E-3</v>
      </c>
      <c r="J1651" s="264">
        <f>J1649/'Summary (banks)'!$J$46</f>
        <v>2.9670839128419099E-2</v>
      </c>
      <c r="K1651" s="264">
        <f>K1649/'Summary (banks)'!$K$46</f>
        <v>8.4865629420084864E-3</v>
      </c>
      <c r="L1651" s="264">
        <f>L1649/'Summary (banks)'!$L$46</f>
        <v>2.7385159010600707E-2</v>
      </c>
      <c r="M1651" s="264">
        <f>M1649/'Summary (banks)'!$M$46</f>
        <v>0</v>
      </c>
      <c r="N1651" s="264">
        <f>N1649/'Summary (banks)'!$N$46</f>
        <v>0</v>
      </c>
      <c r="O1651" s="264">
        <f>O1649/'Summary (banks)'!$O$46</f>
        <v>-3.117505995203837E-2</v>
      </c>
      <c r="P1651" s="264">
        <f>P1649/'Summary (banks)'!$P$46</f>
        <v>0</v>
      </c>
      <c r="Q1651" s="264">
        <f>Q1649/'Summary (banks)'!$Q$46</f>
        <v>0</v>
      </c>
      <c r="R1651" s="264">
        <f>R1649/'Summary (banks)'!$R$46</f>
        <v>9.4488188976377951E-3</v>
      </c>
      <c r="S1651" s="264">
        <f>S1649/'Summary (banks)'!$S$46</f>
        <v>0.12296983758700696</v>
      </c>
      <c r="T1651" s="264">
        <f>T1649/'Summary (banks)'!$T$46</f>
        <v>4.7651281685875626E-4</v>
      </c>
      <c r="U1651" s="264">
        <f>U1649/'Summary (banks)'!$U$46</f>
        <v>2.5790198095868938E-4</v>
      </c>
      <c r="V1651" s="264">
        <f>V1649/'Summary (banks)'!$V$46</f>
        <v>0.16900749063670412</v>
      </c>
      <c r="W1651" s="264">
        <f>W1649/'Summary (banks)'!$W$46</f>
        <v>0</v>
      </c>
      <c r="X1651" s="264">
        <f>X1649/'Summary (banks)'!$X$46</f>
        <v>0</v>
      </c>
      <c r="Z1651" s="397"/>
    </row>
    <row r="1652" spans="1:26" s="204" customFormat="1" ht="15.75" thickBot="1" x14ac:dyDescent="0.3">
      <c r="A1652" s="690"/>
      <c r="B1652" s="685"/>
      <c r="C1652" s="188" t="s">
        <v>3</v>
      </c>
      <c r="D1652" s="188">
        <f>SUM(E1652:X1652)</f>
        <v>67716</v>
      </c>
      <c r="E1652" s="188">
        <f>HSBC!D12</f>
        <v>19548</v>
      </c>
      <c r="F1652" s="188">
        <f>Barclays!E7</f>
        <v>94</v>
      </c>
      <c r="G1652" s="188">
        <f>RBS!D9</f>
        <v>0</v>
      </c>
      <c r="H1652" s="188"/>
      <c r="I1652" s="188">
        <f>'Standard Chartered'!D11</f>
        <v>88</v>
      </c>
      <c r="J1652" s="188">
        <f>'BNP Paribas'!D13</f>
        <v>1394</v>
      </c>
      <c r="K1652" s="188">
        <f>'Crédit Agricole'!D10</f>
        <v>131</v>
      </c>
      <c r="L1652" s="188">
        <f>'Société Générale'!D13</f>
        <v>338</v>
      </c>
      <c r="M1652" s="188">
        <f>'BPCE group'!D9</f>
        <v>61</v>
      </c>
      <c r="N1652" s="188"/>
      <c r="O1652" s="188">
        <f>'Deutsche Bank'!D9</f>
        <v>318</v>
      </c>
      <c r="P1652" s="188"/>
      <c r="Q1652" s="188"/>
      <c r="R1652" s="188">
        <f>ING!F8</f>
        <v>56</v>
      </c>
      <c r="S1652" s="188">
        <f>Rabobank!E9</f>
        <v>683</v>
      </c>
      <c r="T1652" s="188">
        <f>Unicredit!E29</f>
        <v>5</v>
      </c>
      <c r="U1652" s="188">
        <f>'Intesa Sao'!E13</f>
        <v>38</v>
      </c>
      <c r="V1652" s="188">
        <f>Santander!D10</f>
        <v>44957</v>
      </c>
      <c r="W1652" s="188"/>
      <c r="X1652" s="188">
        <f>Nordea!E5</f>
        <v>5</v>
      </c>
      <c r="Y1652" s="188"/>
      <c r="Z1652" s="404"/>
    </row>
    <row r="1653" spans="1:26" s="23" customFormat="1" x14ac:dyDescent="0.25">
      <c r="A1653" s="690"/>
      <c r="B1653" s="685"/>
      <c r="C1653" s="189" t="s">
        <v>337</v>
      </c>
      <c r="D1653" s="230">
        <f>D1652/'Summary (banks)'!$D$16</f>
        <v>3.2282393233454776E-2</v>
      </c>
      <c r="E1653" s="230">
        <f>E1652/'Summary (banks)'!$E$16</f>
        <v>7.5488310665214678E-2</v>
      </c>
      <c r="F1653" s="230">
        <f>F1652/'Summary (banks)'!$F$16</f>
        <v>7.1810542398777688E-4</v>
      </c>
      <c r="G1653" s="230">
        <f>G1652/'Summary (banks)'!$G$16</f>
        <v>0</v>
      </c>
      <c r="H1653" s="230">
        <f>H1652/'Summary (banks)'!$H$16</f>
        <v>0</v>
      </c>
      <c r="I1653" s="230">
        <f>I1652/'Summary (banks)'!$I$16</f>
        <v>1.0078105316200555E-3</v>
      </c>
      <c r="J1653" s="230">
        <f>J1652/'Summary (banks)'!$J$16</f>
        <v>7.6782832372170907E-3</v>
      </c>
      <c r="K1653" s="230">
        <f>K1652/'Summary (banks)'!$K$16</f>
        <v>9.4787415704321147E-4</v>
      </c>
      <c r="L1653" s="230">
        <f>L1652/'Summary (banks)'!$L$16</f>
        <v>2.5661271219897357E-3</v>
      </c>
      <c r="M1653" s="230">
        <f>M1652/'Summary (banks)'!$M$16</f>
        <v>5.9288345466385452E-4</v>
      </c>
      <c r="N1653" s="230">
        <f>N1652/'Summary (banks)'!$N$16</f>
        <v>0</v>
      </c>
      <c r="O1653" s="230">
        <f>O1652/'Summary (banks)'!$O$16</f>
        <v>3.1452450422827754E-3</v>
      </c>
      <c r="P1653" s="230">
        <f>P1652/'Summary (banks)'!$P$16</f>
        <v>0</v>
      </c>
      <c r="Q1653" s="230">
        <f>Q1652/'Summary (banks)'!$Q$16</f>
        <v>0</v>
      </c>
      <c r="R1653" s="230">
        <f>R1652/'Summary (banks)'!$R$16</f>
        <v>1.0622154779969652E-3</v>
      </c>
      <c r="S1653" s="230">
        <f>S1652/'Summary (banks)'!$S$16</f>
        <v>1.4545531987392453E-2</v>
      </c>
      <c r="T1653" s="230">
        <f>T1652/'Summary (banks)'!$T$16</f>
        <v>4.1413011968360457E-5</v>
      </c>
      <c r="U1653" s="230">
        <f>U1652/'Summary (banks)'!$U$16</f>
        <v>4.2985939073087408E-4</v>
      </c>
      <c r="V1653" s="230">
        <f>V1652/'Summary (banks)'!$V$16</f>
        <v>0.24410996541182731</v>
      </c>
      <c r="W1653" s="230">
        <f>W1652/'Summary (banks)'!$W$16</f>
        <v>0</v>
      </c>
      <c r="X1653" s="230">
        <f>X1652/'Summary (banks)'!$X$16</f>
        <v>1.6845793605336747E-4</v>
      </c>
      <c r="Y1653" s="204"/>
      <c r="Z1653" s="397"/>
    </row>
    <row r="1654" spans="1:26" s="365" customFormat="1" ht="15.75" thickBot="1" x14ac:dyDescent="0.3">
      <c r="A1654" s="690"/>
      <c r="B1654" s="685"/>
      <c r="C1654" s="359" t="s">
        <v>338</v>
      </c>
      <c r="D1654" s="264">
        <f>D1652/'Summary (banks)'!$D$20</f>
        <v>5.7765884210607132E-2</v>
      </c>
      <c r="E1654" s="264">
        <f>E1652/'Summary (banks)'!$E$20</f>
        <v>9.1177499475267612E-2</v>
      </c>
      <c r="F1654" s="264">
        <f>F1652/'Summary (banks)'!$F$20</f>
        <v>1.1424682175065024E-3</v>
      </c>
      <c r="G1654" s="264">
        <f>G1652/'Summary (banks)'!$G$20</f>
        <v>0</v>
      </c>
      <c r="H1654" s="264">
        <f>H1652/'Summary (banks)'!$H$20</f>
        <v>0</v>
      </c>
      <c r="I1654" s="264">
        <f>I1652/'Summary (banks)'!$I$20</f>
        <v>1.0296612648452582E-3</v>
      </c>
      <c r="J1654" s="264">
        <f>J1652/'Summary (banks)'!$J$20</f>
        <v>1.1190495303845228E-2</v>
      </c>
      <c r="K1654" s="264">
        <f>K1652/'Summary (banks)'!$K$20</f>
        <v>3.8063691306369132E-3</v>
      </c>
      <c r="L1654" s="264">
        <f>L1652/'Summary (banks)'!$L$20</f>
        <v>4.2195146309797265E-3</v>
      </c>
      <c r="M1654" s="264">
        <f>M1652/'Summary (banks)'!$M$20</f>
        <v>5.2338052338052341E-3</v>
      </c>
      <c r="N1654" s="264">
        <f>N1652/'Summary (banks)'!$N$20</f>
        <v>0</v>
      </c>
      <c r="O1654" s="264">
        <f>O1652/'Summary (banks)'!$O$20</f>
        <v>5.7454650574546504E-3</v>
      </c>
      <c r="P1654" s="264">
        <f>P1652/'Summary (banks)'!$P$20</f>
        <v>0</v>
      </c>
      <c r="Q1654" s="264">
        <f>Q1652/'Summary (banks)'!$Q$20</f>
        <v>0</v>
      </c>
      <c r="R1654" s="264">
        <f>R1652/'Summary (banks)'!$R$20</f>
        <v>1.4685057953532281E-3</v>
      </c>
      <c r="S1654" s="264">
        <f>S1652/'Summary (banks)'!$S$20</f>
        <v>5.7322702475870749E-2</v>
      </c>
      <c r="T1654" s="264">
        <f>T1652/'Summary (banks)'!$T$20</f>
        <v>6.8615342390558525E-5</v>
      </c>
      <c r="U1654" s="264">
        <f>U1652/'Summary (banks)'!$U$20</f>
        <v>1.3992193828706091E-3</v>
      </c>
      <c r="V1654" s="264">
        <f>V1652/'Summary (banks)'!$V$20</f>
        <v>0.29130623538025907</v>
      </c>
      <c r="W1654" s="264">
        <f>W1652/'Summary (banks)'!$W$20</f>
        <v>0</v>
      </c>
      <c r="X1654" s="264">
        <f>X1652/'Summary (banks)'!$X$20</f>
        <v>2.2003168456257702E-4</v>
      </c>
      <c r="Y1654" s="360"/>
      <c r="Z1654" s="397"/>
    </row>
    <row r="1655" spans="1:26" s="230" customFormat="1" ht="15" customHeight="1" thickTop="1" thickBot="1" x14ac:dyDescent="0.3">
      <c r="A1655" s="690"/>
      <c r="B1655" s="685"/>
      <c r="C1655" s="190" t="s">
        <v>405</v>
      </c>
      <c r="D1655" s="188"/>
      <c r="E1655" s="190"/>
      <c r="F1655" s="190"/>
      <c r="G1655" s="190"/>
      <c r="H1655" s="188"/>
      <c r="I1655" s="188"/>
      <c r="J1655" s="190"/>
      <c r="K1655" s="190"/>
      <c r="L1655" s="190"/>
      <c r="M1655" s="190"/>
      <c r="N1655" s="190"/>
      <c r="O1655" s="190"/>
      <c r="P1655" s="188"/>
      <c r="Q1655" s="188"/>
      <c r="R1655" s="190"/>
      <c r="S1655" s="190"/>
      <c r="T1655" s="188"/>
      <c r="U1655" s="188"/>
      <c r="V1655" s="188"/>
      <c r="W1655" s="188"/>
      <c r="X1655" s="188"/>
      <c r="Y1655" s="190"/>
      <c r="Z1655" s="405"/>
    </row>
    <row r="1656" spans="1:26" s="204" customFormat="1" ht="15.75" thickBot="1" x14ac:dyDescent="0.3">
      <c r="A1656" s="690"/>
      <c r="B1656" s="686"/>
      <c r="C1656" s="191" t="s">
        <v>406</v>
      </c>
      <c r="D1656" s="192"/>
      <c r="E1656" s="192"/>
      <c r="F1656" s="192"/>
      <c r="G1656" s="192"/>
      <c r="H1656" s="192"/>
      <c r="I1656" s="192"/>
      <c r="J1656" s="192"/>
      <c r="K1656" s="192"/>
      <c r="L1656" s="192"/>
      <c r="M1656" s="192"/>
      <c r="N1656" s="192"/>
      <c r="O1656" s="192"/>
      <c r="P1656" s="192"/>
      <c r="Q1656" s="192"/>
      <c r="R1656" s="192"/>
      <c r="S1656" s="192"/>
      <c r="T1656" s="192"/>
      <c r="U1656" s="192"/>
      <c r="V1656" s="192"/>
      <c r="W1656" s="192"/>
      <c r="X1656" s="192"/>
      <c r="Y1656" s="192"/>
      <c r="Z1656" s="398"/>
    </row>
    <row r="1657" spans="1:26" s="23" customFormat="1" ht="16.5" thickTop="1" thickBot="1" x14ac:dyDescent="0.3">
      <c r="A1657" s="690"/>
      <c r="B1657" s="687" t="s">
        <v>82</v>
      </c>
      <c r="C1657" s="200" t="s">
        <v>91</v>
      </c>
      <c r="D1657" s="200">
        <f>D1649/D1646</f>
        <v>0.23459698773752471</v>
      </c>
      <c r="E1657" s="200">
        <f>HSBC!H454</f>
        <v>0</v>
      </c>
      <c r="F1657" s="200">
        <f>Barclays!M444</f>
        <v>0</v>
      </c>
      <c r="G1657" s="200">
        <f>RBS!H454</f>
        <v>0</v>
      </c>
      <c r="H1657" s="201">
        <f>Lloyds!J413</f>
        <v>0</v>
      </c>
      <c r="I1657" s="188">
        <f>'Standard Chartered'!L455</f>
        <v>0</v>
      </c>
      <c r="J1657" s="200">
        <f>'BNP Paribas'!J468</f>
        <v>0</v>
      </c>
      <c r="K1657" s="200">
        <f>'Crédit Agricole'!K463</f>
        <v>0</v>
      </c>
      <c r="L1657" s="200">
        <f>'Société Générale'!K477</f>
        <v>0</v>
      </c>
      <c r="M1657" s="200">
        <f>'BPCE group'!H470</f>
        <v>0</v>
      </c>
      <c r="N1657" s="200">
        <f>'Crédit Mutuel'!K453</f>
        <v>0</v>
      </c>
      <c r="O1657" s="200">
        <f>'Deutsche Bank'!H463</f>
        <v>0</v>
      </c>
      <c r="P1657" s="188">
        <f>Commerzbank!H414</f>
        <v>0</v>
      </c>
      <c r="Q1657" s="188">
        <f>'KfW IPEX'!J401</f>
        <v>0</v>
      </c>
      <c r="R1657" s="200">
        <f>ING!K456</f>
        <v>0</v>
      </c>
      <c r="S1657" s="201">
        <f>Rabobank!I465</f>
        <v>0</v>
      </c>
      <c r="T1657" s="201">
        <f>Unicredit!I530</f>
        <v>0</v>
      </c>
      <c r="U1657" s="201">
        <f>'Intesa Sao'!I492</f>
        <v>0</v>
      </c>
      <c r="V1657" s="201">
        <f>Santander!H450</f>
        <v>0</v>
      </c>
      <c r="W1657" s="201">
        <f>'BBVA '!K428</f>
        <v>0</v>
      </c>
      <c r="X1657" s="201">
        <f>Nordea!I425</f>
        <v>0</v>
      </c>
      <c r="Y1657" s="200"/>
      <c r="Z1657" s="406">
        <f>MEDIAN(E1657:X1657)</f>
        <v>0</v>
      </c>
    </row>
    <row r="1658" spans="1:26" s="204" customFormat="1" ht="15.75" thickBot="1" x14ac:dyDescent="0.3">
      <c r="A1658" s="690"/>
      <c r="B1658" s="688"/>
      <c r="C1658" s="193" t="s">
        <v>407</v>
      </c>
      <c r="Z1658" s="397"/>
    </row>
    <row r="1659" spans="1:26" s="204" customFormat="1" ht="15.75" thickBot="1" x14ac:dyDescent="0.3">
      <c r="A1659" s="690"/>
      <c r="B1659" s="688"/>
      <c r="C1659" s="188" t="s">
        <v>497</v>
      </c>
      <c r="D1659" s="392">
        <f t="shared" ref="D1659:X1659" si="55">D1646/D1652</f>
        <v>4.121734169177152E-2</v>
      </c>
      <c r="E1659" s="233">
        <f t="shared" si="55"/>
        <v>2.3061182729691018E-4</v>
      </c>
      <c r="F1659" s="233">
        <f t="shared" si="55"/>
        <v>0.16125321276595744</v>
      </c>
      <c r="G1659" s="233" t="e">
        <f t="shared" si="55"/>
        <v>#DIV/0!</v>
      </c>
      <c r="H1659" s="233" t="e">
        <f t="shared" si="55"/>
        <v>#DIV/0!</v>
      </c>
      <c r="I1659" s="233">
        <f t="shared" si="55"/>
        <v>0.11270000000000001</v>
      </c>
      <c r="J1659" s="233">
        <f t="shared" si="55"/>
        <v>0.16140602582496413</v>
      </c>
      <c r="K1659" s="233">
        <f t="shared" si="55"/>
        <v>0.12213740458015267</v>
      </c>
      <c r="L1659" s="233">
        <f t="shared" si="55"/>
        <v>-7.9881656804733733E-2</v>
      </c>
      <c r="M1659" s="233">
        <f t="shared" si="55"/>
        <v>3.2786885245901641E-2</v>
      </c>
      <c r="N1659" s="233" t="e">
        <f t="shared" si="55"/>
        <v>#DIV/0!</v>
      </c>
      <c r="O1659" s="233">
        <f t="shared" si="55"/>
        <v>-0.1540880503144654</v>
      </c>
      <c r="P1659" s="233" t="e">
        <f t="shared" si="55"/>
        <v>#DIV/0!</v>
      </c>
      <c r="Q1659" s="233" t="e">
        <f t="shared" si="55"/>
        <v>#DIV/0!</v>
      </c>
      <c r="R1659" s="233">
        <f t="shared" si="55"/>
        <v>0.5714285714285714</v>
      </c>
      <c r="S1659" s="233">
        <f t="shared" si="55"/>
        <v>0.22840409956076135</v>
      </c>
      <c r="T1659" s="233">
        <f t="shared" si="55"/>
        <v>6.3600000000000004E-2</v>
      </c>
      <c r="U1659" s="233">
        <f t="shared" si="55"/>
        <v>9.0526315789473677E-2</v>
      </c>
      <c r="V1659" s="233">
        <f t="shared" si="55"/>
        <v>5.3629023288920524E-2</v>
      </c>
      <c r="W1659" s="188" t="e">
        <f t="shared" si="55"/>
        <v>#DIV/0!</v>
      </c>
      <c r="X1659" s="188">
        <f t="shared" si="55"/>
        <v>0</v>
      </c>
      <c r="Y1659" s="188"/>
      <c r="Z1659" s="404"/>
    </row>
    <row r="1660" spans="1:26" s="204" customFormat="1" x14ac:dyDescent="0.25">
      <c r="A1660" s="690"/>
      <c r="B1660" s="688"/>
      <c r="C1660" s="189" t="s">
        <v>445</v>
      </c>
      <c r="D1660" s="234">
        <f>D1659/'Summary (banks)'!$D$81</f>
        <v>0.91665805064110817</v>
      </c>
      <c r="E1660" s="230">
        <f>E1659/'Summary (banks)'!$E$81</f>
        <v>3.5106493084950605E-3</v>
      </c>
      <c r="F1660" s="230">
        <f>F1659/'Summary (banks)'!$F$81</f>
        <v>4.2315152227577277</v>
      </c>
      <c r="G1660" s="230" t="e">
        <f>G1659/'Summary (banks)'!$G$81</f>
        <v>#DIV/0!</v>
      </c>
      <c r="H1660" s="230" t="e">
        <f>H1659/'Summary (banks)'!$H$81</f>
        <v>#DIV/0!</v>
      </c>
      <c r="I1660" s="230">
        <f>I1659/'Summary (banks)'!$I$81</f>
        <v>-7.1666119500984875</v>
      </c>
      <c r="J1660" s="230">
        <f>J1659/'Summary (banks)'!$J$81</f>
        <v>2.9931997338659921</v>
      </c>
      <c r="K1660" s="230">
        <f>K1659/'Summary (banks)'!$K$81</f>
        <v>1.9090565327522528</v>
      </c>
      <c r="L1660" s="230">
        <f>L1659/'Summary (banks)'!$L$81</f>
        <v>-1.7217627733091652</v>
      </c>
      <c r="M1660" s="230">
        <f>M1659/'Summary (banks)'!$M$81</f>
        <v>0.51080318932390711</v>
      </c>
      <c r="N1660" s="230" t="e">
        <f>N1659/'Summary (banks)'!$N$81</f>
        <v>#DIV/0!</v>
      </c>
      <c r="O1660" s="230">
        <f>O1659/'Summary (banks)'!$O$81</f>
        <v>3.1170612899247749</v>
      </c>
      <c r="P1660" s="230" t="e">
        <f>P1659/'Summary (banks)'!$P$81</f>
        <v>#DIV/0!</v>
      </c>
      <c r="Q1660" s="230" t="e">
        <f>Q1659/'Summary (banks)'!$Q$81</f>
        <v>#DIV/0!</v>
      </c>
      <c r="R1660" s="230">
        <f>R1659/'Summary (banks)'!$R$81</f>
        <v>4.696868457392311</v>
      </c>
      <c r="S1660" s="230">
        <f>S1659/'Summary (banks)'!$S$81</f>
        <v>3.7382164165127603</v>
      </c>
      <c r="T1660" s="230">
        <f>T1659/'Summary (banks)'!$T$81</f>
        <v>3.6057357465655411</v>
      </c>
      <c r="U1660" s="230">
        <f>U1659/'Summary (banks)'!$U$81</f>
        <v>1.0162386071956722</v>
      </c>
      <c r="V1660" s="230">
        <f>V1659/'Summary (banks)'!$V$81</f>
        <v>1.0345340245156203</v>
      </c>
      <c r="W1660" s="230" t="e">
        <f>W1659/'Summary (banks)'!$W$81</f>
        <v>#DIV/0!</v>
      </c>
      <c r="X1660" s="230">
        <f>X1659/'Summary (banks)'!$X$81</f>
        <v>0</v>
      </c>
      <c r="Z1660" s="397"/>
    </row>
    <row r="1661" spans="1:26" s="364" customFormat="1" x14ac:dyDescent="0.25">
      <c r="A1661" s="690"/>
      <c r="B1661" s="688"/>
      <c r="C1661" s="359" t="s">
        <v>446</v>
      </c>
      <c r="D1661" s="363">
        <f>D1659/'Summary (banks)'!$D$84</f>
        <v>0.7138430330656923</v>
      </c>
      <c r="E1661" s="264">
        <f>E1659/'Summary (banks)'!$E$84</f>
        <v>2.8267057140868158E-3</v>
      </c>
      <c r="F1661" s="264">
        <f>F1659/'Summary (banks)'!$F$84</f>
        <v>4.1358576442202217</v>
      </c>
      <c r="G1661" s="264" t="e">
        <f>G1659/'Summary (banks)'!$G$84</f>
        <v>#DIV/0!</v>
      </c>
      <c r="H1661" s="264" t="e">
        <f>H1659/'Summary (banks)'!$H$84</f>
        <v>#DIV/0!</v>
      </c>
      <c r="I1661" s="264">
        <f>I1659/'Summary (banks)'!$I$84</f>
        <v>35.141858552631646</v>
      </c>
      <c r="J1661" s="264">
        <f>J1659/'Summary (banks)'!$J$84</f>
        <v>2.5629507504162885</v>
      </c>
      <c r="K1661" s="264">
        <f>K1659/'Summary (banks)'!$K$84</f>
        <v>1.6820651924892094</v>
      </c>
      <c r="L1661" s="264">
        <f>L1659/'Summary (banks)'!$L$84</f>
        <v>-1.4353612015895898</v>
      </c>
      <c r="M1661" s="264">
        <f>M1659/'Summary (banks)'!$M$84</f>
        <v>0.22126875943311156</v>
      </c>
      <c r="N1661" s="264" t="e">
        <f>N1659/'Summary (banks)'!$N$84</f>
        <v>#DIV/0!</v>
      </c>
      <c r="O1661" s="264">
        <f>O1659/'Summary (banks)'!$O$84</f>
        <v>11.356145684161159</v>
      </c>
      <c r="P1661" s="264" t="e">
        <f>P1659/'Summary (banks)'!$P$84</f>
        <v>#DIV/0!</v>
      </c>
      <c r="Q1661" s="264" t="e">
        <f>Q1659/'Summary (banks)'!$Q$84</f>
        <v>#DIV/0!</v>
      </c>
      <c r="R1661" s="264">
        <f>R1659/'Summary (banks)'!$R$84</f>
        <v>4.0692543684140325</v>
      </c>
      <c r="S1661" s="264">
        <f>S1659/'Summary (banks)'!$S$84</f>
        <v>3.5389269782398851</v>
      </c>
      <c r="T1661" s="264">
        <f>T1659/'Summary (banks)'!$T$84</f>
        <v>1.6525683184034479</v>
      </c>
      <c r="U1661" s="264">
        <f>U1659/'Summary (banks)'!$U$84</f>
        <v>1.2851163520203557</v>
      </c>
      <c r="V1661" s="264">
        <f>V1659/'Summary (banks)'!$V$84</f>
        <v>0.78547153223458444</v>
      </c>
      <c r="W1661" s="264" t="e">
        <f>W1659/'Summary (banks)'!$W$84</f>
        <v>#DIV/0!</v>
      </c>
      <c r="X1661" s="264">
        <f>X1659/'Summary (banks)'!$X$84</f>
        <v>0</v>
      </c>
      <c r="Y1661" s="360"/>
      <c r="Z1661" s="397"/>
    </row>
    <row r="1662" spans="1:26" s="204" customFormat="1" ht="15.75" thickBot="1" x14ac:dyDescent="0.3">
      <c r="A1662" s="690"/>
      <c r="B1662" s="688"/>
      <c r="C1662" s="372" t="s">
        <v>447</v>
      </c>
      <c r="D1662" s="234">
        <f>D1659/'Summary (banks)'!$D$92</f>
        <v>0.98685002627959129</v>
      </c>
      <c r="E1662" s="230">
        <f>E1659/'Summary (banks)'!$E$86</f>
        <v>9.3985567872670501E-4</v>
      </c>
      <c r="F1662" s="230">
        <f>F1659/'Summary (banks)'!$F$86</f>
        <v>0.74548229146081713</v>
      </c>
      <c r="G1662" s="230" t="e">
        <f>G1659/'Summary (banks)'!$G$86</f>
        <v>#DIV/0!</v>
      </c>
      <c r="H1662" s="230" t="e">
        <f>H1659/'Summary (banks)'!$H$86</f>
        <v>#DIV/0!</v>
      </c>
      <c r="I1662" s="230">
        <f>I1659/'Summary (banks)'!$I$86</f>
        <v>1.7450868372943331</v>
      </c>
      <c r="J1662" s="230">
        <f>J1659/'Summary (banks)'!$J$86</f>
        <v>1.4364931728046872</v>
      </c>
      <c r="K1662" s="230">
        <f>K1659/'Summary (banks)'!$K$86</f>
        <v>1.4203912893691863</v>
      </c>
      <c r="L1662" s="230">
        <f>L1659/'Summary (banks)'!$L$86</f>
        <v>-0.30637174930995864</v>
      </c>
      <c r="M1662" s="230">
        <f>M1659/'Summary (banks)'!$M$86</f>
        <v>0.25382382931994668</v>
      </c>
      <c r="N1662" s="230" t="e">
        <f>N1659/'Summary (banks)'!$N$86</f>
        <v>#DIV/0!</v>
      </c>
      <c r="O1662" s="230">
        <f>O1659/'Summary (banks)'!$O$86</f>
        <v>-0.57939381280605262</v>
      </c>
      <c r="P1662" s="230" t="e">
        <f>P1659/'Summary (banks)'!$P$86</f>
        <v>#DIV/0!</v>
      </c>
      <c r="Q1662" s="230" t="e">
        <f>Q1659/'Summary (banks)'!$Q$86</f>
        <v>#DIV/0!</v>
      </c>
      <c r="R1662" s="230">
        <f>R1659/'Summary (banks)'!$R$86</f>
        <v>3.0117117713227022</v>
      </c>
      <c r="S1662" s="230">
        <f>S1659/'Summary (banks)'!$S$86</f>
        <v>1.4470601834014025</v>
      </c>
      <c r="T1662" s="230">
        <f>T1659/'Summary (banks)'!$T$86</f>
        <v>0.69049739339872285</v>
      </c>
      <c r="U1662" s="230">
        <f>U1659/'Summary (banks)'!$U$86</f>
        <v>5.1727045211041441E-2</v>
      </c>
      <c r="V1662" s="230">
        <f>V1659/'Summary (banks)'!$V$86</f>
        <v>0.34019883485118912</v>
      </c>
      <c r="W1662" s="230" t="e">
        <f>W1659/'Summary (banks)'!$W$86</f>
        <v>#DIV/0!</v>
      </c>
      <c r="X1662" s="230">
        <f>X1659/'Summary (banks)'!$X$86</f>
        <v>0</v>
      </c>
      <c r="Z1662" s="397"/>
    </row>
    <row r="1663" spans="1:26" s="230" customFormat="1" ht="15.75" thickBot="1" x14ac:dyDescent="0.3">
      <c r="A1663" s="690"/>
      <c r="B1663" s="688"/>
      <c r="C1663" s="201" t="s">
        <v>498</v>
      </c>
      <c r="D1663" s="201">
        <f t="shared" ref="D1663:X1663" si="56">D1646/D1643</f>
        <v>0.170067541436628</v>
      </c>
      <c r="E1663" s="201">
        <f t="shared" si="56"/>
        <v>1.3950892857142857E-3</v>
      </c>
      <c r="F1663" s="201">
        <f t="shared" si="56"/>
        <v>0.25581395348837205</v>
      </c>
      <c r="G1663" s="201">
        <f t="shared" si="56"/>
        <v>1.2</v>
      </c>
      <c r="H1663" s="201" t="e">
        <f t="shared" si="56"/>
        <v>#DIV/0!</v>
      </c>
      <c r="I1663" s="201">
        <f t="shared" si="56"/>
        <v>0.45833333333333343</v>
      </c>
      <c r="J1663" s="201">
        <f t="shared" si="56"/>
        <v>0.32991202346041054</v>
      </c>
      <c r="K1663" s="201">
        <f t="shared" si="56"/>
        <v>0.31372549019607843</v>
      </c>
      <c r="L1663" s="201">
        <f t="shared" si="56"/>
        <v>-0.17307692307692307</v>
      </c>
      <c r="M1663" s="201">
        <f t="shared" si="56"/>
        <v>0.25</v>
      </c>
      <c r="N1663" s="201" t="e">
        <f t="shared" si="56"/>
        <v>#DIV/0!</v>
      </c>
      <c r="O1663" s="201">
        <f t="shared" si="56"/>
        <v>-0.46226415094339623</v>
      </c>
      <c r="P1663" s="201" t="e">
        <f t="shared" si="56"/>
        <v>#DIV/0!</v>
      </c>
      <c r="Q1663" s="201" t="e">
        <f t="shared" si="56"/>
        <v>#DIV/0!</v>
      </c>
      <c r="R1663" s="201">
        <f t="shared" si="56"/>
        <v>0.66666666666666663</v>
      </c>
      <c r="S1663" s="201">
        <f t="shared" si="56"/>
        <v>0.48148148148148145</v>
      </c>
      <c r="T1663" s="201">
        <f t="shared" si="56"/>
        <v>3.2448979591836733</v>
      </c>
      <c r="U1663" s="201">
        <f t="shared" si="56"/>
        <v>0.376986301369863</v>
      </c>
      <c r="V1663" s="201">
        <f t="shared" si="56"/>
        <v>0.20571672354948806</v>
      </c>
      <c r="W1663" s="201" t="e">
        <f t="shared" si="56"/>
        <v>#DIV/0!</v>
      </c>
      <c r="X1663" s="201">
        <f t="shared" si="56"/>
        <v>0</v>
      </c>
      <c r="Y1663" s="201"/>
      <c r="Z1663" s="407"/>
    </row>
    <row r="1664" spans="1:26" s="230" customFormat="1" x14ac:dyDescent="0.25">
      <c r="A1664" s="690"/>
      <c r="B1664" s="688"/>
      <c r="C1664" s="382" t="s">
        <v>445</v>
      </c>
      <c r="D1664" s="230">
        <f>D1663/'Summary (banks)'!$D$94</f>
        <v>0.88065438362250137</v>
      </c>
      <c r="E1664" s="230">
        <f>E1663/'Summary (banks)'!$E$94</f>
        <v>4.4218126509627548E-3</v>
      </c>
      <c r="F1664" s="230">
        <f>F1663/'Summary (banks)'!$F$94</f>
        <v>2.0717396890659119</v>
      </c>
      <c r="G1664" s="230">
        <f>G1663/'Summary (banks)'!$G$94</f>
        <v>-5.7371809100998883</v>
      </c>
      <c r="H1664" s="230" t="e">
        <f>H1663/'Summary (banks)'!$H$94</f>
        <v>#DIV/0!</v>
      </c>
      <c r="I1664" s="230">
        <f>I1663/'Summary (banks)'!$I$94</f>
        <v>-4.6010888597067181</v>
      </c>
      <c r="J1664" s="230">
        <f>J1663/'Summary (banks)'!$J$94</f>
        <v>1.4469624579512879</v>
      </c>
      <c r="K1664" s="230">
        <f>K1663/'Summary (banks)'!$K$94</f>
        <v>1.1505160308864555</v>
      </c>
      <c r="L1664" s="230">
        <f>L1663/'Summary (banks)'!$L$94</f>
        <v>-0.72626600203919789</v>
      </c>
      <c r="M1664" s="230">
        <f>M1663/'Summary (banks)'!$M$94</f>
        <v>0.90339188370684431</v>
      </c>
      <c r="N1664" s="230" t="e">
        <f>N1663/'Summary (banks)'!$N$94</f>
        <v>#DIV/0!</v>
      </c>
      <c r="O1664" s="230">
        <f>O1663/'Summary (banks)'!$O$94</f>
        <v>3.2072697003329638</v>
      </c>
      <c r="P1664" s="230" t="e">
        <f>P1663/'Summary (banks)'!$P$94</f>
        <v>#DIV/0!</v>
      </c>
      <c r="Q1664" s="230" t="e">
        <f>Q1663/'Summary (banks)'!$Q$94</f>
        <v>#DIV/0!</v>
      </c>
      <c r="R1664" s="230">
        <f>R1663/'Summary (banks)'!$R$94</f>
        <v>1.7742438415965074</v>
      </c>
      <c r="S1664" s="230">
        <f>S1663/'Summary (banks)'!$S$94</f>
        <v>2.1840362495643078</v>
      </c>
      <c r="T1664" s="230">
        <f>T1663/'Summary (banks)'!$T$94</f>
        <v>32.496022865661885</v>
      </c>
      <c r="U1664" s="230">
        <f>U1663/'Summary (banks)'!$U$94</f>
        <v>1.132399733118632</v>
      </c>
      <c r="V1664" s="230">
        <f>V1663/'Summary (banks)'!$V$94</f>
        <v>0.98893568946305177</v>
      </c>
      <c r="W1664" s="230" t="e">
        <f>W1663/'Summary (banks)'!$W$94</f>
        <v>#DIV/0!</v>
      </c>
      <c r="X1664" s="230">
        <f>X1663/'Summary (banks)'!$X$94</f>
        <v>0</v>
      </c>
      <c r="Z1664" s="399"/>
    </row>
    <row r="1665" spans="1:26" s="386" customFormat="1" x14ac:dyDescent="0.25">
      <c r="A1665" s="690"/>
      <c r="B1665" s="688"/>
      <c r="C1665" s="383" t="s">
        <v>446</v>
      </c>
      <c r="D1665" s="264">
        <f>D1663/'Summary (banks)'!$D$97</f>
        <v>0.644129297687833</v>
      </c>
      <c r="E1665" s="264">
        <f>E1663/'Summary (banks)'!$E$97</f>
        <v>3.2153931562960234E-3</v>
      </c>
      <c r="F1665" s="264">
        <f>F1663/'Summary (banks)'!$F$97</f>
        <v>1.5397186925597366</v>
      </c>
      <c r="G1665" s="264">
        <f>G1663/'Summary (banks)'!$G$97</f>
        <v>-0.96603773584905661</v>
      </c>
      <c r="H1665" s="264" t="e">
        <f>H1663/'Summary (banks)'!$H$97</f>
        <v>#DIV/0!</v>
      </c>
      <c r="I1665" s="264">
        <f>I1663/'Summary (banks)'!$I$97</f>
        <v>18.47505482456144</v>
      </c>
      <c r="J1665" s="264">
        <f>J1663/'Summary (banks)'!$J$97</f>
        <v>1.2041263183864799</v>
      </c>
      <c r="K1665" s="264">
        <f>K1663/'Summary (banks)'!$K$97</f>
        <v>1.1124135928881358</v>
      </c>
      <c r="L1665" s="264">
        <f>L1663/'Summary (banks)'!$L$97</f>
        <v>-0.52590847913862715</v>
      </c>
      <c r="M1665" s="264">
        <f>M1663/'Summary (banks)'!$M$97</f>
        <v>0.68702953097857566</v>
      </c>
      <c r="N1665" s="264" t="e">
        <f>N1663/'Summary (banks)'!$N$97</f>
        <v>#DIV/0!</v>
      </c>
      <c r="O1665" s="264">
        <f>O1663/'Summary (banks)'!$O$97</f>
        <v>14.875549581689823</v>
      </c>
      <c r="P1665" s="264" t="e">
        <f>P1663/'Summary (banks)'!$P$97</f>
        <v>#DIV/0!</v>
      </c>
      <c r="Q1665" s="264" t="e">
        <f>Q1663/'Summary (banks)'!$Q$97</f>
        <v>#DIV/0!</v>
      </c>
      <c r="R1665" s="264">
        <f>R1663/'Summary (banks)'!$R$97</f>
        <v>1.4516028633675693</v>
      </c>
      <c r="S1665" s="264">
        <f>S1663/'Summary (banks)'!$S$97</f>
        <v>2.5927370803833742</v>
      </c>
      <c r="T1665" s="264">
        <f>T1663/'Summary (banks)'!$T$97</f>
        <v>13.971202019757897</v>
      </c>
      <c r="U1665" s="264">
        <f>U1663/'Summary (banks)'!$U$97</f>
        <v>0.85351498011609306</v>
      </c>
      <c r="V1665" s="264">
        <f>V1663/'Summary (banks)'!$V$97</f>
        <v>0.78764691039959633</v>
      </c>
      <c r="W1665" s="264" t="e">
        <f>W1663/'Summary (banks)'!$W$97</f>
        <v>#DIV/0!</v>
      </c>
      <c r="X1665" s="264">
        <f>X1663/'Summary (banks)'!$X$97</f>
        <v>0</v>
      </c>
      <c r="Y1665" s="264"/>
      <c r="Z1665" s="399"/>
    </row>
    <row r="1666" spans="1:26" s="230" customFormat="1" x14ac:dyDescent="0.25">
      <c r="A1666" s="690"/>
      <c r="B1666" s="688"/>
      <c r="C1666" s="385" t="s">
        <v>447</v>
      </c>
      <c r="D1666" s="230">
        <f>D1663/'Summary (banks)'!$D$105</f>
        <v>0.78391211951563611</v>
      </c>
      <c r="E1666" s="230">
        <f>E1663/'Summary (banks)'!$E$99</f>
        <v>2.4859773775149038E-3</v>
      </c>
      <c r="F1666" s="230">
        <f>F1663/'Summary (banks)'!$F$99</f>
        <v>0.63016295869633021</v>
      </c>
      <c r="G1666" s="230">
        <f>G1663/'Summary (banks)'!$G$99</f>
        <v>3.6171428571428552</v>
      </c>
      <c r="H1666" s="230" t="e">
        <f>H1663/'Summary (banks)'!$H$99</f>
        <v>#DIV/0!</v>
      </c>
      <c r="I1666" s="230">
        <f>I1663/'Summary (banks)'!$I$99</f>
        <v>2.4764244363193182</v>
      </c>
      <c r="J1666" s="230">
        <f>J1663/'Summary (banks)'!$J$99</f>
        <v>0.90851248285628261</v>
      </c>
      <c r="K1666" s="230">
        <f>K1663/'Summary (banks)'!$K$99</f>
        <v>1.5432909505845094</v>
      </c>
      <c r="L1666" s="230">
        <f>L1663/'Summary (banks)'!$L$99</f>
        <v>-0.33506247850510146</v>
      </c>
      <c r="M1666" s="230">
        <f>M1663/'Summary (banks)'!$M$99</f>
        <v>0.66148325358851678</v>
      </c>
      <c r="N1666" s="230" t="e">
        <f>N1663/'Summary (banks)'!$N$99</f>
        <v>#DIV/0!</v>
      </c>
      <c r="O1666" s="230">
        <f>O1663/'Summary (banks)'!$O$99</f>
        <v>-1.1786882963169254</v>
      </c>
      <c r="P1666" s="230" t="e">
        <f>P1663/'Summary (banks)'!$P$99</f>
        <v>#DIV/0!</v>
      </c>
      <c r="Q1666" s="230" t="e">
        <f>Q1663/'Summary (banks)'!$Q$99</f>
        <v>#DIV/0!</v>
      </c>
      <c r="R1666" s="230">
        <f>R1663/'Summary (banks)'!$R$99</f>
        <v>1.4253512428593484</v>
      </c>
      <c r="S1666" s="230">
        <f>S1663/'Summary (banks)'!$S$99</f>
        <v>1.7453703703703702</v>
      </c>
      <c r="T1666" s="230">
        <f>T1663/'Summary (banks)'!$T$99</f>
        <v>13.541797783620888</v>
      </c>
      <c r="U1666" s="230">
        <f>U1663/'Summary (banks)'!$U$99</f>
        <v>0.55201770118378402</v>
      </c>
      <c r="V1666" s="230">
        <f>V1663/'Summary (banks)'!$V$99</f>
        <v>0.51239871019074934</v>
      </c>
      <c r="W1666" s="230" t="e">
        <f>W1663/'Summary (banks)'!$W$99</f>
        <v>#DIV/0!</v>
      </c>
      <c r="X1666" s="230">
        <f>X1663/'Summary (banks)'!$X$99</f>
        <v>0</v>
      </c>
      <c r="Z1666" s="399"/>
    </row>
    <row r="1667" spans="1:26" s="51" customFormat="1" x14ac:dyDescent="0.25">
      <c r="A1667" s="422"/>
      <c r="B1667" s="423"/>
      <c r="C1667" s="424"/>
      <c r="D1667" s="425"/>
      <c r="E1667" s="426"/>
      <c r="F1667" s="426"/>
      <c r="G1667" s="426"/>
      <c r="H1667" s="426"/>
      <c r="I1667" s="426"/>
      <c r="J1667" s="426"/>
      <c r="K1667" s="426"/>
      <c r="L1667" s="426"/>
      <c r="M1667" s="426"/>
      <c r="N1667" s="426"/>
      <c r="O1667" s="426"/>
      <c r="P1667" s="426"/>
      <c r="Q1667" s="426"/>
      <c r="R1667" s="426"/>
      <c r="S1667" s="426"/>
      <c r="T1667" s="426"/>
      <c r="U1667" s="426"/>
      <c r="V1667" s="426"/>
      <c r="W1667" s="426"/>
      <c r="X1667" s="426"/>
      <c r="Y1667" s="97"/>
      <c r="Z1667" s="97"/>
    </row>
    <row r="1668" spans="1:26" s="51" customFormat="1" x14ac:dyDescent="0.25">
      <c r="A1668" s="422"/>
      <c r="B1668" s="423"/>
      <c r="C1668" s="424"/>
      <c r="D1668" s="425"/>
      <c r="E1668" s="426"/>
      <c r="F1668" s="426"/>
      <c r="G1668" s="426"/>
      <c r="H1668" s="426"/>
      <c r="I1668" s="426"/>
      <c r="J1668" s="426"/>
      <c r="K1668" s="426"/>
      <c r="L1668" s="426"/>
      <c r="M1668" s="426"/>
      <c r="N1668" s="426"/>
      <c r="O1668" s="426"/>
      <c r="P1668" s="426"/>
      <c r="Q1668" s="426"/>
      <c r="R1668" s="426"/>
      <c r="S1668" s="426"/>
      <c r="T1668" s="426"/>
      <c r="U1668" s="426"/>
      <c r="V1668" s="426"/>
      <c r="W1668" s="426"/>
      <c r="X1668" s="426"/>
      <c r="Y1668" s="97"/>
      <c r="Z1668" s="97"/>
    </row>
    <row r="1669" spans="1:26" s="51" customFormat="1" ht="15.75" thickBot="1" x14ac:dyDescent="0.3">
      <c r="A1669" s="412"/>
      <c r="B1669" s="199"/>
    </row>
    <row r="1670" spans="1:26" s="204" customFormat="1" ht="15.75" thickBot="1" x14ac:dyDescent="0.3">
      <c r="A1670" s="682" t="s">
        <v>43</v>
      </c>
      <c r="B1670" s="684" t="s">
        <v>331</v>
      </c>
      <c r="C1670" s="188" t="s">
        <v>2</v>
      </c>
      <c r="D1670" s="203">
        <f>SUM(E1670:X1670)</f>
        <v>627.75</v>
      </c>
      <c r="E1670" s="203"/>
      <c r="F1670" s="203"/>
      <c r="G1670" s="203"/>
      <c r="H1670" s="203"/>
      <c r="I1670" s="203"/>
      <c r="J1670" s="188">
        <f>'BNP Paribas'!C10</f>
        <v>52</v>
      </c>
      <c r="K1670" s="188"/>
      <c r="L1670" s="188">
        <f>'Société Générale'!C14</f>
        <v>112</v>
      </c>
      <c r="M1670" s="188">
        <f>'BPCE group'!C11</f>
        <v>1</v>
      </c>
      <c r="N1670" s="188"/>
      <c r="O1670" s="188"/>
      <c r="P1670" s="188"/>
      <c r="Q1670" s="188"/>
      <c r="R1670" s="188">
        <f>ING!E9</f>
        <v>10</v>
      </c>
      <c r="S1670" s="188"/>
      <c r="T1670" s="188">
        <f>Unicredit!D35</f>
        <v>452.75</v>
      </c>
      <c r="U1670" s="188"/>
      <c r="V1670" s="188"/>
      <c r="W1670" s="188"/>
      <c r="X1670" s="188"/>
      <c r="Y1670" s="188"/>
      <c r="Z1670" s="404"/>
    </row>
    <row r="1671" spans="1:26" s="23" customFormat="1" x14ac:dyDescent="0.25">
      <c r="A1671" s="683"/>
      <c r="B1671" s="685"/>
      <c r="C1671" s="189" t="s">
        <v>333</v>
      </c>
      <c r="D1671" s="230">
        <f>D1670/'Summary (banks)'!$D$3</f>
        <v>1.2852998566400479E-3</v>
      </c>
      <c r="E1671" s="230">
        <f>E1670/'Summary (banks)'!$E$3</f>
        <v>0</v>
      </c>
      <c r="F1671" s="230">
        <f>F1670/'Summary (banks)'!$F$3</f>
        <v>0</v>
      </c>
      <c r="G1671" s="230">
        <f>G1670/'Summary (banks)'!$G$3</f>
        <v>0</v>
      </c>
      <c r="H1671" s="230">
        <f>H1670/'Summary (banks)'!$H$3</f>
        <v>0</v>
      </c>
      <c r="I1671" s="230">
        <f>I1670/'Summary (banks)'!$I$3</f>
        <v>0</v>
      </c>
      <c r="J1671" s="230">
        <f>J1670/'Summary (banks)'!$J$3</f>
        <v>1.2110484885183288E-3</v>
      </c>
      <c r="K1671" s="230">
        <f>K1670/'Summary (banks)'!$K$3</f>
        <v>0</v>
      </c>
      <c r="L1671" s="230">
        <f>L1670/'Summary (banks)'!$L$3</f>
        <v>4.3676636898958782E-3</v>
      </c>
      <c r="M1671" s="230">
        <f>M1670/'Summary (banks)'!$M$3</f>
        <v>4.1904123365739191E-5</v>
      </c>
      <c r="N1671" s="230">
        <f>N1670/'Summary (banks)'!$N$3</f>
        <v>0</v>
      </c>
      <c r="O1671" s="230">
        <f>O1670/'Summary (banks)'!$O$3</f>
        <v>0</v>
      </c>
      <c r="P1671" s="230">
        <f>P1670/'Summary (banks)'!$P$3</f>
        <v>0</v>
      </c>
      <c r="Q1671" s="230">
        <f>Q1670/'Summary (banks)'!$Q$3</f>
        <v>0</v>
      </c>
      <c r="R1671" s="230">
        <f>R1670/'Summary (banks)'!$R$3</f>
        <v>5.8582308142940832E-4</v>
      </c>
      <c r="S1671" s="230">
        <f>S1670/'Summary (banks)'!$S$3</f>
        <v>0</v>
      </c>
      <c r="T1671" s="230">
        <f>T1670/'Summary (banks)'!$T$3</f>
        <v>2.122916365207073E-2</v>
      </c>
      <c r="U1671" s="230">
        <f>U1670/'Summary (banks)'!$U$3</f>
        <v>0</v>
      </c>
      <c r="V1671" s="230">
        <f>V1670/'Summary (banks)'!$V$3</f>
        <v>0</v>
      </c>
      <c r="W1671" s="230">
        <f>W1670/'Summary (banks)'!$W$3</f>
        <v>0</v>
      </c>
      <c r="X1671" s="230">
        <f>X1670/'Summary (banks)'!$X$3</f>
        <v>0</v>
      </c>
      <c r="Y1671" s="204"/>
      <c r="Z1671" s="397"/>
    </row>
    <row r="1672" spans="1:26" s="360" customFormat="1" ht="15.75" thickBot="1" x14ac:dyDescent="0.3">
      <c r="A1672" s="683"/>
      <c r="B1672" s="685"/>
      <c r="C1672" s="359" t="s">
        <v>334</v>
      </c>
      <c r="D1672" s="264">
        <f>D1670/'Summary (banks)'!$D$7</f>
        <v>2.4487135106872763E-3</v>
      </c>
      <c r="E1672" s="264">
        <f>E1670/'Summary (banks)'!$E$7</f>
        <v>0</v>
      </c>
      <c r="F1672" s="264">
        <f>F1670/'Summary (banks)'!$F$7</f>
        <v>0</v>
      </c>
      <c r="G1672" s="264">
        <f>G1670/'Summary (banks)'!$G$7</f>
        <v>0</v>
      </c>
      <c r="H1672" s="264">
        <f>H1670/'Summary (banks)'!$H$7</f>
        <v>0</v>
      </c>
      <c r="I1672" s="264">
        <f>I1670/'Summary (banks)'!$I$7</f>
        <v>0</v>
      </c>
      <c r="J1672" s="264">
        <f>J1670/'Summary (banks)'!$J$7</f>
        <v>1.816086333950337E-3</v>
      </c>
      <c r="K1672" s="264">
        <f>K1670/'Summary (banks)'!$K$7</f>
        <v>0</v>
      </c>
      <c r="L1672" s="264">
        <f>L1670/'Summary (banks)'!$L$7</f>
        <v>8.2681234312712241E-3</v>
      </c>
      <c r="M1672" s="264">
        <f>M1670/'Summary (banks)'!$M$7</f>
        <v>2.1070375052675939E-4</v>
      </c>
      <c r="N1672" s="264">
        <f>N1670/'Summary (banks)'!$N$7</f>
        <v>0</v>
      </c>
      <c r="O1672" s="264">
        <f>O1670/'Summary (banks)'!$O$7</f>
        <v>0</v>
      </c>
      <c r="P1672" s="264">
        <f>P1670/'Summary (banks)'!$P$7</f>
        <v>0</v>
      </c>
      <c r="Q1672" s="264">
        <f>Q1670/'Summary (banks)'!$Q$7</f>
        <v>0</v>
      </c>
      <c r="R1672" s="264">
        <f>R1670/'Summary (banks)'!$R$7</f>
        <v>8.576329331046312E-4</v>
      </c>
      <c r="S1672" s="264">
        <f>S1670/'Summary (banks)'!$S$7</f>
        <v>0</v>
      </c>
      <c r="T1672" s="264">
        <f>T1670/'Summary (banks)'!$T$7</f>
        <v>3.7495510269794599E-2</v>
      </c>
      <c r="U1672" s="264">
        <f>U1670/'Summary (banks)'!$U$7</f>
        <v>0</v>
      </c>
      <c r="V1672" s="264">
        <f>V1670/'Summary (banks)'!$V$7</f>
        <v>0</v>
      </c>
      <c r="W1672" s="264">
        <f>W1670/'Summary (banks)'!$W$7</f>
        <v>0</v>
      </c>
      <c r="X1672" s="264">
        <f>X1670/'Summary (banks)'!$X$7</f>
        <v>0</v>
      </c>
      <c r="Z1672" s="397"/>
    </row>
    <row r="1673" spans="1:26" s="204" customFormat="1" ht="15.75" thickBot="1" x14ac:dyDescent="0.3">
      <c r="A1673" s="683"/>
      <c r="B1673" s="685"/>
      <c r="C1673" s="188" t="s">
        <v>6</v>
      </c>
      <c r="D1673" s="203">
        <f>SUM(E1673:X1673)</f>
        <v>247.69900000000001</v>
      </c>
      <c r="E1673" s="203"/>
      <c r="F1673" s="203"/>
      <c r="G1673" s="203"/>
      <c r="H1673" s="203"/>
      <c r="I1673" s="203"/>
      <c r="J1673" s="188">
        <f>'BNP Paribas'!E10</f>
        <v>15</v>
      </c>
      <c r="K1673" s="188"/>
      <c r="L1673" s="188">
        <f>'Société Générale'!E14</f>
        <v>43</v>
      </c>
      <c r="M1673" s="188">
        <f>'BPCE group'!E11</f>
        <v>1</v>
      </c>
      <c r="N1673" s="188"/>
      <c r="O1673" s="188"/>
      <c r="P1673" s="188"/>
      <c r="Q1673" s="188"/>
      <c r="R1673" s="188">
        <f>ING!G9</f>
        <v>-2</v>
      </c>
      <c r="S1673" s="188"/>
      <c r="T1673" s="188">
        <f>Unicredit!F35</f>
        <v>190.69900000000001</v>
      </c>
      <c r="U1673" s="188"/>
      <c r="V1673" s="188"/>
      <c r="W1673" s="188"/>
      <c r="X1673" s="188"/>
      <c r="Y1673" s="188"/>
      <c r="Z1673" s="404"/>
    </row>
    <row r="1674" spans="1:26" s="23" customFormat="1" x14ac:dyDescent="0.25">
      <c r="A1674" s="683"/>
      <c r="B1674" s="685"/>
      <c r="C1674" s="189" t="s">
        <v>335</v>
      </c>
      <c r="D1674" s="230">
        <f>D1673/'Summary (banks)'!$D$29</f>
        <v>2.626189488982036E-3</v>
      </c>
      <c r="E1674" s="230">
        <f>E1673/'Summary (banks)'!$E$29</f>
        <v>0</v>
      </c>
      <c r="F1674" s="230">
        <f>F1673/'Summary (banks)'!$F$29</f>
        <v>0</v>
      </c>
      <c r="G1674" s="230">
        <f>G1673/'Summary (banks)'!$G$29</f>
        <v>0</v>
      </c>
      <c r="H1674" s="230">
        <f>H1673/'Summary (banks)'!$H$29</f>
        <v>0</v>
      </c>
      <c r="I1674" s="230">
        <f>I1673/'Summary (banks)'!$I$29</f>
        <v>0</v>
      </c>
      <c r="J1674" s="230">
        <f>J1673/'Summary (banks)'!$J$29</f>
        <v>1.5321756894790602E-3</v>
      </c>
      <c r="K1674" s="230">
        <f>K1673/'Summary (banks)'!$K$29</f>
        <v>0</v>
      </c>
      <c r="L1674" s="230">
        <f>L1673/'Summary (banks)'!$L$29</f>
        <v>7.036491572574047E-3</v>
      </c>
      <c r="M1674" s="230">
        <f>M1673/'Summary (banks)'!$M$29</f>
        <v>1.5142337976983646E-4</v>
      </c>
      <c r="N1674" s="230">
        <f>N1673/'Summary (banks)'!$N$29</f>
        <v>0</v>
      </c>
      <c r="O1674" s="230">
        <f>O1673/'Summary (banks)'!$O$29</f>
        <v>0</v>
      </c>
      <c r="P1674" s="230">
        <f>P1673/'Summary (banks)'!$P$29</f>
        <v>0</v>
      </c>
      <c r="Q1674" s="230">
        <f>Q1673/'Summary (banks)'!$Q$29</f>
        <v>0</v>
      </c>
      <c r="R1674" s="230">
        <f>R1673/'Summary (banks)'!$R$29</f>
        <v>-3.1181789834736512E-4</v>
      </c>
      <c r="S1674" s="230">
        <f>S1673/'Summary (banks)'!$S$29</f>
        <v>0</v>
      </c>
      <c r="T1674" s="230">
        <f>T1673/'Summary (banks)'!$T$29</f>
        <v>8.9547199651388659E-2</v>
      </c>
      <c r="U1674" s="230">
        <f>U1673/'Summary (banks)'!$U$29</f>
        <v>0</v>
      </c>
      <c r="V1674" s="230">
        <f>V1673/'Summary (banks)'!$V$29</f>
        <v>0</v>
      </c>
      <c r="W1674" s="230">
        <f>W1673/'Summary (banks)'!$W$29</f>
        <v>0</v>
      </c>
      <c r="X1674" s="230">
        <f>X1673/'Summary (banks)'!$X$29</f>
        <v>0</v>
      </c>
      <c r="Y1674" s="204"/>
      <c r="Z1674" s="397"/>
    </row>
    <row r="1675" spans="1:26" s="360" customFormat="1" ht="15.75" thickBot="1" x14ac:dyDescent="0.3">
      <c r="A1675" s="683"/>
      <c r="B1675" s="685"/>
      <c r="C1675" s="359" t="s">
        <v>336</v>
      </c>
      <c r="D1675" s="264">
        <f>D1673/'Summary (banks)'!$D$33</f>
        <v>3.6595453131574173E-3</v>
      </c>
      <c r="E1675" s="264">
        <f>E1673/'Summary (banks)'!$E$33</f>
        <v>0</v>
      </c>
      <c r="F1675" s="264">
        <f>F1673/'Summary (banks)'!$F$33</f>
        <v>0</v>
      </c>
      <c r="G1675" s="264">
        <f>G1673/'Summary (banks)'!$G$33</f>
        <v>0</v>
      </c>
      <c r="H1675" s="264">
        <f>H1673/'Summary (banks)'!$H$33</f>
        <v>0</v>
      </c>
      <c r="I1675" s="264">
        <f>I1673/'Summary (banks)'!$I$33</f>
        <v>0</v>
      </c>
      <c r="J1675" s="264">
        <f>J1673/'Summary (banks)'!$J$33</f>
        <v>1.9120458891013384E-3</v>
      </c>
      <c r="K1675" s="264">
        <f>K1673/'Summary (banks)'!$K$33</f>
        <v>0</v>
      </c>
      <c r="L1675" s="264">
        <f>L1673/'Summary (banks)'!$L$33</f>
        <v>9.6455809780170484E-3</v>
      </c>
      <c r="M1675" s="264">
        <f>M1673/'Summary (banks)'!$M$33</f>
        <v>5.7903879559930511E-4</v>
      </c>
      <c r="N1675" s="264">
        <f>N1673/'Summary (banks)'!$N$33</f>
        <v>0</v>
      </c>
      <c r="O1675" s="264">
        <f>O1673/'Summary (banks)'!$O$33</f>
        <v>0</v>
      </c>
      <c r="P1675" s="264">
        <f>P1673/'Summary (banks)'!$P$33</f>
        <v>0</v>
      </c>
      <c r="Q1675" s="264">
        <f>Q1673/'Summary (banks)'!$Q$33</f>
        <v>0</v>
      </c>
      <c r="R1675" s="264">
        <f>R1673/'Summary (banks)'!$R$33</f>
        <v>-3.7348272642390287E-4</v>
      </c>
      <c r="S1675" s="264">
        <f>S1673/'Summary (banks)'!$S$33</f>
        <v>0</v>
      </c>
      <c r="T1675" s="264">
        <f>T1673/'Summary (banks)'!$T$33</f>
        <v>6.799891030015956E-2</v>
      </c>
      <c r="U1675" s="264">
        <f>U1673/'Summary (banks)'!$U$33</f>
        <v>0</v>
      </c>
      <c r="V1675" s="264">
        <f>V1673/'Summary (banks)'!$V$33</f>
        <v>0</v>
      </c>
      <c r="W1675" s="264">
        <f>W1673/'Summary (banks)'!$W$33</f>
        <v>0</v>
      </c>
      <c r="X1675" s="264">
        <f>X1673/'Summary (banks)'!$X$33</f>
        <v>0</v>
      </c>
      <c r="Z1675" s="397"/>
    </row>
    <row r="1676" spans="1:26" s="204" customFormat="1" ht="15.75" thickBot="1" x14ac:dyDescent="0.3">
      <c r="A1676" s="683"/>
      <c r="B1676" s="685"/>
      <c r="C1676" s="188" t="s">
        <v>400</v>
      </c>
      <c r="D1676" s="203">
        <f>SUM(E1676:X1676)</f>
        <v>25.847000000000001</v>
      </c>
      <c r="E1676" s="203"/>
      <c r="F1676" s="203"/>
      <c r="G1676" s="203"/>
      <c r="H1676" s="203"/>
      <c r="I1676" s="203"/>
      <c r="J1676" s="188">
        <f>'BNP Paribas'!F10</f>
        <v>2</v>
      </c>
      <c r="K1676" s="188"/>
      <c r="L1676" s="188">
        <f>'Société Générale'!F14</f>
        <v>4</v>
      </c>
      <c r="M1676" s="188">
        <f>'BPCE group'!F11</f>
        <v>0</v>
      </c>
      <c r="N1676" s="188"/>
      <c r="O1676" s="188"/>
      <c r="P1676" s="188"/>
      <c r="Q1676" s="188"/>
      <c r="R1676" s="188">
        <f>ING!H9</f>
        <v>0</v>
      </c>
      <c r="S1676" s="188"/>
      <c r="T1676" s="188">
        <f>Unicredit!G35</f>
        <v>19.847000000000001</v>
      </c>
      <c r="U1676" s="188"/>
      <c r="V1676" s="188"/>
      <c r="W1676" s="188"/>
      <c r="X1676" s="188"/>
      <c r="Y1676" s="188"/>
      <c r="Z1676" s="404"/>
    </row>
    <row r="1677" spans="1:26" s="23" customFormat="1" x14ac:dyDescent="0.25">
      <c r="A1677" s="683"/>
      <c r="B1677" s="685"/>
      <c r="C1677" s="189" t="s">
        <v>401</v>
      </c>
      <c r="D1677" s="230">
        <f>D1676/'Summary (banks)'!$D$42</f>
        <v>9.2650264819810495E-4</v>
      </c>
      <c r="E1677" s="230">
        <f>E1676/'Summary (banks)'!$E$42</f>
        <v>0</v>
      </c>
      <c r="F1677" s="230">
        <f>F1676/'Summary (banks)'!$F$42</f>
        <v>0</v>
      </c>
      <c r="G1677" s="230">
        <f>G1676/'Summary (banks)'!$G$42</f>
        <v>0</v>
      </c>
      <c r="H1677" s="230">
        <f>H1676/'Summary (banks)'!$H$42</f>
        <v>0</v>
      </c>
      <c r="I1677" s="230">
        <f>I1676/'Summary (banks)'!$I$42</f>
        <v>0</v>
      </c>
      <c r="J1677" s="230">
        <f>J1676/'Summary (banks)'!$J$42</f>
        <v>5.9970014992503744E-4</v>
      </c>
      <c r="K1677" s="230">
        <f>K1676/'Summary (banks)'!$K$42</f>
        <v>0</v>
      </c>
      <c r="L1677" s="230">
        <f>L1676/'Summary (banks)'!$L$42</f>
        <v>2.3364485981308409E-3</v>
      </c>
      <c r="M1677" s="230">
        <f>M1676/'Summary (banks)'!$M$42</f>
        <v>0</v>
      </c>
      <c r="N1677" s="230">
        <f>N1676/'Summary (banks)'!$N$42</f>
        <v>0</v>
      </c>
      <c r="O1677" s="230">
        <f>O1676/'Summary (banks)'!$O$42</f>
        <v>0</v>
      </c>
      <c r="P1677" s="230">
        <f>P1676/'Summary (banks)'!$P$42</f>
        <v>0</v>
      </c>
      <c r="Q1677" s="230">
        <f>Q1676/'Summary (banks)'!$Q$42</f>
        <v>0</v>
      </c>
      <c r="R1677" s="230">
        <f>R1676/'Summary (banks)'!$R$42</f>
        <v>0</v>
      </c>
      <c r="S1677" s="230">
        <f>S1676/'Summary (banks)'!$S$42</f>
        <v>0</v>
      </c>
      <c r="T1677" s="230">
        <f>T1676/'Summary (banks)'!$T$42</f>
        <v>0.23793368019756869</v>
      </c>
      <c r="U1677" s="230">
        <f>U1676/'Summary (banks)'!$U$42</f>
        <v>0</v>
      </c>
      <c r="V1677" s="230">
        <f>V1676/'Summary (banks)'!$V$42</f>
        <v>0</v>
      </c>
      <c r="W1677" s="230">
        <f>W1676/'Summary (banks)'!$W$42</f>
        <v>0</v>
      </c>
      <c r="X1677" s="230">
        <f>X1676/'Summary (banks)'!$X$42</f>
        <v>0</v>
      </c>
      <c r="Y1677" s="204"/>
      <c r="Z1677" s="397"/>
    </row>
    <row r="1678" spans="1:26" s="360" customFormat="1" ht="15.75" thickBot="1" x14ac:dyDescent="0.3">
      <c r="A1678" s="683"/>
      <c r="B1678" s="685"/>
      <c r="C1678" s="359" t="s">
        <v>402</v>
      </c>
      <c r="D1678" s="264">
        <f>D1676/'Summary (banks)'!$D$46</f>
        <v>1.3869291408657525E-3</v>
      </c>
      <c r="E1678" s="264">
        <f>E1676/'Summary (banks)'!$E$46</f>
        <v>0</v>
      </c>
      <c r="F1678" s="264">
        <f>F1676/'Summary (banks)'!$F$46</f>
        <v>0</v>
      </c>
      <c r="G1678" s="264">
        <f>G1676/'Summary (banks)'!$G$46</f>
        <v>0</v>
      </c>
      <c r="H1678" s="264">
        <f>H1676/'Summary (banks)'!$H$46</f>
        <v>0</v>
      </c>
      <c r="I1678" s="264">
        <f>I1676/'Summary (banks)'!$I$46</f>
        <v>0</v>
      </c>
      <c r="J1678" s="264">
        <f>J1676/'Summary (banks)'!$J$46</f>
        <v>9.2721372276309685E-4</v>
      </c>
      <c r="K1678" s="264">
        <f>K1676/'Summary (banks)'!$K$46</f>
        <v>0</v>
      </c>
      <c r="L1678" s="264">
        <f>L1676/'Summary (banks)'!$L$46</f>
        <v>3.5335689045936395E-3</v>
      </c>
      <c r="M1678" s="264">
        <f>M1676/'Summary (banks)'!$M$46</f>
        <v>0</v>
      </c>
      <c r="N1678" s="264">
        <f>N1676/'Summary (banks)'!$N$46</f>
        <v>0</v>
      </c>
      <c r="O1678" s="264">
        <f>O1676/'Summary (banks)'!$O$46</f>
        <v>0</v>
      </c>
      <c r="P1678" s="264">
        <f>P1676/'Summary (banks)'!$P$46</f>
        <v>0</v>
      </c>
      <c r="Q1678" s="264">
        <f>Q1676/'Summary (banks)'!$Q$46</f>
        <v>0</v>
      </c>
      <c r="R1678" s="264">
        <f>R1676/'Summary (banks)'!$R$46</f>
        <v>0</v>
      </c>
      <c r="S1678" s="264">
        <f>S1676/'Summary (banks)'!$S$46</f>
        <v>0</v>
      </c>
      <c r="T1678" s="264">
        <f>T1676/'Summary (banks)'!$T$46</f>
        <v>8.838644744108165E-2</v>
      </c>
      <c r="U1678" s="264">
        <f>U1676/'Summary (banks)'!$U$46</f>
        <v>0</v>
      </c>
      <c r="V1678" s="264">
        <f>V1676/'Summary (banks)'!$V$46</f>
        <v>0</v>
      </c>
      <c r="W1678" s="264">
        <f>W1676/'Summary (banks)'!$W$46</f>
        <v>0</v>
      </c>
      <c r="X1678" s="264">
        <f>X1676/'Summary (banks)'!$X$46</f>
        <v>0</v>
      </c>
      <c r="Z1678" s="397"/>
    </row>
    <row r="1679" spans="1:26" s="204" customFormat="1" ht="15.75" thickBot="1" x14ac:dyDescent="0.3">
      <c r="A1679" s="683"/>
      <c r="B1679" s="685"/>
      <c r="C1679" s="188" t="s">
        <v>3</v>
      </c>
      <c r="D1679" s="188">
        <f>SUM(E1679:X1679)</f>
        <v>7514</v>
      </c>
      <c r="E1679" s="188"/>
      <c r="F1679" s="188"/>
      <c r="G1679" s="188"/>
      <c r="H1679" s="188"/>
      <c r="I1679" s="188"/>
      <c r="J1679" s="188">
        <f>'BNP Paribas'!D10</f>
        <v>1080</v>
      </c>
      <c r="K1679" s="188"/>
      <c r="L1679" s="188">
        <f>'Société Générale'!D14</f>
        <v>1505</v>
      </c>
      <c r="M1679" s="188">
        <f>'BPCE group'!D11</f>
        <v>9</v>
      </c>
      <c r="N1679" s="188"/>
      <c r="O1679" s="188"/>
      <c r="P1679" s="188"/>
      <c r="Q1679" s="188"/>
      <c r="R1679" s="188">
        <f>ING!F9</f>
        <v>76</v>
      </c>
      <c r="S1679" s="188"/>
      <c r="T1679" s="188">
        <f>Unicredit!E35</f>
        <v>4844</v>
      </c>
      <c r="U1679" s="188"/>
      <c r="V1679" s="188"/>
      <c r="W1679" s="188"/>
      <c r="X1679" s="188"/>
      <c r="Y1679" s="188"/>
      <c r="Z1679" s="404"/>
    </row>
    <row r="1680" spans="1:26" s="23" customFormat="1" x14ac:dyDescent="0.25">
      <c r="A1680" s="683"/>
      <c r="B1680" s="685"/>
      <c r="C1680" s="189" t="s">
        <v>337</v>
      </c>
      <c r="D1680" s="230">
        <f>D1679/'Summary (banks)'!$D$16</f>
        <v>3.5821652601479587E-3</v>
      </c>
      <c r="E1680" s="230">
        <f>E1679/'Summary (banks)'!$E$16</f>
        <v>0</v>
      </c>
      <c r="F1680" s="230">
        <f>F1679/'Summary (banks)'!$F$16</f>
        <v>0</v>
      </c>
      <c r="G1680" s="230">
        <f>G1679/'Summary (banks)'!$G$16</f>
        <v>0</v>
      </c>
      <c r="H1680" s="230">
        <f>H1679/'Summary (banks)'!$H$16</f>
        <v>0</v>
      </c>
      <c r="I1680" s="230">
        <f>I1679/'Summary (banks)'!$I$16</f>
        <v>0</v>
      </c>
      <c r="J1680" s="230">
        <f>J1679/'Summary (banks)'!$J$16</f>
        <v>5.9487416758927242E-3</v>
      </c>
      <c r="K1680" s="230">
        <f>K1679/'Summary (banks)'!$K$16</f>
        <v>0</v>
      </c>
      <c r="L1680" s="230">
        <f>L1679/'Summary (banks)'!$L$16</f>
        <v>1.1426098575723527E-2</v>
      </c>
      <c r="M1680" s="230">
        <f>M1679/'Summary (banks)'!$M$16</f>
        <v>8.7474608065158863E-5</v>
      </c>
      <c r="N1680" s="230">
        <f>N1679/'Summary (banks)'!$N$16</f>
        <v>0</v>
      </c>
      <c r="O1680" s="230">
        <f>O1679/'Summary (banks)'!$O$16</f>
        <v>0</v>
      </c>
      <c r="P1680" s="230">
        <f>P1679/'Summary (banks)'!$P$16</f>
        <v>0</v>
      </c>
      <c r="Q1680" s="230">
        <f>Q1679/'Summary (banks)'!$Q$16</f>
        <v>0</v>
      </c>
      <c r="R1680" s="230">
        <f>R1679/'Summary (banks)'!$R$16</f>
        <v>1.441578148710167E-3</v>
      </c>
      <c r="S1680" s="230">
        <f>S1679/'Summary (banks)'!$S$16</f>
        <v>0</v>
      </c>
      <c r="T1680" s="230">
        <f>T1679/'Summary (banks)'!$T$16</f>
        <v>4.0120925994947612E-2</v>
      </c>
      <c r="U1680" s="230">
        <f>U1679/'Summary (banks)'!$U$16</f>
        <v>0</v>
      </c>
      <c r="V1680" s="230">
        <f>V1679/'Summary (banks)'!$V$16</f>
        <v>0</v>
      </c>
      <c r="W1680" s="230">
        <f>W1679/'Summary (banks)'!$W$16</f>
        <v>0</v>
      </c>
      <c r="X1680" s="230">
        <f>X1679/'Summary (banks)'!$X$16</f>
        <v>0</v>
      </c>
      <c r="Y1680" s="204"/>
      <c r="Z1680" s="397"/>
    </row>
    <row r="1681" spans="1:26" s="365" customFormat="1" ht="15.75" thickBot="1" x14ac:dyDescent="0.3">
      <c r="A1681" s="683"/>
      <c r="B1681" s="685"/>
      <c r="C1681" s="359" t="s">
        <v>338</v>
      </c>
      <c r="D1681" s="264">
        <f>D1679/'Summary (banks)'!$D$20</f>
        <v>6.4099009681390217E-3</v>
      </c>
      <c r="E1681" s="264">
        <f>E1679/'Summary (banks)'!$E$20</f>
        <v>0</v>
      </c>
      <c r="F1681" s="264">
        <f>F1679/'Summary (banks)'!$F$20</f>
        <v>0</v>
      </c>
      <c r="G1681" s="264">
        <f>G1679/'Summary (banks)'!$G$20</f>
        <v>0</v>
      </c>
      <c r="H1681" s="264">
        <f>H1679/'Summary (banks)'!$H$20</f>
        <v>0</v>
      </c>
      <c r="I1681" s="264">
        <f>I1679/'Summary (banks)'!$I$20</f>
        <v>0</v>
      </c>
      <c r="J1681" s="264">
        <f>J1679/'Summary (banks)'!$J$20</f>
        <v>8.6698241952315961E-3</v>
      </c>
      <c r="K1681" s="264">
        <f>K1679/'Summary (banks)'!$K$20</f>
        <v>0</v>
      </c>
      <c r="L1681" s="264">
        <f>L1679/'Summary (banks)'!$L$20</f>
        <v>1.87880755018476E-2</v>
      </c>
      <c r="M1681" s="264">
        <f>M1679/'Summary (banks)'!$M$20</f>
        <v>7.722007722007722E-4</v>
      </c>
      <c r="N1681" s="264">
        <f>N1679/'Summary (banks)'!$N$20</f>
        <v>0</v>
      </c>
      <c r="O1681" s="264">
        <f>O1679/'Summary (banks)'!$O$20</f>
        <v>0</v>
      </c>
      <c r="P1681" s="264">
        <f>P1679/'Summary (banks)'!$P$20</f>
        <v>0</v>
      </c>
      <c r="Q1681" s="264">
        <f>Q1679/'Summary (banks)'!$Q$20</f>
        <v>0</v>
      </c>
      <c r="R1681" s="264">
        <f>R1679/'Summary (banks)'!$R$20</f>
        <v>1.9929721508365238E-3</v>
      </c>
      <c r="S1681" s="264">
        <f>S1679/'Summary (banks)'!$S$20</f>
        <v>0</v>
      </c>
      <c r="T1681" s="264">
        <f>T1679/'Summary (banks)'!$T$20</f>
        <v>6.6474543707973108E-2</v>
      </c>
      <c r="U1681" s="264">
        <f>U1679/'Summary (banks)'!$U$20</f>
        <v>0</v>
      </c>
      <c r="V1681" s="264">
        <f>V1679/'Summary (banks)'!$V$20</f>
        <v>0</v>
      </c>
      <c r="W1681" s="264">
        <f>W1679/'Summary (banks)'!$W$20</f>
        <v>0</v>
      </c>
      <c r="X1681" s="264">
        <f>X1679/'Summary (banks)'!$X$20</f>
        <v>0</v>
      </c>
      <c r="Y1681" s="360"/>
      <c r="Z1681" s="397"/>
    </row>
    <row r="1682" spans="1:26" s="230" customFormat="1" ht="15" customHeight="1" thickTop="1" thickBot="1" x14ac:dyDescent="0.3">
      <c r="A1682" s="683"/>
      <c r="B1682" s="685"/>
      <c r="C1682" s="190" t="s">
        <v>405</v>
      </c>
      <c r="D1682" s="188"/>
      <c r="E1682" s="190"/>
      <c r="F1682" s="190"/>
      <c r="G1682" s="190"/>
      <c r="H1682" s="188"/>
      <c r="I1682" s="188"/>
      <c r="J1682" s="190"/>
      <c r="K1682" s="190"/>
      <c r="L1682" s="190"/>
      <c r="M1682" s="190"/>
      <c r="N1682" s="190"/>
      <c r="O1682" s="190"/>
      <c r="P1682" s="188"/>
      <c r="Q1682" s="188"/>
      <c r="R1682" s="190"/>
      <c r="S1682" s="190"/>
      <c r="T1682" s="188"/>
      <c r="U1682" s="188"/>
      <c r="V1682" s="188"/>
      <c r="W1682" s="188"/>
      <c r="X1682" s="188"/>
      <c r="Y1682" s="190"/>
      <c r="Z1682" s="405"/>
    </row>
    <row r="1683" spans="1:26" s="204" customFormat="1" ht="15.75" thickBot="1" x14ac:dyDescent="0.3">
      <c r="A1683" s="683"/>
      <c r="B1683" s="686"/>
      <c r="C1683" s="191" t="s">
        <v>406</v>
      </c>
      <c r="D1683" s="192"/>
      <c r="E1683" s="192"/>
      <c r="F1683" s="192"/>
      <c r="G1683" s="192"/>
      <c r="H1683" s="192"/>
      <c r="I1683" s="192"/>
      <c r="J1683" s="192"/>
      <c r="K1683" s="192"/>
      <c r="L1683" s="192"/>
      <c r="M1683" s="192"/>
      <c r="N1683" s="192"/>
      <c r="O1683" s="192"/>
      <c r="P1683" s="192"/>
      <c r="Q1683" s="192"/>
      <c r="R1683" s="192"/>
      <c r="S1683" s="192"/>
      <c r="T1683" s="192"/>
      <c r="U1683" s="192"/>
      <c r="V1683" s="192"/>
      <c r="W1683" s="192"/>
      <c r="X1683" s="192"/>
      <c r="Y1683" s="192"/>
      <c r="Z1683" s="398"/>
    </row>
    <row r="1684" spans="1:26" s="23" customFormat="1" ht="16.5" thickTop="1" thickBot="1" x14ac:dyDescent="0.3">
      <c r="A1684" s="683"/>
      <c r="B1684" s="687" t="s">
        <v>82</v>
      </c>
      <c r="C1684" s="200" t="s">
        <v>91</v>
      </c>
      <c r="D1684" s="200">
        <f>D1676/D1673</f>
        <v>0.10434842288422642</v>
      </c>
      <c r="E1684" s="200" t="e">
        <f>E1676/E1673</f>
        <v>#DIV/0!</v>
      </c>
      <c r="F1684" s="200" t="e">
        <f t="shared" ref="F1684:X1684" si="57">F1676/F1673</f>
        <v>#DIV/0!</v>
      </c>
      <c r="G1684" s="200" t="e">
        <f t="shared" si="57"/>
        <v>#DIV/0!</v>
      </c>
      <c r="H1684" s="200" t="e">
        <f t="shared" si="57"/>
        <v>#DIV/0!</v>
      </c>
      <c r="I1684" s="200" t="e">
        <f t="shared" si="57"/>
        <v>#DIV/0!</v>
      </c>
      <c r="J1684" s="200">
        <f t="shared" si="57"/>
        <v>0.13333333333333333</v>
      </c>
      <c r="K1684" s="200" t="e">
        <f t="shared" si="57"/>
        <v>#DIV/0!</v>
      </c>
      <c r="L1684" s="200">
        <f t="shared" si="57"/>
        <v>9.3023255813953487E-2</v>
      </c>
      <c r="M1684" s="200">
        <f t="shared" si="57"/>
        <v>0</v>
      </c>
      <c r="N1684" s="200" t="e">
        <f t="shared" si="57"/>
        <v>#DIV/0!</v>
      </c>
      <c r="O1684" s="200" t="e">
        <f t="shared" si="57"/>
        <v>#DIV/0!</v>
      </c>
      <c r="P1684" s="200" t="e">
        <f t="shared" si="57"/>
        <v>#DIV/0!</v>
      </c>
      <c r="Q1684" s="200" t="e">
        <f t="shared" si="57"/>
        <v>#DIV/0!</v>
      </c>
      <c r="R1684" s="200">
        <f t="shared" si="57"/>
        <v>0</v>
      </c>
      <c r="S1684" s="200" t="e">
        <f t="shared" si="57"/>
        <v>#DIV/0!</v>
      </c>
      <c r="T1684" s="200">
        <f t="shared" si="57"/>
        <v>0.10407500825908893</v>
      </c>
      <c r="U1684" s="200" t="e">
        <f t="shared" si="57"/>
        <v>#DIV/0!</v>
      </c>
      <c r="V1684" s="200" t="e">
        <f t="shared" si="57"/>
        <v>#DIV/0!</v>
      </c>
      <c r="W1684" s="200" t="e">
        <f t="shared" si="57"/>
        <v>#DIV/0!</v>
      </c>
      <c r="X1684" s="200" t="e">
        <f t="shared" si="57"/>
        <v>#DIV/0!</v>
      </c>
      <c r="Y1684" s="200"/>
      <c r="Z1684" s="406" t="e">
        <f>MEDIAN(E1684:X1684)</f>
        <v>#DIV/0!</v>
      </c>
    </row>
    <row r="1685" spans="1:26" s="204" customFormat="1" ht="15.75" thickBot="1" x14ac:dyDescent="0.3">
      <c r="A1685" s="683"/>
      <c r="B1685" s="688"/>
      <c r="C1685" s="193" t="s">
        <v>407</v>
      </c>
      <c r="Z1685" s="397"/>
    </row>
    <row r="1686" spans="1:26" s="204" customFormat="1" ht="15.75" thickBot="1" x14ac:dyDescent="0.3">
      <c r="A1686" s="683"/>
      <c r="B1686" s="688"/>
      <c r="C1686" s="188" t="s">
        <v>497</v>
      </c>
      <c r="D1686" s="233">
        <f t="shared" ref="D1686:X1686" si="58">D1673/D1679</f>
        <v>3.2964998669150918E-2</v>
      </c>
      <c r="E1686" s="188" t="e">
        <f t="shared" si="58"/>
        <v>#DIV/0!</v>
      </c>
      <c r="F1686" s="188" t="e">
        <f t="shared" si="58"/>
        <v>#DIV/0!</v>
      </c>
      <c r="G1686" s="188" t="e">
        <f t="shared" si="58"/>
        <v>#DIV/0!</v>
      </c>
      <c r="H1686" s="188" t="e">
        <f t="shared" si="58"/>
        <v>#DIV/0!</v>
      </c>
      <c r="I1686" s="188" t="e">
        <f t="shared" si="58"/>
        <v>#DIV/0!</v>
      </c>
      <c r="J1686" s="188">
        <f t="shared" si="58"/>
        <v>1.3888888888888888E-2</v>
      </c>
      <c r="K1686" s="188" t="e">
        <f t="shared" si="58"/>
        <v>#DIV/0!</v>
      </c>
      <c r="L1686" s="188">
        <f t="shared" si="58"/>
        <v>2.8571428571428571E-2</v>
      </c>
      <c r="M1686" s="188">
        <f t="shared" si="58"/>
        <v>0.1111111111111111</v>
      </c>
      <c r="N1686" s="188" t="e">
        <f t="shared" si="58"/>
        <v>#DIV/0!</v>
      </c>
      <c r="O1686" s="188" t="e">
        <f t="shared" si="58"/>
        <v>#DIV/0!</v>
      </c>
      <c r="P1686" s="188" t="e">
        <f t="shared" si="58"/>
        <v>#DIV/0!</v>
      </c>
      <c r="Q1686" s="188" t="e">
        <f t="shared" si="58"/>
        <v>#DIV/0!</v>
      </c>
      <c r="R1686" s="188">
        <f t="shared" si="58"/>
        <v>-2.6315789473684209E-2</v>
      </c>
      <c r="S1686" s="188" t="e">
        <f t="shared" si="58"/>
        <v>#DIV/0!</v>
      </c>
      <c r="T1686" s="188">
        <f t="shared" si="58"/>
        <v>3.936808422791082E-2</v>
      </c>
      <c r="U1686" s="188" t="e">
        <f t="shared" si="58"/>
        <v>#DIV/0!</v>
      </c>
      <c r="V1686" s="188" t="e">
        <f t="shared" si="58"/>
        <v>#DIV/0!</v>
      </c>
      <c r="W1686" s="188" t="e">
        <f t="shared" si="58"/>
        <v>#DIV/0!</v>
      </c>
      <c r="X1686" s="188" t="e">
        <f t="shared" si="58"/>
        <v>#DIV/0!</v>
      </c>
      <c r="Y1686" s="188"/>
      <c r="Z1686" s="404"/>
    </row>
    <row r="1687" spans="1:26" s="204" customFormat="1" x14ac:dyDescent="0.25">
      <c r="A1687" s="683"/>
      <c r="B1687" s="688"/>
      <c r="C1687" s="189" t="s">
        <v>445</v>
      </c>
      <c r="D1687" s="234">
        <f>D1686/'Summary (banks)'!$D$81</f>
        <v>0.73312907089986212</v>
      </c>
      <c r="E1687" s="230" t="e">
        <f>E1686/'Summary (banks)'!$E$81</f>
        <v>#DIV/0!</v>
      </c>
      <c r="F1687" s="230" t="e">
        <f>F1686/'Summary (banks)'!$F$81</f>
        <v>#DIV/0!</v>
      </c>
      <c r="G1687" s="230" t="e">
        <f>G1686/'Summary (banks)'!$G$81</f>
        <v>#DIV/0!</v>
      </c>
      <c r="H1687" s="230" t="e">
        <f>H1686/'Summary (banks)'!$H$81</f>
        <v>#DIV/0!</v>
      </c>
      <c r="I1687" s="230" t="e">
        <f>I1686/'Summary (banks)'!$I$81</f>
        <v>#DIV/0!</v>
      </c>
      <c r="J1687" s="230">
        <f>J1686/'Summary (banks)'!$J$81</f>
        <v>0.25756298944501194</v>
      </c>
      <c r="K1687" s="230" t="e">
        <f>K1686/'Summary (banks)'!$K$81</f>
        <v>#DIV/0!</v>
      </c>
      <c r="L1687" s="230">
        <f>L1686/'Summary (banks)'!$L$81</f>
        <v>0.61582626177618816</v>
      </c>
      <c r="M1687" s="230">
        <f>M1686/'Summary (banks)'!$M$81</f>
        <v>1.7310552527087961</v>
      </c>
      <c r="N1687" s="230" t="e">
        <f>N1686/'Summary (banks)'!$N$81</f>
        <v>#DIV/0!</v>
      </c>
      <c r="O1687" s="230" t="e">
        <f>O1686/'Summary (banks)'!$O$81</f>
        <v>#DIV/0!</v>
      </c>
      <c r="P1687" s="230" t="e">
        <f>P1686/'Summary (banks)'!$P$81</f>
        <v>#DIV/0!</v>
      </c>
      <c r="Q1687" s="230" t="e">
        <f>Q1686/'Summary (banks)'!$Q$81</f>
        <v>#DIV/0!</v>
      </c>
      <c r="R1687" s="230">
        <f>R1686/'Summary (banks)'!$R$81</f>
        <v>-0.21630315264306696</v>
      </c>
      <c r="S1687" s="230" t="e">
        <f>S1686/'Summary (banks)'!$S$81</f>
        <v>#DIV/0!</v>
      </c>
      <c r="T1687" s="230">
        <f>T1686/'Summary (banks)'!$T$81</f>
        <v>2.2319325247544199</v>
      </c>
      <c r="U1687" s="230" t="e">
        <f>U1686/'Summary (banks)'!$U$81</f>
        <v>#DIV/0!</v>
      </c>
      <c r="V1687" s="230" t="e">
        <f>V1686/'Summary (banks)'!$V$81</f>
        <v>#DIV/0!</v>
      </c>
      <c r="W1687" s="230" t="e">
        <f>W1686/'Summary (banks)'!$W$81</f>
        <v>#DIV/0!</v>
      </c>
      <c r="X1687" s="230" t="e">
        <f>X1686/'Summary (banks)'!$X$81</f>
        <v>#DIV/0!</v>
      </c>
      <c r="Z1687" s="397"/>
    </row>
    <row r="1688" spans="1:26" s="364" customFormat="1" x14ac:dyDescent="0.25">
      <c r="A1688" s="683"/>
      <c r="B1688" s="688"/>
      <c r="C1688" s="359" t="s">
        <v>446</v>
      </c>
      <c r="D1688" s="363">
        <f>D1686/'Summary (banks)'!$D$84</f>
        <v>0.57092072581893383</v>
      </c>
      <c r="E1688" s="264" t="e">
        <f>E1686/'Summary (banks)'!$E$84</f>
        <v>#DIV/0!</v>
      </c>
      <c r="F1688" s="264" t="e">
        <f>F1686/'Summary (banks)'!$F$84</f>
        <v>#DIV/0!</v>
      </c>
      <c r="G1688" s="264" t="e">
        <f>G1686/'Summary (banks)'!$G$84</f>
        <v>#DIV/0!</v>
      </c>
      <c r="H1688" s="264" t="e">
        <f>H1686/'Summary (banks)'!$H$84</f>
        <v>#DIV/0!</v>
      </c>
      <c r="I1688" s="264" t="e">
        <f>I1686/'Summary (banks)'!$I$84</f>
        <v>#DIV/0!</v>
      </c>
      <c r="J1688" s="264">
        <f>J1686/'Summary (banks)'!$J$84</f>
        <v>0.22054033000495715</v>
      </c>
      <c r="K1688" s="264" t="e">
        <f>K1686/'Summary (banks)'!$K$84</f>
        <v>#DIV/0!</v>
      </c>
      <c r="L1688" s="264">
        <f>L1686/'Summary (banks)'!$L$84</f>
        <v>0.51338845093892205</v>
      </c>
      <c r="M1688" s="264">
        <f>M1686/'Summary (banks)'!$M$84</f>
        <v>0.74985524030110018</v>
      </c>
      <c r="N1688" s="264" t="e">
        <f>N1686/'Summary (banks)'!$N$84</f>
        <v>#DIV/0!</v>
      </c>
      <c r="O1688" s="264" t="e">
        <f>O1686/'Summary (banks)'!$O$84</f>
        <v>#DIV/0!</v>
      </c>
      <c r="P1688" s="264" t="e">
        <f>P1686/'Summary (banks)'!$P$84</f>
        <v>#DIV/0!</v>
      </c>
      <c r="Q1688" s="264" t="e">
        <f>Q1686/'Summary (banks)'!$Q$84</f>
        <v>#DIV/0!</v>
      </c>
      <c r="R1688" s="264">
        <f>R1686/'Summary (banks)'!$R$84</f>
        <v>-0.18739987222959359</v>
      </c>
      <c r="S1688" s="264" t="e">
        <f>S1686/'Summary (banks)'!$S$84</f>
        <v>#DIV/0!</v>
      </c>
      <c r="T1688" s="264">
        <f>T1686/'Summary (banks)'!$T$84</f>
        <v>1.0229315841396835</v>
      </c>
      <c r="U1688" s="264" t="e">
        <f>U1686/'Summary (banks)'!$U$84</f>
        <v>#DIV/0!</v>
      </c>
      <c r="V1688" s="264" t="e">
        <f>V1686/'Summary (banks)'!$V$84</f>
        <v>#DIV/0!</v>
      </c>
      <c r="W1688" s="264" t="e">
        <f>W1686/'Summary (banks)'!$W$84</f>
        <v>#DIV/0!</v>
      </c>
      <c r="X1688" s="264" t="e">
        <f>X1686/'Summary (banks)'!$X$84</f>
        <v>#DIV/0!</v>
      </c>
      <c r="Y1688" s="360"/>
      <c r="Z1688" s="397"/>
    </row>
    <row r="1689" spans="1:26" s="204" customFormat="1" ht="15.75" thickBot="1" x14ac:dyDescent="0.3">
      <c r="A1689" s="683"/>
      <c r="B1689" s="688"/>
      <c r="C1689" s="372" t="s">
        <v>447</v>
      </c>
      <c r="D1689" s="234">
        <f>D1686/'Summary (banks)'!$D$92</f>
        <v>0.78926753807251826</v>
      </c>
      <c r="E1689" s="230" t="e">
        <f>E1686/'Summary (banks)'!$E$86</f>
        <v>#DIV/0!</v>
      </c>
      <c r="F1689" s="230" t="e">
        <f>F1686/'Summary (banks)'!$F$86</f>
        <v>#DIV/0!</v>
      </c>
      <c r="G1689" s="230" t="e">
        <f>G1686/'Summary (banks)'!$G$86</f>
        <v>#DIV/0!</v>
      </c>
      <c r="H1689" s="230" t="e">
        <f>H1686/'Summary (banks)'!$H$86</f>
        <v>#DIV/0!</v>
      </c>
      <c r="I1689" s="230" t="e">
        <f>I1686/'Summary (banks)'!$I$86</f>
        <v>#DIV/0!</v>
      </c>
      <c r="J1689" s="230">
        <f>J1686/'Summary (banks)'!$J$86</f>
        <v>0.12360935079566258</v>
      </c>
      <c r="K1689" s="230" t="e">
        <f>K1686/'Summary (banks)'!$K$86</f>
        <v>#DIV/0!</v>
      </c>
      <c r="L1689" s="230">
        <f>L1686/'Summary (banks)'!$L$86</f>
        <v>0.10958058335107514</v>
      </c>
      <c r="M1689" s="230">
        <f>M1686/'Summary (banks)'!$M$86</f>
        <v>0.86018075491759705</v>
      </c>
      <c r="N1689" s="230" t="e">
        <f>N1686/'Summary (banks)'!$N$86</f>
        <v>#DIV/0!</v>
      </c>
      <c r="O1689" s="230" t="e">
        <f>O1686/'Summary (banks)'!$O$86</f>
        <v>#DIV/0!</v>
      </c>
      <c r="P1689" s="230" t="e">
        <f>P1686/'Summary (banks)'!$P$86</f>
        <v>#DIV/0!</v>
      </c>
      <c r="Q1689" s="230" t="e">
        <f>Q1686/'Summary (banks)'!$Q$86</f>
        <v>#DIV/0!</v>
      </c>
      <c r="R1689" s="230">
        <f>R1686/'Summary (banks)'!$R$86</f>
        <v>-0.13869725262670338</v>
      </c>
      <c r="S1689" s="230" t="e">
        <f>S1686/'Summary (banks)'!$S$86</f>
        <v>#DIV/0!</v>
      </c>
      <c r="T1689" s="230">
        <f>T1686/'Summary (banks)'!$T$86</f>
        <v>0.42741445821499674</v>
      </c>
      <c r="U1689" s="230" t="e">
        <f>U1686/'Summary (banks)'!$U$86</f>
        <v>#DIV/0!</v>
      </c>
      <c r="V1689" s="230" t="e">
        <f>V1686/'Summary (banks)'!$V$86</f>
        <v>#DIV/0!</v>
      </c>
      <c r="W1689" s="230" t="e">
        <f>W1686/'Summary (banks)'!$W$86</f>
        <v>#DIV/0!</v>
      </c>
      <c r="X1689" s="230" t="e">
        <f>X1686/'Summary (banks)'!$X$86</f>
        <v>#DIV/0!</v>
      </c>
      <c r="Z1689" s="397"/>
    </row>
    <row r="1690" spans="1:26" s="230" customFormat="1" ht="15.75" thickBot="1" x14ac:dyDescent="0.3">
      <c r="A1690" s="683"/>
      <c r="B1690" s="688"/>
      <c r="C1690" s="201" t="s">
        <v>498</v>
      </c>
      <c r="D1690" s="201">
        <f t="shared" ref="D1690:X1690" si="59">D1673/D1670</f>
        <v>0.39458223815213067</v>
      </c>
      <c r="E1690" s="201" t="e">
        <f t="shared" si="59"/>
        <v>#DIV/0!</v>
      </c>
      <c r="F1690" s="201" t="e">
        <f t="shared" si="59"/>
        <v>#DIV/0!</v>
      </c>
      <c r="G1690" s="201" t="e">
        <f t="shared" si="59"/>
        <v>#DIV/0!</v>
      </c>
      <c r="H1690" s="201" t="e">
        <f t="shared" si="59"/>
        <v>#DIV/0!</v>
      </c>
      <c r="I1690" s="201" t="e">
        <f t="shared" si="59"/>
        <v>#DIV/0!</v>
      </c>
      <c r="J1690" s="201">
        <f t="shared" si="59"/>
        <v>0.28846153846153844</v>
      </c>
      <c r="K1690" s="201" t="e">
        <f t="shared" si="59"/>
        <v>#DIV/0!</v>
      </c>
      <c r="L1690" s="201">
        <f t="shared" si="59"/>
        <v>0.38392857142857145</v>
      </c>
      <c r="M1690" s="201">
        <f t="shared" si="59"/>
        <v>1</v>
      </c>
      <c r="N1690" s="201" t="e">
        <f t="shared" si="59"/>
        <v>#DIV/0!</v>
      </c>
      <c r="O1690" s="201" t="e">
        <f t="shared" si="59"/>
        <v>#DIV/0!</v>
      </c>
      <c r="P1690" s="201" t="e">
        <f t="shared" si="59"/>
        <v>#DIV/0!</v>
      </c>
      <c r="Q1690" s="201" t="e">
        <f t="shared" si="59"/>
        <v>#DIV/0!</v>
      </c>
      <c r="R1690" s="201">
        <f t="shared" si="59"/>
        <v>-0.2</v>
      </c>
      <c r="S1690" s="201" t="e">
        <f t="shared" si="59"/>
        <v>#DIV/0!</v>
      </c>
      <c r="T1690" s="201">
        <f t="shared" si="59"/>
        <v>0.42120154610712318</v>
      </c>
      <c r="U1690" s="201" t="e">
        <f t="shared" si="59"/>
        <v>#DIV/0!</v>
      </c>
      <c r="V1690" s="201" t="e">
        <f t="shared" si="59"/>
        <v>#DIV/0!</v>
      </c>
      <c r="W1690" s="201" t="e">
        <f t="shared" si="59"/>
        <v>#DIV/0!</v>
      </c>
      <c r="X1690" s="201" t="e">
        <f t="shared" si="59"/>
        <v>#DIV/0!</v>
      </c>
      <c r="Y1690" s="201"/>
      <c r="Z1690" s="407"/>
    </row>
    <row r="1691" spans="1:26" s="230" customFormat="1" x14ac:dyDescent="0.25">
      <c r="A1691" s="683"/>
      <c r="B1691" s="688"/>
      <c r="C1691" s="382" t="s">
        <v>445</v>
      </c>
      <c r="D1691" s="230">
        <f>D1690/'Summary (banks)'!$D$94</f>
        <v>2.0432504332858632</v>
      </c>
      <c r="E1691" s="230" t="e">
        <f>E1690/'Summary (banks)'!$E$94</f>
        <v>#DIV/0!</v>
      </c>
      <c r="F1691" s="230" t="e">
        <f>F1690/'Summary (banks)'!$F$94</f>
        <v>#DIV/0!</v>
      </c>
      <c r="G1691" s="230" t="e">
        <f>G1690/'Summary (banks)'!$G$94</f>
        <v>#DIV/0!</v>
      </c>
      <c r="H1691" s="230" t="e">
        <f>H1690/'Summary (banks)'!$H$94</f>
        <v>#DIV/0!</v>
      </c>
      <c r="I1691" s="230" t="e">
        <f>I1690/'Summary (banks)'!$I$94</f>
        <v>#DIV/0!</v>
      </c>
      <c r="J1691" s="230">
        <f>J1690/'Summary (banks)'!$J$94</f>
        <v>1.2651646106702286</v>
      </c>
      <c r="K1691" s="230" t="e">
        <f>K1690/'Summary (banks)'!$K$94</f>
        <v>#DIV/0!</v>
      </c>
      <c r="L1691" s="230">
        <f>L1690/'Summary (banks)'!$L$94</f>
        <v>1.6110424410313955</v>
      </c>
      <c r="M1691" s="230">
        <f>M1690/'Summary (banks)'!$M$94</f>
        <v>3.6135675348273772</v>
      </c>
      <c r="N1691" s="230" t="e">
        <f>N1690/'Summary (banks)'!$N$94</f>
        <v>#DIV/0!</v>
      </c>
      <c r="O1691" s="230" t="e">
        <f>O1690/'Summary (banks)'!$O$94</f>
        <v>#DIV/0!</v>
      </c>
      <c r="P1691" s="230" t="e">
        <f>P1690/'Summary (banks)'!$P$94</f>
        <v>#DIV/0!</v>
      </c>
      <c r="Q1691" s="230" t="e">
        <f>Q1690/'Summary (banks)'!$Q$94</f>
        <v>#DIV/0!</v>
      </c>
      <c r="R1691" s="230">
        <f>R1690/'Summary (banks)'!$R$94</f>
        <v>-0.53227315247895224</v>
      </c>
      <c r="S1691" s="230" t="e">
        <f>S1690/'Summary (banks)'!$S$94</f>
        <v>#DIV/0!</v>
      </c>
      <c r="T1691" s="230">
        <f>T1690/'Summary (banks)'!$T$94</f>
        <v>4.2181218779503862</v>
      </c>
      <c r="U1691" s="230" t="e">
        <f>U1690/'Summary (banks)'!$U$94</f>
        <v>#DIV/0!</v>
      </c>
      <c r="V1691" s="230" t="e">
        <f>V1690/'Summary (banks)'!$V$94</f>
        <v>#DIV/0!</v>
      </c>
      <c r="W1691" s="230" t="e">
        <f>W1690/'Summary (banks)'!$W$94</f>
        <v>#DIV/0!</v>
      </c>
      <c r="X1691" s="230" t="e">
        <f>X1690/'Summary (banks)'!$X$94</f>
        <v>#DIV/0!</v>
      </c>
      <c r="Z1691" s="399"/>
    </row>
    <row r="1692" spans="1:26" s="386" customFormat="1" x14ac:dyDescent="0.25">
      <c r="A1692" s="683"/>
      <c r="B1692" s="688"/>
      <c r="C1692" s="383" t="s">
        <v>446</v>
      </c>
      <c r="D1692" s="264">
        <f>D1690/'Summary (banks)'!$D$97</f>
        <v>1.4944767108057075</v>
      </c>
      <c r="E1692" s="264" t="e">
        <f>E1690/'Summary (banks)'!$E$97</f>
        <v>#DIV/0!</v>
      </c>
      <c r="F1692" s="264" t="e">
        <f>F1690/'Summary (banks)'!$F$97</f>
        <v>#DIV/0!</v>
      </c>
      <c r="G1692" s="264" t="e">
        <f>G1690/'Summary (banks)'!$G$97</f>
        <v>#DIV/0!</v>
      </c>
      <c r="H1692" s="264" t="e">
        <f>H1690/'Summary (banks)'!$H$97</f>
        <v>#DIV/0!</v>
      </c>
      <c r="I1692" s="264" t="e">
        <f>I1690/'Summary (banks)'!$I$97</f>
        <v>#DIV/0!</v>
      </c>
      <c r="J1692" s="264">
        <f>J1690/'Summary (banks)'!$J$97</f>
        <v>1.0528386527430502</v>
      </c>
      <c r="K1692" s="264" t="e">
        <f>K1690/'Summary (banks)'!$K$97</f>
        <v>#DIV/0!</v>
      </c>
      <c r="L1692" s="264">
        <f>L1690/'Summary (banks)'!$L$97</f>
        <v>1.1665985707876692</v>
      </c>
      <c r="M1692" s="264">
        <f>M1690/'Summary (banks)'!$M$97</f>
        <v>2.7481181239143027</v>
      </c>
      <c r="N1692" s="264" t="e">
        <f>N1690/'Summary (banks)'!$N$97</f>
        <v>#DIV/0!</v>
      </c>
      <c r="O1692" s="264" t="e">
        <f>O1690/'Summary (banks)'!$O$97</f>
        <v>#DIV/0!</v>
      </c>
      <c r="P1692" s="264" t="e">
        <f>P1690/'Summary (banks)'!$P$97</f>
        <v>#DIV/0!</v>
      </c>
      <c r="Q1692" s="264" t="e">
        <f>Q1690/'Summary (banks)'!$Q$97</f>
        <v>#DIV/0!</v>
      </c>
      <c r="R1692" s="264">
        <f>R1690/'Summary (banks)'!$R$97</f>
        <v>-0.43548085901027084</v>
      </c>
      <c r="S1692" s="264" t="e">
        <f>S1690/'Summary (banks)'!$S$97</f>
        <v>#DIV/0!</v>
      </c>
      <c r="T1692" s="264">
        <f>T1690/'Summary (banks)'!$T$97</f>
        <v>1.8135214005858644</v>
      </c>
      <c r="U1692" s="264" t="e">
        <f>U1690/'Summary (banks)'!$U$97</f>
        <v>#DIV/0!</v>
      </c>
      <c r="V1692" s="264" t="e">
        <f>V1690/'Summary (banks)'!$V$97</f>
        <v>#DIV/0!</v>
      </c>
      <c r="W1692" s="264" t="e">
        <f>W1690/'Summary (banks)'!$W$97</f>
        <v>#DIV/0!</v>
      </c>
      <c r="X1692" s="264" t="e">
        <f>X1690/'Summary (banks)'!$X$97</f>
        <v>#DIV/0!</v>
      </c>
      <c r="Y1692" s="264"/>
      <c r="Z1692" s="399"/>
    </row>
    <row r="1693" spans="1:26" s="230" customFormat="1" x14ac:dyDescent="0.25">
      <c r="A1693" s="683"/>
      <c r="B1693" s="688"/>
      <c r="C1693" s="385" t="s">
        <v>447</v>
      </c>
      <c r="D1693" s="230">
        <f>D1690/'Summary (banks)'!$D$105</f>
        <v>1.8187938510789896</v>
      </c>
      <c r="E1693" s="230" t="e">
        <f>E1690/'Summary (banks)'!$E$99</f>
        <v>#DIV/0!</v>
      </c>
      <c r="F1693" s="230" t="e">
        <f>F1690/'Summary (banks)'!$F$99</f>
        <v>#DIV/0!</v>
      </c>
      <c r="G1693" s="230" t="e">
        <f>G1690/'Summary (banks)'!$G$99</f>
        <v>#DIV/0!</v>
      </c>
      <c r="H1693" s="230" t="e">
        <f>H1690/'Summary (banks)'!$H$99</f>
        <v>#DIV/0!</v>
      </c>
      <c r="I1693" s="230" t="e">
        <f>I1690/'Summary (banks)'!$I$99</f>
        <v>#DIV/0!</v>
      </c>
      <c r="J1693" s="230">
        <f>J1690/'Summary (banks)'!$J$99</f>
        <v>0.79436604270254452</v>
      </c>
      <c r="K1693" s="230" t="e">
        <f>K1690/'Summary (banks)'!$K$99</f>
        <v>#DIV/0!</v>
      </c>
      <c r="L1693" s="230">
        <f>L1690/'Summary (banks)'!$L$99</f>
        <v>0.74325367255695129</v>
      </c>
      <c r="M1693" s="230">
        <f>M1690/'Summary (banks)'!$M$99</f>
        <v>2.6459330143540671</v>
      </c>
      <c r="N1693" s="230" t="e">
        <f>N1690/'Summary (banks)'!$N$99</f>
        <v>#DIV/0!</v>
      </c>
      <c r="O1693" s="230" t="e">
        <f>O1690/'Summary (banks)'!$O$99</f>
        <v>#DIV/0!</v>
      </c>
      <c r="P1693" s="230" t="e">
        <f>P1690/'Summary (banks)'!$P$99</f>
        <v>#DIV/0!</v>
      </c>
      <c r="Q1693" s="230" t="e">
        <f>Q1690/'Summary (banks)'!$Q$99</f>
        <v>#DIV/0!</v>
      </c>
      <c r="R1693" s="230">
        <f>R1690/'Summary (banks)'!$R$99</f>
        <v>-0.42760537285780459</v>
      </c>
      <c r="S1693" s="230" t="e">
        <f>S1690/'Summary (banks)'!$S$99</f>
        <v>#DIV/0!</v>
      </c>
      <c r="T1693" s="230">
        <f>T1690/'Summary (banks)'!$T$99</f>
        <v>1.7577829057422987</v>
      </c>
      <c r="U1693" s="230" t="e">
        <f>U1690/'Summary (banks)'!$U$99</f>
        <v>#DIV/0!</v>
      </c>
      <c r="V1693" s="230" t="e">
        <f>V1690/'Summary (banks)'!$V$99</f>
        <v>#DIV/0!</v>
      </c>
      <c r="W1693" s="230" t="e">
        <f>W1690/'Summary (banks)'!$W$99</f>
        <v>#DIV/0!</v>
      </c>
      <c r="X1693" s="230" t="e">
        <f>X1690/'Summary (banks)'!$X$99</f>
        <v>#DIV/0!</v>
      </c>
      <c r="Z1693" s="399"/>
    </row>
    <row r="1694" spans="1:26" s="51" customFormat="1" ht="15.75" thickBot="1" x14ac:dyDescent="0.3">
      <c r="A1694" s="412"/>
      <c r="B1694" s="199"/>
    </row>
    <row r="1695" spans="1:26" s="204" customFormat="1" ht="15.75" thickBot="1" x14ac:dyDescent="0.3">
      <c r="A1695" s="682" t="s">
        <v>347</v>
      </c>
      <c r="B1695" s="684" t="s">
        <v>331</v>
      </c>
      <c r="C1695" s="188" t="s">
        <v>2</v>
      </c>
      <c r="D1695" s="203">
        <f>SUM(E1695:X1695)</f>
        <v>47</v>
      </c>
      <c r="E1695" s="203"/>
      <c r="F1695" s="203"/>
      <c r="G1695" s="203"/>
      <c r="H1695" s="203"/>
      <c r="I1695" s="203"/>
      <c r="J1695" s="188">
        <f>'BNP Paribas'!C12</f>
        <v>21</v>
      </c>
      <c r="K1695" s="188"/>
      <c r="L1695" s="188">
        <f>'Société Générale'!C15</f>
        <v>26</v>
      </c>
      <c r="M1695" s="188"/>
      <c r="N1695" s="188"/>
      <c r="O1695" s="188"/>
      <c r="P1695" s="188"/>
      <c r="Q1695" s="188"/>
      <c r="R1695" s="188"/>
      <c r="S1695" s="188"/>
      <c r="T1695" s="188"/>
      <c r="U1695" s="188"/>
      <c r="V1695" s="188"/>
      <c r="W1695" s="188"/>
      <c r="X1695" s="188"/>
      <c r="Y1695" s="188"/>
      <c r="Z1695" s="404"/>
    </row>
    <row r="1696" spans="1:26" s="23" customFormat="1" x14ac:dyDescent="0.25">
      <c r="A1696" s="683"/>
      <c r="B1696" s="685"/>
      <c r="C1696" s="189" t="s">
        <v>333</v>
      </c>
      <c r="D1696" s="230">
        <f>D1695/'Summary (banks)'!$D$3</f>
        <v>9.6231132237486675E-5</v>
      </c>
      <c r="E1696" s="230">
        <f>E1695/'Summary (banks)'!$E$3</f>
        <v>0</v>
      </c>
      <c r="F1696" s="230">
        <f>F1695/'Summary (banks)'!$F$3</f>
        <v>0</v>
      </c>
      <c r="G1696" s="230">
        <f>G1695/'Summary (banks)'!$G$3</f>
        <v>0</v>
      </c>
      <c r="H1696" s="230">
        <f>H1695/'Summary (banks)'!$H$3</f>
        <v>0</v>
      </c>
      <c r="I1696" s="230">
        <f>I1695/'Summary (banks)'!$I$3</f>
        <v>0</v>
      </c>
      <c r="J1696" s="230">
        <f>J1695/'Summary (banks)'!$J$3</f>
        <v>4.8907727420932504E-4</v>
      </c>
      <c r="K1696" s="230">
        <f>K1695/'Summary (banks)'!$K$3</f>
        <v>0</v>
      </c>
      <c r="L1696" s="230">
        <f>L1695/'Summary (banks)'!$L$3</f>
        <v>1.0139219280115431E-3</v>
      </c>
      <c r="M1696" s="230">
        <f>M1695/'Summary (banks)'!$M$3</f>
        <v>0</v>
      </c>
      <c r="N1696" s="230">
        <f>N1695/'Summary (banks)'!$N$3</f>
        <v>0</v>
      </c>
      <c r="O1696" s="230">
        <f>O1695/'Summary (banks)'!$O$3</f>
        <v>0</v>
      </c>
      <c r="P1696" s="230">
        <f>P1695/'Summary (banks)'!$P$3</f>
        <v>0</v>
      </c>
      <c r="Q1696" s="230">
        <f>Q1695/'Summary (banks)'!$Q$3</f>
        <v>0</v>
      </c>
      <c r="R1696" s="230">
        <f>R1695/'Summary (banks)'!$R$3</f>
        <v>0</v>
      </c>
      <c r="S1696" s="230">
        <f>S1695/'Summary (banks)'!$S$3</f>
        <v>0</v>
      </c>
      <c r="T1696" s="230">
        <f>T1695/'Summary (banks)'!$T$3</f>
        <v>0</v>
      </c>
      <c r="U1696" s="230">
        <f>U1695/'Summary (banks)'!$U$3</f>
        <v>0</v>
      </c>
      <c r="V1696" s="230">
        <f>V1695/'Summary (banks)'!$V$3</f>
        <v>0</v>
      </c>
      <c r="W1696" s="230">
        <f>W1695/'Summary (banks)'!$W$3</f>
        <v>0</v>
      </c>
      <c r="X1696" s="230">
        <f>X1695/'Summary (banks)'!$X$3</f>
        <v>0</v>
      </c>
      <c r="Y1696" s="204"/>
      <c r="Z1696" s="397"/>
    </row>
    <row r="1697" spans="1:26" s="360" customFormat="1" ht="15.75" thickBot="1" x14ac:dyDescent="0.3">
      <c r="A1697" s="683"/>
      <c r="B1697" s="685"/>
      <c r="C1697" s="359" t="s">
        <v>334</v>
      </c>
      <c r="D1697" s="264">
        <f>D1695/'Summary (banks)'!$D$7</f>
        <v>1.8333657507336039E-4</v>
      </c>
      <c r="E1697" s="264">
        <f>E1695/'Summary (banks)'!$E$7</f>
        <v>0</v>
      </c>
      <c r="F1697" s="264">
        <f>F1695/'Summary (banks)'!$F$7</f>
        <v>0</v>
      </c>
      <c r="G1697" s="264">
        <f>G1695/'Summary (banks)'!$G$7</f>
        <v>0</v>
      </c>
      <c r="H1697" s="264">
        <f>H1695/'Summary (banks)'!$H$7</f>
        <v>0</v>
      </c>
      <c r="I1697" s="264">
        <f>I1695/'Summary (banks)'!$I$7</f>
        <v>0</v>
      </c>
      <c r="J1697" s="264">
        <f>J1695/'Summary (banks)'!$J$7</f>
        <v>7.3341948101840536E-4</v>
      </c>
      <c r="K1697" s="264">
        <f>K1695/'Summary (banks)'!$K$7</f>
        <v>0</v>
      </c>
      <c r="L1697" s="264">
        <f>L1695/'Summary (banks)'!$L$7</f>
        <v>1.9193857965451055E-3</v>
      </c>
      <c r="M1697" s="264">
        <f>M1695/'Summary (banks)'!$M$7</f>
        <v>0</v>
      </c>
      <c r="N1697" s="264">
        <f>N1695/'Summary (banks)'!$N$7</f>
        <v>0</v>
      </c>
      <c r="O1697" s="264">
        <f>O1695/'Summary (banks)'!$O$7</f>
        <v>0</v>
      </c>
      <c r="P1697" s="264">
        <f>P1695/'Summary (banks)'!$P$7</f>
        <v>0</v>
      </c>
      <c r="Q1697" s="264">
        <f>Q1695/'Summary (banks)'!$Q$7</f>
        <v>0</v>
      </c>
      <c r="R1697" s="264">
        <f>R1695/'Summary (banks)'!$R$7</f>
        <v>0</v>
      </c>
      <c r="S1697" s="264">
        <f>S1695/'Summary (banks)'!$S$7</f>
        <v>0</v>
      </c>
      <c r="T1697" s="264">
        <f>T1695/'Summary (banks)'!$T$7</f>
        <v>0</v>
      </c>
      <c r="U1697" s="264">
        <f>U1695/'Summary (banks)'!$U$7</f>
        <v>0</v>
      </c>
      <c r="V1697" s="264">
        <f>V1695/'Summary (banks)'!$V$7</f>
        <v>0</v>
      </c>
      <c r="W1697" s="264">
        <f>W1695/'Summary (banks)'!$W$7</f>
        <v>0</v>
      </c>
      <c r="X1697" s="264">
        <f>X1695/'Summary (banks)'!$X$7</f>
        <v>0</v>
      </c>
      <c r="Z1697" s="397"/>
    </row>
    <row r="1698" spans="1:26" s="204" customFormat="1" ht="15.75" thickBot="1" x14ac:dyDescent="0.3">
      <c r="A1698" s="683"/>
      <c r="B1698" s="685"/>
      <c r="C1698" s="188" t="s">
        <v>6</v>
      </c>
      <c r="D1698" s="203">
        <f>SUM(E1698:X1698)</f>
        <v>10</v>
      </c>
      <c r="E1698" s="203"/>
      <c r="F1698" s="203"/>
      <c r="G1698" s="203"/>
      <c r="H1698" s="203"/>
      <c r="I1698" s="203"/>
      <c r="J1698" s="188">
        <f>'BNP Paribas'!E12</f>
        <v>5</v>
      </c>
      <c r="K1698" s="188"/>
      <c r="L1698" s="188">
        <f>'Société Générale'!E15</f>
        <v>5</v>
      </c>
      <c r="M1698" s="188"/>
      <c r="N1698" s="188"/>
      <c r="O1698" s="188"/>
      <c r="P1698" s="188"/>
      <c r="Q1698" s="188"/>
      <c r="R1698" s="188"/>
      <c r="S1698" s="188"/>
      <c r="T1698" s="188"/>
      <c r="U1698" s="188"/>
      <c r="V1698" s="188"/>
      <c r="W1698" s="188"/>
      <c r="X1698" s="188"/>
      <c r="Y1698" s="188"/>
      <c r="Z1698" s="404"/>
    </row>
    <row r="1699" spans="1:26" s="23" customFormat="1" x14ac:dyDescent="0.25">
      <c r="A1699" s="683"/>
      <c r="B1699" s="685"/>
      <c r="C1699" s="189" t="s">
        <v>335</v>
      </c>
      <c r="D1699" s="230">
        <f>D1698/'Summary (banks)'!$D$29</f>
        <v>1.0602341910875844E-4</v>
      </c>
      <c r="E1699" s="230">
        <f>E1698/'Summary (banks)'!$E$29</f>
        <v>0</v>
      </c>
      <c r="F1699" s="230">
        <f>F1698/'Summary (banks)'!$F$29</f>
        <v>0</v>
      </c>
      <c r="G1699" s="230">
        <f>G1698/'Summary (banks)'!$G$29</f>
        <v>0</v>
      </c>
      <c r="H1699" s="230">
        <f>H1698/'Summary (banks)'!$H$29</f>
        <v>0</v>
      </c>
      <c r="I1699" s="230">
        <f>I1698/'Summary (banks)'!$I$29</f>
        <v>0</v>
      </c>
      <c r="J1699" s="230">
        <f>J1698/'Summary (banks)'!$J$29</f>
        <v>5.1072522982635344E-4</v>
      </c>
      <c r="K1699" s="230">
        <f>K1698/'Summary (banks)'!$K$29</f>
        <v>0</v>
      </c>
      <c r="L1699" s="230">
        <f>L1698/'Summary (banks)'!$L$29</f>
        <v>8.181966944853543E-4</v>
      </c>
      <c r="M1699" s="230">
        <f>M1698/'Summary (banks)'!$M$29</f>
        <v>0</v>
      </c>
      <c r="N1699" s="230">
        <f>N1698/'Summary (banks)'!$N$29</f>
        <v>0</v>
      </c>
      <c r="O1699" s="230">
        <f>O1698/'Summary (banks)'!$O$29</f>
        <v>0</v>
      </c>
      <c r="P1699" s="230">
        <f>P1698/'Summary (banks)'!$P$29</f>
        <v>0</v>
      </c>
      <c r="Q1699" s="230">
        <f>Q1698/'Summary (banks)'!$Q$29</f>
        <v>0</v>
      </c>
      <c r="R1699" s="230">
        <f>R1698/'Summary (banks)'!$R$29</f>
        <v>0</v>
      </c>
      <c r="S1699" s="230">
        <f>S1698/'Summary (banks)'!$S$29</f>
        <v>0</v>
      </c>
      <c r="T1699" s="230">
        <f>T1698/'Summary (banks)'!$T$29</f>
        <v>0</v>
      </c>
      <c r="U1699" s="230">
        <f>U1698/'Summary (banks)'!$U$29</f>
        <v>0</v>
      </c>
      <c r="V1699" s="230">
        <f>V1698/'Summary (banks)'!$V$29</f>
        <v>0</v>
      </c>
      <c r="W1699" s="230">
        <f>W1698/'Summary (banks)'!$W$29</f>
        <v>0</v>
      </c>
      <c r="X1699" s="230">
        <f>X1698/'Summary (banks)'!$X$29</f>
        <v>0</v>
      </c>
      <c r="Y1699" s="204"/>
      <c r="Z1699" s="397"/>
    </row>
    <row r="1700" spans="1:26" s="360" customFormat="1" ht="15.75" thickBot="1" x14ac:dyDescent="0.3">
      <c r="A1700" s="683"/>
      <c r="B1700" s="685"/>
      <c r="C1700" s="359" t="s">
        <v>336</v>
      </c>
      <c r="D1700" s="264">
        <f>D1698/'Summary (banks)'!$D$33</f>
        <v>1.4774162645619953E-4</v>
      </c>
      <c r="E1700" s="264">
        <f>E1698/'Summary (banks)'!$E$33</f>
        <v>0</v>
      </c>
      <c r="F1700" s="264">
        <f>F1698/'Summary (banks)'!$F$33</f>
        <v>0</v>
      </c>
      <c r="G1700" s="264">
        <f>G1698/'Summary (banks)'!$G$33</f>
        <v>0</v>
      </c>
      <c r="H1700" s="264">
        <f>H1698/'Summary (banks)'!$H$33</f>
        <v>0</v>
      </c>
      <c r="I1700" s="264">
        <f>I1698/'Summary (banks)'!$I$33</f>
        <v>0</v>
      </c>
      <c r="J1700" s="264">
        <f>J1698/'Summary (banks)'!$J$33</f>
        <v>6.3734862970044612E-4</v>
      </c>
      <c r="K1700" s="264">
        <f>K1698/'Summary (banks)'!$K$33</f>
        <v>0</v>
      </c>
      <c r="L1700" s="264">
        <f>L1698/'Summary (banks)'!$L$33</f>
        <v>1.1215791834903544E-3</v>
      </c>
      <c r="M1700" s="264">
        <f>M1698/'Summary (banks)'!$M$33</f>
        <v>0</v>
      </c>
      <c r="N1700" s="264">
        <f>N1698/'Summary (banks)'!$N$33</f>
        <v>0</v>
      </c>
      <c r="O1700" s="264">
        <f>O1698/'Summary (banks)'!$O$33</f>
        <v>0</v>
      </c>
      <c r="P1700" s="264">
        <f>P1698/'Summary (banks)'!$P$33</f>
        <v>0</v>
      </c>
      <c r="Q1700" s="264">
        <f>Q1698/'Summary (banks)'!$Q$33</f>
        <v>0</v>
      </c>
      <c r="R1700" s="264">
        <f>R1698/'Summary (banks)'!$R$33</f>
        <v>0</v>
      </c>
      <c r="S1700" s="264">
        <f>S1698/'Summary (banks)'!$S$33</f>
        <v>0</v>
      </c>
      <c r="T1700" s="264">
        <f>T1698/'Summary (banks)'!$T$33</f>
        <v>0</v>
      </c>
      <c r="U1700" s="264">
        <f>U1698/'Summary (banks)'!$U$33</f>
        <v>0</v>
      </c>
      <c r="V1700" s="264">
        <f>V1698/'Summary (banks)'!$V$33</f>
        <v>0</v>
      </c>
      <c r="W1700" s="264">
        <f>W1698/'Summary (banks)'!$W$33</f>
        <v>0</v>
      </c>
      <c r="X1700" s="264">
        <f>X1698/'Summary (banks)'!$X$33</f>
        <v>0</v>
      </c>
      <c r="Z1700" s="397"/>
    </row>
    <row r="1701" spans="1:26" s="204" customFormat="1" ht="15.75" thickBot="1" x14ac:dyDescent="0.3">
      <c r="A1701" s="683"/>
      <c r="B1701" s="685"/>
      <c r="C1701" s="188" t="s">
        <v>400</v>
      </c>
      <c r="D1701" s="203">
        <f>SUM(E1701:X1701)</f>
        <v>0</v>
      </c>
      <c r="E1701" s="203"/>
      <c r="F1701" s="203"/>
      <c r="G1701" s="203"/>
      <c r="H1701" s="203"/>
      <c r="I1701" s="203"/>
      <c r="J1701" s="188">
        <f>'BNP Paribas'!F12</f>
        <v>1</v>
      </c>
      <c r="K1701" s="188"/>
      <c r="L1701" s="188">
        <f>'Société Générale'!F15</f>
        <v>-1</v>
      </c>
      <c r="M1701" s="188"/>
      <c r="N1701" s="188"/>
      <c r="O1701" s="188"/>
      <c r="P1701" s="188"/>
      <c r="Q1701" s="188"/>
      <c r="R1701" s="188"/>
      <c r="S1701" s="188"/>
      <c r="T1701" s="188"/>
      <c r="U1701" s="188"/>
      <c r="V1701" s="188"/>
      <c r="W1701" s="188"/>
      <c r="X1701" s="188"/>
      <c r="Y1701" s="188"/>
      <c r="Z1701" s="404"/>
    </row>
    <row r="1702" spans="1:26" s="23" customFormat="1" x14ac:dyDescent="0.25">
      <c r="A1702" s="683"/>
      <c r="B1702" s="685"/>
      <c r="C1702" s="189" t="s">
        <v>401</v>
      </c>
      <c r="D1702" s="230">
        <f>D1701/'Summary (banks)'!$D$42</f>
        <v>0</v>
      </c>
      <c r="E1702" s="230">
        <f>E1701/'Summary (banks)'!$E$42</f>
        <v>0</v>
      </c>
      <c r="F1702" s="230">
        <f>F1701/'Summary (banks)'!$F$42</f>
        <v>0</v>
      </c>
      <c r="G1702" s="230">
        <f>G1701/'Summary (banks)'!$G$42</f>
        <v>0</v>
      </c>
      <c r="H1702" s="230">
        <f>H1701/'Summary (banks)'!$H$42</f>
        <v>0</v>
      </c>
      <c r="I1702" s="230">
        <f>I1701/'Summary (banks)'!$I$42</f>
        <v>0</v>
      </c>
      <c r="J1702" s="230">
        <f>J1701/'Summary (banks)'!$J$42</f>
        <v>2.9985007496251872E-4</v>
      </c>
      <c r="K1702" s="230">
        <f>K1701/'Summary (banks)'!$K$42</f>
        <v>0</v>
      </c>
      <c r="L1702" s="230">
        <f>L1701/'Summary (banks)'!$L$42</f>
        <v>-5.8411214953271024E-4</v>
      </c>
      <c r="M1702" s="230">
        <f>M1701/'Summary (banks)'!$M$42</f>
        <v>0</v>
      </c>
      <c r="N1702" s="230">
        <f>N1701/'Summary (banks)'!$N$42</f>
        <v>0</v>
      </c>
      <c r="O1702" s="230">
        <f>O1701/'Summary (banks)'!$O$42</f>
        <v>0</v>
      </c>
      <c r="P1702" s="230">
        <f>P1701/'Summary (banks)'!$P$42</f>
        <v>0</v>
      </c>
      <c r="Q1702" s="230">
        <f>Q1701/'Summary (banks)'!$Q$42</f>
        <v>0</v>
      </c>
      <c r="R1702" s="230">
        <f>R1701/'Summary (banks)'!$R$42</f>
        <v>0</v>
      </c>
      <c r="S1702" s="230">
        <f>S1701/'Summary (banks)'!$S$42</f>
        <v>0</v>
      </c>
      <c r="T1702" s="230">
        <f>T1701/'Summary (banks)'!$T$42</f>
        <v>0</v>
      </c>
      <c r="U1702" s="230">
        <f>U1701/'Summary (banks)'!$U$42</f>
        <v>0</v>
      </c>
      <c r="V1702" s="230">
        <f>V1701/'Summary (banks)'!$V$42</f>
        <v>0</v>
      </c>
      <c r="W1702" s="230">
        <f>W1701/'Summary (banks)'!$W$42</f>
        <v>0</v>
      </c>
      <c r="X1702" s="230">
        <f>X1701/'Summary (banks)'!$X$42</f>
        <v>0</v>
      </c>
      <c r="Y1702" s="204"/>
      <c r="Z1702" s="397"/>
    </row>
    <row r="1703" spans="1:26" s="360" customFormat="1" ht="15.75" thickBot="1" x14ac:dyDescent="0.3">
      <c r="A1703" s="683"/>
      <c r="B1703" s="685"/>
      <c r="C1703" s="359" t="s">
        <v>402</v>
      </c>
      <c r="D1703" s="264">
        <f>D1701/'Summary (banks)'!$D$46</f>
        <v>0</v>
      </c>
      <c r="E1703" s="264">
        <f>E1701/'Summary (banks)'!$E$46</f>
        <v>0</v>
      </c>
      <c r="F1703" s="264">
        <f>F1701/'Summary (banks)'!$F$46</f>
        <v>0</v>
      </c>
      <c r="G1703" s="264">
        <f>G1701/'Summary (banks)'!$G$46</f>
        <v>0</v>
      </c>
      <c r="H1703" s="264">
        <f>H1701/'Summary (banks)'!$H$46</f>
        <v>0</v>
      </c>
      <c r="I1703" s="264">
        <f>I1701/'Summary (banks)'!$I$46</f>
        <v>0</v>
      </c>
      <c r="J1703" s="264">
        <f>J1701/'Summary (banks)'!$J$46</f>
        <v>4.6360686138154843E-4</v>
      </c>
      <c r="K1703" s="264">
        <f>K1701/'Summary (banks)'!$K$46</f>
        <v>0</v>
      </c>
      <c r="L1703" s="264">
        <f>L1701/'Summary (banks)'!$L$46</f>
        <v>-8.8339222614840988E-4</v>
      </c>
      <c r="M1703" s="264">
        <f>M1701/'Summary (banks)'!$M$46</f>
        <v>0</v>
      </c>
      <c r="N1703" s="264">
        <f>N1701/'Summary (banks)'!$N$46</f>
        <v>0</v>
      </c>
      <c r="O1703" s="264">
        <f>O1701/'Summary (banks)'!$O$46</f>
        <v>0</v>
      </c>
      <c r="P1703" s="264">
        <f>P1701/'Summary (banks)'!$P$46</f>
        <v>0</v>
      </c>
      <c r="Q1703" s="264">
        <f>Q1701/'Summary (banks)'!$Q$46</f>
        <v>0</v>
      </c>
      <c r="R1703" s="264">
        <f>R1701/'Summary (banks)'!$R$46</f>
        <v>0</v>
      </c>
      <c r="S1703" s="264">
        <f>S1701/'Summary (banks)'!$S$46</f>
        <v>0</v>
      </c>
      <c r="T1703" s="264">
        <f>T1701/'Summary (banks)'!$T$46</f>
        <v>0</v>
      </c>
      <c r="U1703" s="264">
        <f>U1701/'Summary (banks)'!$U$46</f>
        <v>0</v>
      </c>
      <c r="V1703" s="264">
        <f>V1701/'Summary (banks)'!$V$46</f>
        <v>0</v>
      </c>
      <c r="W1703" s="264">
        <f>W1701/'Summary (banks)'!$W$46</f>
        <v>0</v>
      </c>
      <c r="X1703" s="264">
        <f>X1701/'Summary (banks)'!$X$46</f>
        <v>0</v>
      </c>
      <c r="Z1703" s="397"/>
    </row>
    <row r="1704" spans="1:26" s="204" customFormat="1" ht="15.75" thickBot="1" x14ac:dyDescent="0.3">
      <c r="A1704" s="683"/>
      <c r="B1704" s="685"/>
      <c r="C1704" s="188" t="s">
        <v>3</v>
      </c>
      <c r="D1704" s="188">
        <f>SUM(E1704:X1704)</f>
        <v>546</v>
      </c>
      <c r="E1704" s="188"/>
      <c r="F1704" s="188"/>
      <c r="G1704" s="188"/>
      <c r="H1704" s="188"/>
      <c r="I1704" s="188"/>
      <c r="J1704" s="188">
        <f>'BNP Paribas'!D12</f>
        <v>280</v>
      </c>
      <c r="K1704" s="188"/>
      <c r="L1704" s="188">
        <f>'Société Générale'!D15</f>
        <v>266</v>
      </c>
      <c r="M1704" s="188"/>
      <c r="N1704" s="188"/>
      <c r="O1704" s="188"/>
      <c r="P1704" s="188"/>
      <c r="Q1704" s="188"/>
      <c r="R1704" s="188"/>
      <c r="S1704" s="188"/>
      <c r="T1704" s="188"/>
      <c r="U1704" s="188"/>
      <c r="V1704" s="188"/>
      <c r="W1704" s="188"/>
      <c r="X1704" s="188"/>
      <c r="Y1704" s="188"/>
      <c r="Z1704" s="404"/>
    </row>
    <row r="1705" spans="1:26" s="23" customFormat="1" x14ac:dyDescent="0.25">
      <c r="A1705" s="683"/>
      <c r="B1705" s="685"/>
      <c r="C1705" s="189" t="s">
        <v>337</v>
      </c>
      <c r="D1705" s="230">
        <f>D1704/'Summary (banks)'!$D$16</f>
        <v>2.602957455470835E-4</v>
      </c>
      <c r="E1705" s="230">
        <f>E1704/'Summary (banks)'!$E$16</f>
        <v>0</v>
      </c>
      <c r="F1705" s="230">
        <f>F1704/'Summary (banks)'!$F$16</f>
        <v>0</v>
      </c>
      <c r="G1705" s="230">
        <f>G1704/'Summary (banks)'!$G$16</f>
        <v>0</v>
      </c>
      <c r="H1705" s="230">
        <f>H1704/'Summary (banks)'!$H$16</f>
        <v>0</v>
      </c>
      <c r="I1705" s="230">
        <f>I1704/'Summary (banks)'!$I$16</f>
        <v>0</v>
      </c>
      <c r="J1705" s="230">
        <f>J1704/'Summary (banks)'!$J$16</f>
        <v>1.5422663604166323E-3</v>
      </c>
      <c r="K1705" s="230">
        <f>K1704/'Summary (banks)'!$K$16</f>
        <v>0</v>
      </c>
      <c r="L1705" s="230">
        <f>L1704/'Summary (banks)'!$L$16</f>
        <v>2.0194964924534604E-3</v>
      </c>
      <c r="M1705" s="230">
        <f>M1704/'Summary (banks)'!$M$16</f>
        <v>0</v>
      </c>
      <c r="N1705" s="230">
        <f>N1704/'Summary (banks)'!$N$16</f>
        <v>0</v>
      </c>
      <c r="O1705" s="230">
        <f>O1704/'Summary (banks)'!$O$16</f>
        <v>0</v>
      </c>
      <c r="P1705" s="230">
        <f>P1704/'Summary (banks)'!$P$16</f>
        <v>0</v>
      </c>
      <c r="Q1705" s="230">
        <f>Q1704/'Summary (banks)'!$Q$16</f>
        <v>0</v>
      </c>
      <c r="R1705" s="230">
        <f>R1704/'Summary (banks)'!$R$16</f>
        <v>0</v>
      </c>
      <c r="S1705" s="230">
        <f>S1704/'Summary (banks)'!$S$16</f>
        <v>0</v>
      </c>
      <c r="T1705" s="230">
        <f>T1704/'Summary (banks)'!$T$16</f>
        <v>0</v>
      </c>
      <c r="U1705" s="230">
        <f>U1704/'Summary (banks)'!$U$16</f>
        <v>0</v>
      </c>
      <c r="V1705" s="230">
        <f>V1704/'Summary (banks)'!$V$16</f>
        <v>0</v>
      </c>
      <c r="W1705" s="230">
        <f>W1704/'Summary (banks)'!$W$16</f>
        <v>0</v>
      </c>
      <c r="X1705" s="230">
        <f>X1704/'Summary (banks)'!$X$16</f>
        <v>0</v>
      </c>
      <c r="Y1705" s="204"/>
      <c r="Z1705" s="397"/>
    </row>
    <row r="1706" spans="1:26" s="365" customFormat="1" ht="15.75" thickBot="1" x14ac:dyDescent="0.3">
      <c r="A1706" s="683"/>
      <c r="B1706" s="685"/>
      <c r="C1706" s="359" t="s">
        <v>338</v>
      </c>
      <c r="D1706" s="264">
        <f>D1704/'Summary (banks)'!$D$20</f>
        <v>4.6577135062601886E-4</v>
      </c>
      <c r="E1706" s="264">
        <f>E1704/'Summary (banks)'!$E$20</f>
        <v>0</v>
      </c>
      <c r="F1706" s="264">
        <f>F1704/'Summary (banks)'!$F$20</f>
        <v>0</v>
      </c>
      <c r="G1706" s="264">
        <f>G1704/'Summary (banks)'!$G$20</f>
        <v>0</v>
      </c>
      <c r="H1706" s="264">
        <f>H1704/'Summary (banks)'!$H$20</f>
        <v>0</v>
      </c>
      <c r="I1706" s="264">
        <f>I1704/'Summary (banks)'!$I$20</f>
        <v>0</v>
      </c>
      <c r="J1706" s="264">
        <f>J1704/'Summary (banks)'!$J$20</f>
        <v>2.2477321987637473E-3</v>
      </c>
      <c r="K1706" s="264">
        <f>K1704/'Summary (banks)'!$K$20</f>
        <v>0</v>
      </c>
      <c r="L1706" s="264">
        <f>L1704/'Summary (banks)'!$L$20</f>
        <v>3.3206831119544592E-3</v>
      </c>
      <c r="M1706" s="264">
        <f>M1704/'Summary (banks)'!$M$20</f>
        <v>0</v>
      </c>
      <c r="N1706" s="264">
        <f>N1704/'Summary (banks)'!$N$20</f>
        <v>0</v>
      </c>
      <c r="O1706" s="264">
        <f>O1704/'Summary (banks)'!$O$20</f>
        <v>0</v>
      </c>
      <c r="P1706" s="264">
        <f>P1704/'Summary (banks)'!$P$20</f>
        <v>0</v>
      </c>
      <c r="Q1706" s="264">
        <f>Q1704/'Summary (banks)'!$Q$20</f>
        <v>0</v>
      </c>
      <c r="R1706" s="264">
        <f>R1704/'Summary (banks)'!$R$20</f>
        <v>0</v>
      </c>
      <c r="S1706" s="264">
        <f>S1704/'Summary (banks)'!$S$20</f>
        <v>0</v>
      </c>
      <c r="T1706" s="264">
        <f>T1704/'Summary (banks)'!$T$20</f>
        <v>0</v>
      </c>
      <c r="U1706" s="264">
        <f>U1704/'Summary (banks)'!$U$20</f>
        <v>0</v>
      </c>
      <c r="V1706" s="264">
        <f>V1704/'Summary (banks)'!$V$20</f>
        <v>0</v>
      </c>
      <c r="W1706" s="264">
        <f>W1704/'Summary (banks)'!$W$20</f>
        <v>0</v>
      </c>
      <c r="X1706" s="264">
        <f>X1704/'Summary (banks)'!$X$20</f>
        <v>0</v>
      </c>
      <c r="Y1706" s="360"/>
      <c r="Z1706" s="397"/>
    </row>
    <row r="1707" spans="1:26" s="230" customFormat="1" ht="15" customHeight="1" thickTop="1" thickBot="1" x14ac:dyDescent="0.3">
      <c r="A1707" s="683"/>
      <c r="B1707" s="685"/>
      <c r="C1707" s="190" t="s">
        <v>405</v>
      </c>
      <c r="D1707" s="188"/>
      <c r="E1707" s="190"/>
      <c r="F1707" s="190"/>
      <c r="G1707" s="190"/>
      <c r="H1707" s="188"/>
      <c r="I1707" s="188"/>
      <c r="J1707" s="190"/>
      <c r="K1707" s="190"/>
      <c r="L1707" s="190"/>
      <c r="M1707" s="190"/>
      <c r="N1707" s="190"/>
      <c r="O1707" s="190"/>
      <c r="P1707" s="188"/>
      <c r="Q1707" s="188"/>
      <c r="R1707" s="190"/>
      <c r="S1707" s="190"/>
      <c r="T1707" s="188"/>
      <c r="U1707" s="188"/>
      <c r="V1707" s="188"/>
      <c r="W1707" s="188"/>
      <c r="X1707" s="188"/>
      <c r="Y1707" s="190"/>
      <c r="Z1707" s="405"/>
    </row>
    <row r="1708" spans="1:26" s="204" customFormat="1" ht="15.75" thickBot="1" x14ac:dyDescent="0.3">
      <c r="A1708" s="683"/>
      <c r="B1708" s="686"/>
      <c r="C1708" s="191" t="s">
        <v>406</v>
      </c>
      <c r="D1708" s="192"/>
      <c r="E1708" s="192"/>
      <c r="F1708" s="192"/>
      <c r="G1708" s="192"/>
      <c r="H1708" s="192"/>
      <c r="I1708" s="192"/>
      <c r="J1708" s="192"/>
      <c r="K1708" s="192"/>
      <c r="L1708" s="192"/>
      <c r="M1708" s="192"/>
      <c r="N1708" s="192"/>
      <c r="O1708" s="192"/>
      <c r="P1708" s="192"/>
      <c r="Q1708" s="192"/>
      <c r="R1708" s="192"/>
      <c r="S1708" s="192"/>
      <c r="T1708" s="192"/>
      <c r="U1708" s="192"/>
      <c r="V1708" s="192"/>
      <c r="W1708" s="192"/>
      <c r="X1708" s="192"/>
      <c r="Y1708" s="192"/>
      <c r="Z1708" s="398"/>
    </row>
    <row r="1709" spans="1:26" s="23" customFormat="1" ht="16.5" thickTop="1" thickBot="1" x14ac:dyDescent="0.3">
      <c r="A1709" s="683"/>
      <c r="B1709" s="687" t="s">
        <v>82</v>
      </c>
      <c r="C1709" s="200" t="s">
        <v>91</v>
      </c>
      <c r="D1709" s="200">
        <f>D1701/D1698</f>
        <v>0</v>
      </c>
      <c r="E1709" s="200" t="e">
        <f>E1701/E1698</f>
        <v>#DIV/0!</v>
      </c>
      <c r="F1709" s="200" t="e">
        <f t="shared" ref="F1709:X1709" si="60">F1701/F1698</f>
        <v>#DIV/0!</v>
      </c>
      <c r="G1709" s="200" t="e">
        <f t="shared" si="60"/>
        <v>#DIV/0!</v>
      </c>
      <c r="H1709" s="200" t="e">
        <f t="shared" si="60"/>
        <v>#DIV/0!</v>
      </c>
      <c r="I1709" s="200" t="e">
        <f t="shared" si="60"/>
        <v>#DIV/0!</v>
      </c>
      <c r="J1709" s="200">
        <f t="shared" si="60"/>
        <v>0.2</v>
      </c>
      <c r="K1709" s="200" t="e">
        <f t="shared" si="60"/>
        <v>#DIV/0!</v>
      </c>
      <c r="L1709" s="200">
        <f t="shared" si="60"/>
        <v>-0.2</v>
      </c>
      <c r="M1709" s="200" t="e">
        <f t="shared" si="60"/>
        <v>#DIV/0!</v>
      </c>
      <c r="N1709" s="200" t="e">
        <f t="shared" si="60"/>
        <v>#DIV/0!</v>
      </c>
      <c r="O1709" s="200" t="e">
        <f t="shared" si="60"/>
        <v>#DIV/0!</v>
      </c>
      <c r="P1709" s="200" t="e">
        <f t="shared" si="60"/>
        <v>#DIV/0!</v>
      </c>
      <c r="Q1709" s="200" t="e">
        <f t="shared" si="60"/>
        <v>#DIV/0!</v>
      </c>
      <c r="R1709" s="200" t="e">
        <f t="shared" si="60"/>
        <v>#DIV/0!</v>
      </c>
      <c r="S1709" s="200" t="e">
        <f t="shared" si="60"/>
        <v>#DIV/0!</v>
      </c>
      <c r="T1709" s="200" t="e">
        <f t="shared" si="60"/>
        <v>#DIV/0!</v>
      </c>
      <c r="U1709" s="200" t="e">
        <f t="shared" si="60"/>
        <v>#DIV/0!</v>
      </c>
      <c r="V1709" s="200" t="e">
        <f t="shared" si="60"/>
        <v>#DIV/0!</v>
      </c>
      <c r="W1709" s="200" t="e">
        <f t="shared" si="60"/>
        <v>#DIV/0!</v>
      </c>
      <c r="X1709" s="200" t="e">
        <f t="shared" si="60"/>
        <v>#DIV/0!</v>
      </c>
      <c r="Y1709" s="200"/>
      <c r="Z1709" s="406" t="e">
        <f>MEDIAN(E1709:X1709)</f>
        <v>#DIV/0!</v>
      </c>
    </row>
    <row r="1710" spans="1:26" s="204" customFormat="1" ht="15.75" thickBot="1" x14ac:dyDescent="0.3">
      <c r="A1710" s="683"/>
      <c r="B1710" s="688"/>
      <c r="C1710" s="193" t="s">
        <v>407</v>
      </c>
      <c r="Z1710" s="397"/>
    </row>
    <row r="1711" spans="1:26" s="204" customFormat="1" ht="15.75" thickBot="1" x14ac:dyDescent="0.3">
      <c r="A1711" s="683"/>
      <c r="B1711" s="688"/>
      <c r="C1711" s="188" t="s">
        <v>497</v>
      </c>
      <c r="D1711" s="233">
        <f t="shared" ref="D1711:X1711" si="61">D1698/D1704</f>
        <v>1.8315018315018316E-2</v>
      </c>
      <c r="E1711" s="188" t="e">
        <f t="shared" si="61"/>
        <v>#DIV/0!</v>
      </c>
      <c r="F1711" s="188" t="e">
        <f t="shared" si="61"/>
        <v>#DIV/0!</v>
      </c>
      <c r="G1711" s="188" t="e">
        <f t="shared" si="61"/>
        <v>#DIV/0!</v>
      </c>
      <c r="H1711" s="188" t="e">
        <f t="shared" si="61"/>
        <v>#DIV/0!</v>
      </c>
      <c r="I1711" s="188" t="e">
        <f t="shared" si="61"/>
        <v>#DIV/0!</v>
      </c>
      <c r="J1711" s="188">
        <f t="shared" si="61"/>
        <v>1.7857142857142856E-2</v>
      </c>
      <c r="K1711" s="188" t="e">
        <f t="shared" si="61"/>
        <v>#DIV/0!</v>
      </c>
      <c r="L1711" s="188">
        <f t="shared" si="61"/>
        <v>1.8796992481203006E-2</v>
      </c>
      <c r="M1711" s="188" t="e">
        <f t="shared" si="61"/>
        <v>#DIV/0!</v>
      </c>
      <c r="N1711" s="188" t="e">
        <f t="shared" si="61"/>
        <v>#DIV/0!</v>
      </c>
      <c r="O1711" s="188" t="e">
        <f t="shared" si="61"/>
        <v>#DIV/0!</v>
      </c>
      <c r="P1711" s="188" t="e">
        <f t="shared" si="61"/>
        <v>#DIV/0!</v>
      </c>
      <c r="Q1711" s="188" t="e">
        <f t="shared" si="61"/>
        <v>#DIV/0!</v>
      </c>
      <c r="R1711" s="188" t="e">
        <f t="shared" si="61"/>
        <v>#DIV/0!</v>
      </c>
      <c r="S1711" s="188" t="e">
        <f t="shared" si="61"/>
        <v>#DIV/0!</v>
      </c>
      <c r="T1711" s="188" t="e">
        <f t="shared" si="61"/>
        <v>#DIV/0!</v>
      </c>
      <c r="U1711" s="188" t="e">
        <f t="shared" si="61"/>
        <v>#DIV/0!</v>
      </c>
      <c r="V1711" s="188" t="e">
        <f t="shared" si="61"/>
        <v>#DIV/0!</v>
      </c>
      <c r="W1711" s="188" t="e">
        <f t="shared" si="61"/>
        <v>#DIV/0!</v>
      </c>
      <c r="X1711" s="188" t="e">
        <f t="shared" si="61"/>
        <v>#DIV/0!</v>
      </c>
      <c r="Y1711" s="188"/>
      <c r="Z1711" s="404"/>
    </row>
    <row r="1712" spans="1:26" s="204" customFormat="1" x14ac:dyDescent="0.25">
      <c r="A1712" s="683"/>
      <c r="B1712" s="688"/>
      <c r="C1712" s="189" t="s">
        <v>445</v>
      </c>
      <c r="D1712" s="234">
        <f>D1711/'Summary (banks)'!$D$81</f>
        <v>0.40731906272966895</v>
      </c>
      <c r="E1712" s="230" t="e">
        <f>E1711/'Summary (banks)'!$E$81</f>
        <v>#DIV/0!</v>
      </c>
      <c r="F1712" s="230" t="e">
        <f>F1711/'Summary (banks)'!$F$81</f>
        <v>#DIV/0!</v>
      </c>
      <c r="G1712" s="230" t="e">
        <f>G1711/'Summary (banks)'!$G$81</f>
        <v>#DIV/0!</v>
      </c>
      <c r="H1712" s="230" t="e">
        <f>H1711/'Summary (banks)'!$H$81</f>
        <v>#DIV/0!</v>
      </c>
      <c r="I1712" s="230" t="e">
        <f>I1711/'Summary (banks)'!$I$81</f>
        <v>#DIV/0!</v>
      </c>
      <c r="J1712" s="230">
        <f>J1711/'Summary (banks)'!$J$81</f>
        <v>0.33115241500072962</v>
      </c>
      <c r="K1712" s="230" t="e">
        <f>K1711/'Summary (banks)'!$K$81</f>
        <v>#DIV/0!</v>
      </c>
      <c r="L1712" s="230">
        <f>L1711/'Summary (banks)'!$L$81</f>
        <v>0.40514885643170268</v>
      </c>
      <c r="M1712" s="230" t="e">
        <f>M1711/'Summary (banks)'!$M$81</f>
        <v>#DIV/0!</v>
      </c>
      <c r="N1712" s="230" t="e">
        <f>N1711/'Summary (banks)'!$N$81</f>
        <v>#DIV/0!</v>
      </c>
      <c r="O1712" s="230" t="e">
        <f>O1711/'Summary (banks)'!$O$81</f>
        <v>#DIV/0!</v>
      </c>
      <c r="P1712" s="230" t="e">
        <f>P1711/'Summary (banks)'!$P$81</f>
        <v>#DIV/0!</v>
      </c>
      <c r="Q1712" s="230" t="e">
        <f>Q1711/'Summary (banks)'!$Q$81</f>
        <v>#DIV/0!</v>
      </c>
      <c r="R1712" s="230" t="e">
        <f>R1711/'Summary (banks)'!$R$81</f>
        <v>#DIV/0!</v>
      </c>
      <c r="S1712" s="230" t="e">
        <f>S1711/'Summary (banks)'!$S$81</f>
        <v>#DIV/0!</v>
      </c>
      <c r="T1712" s="230" t="e">
        <f>T1711/'Summary (banks)'!$T$81</f>
        <v>#DIV/0!</v>
      </c>
      <c r="U1712" s="230" t="e">
        <f>U1711/'Summary (banks)'!$U$81</f>
        <v>#DIV/0!</v>
      </c>
      <c r="V1712" s="230" t="e">
        <f>V1711/'Summary (banks)'!$V$81</f>
        <v>#DIV/0!</v>
      </c>
      <c r="W1712" s="230" t="e">
        <f>W1711/'Summary (banks)'!$W$81</f>
        <v>#DIV/0!</v>
      </c>
      <c r="X1712" s="230" t="e">
        <f>X1711/'Summary (banks)'!$X$81</f>
        <v>#DIV/0!</v>
      </c>
      <c r="Z1712" s="397"/>
    </row>
    <row r="1713" spans="1:26" s="364" customFormat="1" x14ac:dyDescent="0.25">
      <c r="A1713" s="683"/>
      <c r="B1713" s="688"/>
      <c r="C1713" s="359" t="s">
        <v>446</v>
      </c>
      <c r="D1713" s="363">
        <f>D1711/'Summary (banks)'!$D$84</f>
        <v>0.31719775434368769</v>
      </c>
      <c r="E1713" s="264" t="e">
        <f>E1711/'Summary (banks)'!$E$84</f>
        <v>#DIV/0!</v>
      </c>
      <c r="F1713" s="264" t="e">
        <f>F1711/'Summary (banks)'!$F$84</f>
        <v>#DIV/0!</v>
      </c>
      <c r="G1713" s="264" t="e">
        <f>G1711/'Summary (banks)'!$G$84</f>
        <v>#DIV/0!</v>
      </c>
      <c r="H1713" s="264" t="e">
        <f>H1711/'Summary (banks)'!$H$84</f>
        <v>#DIV/0!</v>
      </c>
      <c r="I1713" s="264" t="e">
        <f>I1711/'Summary (banks)'!$I$84</f>
        <v>#DIV/0!</v>
      </c>
      <c r="J1713" s="264">
        <f>J1711/'Summary (banks)'!$J$84</f>
        <v>0.28355185286351631</v>
      </c>
      <c r="K1713" s="264" t="e">
        <f>K1711/'Summary (banks)'!$K$84</f>
        <v>#DIV/0!</v>
      </c>
      <c r="L1713" s="264">
        <f>L1711/'Summary (banks)'!$L$84</f>
        <v>0.33775555982823813</v>
      </c>
      <c r="M1713" s="264" t="e">
        <f>M1711/'Summary (banks)'!$M$84</f>
        <v>#DIV/0!</v>
      </c>
      <c r="N1713" s="264" t="e">
        <f>N1711/'Summary (banks)'!$N$84</f>
        <v>#DIV/0!</v>
      </c>
      <c r="O1713" s="264" t="e">
        <f>O1711/'Summary (banks)'!$O$84</f>
        <v>#DIV/0!</v>
      </c>
      <c r="P1713" s="264" t="e">
        <f>P1711/'Summary (banks)'!$P$84</f>
        <v>#DIV/0!</v>
      </c>
      <c r="Q1713" s="264" t="e">
        <f>Q1711/'Summary (banks)'!$Q$84</f>
        <v>#DIV/0!</v>
      </c>
      <c r="R1713" s="264" t="e">
        <f>R1711/'Summary (banks)'!$R$84</f>
        <v>#DIV/0!</v>
      </c>
      <c r="S1713" s="264" t="e">
        <f>S1711/'Summary (banks)'!$S$84</f>
        <v>#DIV/0!</v>
      </c>
      <c r="T1713" s="264" t="e">
        <f>T1711/'Summary (banks)'!$T$84</f>
        <v>#DIV/0!</v>
      </c>
      <c r="U1713" s="264" t="e">
        <f>U1711/'Summary (banks)'!$U$84</f>
        <v>#DIV/0!</v>
      </c>
      <c r="V1713" s="264" t="e">
        <f>V1711/'Summary (banks)'!$V$84</f>
        <v>#DIV/0!</v>
      </c>
      <c r="W1713" s="264" t="e">
        <f>W1711/'Summary (banks)'!$W$84</f>
        <v>#DIV/0!</v>
      </c>
      <c r="X1713" s="264" t="e">
        <f>X1711/'Summary (banks)'!$X$84</f>
        <v>#DIV/0!</v>
      </c>
      <c r="Y1713" s="360"/>
      <c r="Z1713" s="397"/>
    </row>
    <row r="1714" spans="1:26" s="204" customFormat="1" ht="15.75" thickBot="1" x14ac:dyDescent="0.3">
      <c r="A1714" s="683"/>
      <c r="B1714" s="688"/>
      <c r="C1714" s="372" t="s">
        <v>447</v>
      </c>
      <c r="D1714" s="234">
        <f>D1711/'Summary (banks)'!$D$92</f>
        <v>0.43850902468790903</v>
      </c>
      <c r="E1714" s="230" t="e">
        <f>E1711/'Summary (banks)'!$E$86</f>
        <v>#DIV/0!</v>
      </c>
      <c r="F1714" s="230" t="e">
        <f>F1711/'Summary (banks)'!$F$86</f>
        <v>#DIV/0!</v>
      </c>
      <c r="G1714" s="230" t="e">
        <f>G1711/'Summary (banks)'!$G$86</f>
        <v>#DIV/0!</v>
      </c>
      <c r="H1714" s="230" t="e">
        <f>H1711/'Summary (banks)'!$H$86</f>
        <v>#DIV/0!</v>
      </c>
      <c r="I1714" s="230" t="e">
        <f>I1711/'Summary (banks)'!$I$86</f>
        <v>#DIV/0!</v>
      </c>
      <c r="J1714" s="230">
        <f>J1711/'Summary (banks)'!$J$86</f>
        <v>0.15892630816585188</v>
      </c>
      <c r="K1714" s="230" t="e">
        <f>K1711/'Summary (banks)'!$K$86</f>
        <v>#DIV/0!</v>
      </c>
      <c r="L1714" s="230">
        <f>L1711/'Summary (banks)'!$L$86</f>
        <v>7.2092489046759953E-2</v>
      </c>
      <c r="M1714" s="230" t="e">
        <f>M1711/'Summary (banks)'!$M$86</f>
        <v>#DIV/0!</v>
      </c>
      <c r="N1714" s="230" t="e">
        <f>N1711/'Summary (banks)'!$N$86</f>
        <v>#DIV/0!</v>
      </c>
      <c r="O1714" s="230" t="e">
        <f>O1711/'Summary (banks)'!$O$86</f>
        <v>#DIV/0!</v>
      </c>
      <c r="P1714" s="230" t="e">
        <f>P1711/'Summary (banks)'!$P$86</f>
        <v>#DIV/0!</v>
      </c>
      <c r="Q1714" s="230" t="e">
        <f>Q1711/'Summary (banks)'!$Q$86</f>
        <v>#DIV/0!</v>
      </c>
      <c r="R1714" s="230" t="e">
        <f>R1711/'Summary (banks)'!$R$86</f>
        <v>#DIV/0!</v>
      </c>
      <c r="S1714" s="230" t="e">
        <f>S1711/'Summary (banks)'!$S$86</f>
        <v>#DIV/0!</v>
      </c>
      <c r="T1714" s="230" t="e">
        <f>T1711/'Summary (banks)'!$T$86</f>
        <v>#DIV/0!</v>
      </c>
      <c r="U1714" s="230" t="e">
        <f>U1711/'Summary (banks)'!$U$86</f>
        <v>#DIV/0!</v>
      </c>
      <c r="V1714" s="230" t="e">
        <f>V1711/'Summary (banks)'!$V$86</f>
        <v>#DIV/0!</v>
      </c>
      <c r="W1714" s="230" t="e">
        <f>W1711/'Summary (banks)'!$W$86</f>
        <v>#DIV/0!</v>
      </c>
      <c r="X1714" s="230" t="e">
        <f>X1711/'Summary (banks)'!$X$86</f>
        <v>#DIV/0!</v>
      </c>
      <c r="Z1714" s="397"/>
    </row>
    <row r="1715" spans="1:26" s="230" customFormat="1" ht="15.75" thickBot="1" x14ac:dyDescent="0.3">
      <c r="A1715" s="683"/>
      <c r="B1715" s="688"/>
      <c r="C1715" s="201" t="s">
        <v>498</v>
      </c>
      <c r="D1715" s="201">
        <f t="shared" ref="D1715:X1715" si="62">D1698/D1695</f>
        <v>0.21276595744680851</v>
      </c>
      <c r="E1715" s="201" t="e">
        <f t="shared" si="62"/>
        <v>#DIV/0!</v>
      </c>
      <c r="F1715" s="201" t="e">
        <f t="shared" si="62"/>
        <v>#DIV/0!</v>
      </c>
      <c r="G1715" s="201" t="e">
        <f t="shared" si="62"/>
        <v>#DIV/0!</v>
      </c>
      <c r="H1715" s="201" t="e">
        <f t="shared" si="62"/>
        <v>#DIV/0!</v>
      </c>
      <c r="I1715" s="201" t="e">
        <f t="shared" si="62"/>
        <v>#DIV/0!</v>
      </c>
      <c r="J1715" s="201">
        <f t="shared" si="62"/>
        <v>0.23809523809523808</v>
      </c>
      <c r="K1715" s="201" t="e">
        <f t="shared" si="62"/>
        <v>#DIV/0!</v>
      </c>
      <c r="L1715" s="201">
        <f t="shared" si="62"/>
        <v>0.19230769230769232</v>
      </c>
      <c r="M1715" s="201" t="e">
        <f t="shared" si="62"/>
        <v>#DIV/0!</v>
      </c>
      <c r="N1715" s="201" t="e">
        <f t="shared" si="62"/>
        <v>#DIV/0!</v>
      </c>
      <c r="O1715" s="201" t="e">
        <f t="shared" si="62"/>
        <v>#DIV/0!</v>
      </c>
      <c r="P1715" s="201" t="e">
        <f t="shared" si="62"/>
        <v>#DIV/0!</v>
      </c>
      <c r="Q1715" s="201" t="e">
        <f t="shared" si="62"/>
        <v>#DIV/0!</v>
      </c>
      <c r="R1715" s="201" t="e">
        <f t="shared" si="62"/>
        <v>#DIV/0!</v>
      </c>
      <c r="S1715" s="201" t="e">
        <f t="shared" si="62"/>
        <v>#DIV/0!</v>
      </c>
      <c r="T1715" s="201" t="e">
        <f t="shared" si="62"/>
        <v>#DIV/0!</v>
      </c>
      <c r="U1715" s="201" t="e">
        <f t="shared" si="62"/>
        <v>#DIV/0!</v>
      </c>
      <c r="V1715" s="201" t="e">
        <f t="shared" si="62"/>
        <v>#DIV/0!</v>
      </c>
      <c r="W1715" s="201" t="e">
        <f t="shared" si="62"/>
        <v>#DIV/0!</v>
      </c>
      <c r="X1715" s="201" t="e">
        <f t="shared" si="62"/>
        <v>#DIV/0!</v>
      </c>
      <c r="Y1715" s="201"/>
      <c r="Z1715" s="407"/>
    </row>
    <row r="1716" spans="1:26" s="230" customFormat="1" x14ac:dyDescent="0.25">
      <c r="A1716" s="683"/>
      <c r="B1716" s="688"/>
      <c r="C1716" s="382" t="s">
        <v>445</v>
      </c>
      <c r="D1716" s="230">
        <f>D1715/'Summary (banks)'!$D$94</f>
        <v>1.1017579929030203</v>
      </c>
      <c r="E1716" s="230" t="e">
        <f>E1715/'Summary (banks)'!$E$94</f>
        <v>#DIV/0!</v>
      </c>
      <c r="F1716" s="230" t="e">
        <f>F1715/'Summary (banks)'!$F$94</f>
        <v>#DIV/0!</v>
      </c>
      <c r="G1716" s="230" t="e">
        <f>G1715/'Summary (banks)'!$G$94</f>
        <v>#DIV/0!</v>
      </c>
      <c r="H1716" s="230" t="e">
        <f>H1715/'Summary (banks)'!$H$94</f>
        <v>#DIV/0!</v>
      </c>
      <c r="I1716" s="230" t="e">
        <f>I1715/'Summary (banks)'!$I$94</f>
        <v>#DIV/0!</v>
      </c>
      <c r="J1716" s="230">
        <f>J1715/'Summary (banks)'!$J$94</f>
        <v>1.0442628532516172</v>
      </c>
      <c r="K1716" s="230" t="e">
        <f>K1715/'Summary (banks)'!$K$94</f>
        <v>#DIV/0!</v>
      </c>
      <c r="L1716" s="230">
        <f>L1715/'Summary (banks)'!$L$94</f>
        <v>0.8069622244879977</v>
      </c>
      <c r="M1716" s="230" t="e">
        <f>M1715/'Summary (banks)'!$M$94</f>
        <v>#DIV/0!</v>
      </c>
      <c r="N1716" s="230" t="e">
        <f>N1715/'Summary (banks)'!$N$94</f>
        <v>#DIV/0!</v>
      </c>
      <c r="O1716" s="230" t="e">
        <f>O1715/'Summary (banks)'!$O$94</f>
        <v>#DIV/0!</v>
      </c>
      <c r="P1716" s="230" t="e">
        <f>P1715/'Summary (banks)'!$P$94</f>
        <v>#DIV/0!</v>
      </c>
      <c r="Q1716" s="230" t="e">
        <f>Q1715/'Summary (banks)'!$Q$94</f>
        <v>#DIV/0!</v>
      </c>
      <c r="R1716" s="230" t="e">
        <f>R1715/'Summary (banks)'!$R$94</f>
        <v>#DIV/0!</v>
      </c>
      <c r="S1716" s="230" t="e">
        <f>S1715/'Summary (banks)'!$S$94</f>
        <v>#DIV/0!</v>
      </c>
      <c r="T1716" s="230" t="e">
        <f>T1715/'Summary (banks)'!$T$94</f>
        <v>#DIV/0!</v>
      </c>
      <c r="U1716" s="230" t="e">
        <f>U1715/'Summary (banks)'!$U$94</f>
        <v>#DIV/0!</v>
      </c>
      <c r="V1716" s="230" t="e">
        <f>V1715/'Summary (banks)'!$V$94</f>
        <v>#DIV/0!</v>
      </c>
      <c r="W1716" s="230" t="e">
        <f>W1715/'Summary (banks)'!$W$94</f>
        <v>#DIV/0!</v>
      </c>
      <c r="X1716" s="230" t="e">
        <f>X1715/'Summary (banks)'!$X$94</f>
        <v>#DIV/0!</v>
      </c>
      <c r="Z1716" s="399"/>
    </row>
    <row r="1717" spans="1:26" s="386" customFormat="1" x14ac:dyDescent="0.25">
      <c r="A1717" s="683"/>
      <c r="B1717" s="688"/>
      <c r="C1717" s="383" t="s">
        <v>446</v>
      </c>
      <c r="D1717" s="264">
        <f>D1715/'Summary (banks)'!$D$97</f>
        <v>0.80584916783288951</v>
      </c>
      <c r="E1717" s="264" t="e">
        <f>E1715/'Summary (banks)'!$E$97</f>
        <v>#DIV/0!</v>
      </c>
      <c r="F1717" s="264" t="e">
        <f>F1715/'Summary (banks)'!$F$97</f>
        <v>#DIV/0!</v>
      </c>
      <c r="G1717" s="264" t="e">
        <f>G1715/'Summary (banks)'!$G$97</f>
        <v>#DIV/0!</v>
      </c>
      <c r="H1717" s="264" t="e">
        <f>H1715/'Summary (banks)'!$H$97</f>
        <v>#DIV/0!</v>
      </c>
      <c r="I1717" s="264" t="e">
        <f>I1715/'Summary (banks)'!$I$97</f>
        <v>#DIV/0!</v>
      </c>
      <c r="J1717" s="264">
        <f>J1715/'Summary (banks)'!$J$97</f>
        <v>0.86900968162918435</v>
      </c>
      <c r="K1717" s="264" t="e">
        <f>K1715/'Summary (banks)'!$K$97</f>
        <v>#DIV/0!</v>
      </c>
      <c r="L1717" s="264">
        <f>L1715/'Summary (banks)'!$L$97</f>
        <v>0.58434275459847462</v>
      </c>
      <c r="M1717" s="264" t="e">
        <f>M1715/'Summary (banks)'!$M$97</f>
        <v>#DIV/0!</v>
      </c>
      <c r="N1717" s="264" t="e">
        <f>N1715/'Summary (banks)'!$N$97</f>
        <v>#DIV/0!</v>
      </c>
      <c r="O1717" s="264" t="e">
        <f>O1715/'Summary (banks)'!$O$97</f>
        <v>#DIV/0!</v>
      </c>
      <c r="P1717" s="264" t="e">
        <f>P1715/'Summary (banks)'!$P$97</f>
        <v>#DIV/0!</v>
      </c>
      <c r="Q1717" s="264" t="e">
        <f>Q1715/'Summary (banks)'!$Q$97</f>
        <v>#DIV/0!</v>
      </c>
      <c r="R1717" s="264" t="e">
        <f>R1715/'Summary (banks)'!$R$97</f>
        <v>#DIV/0!</v>
      </c>
      <c r="S1717" s="264" t="e">
        <f>S1715/'Summary (banks)'!$S$97</f>
        <v>#DIV/0!</v>
      </c>
      <c r="T1717" s="264" t="e">
        <f>T1715/'Summary (banks)'!$T$97</f>
        <v>#DIV/0!</v>
      </c>
      <c r="U1717" s="264" t="e">
        <f>U1715/'Summary (banks)'!$U$97</f>
        <v>#DIV/0!</v>
      </c>
      <c r="V1717" s="264" t="e">
        <f>V1715/'Summary (banks)'!$V$97</f>
        <v>#DIV/0!</v>
      </c>
      <c r="W1717" s="264" t="e">
        <f>W1715/'Summary (banks)'!$W$97</f>
        <v>#DIV/0!</v>
      </c>
      <c r="X1717" s="264" t="e">
        <f>X1715/'Summary (banks)'!$X$97</f>
        <v>#DIV/0!</v>
      </c>
      <c r="Y1717" s="264"/>
      <c r="Z1717" s="399"/>
    </row>
    <row r="1718" spans="1:26" s="230" customFormat="1" x14ac:dyDescent="0.25">
      <c r="A1718" s="683"/>
      <c r="B1718" s="688"/>
      <c r="C1718" s="385" t="s">
        <v>447</v>
      </c>
      <c r="D1718" s="230">
        <f>D1715/'Summary (banks)'!$D$105</f>
        <v>0.9807268997597165</v>
      </c>
      <c r="E1718" s="230" t="e">
        <f>E1715/'Summary (banks)'!$E$99</f>
        <v>#DIV/0!</v>
      </c>
      <c r="F1718" s="230" t="e">
        <f>F1715/'Summary (banks)'!$F$99</f>
        <v>#DIV/0!</v>
      </c>
      <c r="G1718" s="230" t="e">
        <f>G1715/'Summary (banks)'!$G$99</f>
        <v>#DIV/0!</v>
      </c>
      <c r="H1718" s="230" t="e">
        <f>H1715/'Summary (banks)'!$H$99</f>
        <v>#DIV/0!</v>
      </c>
      <c r="I1718" s="230" t="e">
        <f>I1715/'Summary (banks)'!$I$99</f>
        <v>#DIV/0!</v>
      </c>
      <c r="J1718" s="230">
        <f>J1715/'Summary (banks)'!$J$99</f>
        <v>0.65566720984971927</v>
      </c>
      <c r="K1718" s="230" t="e">
        <f>K1715/'Summary (banks)'!$K$99</f>
        <v>#DIV/0!</v>
      </c>
      <c r="L1718" s="230">
        <f>L1715/'Summary (banks)'!$L$99</f>
        <v>0.37229164278344612</v>
      </c>
      <c r="M1718" s="230" t="e">
        <f>M1715/'Summary (banks)'!$M$99</f>
        <v>#DIV/0!</v>
      </c>
      <c r="N1718" s="230" t="e">
        <f>N1715/'Summary (banks)'!$N$99</f>
        <v>#DIV/0!</v>
      </c>
      <c r="O1718" s="230" t="e">
        <f>O1715/'Summary (banks)'!$O$99</f>
        <v>#DIV/0!</v>
      </c>
      <c r="P1718" s="230" t="e">
        <f>P1715/'Summary (banks)'!$P$99</f>
        <v>#DIV/0!</v>
      </c>
      <c r="Q1718" s="230" t="e">
        <f>Q1715/'Summary (banks)'!$Q$99</f>
        <v>#DIV/0!</v>
      </c>
      <c r="R1718" s="230" t="e">
        <f>R1715/'Summary (banks)'!$R$99</f>
        <v>#DIV/0!</v>
      </c>
      <c r="S1718" s="230" t="e">
        <f>S1715/'Summary (banks)'!$S$99</f>
        <v>#DIV/0!</v>
      </c>
      <c r="T1718" s="230" t="e">
        <f>T1715/'Summary (banks)'!$T$99</f>
        <v>#DIV/0!</v>
      </c>
      <c r="U1718" s="230" t="e">
        <f>U1715/'Summary (banks)'!$U$99</f>
        <v>#DIV/0!</v>
      </c>
      <c r="V1718" s="230" t="e">
        <f>V1715/'Summary (banks)'!$V$99</f>
        <v>#DIV/0!</v>
      </c>
      <c r="W1718" s="230" t="e">
        <f>W1715/'Summary (banks)'!$W$99</f>
        <v>#DIV/0!</v>
      </c>
      <c r="X1718" s="230" t="e">
        <f>X1715/'Summary (banks)'!$X$99</f>
        <v>#DIV/0!</v>
      </c>
      <c r="Z1718" s="399"/>
    </row>
    <row r="1719" spans="1:26" s="51" customFormat="1" x14ac:dyDescent="0.25">
      <c r="A1719" s="423"/>
      <c r="B1719" s="423"/>
      <c r="C1719" s="424"/>
      <c r="D1719" s="425"/>
      <c r="E1719" s="426"/>
      <c r="F1719" s="426"/>
      <c r="G1719" s="426"/>
      <c r="H1719" s="426"/>
      <c r="I1719" s="426"/>
      <c r="J1719" s="426"/>
      <c r="K1719" s="426"/>
      <c r="L1719" s="426"/>
      <c r="M1719" s="426"/>
      <c r="N1719" s="426"/>
      <c r="O1719" s="426"/>
      <c r="P1719" s="426"/>
      <c r="Q1719" s="426"/>
      <c r="R1719" s="426"/>
      <c r="S1719" s="426"/>
      <c r="T1719" s="426"/>
      <c r="U1719" s="426"/>
      <c r="V1719" s="426"/>
      <c r="W1719" s="426"/>
      <c r="X1719" s="426"/>
      <c r="Y1719" s="97"/>
      <c r="Z1719" s="97"/>
    </row>
    <row r="1720" spans="1:26" s="51" customFormat="1" ht="15.75" thickBot="1" x14ac:dyDescent="0.3">
      <c r="A1720" s="412"/>
      <c r="B1720" s="199"/>
    </row>
    <row r="1721" spans="1:26" s="204" customFormat="1" ht="15.75" thickBot="1" x14ac:dyDescent="0.3">
      <c r="A1721" s="689" t="s">
        <v>358</v>
      </c>
      <c r="B1721" s="684" t="s">
        <v>331</v>
      </c>
      <c r="C1721" s="188" t="s">
        <v>2</v>
      </c>
      <c r="D1721" s="203">
        <f>SUM(E1721:X1721)</f>
        <v>194.75279999999998</v>
      </c>
      <c r="E1721" s="203"/>
      <c r="F1721" s="203"/>
      <c r="G1721" s="203"/>
      <c r="H1721" s="203"/>
      <c r="I1721" s="203">
        <f>'Standard Chartered'!C14</f>
        <v>29.752799999999997</v>
      </c>
      <c r="J1721" s="188"/>
      <c r="K1721" s="188"/>
      <c r="L1721" s="188">
        <f>'Société Générale'!C16</f>
        <v>80</v>
      </c>
      <c r="M1721" s="188">
        <f>'BPCE group'!C12</f>
        <v>85</v>
      </c>
      <c r="N1721" s="188"/>
      <c r="O1721" s="188"/>
      <c r="P1721" s="188"/>
      <c r="Q1721" s="188"/>
      <c r="R1721" s="188"/>
      <c r="S1721" s="188"/>
      <c r="T1721" s="188"/>
      <c r="U1721" s="188"/>
      <c r="V1721" s="188"/>
      <c r="W1721" s="188"/>
      <c r="X1721" s="188"/>
      <c r="Y1721" s="188"/>
      <c r="Z1721" s="404"/>
    </row>
    <row r="1722" spans="1:26" s="23" customFormat="1" x14ac:dyDescent="0.25">
      <c r="A1722" s="690"/>
      <c r="B1722" s="685"/>
      <c r="C1722" s="189" t="s">
        <v>333</v>
      </c>
      <c r="D1722" s="230">
        <f>D1721/'Summary (banks)'!$D$3</f>
        <v>3.9875069043448494E-4</v>
      </c>
      <c r="E1722" s="230">
        <f>E1721/'Summary (banks)'!$E$3</f>
        <v>0</v>
      </c>
      <c r="F1722" s="230">
        <f>F1721/'Summary (banks)'!$F$3</f>
        <v>0</v>
      </c>
      <c r="G1722" s="230">
        <f>G1721/'Summary (banks)'!$G$3</f>
        <v>0</v>
      </c>
      <c r="H1722" s="230">
        <f>H1721/'Summary (banks)'!$H$3</f>
        <v>0</v>
      </c>
      <c r="I1722" s="230">
        <f>I1721/'Summary (banks)'!$I$3</f>
        <v>2.1584145464059127E-3</v>
      </c>
      <c r="J1722" s="230">
        <f>J1721/'Summary (banks)'!$J$3</f>
        <v>0</v>
      </c>
      <c r="K1722" s="230">
        <f>K1721/'Summary (banks)'!$K$3</f>
        <v>0</v>
      </c>
      <c r="L1722" s="230">
        <f>L1721/'Summary (banks)'!$L$3</f>
        <v>3.1197597784970556E-3</v>
      </c>
      <c r="M1722" s="230">
        <f>M1721/'Summary (banks)'!$M$3</f>
        <v>3.5618504860878311E-3</v>
      </c>
      <c r="N1722" s="230">
        <f>N1721/'Summary (banks)'!$N$3</f>
        <v>0</v>
      </c>
      <c r="O1722" s="230">
        <f>O1721/'Summary (banks)'!$O$3</f>
        <v>0</v>
      </c>
      <c r="P1722" s="230">
        <f>P1721/'Summary (banks)'!$P$3</f>
        <v>0</v>
      </c>
      <c r="Q1722" s="230">
        <f>Q1721/'Summary (banks)'!$Q$3</f>
        <v>0</v>
      </c>
      <c r="R1722" s="230">
        <f>R1721/'Summary (banks)'!$R$3</f>
        <v>0</v>
      </c>
      <c r="S1722" s="230">
        <f>S1721/'Summary (banks)'!$S$3</f>
        <v>0</v>
      </c>
      <c r="T1722" s="230">
        <f>T1721/'Summary (banks)'!$T$3</f>
        <v>0</v>
      </c>
      <c r="U1722" s="230">
        <f>U1721/'Summary (banks)'!$U$3</f>
        <v>0</v>
      </c>
      <c r="V1722" s="230">
        <f>V1721/'Summary (banks)'!$V$3</f>
        <v>0</v>
      </c>
      <c r="W1722" s="230">
        <f>W1721/'Summary (banks)'!$W$3</f>
        <v>0</v>
      </c>
      <c r="X1722" s="230">
        <f>X1721/'Summary (banks)'!$X$3</f>
        <v>0</v>
      </c>
      <c r="Y1722" s="204"/>
      <c r="Z1722" s="397"/>
    </row>
    <row r="1723" spans="1:26" s="360" customFormat="1" ht="15.75" thickBot="1" x14ac:dyDescent="0.3">
      <c r="A1723" s="690"/>
      <c r="B1723" s="685"/>
      <c r="C1723" s="359" t="s">
        <v>334</v>
      </c>
      <c r="D1723" s="264">
        <f>D1721/'Summary (banks)'!$D$7</f>
        <v>7.5968747527547099E-4</v>
      </c>
      <c r="E1723" s="264">
        <f>E1721/'Summary (banks)'!$E$7</f>
        <v>0</v>
      </c>
      <c r="F1723" s="264">
        <f>F1721/'Summary (banks)'!$F$7</f>
        <v>0</v>
      </c>
      <c r="G1723" s="264">
        <f>G1721/'Summary (banks)'!$G$7</f>
        <v>0</v>
      </c>
      <c r="H1723" s="264">
        <f>H1721/'Summary (banks)'!$H$7</f>
        <v>0</v>
      </c>
      <c r="I1723" s="264">
        <f>I1721/'Summary (banks)'!$I$7</f>
        <v>2.6929982046678637E-3</v>
      </c>
      <c r="J1723" s="264">
        <f>J1721/'Summary (banks)'!$J$7</f>
        <v>0</v>
      </c>
      <c r="K1723" s="264">
        <f>K1721/'Summary (banks)'!$K$7</f>
        <v>0</v>
      </c>
      <c r="L1723" s="264">
        <f>L1721/'Summary (banks)'!$L$7</f>
        <v>5.9058024509080174E-3</v>
      </c>
      <c r="M1723" s="264">
        <f>M1721/'Summary (banks)'!$M$7</f>
        <v>1.7909818794774546E-2</v>
      </c>
      <c r="N1723" s="264">
        <f>N1721/'Summary (banks)'!$N$7</f>
        <v>0</v>
      </c>
      <c r="O1723" s="264">
        <f>O1721/'Summary (banks)'!$O$7</f>
        <v>0</v>
      </c>
      <c r="P1723" s="264">
        <f>P1721/'Summary (banks)'!$P$7</f>
        <v>0</v>
      </c>
      <c r="Q1723" s="264">
        <f>Q1721/'Summary (banks)'!$Q$7</f>
        <v>0</v>
      </c>
      <c r="R1723" s="264">
        <f>R1721/'Summary (banks)'!$R$7</f>
        <v>0</v>
      </c>
      <c r="S1723" s="264">
        <f>S1721/'Summary (banks)'!$S$7</f>
        <v>0</v>
      </c>
      <c r="T1723" s="264">
        <f>T1721/'Summary (banks)'!$T$7</f>
        <v>0</v>
      </c>
      <c r="U1723" s="264">
        <f>U1721/'Summary (banks)'!$U$7</f>
        <v>0</v>
      </c>
      <c r="V1723" s="264">
        <f>V1721/'Summary (banks)'!$V$7</f>
        <v>0</v>
      </c>
      <c r="W1723" s="264">
        <f>W1721/'Summary (banks)'!$W$7</f>
        <v>0</v>
      </c>
      <c r="X1723" s="264">
        <f>X1721/'Summary (banks)'!$X$7</f>
        <v>0</v>
      </c>
      <c r="Z1723" s="397"/>
    </row>
    <row r="1724" spans="1:26" s="204" customFormat="1" ht="15.75" thickBot="1" x14ac:dyDescent="0.3">
      <c r="A1724" s="690"/>
      <c r="B1724" s="685"/>
      <c r="C1724" s="188" t="s">
        <v>6</v>
      </c>
      <c r="D1724" s="203">
        <f>SUM(E1724:X1724)</f>
        <v>67.311199999999999</v>
      </c>
      <c r="E1724" s="203"/>
      <c r="F1724" s="203"/>
      <c r="G1724" s="203"/>
      <c r="H1724" s="203"/>
      <c r="I1724" s="203">
        <f>'Standard Chartered'!E14</f>
        <v>6.3111999999999995</v>
      </c>
      <c r="J1724" s="188"/>
      <c r="K1724" s="188"/>
      <c r="L1724" s="188">
        <f>'Société Générale'!E16</f>
        <v>31</v>
      </c>
      <c r="M1724" s="188">
        <f>'BPCE group'!E12</f>
        <v>30</v>
      </c>
      <c r="N1724" s="188"/>
      <c r="O1724" s="188"/>
      <c r="P1724" s="188"/>
      <c r="Q1724" s="188"/>
      <c r="R1724" s="188"/>
      <c r="S1724" s="188"/>
      <c r="T1724" s="188"/>
      <c r="U1724" s="188"/>
      <c r="V1724" s="188"/>
      <c r="W1724" s="188"/>
      <c r="X1724" s="188"/>
      <c r="Y1724" s="188"/>
      <c r="Z1724" s="404"/>
    </row>
    <row r="1725" spans="1:26" s="23" customFormat="1" x14ac:dyDescent="0.25">
      <c r="A1725" s="690"/>
      <c r="B1725" s="685"/>
      <c r="C1725" s="189" t="s">
        <v>335</v>
      </c>
      <c r="D1725" s="230">
        <f>D1724/'Summary (banks)'!$D$29</f>
        <v>7.1365635683134606E-4</v>
      </c>
      <c r="E1725" s="230">
        <f>E1724/'Summary (banks)'!$E$29</f>
        <v>0</v>
      </c>
      <c r="F1725" s="230">
        <f>F1724/'Summary (banks)'!$F$29</f>
        <v>0</v>
      </c>
      <c r="G1725" s="230">
        <f>G1724/'Summary (banks)'!$G$29</f>
        <v>0</v>
      </c>
      <c r="H1725" s="230">
        <f>H1724/'Summary (banks)'!$H$29</f>
        <v>0</v>
      </c>
      <c r="I1725" s="230">
        <f>I1724/'Summary (banks)'!$I$29</f>
        <v>-4.59619172685489E-3</v>
      </c>
      <c r="J1725" s="230">
        <f>J1724/'Summary (banks)'!$J$29</f>
        <v>0</v>
      </c>
      <c r="K1725" s="230">
        <f>K1724/'Summary (banks)'!$K$29</f>
        <v>0</v>
      </c>
      <c r="L1725" s="230">
        <f>L1724/'Summary (banks)'!$L$29</f>
        <v>5.0728195058091967E-3</v>
      </c>
      <c r="M1725" s="230">
        <f>M1724/'Summary (banks)'!$M$29</f>
        <v>4.5427013930950935E-3</v>
      </c>
      <c r="N1725" s="230">
        <f>N1724/'Summary (banks)'!$N$29</f>
        <v>0</v>
      </c>
      <c r="O1725" s="230">
        <f>O1724/'Summary (banks)'!$O$29</f>
        <v>0</v>
      </c>
      <c r="P1725" s="230">
        <f>P1724/'Summary (banks)'!$P$29</f>
        <v>0</v>
      </c>
      <c r="Q1725" s="230">
        <f>Q1724/'Summary (banks)'!$Q$29</f>
        <v>0</v>
      </c>
      <c r="R1725" s="230">
        <f>R1724/'Summary (banks)'!$R$29</f>
        <v>0</v>
      </c>
      <c r="S1725" s="230">
        <f>S1724/'Summary (banks)'!$S$29</f>
        <v>0</v>
      </c>
      <c r="T1725" s="230">
        <f>T1724/'Summary (banks)'!$T$29</f>
        <v>0</v>
      </c>
      <c r="U1725" s="230">
        <f>U1724/'Summary (banks)'!$U$29</f>
        <v>0</v>
      </c>
      <c r="V1725" s="230">
        <f>V1724/'Summary (banks)'!$V$29</f>
        <v>0</v>
      </c>
      <c r="W1725" s="230">
        <f>W1724/'Summary (banks)'!$W$29</f>
        <v>0</v>
      </c>
      <c r="X1725" s="230">
        <f>X1724/'Summary (banks)'!$X$29</f>
        <v>0</v>
      </c>
      <c r="Y1725" s="204"/>
      <c r="Z1725" s="397"/>
    </row>
    <row r="1726" spans="1:26" s="360" customFormat="1" ht="15.75" thickBot="1" x14ac:dyDescent="0.3">
      <c r="A1726" s="690"/>
      <c r="B1726" s="685"/>
      <c r="C1726" s="359" t="s">
        <v>336</v>
      </c>
      <c r="D1726" s="264">
        <f>D1724/'Summary (banks)'!$D$33</f>
        <v>9.9446661667185383E-4</v>
      </c>
      <c r="E1726" s="264">
        <f>E1724/'Summary (banks)'!$E$33</f>
        <v>0</v>
      </c>
      <c r="F1726" s="264">
        <f>F1724/'Summary (banks)'!$F$33</f>
        <v>0</v>
      </c>
      <c r="G1726" s="264">
        <f>G1724/'Summary (banks)'!$G$33</f>
        <v>0</v>
      </c>
      <c r="H1726" s="264">
        <f>H1724/'Summary (banks)'!$H$33</f>
        <v>0</v>
      </c>
      <c r="I1726" s="264">
        <f>I1724/'Summary (banks)'!$I$33</f>
        <v>2.3026315789473728E-2</v>
      </c>
      <c r="J1726" s="264">
        <f>J1724/'Summary (banks)'!$J$33</f>
        <v>0</v>
      </c>
      <c r="K1726" s="264">
        <f>K1724/'Summary (banks)'!$K$33</f>
        <v>0</v>
      </c>
      <c r="L1726" s="264">
        <f>L1724/'Summary (banks)'!$L$33</f>
        <v>6.9537909376401977E-3</v>
      </c>
      <c r="M1726" s="264">
        <f>M1724/'Summary (banks)'!$M$33</f>
        <v>1.7371163867979156E-2</v>
      </c>
      <c r="N1726" s="264">
        <f>N1724/'Summary (banks)'!$N$33</f>
        <v>0</v>
      </c>
      <c r="O1726" s="264">
        <f>O1724/'Summary (banks)'!$O$33</f>
        <v>0</v>
      </c>
      <c r="P1726" s="264">
        <f>P1724/'Summary (banks)'!$P$33</f>
        <v>0</v>
      </c>
      <c r="Q1726" s="264">
        <f>Q1724/'Summary (banks)'!$Q$33</f>
        <v>0</v>
      </c>
      <c r="R1726" s="264">
        <f>R1724/'Summary (banks)'!$R$33</f>
        <v>0</v>
      </c>
      <c r="S1726" s="264">
        <f>S1724/'Summary (banks)'!$S$33</f>
        <v>0</v>
      </c>
      <c r="T1726" s="264">
        <f>T1724/'Summary (banks)'!$T$33</f>
        <v>0</v>
      </c>
      <c r="U1726" s="264">
        <f>U1724/'Summary (banks)'!$U$33</f>
        <v>0</v>
      </c>
      <c r="V1726" s="264">
        <f>V1724/'Summary (banks)'!$V$33</f>
        <v>0</v>
      </c>
      <c r="W1726" s="264">
        <f>W1724/'Summary (banks)'!$W$33</f>
        <v>0</v>
      </c>
      <c r="X1726" s="264">
        <f>X1724/'Summary (banks)'!$X$33</f>
        <v>0</v>
      </c>
      <c r="Z1726" s="397"/>
    </row>
    <row r="1727" spans="1:26" s="204" customFormat="1" ht="15.75" thickBot="1" x14ac:dyDescent="0.3">
      <c r="A1727" s="690"/>
      <c r="B1727" s="685"/>
      <c r="C1727" s="188" t="s">
        <v>400</v>
      </c>
      <c r="D1727" s="203">
        <f>SUM(E1727:X1727)</f>
        <v>30.606400000000001</v>
      </c>
      <c r="E1727" s="203"/>
      <c r="F1727" s="203"/>
      <c r="G1727" s="203"/>
      <c r="H1727" s="203"/>
      <c r="I1727" s="203">
        <f>'Standard Chartered'!F14</f>
        <v>3.6063999999999998</v>
      </c>
      <c r="J1727" s="188"/>
      <c r="K1727" s="188"/>
      <c r="L1727" s="188">
        <f>'Société Générale'!F16</f>
        <v>13</v>
      </c>
      <c r="M1727" s="188">
        <f>'BPCE group'!F12</f>
        <v>14</v>
      </c>
      <c r="N1727" s="188"/>
      <c r="O1727" s="188"/>
      <c r="P1727" s="188"/>
      <c r="Q1727" s="188"/>
      <c r="R1727" s="188"/>
      <c r="S1727" s="188"/>
      <c r="T1727" s="188"/>
      <c r="U1727" s="188"/>
      <c r="V1727" s="188"/>
      <c r="W1727" s="188"/>
      <c r="X1727" s="188"/>
      <c r="Y1727" s="188"/>
      <c r="Z1727" s="404"/>
    </row>
    <row r="1728" spans="1:26" s="23" customFormat="1" x14ac:dyDescent="0.25">
      <c r="A1728" s="690"/>
      <c r="B1728" s="685"/>
      <c r="C1728" s="189" t="s">
        <v>401</v>
      </c>
      <c r="D1728" s="230">
        <f>D1727/'Summary (banks)'!$D$42</f>
        <v>1.0971064592335852E-3</v>
      </c>
      <c r="E1728" s="230">
        <f>E1727/'Summary (banks)'!$E$42</f>
        <v>0</v>
      </c>
      <c r="F1728" s="230">
        <f>F1727/'Summary (banks)'!$F$42</f>
        <v>0</v>
      </c>
      <c r="G1728" s="230">
        <f>G1727/'Summary (banks)'!$G$42</f>
        <v>0</v>
      </c>
      <c r="H1728" s="230">
        <f>H1727/'Summary (banks)'!$H$42</f>
        <v>0</v>
      </c>
      <c r="I1728" s="230">
        <f>I1727/'Summary (banks)'!$I$42</f>
        <v>3.4752389226759338E-3</v>
      </c>
      <c r="J1728" s="230">
        <f>J1727/'Summary (banks)'!$J$42</f>
        <v>0</v>
      </c>
      <c r="K1728" s="230">
        <f>K1727/'Summary (banks)'!$K$42</f>
        <v>0</v>
      </c>
      <c r="L1728" s="230">
        <f>L1727/'Summary (banks)'!$L$42</f>
        <v>7.5934579439252336E-3</v>
      </c>
      <c r="M1728" s="230">
        <f>M1727/'Summary (banks)'!$M$42</f>
        <v>6.029285099052541E-3</v>
      </c>
      <c r="N1728" s="230">
        <f>N1727/'Summary (banks)'!$N$42</f>
        <v>0</v>
      </c>
      <c r="O1728" s="230">
        <f>O1727/'Summary (banks)'!$O$42</f>
        <v>0</v>
      </c>
      <c r="P1728" s="230">
        <f>P1727/'Summary (banks)'!$P$42</f>
        <v>0</v>
      </c>
      <c r="Q1728" s="230">
        <f>Q1727/'Summary (banks)'!$Q$42</f>
        <v>0</v>
      </c>
      <c r="R1728" s="230">
        <f>R1727/'Summary (banks)'!$R$42</f>
        <v>0</v>
      </c>
      <c r="S1728" s="230">
        <f>S1727/'Summary (banks)'!$S$42</f>
        <v>0</v>
      </c>
      <c r="T1728" s="230">
        <f>T1727/'Summary (banks)'!$T$42</f>
        <v>0</v>
      </c>
      <c r="U1728" s="230">
        <f>U1727/'Summary (banks)'!$U$42</f>
        <v>0</v>
      </c>
      <c r="V1728" s="230">
        <f>V1727/'Summary (banks)'!$V$42</f>
        <v>0</v>
      </c>
      <c r="W1728" s="230">
        <f>W1727/'Summary (banks)'!$W$42</f>
        <v>0</v>
      </c>
      <c r="X1728" s="230">
        <f>X1727/'Summary (banks)'!$X$42</f>
        <v>0</v>
      </c>
      <c r="Y1728" s="204"/>
      <c r="Z1728" s="397"/>
    </row>
    <row r="1729" spans="1:26" s="360" customFormat="1" ht="15.75" thickBot="1" x14ac:dyDescent="0.3">
      <c r="A1729" s="690"/>
      <c r="B1729" s="685"/>
      <c r="C1729" s="359" t="s">
        <v>402</v>
      </c>
      <c r="D1729" s="264">
        <f>D1727/'Summary (banks)'!$D$46</f>
        <v>1.6423147002357554E-3</v>
      </c>
      <c r="E1729" s="264">
        <f>E1727/'Summary (banks)'!$E$46</f>
        <v>0</v>
      </c>
      <c r="F1729" s="264">
        <f>F1727/'Summary (banks)'!$F$46</f>
        <v>0</v>
      </c>
      <c r="G1729" s="264">
        <f>G1727/'Summary (banks)'!$G$46</f>
        <v>0</v>
      </c>
      <c r="H1729" s="264">
        <f>H1727/'Summary (banks)'!$H$46</f>
        <v>0</v>
      </c>
      <c r="I1729" s="264">
        <f>I1727/'Summary (banks)'!$I$46</f>
        <v>3.4305317324185248E-3</v>
      </c>
      <c r="J1729" s="264">
        <f>J1727/'Summary (banks)'!$J$46</f>
        <v>0</v>
      </c>
      <c r="K1729" s="264">
        <f>K1727/'Summary (banks)'!$K$46</f>
        <v>0</v>
      </c>
      <c r="L1729" s="264">
        <f>L1727/'Summary (banks)'!$L$46</f>
        <v>1.1484098939929329E-2</v>
      </c>
      <c r="M1729" s="264">
        <f>M1727/'Summary (banks)'!$M$46</f>
        <v>2.491103202846975E-2</v>
      </c>
      <c r="N1729" s="264">
        <f>N1727/'Summary (banks)'!$N$46</f>
        <v>0</v>
      </c>
      <c r="O1729" s="264">
        <f>O1727/'Summary (banks)'!$O$46</f>
        <v>0</v>
      </c>
      <c r="P1729" s="264">
        <f>P1727/'Summary (banks)'!$P$46</f>
        <v>0</v>
      </c>
      <c r="Q1729" s="264">
        <f>Q1727/'Summary (banks)'!$Q$46</f>
        <v>0</v>
      </c>
      <c r="R1729" s="264">
        <f>R1727/'Summary (banks)'!$R$46</f>
        <v>0</v>
      </c>
      <c r="S1729" s="264">
        <f>S1727/'Summary (banks)'!$S$46</f>
        <v>0</v>
      </c>
      <c r="T1729" s="264">
        <f>T1727/'Summary (banks)'!$T$46</f>
        <v>0</v>
      </c>
      <c r="U1729" s="264">
        <f>U1727/'Summary (banks)'!$U$46</f>
        <v>0</v>
      </c>
      <c r="V1729" s="264">
        <f>V1727/'Summary (banks)'!$V$46</f>
        <v>0</v>
      </c>
      <c r="W1729" s="264">
        <f>W1727/'Summary (banks)'!$W$46</f>
        <v>0</v>
      </c>
      <c r="X1729" s="264">
        <f>X1727/'Summary (banks)'!$X$46</f>
        <v>0</v>
      </c>
      <c r="Z1729" s="397"/>
    </row>
    <row r="1730" spans="1:26" s="204" customFormat="1" ht="15.75" thickBot="1" x14ac:dyDescent="0.3">
      <c r="A1730" s="690"/>
      <c r="B1730" s="685"/>
      <c r="C1730" s="188" t="s">
        <v>3</v>
      </c>
      <c r="D1730" s="188">
        <f>SUM(E1730:X1730)</f>
        <v>1496</v>
      </c>
      <c r="E1730" s="188"/>
      <c r="F1730" s="188"/>
      <c r="G1730" s="188"/>
      <c r="H1730" s="188"/>
      <c r="I1730" s="188">
        <f>'Standard Chartered'!D14</f>
        <v>90</v>
      </c>
      <c r="J1730" s="188"/>
      <c r="K1730" s="188"/>
      <c r="L1730" s="188">
        <f>'Société Générale'!D16</f>
        <v>626</v>
      </c>
      <c r="M1730" s="188">
        <f>'BPCE group'!D12</f>
        <v>780</v>
      </c>
      <c r="N1730" s="188"/>
      <c r="O1730" s="188"/>
      <c r="P1730" s="188"/>
      <c r="Q1730" s="188"/>
      <c r="R1730" s="188"/>
      <c r="S1730" s="188"/>
      <c r="T1730" s="188"/>
      <c r="U1730" s="188"/>
      <c r="V1730" s="188"/>
      <c r="W1730" s="188"/>
      <c r="X1730" s="188"/>
      <c r="Y1730" s="188"/>
      <c r="Z1730" s="404"/>
    </row>
    <row r="1731" spans="1:26" s="23" customFormat="1" x14ac:dyDescent="0.25">
      <c r="A1731" s="690"/>
      <c r="B1731" s="685"/>
      <c r="C1731" s="189" t="s">
        <v>337</v>
      </c>
      <c r="D1731" s="230">
        <f>D1730/'Summary (banks)'!$D$16</f>
        <v>7.1319127351362067E-4</v>
      </c>
      <c r="E1731" s="230">
        <f>E1730/'Summary (banks)'!$E$16</f>
        <v>0</v>
      </c>
      <c r="F1731" s="230">
        <f>F1730/'Summary (banks)'!$F$16</f>
        <v>0</v>
      </c>
      <c r="G1731" s="230">
        <f>G1730/'Summary (banks)'!$G$16</f>
        <v>0</v>
      </c>
      <c r="H1731" s="230">
        <f>H1730/'Summary (banks)'!$H$16</f>
        <v>0</v>
      </c>
      <c r="I1731" s="230">
        <f>I1730/'Summary (banks)'!$I$16</f>
        <v>1.0307153164296021E-3</v>
      </c>
      <c r="J1731" s="230">
        <f>J1730/'Summary (banks)'!$J$16</f>
        <v>0</v>
      </c>
      <c r="K1731" s="230">
        <f>K1730/'Summary (banks)'!$K$16</f>
        <v>0</v>
      </c>
      <c r="L1731" s="230">
        <f>L1730/'Summary (banks)'!$L$16</f>
        <v>4.7526496401348352E-3</v>
      </c>
      <c r="M1731" s="230">
        <f>M1730/'Summary (banks)'!$M$16</f>
        <v>7.5811326989804351E-3</v>
      </c>
      <c r="N1731" s="230">
        <f>N1730/'Summary (banks)'!$N$16</f>
        <v>0</v>
      </c>
      <c r="O1731" s="230">
        <f>O1730/'Summary (banks)'!$O$16</f>
        <v>0</v>
      </c>
      <c r="P1731" s="230">
        <f>P1730/'Summary (banks)'!$P$16</f>
        <v>0</v>
      </c>
      <c r="Q1731" s="230">
        <f>Q1730/'Summary (banks)'!$Q$16</f>
        <v>0</v>
      </c>
      <c r="R1731" s="230">
        <f>R1730/'Summary (banks)'!$R$16</f>
        <v>0</v>
      </c>
      <c r="S1731" s="230">
        <f>S1730/'Summary (banks)'!$S$16</f>
        <v>0</v>
      </c>
      <c r="T1731" s="230">
        <f>T1730/'Summary (banks)'!$T$16</f>
        <v>0</v>
      </c>
      <c r="U1731" s="230">
        <f>U1730/'Summary (banks)'!$U$16</f>
        <v>0</v>
      </c>
      <c r="V1731" s="230">
        <f>V1730/'Summary (banks)'!$V$16</f>
        <v>0</v>
      </c>
      <c r="W1731" s="230">
        <f>W1730/'Summary (banks)'!$W$16</f>
        <v>0</v>
      </c>
      <c r="X1731" s="230">
        <f>X1730/'Summary (banks)'!$X$16</f>
        <v>0</v>
      </c>
      <c r="Y1731" s="204"/>
      <c r="Z1731" s="397"/>
    </row>
    <row r="1732" spans="1:26" s="365" customFormat="1" ht="15.75" thickBot="1" x14ac:dyDescent="0.3">
      <c r="A1732" s="690"/>
      <c r="B1732" s="685"/>
      <c r="C1732" s="359" t="s">
        <v>338</v>
      </c>
      <c r="D1732" s="264">
        <f>D1730/'Summary (banks)'!$D$20</f>
        <v>1.2761793782720223E-3</v>
      </c>
      <c r="E1732" s="264">
        <f>E1730/'Summary (banks)'!$E$20</f>
        <v>0</v>
      </c>
      <c r="F1732" s="264">
        <f>F1730/'Summary (banks)'!$F$20</f>
        <v>0</v>
      </c>
      <c r="G1732" s="264">
        <f>G1730/'Summary (banks)'!$G$20</f>
        <v>0</v>
      </c>
      <c r="H1732" s="264">
        <f>H1730/'Summary (banks)'!$H$20</f>
        <v>0</v>
      </c>
      <c r="I1732" s="264">
        <f>I1730/'Summary (banks)'!$I$20</f>
        <v>1.0530626572281051E-3</v>
      </c>
      <c r="J1732" s="264">
        <f>J1730/'Summary (banks)'!$J$20</f>
        <v>0</v>
      </c>
      <c r="K1732" s="264">
        <f>K1730/'Summary (banks)'!$K$20</f>
        <v>0</v>
      </c>
      <c r="L1732" s="264">
        <f>L1730/'Summary (banks)'!$L$20</f>
        <v>7.8148407070807949E-3</v>
      </c>
      <c r="M1732" s="264">
        <f>M1730/'Summary (banks)'!$M$20</f>
        <v>6.6924066924066924E-2</v>
      </c>
      <c r="N1732" s="264">
        <f>N1730/'Summary (banks)'!$N$20</f>
        <v>0</v>
      </c>
      <c r="O1732" s="264">
        <f>O1730/'Summary (banks)'!$O$20</f>
        <v>0</v>
      </c>
      <c r="P1732" s="264">
        <f>P1730/'Summary (banks)'!$P$20</f>
        <v>0</v>
      </c>
      <c r="Q1732" s="264">
        <f>Q1730/'Summary (banks)'!$Q$20</f>
        <v>0</v>
      </c>
      <c r="R1732" s="264">
        <f>R1730/'Summary (banks)'!$R$20</f>
        <v>0</v>
      </c>
      <c r="S1732" s="264">
        <f>S1730/'Summary (banks)'!$S$20</f>
        <v>0</v>
      </c>
      <c r="T1732" s="264">
        <f>T1730/'Summary (banks)'!$T$20</f>
        <v>0</v>
      </c>
      <c r="U1732" s="264">
        <f>U1730/'Summary (banks)'!$U$20</f>
        <v>0</v>
      </c>
      <c r="V1732" s="264">
        <f>V1730/'Summary (banks)'!$V$20</f>
        <v>0</v>
      </c>
      <c r="W1732" s="264">
        <f>W1730/'Summary (banks)'!$W$20</f>
        <v>0</v>
      </c>
      <c r="X1732" s="264">
        <f>X1730/'Summary (banks)'!$X$20</f>
        <v>0</v>
      </c>
      <c r="Y1732" s="360"/>
      <c r="Z1732" s="397"/>
    </row>
    <row r="1733" spans="1:26" s="230" customFormat="1" ht="15" customHeight="1" thickTop="1" thickBot="1" x14ac:dyDescent="0.3">
      <c r="A1733" s="690"/>
      <c r="B1733" s="685"/>
      <c r="C1733" s="190" t="s">
        <v>405</v>
      </c>
      <c r="D1733" s="188"/>
      <c r="E1733" s="190"/>
      <c r="F1733" s="190"/>
      <c r="G1733" s="190"/>
      <c r="H1733" s="188"/>
      <c r="I1733" s="188"/>
      <c r="J1733" s="190"/>
      <c r="K1733" s="190"/>
      <c r="L1733" s="190"/>
      <c r="M1733" s="190"/>
      <c r="N1733" s="190"/>
      <c r="O1733" s="190"/>
      <c r="P1733" s="188"/>
      <c r="Q1733" s="188"/>
      <c r="R1733" s="190"/>
      <c r="S1733" s="190"/>
      <c r="T1733" s="188"/>
      <c r="U1733" s="188"/>
      <c r="V1733" s="188"/>
      <c r="W1733" s="188"/>
      <c r="X1733" s="188"/>
      <c r="Y1733" s="190"/>
      <c r="Z1733" s="405"/>
    </row>
    <row r="1734" spans="1:26" s="204" customFormat="1" ht="15.75" thickBot="1" x14ac:dyDescent="0.3">
      <c r="A1734" s="690"/>
      <c r="B1734" s="686"/>
      <c r="C1734" s="191" t="s">
        <v>406</v>
      </c>
      <c r="D1734" s="192"/>
      <c r="E1734" s="192"/>
      <c r="F1734" s="192"/>
      <c r="G1734" s="192"/>
      <c r="H1734" s="192"/>
      <c r="I1734" s="192"/>
      <c r="J1734" s="192"/>
      <c r="K1734" s="192"/>
      <c r="L1734" s="192"/>
      <c r="M1734" s="192"/>
      <c r="N1734" s="192"/>
      <c r="O1734" s="192"/>
      <c r="P1734" s="192"/>
      <c r="Q1734" s="192"/>
      <c r="R1734" s="192"/>
      <c r="S1734" s="192"/>
      <c r="T1734" s="192"/>
      <c r="U1734" s="192"/>
      <c r="V1734" s="192"/>
      <c r="W1734" s="192"/>
      <c r="X1734" s="192"/>
      <c r="Y1734" s="192"/>
      <c r="Z1734" s="398"/>
    </row>
    <row r="1735" spans="1:26" s="23" customFormat="1" ht="16.5" thickTop="1" thickBot="1" x14ac:dyDescent="0.3">
      <c r="A1735" s="690"/>
      <c r="B1735" s="687" t="s">
        <v>82</v>
      </c>
      <c r="C1735" s="200" t="s">
        <v>91</v>
      </c>
      <c r="D1735" s="200">
        <f>D1727/D1724</f>
        <v>0.45469996077918684</v>
      </c>
      <c r="E1735" s="200" t="e">
        <f>E1727/E1724</f>
        <v>#DIV/0!</v>
      </c>
      <c r="F1735" s="200" t="e">
        <f t="shared" ref="F1735:X1735" si="63">F1727/F1724</f>
        <v>#DIV/0!</v>
      </c>
      <c r="G1735" s="200" t="e">
        <f t="shared" si="63"/>
        <v>#DIV/0!</v>
      </c>
      <c r="H1735" s="200" t="e">
        <f t="shared" si="63"/>
        <v>#DIV/0!</v>
      </c>
      <c r="I1735" s="200">
        <f t="shared" si="63"/>
        <v>0.5714285714285714</v>
      </c>
      <c r="J1735" s="200" t="e">
        <f t="shared" si="63"/>
        <v>#DIV/0!</v>
      </c>
      <c r="K1735" s="200" t="e">
        <f t="shared" si="63"/>
        <v>#DIV/0!</v>
      </c>
      <c r="L1735" s="200">
        <f t="shared" si="63"/>
        <v>0.41935483870967744</v>
      </c>
      <c r="M1735" s="200">
        <f t="shared" si="63"/>
        <v>0.46666666666666667</v>
      </c>
      <c r="N1735" s="200" t="e">
        <f t="shared" si="63"/>
        <v>#DIV/0!</v>
      </c>
      <c r="O1735" s="200" t="e">
        <f t="shared" si="63"/>
        <v>#DIV/0!</v>
      </c>
      <c r="P1735" s="200" t="e">
        <f t="shared" si="63"/>
        <v>#DIV/0!</v>
      </c>
      <c r="Q1735" s="200" t="e">
        <f t="shared" si="63"/>
        <v>#DIV/0!</v>
      </c>
      <c r="R1735" s="200" t="e">
        <f t="shared" si="63"/>
        <v>#DIV/0!</v>
      </c>
      <c r="S1735" s="200" t="e">
        <f t="shared" si="63"/>
        <v>#DIV/0!</v>
      </c>
      <c r="T1735" s="200" t="e">
        <f t="shared" si="63"/>
        <v>#DIV/0!</v>
      </c>
      <c r="U1735" s="200" t="e">
        <f t="shared" si="63"/>
        <v>#DIV/0!</v>
      </c>
      <c r="V1735" s="200" t="e">
        <f t="shared" si="63"/>
        <v>#DIV/0!</v>
      </c>
      <c r="W1735" s="200" t="e">
        <f t="shared" si="63"/>
        <v>#DIV/0!</v>
      </c>
      <c r="X1735" s="200" t="e">
        <f t="shared" si="63"/>
        <v>#DIV/0!</v>
      </c>
      <c r="Y1735" s="200"/>
      <c r="Z1735" s="406" t="e">
        <f>MEDIAN(E1735:X1735)</f>
        <v>#DIV/0!</v>
      </c>
    </row>
    <row r="1736" spans="1:26" s="204" customFormat="1" ht="15.75" thickBot="1" x14ac:dyDescent="0.3">
      <c r="A1736" s="690"/>
      <c r="B1736" s="688"/>
      <c r="C1736" s="193" t="s">
        <v>407</v>
      </c>
      <c r="Z1736" s="397"/>
    </row>
    <row r="1737" spans="1:26" s="204" customFormat="1" ht="15.75" thickBot="1" x14ac:dyDescent="0.3">
      <c r="A1737" s="690"/>
      <c r="B1737" s="688"/>
      <c r="C1737" s="188" t="s">
        <v>497</v>
      </c>
      <c r="D1737" s="233">
        <f t="shared" ref="D1737:X1737" si="64">D1724/D1730</f>
        <v>4.4994117647058823E-2</v>
      </c>
      <c r="E1737" s="188" t="e">
        <f t="shared" si="64"/>
        <v>#DIV/0!</v>
      </c>
      <c r="F1737" s="188" t="e">
        <f t="shared" si="64"/>
        <v>#DIV/0!</v>
      </c>
      <c r="G1737" s="188" t="e">
        <f t="shared" si="64"/>
        <v>#DIV/0!</v>
      </c>
      <c r="H1737" s="188" t="e">
        <f t="shared" si="64"/>
        <v>#DIV/0!</v>
      </c>
      <c r="I1737" s="188">
        <f t="shared" si="64"/>
        <v>7.0124444444444434E-2</v>
      </c>
      <c r="J1737" s="188" t="e">
        <f t="shared" si="64"/>
        <v>#DIV/0!</v>
      </c>
      <c r="K1737" s="188" t="e">
        <f t="shared" si="64"/>
        <v>#DIV/0!</v>
      </c>
      <c r="L1737" s="188">
        <f t="shared" si="64"/>
        <v>4.9520766773162937E-2</v>
      </c>
      <c r="M1737" s="188">
        <f t="shared" si="64"/>
        <v>3.8461538461538464E-2</v>
      </c>
      <c r="N1737" s="188" t="e">
        <f t="shared" si="64"/>
        <v>#DIV/0!</v>
      </c>
      <c r="O1737" s="188" t="e">
        <f t="shared" si="64"/>
        <v>#DIV/0!</v>
      </c>
      <c r="P1737" s="188" t="e">
        <f t="shared" si="64"/>
        <v>#DIV/0!</v>
      </c>
      <c r="Q1737" s="188" t="e">
        <f t="shared" si="64"/>
        <v>#DIV/0!</v>
      </c>
      <c r="R1737" s="188" t="e">
        <f t="shared" si="64"/>
        <v>#DIV/0!</v>
      </c>
      <c r="S1737" s="188" t="e">
        <f t="shared" si="64"/>
        <v>#DIV/0!</v>
      </c>
      <c r="T1737" s="188" t="e">
        <f t="shared" si="64"/>
        <v>#DIV/0!</v>
      </c>
      <c r="U1737" s="188" t="e">
        <f t="shared" si="64"/>
        <v>#DIV/0!</v>
      </c>
      <c r="V1737" s="188" t="e">
        <f t="shared" si="64"/>
        <v>#DIV/0!</v>
      </c>
      <c r="W1737" s="188" t="e">
        <f t="shared" si="64"/>
        <v>#DIV/0!</v>
      </c>
      <c r="X1737" s="188" t="e">
        <f t="shared" si="64"/>
        <v>#DIV/0!</v>
      </c>
      <c r="Y1737" s="188"/>
      <c r="Z1737" s="404"/>
    </row>
    <row r="1738" spans="1:26" s="204" customFormat="1" x14ac:dyDescent="0.25">
      <c r="A1738" s="690"/>
      <c r="B1738" s="688"/>
      <c r="C1738" s="189" t="s">
        <v>445</v>
      </c>
      <c r="D1738" s="234">
        <f>D1737/'Summary (banks)'!$D$81</f>
        <v>1.0006521158278259</v>
      </c>
      <c r="E1738" s="230" t="e">
        <f>E1737/'Summary (banks)'!$E$81</f>
        <v>#DIV/0!</v>
      </c>
      <c r="F1738" s="230" t="e">
        <f>F1737/'Summary (banks)'!$F$81</f>
        <v>#DIV/0!</v>
      </c>
      <c r="G1738" s="230" t="e">
        <f>G1737/'Summary (banks)'!$G$81</f>
        <v>#DIV/0!</v>
      </c>
      <c r="H1738" s="230" t="e">
        <f>H1737/'Summary (banks)'!$H$81</f>
        <v>#DIV/0!</v>
      </c>
      <c r="I1738" s="230">
        <f>I1737/'Summary (banks)'!$I$81</f>
        <v>-4.459225213394614</v>
      </c>
      <c r="J1738" s="230" t="e">
        <f>J1737/'Summary (banks)'!$J$81</f>
        <v>#DIV/0!</v>
      </c>
      <c r="K1738" s="230" t="e">
        <f>K1737/'Summary (banks)'!$K$81</f>
        <v>#DIV/0!</v>
      </c>
      <c r="L1738" s="230">
        <f>L1737/'Summary (banks)'!$L$81</f>
        <v>1.0673666038772589</v>
      </c>
      <c r="M1738" s="230">
        <f>M1737/'Summary (banks)'!$M$81</f>
        <v>0.59921143362996787</v>
      </c>
      <c r="N1738" s="230" t="e">
        <f>N1737/'Summary (banks)'!$N$81</f>
        <v>#DIV/0!</v>
      </c>
      <c r="O1738" s="230" t="e">
        <f>O1737/'Summary (banks)'!$O$81</f>
        <v>#DIV/0!</v>
      </c>
      <c r="P1738" s="230" t="e">
        <f>P1737/'Summary (banks)'!$P$81</f>
        <v>#DIV/0!</v>
      </c>
      <c r="Q1738" s="230" t="e">
        <f>Q1737/'Summary (banks)'!$Q$81</f>
        <v>#DIV/0!</v>
      </c>
      <c r="R1738" s="230" t="e">
        <f>R1737/'Summary (banks)'!$R$81</f>
        <v>#DIV/0!</v>
      </c>
      <c r="S1738" s="230" t="e">
        <f>S1737/'Summary (banks)'!$S$81</f>
        <v>#DIV/0!</v>
      </c>
      <c r="T1738" s="230" t="e">
        <f>T1737/'Summary (banks)'!$T$81</f>
        <v>#DIV/0!</v>
      </c>
      <c r="U1738" s="230" t="e">
        <f>U1737/'Summary (banks)'!$U$81</f>
        <v>#DIV/0!</v>
      </c>
      <c r="V1738" s="230" t="e">
        <f>V1737/'Summary (banks)'!$V$81</f>
        <v>#DIV/0!</v>
      </c>
      <c r="W1738" s="230" t="e">
        <f>W1737/'Summary (banks)'!$W$81</f>
        <v>#DIV/0!</v>
      </c>
      <c r="X1738" s="230" t="e">
        <f>X1737/'Summary (banks)'!$X$81</f>
        <v>#DIV/0!</v>
      </c>
      <c r="Z1738" s="397"/>
    </row>
    <row r="1739" spans="1:26" s="364" customFormat="1" x14ac:dyDescent="0.25">
      <c r="A1739" s="690"/>
      <c r="B1739" s="688"/>
      <c r="C1739" s="359" t="s">
        <v>446</v>
      </c>
      <c r="D1739" s="363">
        <f>D1737/'Summary (banks)'!$D$84</f>
        <v>0.77925300596722202</v>
      </c>
      <c r="E1739" s="264" t="e">
        <f>E1737/'Summary (banks)'!$E$84</f>
        <v>#DIV/0!</v>
      </c>
      <c r="F1739" s="264" t="e">
        <f>F1737/'Summary (banks)'!$F$84</f>
        <v>#DIV/0!</v>
      </c>
      <c r="G1739" s="264" t="e">
        <f>G1737/'Summary (banks)'!$G$84</f>
        <v>#DIV/0!</v>
      </c>
      <c r="H1739" s="264" t="e">
        <f>H1737/'Summary (banks)'!$H$84</f>
        <v>#DIV/0!</v>
      </c>
      <c r="I1739" s="264">
        <f>I1737/'Summary (banks)'!$I$84</f>
        <v>21.866045321637465</v>
      </c>
      <c r="J1739" s="264" t="e">
        <f>J1737/'Summary (banks)'!$J$84</f>
        <v>#DIV/0!</v>
      </c>
      <c r="K1739" s="264" t="e">
        <f>K1737/'Summary (banks)'!$K$84</f>
        <v>#DIV/0!</v>
      </c>
      <c r="L1739" s="264">
        <f>L1737/'Summary (banks)'!$L$84</f>
        <v>0.88981864100436159</v>
      </c>
      <c r="M1739" s="264">
        <f>M1737/'Summary (banks)'!$M$84</f>
        <v>0.2595652754888424</v>
      </c>
      <c r="N1739" s="264" t="e">
        <f>N1737/'Summary (banks)'!$N$84</f>
        <v>#DIV/0!</v>
      </c>
      <c r="O1739" s="264" t="e">
        <f>O1737/'Summary (banks)'!$O$84</f>
        <v>#DIV/0!</v>
      </c>
      <c r="P1739" s="264" t="e">
        <f>P1737/'Summary (banks)'!$P$84</f>
        <v>#DIV/0!</v>
      </c>
      <c r="Q1739" s="264" t="e">
        <f>Q1737/'Summary (banks)'!$Q$84</f>
        <v>#DIV/0!</v>
      </c>
      <c r="R1739" s="264" t="e">
        <f>R1737/'Summary (banks)'!$R$84</f>
        <v>#DIV/0!</v>
      </c>
      <c r="S1739" s="264" t="e">
        <f>S1737/'Summary (banks)'!$S$84</f>
        <v>#DIV/0!</v>
      </c>
      <c r="T1739" s="264" t="e">
        <f>T1737/'Summary (banks)'!$T$84</f>
        <v>#DIV/0!</v>
      </c>
      <c r="U1739" s="264" t="e">
        <f>U1737/'Summary (banks)'!$U$84</f>
        <v>#DIV/0!</v>
      </c>
      <c r="V1739" s="264" t="e">
        <f>V1737/'Summary (banks)'!$V$84</f>
        <v>#DIV/0!</v>
      </c>
      <c r="W1739" s="264" t="e">
        <f>W1737/'Summary (banks)'!$W$84</f>
        <v>#DIV/0!</v>
      </c>
      <c r="X1739" s="264" t="e">
        <f>X1737/'Summary (banks)'!$X$84</f>
        <v>#DIV/0!</v>
      </c>
      <c r="Y1739" s="360"/>
      <c r="Z1739" s="397"/>
    </row>
    <row r="1740" spans="1:26" s="204" customFormat="1" ht="15.75" thickBot="1" x14ac:dyDescent="0.3">
      <c r="A1740" s="690"/>
      <c r="B1740" s="688"/>
      <c r="C1740" s="372" t="s">
        <v>447</v>
      </c>
      <c r="D1740" s="234">
        <f>D1737/'Summary (banks)'!$D$92</f>
        <v>1.0772758348773221</v>
      </c>
      <c r="E1740" s="230" t="e">
        <f>E1737/'Summary (banks)'!$E$86</f>
        <v>#DIV/0!</v>
      </c>
      <c r="F1740" s="230" t="e">
        <f>F1737/'Summary (banks)'!$F$86</f>
        <v>#DIV/0!</v>
      </c>
      <c r="G1740" s="230" t="e">
        <f>G1737/'Summary (banks)'!$G$86</f>
        <v>#DIV/0!</v>
      </c>
      <c r="H1740" s="230" t="e">
        <f>H1737/'Summary (banks)'!$H$86</f>
        <v>#DIV/0!</v>
      </c>
      <c r="I1740" s="230">
        <f>I1737/'Summary (banks)'!$I$86</f>
        <v>1.0858318098720292</v>
      </c>
      <c r="J1740" s="230" t="e">
        <f>J1737/'Summary (banks)'!$J$86</f>
        <v>#DIV/0!</v>
      </c>
      <c r="K1740" s="230" t="e">
        <f>K1737/'Summary (banks)'!$K$86</f>
        <v>#DIV/0!</v>
      </c>
      <c r="L1740" s="230">
        <f>L1737/'Summary (banks)'!$L$86</f>
        <v>0.18992800788485067</v>
      </c>
      <c r="M1740" s="230">
        <f>M1737/'Summary (banks)'!$M$86</f>
        <v>0.29775487670224515</v>
      </c>
      <c r="N1740" s="230" t="e">
        <f>N1737/'Summary (banks)'!$N$86</f>
        <v>#DIV/0!</v>
      </c>
      <c r="O1740" s="230" t="e">
        <f>O1737/'Summary (banks)'!$O$86</f>
        <v>#DIV/0!</v>
      </c>
      <c r="P1740" s="230" t="e">
        <f>P1737/'Summary (banks)'!$P$86</f>
        <v>#DIV/0!</v>
      </c>
      <c r="Q1740" s="230" t="e">
        <f>Q1737/'Summary (banks)'!$Q$86</f>
        <v>#DIV/0!</v>
      </c>
      <c r="R1740" s="230" t="e">
        <f>R1737/'Summary (banks)'!$R$86</f>
        <v>#DIV/0!</v>
      </c>
      <c r="S1740" s="230" t="e">
        <f>S1737/'Summary (banks)'!$S$86</f>
        <v>#DIV/0!</v>
      </c>
      <c r="T1740" s="230" t="e">
        <f>T1737/'Summary (banks)'!$T$86</f>
        <v>#DIV/0!</v>
      </c>
      <c r="U1740" s="230" t="e">
        <f>U1737/'Summary (banks)'!$U$86</f>
        <v>#DIV/0!</v>
      </c>
      <c r="V1740" s="230" t="e">
        <f>V1737/'Summary (banks)'!$V$86</f>
        <v>#DIV/0!</v>
      </c>
      <c r="W1740" s="230" t="e">
        <f>W1737/'Summary (banks)'!$W$86</f>
        <v>#DIV/0!</v>
      </c>
      <c r="X1740" s="230" t="e">
        <f>X1737/'Summary (banks)'!$X$86</f>
        <v>#DIV/0!</v>
      </c>
      <c r="Z1740" s="397"/>
    </row>
    <row r="1741" spans="1:26" s="230" customFormat="1" ht="15.75" thickBot="1" x14ac:dyDescent="0.3">
      <c r="A1741" s="690"/>
      <c r="B1741" s="688"/>
      <c r="C1741" s="201" t="s">
        <v>498</v>
      </c>
      <c r="D1741" s="201">
        <f t="shared" ref="D1741:X1741" si="65">D1724/D1721</f>
        <v>0.34562378564005247</v>
      </c>
      <c r="E1741" s="201" t="e">
        <f t="shared" si="65"/>
        <v>#DIV/0!</v>
      </c>
      <c r="F1741" s="201" t="e">
        <f t="shared" si="65"/>
        <v>#DIV/0!</v>
      </c>
      <c r="G1741" s="201" t="e">
        <f t="shared" si="65"/>
        <v>#DIV/0!</v>
      </c>
      <c r="H1741" s="201" t="e">
        <f t="shared" si="65"/>
        <v>#DIV/0!</v>
      </c>
      <c r="I1741" s="201">
        <f t="shared" si="65"/>
        <v>0.21212121212121213</v>
      </c>
      <c r="J1741" s="201" t="e">
        <f t="shared" si="65"/>
        <v>#DIV/0!</v>
      </c>
      <c r="K1741" s="201" t="e">
        <f t="shared" si="65"/>
        <v>#DIV/0!</v>
      </c>
      <c r="L1741" s="201">
        <f t="shared" si="65"/>
        <v>0.38750000000000001</v>
      </c>
      <c r="M1741" s="201">
        <f t="shared" si="65"/>
        <v>0.35294117647058826</v>
      </c>
      <c r="N1741" s="201" t="e">
        <f t="shared" si="65"/>
        <v>#DIV/0!</v>
      </c>
      <c r="O1741" s="201" t="e">
        <f t="shared" si="65"/>
        <v>#DIV/0!</v>
      </c>
      <c r="P1741" s="201" t="e">
        <f t="shared" si="65"/>
        <v>#DIV/0!</v>
      </c>
      <c r="Q1741" s="201" t="e">
        <f t="shared" si="65"/>
        <v>#DIV/0!</v>
      </c>
      <c r="R1741" s="201" t="e">
        <f t="shared" si="65"/>
        <v>#DIV/0!</v>
      </c>
      <c r="S1741" s="201" t="e">
        <f t="shared" si="65"/>
        <v>#DIV/0!</v>
      </c>
      <c r="T1741" s="201" t="e">
        <f t="shared" si="65"/>
        <v>#DIV/0!</v>
      </c>
      <c r="U1741" s="201" t="e">
        <f t="shared" si="65"/>
        <v>#DIV/0!</v>
      </c>
      <c r="V1741" s="201" t="e">
        <f t="shared" si="65"/>
        <v>#DIV/0!</v>
      </c>
      <c r="W1741" s="201" t="e">
        <f t="shared" si="65"/>
        <v>#DIV/0!</v>
      </c>
      <c r="X1741" s="201" t="e">
        <f t="shared" si="65"/>
        <v>#DIV/0!</v>
      </c>
      <c r="Y1741" s="201"/>
      <c r="Z1741" s="407"/>
    </row>
    <row r="1742" spans="1:26" s="230" customFormat="1" x14ac:dyDescent="0.25">
      <c r="A1742" s="690"/>
      <c r="B1742" s="688"/>
      <c r="C1742" s="382" t="s">
        <v>445</v>
      </c>
      <c r="D1742" s="230">
        <f>D1741/'Summary (banks)'!$D$94</f>
        <v>1.7897307113217413</v>
      </c>
      <c r="E1742" s="230" t="e">
        <f>E1741/'Summary (banks)'!$E$94</f>
        <v>#DIV/0!</v>
      </c>
      <c r="F1742" s="230" t="e">
        <f>F1741/'Summary (banks)'!$F$94</f>
        <v>#DIV/0!</v>
      </c>
      <c r="G1742" s="230" t="e">
        <f>G1741/'Summary (banks)'!$G$94</f>
        <v>#DIV/0!</v>
      </c>
      <c r="H1742" s="230" t="e">
        <f>H1741/'Summary (banks)'!$H$94</f>
        <v>#DIV/0!</v>
      </c>
      <c r="I1742" s="230">
        <f>I1741/'Summary (banks)'!$I$94</f>
        <v>-2.1294295549055882</v>
      </c>
      <c r="J1742" s="230" t="e">
        <f>J1741/'Summary (banks)'!$J$94</f>
        <v>#DIV/0!</v>
      </c>
      <c r="K1742" s="230" t="e">
        <f>K1741/'Summary (banks)'!$K$94</f>
        <v>#DIV/0!</v>
      </c>
      <c r="L1742" s="230">
        <f>L1741/'Summary (banks)'!$L$94</f>
        <v>1.6260288823433153</v>
      </c>
      <c r="M1742" s="230">
        <f>M1741/'Summary (banks)'!$M$94</f>
        <v>1.2753767769978979</v>
      </c>
      <c r="N1742" s="230" t="e">
        <f>N1741/'Summary (banks)'!$N$94</f>
        <v>#DIV/0!</v>
      </c>
      <c r="O1742" s="230" t="e">
        <f>O1741/'Summary (banks)'!$O$94</f>
        <v>#DIV/0!</v>
      </c>
      <c r="P1742" s="230" t="e">
        <f>P1741/'Summary (banks)'!$P$94</f>
        <v>#DIV/0!</v>
      </c>
      <c r="Q1742" s="230" t="e">
        <f>Q1741/'Summary (banks)'!$Q$94</f>
        <v>#DIV/0!</v>
      </c>
      <c r="R1742" s="230" t="e">
        <f>R1741/'Summary (banks)'!$R$94</f>
        <v>#DIV/0!</v>
      </c>
      <c r="S1742" s="230" t="e">
        <f>S1741/'Summary (banks)'!$S$94</f>
        <v>#DIV/0!</v>
      </c>
      <c r="T1742" s="230" t="e">
        <f>T1741/'Summary (banks)'!$T$94</f>
        <v>#DIV/0!</v>
      </c>
      <c r="U1742" s="230" t="e">
        <f>U1741/'Summary (banks)'!$U$94</f>
        <v>#DIV/0!</v>
      </c>
      <c r="V1742" s="230" t="e">
        <f>V1741/'Summary (banks)'!$V$94</f>
        <v>#DIV/0!</v>
      </c>
      <c r="W1742" s="230" t="e">
        <f>W1741/'Summary (banks)'!$W$94</f>
        <v>#DIV/0!</v>
      </c>
      <c r="X1742" s="230" t="e">
        <f>X1741/'Summary (banks)'!$X$94</f>
        <v>#DIV/0!</v>
      </c>
      <c r="Z1742" s="399"/>
    </row>
    <row r="1743" spans="1:26" s="386" customFormat="1" x14ac:dyDescent="0.25">
      <c r="A1743" s="690"/>
      <c r="B1743" s="688"/>
      <c r="C1743" s="383" t="s">
        <v>446</v>
      </c>
      <c r="D1743" s="264">
        <f>D1741/'Summary (banks)'!$D$97</f>
        <v>1.3090470081940597</v>
      </c>
      <c r="E1743" s="264" t="e">
        <f>E1741/'Summary (banks)'!$E$97</f>
        <v>#DIV/0!</v>
      </c>
      <c r="F1743" s="264" t="e">
        <f>F1741/'Summary (banks)'!$F$97</f>
        <v>#DIV/0!</v>
      </c>
      <c r="G1743" s="264" t="e">
        <f>G1741/'Summary (banks)'!$G$97</f>
        <v>#DIV/0!</v>
      </c>
      <c r="H1743" s="264" t="e">
        <f>H1741/'Summary (banks)'!$H$97</f>
        <v>#DIV/0!</v>
      </c>
      <c r="I1743" s="264">
        <f>I1741/'Summary (banks)'!$I$97</f>
        <v>8.5504385964912437</v>
      </c>
      <c r="J1743" s="264" t="e">
        <f>J1741/'Summary (banks)'!$J$97</f>
        <v>#DIV/0!</v>
      </c>
      <c r="K1743" s="264" t="e">
        <f>K1741/'Summary (banks)'!$K$97</f>
        <v>#DIV/0!</v>
      </c>
      <c r="L1743" s="264">
        <f>L1741/'Summary (banks)'!$L$97</f>
        <v>1.1774506505159263</v>
      </c>
      <c r="M1743" s="264">
        <f>M1741/'Summary (banks)'!$M$97</f>
        <v>0.96992404373445973</v>
      </c>
      <c r="N1743" s="264" t="e">
        <f>N1741/'Summary (banks)'!$N$97</f>
        <v>#DIV/0!</v>
      </c>
      <c r="O1743" s="264" t="e">
        <f>O1741/'Summary (banks)'!$O$97</f>
        <v>#DIV/0!</v>
      </c>
      <c r="P1743" s="264" t="e">
        <f>P1741/'Summary (banks)'!$P$97</f>
        <v>#DIV/0!</v>
      </c>
      <c r="Q1743" s="264" t="e">
        <f>Q1741/'Summary (banks)'!$Q$97</f>
        <v>#DIV/0!</v>
      </c>
      <c r="R1743" s="264" t="e">
        <f>R1741/'Summary (banks)'!$R$97</f>
        <v>#DIV/0!</v>
      </c>
      <c r="S1743" s="264" t="e">
        <f>S1741/'Summary (banks)'!$S$97</f>
        <v>#DIV/0!</v>
      </c>
      <c r="T1743" s="264" t="e">
        <f>T1741/'Summary (banks)'!$T$97</f>
        <v>#DIV/0!</v>
      </c>
      <c r="U1743" s="264" t="e">
        <f>U1741/'Summary (banks)'!$U$97</f>
        <v>#DIV/0!</v>
      </c>
      <c r="V1743" s="264" t="e">
        <f>V1741/'Summary (banks)'!$V$97</f>
        <v>#DIV/0!</v>
      </c>
      <c r="W1743" s="264" t="e">
        <f>W1741/'Summary (banks)'!$W$97</f>
        <v>#DIV/0!</v>
      </c>
      <c r="X1743" s="264" t="e">
        <f>X1741/'Summary (banks)'!$X$97</f>
        <v>#DIV/0!</v>
      </c>
      <c r="Y1743" s="264"/>
      <c r="Z1743" s="399"/>
    </row>
    <row r="1744" spans="1:26" s="230" customFormat="1" x14ac:dyDescent="0.25">
      <c r="A1744" s="690"/>
      <c r="B1744" s="688"/>
      <c r="C1744" s="385" t="s">
        <v>447</v>
      </c>
      <c r="D1744" s="230">
        <f>D1741/'Summary (banks)'!$D$105</f>
        <v>1.5931239557377319</v>
      </c>
      <c r="E1744" s="230" t="e">
        <f>E1741/'Summary (banks)'!$E$99</f>
        <v>#DIV/0!</v>
      </c>
      <c r="F1744" s="230" t="e">
        <f>F1741/'Summary (banks)'!$F$99</f>
        <v>#DIV/0!</v>
      </c>
      <c r="G1744" s="230" t="e">
        <f>G1741/'Summary (banks)'!$G$99</f>
        <v>#DIV/0!</v>
      </c>
      <c r="H1744" s="230" t="e">
        <f>H1741/'Summary (banks)'!$H$99</f>
        <v>#DIV/0!</v>
      </c>
      <c r="I1744" s="230">
        <f>I1741/'Summary (banks)'!$I$99</f>
        <v>1.1461137887097668</v>
      </c>
      <c r="J1744" s="230" t="e">
        <f>J1741/'Summary (banks)'!$J$99</f>
        <v>#DIV/0!</v>
      </c>
      <c r="K1744" s="230" t="e">
        <f>K1741/'Summary (banks)'!$K$99</f>
        <v>#DIV/0!</v>
      </c>
      <c r="L1744" s="230">
        <f>L1741/'Summary (banks)'!$L$99</f>
        <v>0.75016766020864389</v>
      </c>
      <c r="M1744" s="230">
        <f>M1741/'Summary (banks)'!$M$99</f>
        <v>0.93385871094849437</v>
      </c>
      <c r="N1744" s="230" t="e">
        <f>N1741/'Summary (banks)'!$N$99</f>
        <v>#DIV/0!</v>
      </c>
      <c r="O1744" s="230" t="e">
        <f>O1741/'Summary (banks)'!$O$99</f>
        <v>#DIV/0!</v>
      </c>
      <c r="P1744" s="230" t="e">
        <f>P1741/'Summary (banks)'!$P$99</f>
        <v>#DIV/0!</v>
      </c>
      <c r="Q1744" s="230" t="e">
        <f>Q1741/'Summary (banks)'!$Q$99</f>
        <v>#DIV/0!</v>
      </c>
      <c r="R1744" s="230" t="e">
        <f>R1741/'Summary (banks)'!$R$99</f>
        <v>#DIV/0!</v>
      </c>
      <c r="S1744" s="230" t="e">
        <f>S1741/'Summary (banks)'!$S$99</f>
        <v>#DIV/0!</v>
      </c>
      <c r="T1744" s="230" t="e">
        <f>T1741/'Summary (banks)'!$T$99</f>
        <v>#DIV/0!</v>
      </c>
      <c r="U1744" s="230" t="e">
        <f>U1741/'Summary (banks)'!$U$99</f>
        <v>#DIV/0!</v>
      </c>
      <c r="V1744" s="230" t="e">
        <f>V1741/'Summary (banks)'!$V$99</f>
        <v>#DIV/0!</v>
      </c>
      <c r="W1744" s="230" t="e">
        <f>W1741/'Summary (banks)'!$W$99</f>
        <v>#DIV/0!</v>
      </c>
      <c r="X1744" s="230" t="e">
        <f>X1741/'Summary (banks)'!$X$99</f>
        <v>#DIV/0!</v>
      </c>
      <c r="Z1744" s="399"/>
    </row>
    <row r="1745" spans="1:26" s="51" customFormat="1" x14ac:dyDescent="0.25">
      <c r="A1745" s="422"/>
      <c r="B1745" s="423"/>
      <c r="C1745" s="424"/>
      <c r="D1745" s="425"/>
      <c r="E1745" s="426"/>
      <c r="F1745" s="426"/>
      <c r="G1745" s="426"/>
      <c r="H1745" s="426"/>
      <c r="I1745" s="426"/>
      <c r="J1745" s="426"/>
      <c r="K1745" s="426"/>
      <c r="L1745" s="426"/>
      <c r="M1745" s="426"/>
      <c r="N1745" s="426"/>
      <c r="O1745" s="426"/>
      <c r="P1745" s="426"/>
      <c r="Q1745" s="426"/>
      <c r="R1745" s="426"/>
      <c r="S1745" s="426"/>
      <c r="T1745" s="426"/>
      <c r="U1745" s="426"/>
      <c r="V1745" s="426"/>
      <c r="W1745" s="426"/>
      <c r="X1745" s="426"/>
      <c r="Y1745" s="97"/>
      <c r="Z1745" s="97"/>
    </row>
    <row r="1746" spans="1:26" s="51" customFormat="1" ht="15.75" thickBot="1" x14ac:dyDescent="0.3">
      <c r="A1746" s="412"/>
      <c r="B1746" s="199"/>
    </row>
    <row r="1747" spans="1:26" s="204" customFormat="1" ht="15.75" thickBot="1" x14ac:dyDescent="0.3">
      <c r="A1747" s="682" t="s">
        <v>125</v>
      </c>
      <c r="B1747" s="684" t="s">
        <v>331</v>
      </c>
      <c r="C1747" s="188" t="s">
        <v>2</v>
      </c>
      <c r="D1747" s="203">
        <f>SUM(E1747:X1747)</f>
        <v>2004.6593519999999</v>
      </c>
      <c r="E1747" s="203">
        <f>HSBC!C14</f>
        <v>1438.0519999999999</v>
      </c>
      <c r="F1747" s="203">
        <f>Barclays!D8</f>
        <v>50.985334000000002</v>
      </c>
      <c r="G1747" s="203">
        <f>RBS!C10</f>
        <v>-1.377982</v>
      </c>
      <c r="H1747" s="203"/>
      <c r="I1747" s="203">
        <f>'Standard Chartered'!C15</f>
        <v>0</v>
      </c>
      <c r="J1747" s="188">
        <f>'BNP Paribas'!C15</f>
        <v>53</v>
      </c>
      <c r="K1747" s="188">
        <f>'Crédit Agricole'!C11</f>
        <v>0</v>
      </c>
      <c r="L1747" s="188">
        <f>'Société Générale'!C17</f>
        <v>53</v>
      </c>
      <c r="M1747" s="188">
        <f>'BPCE group'!C13</f>
        <v>6</v>
      </c>
      <c r="N1747" s="188"/>
      <c r="O1747" s="188">
        <f>'Deutsche Bank'!C10</f>
        <v>274</v>
      </c>
      <c r="P1747" s="188"/>
      <c r="Q1747" s="188"/>
      <c r="R1747" s="188"/>
      <c r="S1747" s="188">
        <f>Rabobank!D10</f>
        <v>97</v>
      </c>
      <c r="T1747" s="188"/>
      <c r="U1747" s="188"/>
      <c r="V1747" s="188">
        <f>Santander!C11</f>
        <v>34</v>
      </c>
      <c r="W1747" s="188"/>
      <c r="X1747" s="188"/>
      <c r="Y1747" s="188"/>
      <c r="Z1747" s="404"/>
    </row>
    <row r="1748" spans="1:26" s="23" customFormat="1" x14ac:dyDescent="0.25">
      <c r="A1748" s="683"/>
      <c r="B1748" s="685"/>
      <c r="C1748" s="189" t="s">
        <v>333</v>
      </c>
      <c r="D1748" s="230">
        <f>D1747/'Summary (banks)'!$D$3</f>
        <v>4.1044816849665176E-3</v>
      </c>
      <c r="E1748" s="230">
        <f>E1747/'Summary (banks)'!$E$3</f>
        <v>2.6672240802675582E-2</v>
      </c>
      <c r="F1748" s="230">
        <f>F1747/'Summary (banks)'!$F$3</f>
        <v>1.2620663778694955E-3</v>
      </c>
      <c r="G1748" s="230">
        <f>G1747/'Summary (banks)'!$G$3</f>
        <v>-7.7381412984601103E-5</v>
      </c>
      <c r="H1748" s="230">
        <f>H1747/'Summary (banks)'!$H$3</f>
        <v>0</v>
      </c>
      <c r="I1748" s="230">
        <f>I1747/'Summary (banks)'!$I$3</f>
        <v>0</v>
      </c>
      <c r="J1748" s="230">
        <f>J1747/'Summary (banks)'!$J$3</f>
        <v>1.2343378825282966E-3</v>
      </c>
      <c r="K1748" s="230">
        <f>K1747/'Summary (banks)'!$K$3</f>
        <v>0</v>
      </c>
      <c r="L1748" s="230">
        <f>L1747/'Summary (banks)'!$L$3</f>
        <v>2.0668408532542996E-3</v>
      </c>
      <c r="M1748" s="230">
        <f>M1747/'Summary (banks)'!$M$3</f>
        <v>2.5142474019443513E-4</v>
      </c>
      <c r="N1748" s="230">
        <f>N1747/'Summary (banks)'!$N$3</f>
        <v>0</v>
      </c>
      <c r="O1748" s="230">
        <f>O1747/'Summary (banks)'!$O$3</f>
        <v>7.9014909017504405E-3</v>
      </c>
      <c r="P1748" s="230">
        <f>P1747/'Summary (banks)'!$P$3</f>
        <v>0</v>
      </c>
      <c r="Q1748" s="230">
        <f>Q1747/'Summary (banks)'!$Q$3</f>
        <v>0</v>
      </c>
      <c r="R1748" s="230">
        <f>R1747/'Summary (banks)'!$R$3</f>
        <v>0</v>
      </c>
      <c r="S1748" s="230">
        <f>S1747/'Summary (banks)'!$S$3</f>
        <v>7.4535116028891964E-3</v>
      </c>
      <c r="T1748" s="230">
        <f>T1747/'Summary (banks)'!$T$3</f>
        <v>0</v>
      </c>
      <c r="U1748" s="230">
        <f>U1747/'Summary (banks)'!$U$3</f>
        <v>0</v>
      </c>
      <c r="V1748" s="230">
        <f>V1747/'Summary (banks)'!$V$3</f>
        <v>7.4082144024403525E-4</v>
      </c>
      <c r="W1748" s="230">
        <f>W1747/'Summary (banks)'!$W$3</f>
        <v>0</v>
      </c>
      <c r="X1748" s="230">
        <f>X1747/'Summary (banks)'!$X$3</f>
        <v>0</v>
      </c>
      <c r="Y1748" s="204"/>
      <c r="Z1748" s="397"/>
    </row>
    <row r="1749" spans="1:26" s="360" customFormat="1" ht="15.75" thickBot="1" x14ac:dyDescent="0.3">
      <c r="A1749" s="683"/>
      <c r="B1749" s="685"/>
      <c r="C1749" s="359" t="s">
        <v>334</v>
      </c>
      <c r="D1749" s="264">
        <f>D1747/'Summary (banks)'!$D$7</f>
        <v>7.8197314847757854E-3</v>
      </c>
      <c r="E1749" s="264">
        <f>E1747/'Summary (banks)'!$E$7</f>
        <v>3.5671952228658328E-2</v>
      </c>
      <c r="F1749" s="264">
        <f>F1747/'Summary (banks)'!$F$7</f>
        <v>2.6405937767627749E-3</v>
      </c>
      <c r="G1749" s="264">
        <f>G1747/'Summary (banks)'!$G$7</f>
        <v>-5.2083333333333333E-4</v>
      </c>
      <c r="H1749" s="264">
        <f>H1747/'Summary (banks)'!$H$7</f>
        <v>0</v>
      </c>
      <c r="I1749" s="264">
        <f>I1747/'Summary (banks)'!$I$7</f>
        <v>0</v>
      </c>
      <c r="J1749" s="264">
        <f>J1747/'Summary (banks)'!$J$7</f>
        <v>1.8510110711416896E-3</v>
      </c>
      <c r="K1749" s="264">
        <f>K1747/'Summary (banks)'!$K$7</f>
        <v>0</v>
      </c>
      <c r="L1749" s="264">
        <f>L1747/'Summary (banks)'!$L$7</f>
        <v>3.9125941237265613E-3</v>
      </c>
      <c r="M1749" s="264">
        <f>M1747/'Summary (banks)'!$M$7</f>
        <v>1.2642225031605564E-3</v>
      </c>
      <c r="N1749" s="264">
        <f>N1747/'Summary (banks)'!$N$7</f>
        <v>0</v>
      </c>
      <c r="O1749" s="264">
        <f>O1747/'Summary (banks)'!$O$7</f>
        <v>1.1337774651384119E-2</v>
      </c>
      <c r="P1749" s="264">
        <f>P1747/'Summary (banks)'!$P$7</f>
        <v>0</v>
      </c>
      <c r="Q1749" s="264">
        <f>Q1747/'Summary (banks)'!$Q$7</f>
        <v>0</v>
      </c>
      <c r="R1749" s="264">
        <f>R1747/'Summary (banks)'!$R$7</f>
        <v>0</v>
      </c>
      <c r="S1749" s="264">
        <f>S1747/'Summary (banks)'!$S$7</f>
        <v>2.3424293648877083E-2</v>
      </c>
      <c r="T1749" s="264">
        <f>T1747/'Summary (banks)'!$T$7</f>
        <v>0</v>
      </c>
      <c r="U1749" s="264">
        <f>U1747/'Summary (banks)'!$U$7</f>
        <v>0</v>
      </c>
      <c r="V1749" s="264">
        <f>V1747/'Summary (banks)'!$V$7</f>
        <v>8.4275232996232406E-4</v>
      </c>
      <c r="W1749" s="264">
        <f>W1747/'Summary (banks)'!$W$7</f>
        <v>0</v>
      </c>
      <c r="X1749" s="264">
        <f>X1747/'Summary (banks)'!$X$7</f>
        <v>0</v>
      </c>
      <c r="Z1749" s="397"/>
    </row>
    <row r="1750" spans="1:26" s="204" customFormat="1" ht="15.75" thickBot="1" x14ac:dyDescent="0.3">
      <c r="A1750" s="683"/>
      <c r="B1750" s="685"/>
      <c r="C1750" s="188" t="s">
        <v>6</v>
      </c>
      <c r="D1750" s="203">
        <f>SUM(E1750:X1750)</f>
        <v>736.18105199999991</v>
      </c>
      <c r="E1750" s="203">
        <f>HSBC!E14</f>
        <v>437.27599999999995</v>
      </c>
      <c r="F1750" s="203">
        <f>Barclays!F8</f>
        <v>-2.7559640000000001</v>
      </c>
      <c r="G1750" s="203">
        <f>RBS!E10</f>
        <v>-16.535784</v>
      </c>
      <c r="H1750" s="203"/>
      <c r="I1750" s="203">
        <f>'Standard Chartered'!E15</f>
        <v>-1.8031999999999999</v>
      </c>
      <c r="J1750" s="188">
        <f>'BNP Paribas'!E15</f>
        <v>19</v>
      </c>
      <c r="K1750" s="188">
        <f>'Crédit Agricole'!E11</f>
        <v>0</v>
      </c>
      <c r="L1750" s="188">
        <f>'Société Générale'!E17</f>
        <v>19</v>
      </c>
      <c r="M1750" s="188">
        <f>'BPCE group'!E13</f>
        <v>-4</v>
      </c>
      <c r="N1750" s="188"/>
      <c r="O1750" s="188">
        <f>'Deutsche Bank'!E10</f>
        <v>221</v>
      </c>
      <c r="P1750" s="188"/>
      <c r="Q1750" s="188"/>
      <c r="R1750" s="188"/>
      <c r="S1750" s="188">
        <f>Rabobank!F10</f>
        <v>56</v>
      </c>
      <c r="T1750" s="188"/>
      <c r="U1750" s="188"/>
      <c r="V1750" s="188">
        <f>Santander!E11</f>
        <v>9</v>
      </c>
      <c r="W1750" s="188"/>
      <c r="X1750" s="188"/>
      <c r="Y1750" s="188"/>
      <c r="Z1750" s="404"/>
    </row>
    <row r="1751" spans="1:26" s="23" customFormat="1" x14ac:dyDescent="0.25">
      <c r="A1751" s="683"/>
      <c r="B1751" s="685"/>
      <c r="C1751" s="189" t="s">
        <v>335</v>
      </c>
      <c r="D1751" s="230">
        <f>D1750/'Summary (banks)'!$D$29</f>
        <v>7.8052432216122684E-3</v>
      </c>
      <c r="E1751" s="230">
        <f>E1750/'Summary (banks)'!$E$29</f>
        <v>2.5706259606720728E-2</v>
      </c>
      <c r="F1751" s="230">
        <f>F1750/'Summary (banks)'!$F$29</f>
        <v>-5.5248618784530369E-4</v>
      </c>
      <c r="G1751" s="230">
        <f>G1750/'Summary (banks)'!$G$29</f>
        <v>4.4395116537180902E-3</v>
      </c>
      <c r="H1751" s="230">
        <f>H1750/'Summary (banks)'!$H$29</f>
        <v>0</v>
      </c>
      <c r="I1751" s="230">
        <f>I1750/'Summary (banks)'!$I$29</f>
        <v>1.3131976362442542E-3</v>
      </c>
      <c r="J1751" s="230">
        <f>J1750/'Summary (banks)'!$J$29</f>
        <v>1.940755873340143E-3</v>
      </c>
      <c r="K1751" s="230">
        <f>K1750/'Summary (banks)'!$K$29</f>
        <v>0</v>
      </c>
      <c r="L1751" s="230">
        <f>L1750/'Summary (banks)'!$L$29</f>
        <v>3.1091474390443461E-3</v>
      </c>
      <c r="M1751" s="230">
        <f>M1750/'Summary (banks)'!$M$29</f>
        <v>-6.0569351907934583E-4</v>
      </c>
      <c r="N1751" s="230">
        <f>N1750/'Summary (banks)'!$N$29</f>
        <v>0</v>
      </c>
      <c r="O1751" s="230">
        <f>O1750/'Summary (banks)'!$O$29</f>
        <v>-4.4217687074829932E-2</v>
      </c>
      <c r="P1751" s="230">
        <f>P1750/'Summary (banks)'!$P$29</f>
        <v>0</v>
      </c>
      <c r="Q1751" s="230">
        <f>Q1750/'Summary (banks)'!$Q$29</f>
        <v>0</v>
      </c>
      <c r="R1751" s="230">
        <f>R1750/'Summary (banks)'!$R$29</f>
        <v>0</v>
      </c>
      <c r="S1751" s="230">
        <f>S1750/'Summary (banks)'!$S$29</f>
        <v>1.9518996165911469E-2</v>
      </c>
      <c r="T1751" s="230">
        <f>T1750/'Summary (banks)'!$T$29</f>
        <v>0</v>
      </c>
      <c r="U1751" s="230">
        <f>U1750/'Summary (banks)'!$U$29</f>
        <v>0</v>
      </c>
      <c r="V1751" s="230">
        <f>V1750/'Summary (banks)'!$V$29</f>
        <v>9.4270451450717498E-4</v>
      </c>
      <c r="W1751" s="230">
        <f>W1750/'Summary (banks)'!$W$29</f>
        <v>0</v>
      </c>
      <c r="X1751" s="230">
        <f>X1750/'Summary (banks)'!$X$29</f>
        <v>0</v>
      </c>
      <c r="Y1751" s="204"/>
      <c r="Z1751" s="397"/>
    </row>
    <row r="1752" spans="1:26" s="360" customFormat="1" ht="15.75" thickBot="1" x14ac:dyDescent="0.3">
      <c r="A1752" s="683"/>
      <c r="B1752" s="685"/>
      <c r="C1752" s="359" t="s">
        <v>336</v>
      </c>
      <c r="D1752" s="264">
        <f>D1750/'Summary (banks)'!$D$33</f>
        <v>1.08764585988716E-2</v>
      </c>
      <c r="E1752" s="264">
        <f>E1750/'Summary (banks)'!$E$33</f>
        <v>2.4999999999999994E-2</v>
      </c>
      <c r="F1752" s="264">
        <f>F1750/'Summary (banks)'!$F$33</f>
        <v>-8.5910652920962154E-4</v>
      </c>
      <c r="G1752" s="264">
        <f>G1750/'Summary (banks)'!$G$33</f>
        <v>5.0314465408805029E-3</v>
      </c>
      <c r="H1752" s="264">
        <f>H1750/'Summary (banks)'!$H$33</f>
        <v>0</v>
      </c>
      <c r="I1752" s="264">
        <f>I1750/'Summary (banks)'!$I$33</f>
        <v>-6.5789473684210653E-3</v>
      </c>
      <c r="J1752" s="264">
        <f>J1750/'Summary (banks)'!$J$33</f>
        <v>2.4219247928616953E-3</v>
      </c>
      <c r="K1752" s="264">
        <f>K1750/'Summary (banks)'!$K$33</f>
        <v>0</v>
      </c>
      <c r="L1752" s="264">
        <f>L1750/'Summary (banks)'!$L$33</f>
        <v>4.2620008972633471E-3</v>
      </c>
      <c r="M1752" s="264">
        <f>M1750/'Summary (banks)'!$M$33</f>
        <v>-2.3161551823972205E-3</v>
      </c>
      <c r="N1752" s="264">
        <f>N1750/'Summary (banks)'!$N$33</f>
        <v>0</v>
      </c>
      <c r="O1752" s="264">
        <f>O1750/'Summary (banks)'!$O$33</f>
        <v>-0.29427430093209056</v>
      </c>
      <c r="P1752" s="264">
        <f>P1750/'Summary (banks)'!$P$33</f>
        <v>0</v>
      </c>
      <c r="Q1752" s="264">
        <f>Q1750/'Summary (banks)'!$Q$33</f>
        <v>0</v>
      </c>
      <c r="R1752" s="264">
        <f>R1750/'Summary (banks)'!$R$33</f>
        <v>0</v>
      </c>
      <c r="S1752" s="264">
        <f>S1750/'Summary (banks)'!$S$33</f>
        <v>7.2821846553966188E-2</v>
      </c>
      <c r="T1752" s="264">
        <f>T1750/'Summary (banks)'!$T$33</f>
        <v>0</v>
      </c>
      <c r="U1752" s="264">
        <f>U1750/'Summary (banks)'!$U$33</f>
        <v>0</v>
      </c>
      <c r="V1752" s="264">
        <f>V1750/'Summary (banks)'!$V$33</f>
        <v>8.5413305494922657E-4</v>
      </c>
      <c r="W1752" s="264">
        <f>W1750/'Summary (banks)'!$W$33</f>
        <v>0</v>
      </c>
      <c r="X1752" s="264">
        <f>X1750/'Summary (banks)'!$X$33</f>
        <v>0</v>
      </c>
      <c r="Z1752" s="397"/>
    </row>
    <row r="1753" spans="1:26" s="204" customFormat="1" ht="15.75" thickBot="1" x14ac:dyDescent="0.3">
      <c r="A1753" s="683"/>
      <c r="B1753" s="685"/>
      <c r="C1753" s="188" t="s">
        <v>400</v>
      </c>
      <c r="D1753" s="203">
        <f>SUM(E1753:X1753)</f>
        <v>218.354782</v>
      </c>
      <c r="E1753" s="203">
        <f>HSBC!F14</f>
        <v>155.9768</v>
      </c>
      <c r="F1753" s="203">
        <f>Barclays!G8</f>
        <v>4.1339459999999999</v>
      </c>
      <c r="G1753" s="203">
        <f>RBS!F10</f>
        <v>-2.7559640000000001</v>
      </c>
      <c r="H1753" s="203"/>
      <c r="I1753" s="203">
        <f>'Standard Chartered'!F15</f>
        <v>0</v>
      </c>
      <c r="J1753" s="188">
        <f>'BNP Paribas'!F15</f>
        <v>7</v>
      </c>
      <c r="K1753" s="188">
        <f>'Crédit Agricole'!F11</f>
        <v>0</v>
      </c>
      <c r="L1753" s="188">
        <f>'Société Générale'!F17</f>
        <v>7</v>
      </c>
      <c r="M1753" s="188">
        <f>'BPCE group'!F13</f>
        <v>-2</v>
      </c>
      <c r="N1753" s="188"/>
      <c r="O1753" s="188">
        <f>'Deutsche Bank'!F10</f>
        <v>33</v>
      </c>
      <c r="P1753" s="188"/>
      <c r="Q1753" s="188"/>
      <c r="R1753" s="188"/>
      <c r="S1753" s="188">
        <f>Rabobank!G10</f>
        <v>14</v>
      </c>
      <c r="T1753" s="188"/>
      <c r="U1753" s="188"/>
      <c r="V1753" s="188">
        <f>Santander!F11</f>
        <v>2</v>
      </c>
      <c r="W1753" s="188"/>
      <c r="X1753" s="188"/>
      <c r="Y1753" s="188"/>
      <c r="Z1753" s="404"/>
    </row>
    <row r="1754" spans="1:26" s="23" customFormat="1" x14ac:dyDescent="0.25">
      <c r="A1754" s="683"/>
      <c r="B1754" s="685"/>
      <c r="C1754" s="189" t="s">
        <v>401</v>
      </c>
      <c r="D1754" s="230">
        <f>D1753/'Summary (banks)'!$D$42</f>
        <v>7.827070212006031E-3</v>
      </c>
      <c r="E1754" s="230">
        <f>E1753/'Summary (banks)'!$E$42</f>
        <v>5.1411589895988118E-2</v>
      </c>
      <c r="F1754" s="230">
        <f>F1753/'Summary (banks)'!$F$42</f>
        <v>2.5641025641025645E-3</v>
      </c>
      <c r="G1754" s="230">
        <f>G1753/'Summary (banks)'!$G$42</f>
        <v>-3.5714285714285719E-2</v>
      </c>
      <c r="H1754" s="230">
        <f>H1753/'Summary (banks)'!$H$42</f>
        <v>0</v>
      </c>
      <c r="I1754" s="230">
        <f>I1753/'Summary (banks)'!$I$42</f>
        <v>0</v>
      </c>
      <c r="J1754" s="230">
        <f>J1753/'Summary (banks)'!$J$42</f>
        <v>2.098950524737631E-3</v>
      </c>
      <c r="K1754" s="230">
        <f>K1753/'Summary (banks)'!$K$42</f>
        <v>0</v>
      </c>
      <c r="L1754" s="230">
        <f>L1753/'Summary (banks)'!$L$42</f>
        <v>4.0887850467289715E-3</v>
      </c>
      <c r="M1754" s="230">
        <f>M1753/'Summary (banks)'!$M$42</f>
        <v>-8.6132644272179156E-4</v>
      </c>
      <c r="N1754" s="230">
        <f>N1753/'Summary (banks)'!$N$42</f>
        <v>0</v>
      </c>
      <c r="O1754" s="230">
        <f>O1753/'Summary (banks)'!$O$42</f>
        <v>3.9145907473309607E-2</v>
      </c>
      <c r="P1754" s="230">
        <f>P1753/'Summary (banks)'!$P$42</f>
        <v>0</v>
      </c>
      <c r="Q1754" s="230">
        <f>Q1753/'Summary (banks)'!$Q$42</f>
        <v>0</v>
      </c>
      <c r="R1754" s="230">
        <f>R1753/'Summary (banks)'!$R$42</f>
        <v>0</v>
      </c>
      <c r="S1754" s="230">
        <f>S1753/'Summary (banks)'!$S$42</f>
        <v>2.1374045801526718E-2</v>
      </c>
      <c r="T1754" s="230">
        <f>T1753/'Summary (banks)'!$T$42</f>
        <v>0</v>
      </c>
      <c r="U1754" s="230">
        <f>U1753/'Summary (banks)'!$U$42</f>
        <v>0</v>
      </c>
      <c r="V1754" s="230">
        <f>V1753/'Summary (banks)'!$V$42</f>
        <v>9.0702947845804993E-4</v>
      </c>
      <c r="W1754" s="230">
        <f>W1753/'Summary (banks)'!$W$42</f>
        <v>0</v>
      </c>
      <c r="X1754" s="230">
        <f>X1753/'Summary (banks)'!$X$42</f>
        <v>0</v>
      </c>
      <c r="Y1754" s="204"/>
      <c r="Z1754" s="397"/>
    </row>
    <row r="1755" spans="1:26" s="360" customFormat="1" ht="15.75" thickBot="1" x14ac:dyDescent="0.3">
      <c r="A1755" s="683"/>
      <c r="B1755" s="685"/>
      <c r="C1755" s="359" t="s">
        <v>402</v>
      </c>
      <c r="D1755" s="264">
        <f>D1753/'Summary (banks)'!$D$46</f>
        <v>1.1716741215738333E-2</v>
      </c>
      <c r="E1755" s="264">
        <f>E1753/'Summary (banks)'!$E$46</f>
        <v>5.3378586855908683E-2</v>
      </c>
      <c r="F1755" s="264">
        <f>F1753/'Summary (banks)'!$F$46</f>
        <v>2.9673590504451044E-3</v>
      </c>
      <c r="G1755" s="264">
        <f>G1753/'Summary (banks)'!$G$46</f>
        <v>1.7543859649122806E-2</v>
      </c>
      <c r="H1755" s="264">
        <f>H1753/'Summary (banks)'!$H$46</f>
        <v>0</v>
      </c>
      <c r="I1755" s="264">
        <f>I1753/'Summary (banks)'!$I$46</f>
        <v>0</v>
      </c>
      <c r="J1755" s="264">
        <f>J1753/'Summary (banks)'!$J$46</f>
        <v>3.2452480296708392E-3</v>
      </c>
      <c r="K1755" s="264">
        <f>K1753/'Summary (banks)'!$K$46</f>
        <v>0</v>
      </c>
      <c r="L1755" s="264">
        <f>L1753/'Summary (banks)'!$L$46</f>
        <v>6.183745583038869E-3</v>
      </c>
      <c r="M1755" s="264">
        <f>M1753/'Summary (banks)'!$M$46</f>
        <v>-3.5587188612099642E-3</v>
      </c>
      <c r="N1755" s="264">
        <f>N1753/'Summary (banks)'!$N$46</f>
        <v>0</v>
      </c>
      <c r="O1755" s="264">
        <f>O1753/'Summary (banks)'!$O$46</f>
        <v>2.6378896882494004E-2</v>
      </c>
      <c r="P1755" s="264">
        <f>P1753/'Summary (banks)'!$P$46</f>
        <v>0</v>
      </c>
      <c r="Q1755" s="264">
        <f>Q1753/'Summary (banks)'!$Q$46</f>
        <v>0</v>
      </c>
      <c r="R1755" s="264">
        <f>R1753/'Summary (banks)'!$R$46</f>
        <v>0</v>
      </c>
      <c r="S1755" s="264">
        <f>S1753/'Summary (banks)'!$S$46</f>
        <v>3.248259860788863E-2</v>
      </c>
      <c r="T1755" s="264">
        <f>T1753/'Summary (banks)'!$T$46</f>
        <v>0</v>
      </c>
      <c r="U1755" s="264">
        <f>U1753/'Summary (banks)'!$U$46</f>
        <v>0</v>
      </c>
      <c r="V1755" s="264">
        <f>V1753/'Summary (banks)'!$V$46</f>
        <v>9.3632958801498128E-4</v>
      </c>
      <c r="W1755" s="264">
        <f>W1753/'Summary (banks)'!$W$46</f>
        <v>0</v>
      </c>
      <c r="X1755" s="264">
        <f>X1753/'Summary (banks)'!$X$46</f>
        <v>0</v>
      </c>
      <c r="Z1755" s="397"/>
    </row>
    <row r="1756" spans="1:26" s="204" customFormat="1" ht="15.75" thickBot="1" x14ac:dyDescent="0.3">
      <c r="A1756" s="683"/>
      <c r="B1756" s="685"/>
      <c r="C1756" s="188" t="s">
        <v>3</v>
      </c>
      <c r="D1756" s="188">
        <f>SUM(E1756:X1756)</f>
        <v>6678</v>
      </c>
      <c r="E1756" s="188">
        <f>HSBC!D14</f>
        <v>5663</v>
      </c>
      <c r="F1756" s="188">
        <f>Barclays!E8</f>
        <v>74</v>
      </c>
      <c r="G1756" s="188">
        <f>RBS!D10</f>
        <v>25</v>
      </c>
      <c r="H1756" s="188"/>
      <c r="I1756" s="188">
        <f>'Standard Chartered'!D15</f>
        <v>9</v>
      </c>
      <c r="J1756" s="188">
        <f>'BNP Paribas'!D15</f>
        <v>336</v>
      </c>
      <c r="K1756" s="188">
        <f>'Crédit Agricole'!D11</f>
        <v>64</v>
      </c>
      <c r="L1756" s="188">
        <f>'Société Générale'!D17</f>
        <v>92</v>
      </c>
      <c r="M1756" s="188">
        <f>'BPCE group'!D13</f>
        <v>40</v>
      </c>
      <c r="N1756" s="188"/>
      <c r="O1756" s="188">
        <f>'Deutsche Bank'!D10</f>
        <v>28</v>
      </c>
      <c r="P1756" s="188"/>
      <c r="Q1756" s="188"/>
      <c r="R1756" s="188"/>
      <c r="S1756" s="188">
        <f>Rabobank!E10</f>
        <v>212</v>
      </c>
      <c r="T1756" s="188"/>
      <c r="U1756" s="188"/>
      <c r="V1756" s="188">
        <f>Santander!D11</f>
        <v>135</v>
      </c>
      <c r="W1756" s="188"/>
      <c r="X1756" s="188"/>
      <c r="Y1756" s="188"/>
      <c r="Z1756" s="404"/>
    </row>
    <row r="1757" spans="1:26" s="23" customFormat="1" x14ac:dyDescent="0.25">
      <c r="A1757" s="683"/>
      <c r="B1757" s="685"/>
      <c r="C1757" s="189" t="s">
        <v>337</v>
      </c>
      <c r="D1757" s="230">
        <f>D1756/'Summary (banks)'!$D$16</f>
        <v>3.1836171955374058E-3</v>
      </c>
      <c r="E1757" s="230">
        <f>E1756/'Summary (banks)'!$E$16</f>
        <v>2.1868748889764204E-2</v>
      </c>
      <c r="F1757" s="230">
        <f>F1756/'Summary (banks)'!$F$16</f>
        <v>5.6531703590527124E-4</v>
      </c>
      <c r="G1757" s="230">
        <f>G1756/'Summary (banks)'!$G$16</f>
        <v>2.7221550757303544E-4</v>
      </c>
      <c r="H1757" s="230">
        <f>H1756/'Summary (banks)'!$H$16</f>
        <v>0</v>
      </c>
      <c r="I1757" s="230">
        <f>I1756/'Summary (banks)'!$I$16</f>
        <v>1.0307153164296021E-4</v>
      </c>
      <c r="J1757" s="230">
        <f>J1756/'Summary (banks)'!$J$16</f>
        <v>1.8507196324999587E-3</v>
      </c>
      <c r="K1757" s="230">
        <f>K1756/'Summary (banks)'!$K$16</f>
        <v>4.6308355763943158E-4</v>
      </c>
      <c r="L1757" s="230">
        <f>L1756/'Summary (banks)'!$L$16</f>
        <v>6.9847247107412914E-4</v>
      </c>
      <c r="M1757" s="230">
        <f>M1756/'Summary (banks)'!$M$16</f>
        <v>3.8877603584515049E-4</v>
      </c>
      <c r="N1757" s="230">
        <f>N1756/'Summary (banks)'!$N$16</f>
        <v>0</v>
      </c>
      <c r="O1757" s="230">
        <f>O1756/'Summary (banks)'!$O$16</f>
        <v>2.7693981504376639E-4</v>
      </c>
      <c r="P1757" s="230">
        <f>P1756/'Summary (banks)'!$P$16</f>
        <v>0</v>
      </c>
      <c r="Q1757" s="230">
        <f>Q1756/'Summary (banks)'!$Q$16</f>
        <v>0</v>
      </c>
      <c r="R1757" s="230">
        <f>R1756/'Summary (banks)'!$R$16</f>
        <v>0</v>
      </c>
      <c r="S1757" s="230">
        <f>S1756/'Summary (banks)'!$S$16</f>
        <v>4.5148649799812588E-3</v>
      </c>
      <c r="T1757" s="230">
        <f>T1756/'Summary (banks)'!$T$16</f>
        <v>0</v>
      </c>
      <c r="U1757" s="230">
        <f>U1756/'Summary (banks)'!$U$16</f>
        <v>0</v>
      </c>
      <c r="V1757" s="230">
        <f>V1756/'Summary (banks)'!$V$16</f>
        <v>7.330303474563847E-4</v>
      </c>
      <c r="W1757" s="230">
        <f>W1756/'Summary (banks)'!$W$16</f>
        <v>0</v>
      </c>
      <c r="X1757" s="230">
        <f>X1756/'Summary (banks)'!$X$16</f>
        <v>0</v>
      </c>
      <c r="Y1757" s="204"/>
      <c r="Z1757" s="397"/>
    </row>
    <row r="1758" spans="1:26" s="365" customFormat="1" ht="15.75" thickBot="1" x14ac:dyDescent="0.3">
      <c r="A1758" s="683"/>
      <c r="B1758" s="685"/>
      <c r="C1758" s="359" t="s">
        <v>338</v>
      </c>
      <c r="D1758" s="264">
        <f>D1756/'Summary (banks)'!$D$20</f>
        <v>5.6967419038105385E-3</v>
      </c>
      <c r="E1758" s="264">
        <f>E1756/'Summary (banks)'!$E$20</f>
        <v>2.6413862263578908E-2</v>
      </c>
      <c r="F1758" s="264">
        <f>F1756/'Summary (banks)'!$F$20</f>
        <v>8.9938987335618273E-4</v>
      </c>
      <c r="G1758" s="264">
        <f>G1756/'Summary (banks)'!$G$20</f>
        <v>9.1669111176298035E-4</v>
      </c>
      <c r="H1758" s="264">
        <f>H1756/'Summary (banks)'!$H$20</f>
        <v>0</v>
      </c>
      <c r="I1758" s="264">
        <f>I1756/'Summary (banks)'!$I$20</f>
        <v>1.0530626572281051E-4</v>
      </c>
      <c r="J1758" s="264">
        <f>J1756/'Summary (banks)'!$J$20</f>
        <v>2.6972786385164966E-3</v>
      </c>
      <c r="K1758" s="264">
        <f>K1756/'Summary (banks)'!$K$20</f>
        <v>1.8596001859600185E-3</v>
      </c>
      <c r="L1758" s="264">
        <f>L1756/'Summary (banks)'!$L$20</f>
        <v>1.1485069409767302E-3</v>
      </c>
      <c r="M1758" s="264">
        <f>M1756/'Summary (banks)'!$M$20</f>
        <v>3.432003432003432E-3</v>
      </c>
      <c r="N1758" s="264">
        <f>N1756/'Summary (banks)'!$N$20</f>
        <v>0</v>
      </c>
      <c r="O1758" s="264">
        <f>O1756/'Summary (banks)'!$O$20</f>
        <v>5.0589000505890007E-4</v>
      </c>
      <c r="P1758" s="264">
        <f>P1756/'Summary (banks)'!$P$20</f>
        <v>0</v>
      </c>
      <c r="Q1758" s="264">
        <f>Q1756/'Summary (banks)'!$Q$20</f>
        <v>0</v>
      </c>
      <c r="R1758" s="264">
        <f>R1756/'Summary (banks)'!$R$20</f>
        <v>0</v>
      </c>
      <c r="S1758" s="264">
        <f>S1756/'Summary (banks)'!$S$20</f>
        <v>1.7792698279479647E-2</v>
      </c>
      <c r="T1758" s="264">
        <f>T1756/'Summary (banks)'!$T$20</f>
        <v>0</v>
      </c>
      <c r="U1758" s="264">
        <f>U1756/'Summary (banks)'!$U$20</f>
        <v>0</v>
      </c>
      <c r="V1758" s="264">
        <f>V1756/'Summary (banks)'!$V$20</f>
        <v>8.7475458274206407E-4</v>
      </c>
      <c r="W1758" s="264">
        <f>W1756/'Summary (banks)'!$W$20</f>
        <v>0</v>
      </c>
      <c r="X1758" s="264">
        <f>X1756/'Summary (banks)'!$X$20</f>
        <v>0</v>
      </c>
      <c r="Y1758" s="360"/>
      <c r="Z1758" s="397"/>
    </row>
    <row r="1759" spans="1:26" s="230" customFormat="1" ht="15" customHeight="1" thickTop="1" thickBot="1" x14ac:dyDescent="0.3">
      <c r="A1759" s="683"/>
      <c r="B1759" s="685"/>
      <c r="C1759" s="190" t="s">
        <v>405</v>
      </c>
      <c r="D1759" s="188"/>
      <c r="E1759" s="190"/>
      <c r="F1759" s="190"/>
      <c r="G1759" s="190"/>
      <c r="H1759" s="188"/>
      <c r="I1759" s="188"/>
      <c r="J1759" s="190"/>
      <c r="K1759" s="190"/>
      <c r="L1759" s="190"/>
      <c r="M1759" s="190"/>
      <c r="N1759" s="190"/>
      <c r="O1759" s="190"/>
      <c r="P1759" s="188"/>
      <c r="Q1759" s="188"/>
      <c r="R1759" s="190"/>
      <c r="S1759" s="190"/>
      <c r="T1759" s="188"/>
      <c r="U1759" s="188"/>
      <c r="V1759" s="188"/>
      <c r="W1759" s="188"/>
      <c r="X1759" s="188"/>
      <c r="Y1759" s="190"/>
      <c r="Z1759" s="405"/>
    </row>
    <row r="1760" spans="1:26" s="204" customFormat="1" ht="15.75" thickBot="1" x14ac:dyDescent="0.3">
      <c r="A1760" s="683"/>
      <c r="B1760" s="686"/>
      <c r="C1760" s="191" t="s">
        <v>406</v>
      </c>
      <c r="D1760" s="192"/>
      <c r="E1760" s="192"/>
      <c r="F1760" s="192"/>
      <c r="G1760" s="192"/>
      <c r="H1760" s="192"/>
      <c r="I1760" s="192"/>
      <c r="J1760" s="192"/>
      <c r="K1760" s="192"/>
      <c r="L1760" s="192"/>
      <c r="M1760" s="192"/>
      <c r="N1760" s="192"/>
      <c r="O1760" s="192"/>
      <c r="P1760" s="192"/>
      <c r="Q1760" s="192"/>
      <c r="R1760" s="192"/>
      <c r="S1760" s="192"/>
      <c r="T1760" s="192"/>
      <c r="U1760" s="192"/>
      <c r="V1760" s="192"/>
      <c r="W1760" s="192"/>
      <c r="X1760" s="192"/>
      <c r="Y1760" s="192"/>
      <c r="Z1760" s="398"/>
    </row>
    <row r="1761" spans="1:26" s="23" customFormat="1" ht="16.5" thickTop="1" thickBot="1" x14ac:dyDescent="0.3">
      <c r="A1761" s="683"/>
      <c r="B1761" s="687" t="s">
        <v>82</v>
      </c>
      <c r="C1761" s="200" t="s">
        <v>91</v>
      </c>
      <c r="D1761" s="200">
        <f>D1753/D1750</f>
        <v>0.29660472978323821</v>
      </c>
      <c r="E1761" s="200">
        <f>E1753/E1750</f>
        <v>0.35670103092783506</v>
      </c>
      <c r="F1761" s="200">
        <f t="shared" ref="F1761:X1761" si="66">F1753/F1750</f>
        <v>-1.5</v>
      </c>
      <c r="G1761" s="200">
        <f t="shared" si="66"/>
        <v>0.16666666666666669</v>
      </c>
      <c r="H1761" s="200" t="e">
        <f t="shared" si="66"/>
        <v>#DIV/0!</v>
      </c>
      <c r="I1761" s="200">
        <f t="shared" si="66"/>
        <v>0</v>
      </c>
      <c r="J1761" s="200">
        <f t="shared" si="66"/>
        <v>0.36842105263157893</v>
      </c>
      <c r="K1761" s="200" t="e">
        <f t="shared" si="66"/>
        <v>#DIV/0!</v>
      </c>
      <c r="L1761" s="200">
        <f t="shared" si="66"/>
        <v>0.36842105263157893</v>
      </c>
      <c r="M1761" s="200">
        <f t="shared" si="66"/>
        <v>0.5</v>
      </c>
      <c r="N1761" s="200" t="e">
        <f t="shared" si="66"/>
        <v>#DIV/0!</v>
      </c>
      <c r="O1761" s="200">
        <f t="shared" si="66"/>
        <v>0.14932126696832579</v>
      </c>
      <c r="P1761" s="200" t="e">
        <f t="shared" si="66"/>
        <v>#DIV/0!</v>
      </c>
      <c r="Q1761" s="200" t="e">
        <f t="shared" si="66"/>
        <v>#DIV/0!</v>
      </c>
      <c r="R1761" s="200" t="e">
        <f t="shared" si="66"/>
        <v>#DIV/0!</v>
      </c>
      <c r="S1761" s="200">
        <f t="shared" si="66"/>
        <v>0.25</v>
      </c>
      <c r="T1761" s="200" t="e">
        <f t="shared" si="66"/>
        <v>#DIV/0!</v>
      </c>
      <c r="U1761" s="200" t="e">
        <f t="shared" si="66"/>
        <v>#DIV/0!</v>
      </c>
      <c r="V1761" s="200">
        <f t="shared" si="66"/>
        <v>0.22222222222222221</v>
      </c>
      <c r="W1761" s="200" t="e">
        <f t="shared" si="66"/>
        <v>#DIV/0!</v>
      </c>
      <c r="X1761" s="200" t="e">
        <f t="shared" si="66"/>
        <v>#DIV/0!</v>
      </c>
      <c r="Y1761" s="200"/>
      <c r="Z1761" s="406" t="e">
        <f>MEDIAN(E1761:X1761)</f>
        <v>#DIV/0!</v>
      </c>
    </row>
    <row r="1762" spans="1:26" s="204" customFormat="1" ht="15.75" thickBot="1" x14ac:dyDescent="0.3">
      <c r="A1762" s="683"/>
      <c r="B1762" s="688"/>
      <c r="C1762" s="193" t="s">
        <v>407</v>
      </c>
      <c r="Z1762" s="397"/>
    </row>
    <row r="1763" spans="1:26" s="204" customFormat="1" ht="15.75" thickBot="1" x14ac:dyDescent="0.3">
      <c r="A1763" s="683"/>
      <c r="B1763" s="688"/>
      <c r="C1763" s="188" t="s">
        <v>497</v>
      </c>
      <c r="D1763" s="233">
        <f t="shared" ref="D1763:X1763" si="67">D1750/D1756</f>
        <v>0.11023975022461814</v>
      </c>
      <c r="E1763" s="188">
        <f t="shared" si="67"/>
        <v>7.7216316440049435E-2</v>
      </c>
      <c r="F1763" s="188">
        <f t="shared" si="67"/>
        <v>-3.7242756756756756E-2</v>
      </c>
      <c r="G1763" s="188">
        <f t="shared" si="67"/>
        <v>-0.66143136000000002</v>
      </c>
      <c r="H1763" s="188" t="e">
        <f t="shared" si="67"/>
        <v>#DIV/0!</v>
      </c>
      <c r="I1763" s="188">
        <f t="shared" si="67"/>
        <v>-0.20035555555555554</v>
      </c>
      <c r="J1763" s="188">
        <f t="shared" si="67"/>
        <v>5.6547619047619048E-2</v>
      </c>
      <c r="K1763" s="188">
        <f t="shared" si="67"/>
        <v>0</v>
      </c>
      <c r="L1763" s="188">
        <f t="shared" si="67"/>
        <v>0.20652173913043478</v>
      </c>
      <c r="M1763" s="188">
        <f t="shared" si="67"/>
        <v>-0.1</v>
      </c>
      <c r="N1763" s="188" t="e">
        <f t="shared" si="67"/>
        <v>#DIV/0!</v>
      </c>
      <c r="O1763" s="188">
        <f t="shared" si="67"/>
        <v>7.8928571428571432</v>
      </c>
      <c r="P1763" s="188" t="e">
        <f t="shared" si="67"/>
        <v>#DIV/0!</v>
      </c>
      <c r="Q1763" s="188" t="e">
        <f t="shared" si="67"/>
        <v>#DIV/0!</v>
      </c>
      <c r="R1763" s="188" t="e">
        <f t="shared" si="67"/>
        <v>#DIV/0!</v>
      </c>
      <c r="S1763" s="188">
        <f t="shared" si="67"/>
        <v>0.26415094339622641</v>
      </c>
      <c r="T1763" s="188" t="e">
        <f t="shared" si="67"/>
        <v>#DIV/0!</v>
      </c>
      <c r="U1763" s="188" t="e">
        <f t="shared" si="67"/>
        <v>#DIV/0!</v>
      </c>
      <c r="V1763" s="188">
        <f t="shared" si="67"/>
        <v>6.6666666666666666E-2</v>
      </c>
      <c r="W1763" s="188" t="e">
        <f t="shared" si="67"/>
        <v>#DIV/0!</v>
      </c>
      <c r="X1763" s="188" t="e">
        <f t="shared" si="67"/>
        <v>#DIV/0!</v>
      </c>
      <c r="Y1763" s="188"/>
      <c r="Z1763" s="404"/>
    </row>
    <row r="1764" spans="1:26" s="204" customFormat="1" x14ac:dyDescent="0.25">
      <c r="A1764" s="683"/>
      <c r="B1764" s="688"/>
      <c r="C1764" s="189" t="s">
        <v>445</v>
      </c>
      <c r="D1764" s="234">
        <f>D1763/'Summary (banks)'!$D$81</f>
        <v>2.4516902448426174</v>
      </c>
      <c r="E1764" s="230">
        <f>E1763/'Summary (banks)'!$E$81</f>
        <v>1.1754792071691258</v>
      </c>
      <c r="F1764" s="230">
        <f>F1763/'Summary (banks)'!$F$81</f>
        <v>-0.97730327012094942</v>
      </c>
      <c r="G1764" s="230">
        <f>G1763/'Summary (banks)'!$G$81</f>
        <v>16.308812430632631</v>
      </c>
      <c r="H1764" s="230" t="e">
        <f>H1763/'Summary (banks)'!$H$81</f>
        <v>#DIV/0!</v>
      </c>
      <c r="I1764" s="230">
        <f>I1763/'Summary (banks)'!$I$81</f>
        <v>12.740643466841753</v>
      </c>
      <c r="J1764" s="230">
        <f>J1763/'Summary (banks)'!$J$81</f>
        <v>1.0486493141689772</v>
      </c>
      <c r="K1764" s="230">
        <f>K1763/'Summary (banks)'!$K$81</f>
        <v>0</v>
      </c>
      <c r="L1764" s="230">
        <f>L1763/'Summary (banks)'!$L$81</f>
        <v>4.4513528704474465</v>
      </c>
      <c r="M1764" s="230">
        <f>M1763/'Summary (banks)'!$M$81</f>
        <v>-1.5579497274379166</v>
      </c>
      <c r="N1764" s="230" t="e">
        <f>N1763/'Summary (banks)'!$N$81</f>
        <v>#DIV/0!</v>
      </c>
      <c r="O1764" s="230">
        <f>O1763/'Summary (banks)'!$O$81</f>
        <v>-159.66533041788145</v>
      </c>
      <c r="P1764" s="230" t="e">
        <f>P1763/'Summary (banks)'!$P$81</f>
        <v>#DIV/0!</v>
      </c>
      <c r="Q1764" s="230" t="e">
        <f>Q1763/'Summary (banks)'!$Q$81</f>
        <v>#DIV/0!</v>
      </c>
      <c r="R1764" s="230" t="e">
        <f>R1763/'Summary (banks)'!$R$81</f>
        <v>#DIV/0!</v>
      </c>
      <c r="S1764" s="230">
        <f>S1763/'Summary (banks)'!$S$81</f>
        <v>4.3232735092761265</v>
      </c>
      <c r="T1764" s="230" t="e">
        <f>T1763/'Summary (banks)'!$T$81</f>
        <v>#DIV/0!</v>
      </c>
      <c r="U1764" s="230" t="e">
        <f>U1763/'Summary (banks)'!$U$81</f>
        <v>#DIV/0!</v>
      </c>
      <c r="V1764" s="230">
        <f>V1763/'Summary (banks)'!$V$81</f>
        <v>1.2860374986906882</v>
      </c>
      <c r="W1764" s="230" t="e">
        <f>W1763/'Summary (banks)'!$W$81</f>
        <v>#DIV/0!</v>
      </c>
      <c r="X1764" s="230" t="e">
        <f>X1763/'Summary (banks)'!$X$81</f>
        <v>#DIV/0!</v>
      </c>
      <c r="Z1764" s="397"/>
    </row>
    <row r="1765" spans="1:26" s="364" customFormat="1" x14ac:dyDescent="0.25">
      <c r="A1765" s="683"/>
      <c r="B1765" s="688"/>
      <c r="C1765" s="359" t="s">
        <v>446</v>
      </c>
      <c r="D1765" s="363">
        <f>D1763/'Summary (banks)'!$D$84</f>
        <v>1.9092419461019221</v>
      </c>
      <c r="E1765" s="264">
        <f>E1763/'Summary (banks)'!$E$84</f>
        <v>0.9464727176408263</v>
      </c>
      <c r="F1765" s="264">
        <f>F1763/'Summary (banks)'!$F$84</f>
        <v>-0.955210365004179</v>
      </c>
      <c r="G1765" s="264">
        <f>G1763/'Summary (banks)'!$G$84</f>
        <v>5.4887044025157232</v>
      </c>
      <c r="H1765" s="264" t="e">
        <f>H1763/'Summary (banks)'!$H$84</f>
        <v>#DIV/0!</v>
      </c>
      <c r="I1765" s="264">
        <f>I1763/'Summary (banks)'!$I$84</f>
        <v>-62.474415204678479</v>
      </c>
      <c r="J1765" s="264">
        <f>J1763/'Summary (banks)'!$J$84</f>
        <v>0.89791420073446848</v>
      </c>
      <c r="K1765" s="264">
        <f>K1763/'Summary (banks)'!$K$84</f>
        <v>0</v>
      </c>
      <c r="L1765" s="264">
        <f>L1763/'Summary (banks)'!$L$84</f>
        <v>3.7109056508085123</v>
      </c>
      <c r="M1765" s="264">
        <f>M1763/'Summary (banks)'!$M$84</f>
        <v>-0.67486971627099024</v>
      </c>
      <c r="N1765" s="264" t="e">
        <f>N1763/'Summary (banks)'!$N$84</f>
        <v>#DIV/0!</v>
      </c>
      <c r="O1765" s="264">
        <f>O1763/'Summary (banks)'!$O$84</f>
        <v>-581.69621457104813</v>
      </c>
      <c r="P1765" s="264" t="e">
        <f>P1763/'Summary (banks)'!$P$84</f>
        <v>#DIV/0!</v>
      </c>
      <c r="Q1765" s="264" t="e">
        <f>Q1763/'Summary (banks)'!$Q$84</f>
        <v>#DIV/0!</v>
      </c>
      <c r="R1765" s="264" t="e">
        <f>R1763/'Summary (banks)'!$R$84</f>
        <v>#DIV/0!</v>
      </c>
      <c r="S1765" s="264">
        <f>S1763/'Summary (banks)'!$S$84</f>
        <v>4.0927938758986189</v>
      </c>
      <c r="T1765" s="264" t="e">
        <f>T1763/'Summary (banks)'!$T$84</f>
        <v>#DIV/0!</v>
      </c>
      <c r="U1765" s="264" t="e">
        <f>U1763/'Summary (banks)'!$U$84</f>
        <v>#DIV/0!</v>
      </c>
      <c r="V1765" s="264">
        <f>V1763/'Summary (banks)'!$V$84</f>
        <v>0.97642592768340142</v>
      </c>
      <c r="W1765" s="264" t="e">
        <f>W1763/'Summary (banks)'!$W$84</f>
        <v>#DIV/0!</v>
      </c>
      <c r="X1765" s="264" t="e">
        <f>X1763/'Summary (banks)'!$X$84</f>
        <v>#DIV/0!</v>
      </c>
      <c r="Y1765" s="360"/>
      <c r="Z1765" s="397"/>
    </row>
    <row r="1766" spans="1:26" s="204" customFormat="1" ht="15.75" thickBot="1" x14ac:dyDescent="0.3">
      <c r="A1766" s="683"/>
      <c r="B1766" s="688"/>
      <c r="C1766" s="372" t="s">
        <v>447</v>
      </c>
      <c r="D1766" s="234">
        <f>D1763/'Summary (banks)'!$D$92</f>
        <v>2.6394254442648455</v>
      </c>
      <c r="E1766" s="230">
        <f>E1763/'Summary (banks)'!$E$86</f>
        <v>0.31469415227824721</v>
      </c>
      <c r="F1766" s="230">
        <f>F1763/'Summary (banks)'!$F$86</f>
        <v>-0.17217527124647866</v>
      </c>
      <c r="G1766" s="230">
        <f>G1763/'Summary (banks)'!$G$86</f>
        <v>-10.439314285714282</v>
      </c>
      <c r="H1766" s="230" t="e">
        <f>H1763/'Summary (banks)'!$H$86</f>
        <v>#DIV/0!</v>
      </c>
      <c r="I1766" s="230">
        <f>I1763/'Summary (banks)'!$I$86</f>
        <v>-3.1023765996343693</v>
      </c>
      <c r="J1766" s="230">
        <f>J1763/'Summary (banks)'!$J$86</f>
        <v>0.5032666425251977</v>
      </c>
      <c r="K1766" s="230">
        <f>K1763/'Summary (banks)'!$K$86</f>
        <v>0</v>
      </c>
      <c r="L1766" s="230">
        <f>L1763/'Summary (banks)'!$L$86</f>
        <v>0.79207704270070622</v>
      </c>
      <c r="M1766" s="230">
        <f>M1763/'Summary (banks)'!$M$86</f>
        <v>-0.77416267942583739</v>
      </c>
      <c r="N1766" s="230" t="e">
        <f>N1763/'Summary (banks)'!$N$86</f>
        <v>#DIV/0!</v>
      </c>
      <c r="O1766" s="230">
        <f>O1763/'Summary (banks)'!$O$86</f>
        <v>29.678307854507121</v>
      </c>
      <c r="P1766" s="230" t="e">
        <f>P1763/'Summary (banks)'!$P$86</f>
        <v>#DIV/0!</v>
      </c>
      <c r="Q1766" s="230" t="e">
        <f>Q1763/'Summary (banks)'!$Q$86</f>
        <v>#DIV/0!</v>
      </c>
      <c r="R1766" s="230" t="e">
        <f>R1763/'Summary (banks)'!$R$86</f>
        <v>#DIV/0!</v>
      </c>
      <c r="S1766" s="230">
        <f>S1763/'Summary (banks)'!$S$86</f>
        <v>1.6735352532274081</v>
      </c>
      <c r="T1766" s="230" t="e">
        <f>T1763/'Summary (banks)'!$T$86</f>
        <v>#DIV/0!</v>
      </c>
      <c r="U1766" s="230" t="e">
        <f>U1763/'Summary (banks)'!$U$86</f>
        <v>#DIV/0!</v>
      </c>
      <c r="V1766" s="230">
        <f>V1763/'Summary (banks)'!$V$86</f>
        <v>0.42290388548057262</v>
      </c>
      <c r="W1766" s="230" t="e">
        <f>W1763/'Summary (banks)'!$W$86</f>
        <v>#DIV/0!</v>
      </c>
      <c r="X1766" s="230" t="e">
        <f>X1763/'Summary (banks)'!$X$86</f>
        <v>#DIV/0!</v>
      </c>
      <c r="Z1766" s="397"/>
    </row>
    <row r="1767" spans="1:26" s="230" customFormat="1" ht="15.75" thickBot="1" x14ac:dyDescent="0.3">
      <c r="A1767" s="683"/>
      <c r="B1767" s="688"/>
      <c r="C1767" s="201" t="s">
        <v>498</v>
      </c>
      <c r="D1767" s="201">
        <f t="shared" ref="D1767:X1767" si="68">D1750/D1747</f>
        <v>0.36723498746334632</v>
      </c>
      <c r="E1767" s="201">
        <f t="shared" si="68"/>
        <v>0.30407523510971785</v>
      </c>
      <c r="F1767" s="201">
        <f t="shared" si="68"/>
        <v>-5.4054054054054057E-2</v>
      </c>
      <c r="G1767" s="201">
        <f t="shared" si="68"/>
        <v>12</v>
      </c>
      <c r="H1767" s="201" t="e">
        <f t="shared" si="68"/>
        <v>#DIV/0!</v>
      </c>
      <c r="I1767" s="201" t="e">
        <f t="shared" si="68"/>
        <v>#DIV/0!</v>
      </c>
      <c r="J1767" s="201">
        <f t="shared" si="68"/>
        <v>0.35849056603773582</v>
      </c>
      <c r="K1767" s="201" t="e">
        <f t="shared" si="68"/>
        <v>#DIV/0!</v>
      </c>
      <c r="L1767" s="201">
        <f t="shared" si="68"/>
        <v>0.35849056603773582</v>
      </c>
      <c r="M1767" s="201">
        <f t="shared" si="68"/>
        <v>-0.66666666666666663</v>
      </c>
      <c r="N1767" s="201" t="e">
        <f t="shared" si="68"/>
        <v>#DIV/0!</v>
      </c>
      <c r="O1767" s="201">
        <f t="shared" si="68"/>
        <v>0.80656934306569339</v>
      </c>
      <c r="P1767" s="201" t="e">
        <f t="shared" si="68"/>
        <v>#DIV/0!</v>
      </c>
      <c r="Q1767" s="201" t="e">
        <f t="shared" si="68"/>
        <v>#DIV/0!</v>
      </c>
      <c r="R1767" s="201" t="e">
        <f t="shared" si="68"/>
        <v>#DIV/0!</v>
      </c>
      <c r="S1767" s="201">
        <f t="shared" si="68"/>
        <v>0.57731958762886593</v>
      </c>
      <c r="T1767" s="201" t="e">
        <f t="shared" si="68"/>
        <v>#DIV/0!</v>
      </c>
      <c r="U1767" s="201" t="e">
        <f t="shared" si="68"/>
        <v>#DIV/0!</v>
      </c>
      <c r="V1767" s="201">
        <f t="shared" si="68"/>
        <v>0.26470588235294118</v>
      </c>
      <c r="W1767" s="201" t="e">
        <f t="shared" si="68"/>
        <v>#DIV/0!</v>
      </c>
      <c r="X1767" s="201" t="e">
        <f t="shared" si="68"/>
        <v>#DIV/0!</v>
      </c>
      <c r="Y1767" s="201"/>
      <c r="Z1767" s="407"/>
    </row>
    <row r="1768" spans="1:26" s="230" customFormat="1" x14ac:dyDescent="0.25">
      <c r="A1768" s="683"/>
      <c r="B1768" s="688"/>
      <c r="C1768" s="382" t="s">
        <v>445</v>
      </c>
      <c r="D1768" s="230">
        <f>D1767/'Summary (banks)'!$D$94</f>
        <v>1.9016391887434967</v>
      </c>
      <c r="E1768" s="230">
        <f>E1767/'Summary (banks)'!$E$94</f>
        <v>0.96378327553724108</v>
      </c>
      <c r="F1768" s="230">
        <f>F1767/'Summary (banks)'!$F$94</f>
        <v>-0.43776317754218297</v>
      </c>
      <c r="G1768" s="230">
        <f>G1767/'Summary (banks)'!$G$94</f>
        <v>-57.371809100998881</v>
      </c>
      <c r="H1768" s="230" t="e">
        <f>H1767/'Summary (banks)'!$H$94</f>
        <v>#DIV/0!</v>
      </c>
      <c r="I1768" s="230" t="e">
        <f>I1767/'Summary (banks)'!$I$94</f>
        <v>#DIV/0!</v>
      </c>
      <c r="J1768" s="230">
        <f>J1767/'Summary (banks)'!$J$94</f>
        <v>1.5723052016882841</v>
      </c>
      <c r="K1768" s="230" t="e">
        <f>K1767/'Summary (banks)'!$K$94</f>
        <v>#DIV/0!</v>
      </c>
      <c r="L1768" s="230">
        <f>L1767/'Summary (banks)'!$L$94</f>
        <v>1.5042993920644183</v>
      </c>
      <c r="M1768" s="230">
        <f>M1767/'Summary (banks)'!$M$94</f>
        <v>-2.4090450232182512</v>
      </c>
      <c r="N1768" s="230" t="e">
        <f>N1767/'Summary (banks)'!$N$94</f>
        <v>#DIV/0!</v>
      </c>
      <c r="O1768" s="230">
        <f>O1767/'Summary (banks)'!$O$94</f>
        <v>-5.5961194696856849</v>
      </c>
      <c r="P1768" s="230" t="e">
        <f>P1767/'Summary (banks)'!$P$94</f>
        <v>#DIV/0!</v>
      </c>
      <c r="Q1768" s="230" t="e">
        <f>Q1767/'Summary (banks)'!$Q$94</f>
        <v>#DIV/0!</v>
      </c>
      <c r="R1768" s="230" t="e">
        <f>R1767/'Summary (banks)'!$R$94</f>
        <v>#DIV/0!</v>
      </c>
      <c r="S1768" s="230">
        <f>S1767/'Summary (banks)'!$S$94</f>
        <v>2.6187651144656887</v>
      </c>
      <c r="T1768" s="230" t="e">
        <f>T1767/'Summary (banks)'!$T$94</f>
        <v>#DIV/0!</v>
      </c>
      <c r="U1768" s="230" t="e">
        <f>U1767/'Summary (banks)'!$U$94</f>
        <v>#DIV/0!</v>
      </c>
      <c r="V1768" s="230">
        <f>V1767/'Summary (banks)'!$V$94</f>
        <v>1.2725124615678471</v>
      </c>
      <c r="W1768" s="230" t="e">
        <f>W1767/'Summary (banks)'!$W$94</f>
        <v>#DIV/0!</v>
      </c>
      <c r="X1768" s="230" t="e">
        <f>X1767/'Summary (banks)'!$X$94</f>
        <v>#DIV/0!</v>
      </c>
      <c r="Z1768" s="399"/>
    </row>
    <row r="1769" spans="1:26" s="386" customFormat="1" x14ac:dyDescent="0.25">
      <c r="A1769" s="683"/>
      <c r="B1769" s="688"/>
      <c r="C1769" s="383" t="s">
        <v>446</v>
      </c>
      <c r="D1769" s="264">
        <f>D1767/'Summary (banks)'!$D$97</f>
        <v>1.3908992425183586</v>
      </c>
      <c r="E1769" s="264">
        <f>E1767/'Summary (banks)'!$E$97</f>
        <v>0.7008307210031347</v>
      </c>
      <c r="F1769" s="264">
        <f>F1767/'Summary (banks)'!$F$97</f>
        <v>-0.32534596452122211</v>
      </c>
      <c r="G1769" s="264">
        <f>G1767/'Summary (banks)'!$G$97</f>
        <v>-9.6603773584905657</v>
      </c>
      <c r="H1769" s="264" t="e">
        <f>H1767/'Summary (banks)'!$H$97</f>
        <v>#DIV/0!</v>
      </c>
      <c r="I1769" s="264" t="e">
        <f>I1767/'Summary (banks)'!$I$97</f>
        <v>#DIV/0!</v>
      </c>
      <c r="J1769" s="264">
        <f>J1767/'Summary (banks)'!$J$97</f>
        <v>1.3084334451699795</v>
      </c>
      <c r="K1769" s="264" t="e">
        <f>K1767/'Summary (banks)'!$K$97</f>
        <v>#DIV/0!</v>
      </c>
      <c r="L1769" s="264">
        <f>L1767/'Summary (banks)'!$L$97</f>
        <v>1.0893030972514961</v>
      </c>
      <c r="M1769" s="264">
        <f>M1767/'Summary (banks)'!$M$97</f>
        <v>-1.8320787492762016</v>
      </c>
      <c r="N1769" s="264" t="e">
        <f>N1767/'Summary (banks)'!$N$97</f>
        <v>#DIV/0!</v>
      </c>
      <c r="O1769" s="264">
        <f>O1767/'Summary (banks)'!$O$97</f>
        <v>-25.955208140970189</v>
      </c>
      <c r="P1769" s="264" t="e">
        <f>P1767/'Summary (banks)'!$P$97</f>
        <v>#DIV/0!</v>
      </c>
      <c r="Q1769" s="264" t="e">
        <f>Q1767/'Summary (banks)'!$Q$97</f>
        <v>#DIV/0!</v>
      </c>
      <c r="R1769" s="264" t="e">
        <f>R1767/'Summary (banks)'!$R$97</f>
        <v>#DIV/0!</v>
      </c>
      <c r="S1769" s="264">
        <f>S1767/'Summary (banks)'!$S$97</f>
        <v>3.1088171812368448</v>
      </c>
      <c r="T1769" s="264" t="e">
        <f>T1767/'Summary (banks)'!$T$97</f>
        <v>#DIV/0!</v>
      </c>
      <c r="U1769" s="264" t="e">
        <f>U1767/'Summary (banks)'!$U$97</f>
        <v>#DIV/0!</v>
      </c>
      <c r="V1769" s="264">
        <f>V1767/'Summary (banks)'!$V$97</f>
        <v>1.0135042343785763</v>
      </c>
      <c r="W1769" s="264" t="e">
        <f>W1767/'Summary (banks)'!$W$97</f>
        <v>#DIV/0!</v>
      </c>
      <c r="X1769" s="264" t="e">
        <f>X1767/'Summary (banks)'!$X$97</f>
        <v>#DIV/0!</v>
      </c>
      <c r="Y1769" s="264"/>
      <c r="Z1769" s="399"/>
    </row>
    <row r="1770" spans="1:26" s="230" customFormat="1" x14ac:dyDescent="0.25">
      <c r="A1770" s="683"/>
      <c r="B1770" s="688"/>
      <c r="C1770" s="385" t="s">
        <v>447</v>
      </c>
      <c r="D1770" s="230">
        <f>D1767/'Summary (banks)'!$D$105</f>
        <v>1.6927389844696623</v>
      </c>
      <c r="E1770" s="230">
        <f>E1767/'Summary (banks)'!$E$99</f>
        <v>0.54184643469485971</v>
      </c>
      <c r="F1770" s="230">
        <f>F1767/'Summary (banks)'!$F$99</f>
        <v>-0.13315482665327866</v>
      </c>
      <c r="G1770" s="230">
        <f>G1767/'Summary (banks)'!$G$99</f>
        <v>36.171428571428557</v>
      </c>
      <c r="H1770" s="230" t="e">
        <f>H1767/'Summary (banks)'!$H$99</f>
        <v>#DIV/0!</v>
      </c>
      <c r="I1770" s="230" t="e">
        <f>I1767/'Summary (banks)'!$I$99</f>
        <v>#DIV/0!</v>
      </c>
      <c r="J1770" s="230">
        <f>J1767/'Summary (banks)'!$J$99</f>
        <v>0.98721213860391699</v>
      </c>
      <c r="K1770" s="230" t="e">
        <f>K1767/'Summary (banks)'!$K$99</f>
        <v>#DIV/0!</v>
      </c>
      <c r="L1770" s="230">
        <f>L1767/'Summary (banks)'!$L$99</f>
        <v>0.69400781711329185</v>
      </c>
      <c r="M1770" s="230">
        <f>M1767/'Summary (banks)'!$M$99</f>
        <v>-1.7639553429027113</v>
      </c>
      <c r="N1770" s="230" t="e">
        <f>N1767/'Summary (banks)'!$N$99</f>
        <v>#DIV/0!</v>
      </c>
      <c r="O1770" s="230">
        <f>O1767/'Summary (banks)'!$O$99</f>
        <v>2.0566030112855871</v>
      </c>
      <c r="P1770" s="230" t="e">
        <f>P1767/'Summary (banks)'!$P$99</f>
        <v>#DIV/0!</v>
      </c>
      <c r="Q1770" s="230" t="e">
        <f>Q1767/'Summary (banks)'!$Q$99</f>
        <v>#DIV/0!</v>
      </c>
      <c r="R1770" s="230" t="e">
        <f>R1767/'Summary (banks)'!$R$99</f>
        <v>#DIV/0!</v>
      </c>
      <c r="S1770" s="230">
        <f>S1767/'Summary (banks)'!$S$99</f>
        <v>2.0927835051546388</v>
      </c>
      <c r="T1770" s="230" t="e">
        <f>T1767/'Summary (banks)'!$T$99</f>
        <v>#DIV/0!</v>
      </c>
      <c r="U1770" s="230" t="e">
        <f>U1767/'Summary (banks)'!$U$99</f>
        <v>#DIV/0!</v>
      </c>
      <c r="V1770" s="230">
        <f>V1767/'Summary (banks)'!$V$99</f>
        <v>0.65932876217971847</v>
      </c>
      <c r="W1770" s="230" t="e">
        <f>W1767/'Summary (banks)'!$W$99</f>
        <v>#DIV/0!</v>
      </c>
      <c r="X1770" s="230" t="e">
        <f>X1767/'Summary (banks)'!$X$99</f>
        <v>#DIV/0!</v>
      </c>
      <c r="Z1770" s="399"/>
    </row>
    <row r="1771" spans="1:26" ht="15.75" thickBot="1" x14ac:dyDescent="0.3"/>
    <row r="1772" spans="1:26" s="204" customFormat="1" ht="15.75" thickBot="1" x14ac:dyDescent="0.3">
      <c r="A1772" s="682" t="s">
        <v>382</v>
      </c>
      <c r="B1772" s="684" t="s">
        <v>331</v>
      </c>
      <c r="C1772" s="188" t="s">
        <v>2</v>
      </c>
      <c r="D1772" s="203">
        <f>SUM(E1772:X1772)</f>
        <v>23</v>
      </c>
      <c r="E1772" s="203"/>
      <c r="F1772" s="203"/>
      <c r="G1772" s="203"/>
      <c r="H1772" s="203"/>
      <c r="I1772" s="203"/>
      <c r="J1772" s="188"/>
      <c r="K1772" s="188"/>
      <c r="L1772" s="188">
        <f>'Société Générale'!C19</f>
        <v>23</v>
      </c>
      <c r="M1772" s="188"/>
      <c r="N1772" s="188"/>
      <c r="O1772" s="188"/>
      <c r="P1772" s="188"/>
      <c r="Q1772" s="188"/>
      <c r="R1772" s="188"/>
      <c r="S1772" s="188"/>
      <c r="T1772" s="188"/>
      <c r="U1772" s="188"/>
      <c r="V1772" s="188"/>
      <c r="W1772" s="188"/>
      <c r="X1772" s="188"/>
      <c r="Y1772" s="188"/>
      <c r="Z1772" s="404"/>
    </row>
    <row r="1773" spans="1:26" s="23" customFormat="1" x14ac:dyDescent="0.25">
      <c r="A1773" s="683"/>
      <c r="B1773" s="685"/>
      <c r="C1773" s="189" t="s">
        <v>333</v>
      </c>
      <c r="D1773" s="230">
        <f>D1772/'Summary (banks)'!$D$3</f>
        <v>4.7091830669408367E-5</v>
      </c>
      <c r="E1773" s="230">
        <f>E1772/'Summary (banks)'!$E$3</f>
        <v>0</v>
      </c>
      <c r="F1773" s="230">
        <f>F1772/'Summary (banks)'!$F$3</f>
        <v>0</v>
      </c>
      <c r="G1773" s="230">
        <f>G1772/'Summary (banks)'!$G$3</f>
        <v>0</v>
      </c>
      <c r="H1773" s="230">
        <f>H1772/'Summary (banks)'!$H$3</f>
        <v>0</v>
      </c>
      <c r="I1773" s="230">
        <f>I1772/'Summary (banks)'!$I$3</f>
        <v>0</v>
      </c>
      <c r="J1773" s="230">
        <f>J1772/'Summary (banks)'!$J$3</f>
        <v>0</v>
      </c>
      <c r="K1773" s="230">
        <f>K1772/'Summary (banks)'!$K$3</f>
        <v>0</v>
      </c>
      <c r="L1773" s="230">
        <f>L1772/'Summary (banks)'!$L$3</f>
        <v>8.9693093631790352E-4</v>
      </c>
      <c r="M1773" s="230">
        <f>M1772/'Summary (banks)'!$M$3</f>
        <v>0</v>
      </c>
      <c r="N1773" s="230">
        <f>N1772/'Summary (banks)'!$N$3</f>
        <v>0</v>
      </c>
      <c r="O1773" s="230">
        <f>O1772/'Summary (banks)'!$O$3</f>
        <v>0</v>
      </c>
      <c r="P1773" s="230">
        <f>P1772/'Summary (banks)'!$P$3</f>
        <v>0</v>
      </c>
      <c r="Q1773" s="230">
        <f>Q1772/'Summary (banks)'!$Q$3</f>
        <v>0</v>
      </c>
      <c r="R1773" s="230">
        <f>R1772/'Summary (banks)'!$R$3</f>
        <v>0</v>
      </c>
      <c r="S1773" s="230">
        <f>S1772/'Summary (banks)'!$S$3</f>
        <v>0</v>
      </c>
      <c r="T1773" s="230">
        <f>T1772/'Summary (banks)'!$T$3</f>
        <v>0</v>
      </c>
      <c r="U1773" s="230">
        <f>U1772/'Summary (banks)'!$U$3</f>
        <v>0</v>
      </c>
      <c r="V1773" s="230">
        <f>V1772/'Summary (banks)'!$V$3</f>
        <v>0</v>
      </c>
      <c r="W1773" s="230">
        <f>W1772/'Summary (banks)'!$W$3</f>
        <v>0</v>
      </c>
      <c r="X1773" s="230">
        <f>X1772/'Summary (banks)'!$X$3</f>
        <v>0</v>
      </c>
      <c r="Y1773" s="204"/>
      <c r="Z1773" s="397"/>
    </row>
    <row r="1774" spans="1:26" s="360" customFormat="1" ht="15.75" thickBot="1" x14ac:dyDescent="0.3">
      <c r="A1774" s="683"/>
      <c r="B1774" s="685"/>
      <c r="C1774" s="359" t="s">
        <v>334</v>
      </c>
      <c r="D1774" s="264">
        <f>D1772/'Summary (banks)'!$D$7</f>
        <v>8.9717898440155072E-5</v>
      </c>
      <c r="E1774" s="264">
        <f>E1772/'Summary (banks)'!$E$7</f>
        <v>0</v>
      </c>
      <c r="F1774" s="264">
        <f>F1772/'Summary (banks)'!$F$7</f>
        <v>0</v>
      </c>
      <c r="G1774" s="264">
        <f>G1772/'Summary (banks)'!$G$7</f>
        <v>0</v>
      </c>
      <c r="H1774" s="264">
        <f>H1772/'Summary (banks)'!$H$7</f>
        <v>0</v>
      </c>
      <c r="I1774" s="264">
        <f>I1772/'Summary (banks)'!$I$7</f>
        <v>0</v>
      </c>
      <c r="J1774" s="264">
        <f>J1772/'Summary (banks)'!$J$7</f>
        <v>0</v>
      </c>
      <c r="K1774" s="264">
        <f>K1772/'Summary (banks)'!$K$7</f>
        <v>0</v>
      </c>
      <c r="L1774" s="264">
        <f>L1772/'Summary (banks)'!$L$7</f>
        <v>1.6979182046360549E-3</v>
      </c>
      <c r="M1774" s="264">
        <f>M1772/'Summary (banks)'!$M$7</f>
        <v>0</v>
      </c>
      <c r="N1774" s="264">
        <f>N1772/'Summary (banks)'!$N$7</f>
        <v>0</v>
      </c>
      <c r="O1774" s="264">
        <f>O1772/'Summary (banks)'!$O$7</f>
        <v>0</v>
      </c>
      <c r="P1774" s="264">
        <f>P1772/'Summary (banks)'!$P$7</f>
        <v>0</v>
      </c>
      <c r="Q1774" s="264">
        <f>Q1772/'Summary (banks)'!$Q$7</f>
        <v>0</v>
      </c>
      <c r="R1774" s="264">
        <f>R1772/'Summary (banks)'!$R$7</f>
        <v>0</v>
      </c>
      <c r="S1774" s="264">
        <f>S1772/'Summary (banks)'!$S$7</f>
        <v>0</v>
      </c>
      <c r="T1774" s="264">
        <f>T1772/'Summary (banks)'!$T$7</f>
        <v>0</v>
      </c>
      <c r="U1774" s="264">
        <f>U1772/'Summary (banks)'!$U$7</f>
        <v>0</v>
      </c>
      <c r="V1774" s="264">
        <f>V1772/'Summary (banks)'!$V$7</f>
        <v>0</v>
      </c>
      <c r="W1774" s="264">
        <f>W1772/'Summary (banks)'!$W$7</f>
        <v>0</v>
      </c>
      <c r="X1774" s="264">
        <f>X1772/'Summary (banks)'!$X$7</f>
        <v>0</v>
      </c>
      <c r="Z1774" s="397"/>
    </row>
    <row r="1775" spans="1:26" s="204" customFormat="1" ht="15.75" thickBot="1" x14ac:dyDescent="0.3">
      <c r="A1775" s="683"/>
      <c r="B1775" s="685"/>
      <c r="C1775" s="188" t="s">
        <v>6</v>
      </c>
      <c r="D1775" s="203">
        <f>SUM(E1775:X1775)</f>
        <v>8</v>
      </c>
      <c r="E1775" s="203"/>
      <c r="F1775" s="203"/>
      <c r="G1775" s="203"/>
      <c r="H1775" s="203"/>
      <c r="I1775" s="203"/>
      <c r="J1775" s="188"/>
      <c r="K1775" s="188"/>
      <c r="L1775" s="188">
        <f>'Société Générale'!E19</f>
        <v>8</v>
      </c>
      <c r="M1775" s="188"/>
      <c r="N1775" s="188"/>
      <c r="O1775" s="188"/>
      <c r="P1775" s="188"/>
      <c r="Q1775" s="188"/>
      <c r="R1775" s="188"/>
      <c r="S1775" s="188"/>
      <c r="T1775" s="188"/>
      <c r="U1775" s="188"/>
      <c r="V1775" s="188"/>
      <c r="W1775" s="188"/>
      <c r="X1775" s="188"/>
      <c r="Y1775" s="188"/>
      <c r="Z1775" s="404"/>
    </row>
    <row r="1776" spans="1:26" s="23" customFormat="1" x14ac:dyDescent="0.25">
      <c r="A1776" s="683"/>
      <c r="B1776" s="685"/>
      <c r="C1776" s="189" t="s">
        <v>335</v>
      </c>
      <c r="D1776" s="230">
        <f>D1775/'Summary (banks)'!$D$29</f>
        <v>8.4818735287006751E-5</v>
      </c>
      <c r="E1776" s="230">
        <f>E1775/'Summary (banks)'!$E$29</f>
        <v>0</v>
      </c>
      <c r="F1776" s="230">
        <f>F1775/'Summary (banks)'!$F$29</f>
        <v>0</v>
      </c>
      <c r="G1776" s="230">
        <f>G1775/'Summary (banks)'!$G$29</f>
        <v>0</v>
      </c>
      <c r="H1776" s="230">
        <f>H1775/'Summary (banks)'!$H$29</f>
        <v>0</v>
      </c>
      <c r="I1776" s="230">
        <f>I1775/'Summary (banks)'!$I$29</f>
        <v>0</v>
      </c>
      <c r="J1776" s="230">
        <f>J1775/'Summary (banks)'!$J$29</f>
        <v>0</v>
      </c>
      <c r="K1776" s="230">
        <f>K1775/'Summary (banks)'!$K$29</f>
        <v>0</v>
      </c>
      <c r="L1776" s="230">
        <f>L1775/'Summary (banks)'!$L$29</f>
        <v>1.3091147111765667E-3</v>
      </c>
      <c r="M1776" s="230">
        <f>M1775/'Summary (banks)'!$M$29</f>
        <v>0</v>
      </c>
      <c r="N1776" s="230">
        <f>N1775/'Summary (banks)'!$N$29</f>
        <v>0</v>
      </c>
      <c r="O1776" s="230">
        <f>O1775/'Summary (banks)'!$O$29</f>
        <v>0</v>
      </c>
      <c r="P1776" s="230">
        <f>P1775/'Summary (banks)'!$P$29</f>
        <v>0</v>
      </c>
      <c r="Q1776" s="230">
        <f>Q1775/'Summary (banks)'!$Q$29</f>
        <v>0</v>
      </c>
      <c r="R1776" s="230">
        <f>R1775/'Summary (banks)'!$R$29</f>
        <v>0</v>
      </c>
      <c r="S1776" s="230">
        <f>S1775/'Summary (banks)'!$S$29</f>
        <v>0</v>
      </c>
      <c r="T1776" s="230">
        <f>T1775/'Summary (banks)'!$T$29</f>
        <v>0</v>
      </c>
      <c r="U1776" s="230">
        <f>U1775/'Summary (banks)'!$U$29</f>
        <v>0</v>
      </c>
      <c r="V1776" s="230">
        <f>V1775/'Summary (banks)'!$V$29</f>
        <v>0</v>
      </c>
      <c r="W1776" s="230">
        <f>W1775/'Summary (banks)'!$W$29</f>
        <v>0</v>
      </c>
      <c r="X1776" s="230">
        <f>X1775/'Summary (banks)'!$X$29</f>
        <v>0</v>
      </c>
      <c r="Y1776" s="204"/>
      <c r="Z1776" s="397"/>
    </row>
    <row r="1777" spans="1:26" s="360" customFormat="1" ht="15.75" thickBot="1" x14ac:dyDescent="0.3">
      <c r="A1777" s="683"/>
      <c r="B1777" s="685"/>
      <c r="C1777" s="359" t="s">
        <v>336</v>
      </c>
      <c r="D1777" s="264">
        <f>D1775/'Summary (banks)'!$D$33</f>
        <v>1.1819330116495964E-4</v>
      </c>
      <c r="E1777" s="264">
        <f>E1775/'Summary (banks)'!$E$33</f>
        <v>0</v>
      </c>
      <c r="F1777" s="264">
        <f>F1775/'Summary (banks)'!$F$33</f>
        <v>0</v>
      </c>
      <c r="G1777" s="264">
        <f>G1775/'Summary (banks)'!$G$33</f>
        <v>0</v>
      </c>
      <c r="H1777" s="264">
        <f>H1775/'Summary (banks)'!$H$33</f>
        <v>0</v>
      </c>
      <c r="I1777" s="264">
        <f>I1775/'Summary (banks)'!$I$33</f>
        <v>0</v>
      </c>
      <c r="J1777" s="264">
        <f>J1775/'Summary (banks)'!$J$33</f>
        <v>0</v>
      </c>
      <c r="K1777" s="264">
        <f>K1775/'Summary (banks)'!$K$33</f>
        <v>0</v>
      </c>
      <c r="L1777" s="264">
        <f>L1775/'Summary (banks)'!$L$33</f>
        <v>1.794526693584567E-3</v>
      </c>
      <c r="M1777" s="264">
        <f>M1775/'Summary (banks)'!$M$33</f>
        <v>0</v>
      </c>
      <c r="N1777" s="264">
        <f>N1775/'Summary (banks)'!$N$33</f>
        <v>0</v>
      </c>
      <c r="O1777" s="264">
        <f>O1775/'Summary (banks)'!$O$33</f>
        <v>0</v>
      </c>
      <c r="P1777" s="264">
        <f>P1775/'Summary (banks)'!$P$33</f>
        <v>0</v>
      </c>
      <c r="Q1777" s="264">
        <f>Q1775/'Summary (banks)'!$Q$33</f>
        <v>0</v>
      </c>
      <c r="R1777" s="264">
        <f>R1775/'Summary (banks)'!$R$33</f>
        <v>0</v>
      </c>
      <c r="S1777" s="264">
        <f>S1775/'Summary (banks)'!$S$33</f>
        <v>0</v>
      </c>
      <c r="T1777" s="264">
        <f>T1775/'Summary (banks)'!$T$33</f>
        <v>0</v>
      </c>
      <c r="U1777" s="264">
        <f>U1775/'Summary (banks)'!$U$33</f>
        <v>0</v>
      </c>
      <c r="V1777" s="264">
        <f>V1775/'Summary (banks)'!$V$33</f>
        <v>0</v>
      </c>
      <c r="W1777" s="264">
        <f>W1775/'Summary (banks)'!$W$33</f>
        <v>0</v>
      </c>
      <c r="X1777" s="264">
        <f>X1775/'Summary (banks)'!$X$33</f>
        <v>0</v>
      </c>
      <c r="Z1777" s="397"/>
    </row>
    <row r="1778" spans="1:26" s="204" customFormat="1" ht="15.75" thickBot="1" x14ac:dyDescent="0.3">
      <c r="A1778" s="683"/>
      <c r="B1778" s="685"/>
      <c r="C1778" s="188" t="s">
        <v>400</v>
      </c>
      <c r="D1778" s="203">
        <f>SUM(E1778:X1778)</f>
        <v>3</v>
      </c>
      <c r="E1778" s="203"/>
      <c r="F1778" s="203"/>
      <c r="G1778" s="203"/>
      <c r="H1778" s="203"/>
      <c r="I1778" s="203"/>
      <c r="J1778" s="188"/>
      <c r="K1778" s="188"/>
      <c r="L1778" s="188">
        <f>'Société Générale'!F19</f>
        <v>3</v>
      </c>
      <c r="M1778" s="188"/>
      <c r="N1778" s="188"/>
      <c r="O1778" s="188"/>
      <c r="P1778" s="188"/>
      <c r="Q1778" s="188"/>
      <c r="R1778" s="188"/>
      <c r="S1778" s="188"/>
      <c r="T1778" s="188"/>
      <c r="U1778" s="188"/>
      <c r="V1778" s="188"/>
      <c r="W1778" s="188"/>
      <c r="X1778" s="188"/>
      <c r="Y1778" s="188"/>
      <c r="Z1778" s="404"/>
    </row>
    <row r="1779" spans="1:26" s="23" customFormat="1" x14ac:dyDescent="0.25">
      <c r="A1779" s="683"/>
      <c r="B1779" s="685"/>
      <c r="C1779" s="189" t="s">
        <v>401</v>
      </c>
      <c r="D1779" s="230">
        <f>D1778/'Summary (banks)'!$D$42</f>
        <v>1.0753696539615098E-4</v>
      </c>
      <c r="E1779" s="230">
        <f>E1778/'Summary (banks)'!$E$42</f>
        <v>0</v>
      </c>
      <c r="F1779" s="230">
        <f>F1778/'Summary (banks)'!$F$42</f>
        <v>0</v>
      </c>
      <c r="G1779" s="230">
        <f>G1778/'Summary (banks)'!$G$42</f>
        <v>0</v>
      </c>
      <c r="H1779" s="230">
        <f>H1778/'Summary (banks)'!$H$42</f>
        <v>0</v>
      </c>
      <c r="I1779" s="230">
        <f>I1778/'Summary (banks)'!$I$42</f>
        <v>0</v>
      </c>
      <c r="J1779" s="230">
        <f>J1778/'Summary (banks)'!$J$42</f>
        <v>0</v>
      </c>
      <c r="K1779" s="230">
        <f>K1778/'Summary (banks)'!$K$42</f>
        <v>0</v>
      </c>
      <c r="L1779" s="230">
        <f>L1778/'Summary (banks)'!$L$42</f>
        <v>1.7523364485981308E-3</v>
      </c>
      <c r="M1779" s="230">
        <f>M1778/'Summary (banks)'!$M$42</f>
        <v>0</v>
      </c>
      <c r="N1779" s="230">
        <f>N1778/'Summary (banks)'!$N$42</f>
        <v>0</v>
      </c>
      <c r="O1779" s="230">
        <f>O1778/'Summary (banks)'!$O$42</f>
        <v>0</v>
      </c>
      <c r="P1779" s="230">
        <f>P1778/'Summary (banks)'!$P$42</f>
        <v>0</v>
      </c>
      <c r="Q1779" s="230">
        <f>Q1778/'Summary (banks)'!$Q$42</f>
        <v>0</v>
      </c>
      <c r="R1779" s="230">
        <f>R1778/'Summary (banks)'!$R$42</f>
        <v>0</v>
      </c>
      <c r="S1779" s="230">
        <f>S1778/'Summary (banks)'!$S$42</f>
        <v>0</v>
      </c>
      <c r="T1779" s="230">
        <f>T1778/'Summary (banks)'!$T$42</f>
        <v>0</v>
      </c>
      <c r="U1779" s="230">
        <f>U1778/'Summary (banks)'!$U$42</f>
        <v>0</v>
      </c>
      <c r="V1779" s="230">
        <f>V1778/'Summary (banks)'!$V$42</f>
        <v>0</v>
      </c>
      <c r="W1779" s="230">
        <f>W1778/'Summary (banks)'!$W$42</f>
        <v>0</v>
      </c>
      <c r="X1779" s="230">
        <f>X1778/'Summary (banks)'!$X$42</f>
        <v>0</v>
      </c>
      <c r="Y1779" s="204"/>
      <c r="Z1779" s="397"/>
    </row>
    <row r="1780" spans="1:26" s="360" customFormat="1" ht="15.75" thickBot="1" x14ac:dyDescent="0.3">
      <c r="A1780" s="683"/>
      <c r="B1780" s="685"/>
      <c r="C1780" s="359" t="s">
        <v>402</v>
      </c>
      <c r="D1780" s="264">
        <f>D1778/'Summary (banks)'!$D$46</f>
        <v>1.6097757660839778E-4</v>
      </c>
      <c r="E1780" s="264">
        <f>E1778/'Summary (banks)'!$E$46</f>
        <v>0</v>
      </c>
      <c r="F1780" s="264">
        <f>F1778/'Summary (banks)'!$F$46</f>
        <v>0</v>
      </c>
      <c r="G1780" s="264">
        <f>G1778/'Summary (banks)'!$G$46</f>
        <v>0</v>
      </c>
      <c r="H1780" s="264">
        <f>H1778/'Summary (banks)'!$H$46</f>
        <v>0</v>
      </c>
      <c r="I1780" s="264">
        <f>I1778/'Summary (banks)'!$I$46</f>
        <v>0</v>
      </c>
      <c r="J1780" s="264">
        <f>J1778/'Summary (banks)'!$J$46</f>
        <v>0</v>
      </c>
      <c r="K1780" s="264">
        <f>K1778/'Summary (banks)'!$K$46</f>
        <v>0</v>
      </c>
      <c r="L1780" s="264">
        <f>L1778/'Summary (banks)'!$L$46</f>
        <v>2.6501766784452299E-3</v>
      </c>
      <c r="M1780" s="264">
        <f>M1778/'Summary (banks)'!$M$46</f>
        <v>0</v>
      </c>
      <c r="N1780" s="264">
        <f>N1778/'Summary (banks)'!$N$46</f>
        <v>0</v>
      </c>
      <c r="O1780" s="264">
        <f>O1778/'Summary (banks)'!$O$46</f>
        <v>0</v>
      </c>
      <c r="P1780" s="264">
        <f>P1778/'Summary (banks)'!$P$46</f>
        <v>0</v>
      </c>
      <c r="Q1780" s="264">
        <f>Q1778/'Summary (banks)'!$Q$46</f>
        <v>0</v>
      </c>
      <c r="R1780" s="264">
        <f>R1778/'Summary (banks)'!$R$46</f>
        <v>0</v>
      </c>
      <c r="S1780" s="264">
        <f>S1778/'Summary (banks)'!$S$46</f>
        <v>0</v>
      </c>
      <c r="T1780" s="264">
        <f>T1778/'Summary (banks)'!$T$46</f>
        <v>0</v>
      </c>
      <c r="U1780" s="264">
        <f>U1778/'Summary (banks)'!$U$46</f>
        <v>0</v>
      </c>
      <c r="V1780" s="264">
        <f>V1778/'Summary (banks)'!$V$46</f>
        <v>0</v>
      </c>
      <c r="W1780" s="264">
        <f>W1778/'Summary (banks)'!$W$46</f>
        <v>0</v>
      </c>
      <c r="X1780" s="264">
        <f>X1778/'Summary (banks)'!$X$46</f>
        <v>0</v>
      </c>
      <c r="Z1780" s="397"/>
    </row>
    <row r="1781" spans="1:26" s="204" customFormat="1" ht="15.75" thickBot="1" x14ac:dyDescent="0.3">
      <c r="A1781" s="683"/>
      <c r="B1781" s="685"/>
      <c r="C1781" s="188" t="s">
        <v>3</v>
      </c>
      <c r="D1781" s="188">
        <f>SUM(E1781:X1781)</f>
        <v>214</v>
      </c>
      <c r="E1781" s="188"/>
      <c r="F1781" s="188"/>
      <c r="G1781" s="188"/>
      <c r="H1781" s="188"/>
      <c r="I1781" s="188"/>
      <c r="J1781" s="188"/>
      <c r="K1781" s="188"/>
      <c r="L1781" s="188">
        <f>'Société Générale'!D19</f>
        <v>214</v>
      </c>
      <c r="M1781" s="188"/>
      <c r="N1781" s="188"/>
      <c r="O1781" s="188"/>
      <c r="P1781" s="188"/>
      <c r="Q1781" s="188"/>
      <c r="R1781" s="188"/>
      <c r="S1781" s="188"/>
      <c r="T1781" s="188"/>
      <c r="U1781" s="188"/>
      <c r="V1781" s="188"/>
      <c r="W1781" s="188"/>
      <c r="X1781" s="188"/>
      <c r="Y1781" s="188"/>
      <c r="Z1781" s="404"/>
    </row>
    <row r="1782" spans="1:26" s="23" customFormat="1" x14ac:dyDescent="0.25">
      <c r="A1782" s="683"/>
      <c r="B1782" s="685"/>
      <c r="C1782" s="189" t="s">
        <v>337</v>
      </c>
      <c r="D1782" s="230">
        <f>D1781/'Summary (banks)'!$D$16</f>
        <v>1.0202067682614628E-4</v>
      </c>
      <c r="E1782" s="230">
        <f>E1781/'Summary (banks)'!$E$16</f>
        <v>0</v>
      </c>
      <c r="F1782" s="230">
        <f>F1781/'Summary (banks)'!$F$16</f>
        <v>0</v>
      </c>
      <c r="G1782" s="230">
        <f>G1781/'Summary (banks)'!$G$16</f>
        <v>0</v>
      </c>
      <c r="H1782" s="230">
        <f>H1781/'Summary (banks)'!$H$16</f>
        <v>0</v>
      </c>
      <c r="I1782" s="230">
        <f>I1781/'Summary (banks)'!$I$16</f>
        <v>0</v>
      </c>
      <c r="J1782" s="230">
        <f>J1781/'Summary (banks)'!$J$16</f>
        <v>0</v>
      </c>
      <c r="K1782" s="230">
        <f>K1781/'Summary (banks)'!$K$16</f>
        <v>0</v>
      </c>
      <c r="L1782" s="230">
        <f>L1781/'Summary (banks)'!$L$16</f>
        <v>1.6247077044550396E-3</v>
      </c>
      <c r="M1782" s="230">
        <f>M1781/'Summary (banks)'!$M$16</f>
        <v>0</v>
      </c>
      <c r="N1782" s="230">
        <f>N1781/'Summary (banks)'!$N$16</f>
        <v>0</v>
      </c>
      <c r="O1782" s="230">
        <f>O1781/'Summary (banks)'!$O$16</f>
        <v>0</v>
      </c>
      <c r="P1782" s="230">
        <f>P1781/'Summary (banks)'!$P$16</f>
        <v>0</v>
      </c>
      <c r="Q1782" s="230">
        <f>Q1781/'Summary (banks)'!$Q$16</f>
        <v>0</v>
      </c>
      <c r="R1782" s="230">
        <f>R1781/'Summary (banks)'!$R$16</f>
        <v>0</v>
      </c>
      <c r="S1782" s="230">
        <f>S1781/'Summary (banks)'!$S$16</f>
        <v>0</v>
      </c>
      <c r="T1782" s="230">
        <f>T1781/'Summary (banks)'!$T$16</f>
        <v>0</v>
      </c>
      <c r="U1782" s="230">
        <f>U1781/'Summary (banks)'!$U$16</f>
        <v>0</v>
      </c>
      <c r="V1782" s="230">
        <f>V1781/'Summary (banks)'!$V$16</f>
        <v>0</v>
      </c>
      <c r="W1782" s="230">
        <f>W1781/'Summary (banks)'!$W$16</f>
        <v>0</v>
      </c>
      <c r="X1782" s="230">
        <f>X1781/'Summary (banks)'!$X$16</f>
        <v>0</v>
      </c>
      <c r="Y1782" s="204"/>
      <c r="Z1782" s="397"/>
    </row>
    <row r="1783" spans="1:26" s="365" customFormat="1" ht="15.75" thickBot="1" x14ac:dyDescent="0.3">
      <c r="A1783" s="683"/>
      <c r="B1783" s="685"/>
      <c r="C1783" s="359" t="s">
        <v>338</v>
      </c>
      <c r="D1783" s="264">
        <f>D1781/'Summary (banks)'!$D$20</f>
        <v>1.8255507149078396E-4</v>
      </c>
      <c r="E1783" s="264">
        <f>E1781/'Summary (banks)'!$E$20</f>
        <v>0</v>
      </c>
      <c r="F1783" s="264">
        <f>F1781/'Summary (banks)'!$F$20</f>
        <v>0</v>
      </c>
      <c r="G1783" s="264">
        <f>G1781/'Summary (banks)'!$G$20</f>
        <v>0</v>
      </c>
      <c r="H1783" s="264">
        <f>H1781/'Summary (banks)'!$H$20</f>
        <v>0</v>
      </c>
      <c r="I1783" s="264">
        <f>I1781/'Summary (banks)'!$I$20</f>
        <v>0</v>
      </c>
      <c r="J1783" s="264">
        <f>J1781/'Summary (banks)'!$J$20</f>
        <v>0</v>
      </c>
      <c r="K1783" s="264">
        <f>K1781/'Summary (banks)'!$K$20</f>
        <v>0</v>
      </c>
      <c r="L1783" s="264">
        <f>L1781/'Summary (banks)'!$L$20</f>
        <v>2.6715270148806552E-3</v>
      </c>
      <c r="M1783" s="264">
        <f>M1781/'Summary (banks)'!$M$20</f>
        <v>0</v>
      </c>
      <c r="N1783" s="264">
        <f>N1781/'Summary (banks)'!$N$20</f>
        <v>0</v>
      </c>
      <c r="O1783" s="264">
        <f>O1781/'Summary (banks)'!$O$20</f>
        <v>0</v>
      </c>
      <c r="P1783" s="264">
        <f>P1781/'Summary (banks)'!$P$20</f>
        <v>0</v>
      </c>
      <c r="Q1783" s="264">
        <f>Q1781/'Summary (banks)'!$Q$20</f>
        <v>0</v>
      </c>
      <c r="R1783" s="264">
        <f>R1781/'Summary (banks)'!$R$20</f>
        <v>0</v>
      </c>
      <c r="S1783" s="264">
        <f>S1781/'Summary (banks)'!$S$20</f>
        <v>0</v>
      </c>
      <c r="T1783" s="264">
        <f>T1781/'Summary (banks)'!$T$20</f>
        <v>0</v>
      </c>
      <c r="U1783" s="264">
        <f>U1781/'Summary (banks)'!$U$20</f>
        <v>0</v>
      </c>
      <c r="V1783" s="264">
        <f>V1781/'Summary (banks)'!$V$20</f>
        <v>0</v>
      </c>
      <c r="W1783" s="264">
        <f>W1781/'Summary (banks)'!$W$20</f>
        <v>0</v>
      </c>
      <c r="X1783" s="264">
        <f>X1781/'Summary (banks)'!$X$20</f>
        <v>0</v>
      </c>
      <c r="Y1783" s="360"/>
      <c r="Z1783" s="397"/>
    </row>
    <row r="1784" spans="1:26" s="230" customFormat="1" ht="15" customHeight="1" thickTop="1" thickBot="1" x14ac:dyDescent="0.3">
      <c r="A1784" s="683"/>
      <c r="B1784" s="685"/>
      <c r="C1784" s="190" t="s">
        <v>405</v>
      </c>
      <c r="D1784" s="188"/>
      <c r="E1784" s="190"/>
      <c r="F1784" s="190"/>
      <c r="G1784" s="190"/>
      <c r="H1784" s="188"/>
      <c r="I1784" s="188"/>
      <c r="J1784" s="190"/>
      <c r="K1784" s="190"/>
      <c r="L1784" s="190"/>
      <c r="M1784" s="190"/>
      <c r="N1784" s="190"/>
      <c r="O1784" s="190"/>
      <c r="P1784" s="188"/>
      <c r="Q1784" s="188"/>
      <c r="R1784" s="190"/>
      <c r="S1784" s="190"/>
      <c r="T1784" s="188"/>
      <c r="U1784" s="188"/>
      <c r="V1784" s="188"/>
      <c r="W1784" s="188"/>
      <c r="X1784" s="188"/>
      <c r="Y1784" s="190"/>
      <c r="Z1784" s="405"/>
    </row>
    <row r="1785" spans="1:26" s="204" customFormat="1" ht="15.75" thickBot="1" x14ac:dyDescent="0.3">
      <c r="A1785" s="683"/>
      <c r="B1785" s="686"/>
      <c r="C1785" s="191" t="s">
        <v>406</v>
      </c>
      <c r="D1785" s="192"/>
      <c r="E1785" s="192"/>
      <c r="F1785" s="192"/>
      <c r="G1785" s="192"/>
      <c r="H1785" s="192"/>
      <c r="I1785" s="192"/>
      <c r="J1785" s="192"/>
      <c r="K1785" s="192"/>
      <c r="L1785" s="192"/>
      <c r="M1785" s="192"/>
      <c r="N1785" s="192"/>
      <c r="O1785" s="192"/>
      <c r="P1785" s="192"/>
      <c r="Q1785" s="192"/>
      <c r="R1785" s="192"/>
      <c r="S1785" s="192"/>
      <c r="T1785" s="192"/>
      <c r="U1785" s="192"/>
      <c r="V1785" s="192"/>
      <c r="W1785" s="192"/>
      <c r="X1785" s="192"/>
      <c r="Y1785" s="192"/>
      <c r="Z1785" s="398"/>
    </row>
    <row r="1786" spans="1:26" s="23" customFormat="1" ht="16.5" thickTop="1" thickBot="1" x14ac:dyDescent="0.3">
      <c r="A1786" s="683"/>
      <c r="B1786" s="687" t="s">
        <v>82</v>
      </c>
      <c r="C1786" s="200" t="s">
        <v>91</v>
      </c>
      <c r="D1786" s="200">
        <f>D1778/D1775</f>
        <v>0.375</v>
      </c>
      <c r="E1786" s="200" t="e">
        <f>E1778/E1775</f>
        <v>#DIV/0!</v>
      </c>
      <c r="F1786" s="200" t="e">
        <f t="shared" ref="F1786:X1786" si="69">F1778/F1775</f>
        <v>#DIV/0!</v>
      </c>
      <c r="G1786" s="200" t="e">
        <f t="shared" si="69"/>
        <v>#DIV/0!</v>
      </c>
      <c r="H1786" s="200" t="e">
        <f t="shared" si="69"/>
        <v>#DIV/0!</v>
      </c>
      <c r="I1786" s="200" t="e">
        <f t="shared" si="69"/>
        <v>#DIV/0!</v>
      </c>
      <c r="J1786" s="200" t="e">
        <f t="shared" si="69"/>
        <v>#DIV/0!</v>
      </c>
      <c r="K1786" s="200" t="e">
        <f t="shared" si="69"/>
        <v>#DIV/0!</v>
      </c>
      <c r="L1786" s="200">
        <f t="shared" si="69"/>
        <v>0.375</v>
      </c>
      <c r="M1786" s="200" t="e">
        <f t="shared" si="69"/>
        <v>#DIV/0!</v>
      </c>
      <c r="N1786" s="200" t="e">
        <f t="shared" si="69"/>
        <v>#DIV/0!</v>
      </c>
      <c r="O1786" s="200" t="e">
        <f t="shared" si="69"/>
        <v>#DIV/0!</v>
      </c>
      <c r="P1786" s="200" t="e">
        <f t="shared" si="69"/>
        <v>#DIV/0!</v>
      </c>
      <c r="Q1786" s="200" t="e">
        <f t="shared" si="69"/>
        <v>#DIV/0!</v>
      </c>
      <c r="R1786" s="200" t="e">
        <f t="shared" si="69"/>
        <v>#DIV/0!</v>
      </c>
      <c r="S1786" s="200" t="e">
        <f t="shared" si="69"/>
        <v>#DIV/0!</v>
      </c>
      <c r="T1786" s="200" t="e">
        <f t="shared" si="69"/>
        <v>#DIV/0!</v>
      </c>
      <c r="U1786" s="200" t="e">
        <f t="shared" si="69"/>
        <v>#DIV/0!</v>
      </c>
      <c r="V1786" s="200" t="e">
        <f t="shared" si="69"/>
        <v>#DIV/0!</v>
      </c>
      <c r="W1786" s="200" t="e">
        <f t="shared" si="69"/>
        <v>#DIV/0!</v>
      </c>
      <c r="X1786" s="200" t="e">
        <f t="shared" si="69"/>
        <v>#DIV/0!</v>
      </c>
      <c r="Y1786" s="200"/>
      <c r="Z1786" s="406" t="e">
        <f>MEDIAN(E1786:X1786)</f>
        <v>#DIV/0!</v>
      </c>
    </row>
    <row r="1787" spans="1:26" s="204" customFormat="1" ht="15.75" thickBot="1" x14ac:dyDescent="0.3">
      <c r="A1787" s="683"/>
      <c r="B1787" s="688"/>
      <c r="C1787" s="193" t="s">
        <v>407</v>
      </c>
      <c r="Z1787" s="397"/>
    </row>
    <row r="1788" spans="1:26" s="204" customFormat="1" ht="15.75" thickBot="1" x14ac:dyDescent="0.3">
      <c r="A1788" s="683"/>
      <c r="B1788" s="688"/>
      <c r="C1788" s="188" t="s">
        <v>497</v>
      </c>
      <c r="D1788" s="233">
        <f t="shared" ref="D1788:X1788" si="70">D1775/D1781</f>
        <v>3.7383177570093455E-2</v>
      </c>
      <c r="E1788" s="188" t="e">
        <f t="shared" si="70"/>
        <v>#DIV/0!</v>
      </c>
      <c r="F1788" s="188" t="e">
        <f t="shared" si="70"/>
        <v>#DIV/0!</v>
      </c>
      <c r="G1788" s="188" t="e">
        <f t="shared" si="70"/>
        <v>#DIV/0!</v>
      </c>
      <c r="H1788" s="188" t="e">
        <f t="shared" si="70"/>
        <v>#DIV/0!</v>
      </c>
      <c r="I1788" s="188" t="e">
        <f t="shared" si="70"/>
        <v>#DIV/0!</v>
      </c>
      <c r="J1788" s="188" t="e">
        <f t="shared" si="70"/>
        <v>#DIV/0!</v>
      </c>
      <c r="K1788" s="188" t="e">
        <f t="shared" si="70"/>
        <v>#DIV/0!</v>
      </c>
      <c r="L1788" s="188">
        <f t="shared" si="70"/>
        <v>3.7383177570093455E-2</v>
      </c>
      <c r="M1788" s="188" t="e">
        <f t="shared" si="70"/>
        <v>#DIV/0!</v>
      </c>
      <c r="N1788" s="188" t="e">
        <f t="shared" si="70"/>
        <v>#DIV/0!</v>
      </c>
      <c r="O1788" s="188" t="e">
        <f t="shared" si="70"/>
        <v>#DIV/0!</v>
      </c>
      <c r="P1788" s="188" t="e">
        <f t="shared" si="70"/>
        <v>#DIV/0!</v>
      </c>
      <c r="Q1788" s="188" t="e">
        <f t="shared" si="70"/>
        <v>#DIV/0!</v>
      </c>
      <c r="R1788" s="188" t="e">
        <f t="shared" si="70"/>
        <v>#DIV/0!</v>
      </c>
      <c r="S1788" s="188" t="e">
        <f t="shared" si="70"/>
        <v>#DIV/0!</v>
      </c>
      <c r="T1788" s="188" t="e">
        <f t="shared" si="70"/>
        <v>#DIV/0!</v>
      </c>
      <c r="U1788" s="188" t="e">
        <f t="shared" si="70"/>
        <v>#DIV/0!</v>
      </c>
      <c r="V1788" s="188" t="e">
        <f t="shared" si="70"/>
        <v>#DIV/0!</v>
      </c>
      <c r="W1788" s="188" t="e">
        <f t="shared" si="70"/>
        <v>#DIV/0!</v>
      </c>
      <c r="X1788" s="188" t="e">
        <f t="shared" si="70"/>
        <v>#DIV/0!</v>
      </c>
      <c r="Y1788" s="188"/>
      <c r="Z1788" s="404"/>
    </row>
    <row r="1789" spans="1:26" s="204" customFormat="1" x14ac:dyDescent="0.25">
      <c r="A1789" s="683"/>
      <c r="B1789" s="688"/>
      <c r="C1789" s="189" t="s">
        <v>445</v>
      </c>
      <c r="D1789" s="234">
        <f>D1788/'Summary (banks)'!$D$81</f>
        <v>0.83138769439401583</v>
      </c>
      <c r="E1789" s="230" t="e">
        <f>E1788/'Summary (banks)'!$E$81</f>
        <v>#DIV/0!</v>
      </c>
      <c r="F1789" s="230" t="e">
        <f>F1788/'Summary (banks)'!$F$81</f>
        <v>#DIV/0!</v>
      </c>
      <c r="G1789" s="230" t="e">
        <f>G1788/'Summary (banks)'!$G$81</f>
        <v>#DIV/0!</v>
      </c>
      <c r="H1789" s="230" t="e">
        <f>H1788/'Summary (banks)'!$H$81</f>
        <v>#DIV/0!</v>
      </c>
      <c r="I1789" s="230" t="e">
        <f>I1788/'Summary (banks)'!$I$81</f>
        <v>#DIV/0!</v>
      </c>
      <c r="J1789" s="230" t="e">
        <f>J1788/'Summary (banks)'!$J$81</f>
        <v>#DIV/0!</v>
      </c>
      <c r="K1789" s="230" t="e">
        <f>K1788/'Summary (banks)'!$K$81</f>
        <v>#DIV/0!</v>
      </c>
      <c r="L1789" s="230">
        <f>L1788/'Summary (banks)'!$L$81</f>
        <v>0.80575398737071335</v>
      </c>
      <c r="M1789" s="230" t="e">
        <f>M1788/'Summary (banks)'!$M$81</f>
        <v>#DIV/0!</v>
      </c>
      <c r="N1789" s="230" t="e">
        <f>N1788/'Summary (banks)'!$N$81</f>
        <v>#DIV/0!</v>
      </c>
      <c r="O1789" s="230" t="e">
        <f>O1788/'Summary (banks)'!$O$81</f>
        <v>#DIV/0!</v>
      </c>
      <c r="P1789" s="230" t="e">
        <f>P1788/'Summary (banks)'!$P$81</f>
        <v>#DIV/0!</v>
      </c>
      <c r="Q1789" s="230" t="e">
        <f>Q1788/'Summary (banks)'!$Q$81</f>
        <v>#DIV/0!</v>
      </c>
      <c r="R1789" s="230" t="e">
        <f>R1788/'Summary (banks)'!$R$81</f>
        <v>#DIV/0!</v>
      </c>
      <c r="S1789" s="230" t="e">
        <f>S1788/'Summary (banks)'!$S$81</f>
        <v>#DIV/0!</v>
      </c>
      <c r="T1789" s="230" t="e">
        <f>T1788/'Summary (banks)'!$T$81</f>
        <v>#DIV/0!</v>
      </c>
      <c r="U1789" s="230" t="e">
        <f>U1788/'Summary (banks)'!$U$81</f>
        <v>#DIV/0!</v>
      </c>
      <c r="V1789" s="230" t="e">
        <f>V1788/'Summary (banks)'!$V$81</f>
        <v>#DIV/0!</v>
      </c>
      <c r="W1789" s="230" t="e">
        <f>W1788/'Summary (banks)'!$W$81</f>
        <v>#DIV/0!</v>
      </c>
      <c r="X1789" s="230" t="e">
        <f>X1788/'Summary (banks)'!$X$81</f>
        <v>#DIV/0!</v>
      </c>
      <c r="Z1789" s="397"/>
    </row>
    <row r="1790" spans="1:26" s="364" customFormat="1" x14ac:dyDescent="0.25">
      <c r="A1790" s="683"/>
      <c r="B1790" s="688"/>
      <c r="C1790" s="359" t="s">
        <v>446</v>
      </c>
      <c r="D1790" s="363">
        <f>D1788/'Summary (banks)'!$D$84</f>
        <v>0.64743915466038671</v>
      </c>
      <c r="E1790" s="264" t="e">
        <f>E1788/'Summary (banks)'!$E$84</f>
        <v>#DIV/0!</v>
      </c>
      <c r="F1790" s="264" t="e">
        <f>F1788/'Summary (banks)'!$F$84</f>
        <v>#DIV/0!</v>
      </c>
      <c r="G1790" s="264" t="e">
        <f>G1788/'Summary (banks)'!$G$84</f>
        <v>#DIV/0!</v>
      </c>
      <c r="H1790" s="264" t="e">
        <f>H1788/'Summary (banks)'!$H$84</f>
        <v>#DIV/0!</v>
      </c>
      <c r="I1790" s="264" t="e">
        <f>I1788/'Summary (banks)'!$I$84</f>
        <v>#DIV/0!</v>
      </c>
      <c r="J1790" s="264" t="e">
        <f>J1788/'Summary (banks)'!$J$84</f>
        <v>#DIV/0!</v>
      </c>
      <c r="K1790" s="264" t="e">
        <f>K1788/'Summary (banks)'!$K$84</f>
        <v>#DIV/0!</v>
      </c>
      <c r="L1790" s="264">
        <f>L1788/'Summary (banks)'!$L$84</f>
        <v>0.67172320683597264</v>
      </c>
      <c r="M1790" s="264" t="e">
        <f>M1788/'Summary (banks)'!$M$84</f>
        <v>#DIV/0!</v>
      </c>
      <c r="N1790" s="264" t="e">
        <f>N1788/'Summary (banks)'!$N$84</f>
        <v>#DIV/0!</v>
      </c>
      <c r="O1790" s="264" t="e">
        <f>O1788/'Summary (banks)'!$O$84</f>
        <v>#DIV/0!</v>
      </c>
      <c r="P1790" s="264" t="e">
        <f>P1788/'Summary (banks)'!$P$84</f>
        <v>#DIV/0!</v>
      </c>
      <c r="Q1790" s="264" t="e">
        <f>Q1788/'Summary (banks)'!$Q$84</f>
        <v>#DIV/0!</v>
      </c>
      <c r="R1790" s="264" t="e">
        <f>R1788/'Summary (banks)'!$R$84</f>
        <v>#DIV/0!</v>
      </c>
      <c r="S1790" s="264" t="e">
        <f>S1788/'Summary (banks)'!$S$84</f>
        <v>#DIV/0!</v>
      </c>
      <c r="T1790" s="264" t="e">
        <f>T1788/'Summary (banks)'!$T$84</f>
        <v>#DIV/0!</v>
      </c>
      <c r="U1790" s="264" t="e">
        <f>U1788/'Summary (banks)'!$U$84</f>
        <v>#DIV/0!</v>
      </c>
      <c r="V1790" s="264" t="e">
        <f>V1788/'Summary (banks)'!$V$84</f>
        <v>#DIV/0!</v>
      </c>
      <c r="W1790" s="264" t="e">
        <f>W1788/'Summary (banks)'!$W$84</f>
        <v>#DIV/0!</v>
      </c>
      <c r="X1790" s="264" t="e">
        <f>X1788/'Summary (banks)'!$X$84</f>
        <v>#DIV/0!</v>
      </c>
      <c r="Y1790" s="360"/>
      <c r="Z1790" s="397"/>
    </row>
    <row r="1791" spans="1:26" s="204" customFormat="1" ht="15.75" thickBot="1" x14ac:dyDescent="0.3">
      <c r="A1791" s="683"/>
      <c r="B1791" s="688"/>
      <c r="C1791" s="372" t="s">
        <v>447</v>
      </c>
      <c r="D1791" s="234">
        <f>D1788/'Summary (banks)'!$D$92</f>
        <v>0.89505019618541426</v>
      </c>
      <c r="E1791" s="230" t="e">
        <f>E1788/'Summary (banks)'!$E$86</f>
        <v>#DIV/0!</v>
      </c>
      <c r="F1791" s="230" t="e">
        <f>F1788/'Summary (banks)'!$F$86</f>
        <v>#DIV/0!</v>
      </c>
      <c r="G1791" s="230" t="e">
        <f>G1788/'Summary (banks)'!$G$86</f>
        <v>#DIV/0!</v>
      </c>
      <c r="H1791" s="230" t="e">
        <f>H1788/'Summary (banks)'!$H$86</f>
        <v>#DIV/0!</v>
      </c>
      <c r="I1791" s="230" t="e">
        <f>I1788/'Summary (banks)'!$I$86</f>
        <v>#DIV/0!</v>
      </c>
      <c r="J1791" s="230" t="e">
        <f>J1788/'Summary (banks)'!$J$86</f>
        <v>#DIV/0!</v>
      </c>
      <c r="K1791" s="230" t="e">
        <f>K1788/'Summary (banks)'!$K$86</f>
        <v>#DIV/0!</v>
      </c>
      <c r="L1791" s="230">
        <f>L1788/'Summary (banks)'!$L$86</f>
        <v>0.14337646419766839</v>
      </c>
      <c r="M1791" s="230" t="e">
        <f>M1788/'Summary (banks)'!$M$86</f>
        <v>#DIV/0!</v>
      </c>
      <c r="N1791" s="230" t="e">
        <f>N1788/'Summary (banks)'!$N$86</f>
        <v>#DIV/0!</v>
      </c>
      <c r="O1791" s="230" t="e">
        <f>O1788/'Summary (banks)'!$O$86</f>
        <v>#DIV/0!</v>
      </c>
      <c r="P1791" s="230" t="e">
        <f>P1788/'Summary (banks)'!$P$86</f>
        <v>#DIV/0!</v>
      </c>
      <c r="Q1791" s="230" t="e">
        <f>Q1788/'Summary (banks)'!$Q$86</f>
        <v>#DIV/0!</v>
      </c>
      <c r="R1791" s="230" t="e">
        <f>R1788/'Summary (banks)'!$R$86</f>
        <v>#DIV/0!</v>
      </c>
      <c r="S1791" s="230" t="e">
        <f>S1788/'Summary (banks)'!$S$86</f>
        <v>#DIV/0!</v>
      </c>
      <c r="T1791" s="230" t="e">
        <f>T1788/'Summary (banks)'!$T$86</f>
        <v>#DIV/0!</v>
      </c>
      <c r="U1791" s="230" t="e">
        <f>U1788/'Summary (banks)'!$U$86</f>
        <v>#DIV/0!</v>
      </c>
      <c r="V1791" s="230" t="e">
        <f>V1788/'Summary (banks)'!$V$86</f>
        <v>#DIV/0!</v>
      </c>
      <c r="W1791" s="230" t="e">
        <f>W1788/'Summary (banks)'!$W$86</f>
        <v>#DIV/0!</v>
      </c>
      <c r="X1791" s="230" t="e">
        <f>X1788/'Summary (banks)'!$X$86</f>
        <v>#DIV/0!</v>
      </c>
      <c r="Z1791" s="397"/>
    </row>
    <row r="1792" spans="1:26" s="230" customFormat="1" ht="15.75" thickBot="1" x14ac:dyDescent="0.3">
      <c r="A1792" s="683"/>
      <c r="B1792" s="688"/>
      <c r="C1792" s="201" t="s">
        <v>498</v>
      </c>
      <c r="D1792" s="201">
        <f t="shared" ref="D1792:X1792" si="71">D1775/D1772</f>
        <v>0.34782608695652173</v>
      </c>
      <c r="E1792" s="201" t="e">
        <f t="shared" si="71"/>
        <v>#DIV/0!</v>
      </c>
      <c r="F1792" s="201" t="e">
        <f t="shared" si="71"/>
        <v>#DIV/0!</v>
      </c>
      <c r="G1792" s="201" t="e">
        <f t="shared" si="71"/>
        <v>#DIV/0!</v>
      </c>
      <c r="H1792" s="201" t="e">
        <f t="shared" si="71"/>
        <v>#DIV/0!</v>
      </c>
      <c r="I1792" s="201" t="e">
        <f t="shared" si="71"/>
        <v>#DIV/0!</v>
      </c>
      <c r="J1792" s="201" t="e">
        <f t="shared" si="71"/>
        <v>#DIV/0!</v>
      </c>
      <c r="K1792" s="201" t="e">
        <f t="shared" si="71"/>
        <v>#DIV/0!</v>
      </c>
      <c r="L1792" s="201">
        <f t="shared" si="71"/>
        <v>0.34782608695652173</v>
      </c>
      <c r="M1792" s="201" t="e">
        <f t="shared" si="71"/>
        <v>#DIV/0!</v>
      </c>
      <c r="N1792" s="201" t="e">
        <f t="shared" si="71"/>
        <v>#DIV/0!</v>
      </c>
      <c r="O1792" s="201" t="e">
        <f t="shared" si="71"/>
        <v>#DIV/0!</v>
      </c>
      <c r="P1792" s="201" t="e">
        <f t="shared" si="71"/>
        <v>#DIV/0!</v>
      </c>
      <c r="Q1792" s="201" t="e">
        <f t="shared" si="71"/>
        <v>#DIV/0!</v>
      </c>
      <c r="R1792" s="201" t="e">
        <f t="shared" si="71"/>
        <v>#DIV/0!</v>
      </c>
      <c r="S1792" s="201" t="e">
        <f t="shared" si="71"/>
        <v>#DIV/0!</v>
      </c>
      <c r="T1792" s="201" t="e">
        <f t="shared" si="71"/>
        <v>#DIV/0!</v>
      </c>
      <c r="U1792" s="201" t="e">
        <f t="shared" si="71"/>
        <v>#DIV/0!</v>
      </c>
      <c r="V1792" s="201" t="e">
        <f t="shared" si="71"/>
        <v>#DIV/0!</v>
      </c>
      <c r="W1792" s="201" t="e">
        <f t="shared" si="71"/>
        <v>#DIV/0!</v>
      </c>
      <c r="X1792" s="201" t="e">
        <f t="shared" si="71"/>
        <v>#DIV/0!</v>
      </c>
      <c r="Y1792" s="201"/>
      <c r="Z1792" s="407"/>
    </row>
    <row r="1793" spans="1:26" s="230" customFormat="1" x14ac:dyDescent="0.25">
      <c r="A1793" s="683"/>
      <c r="B1793" s="688"/>
      <c r="C1793" s="382" t="s">
        <v>445</v>
      </c>
      <c r="D1793" s="230">
        <f>D1792/'Summary (banks)'!$D$94</f>
        <v>1.8011348057892853</v>
      </c>
      <c r="E1793" s="230" t="e">
        <f>E1792/'Summary (banks)'!$E$94</f>
        <v>#DIV/0!</v>
      </c>
      <c r="F1793" s="230" t="e">
        <f>F1792/'Summary (banks)'!$F$94</f>
        <v>#DIV/0!</v>
      </c>
      <c r="G1793" s="230" t="e">
        <f>G1792/'Summary (banks)'!$G$94</f>
        <v>#DIV/0!</v>
      </c>
      <c r="H1793" s="230" t="e">
        <f>H1792/'Summary (banks)'!$H$94</f>
        <v>#DIV/0!</v>
      </c>
      <c r="I1793" s="230" t="e">
        <f>I1792/'Summary (banks)'!$I$94</f>
        <v>#DIV/0!</v>
      </c>
      <c r="J1793" s="230" t="e">
        <f>J1792/'Summary (banks)'!$J$94</f>
        <v>#DIV/0!</v>
      </c>
      <c r="K1793" s="230" t="e">
        <f>K1792/'Summary (banks)'!$K$94</f>
        <v>#DIV/0!</v>
      </c>
      <c r="L1793" s="230">
        <f>L1792/'Summary (banks)'!$L$94</f>
        <v>1.4595490669000306</v>
      </c>
      <c r="M1793" s="230" t="e">
        <f>M1792/'Summary (banks)'!$M$94</f>
        <v>#DIV/0!</v>
      </c>
      <c r="N1793" s="230" t="e">
        <f>N1792/'Summary (banks)'!$N$94</f>
        <v>#DIV/0!</v>
      </c>
      <c r="O1793" s="230" t="e">
        <f>O1792/'Summary (banks)'!$O$94</f>
        <v>#DIV/0!</v>
      </c>
      <c r="P1793" s="230" t="e">
        <f>P1792/'Summary (banks)'!$P$94</f>
        <v>#DIV/0!</v>
      </c>
      <c r="Q1793" s="230" t="e">
        <f>Q1792/'Summary (banks)'!$Q$94</f>
        <v>#DIV/0!</v>
      </c>
      <c r="R1793" s="230" t="e">
        <f>R1792/'Summary (banks)'!$R$94</f>
        <v>#DIV/0!</v>
      </c>
      <c r="S1793" s="230" t="e">
        <f>S1792/'Summary (banks)'!$S$94</f>
        <v>#DIV/0!</v>
      </c>
      <c r="T1793" s="230" t="e">
        <f>T1792/'Summary (banks)'!$T$94</f>
        <v>#DIV/0!</v>
      </c>
      <c r="U1793" s="230" t="e">
        <f>U1792/'Summary (banks)'!$U$94</f>
        <v>#DIV/0!</v>
      </c>
      <c r="V1793" s="230" t="e">
        <f>V1792/'Summary (banks)'!$V$94</f>
        <v>#DIV/0!</v>
      </c>
      <c r="W1793" s="230" t="e">
        <f>W1792/'Summary (banks)'!$W$94</f>
        <v>#DIV/0!</v>
      </c>
      <c r="X1793" s="230" t="e">
        <f>X1792/'Summary (banks)'!$X$94</f>
        <v>#DIV/0!</v>
      </c>
      <c r="Z1793" s="399"/>
    </row>
    <row r="1794" spans="1:26" s="386" customFormat="1" x14ac:dyDescent="0.25">
      <c r="A1794" s="683"/>
      <c r="B1794" s="688"/>
      <c r="C1794" s="383" t="s">
        <v>446</v>
      </c>
      <c r="D1794" s="264">
        <f>D1792/'Summary (banks)'!$D$97</f>
        <v>1.3173882048050716</v>
      </c>
      <c r="E1794" s="264" t="e">
        <f>E1792/'Summary (banks)'!$E$97</f>
        <v>#DIV/0!</v>
      </c>
      <c r="F1794" s="264" t="e">
        <f>F1792/'Summary (banks)'!$F$97</f>
        <v>#DIV/0!</v>
      </c>
      <c r="G1794" s="264" t="e">
        <f>G1792/'Summary (banks)'!$G$97</f>
        <v>#DIV/0!</v>
      </c>
      <c r="H1794" s="264" t="e">
        <f>H1792/'Summary (banks)'!$H$97</f>
        <v>#DIV/0!</v>
      </c>
      <c r="I1794" s="264" t="e">
        <f>I1792/'Summary (banks)'!$I$97</f>
        <v>#DIV/0!</v>
      </c>
      <c r="J1794" s="264" t="e">
        <f>J1792/'Summary (banks)'!$J$97</f>
        <v>#DIV/0!</v>
      </c>
      <c r="K1794" s="264" t="e">
        <f>K1792/'Summary (banks)'!$K$97</f>
        <v>#DIV/0!</v>
      </c>
      <c r="L1794" s="264">
        <f>L1792/'Summary (banks)'!$L$97</f>
        <v>1.0568981996215889</v>
      </c>
      <c r="M1794" s="264" t="e">
        <f>M1792/'Summary (banks)'!$M$97</f>
        <v>#DIV/0!</v>
      </c>
      <c r="N1794" s="264" t="e">
        <f>N1792/'Summary (banks)'!$N$97</f>
        <v>#DIV/0!</v>
      </c>
      <c r="O1794" s="264" t="e">
        <f>O1792/'Summary (banks)'!$O$97</f>
        <v>#DIV/0!</v>
      </c>
      <c r="P1794" s="264" t="e">
        <f>P1792/'Summary (banks)'!$P$97</f>
        <v>#DIV/0!</v>
      </c>
      <c r="Q1794" s="264" t="e">
        <f>Q1792/'Summary (banks)'!$Q$97</f>
        <v>#DIV/0!</v>
      </c>
      <c r="R1794" s="264" t="e">
        <f>R1792/'Summary (banks)'!$R$97</f>
        <v>#DIV/0!</v>
      </c>
      <c r="S1794" s="264" t="e">
        <f>S1792/'Summary (banks)'!$S$97</f>
        <v>#DIV/0!</v>
      </c>
      <c r="T1794" s="264" t="e">
        <f>T1792/'Summary (banks)'!$T$97</f>
        <v>#DIV/0!</v>
      </c>
      <c r="U1794" s="264" t="e">
        <f>U1792/'Summary (banks)'!$U$97</f>
        <v>#DIV/0!</v>
      </c>
      <c r="V1794" s="264" t="e">
        <f>V1792/'Summary (banks)'!$V$97</f>
        <v>#DIV/0!</v>
      </c>
      <c r="W1794" s="264" t="e">
        <f>W1792/'Summary (banks)'!$W$97</f>
        <v>#DIV/0!</v>
      </c>
      <c r="X1794" s="264" t="e">
        <f>X1792/'Summary (banks)'!$X$97</f>
        <v>#DIV/0!</v>
      </c>
      <c r="Y1794" s="264"/>
      <c r="Z1794" s="399"/>
    </row>
    <row r="1795" spans="1:26" s="230" customFormat="1" x14ac:dyDescent="0.25">
      <c r="A1795" s="683"/>
      <c r="B1795" s="688"/>
      <c r="C1795" s="385" t="s">
        <v>447</v>
      </c>
      <c r="D1795" s="230">
        <f>D1792/'Summary (banks)'!$D$105</f>
        <v>1.6032752796071887</v>
      </c>
      <c r="E1795" s="230" t="e">
        <f>E1792/'Summary (banks)'!$E$99</f>
        <v>#DIV/0!</v>
      </c>
      <c r="F1795" s="230" t="e">
        <f>F1792/'Summary (banks)'!$F$99</f>
        <v>#DIV/0!</v>
      </c>
      <c r="G1795" s="230" t="e">
        <f>G1792/'Summary (banks)'!$G$99</f>
        <v>#DIV/0!</v>
      </c>
      <c r="H1795" s="230" t="e">
        <f>H1792/'Summary (banks)'!$H$99</f>
        <v>#DIV/0!</v>
      </c>
      <c r="I1795" s="230" t="e">
        <f>I1792/'Summary (banks)'!$I$99</f>
        <v>#DIV/0!</v>
      </c>
      <c r="J1795" s="230" t="e">
        <f>J1792/'Summary (banks)'!$J$99</f>
        <v>#DIV/0!</v>
      </c>
      <c r="K1795" s="230" t="e">
        <f>K1792/'Summary (banks)'!$K$99</f>
        <v>#DIV/0!</v>
      </c>
      <c r="L1795" s="230">
        <f>L1792/'Summary (banks)'!$L$99</f>
        <v>0.67336227564310247</v>
      </c>
      <c r="M1795" s="230" t="e">
        <f>M1792/'Summary (banks)'!$M$99</f>
        <v>#DIV/0!</v>
      </c>
      <c r="N1795" s="230" t="e">
        <f>N1792/'Summary (banks)'!$N$99</f>
        <v>#DIV/0!</v>
      </c>
      <c r="O1795" s="230" t="e">
        <f>O1792/'Summary (banks)'!$O$99</f>
        <v>#DIV/0!</v>
      </c>
      <c r="P1795" s="230" t="e">
        <f>P1792/'Summary (banks)'!$P$99</f>
        <v>#DIV/0!</v>
      </c>
      <c r="Q1795" s="230" t="e">
        <f>Q1792/'Summary (banks)'!$Q$99</f>
        <v>#DIV/0!</v>
      </c>
      <c r="R1795" s="230" t="e">
        <f>R1792/'Summary (banks)'!$R$99</f>
        <v>#DIV/0!</v>
      </c>
      <c r="S1795" s="230" t="e">
        <f>S1792/'Summary (banks)'!$S$99</f>
        <v>#DIV/0!</v>
      </c>
      <c r="T1795" s="230" t="e">
        <f>T1792/'Summary (banks)'!$T$99</f>
        <v>#DIV/0!</v>
      </c>
      <c r="U1795" s="230" t="e">
        <f>U1792/'Summary (banks)'!$U$99</f>
        <v>#DIV/0!</v>
      </c>
      <c r="V1795" s="230" t="e">
        <f>V1792/'Summary (banks)'!$V$99</f>
        <v>#DIV/0!</v>
      </c>
      <c r="W1795" s="230" t="e">
        <f>W1792/'Summary (banks)'!$W$99</f>
        <v>#DIV/0!</v>
      </c>
      <c r="X1795" s="230" t="e">
        <f>X1792/'Summary (banks)'!$X$99</f>
        <v>#DIV/0!</v>
      </c>
      <c r="Z1795" s="399"/>
    </row>
    <row r="1796" spans="1:26" ht="15.75" thickBot="1" x14ac:dyDescent="0.3"/>
    <row r="1797" spans="1:26" s="204" customFormat="1" ht="15.75" thickBot="1" x14ac:dyDescent="0.3">
      <c r="A1797" s="689" t="s">
        <v>128</v>
      </c>
      <c r="B1797" s="684" t="s">
        <v>331</v>
      </c>
      <c r="C1797" s="188" t="s">
        <v>2</v>
      </c>
      <c r="D1797" s="203">
        <f>SUM(E1797:X1797)</f>
        <v>3260.1624000000002</v>
      </c>
      <c r="E1797" s="203">
        <f>HSBC!C16</f>
        <v>35.162399999999998</v>
      </c>
      <c r="F1797" s="203"/>
      <c r="G1797" s="203"/>
      <c r="H1797" s="203"/>
      <c r="I1797" s="203"/>
      <c r="J1797" s="188">
        <f>'BNP Paribas'!C16</f>
        <v>58</v>
      </c>
      <c r="K1797" s="188"/>
      <c r="L1797" s="188"/>
      <c r="M1797" s="188">
        <f>'BPCE group'!C15</f>
        <v>8</v>
      </c>
      <c r="N1797" s="188"/>
      <c r="O1797" s="188">
        <f>'Deutsche Bank'!C12</f>
        <v>20</v>
      </c>
      <c r="P1797" s="188"/>
      <c r="Q1797" s="188"/>
      <c r="R1797" s="188"/>
      <c r="S1797" s="188">
        <f>Rabobank!D12</f>
        <v>53</v>
      </c>
      <c r="T1797" s="188"/>
      <c r="U1797" s="188"/>
      <c r="V1797" s="188">
        <f>Santander!C13</f>
        <v>2364</v>
      </c>
      <c r="W1797" s="188">
        <f>'BBVA '!E8</f>
        <v>722</v>
      </c>
      <c r="X1797" s="188"/>
      <c r="Y1797" s="188"/>
      <c r="Z1797" s="404"/>
    </row>
    <row r="1798" spans="1:26" s="23" customFormat="1" x14ac:dyDescent="0.25">
      <c r="A1798" s="690"/>
      <c r="B1798" s="685"/>
      <c r="C1798" s="189" t="s">
        <v>333</v>
      </c>
      <c r="D1798" s="230">
        <f>D1797/'Summary (banks)'!$D$3</f>
        <v>6.6750876389379135E-3</v>
      </c>
      <c r="E1798" s="230">
        <f>E1797/'Summary (banks)'!$E$3</f>
        <v>6.521739130434782E-4</v>
      </c>
      <c r="F1798" s="230">
        <f>F1797/'Summary (banks)'!$F$3</f>
        <v>0</v>
      </c>
      <c r="G1798" s="230">
        <f>G1797/'Summary (banks)'!$G$3</f>
        <v>0</v>
      </c>
      <c r="H1798" s="230">
        <f>H1797/'Summary (banks)'!$H$3</f>
        <v>0</v>
      </c>
      <c r="I1798" s="230">
        <f>I1797/'Summary (banks)'!$I$3</f>
        <v>0</v>
      </c>
      <c r="J1798" s="230">
        <f>J1797/'Summary (banks)'!$J$3</f>
        <v>1.350784852578136E-3</v>
      </c>
      <c r="K1798" s="230">
        <f>K1797/'Summary (banks)'!$K$3</f>
        <v>0</v>
      </c>
      <c r="L1798" s="230">
        <f>L1797/'Summary (banks)'!$L$3</f>
        <v>0</v>
      </c>
      <c r="M1798" s="230">
        <f>M1797/'Summary (banks)'!$M$3</f>
        <v>3.3523298692591353E-4</v>
      </c>
      <c r="N1798" s="230">
        <f>N1797/'Summary (banks)'!$N$3</f>
        <v>0</v>
      </c>
      <c r="O1798" s="230">
        <f>O1797/'Summary (banks)'!$O$3</f>
        <v>5.7675116071171089E-4</v>
      </c>
      <c r="P1798" s="230">
        <f>P1797/'Summary (banks)'!$P$3</f>
        <v>0</v>
      </c>
      <c r="Q1798" s="230">
        <f>Q1797/'Summary (banks)'!$Q$3</f>
        <v>0</v>
      </c>
      <c r="R1798" s="230">
        <f>R1797/'Summary (banks)'!$R$3</f>
        <v>0</v>
      </c>
      <c r="S1798" s="230">
        <f>S1797/'Summary (banks)'!$S$3</f>
        <v>4.0725372675580141E-3</v>
      </c>
      <c r="T1798" s="230">
        <f>T1797/'Summary (banks)'!$T$3</f>
        <v>0</v>
      </c>
      <c r="U1798" s="230">
        <f>U1797/'Summary (banks)'!$U$3</f>
        <v>0</v>
      </c>
      <c r="V1798" s="230">
        <f>V1797/'Summary (banks)'!$V$3</f>
        <v>5.1508878962849981E-2</v>
      </c>
      <c r="W1798" s="230">
        <f>W1797/'Summary (banks)'!$W$3</f>
        <v>3.0904888280113004E-2</v>
      </c>
      <c r="X1798" s="230">
        <f>X1797/'Summary (banks)'!$X$3</f>
        <v>0</v>
      </c>
      <c r="Y1798" s="204"/>
      <c r="Z1798" s="397"/>
    </row>
    <row r="1799" spans="1:26" s="360" customFormat="1" ht="15.75" thickBot="1" x14ac:dyDescent="0.3">
      <c r="A1799" s="690"/>
      <c r="B1799" s="685"/>
      <c r="C1799" s="359" t="s">
        <v>334</v>
      </c>
      <c r="D1799" s="264">
        <f>D1797/'Summary (banks)'!$D$7</f>
        <v>1.2717170395722271E-2</v>
      </c>
      <c r="E1799" s="264">
        <f>E1797/'Summary (banks)'!$E$7</f>
        <v>8.7222955292644191E-4</v>
      </c>
      <c r="F1799" s="264">
        <f>F1797/'Summary (banks)'!$F$7</f>
        <v>0</v>
      </c>
      <c r="G1799" s="264">
        <f>G1797/'Summary (banks)'!$G$7</f>
        <v>0</v>
      </c>
      <c r="H1799" s="264">
        <f>H1797/'Summary (banks)'!$H$7</f>
        <v>0</v>
      </c>
      <c r="I1799" s="264">
        <f>I1797/'Summary (banks)'!$I$7</f>
        <v>0</v>
      </c>
      <c r="J1799" s="264">
        <f>J1797/'Summary (banks)'!$J$7</f>
        <v>2.0256347570984526E-3</v>
      </c>
      <c r="K1799" s="264">
        <f>K1797/'Summary (banks)'!$K$7</f>
        <v>0</v>
      </c>
      <c r="L1799" s="264">
        <f>L1797/'Summary (banks)'!$L$7</f>
        <v>0</v>
      </c>
      <c r="M1799" s="264">
        <f>M1797/'Summary (banks)'!$M$7</f>
        <v>1.6856300042140751E-3</v>
      </c>
      <c r="N1799" s="264">
        <f>N1797/'Summary (banks)'!$N$7</f>
        <v>0</v>
      </c>
      <c r="O1799" s="264">
        <f>O1797/'Summary (banks)'!$O$7</f>
        <v>8.2757479207183344E-4</v>
      </c>
      <c r="P1799" s="264">
        <f>P1797/'Summary (banks)'!$P$7</f>
        <v>0</v>
      </c>
      <c r="Q1799" s="264">
        <f>Q1797/'Summary (banks)'!$Q$7</f>
        <v>0</v>
      </c>
      <c r="R1799" s="264">
        <f>R1797/'Summary (banks)'!$R$7</f>
        <v>0</v>
      </c>
      <c r="S1799" s="264">
        <f>S1797/'Summary (banks)'!$S$7</f>
        <v>1.2798840859695725E-2</v>
      </c>
      <c r="T1799" s="264">
        <f>T1797/'Summary (banks)'!$T$7</f>
        <v>0</v>
      </c>
      <c r="U1799" s="264">
        <f>U1797/'Summary (banks)'!$U$7</f>
        <v>0</v>
      </c>
      <c r="V1799" s="264">
        <f>V1797/'Summary (banks)'!$V$7</f>
        <v>5.8596073765615708E-2</v>
      </c>
      <c r="W1799" s="264">
        <f>W1797/'Summary (banks)'!$W$7</f>
        <v>4.355432225372504E-2</v>
      </c>
      <c r="X1799" s="264">
        <f>X1797/'Summary (banks)'!$X$7</f>
        <v>0</v>
      </c>
      <c r="Z1799" s="397"/>
    </row>
    <row r="1800" spans="1:26" s="204" customFormat="1" ht="15.75" thickBot="1" x14ac:dyDescent="0.3">
      <c r="A1800" s="690"/>
      <c r="B1800" s="685"/>
      <c r="C1800" s="188" t="s">
        <v>6</v>
      </c>
      <c r="D1800" s="203">
        <f>SUM(E1800:X1800)</f>
        <v>1071.8191999999999</v>
      </c>
      <c r="E1800" s="203">
        <f>HSBC!E16</f>
        <v>10.819199999999999</v>
      </c>
      <c r="F1800" s="203"/>
      <c r="G1800" s="203"/>
      <c r="H1800" s="203"/>
      <c r="I1800" s="203"/>
      <c r="J1800" s="188">
        <f>'BNP Paribas'!E16</f>
        <v>29</v>
      </c>
      <c r="K1800" s="188"/>
      <c r="L1800" s="188"/>
      <c r="M1800" s="188">
        <f>'BPCE group'!E15</f>
        <v>3</v>
      </c>
      <c r="N1800" s="188"/>
      <c r="O1800" s="188">
        <f>'Deutsche Bank'!E12</f>
        <v>12</v>
      </c>
      <c r="P1800" s="188"/>
      <c r="Q1800" s="188"/>
      <c r="R1800" s="188"/>
      <c r="S1800" s="188">
        <f>Rabobank!F12</f>
        <v>-51</v>
      </c>
      <c r="T1800" s="188"/>
      <c r="U1800" s="188"/>
      <c r="V1800" s="188">
        <f>Santander!E13</f>
        <v>828</v>
      </c>
      <c r="W1800" s="188">
        <f>'BBVA '!G8</f>
        <v>240</v>
      </c>
      <c r="X1800" s="188"/>
      <c r="Y1800" s="188"/>
      <c r="Z1800" s="404"/>
    </row>
    <row r="1801" spans="1:26" s="23" customFormat="1" x14ac:dyDescent="0.25">
      <c r="A1801" s="690"/>
      <c r="B1801" s="685"/>
      <c r="C1801" s="189" t="s">
        <v>335</v>
      </c>
      <c r="D1801" s="230">
        <f>D1800/'Summary (banks)'!$D$29</f>
        <v>1.1363793625041417E-2</v>
      </c>
      <c r="E1801" s="230">
        <f>E1800/'Summary (banks)'!$E$29</f>
        <v>6.360311655271108E-4</v>
      </c>
      <c r="F1801" s="230">
        <f>F1800/'Summary (banks)'!$F$29</f>
        <v>0</v>
      </c>
      <c r="G1801" s="230">
        <f>G1800/'Summary (banks)'!$G$29</f>
        <v>0</v>
      </c>
      <c r="H1801" s="230">
        <f>H1800/'Summary (banks)'!$H$29</f>
        <v>0</v>
      </c>
      <c r="I1801" s="230">
        <f>I1800/'Summary (banks)'!$I$29</f>
        <v>0</v>
      </c>
      <c r="J1801" s="230">
        <f>J1800/'Summary (banks)'!$J$29</f>
        <v>2.9622063329928497E-3</v>
      </c>
      <c r="K1801" s="230">
        <f>K1800/'Summary (banks)'!$K$29</f>
        <v>0</v>
      </c>
      <c r="L1801" s="230">
        <f>L1800/'Summary (banks)'!$L$29</f>
        <v>0</v>
      </c>
      <c r="M1801" s="230">
        <f>M1800/'Summary (banks)'!$M$29</f>
        <v>4.542701393095094E-4</v>
      </c>
      <c r="N1801" s="230">
        <f>N1800/'Summary (banks)'!$N$29</f>
        <v>0</v>
      </c>
      <c r="O1801" s="230">
        <f>O1800/'Summary (banks)'!$O$29</f>
        <v>-2.4009603841536613E-3</v>
      </c>
      <c r="P1801" s="230">
        <f>P1800/'Summary (banks)'!$P$29</f>
        <v>0</v>
      </c>
      <c r="Q1801" s="230">
        <f>Q1800/'Summary (banks)'!$Q$29</f>
        <v>0</v>
      </c>
      <c r="R1801" s="230">
        <f>R1800/'Summary (banks)'!$R$29</f>
        <v>0</v>
      </c>
      <c r="S1801" s="230">
        <f>S1800/'Summary (banks)'!$S$29</f>
        <v>-1.7776228651097944E-2</v>
      </c>
      <c r="T1801" s="230">
        <f>T1800/'Summary (banks)'!$T$29</f>
        <v>0</v>
      </c>
      <c r="U1801" s="230">
        <f>U1800/'Summary (banks)'!$U$29</f>
        <v>0</v>
      </c>
      <c r="V1801" s="230">
        <f>V1800/'Summary (banks)'!$V$29</f>
        <v>8.6728815334660106E-2</v>
      </c>
      <c r="W1801" s="230">
        <f>W1800/'Summary (banks)'!$W$29</f>
        <v>5.2139908755159677E-2</v>
      </c>
      <c r="X1801" s="230">
        <f>X1800/'Summary (banks)'!$X$29</f>
        <v>0</v>
      </c>
      <c r="Y1801" s="204"/>
      <c r="Z1801" s="397"/>
    </row>
    <row r="1802" spans="1:26" s="360" customFormat="1" ht="15.75" thickBot="1" x14ac:dyDescent="0.3">
      <c r="A1802" s="690"/>
      <c r="B1802" s="685"/>
      <c r="C1802" s="359" t="s">
        <v>336</v>
      </c>
      <c r="D1802" s="264">
        <f>D1800/'Summary (banks)'!$D$33</f>
        <v>1.5835231187498262E-2</v>
      </c>
      <c r="E1802" s="264">
        <f>E1800/'Summary (banks)'!$E$33</f>
        <v>6.1855670103092768E-4</v>
      </c>
      <c r="F1802" s="264">
        <f>F1800/'Summary (banks)'!$F$33</f>
        <v>0</v>
      </c>
      <c r="G1802" s="264">
        <f>G1800/'Summary (banks)'!$G$33</f>
        <v>0</v>
      </c>
      <c r="H1802" s="264">
        <f>H1800/'Summary (banks)'!$H$33</f>
        <v>0</v>
      </c>
      <c r="I1802" s="264">
        <f>I1800/'Summary (banks)'!$I$33</f>
        <v>0</v>
      </c>
      <c r="J1802" s="264">
        <f>J1800/'Summary (banks)'!$J$33</f>
        <v>3.6966220522625876E-3</v>
      </c>
      <c r="K1802" s="264">
        <f>K1800/'Summary (banks)'!$K$33</f>
        <v>0</v>
      </c>
      <c r="L1802" s="264">
        <f>L1800/'Summary (banks)'!$L$33</f>
        <v>0</v>
      </c>
      <c r="M1802" s="264">
        <f>M1800/'Summary (banks)'!$M$33</f>
        <v>1.7371163867979154E-3</v>
      </c>
      <c r="N1802" s="264">
        <f>N1800/'Summary (banks)'!$N$33</f>
        <v>0</v>
      </c>
      <c r="O1802" s="264">
        <f>O1800/'Summary (banks)'!$O$33</f>
        <v>-1.5978695073235686E-2</v>
      </c>
      <c r="P1802" s="264">
        <f>P1800/'Summary (banks)'!$P$33</f>
        <v>0</v>
      </c>
      <c r="Q1802" s="264">
        <f>Q1800/'Summary (banks)'!$Q$33</f>
        <v>0</v>
      </c>
      <c r="R1802" s="264">
        <f>R1800/'Summary (banks)'!$R$33</f>
        <v>0</v>
      </c>
      <c r="S1802" s="264">
        <f>S1800/'Summary (banks)'!$S$33</f>
        <v>-6.6319895968790635E-2</v>
      </c>
      <c r="T1802" s="264">
        <f>T1800/'Summary (banks)'!$T$33</f>
        <v>0</v>
      </c>
      <c r="U1802" s="264">
        <f>U1800/'Summary (banks)'!$U$33</f>
        <v>0</v>
      </c>
      <c r="V1802" s="264">
        <f>V1800/'Summary (banks)'!$V$33</f>
        <v>7.8580241055328848E-2</v>
      </c>
      <c r="W1802" s="264">
        <f>W1800/'Summary (banks)'!$W$33</f>
        <v>3.8841236446026862E-2</v>
      </c>
      <c r="X1802" s="264">
        <f>X1800/'Summary (banks)'!$X$33</f>
        <v>0</v>
      </c>
      <c r="Z1802" s="397"/>
    </row>
    <row r="1803" spans="1:26" s="204" customFormat="1" ht="15.75" thickBot="1" x14ac:dyDescent="0.3">
      <c r="A1803" s="690"/>
      <c r="B1803" s="685"/>
      <c r="C1803" s="188" t="s">
        <v>400</v>
      </c>
      <c r="D1803" s="203">
        <f>SUM(E1803:X1803)</f>
        <v>200</v>
      </c>
      <c r="E1803" s="203">
        <f>HSBC!F16</f>
        <v>0</v>
      </c>
      <c r="F1803" s="203"/>
      <c r="G1803" s="203"/>
      <c r="H1803" s="203"/>
      <c r="I1803" s="203"/>
      <c r="J1803" s="188">
        <f>'BNP Paribas'!F16</f>
        <v>7</v>
      </c>
      <c r="K1803" s="188"/>
      <c r="L1803" s="188"/>
      <c r="M1803" s="188">
        <f>'BPCE group'!F15</f>
        <v>0</v>
      </c>
      <c r="N1803" s="188"/>
      <c r="O1803" s="188">
        <f>'Deutsche Bank'!F12</f>
        <v>1</v>
      </c>
      <c r="P1803" s="188"/>
      <c r="Q1803" s="188"/>
      <c r="R1803" s="188"/>
      <c r="S1803" s="188">
        <f>Rabobank!G12</f>
        <v>-15</v>
      </c>
      <c r="T1803" s="188"/>
      <c r="U1803" s="188"/>
      <c r="V1803" s="188">
        <f>Santander!F13</f>
        <v>166</v>
      </c>
      <c r="W1803" s="188">
        <f>'BBVA '!H8</f>
        <v>41</v>
      </c>
      <c r="X1803" s="188"/>
      <c r="Y1803" s="188"/>
      <c r="Z1803" s="404"/>
    </row>
    <row r="1804" spans="1:26" s="23" customFormat="1" x14ac:dyDescent="0.25">
      <c r="A1804" s="690"/>
      <c r="B1804" s="685"/>
      <c r="C1804" s="189" t="s">
        <v>401</v>
      </c>
      <c r="D1804" s="230">
        <f>D1803/'Summary (banks)'!$D$42</f>
        <v>7.1691310264100656E-3</v>
      </c>
      <c r="E1804" s="230">
        <f>E1803/'Summary (banks)'!$E$42</f>
        <v>0</v>
      </c>
      <c r="F1804" s="230">
        <f>F1803/'Summary (banks)'!$F$42</f>
        <v>0</v>
      </c>
      <c r="G1804" s="230">
        <f>G1803/'Summary (banks)'!$G$42</f>
        <v>0</v>
      </c>
      <c r="H1804" s="230">
        <f>H1803/'Summary (banks)'!$H$42</f>
        <v>0</v>
      </c>
      <c r="I1804" s="230">
        <f>I1803/'Summary (banks)'!$I$42</f>
        <v>0</v>
      </c>
      <c r="J1804" s="230">
        <f>J1803/'Summary (banks)'!$J$42</f>
        <v>2.098950524737631E-3</v>
      </c>
      <c r="K1804" s="230">
        <f>K1803/'Summary (banks)'!$K$42</f>
        <v>0</v>
      </c>
      <c r="L1804" s="230">
        <f>L1803/'Summary (banks)'!$L$42</f>
        <v>0</v>
      </c>
      <c r="M1804" s="230">
        <f>M1803/'Summary (banks)'!$M$42</f>
        <v>0</v>
      </c>
      <c r="N1804" s="230">
        <f>N1803/'Summary (banks)'!$N$42</f>
        <v>0</v>
      </c>
      <c r="O1804" s="230">
        <f>O1803/'Summary (banks)'!$O$42</f>
        <v>1.1862396204033216E-3</v>
      </c>
      <c r="P1804" s="230">
        <f>P1803/'Summary (banks)'!$P$42</f>
        <v>0</v>
      </c>
      <c r="Q1804" s="230">
        <f>Q1803/'Summary (banks)'!$Q$42</f>
        <v>0</v>
      </c>
      <c r="R1804" s="230">
        <f>R1803/'Summary (banks)'!$R$42</f>
        <v>0</v>
      </c>
      <c r="S1804" s="230">
        <f>S1803/'Summary (banks)'!$S$42</f>
        <v>-2.2900763358778626E-2</v>
      </c>
      <c r="T1804" s="230">
        <f>T1803/'Summary (banks)'!$T$42</f>
        <v>0</v>
      </c>
      <c r="U1804" s="230">
        <f>U1803/'Summary (banks)'!$U$42</f>
        <v>0</v>
      </c>
      <c r="V1804" s="230">
        <f>V1803/'Summary (banks)'!$V$42</f>
        <v>7.5283446712018143E-2</v>
      </c>
      <c r="W1804" s="230">
        <f>W1803/'Summary (banks)'!$W$42</f>
        <v>3.2182103610675042E-2</v>
      </c>
      <c r="X1804" s="230">
        <f>X1803/'Summary (banks)'!$X$42</f>
        <v>0</v>
      </c>
      <c r="Y1804" s="204"/>
      <c r="Z1804" s="397"/>
    </row>
    <row r="1805" spans="1:26" s="360" customFormat="1" ht="15.75" thickBot="1" x14ac:dyDescent="0.3">
      <c r="A1805" s="690"/>
      <c r="B1805" s="685"/>
      <c r="C1805" s="359" t="s">
        <v>402</v>
      </c>
      <c r="D1805" s="264">
        <f>D1803/'Summary (banks)'!$D$46</f>
        <v>1.0731838440559851E-2</v>
      </c>
      <c r="E1805" s="264">
        <f>E1803/'Summary (banks)'!$E$46</f>
        <v>0</v>
      </c>
      <c r="F1805" s="264">
        <f>F1803/'Summary (banks)'!$F$46</f>
        <v>0</v>
      </c>
      <c r="G1805" s="264">
        <f>G1803/'Summary (banks)'!$G$46</f>
        <v>0</v>
      </c>
      <c r="H1805" s="264">
        <f>H1803/'Summary (banks)'!$H$46</f>
        <v>0</v>
      </c>
      <c r="I1805" s="264">
        <f>I1803/'Summary (banks)'!$I$46</f>
        <v>0</v>
      </c>
      <c r="J1805" s="264">
        <f>J1803/'Summary (banks)'!$J$46</f>
        <v>3.2452480296708392E-3</v>
      </c>
      <c r="K1805" s="264">
        <f>K1803/'Summary (banks)'!$K$46</f>
        <v>0</v>
      </c>
      <c r="L1805" s="264">
        <f>L1803/'Summary (banks)'!$L$46</f>
        <v>0</v>
      </c>
      <c r="M1805" s="264">
        <f>M1803/'Summary (banks)'!$M$46</f>
        <v>0</v>
      </c>
      <c r="N1805" s="264">
        <f>N1803/'Summary (banks)'!$N$46</f>
        <v>0</v>
      </c>
      <c r="O1805" s="264">
        <f>O1803/'Summary (banks)'!$O$46</f>
        <v>7.993605115907274E-4</v>
      </c>
      <c r="P1805" s="264">
        <f>P1803/'Summary (banks)'!$P$46</f>
        <v>0</v>
      </c>
      <c r="Q1805" s="264">
        <f>Q1803/'Summary (banks)'!$Q$46</f>
        <v>0</v>
      </c>
      <c r="R1805" s="264">
        <f>R1803/'Summary (banks)'!$R$46</f>
        <v>0</v>
      </c>
      <c r="S1805" s="264">
        <f>S1803/'Summary (banks)'!$S$46</f>
        <v>-3.4802784222737818E-2</v>
      </c>
      <c r="T1805" s="264">
        <f>T1803/'Summary (banks)'!$T$46</f>
        <v>0</v>
      </c>
      <c r="U1805" s="264">
        <f>U1803/'Summary (banks)'!$U$46</f>
        <v>0</v>
      </c>
      <c r="V1805" s="264">
        <f>V1803/'Summary (banks)'!$V$46</f>
        <v>7.7715355805243441E-2</v>
      </c>
      <c r="W1805" s="264">
        <f>W1803/'Summary (banks)'!$W$46</f>
        <v>2.5371287128712873E-2</v>
      </c>
      <c r="X1805" s="264">
        <f>X1803/'Summary (banks)'!$X$46</f>
        <v>0</v>
      </c>
      <c r="Z1805" s="397"/>
    </row>
    <row r="1806" spans="1:26" s="204" customFormat="1" ht="15.75" thickBot="1" x14ac:dyDescent="0.3">
      <c r="A1806" s="690"/>
      <c r="B1806" s="685"/>
      <c r="C1806" s="188" t="s">
        <v>3</v>
      </c>
      <c r="D1806" s="188">
        <f>SUM(E1806:X1806)</f>
        <v>17574</v>
      </c>
      <c r="E1806" s="188">
        <f>HSBC!D16</f>
        <v>127</v>
      </c>
      <c r="F1806" s="188"/>
      <c r="G1806" s="188"/>
      <c r="H1806" s="188"/>
      <c r="I1806" s="188"/>
      <c r="J1806" s="188">
        <f>'BNP Paribas'!D16</f>
        <v>350</v>
      </c>
      <c r="K1806" s="188"/>
      <c r="L1806" s="188"/>
      <c r="M1806" s="188">
        <f>'BPCE group'!D15</f>
        <v>41</v>
      </c>
      <c r="N1806" s="188"/>
      <c r="O1806" s="188">
        <f>'Deutsche Bank'!D12</f>
        <v>39</v>
      </c>
      <c r="P1806" s="188"/>
      <c r="Q1806" s="188"/>
      <c r="R1806" s="188"/>
      <c r="S1806" s="188">
        <f>Rabobank!E12</f>
        <v>304</v>
      </c>
      <c r="T1806" s="188"/>
      <c r="U1806" s="188"/>
      <c r="V1806" s="188">
        <f>Santander!D13</f>
        <v>12041</v>
      </c>
      <c r="W1806" s="188">
        <f>'BBVA '!F8</f>
        <v>4672</v>
      </c>
      <c r="X1806" s="188"/>
      <c r="Y1806" s="188"/>
      <c r="Z1806" s="404"/>
    </row>
    <row r="1807" spans="1:26" s="23" customFormat="1" x14ac:dyDescent="0.25">
      <c r="A1807" s="690"/>
      <c r="B1807" s="685"/>
      <c r="C1807" s="189" t="s">
        <v>337</v>
      </c>
      <c r="D1807" s="230">
        <f>D1806/'Summary (banks)'!$D$16</f>
        <v>8.3780905352462375E-3</v>
      </c>
      <c r="E1807" s="230">
        <f>E1806/'Summary (banks)'!$E$16</f>
        <v>4.9043459456119616E-4</v>
      </c>
      <c r="F1807" s="230">
        <f>F1806/'Summary (banks)'!$F$16</f>
        <v>0</v>
      </c>
      <c r="G1807" s="230">
        <f>G1806/'Summary (banks)'!$G$16</f>
        <v>0</v>
      </c>
      <c r="H1807" s="230">
        <f>H1806/'Summary (banks)'!$H$16</f>
        <v>0</v>
      </c>
      <c r="I1807" s="230">
        <f>I1806/'Summary (banks)'!$I$16</f>
        <v>0</v>
      </c>
      <c r="J1807" s="230">
        <f>J1806/'Summary (banks)'!$J$16</f>
        <v>1.9278329505207903E-3</v>
      </c>
      <c r="K1807" s="230">
        <f>K1806/'Summary (banks)'!$K$16</f>
        <v>0</v>
      </c>
      <c r="L1807" s="230">
        <f>L1806/'Summary (banks)'!$L$16</f>
        <v>0</v>
      </c>
      <c r="M1807" s="230">
        <f>M1806/'Summary (banks)'!$M$16</f>
        <v>3.9849543674127928E-4</v>
      </c>
      <c r="N1807" s="230">
        <f>N1806/'Summary (banks)'!$N$16</f>
        <v>0</v>
      </c>
      <c r="O1807" s="230">
        <f>O1806/'Summary (banks)'!$O$16</f>
        <v>3.8573759952524605E-4</v>
      </c>
      <c r="P1807" s="230">
        <f>P1806/'Summary (banks)'!$P$16</f>
        <v>0</v>
      </c>
      <c r="Q1807" s="230">
        <f>Q1806/'Summary (banks)'!$Q$16</f>
        <v>0</v>
      </c>
      <c r="R1807" s="230">
        <f>R1806/'Summary (banks)'!$R$16</f>
        <v>0</v>
      </c>
      <c r="S1807" s="230">
        <f>S1806/'Summary (banks)'!$S$16</f>
        <v>6.4741460090297302E-3</v>
      </c>
      <c r="T1807" s="230">
        <f>T1806/'Summary (banks)'!$T$16</f>
        <v>0</v>
      </c>
      <c r="U1807" s="230">
        <f>U1806/'Summary (banks)'!$U$16</f>
        <v>0</v>
      </c>
      <c r="V1807" s="230">
        <f>V1806/'Summary (banks)'!$V$16</f>
        <v>6.5380877138683915E-2</v>
      </c>
      <c r="W1807" s="230">
        <f>W1806/'Summary (banks)'!$W$16</f>
        <v>3.3862924736170703E-2</v>
      </c>
      <c r="X1807" s="230">
        <f>X1806/'Summary (banks)'!$X$16</f>
        <v>0</v>
      </c>
      <c r="Y1807" s="204"/>
      <c r="Z1807" s="397"/>
    </row>
    <row r="1808" spans="1:26" s="365" customFormat="1" ht="15.75" thickBot="1" x14ac:dyDescent="0.3">
      <c r="A1808" s="690"/>
      <c r="B1808" s="685"/>
      <c r="C1808" s="359" t="s">
        <v>338</v>
      </c>
      <c r="D1808" s="264">
        <f>D1806/'Summary (banks)'!$D$20</f>
        <v>1.4991695450369333E-2</v>
      </c>
      <c r="E1808" s="264">
        <f>E1806/'Summary (banks)'!$E$20</f>
        <v>5.9236456074068886E-4</v>
      </c>
      <c r="F1808" s="264">
        <f>F1806/'Summary (banks)'!$F$20</f>
        <v>0</v>
      </c>
      <c r="G1808" s="264">
        <f>G1806/'Summary (banks)'!$G$20</f>
        <v>0</v>
      </c>
      <c r="H1808" s="264">
        <f>H1806/'Summary (banks)'!$H$20</f>
        <v>0</v>
      </c>
      <c r="I1808" s="264">
        <f>I1806/'Summary (banks)'!$I$20</f>
        <v>0</v>
      </c>
      <c r="J1808" s="264">
        <f>J1806/'Summary (banks)'!$J$20</f>
        <v>2.8096652484546842E-3</v>
      </c>
      <c r="K1808" s="264">
        <f>K1806/'Summary (banks)'!$K$20</f>
        <v>0</v>
      </c>
      <c r="L1808" s="264">
        <f>L1806/'Summary (banks)'!$L$20</f>
        <v>0</v>
      </c>
      <c r="M1808" s="264">
        <f>M1806/'Summary (banks)'!$M$20</f>
        <v>3.5178035178035178E-3</v>
      </c>
      <c r="N1808" s="264">
        <f>N1806/'Summary (banks)'!$N$20</f>
        <v>0</v>
      </c>
      <c r="O1808" s="264">
        <f>O1806/'Summary (banks)'!$O$20</f>
        <v>7.0463250704632502E-4</v>
      </c>
      <c r="P1808" s="264">
        <f>P1806/'Summary (banks)'!$P$20</f>
        <v>0</v>
      </c>
      <c r="Q1808" s="264">
        <f>Q1806/'Summary (banks)'!$Q$20</f>
        <v>0</v>
      </c>
      <c r="R1808" s="264">
        <f>R1806/'Summary (banks)'!$R$20</f>
        <v>0</v>
      </c>
      <c r="S1808" s="264">
        <f>S1806/'Summary (banks)'!$S$20</f>
        <v>2.551405791019723E-2</v>
      </c>
      <c r="T1808" s="264">
        <f>T1806/'Summary (banks)'!$T$20</f>
        <v>0</v>
      </c>
      <c r="U1808" s="264">
        <f>U1806/'Summary (banks)'!$U$20</f>
        <v>0</v>
      </c>
      <c r="V1808" s="264">
        <f>V1806/'Summary (banks)'!$V$20</f>
        <v>7.8021629117016239E-2</v>
      </c>
      <c r="W1808" s="264">
        <f>W1806/'Summary (banks)'!$W$20</f>
        <v>4.4467710464950266E-2</v>
      </c>
      <c r="X1808" s="264">
        <f>X1806/'Summary (banks)'!$X$20</f>
        <v>0</v>
      </c>
      <c r="Y1808" s="360"/>
      <c r="Z1808" s="397"/>
    </row>
    <row r="1809" spans="1:26" s="230" customFormat="1" ht="15" customHeight="1" thickTop="1" thickBot="1" x14ac:dyDescent="0.3">
      <c r="A1809" s="690"/>
      <c r="B1809" s="685"/>
      <c r="C1809" s="190" t="s">
        <v>405</v>
      </c>
      <c r="D1809" s="188"/>
      <c r="E1809" s="190"/>
      <c r="F1809" s="190"/>
      <c r="G1809" s="190"/>
      <c r="H1809" s="188"/>
      <c r="I1809" s="188"/>
      <c r="J1809" s="190"/>
      <c r="K1809" s="190"/>
      <c r="L1809" s="190"/>
      <c r="M1809" s="190"/>
      <c r="N1809" s="190"/>
      <c r="O1809" s="190"/>
      <c r="P1809" s="188"/>
      <c r="Q1809" s="188"/>
      <c r="R1809" s="190"/>
      <c r="S1809" s="190"/>
      <c r="T1809" s="188"/>
      <c r="U1809" s="188"/>
      <c r="V1809" s="188"/>
      <c r="W1809" s="188"/>
      <c r="X1809" s="188"/>
      <c r="Y1809" s="190"/>
      <c r="Z1809" s="405"/>
    </row>
    <row r="1810" spans="1:26" s="204" customFormat="1" ht="15.75" thickBot="1" x14ac:dyDescent="0.3">
      <c r="A1810" s="690"/>
      <c r="B1810" s="686"/>
      <c r="C1810" s="191" t="s">
        <v>406</v>
      </c>
      <c r="D1810" s="192"/>
      <c r="E1810" s="192"/>
      <c r="F1810" s="192"/>
      <c r="G1810" s="192"/>
      <c r="H1810" s="192"/>
      <c r="I1810" s="192"/>
      <c r="J1810" s="192"/>
      <c r="K1810" s="192"/>
      <c r="L1810" s="192"/>
      <c r="M1810" s="192"/>
      <c r="N1810" s="192"/>
      <c r="O1810" s="192"/>
      <c r="P1810" s="192"/>
      <c r="Q1810" s="192"/>
      <c r="R1810" s="192"/>
      <c r="S1810" s="192"/>
      <c r="T1810" s="192"/>
      <c r="U1810" s="192"/>
      <c r="V1810" s="192"/>
      <c r="W1810" s="192"/>
      <c r="X1810" s="192"/>
      <c r="Y1810" s="192"/>
      <c r="Z1810" s="398"/>
    </row>
    <row r="1811" spans="1:26" s="23" customFormat="1" ht="16.5" thickTop="1" thickBot="1" x14ac:dyDescent="0.3">
      <c r="A1811" s="690"/>
      <c r="B1811" s="687" t="s">
        <v>82</v>
      </c>
      <c r="C1811" s="200" t="s">
        <v>91</v>
      </c>
      <c r="D1811" s="200">
        <f>D1803/D1800</f>
        <v>0.18659863529222095</v>
      </c>
      <c r="E1811" s="200">
        <f>E1803/E1800</f>
        <v>0</v>
      </c>
      <c r="F1811" s="200" t="e">
        <f t="shared" ref="F1811:X1811" si="72">F1803/F1800</f>
        <v>#DIV/0!</v>
      </c>
      <c r="G1811" s="200" t="e">
        <f t="shared" si="72"/>
        <v>#DIV/0!</v>
      </c>
      <c r="H1811" s="200" t="e">
        <f t="shared" si="72"/>
        <v>#DIV/0!</v>
      </c>
      <c r="I1811" s="200" t="e">
        <f t="shared" si="72"/>
        <v>#DIV/0!</v>
      </c>
      <c r="J1811" s="200">
        <f t="shared" si="72"/>
        <v>0.2413793103448276</v>
      </c>
      <c r="K1811" s="200" t="e">
        <f t="shared" si="72"/>
        <v>#DIV/0!</v>
      </c>
      <c r="L1811" s="200" t="e">
        <f t="shared" si="72"/>
        <v>#DIV/0!</v>
      </c>
      <c r="M1811" s="200">
        <f t="shared" si="72"/>
        <v>0</v>
      </c>
      <c r="N1811" s="200" t="e">
        <f t="shared" si="72"/>
        <v>#DIV/0!</v>
      </c>
      <c r="O1811" s="200">
        <f t="shared" si="72"/>
        <v>8.3333333333333329E-2</v>
      </c>
      <c r="P1811" s="200" t="e">
        <f t="shared" si="72"/>
        <v>#DIV/0!</v>
      </c>
      <c r="Q1811" s="200" t="e">
        <f t="shared" si="72"/>
        <v>#DIV/0!</v>
      </c>
      <c r="R1811" s="200" t="e">
        <f t="shared" si="72"/>
        <v>#DIV/0!</v>
      </c>
      <c r="S1811" s="200">
        <f t="shared" si="72"/>
        <v>0.29411764705882354</v>
      </c>
      <c r="T1811" s="200" t="e">
        <f t="shared" si="72"/>
        <v>#DIV/0!</v>
      </c>
      <c r="U1811" s="200" t="e">
        <f t="shared" si="72"/>
        <v>#DIV/0!</v>
      </c>
      <c r="V1811" s="200">
        <f t="shared" si="72"/>
        <v>0.20048309178743962</v>
      </c>
      <c r="W1811" s="200">
        <f t="shared" si="72"/>
        <v>0.17083333333333334</v>
      </c>
      <c r="X1811" s="200" t="e">
        <f t="shared" si="72"/>
        <v>#DIV/0!</v>
      </c>
      <c r="Y1811" s="200"/>
      <c r="Z1811" s="406" t="e">
        <f>MEDIAN(E1811:X1811)</f>
        <v>#DIV/0!</v>
      </c>
    </row>
    <row r="1812" spans="1:26" s="204" customFormat="1" ht="15.75" thickBot="1" x14ac:dyDescent="0.3">
      <c r="A1812" s="690"/>
      <c r="B1812" s="688"/>
      <c r="C1812" s="193" t="s">
        <v>407</v>
      </c>
      <c r="Z1812" s="397"/>
    </row>
    <row r="1813" spans="1:26" s="204" customFormat="1" ht="15.75" thickBot="1" x14ac:dyDescent="0.3">
      <c r="A1813" s="690"/>
      <c r="B1813" s="688"/>
      <c r="C1813" s="188" t="s">
        <v>497</v>
      </c>
      <c r="D1813" s="233">
        <f t="shared" ref="D1813:X1813" si="73">D1800/D1806</f>
        <v>6.0988915443268461E-2</v>
      </c>
      <c r="E1813" s="188">
        <f t="shared" si="73"/>
        <v>8.5190551181102345E-2</v>
      </c>
      <c r="F1813" s="188" t="e">
        <f t="shared" si="73"/>
        <v>#DIV/0!</v>
      </c>
      <c r="G1813" s="188" t="e">
        <f t="shared" si="73"/>
        <v>#DIV/0!</v>
      </c>
      <c r="H1813" s="188" t="e">
        <f t="shared" si="73"/>
        <v>#DIV/0!</v>
      </c>
      <c r="I1813" s="188" t="e">
        <f t="shared" si="73"/>
        <v>#DIV/0!</v>
      </c>
      <c r="J1813" s="188">
        <f t="shared" si="73"/>
        <v>8.2857142857142851E-2</v>
      </c>
      <c r="K1813" s="188" t="e">
        <f t="shared" si="73"/>
        <v>#DIV/0!</v>
      </c>
      <c r="L1813" s="188" t="e">
        <f t="shared" si="73"/>
        <v>#DIV/0!</v>
      </c>
      <c r="M1813" s="188">
        <f t="shared" si="73"/>
        <v>7.3170731707317069E-2</v>
      </c>
      <c r="N1813" s="188" t="e">
        <f t="shared" si="73"/>
        <v>#DIV/0!</v>
      </c>
      <c r="O1813" s="188">
        <f t="shared" si="73"/>
        <v>0.30769230769230771</v>
      </c>
      <c r="P1813" s="188" t="e">
        <f t="shared" si="73"/>
        <v>#DIV/0!</v>
      </c>
      <c r="Q1813" s="188" t="e">
        <f t="shared" si="73"/>
        <v>#DIV/0!</v>
      </c>
      <c r="R1813" s="188" t="e">
        <f t="shared" si="73"/>
        <v>#DIV/0!</v>
      </c>
      <c r="S1813" s="188">
        <f t="shared" si="73"/>
        <v>-0.16776315789473684</v>
      </c>
      <c r="T1813" s="188" t="e">
        <f t="shared" si="73"/>
        <v>#DIV/0!</v>
      </c>
      <c r="U1813" s="188" t="e">
        <f t="shared" si="73"/>
        <v>#DIV/0!</v>
      </c>
      <c r="V1813" s="188">
        <f t="shared" si="73"/>
        <v>6.8765052736483687E-2</v>
      </c>
      <c r="W1813" s="188">
        <f t="shared" si="73"/>
        <v>5.1369863013698627E-2</v>
      </c>
      <c r="X1813" s="188" t="e">
        <f t="shared" si="73"/>
        <v>#DIV/0!</v>
      </c>
      <c r="Y1813" s="188"/>
      <c r="Z1813" s="404"/>
    </row>
    <row r="1814" spans="1:26" s="204" customFormat="1" x14ac:dyDescent="0.25">
      <c r="A1814" s="690"/>
      <c r="B1814" s="688"/>
      <c r="C1814" s="189" t="s">
        <v>445</v>
      </c>
      <c r="D1814" s="234">
        <f>D1813/'Summary (banks)'!$D$81</f>
        <v>1.3563703539887124</v>
      </c>
      <c r="E1814" s="230">
        <f>E1813/'Summary (banks)'!$E$81</f>
        <v>1.2968725546291924</v>
      </c>
      <c r="F1814" s="230" t="e">
        <f>F1813/'Summary (banks)'!$F$81</f>
        <v>#DIV/0!</v>
      </c>
      <c r="G1814" s="230" t="e">
        <f>G1813/'Summary (banks)'!$G$81</f>
        <v>#DIV/0!</v>
      </c>
      <c r="H1814" s="230" t="e">
        <f>H1813/'Summary (banks)'!$H$81</f>
        <v>#DIV/0!</v>
      </c>
      <c r="I1814" s="230" t="e">
        <f>I1813/'Summary (banks)'!$I$81</f>
        <v>#DIV/0!</v>
      </c>
      <c r="J1814" s="230">
        <f>J1813/'Summary (banks)'!$J$81</f>
        <v>1.5365472056033853</v>
      </c>
      <c r="K1814" s="230" t="e">
        <f>K1813/'Summary (banks)'!$K$81</f>
        <v>#DIV/0!</v>
      </c>
      <c r="L1814" s="230" t="e">
        <f>L1813/'Summary (banks)'!$L$81</f>
        <v>#DIV/0!</v>
      </c>
      <c r="M1814" s="230">
        <f>M1813/'Summary (banks)'!$M$81</f>
        <v>1.1399632151984753</v>
      </c>
      <c r="N1814" s="230" t="e">
        <f>N1813/'Summary (banks)'!$N$81</f>
        <v>#DIV/0!</v>
      </c>
      <c r="O1814" s="230">
        <f>O1813/'Summary (banks)'!$O$81</f>
        <v>-6.224335888201435</v>
      </c>
      <c r="P1814" s="230" t="e">
        <f>P1813/'Summary (banks)'!$P$81</f>
        <v>#DIV/0!</v>
      </c>
      <c r="Q1814" s="230" t="e">
        <f>Q1813/'Summary (banks)'!$Q$81</f>
        <v>#DIV/0!</v>
      </c>
      <c r="R1814" s="230" t="e">
        <f>R1813/'Summary (banks)'!$R$81</f>
        <v>#DIV/0!</v>
      </c>
      <c r="S1814" s="230">
        <f>S1813/'Summary (banks)'!$S$81</f>
        <v>-2.7457256333584046</v>
      </c>
      <c r="T1814" s="230" t="e">
        <f>T1813/'Summary (banks)'!$T$81</f>
        <v>#DIV/0!</v>
      </c>
      <c r="U1814" s="230" t="e">
        <f>U1813/'Summary (banks)'!$U$81</f>
        <v>#DIV/0!</v>
      </c>
      <c r="V1814" s="230">
        <f>V1813/'Summary (banks)'!$V$81</f>
        <v>1.326516546278411</v>
      </c>
      <c r="W1814" s="230">
        <f>W1813/'Summary (banks)'!$W$81</f>
        <v>1.53973436025939</v>
      </c>
      <c r="X1814" s="230" t="e">
        <f>X1813/'Summary (banks)'!$X$81</f>
        <v>#DIV/0!</v>
      </c>
      <c r="Z1814" s="397"/>
    </row>
    <row r="1815" spans="1:26" s="364" customFormat="1" x14ac:dyDescent="0.25">
      <c r="A1815" s="690"/>
      <c r="B1815" s="688"/>
      <c r="C1815" s="359" t="s">
        <v>446</v>
      </c>
      <c r="D1815" s="363">
        <f>D1813/'Summary (banks)'!$D$84</f>
        <v>1.0562668672080147</v>
      </c>
      <c r="E1815" s="264">
        <f>E1813/'Summary (banks)'!$E$84</f>
        <v>1.0442162513191005</v>
      </c>
      <c r="F1815" s="264" t="e">
        <f>F1813/'Summary (banks)'!$F$84</f>
        <v>#DIV/0!</v>
      </c>
      <c r="G1815" s="264" t="e">
        <f>G1813/'Summary (banks)'!$G$84</f>
        <v>#DIV/0!</v>
      </c>
      <c r="H1815" s="264" t="e">
        <f>H1813/'Summary (banks)'!$H$84</f>
        <v>#DIV/0!</v>
      </c>
      <c r="I1815" s="264" t="e">
        <f>I1813/'Summary (banks)'!$I$84</f>
        <v>#DIV/0!</v>
      </c>
      <c r="J1815" s="264">
        <f>J1813/'Summary (banks)'!$J$84</f>
        <v>1.3156805972867158</v>
      </c>
      <c r="K1815" s="264" t="e">
        <f>K1813/'Summary (banks)'!$K$84</f>
        <v>#DIV/0!</v>
      </c>
      <c r="L1815" s="264" t="e">
        <f>L1813/'Summary (banks)'!$L$84</f>
        <v>#DIV/0!</v>
      </c>
      <c r="M1815" s="264">
        <f>M1813/'Summary (banks)'!$M$84</f>
        <v>0.49380710946657819</v>
      </c>
      <c r="N1815" s="264" t="e">
        <f>N1813/'Summary (banks)'!$N$84</f>
        <v>#DIV/0!</v>
      </c>
      <c r="O1815" s="264">
        <f>O1813/'Summary (banks)'!$O$84</f>
        <v>-22.676636279832017</v>
      </c>
      <c r="P1815" s="264" t="e">
        <f>P1813/'Summary (banks)'!$P$84</f>
        <v>#DIV/0!</v>
      </c>
      <c r="Q1815" s="264" t="e">
        <f>Q1813/'Summary (banks)'!$Q$84</f>
        <v>#DIV/0!</v>
      </c>
      <c r="R1815" s="264" t="e">
        <f>R1813/'Summary (banks)'!$R$84</f>
        <v>#DIV/0!</v>
      </c>
      <c r="S1815" s="264">
        <f>S1813/'Summary (banks)'!$S$84</f>
        <v>-2.5993472383820411</v>
      </c>
      <c r="T1815" s="264" t="e">
        <f>T1813/'Summary (banks)'!$T$84</f>
        <v>#DIV/0!</v>
      </c>
      <c r="U1815" s="264" t="e">
        <f>U1813/'Summary (banks)'!$U$84</f>
        <v>#DIV/0!</v>
      </c>
      <c r="V1815" s="264">
        <f>V1813/'Summary (banks)'!$V$84</f>
        <v>1.0071597061562865</v>
      </c>
      <c r="W1815" s="264">
        <f>W1813/'Summary (banks)'!$W$84</f>
        <v>0.87347057089079883</v>
      </c>
      <c r="X1815" s="264" t="e">
        <f>X1813/'Summary (banks)'!$X$84</f>
        <v>#DIV/0!</v>
      </c>
      <c r="Y1815" s="360"/>
      <c r="Z1815" s="397"/>
    </row>
    <row r="1816" spans="1:26" s="204" customFormat="1" ht="15.75" thickBot="1" x14ac:dyDescent="0.3">
      <c r="A1816" s="690"/>
      <c r="B1816" s="688"/>
      <c r="C1816" s="372" t="s">
        <v>447</v>
      </c>
      <c r="D1816" s="234">
        <f>D1813/'Summary (banks)'!$D$92</f>
        <v>1.4602327645979349</v>
      </c>
      <c r="E1816" s="230">
        <f>E1813/'Summary (banks)'!$E$86</f>
        <v>0.34719304833542597</v>
      </c>
      <c r="F1816" s="230" t="e">
        <f>F1813/'Summary (banks)'!$F$86</f>
        <v>#DIV/0!</v>
      </c>
      <c r="G1816" s="230" t="e">
        <f>G1813/'Summary (banks)'!$G$86</f>
        <v>#DIV/0!</v>
      </c>
      <c r="H1816" s="230" t="e">
        <f>H1813/'Summary (banks)'!$H$86</f>
        <v>#DIV/0!</v>
      </c>
      <c r="I1816" s="230" t="e">
        <f>I1813/'Summary (banks)'!$I$86</f>
        <v>#DIV/0!</v>
      </c>
      <c r="J1816" s="230">
        <f>J1813/'Summary (banks)'!$J$86</f>
        <v>0.73741806988955272</v>
      </c>
      <c r="K1816" s="230" t="e">
        <f>K1813/'Summary (banks)'!$K$86</f>
        <v>#DIV/0!</v>
      </c>
      <c r="L1816" s="230" t="e">
        <f>L1813/'Summary (banks)'!$L$86</f>
        <v>#DIV/0!</v>
      </c>
      <c r="M1816" s="230">
        <f>M1813/'Summary (banks)'!$M$86</f>
        <v>0.56646049714085656</v>
      </c>
      <c r="N1816" s="230" t="e">
        <f>N1813/'Summary (banks)'!$N$86</f>
        <v>#DIV/0!</v>
      </c>
      <c r="O1816" s="230">
        <f>O1813/'Summary (banks)'!$O$86</f>
        <v>1.1569684927618509</v>
      </c>
      <c r="P1816" s="230" t="e">
        <f>P1813/'Summary (banks)'!$P$86</f>
        <v>#DIV/0!</v>
      </c>
      <c r="Q1816" s="230" t="e">
        <f>Q1813/'Summary (banks)'!$Q$86</f>
        <v>#DIV/0!</v>
      </c>
      <c r="R1816" s="230" t="e">
        <f>R1813/'Summary (banks)'!$R$86</f>
        <v>#DIV/0!</v>
      </c>
      <c r="S1816" s="230">
        <f>S1813/'Summary (banks)'!$S$86</f>
        <v>-1.0628679016620499</v>
      </c>
      <c r="T1816" s="230" t="e">
        <f>T1813/'Summary (banks)'!$T$86</f>
        <v>#DIV/0!</v>
      </c>
      <c r="U1816" s="230" t="e">
        <f>U1813/'Summary (banks)'!$U$86</f>
        <v>#DIV/0!</v>
      </c>
      <c r="V1816" s="230">
        <f>V1813/'Summary (banks)'!$V$86</f>
        <v>0.43621511981303152</v>
      </c>
      <c r="W1816" s="230">
        <f>W1813/'Summary (banks)'!$W$86</f>
        <v>5.4166666666666661</v>
      </c>
      <c r="X1816" s="230" t="e">
        <f>X1813/'Summary (banks)'!$X$86</f>
        <v>#DIV/0!</v>
      </c>
      <c r="Z1816" s="397"/>
    </row>
    <row r="1817" spans="1:26" s="230" customFormat="1" ht="15.75" thickBot="1" x14ac:dyDescent="0.3">
      <c r="A1817" s="690"/>
      <c r="B1817" s="688"/>
      <c r="C1817" s="201" t="s">
        <v>498</v>
      </c>
      <c r="D1817" s="201">
        <f t="shared" ref="D1817:X1817" si="74">D1800/D1797</f>
        <v>0.32876251808805596</v>
      </c>
      <c r="E1817" s="201">
        <f t="shared" si="74"/>
        <v>0.30769230769230765</v>
      </c>
      <c r="F1817" s="201" t="e">
        <f t="shared" si="74"/>
        <v>#DIV/0!</v>
      </c>
      <c r="G1817" s="201" t="e">
        <f t="shared" si="74"/>
        <v>#DIV/0!</v>
      </c>
      <c r="H1817" s="201" t="e">
        <f t="shared" si="74"/>
        <v>#DIV/0!</v>
      </c>
      <c r="I1817" s="201" t="e">
        <f t="shared" si="74"/>
        <v>#DIV/0!</v>
      </c>
      <c r="J1817" s="201">
        <f t="shared" si="74"/>
        <v>0.5</v>
      </c>
      <c r="K1817" s="201" t="e">
        <f t="shared" si="74"/>
        <v>#DIV/0!</v>
      </c>
      <c r="L1817" s="201" t="e">
        <f t="shared" si="74"/>
        <v>#DIV/0!</v>
      </c>
      <c r="M1817" s="201">
        <f t="shared" si="74"/>
        <v>0.375</v>
      </c>
      <c r="N1817" s="201" t="e">
        <f t="shared" si="74"/>
        <v>#DIV/0!</v>
      </c>
      <c r="O1817" s="201">
        <f t="shared" si="74"/>
        <v>0.6</v>
      </c>
      <c r="P1817" s="201" t="e">
        <f t="shared" si="74"/>
        <v>#DIV/0!</v>
      </c>
      <c r="Q1817" s="201" t="e">
        <f t="shared" si="74"/>
        <v>#DIV/0!</v>
      </c>
      <c r="R1817" s="201" t="e">
        <f t="shared" si="74"/>
        <v>#DIV/0!</v>
      </c>
      <c r="S1817" s="201">
        <f t="shared" si="74"/>
        <v>-0.96226415094339623</v>
      </c>
      <c r="T1817" s="201" t="e">
        <f t="shared" si="74"/>
        <v>#DIV/0!</v>
      </c>
      <c r="U1817" s="201" t="e">
        <f t="shared" si="74"/>
        <v>#DIV/0!</v>
      </c>
      <c r="V1817" s="201">
        <f t="shared" si="74"/>
        <v>0.35025380710659898</v>
      </c>
      <c r="W1817" s="201">
        <f t="shared" si="74"/>
        <v>0.33240997229916897</v>
      </c>
      <c r="X1817" s="201" t="e">
        <f t="shared" si="74"/>
        <v>#DIV/0!</v>
      </c>
      <c r="Y1817" s="201"/>
      <c r="Z1817" s="407"/>
    </row>
    <row r="1818" spans="1:26" s="230" customFormat="1" x14ac:dyDescent="0.25">
      <c r="A1818" s="690"/>
      <c r="B1818" s="688"/>
      <c r="C1818" s="382" t="s">
        <v>445</v>
      </c>
      <c r="D1818" s="230">
        <f>D1817/'Summary (banks)'!$D$94</f>
        <v>1.7024186407310653</v>
      </c>
      <c r="E1818" s="230">
        <f>E1817/'Summary (banks)'!$E$94</f>
        <v>0.97524778714156979</v>
      </c>
      <c r="F1818" s="230" t="e">
        <f>F1817/'Summary (banks)'!$F$94</f>
        <v>#DIV/0!</v>
      </c>
      <c r="G1818" s="230" t="e">
        <f>G1817/'Summary (banks)'!$G$94</f>
        <v>#DIV/0!</v>
      </c>
      <c r="H1818" s="230" t="e">
        <f>H1817/'Summary (banks)'!$H$94</f>
        <v>#DIV/0!</v>
      </c>
      <c r="I1818" s="230" t="e">
        <f>I1817/'Summary (banks)'!$I$94</f>
        <v>#DIV/0!</v>
      </c>
      <c r="J1818" s="230">
        <f>J1817/'Summary (banks)'!$J$94</f>
        <v>2.1929519918283962</v>
      </c>
      <c r="K1818" s="230" t="e">
        <f>K1817/'Summary (banks)'!$K$94</f>
        <v>#DIV/0!</v>
      </c>
      <c r="L1818" s="230" t="e">
        <f>L1817/'Summary (banks)'!$L$94</f>
        <v>#DIV/0!</v>
      </c>
      <c r="M1818" s="230">
        <f>M1817/'Summary (banks)'!$M$94</f>
        <v>1.3550878255602665</v>
      </c>
      <c r="N1818" s="230" t="e">
        <f>N1817/'Summary (banks)'!$N$94</f>
        <v>#DIV/0!</v>
      </c>
      <c r="O1818" s="230">
        <f>O1817/'Summary (banks)'!$O$94</f>
        <v>-4.1629051620648259</v>
      </c>
      <c r="P1818" s="230" t="e">
        <f>P1817/'Summary (banks)'!$P$94</f>
        <v>#DIV/0!</v>
      </c>
      <c r="Q1818" s="230" t="e">
        <f>Q1817/'Summary (banks)'!$Q$94</f>
        <v>#DIV/0!</v>
      </c>
      <c r="R1818" s="230" t="e">
        <f>R1817/'Summary (banks)'!$R$94</f>
        <v>#DIV/0!</v>
      </c>
      <c r="S1818" s="230">
        <f>S1817/'Summary (banks)'!$S$94</f>
        <v>-4.3649026351960121</v>
      </c>
      <c r="T1818" s="230" t="e">
        <f>T1817/'Summary (banks)'!$T$94</f>
        <v>#DIV/0!</v>
      </c>
      <c r="U1818" s="230" t="e">
        <f>U1817/'Summary (banks)'!$U$94</f>
        <v>#DIV/0!</v>
      </c>
      <c r="V1818" s="230">
        <f>V1817/'Summary (banks)'!$V$94</f>
        <v>1.6837643738511954</v>
      </c>
      <c r="W1818" s="230">
        <f>W1817/'Summary (banks)'!$W$94</f>
        <v>1.6871087927119672</v>
      </c>
      <c r="X1818" s="230" t="e">
        <f>X1817/'Summary (banks)'!$X$94</f>
        <v>#DIV/0!</v>
      </c>
      <c r="Z1818" s="399"/>
    </row>
    <row r="1819" spans="1:26" s="386" customFormat="1" x14ac:dyDescent="0.25">
      <c r="A1819" s="690"/>
      <c r="B1819" s="688"/>
      <c r="C1819" s="383" t="s">
        <v>446</v>
      </c>
      <c r="D1819" s="264">
        <f>D1817/'Summary (banks)'!$D$97</f>
        <v>1.2451851075947544</v>
      </c>
      <c r="E1819" s="264">
        <f>E1817/'Summary (banks)'!$E$97</f>
        <v>0.70916732751784284</v>
      </c>
      <c r="F1819" s="264" t="e">
        <f>F1817/'Summary (banks)'!$F$97</f>
        <v>#DIV/0!</v>
      </c>
      <c r="G1819" s="264" t="e">
        <f>G1817/'Summary (banks)'!$G$97</f>
        <v>#DIV/0!</v>
      </c>
      <c r="H1819" s="264" t="e">
        <f>H1817/'Summary (banks)'!$H$97</f>
        <v>#DIV/0!</v>
      </c>
      <c r="I1819" s="264" t="e">
        <f>I1817/'Summary (banks)'!$I$97</f>
        <v>#DIV/0!</v>
      </c>
      <c r="J1819" s="264">
        <f>J1817/'Summary (banks)'!$J$97</f>
        <v>1.8249203314212874</v>
      </c>
      <c r="K1819" s="264" t="e">
        <f>K1817/'Summary (banks)'!$K$97</f>
        <v>#DIV/0!</v>
      </c>
      <c r="L1819" s="264" t="e">
        <f>L1817/'Summary (banks)'!$L$97</f>
        <v>#DIV/0!</v>
      </c>
      <c r="M1819" s="264">
        <f>M1817/'Summary (banks)'!$M$97</f>
        <v>1.0305442964678635</v>
      </c>
      <c r="N1819" s="264" t="e">
        <f>N1817/'Summary (banks)'!$N$97</f>
        <v>#DIV/0!</v>
      </c>
      <c r="O1819" s="264">
        <f>O1817/'Summary (banks)'!$O$97</f>
        <v>-19.307856191744339</v>
      </c>
      <c r="P1819" s="264" t="e">
        <f>P1817/'Summary (banks)'!$P$97</f>
        <v>#DIV/0!</v>
      </c>
      <c r="Q1819" s="264" t="e">
        <f>Q1817/'Summary (banks)'!$Q$97</f>
        <v>#DIV/0!</v>
      </c>
      <c r="R1819" s="264" t="e">
        <f>R1817/'Summary (banks)'!$R$97</f>
        <v>#DIV/0!</v>
      </c>
      <c r="S1819" s="264">
        <f>S1817/'Summary (banks)'!$S$97</f>
        <v>-5.1817111171087173</v>
      </c>
      <c r="T1819" s="264" t="e">
        <f>T1817/'Summary (banks)'!$T$97</f>
        <v>#DIV/0!</v>
      </c>
      <c r="U1819" s="264" t="e">
        <f>U1817/'Summary (banks)'!$U$97</f>
        <v>#DIV/0!</v>
      </c>
      <c r="V1819" s="264">
        <f>V1817/'Summary (banks)'!$V$97</f>
        <v>1.3410495960812974</v>
      </c>
      <c r="W1819" s="264">
        <f>W1817/'Summary (banks)'!$W$97</f>
        <v>0.89178833319361128</v>
      </c>
      <c r="X1819" s="264" t="e">
        <f>X1817/'Summary (banks)'!$X$97</f>
        <v>#DIV/0!</v>
      </c>
      <c r="Y1819" s="264"/>
      <c r="Z1819" s="399"/>
    </row>
    <row r="1820" spans="1:26" s="230" customFormat="1" x14ac:dyDescent="0.25">
      <c r="A1820" s="690"/>
      <c r="B1820" s="688"/>
      <c r="C1820" s="385" t="s">
        <v>447</v>
      </c>
      <c r="D1820" s="230">
        <f>D1817/'Summary (banks)'!$D$105</f>
        <v>1.5154033520719752</v>
      </c>
      <c r="E1820" s="230">
        <f>E1817/'Summary (banks)'!$E$99</f>
        <v>0.54829187206236396</v>
      </c>
      <c r="F1820" s="230" t="e">
        <f>F1817/'Summary (banks)'!$F$99</f>
        <v>#DIV/0!</v>
      </c>
      <c r="G1820" s="230" t="e">
        <f>G1817/'Summary (banks)'!$G$99</f>
        <v>#DIV/0!</v>
      </c>
      <c r="H1820" s="230" t="e">
        <f>H1817/'Summary (banks)'!$H$99</f>
        <v>#DIV/0!</v>
      </c>
      <c r="I1820" s="230" t="e">
        <f>I1817/'Summary (banks)'!$I$99</f>
        <v>#DIV/0!</v>
      </c>
      <c r="J1820" s="230">
        <f>J1817/'Summary (banks)'!$J$99</f>
        <v>1.3769011406844107</v>
      </c>
      <c r="K1820" s="230" t="e">
        <f>K1817/'Summary (banks)'!$K$99</f>
        <v>#DIV/0!</v>
      </c>
      <c r="L1820" s="230" t="e">
        <f>L1817/'Summary (banks)'!$L$99</f>
        <v>#DIV/0!</v>
      </c>
      <c r="M1820" s="230">
        <f>M1817/'Summary (banks)'!$M$99</f>
        <v>0.99222488038277512</v>
      </c>
      <c r="N1820" s="230" t="e">
        <f>N1817/'Summary (banks)'!$N$99</f>
        <v>#DIV/0!</v>
      </c>
      <c r="O1820" s="230">
        <f>O1817/'Summary (banks)'!$O$99</f>
        <v>1.5298892988929889</v>
      </c>
      <c r="P1820" s="230" t="e">
        <f>P1817/'Summary (banks)'!$P$99</f>
        <v>#DIV/0!</v>
      </c>
      <c r="Q1820" s="230" t="e">
        <f>Q1817/'Summary (banks)'!$Q$99</f>
        <v>#DIV/0!</v>
      </c>
      <c r="R1820" s="230" t="e">
        <f>R1817/'Summary (banks)'!$R$99</f>
        <v>#DIV/0!</v>
      </c>
      <c r="S1820" s="230">
        <f>S1817/'Summary (banks)'!$S$99</f>
        <v>-3.4882075471698113</v>
      </c>
      <c r="T1820" s="230" t="e">
        <f>T1817/'Summary (banks)'!$T$99</f>
        <v>#DIV/0!</v>
      </c>
      <c r="U1820" s="230" t="e">
        <f>U1817/'Summary (banks)'!$U$99</f>
        <v>#DIV/0!</v>
      </c>
      <c r="V1820" s="230">
        <f>V1817/'Summary (banks)'!$V$99</f>
        <v>0.87241132322257164</v>
      </c>
      <c r="W1820" s="230">
        <f>W1817/'Summary (banks)'!$W$99</f>
        <v>2.5115420129270545</v>
      </c>
      <c r="X1820" s="230" t="e">
        <f>X1817/'Summary (banks)'!$X$99</f>
        <v>#DIV/0!</v>
      </c>
      <c r="Z1820" s="399"/>
    </row>
    <row r="1821" spans="1:26" s="51" customFormat="1" x14ac:dyDescent="0.25">
      <c r="A1821" s="422"/>
      <c r="B1821" s="423"/>
      <c r="C1821" s="424"/>
      <c r="D1821" s="425"/>
      <c r="E1821" s="426"/>
      <c r="F1821" s="426"/>
      <c r="G1821" s="426"/>
      <c r="H1821" s="426"/>
      <c r="I1821" s="426"/>
      <c r="J1821" s="426"/>
      <c r="K1821" s="426"/>
      <c r="L1821" s="426"/>
      <c r="M1821" s="426"/>
      <c r="N1821" s="426"/>
      <c r="O1821" s="426"/>
      <c r="P1821" s="426"/>
      <c r="Q1821" s="426"/>
      <c r="R1821" s="426"/>
      <c r="S1821" s="426"/>
      <c r="T1821" s="426"/>
      <c r="U1821" s="426"/>
      <c r="V1821" s="426"/>
      <c r="W1821" s="426"/>
      <c r="X1821" s="426"/>
      <c r="Y1821" s="97"/>
      <c r="Z1821" s="97"/>
    </row>
    <row r="1822" spans="1:26" ht="15.75" thickBot="1" x14ac:dyDescent="0.3"/>
    <row r="1823" spans="1:26" s="204" customFormat="1" ht="15.75" thickBot="1" x14ac:dyDescent="0.3">
      <c r="A1823" s="689" t="s">
        <v>50</v>
      </c>
      <c r="B1823" s="684" t="s">
        <v>331</v>
      </c>
      <c r="C1823" s="188" t="s">
        <v>2</v>
      </c>
      <c r="D1823" s="203">
        <f>SUM(E1823:X1823)</f>
        <v>4345.7298760000003</v>
      </c>
      <c r="E1823" s="203">
        <f>HSBC!C17</f>
        <v>2350.4712</v>
      </c>
      <c r="F1823" s="203"/>
      <c r="G1823" s="203">
        <f>RBS!C13</f>
        <v>24.803675999999999</v>
      </c>
      <c r="H1823" s="203"/>
      <c r="I1823" s="203">
        <f>'Standard Chartered'!C17</f>
        <v>937.66399999999999</v>
      </c>
      <c r="J1823" s="188">
        <f>'BNP Paribas'!C18</f>
        <v>207</v>
      </c>
      <c r="K1823" s="188">
        <f>'Crédit Agricole'!C13</f>
        <v>48</v>
      </c>
      <c r="L1823" s="188">
        <f>'Société Générale'!C20</f>
        <v>82</v>
      </c>
      <c r="M1823" s="188">
        <f>'BPCE group'!C16</f>
        <v>15</v>
      </c>
      <c r="N1823" s="188"/>
      <c r="O1823" s="188">
        <f>'Deutsche Bank'!C13</f>
        <v>277</v>
      </c>
      <c r="P1823" s="188"/>
      <c r="Q1823" s="188"/>
      <c r="R1823" s="188">
        <f>ING!E10</f>
        <v>39</v>
      </c>
      <c r="S1823" s="188">
        <f>Rabobank!D13</f>
        <v>179</v>
      </c>
      <c r="T1823" s="188"/>
      <c r="U1823" s="203">
        <f>'Intesa Sao'!D17</f>
        <v>89.790999999999997</v>
      </c>
      <c r="V1823" s="188">
        <f>Santander!C14</f>
        <v>89</v>
      </c>
      <c r="W1823" s="188"/>
      <c r="X1823" s="188">
        <f>Nordea!D6</f>
        <v>7</v>
      </c>
      <c r="Y1823" s="188"/>
      <c r="Z1823" s="404"/>
    </row>
    <row r="1824" spans="1:26" s="23" customFormat="1" x14ac:dyDescent="0.25">
      <c r="A1824" s="690"/>
      <c r="B1824" s="685"/>
      <c r="C1824" s="189" t="s">
        <v>333</v>
      </c>
      <c r="D1824" s="230">
        <f>D1823/'Summary (banks)'!$D$3</f>
        <v>8.8977554545904801E-3</v>
      </c>
      <c r="E1824" s="230">
        <f>E1823/'Summary (banks)'!$E$3</f>
        <v>4.3595317725752508E-2</v>
      </c>
      <c r="F1824" s="230">
        <f>F1823/'Summary (banks)'!$F$3</f>
        <v>0</v>
      </c>
      <c r="G1824" s="230">
        <f>G1823/'Summary (banks)'!$G$3</f>
        <v>1.3928654337228197E-3</v>
      </c>
      <c r="H1824" s="230">
        <f>H1823/'Summary (banks)'!$H$3</f>
        <v>0</v>
      </c>
      <c r="I1824" s="230">
        <f>I1823/'Summary (banks)'!$I$3</f>
        <v>6.8022761462489381E-2</v>
      </c>
      <c r="J1824" s="230">
        <f>J1823/'Summary (banks)'!$J$3</f>
        <v>4.8209045600633472E-3</v>
      </c>
      <c r="K1824" s="230">
        <f>K1823/'Summary (banks)'!$K$3</f>
        <v>1.4802935915623266E-3</v>
      </c>
      <c r="L1824" s="230">
        <f>L1823/'Summary (banks)'!$L$3</f>
        <v>3.1977537729594822E-3</v>
      </c>
      <c r="M1824" s="230">
        <f>M1823/'Summary (banks)'!$M$3</f>
        <v>6.2856185048608783E-4</v>
      </c>
      <c r="N1824" s="230">
        <f>N1823/'Summary (banks)'!$N$3</f>
        <v>0</v>
      </c>
      <c r="O1824" s="230">
        <f>O1823/'Summary (banks)'!$O$3</f>
        <v>7.9880035758571957E-3</v>
      </c>
      <c r="P1824" s="230">
        <f>P1823/'Summary (banks)'!$P$3</f>
        <v>0</v>
      </c>
      <c r="Q1824" s="230">
        <f>Q1823/'Summary (banks)'!$Q$3</f>
        <v>0</v>
      </c>
      <c r="R1824" s="230">
        <f>R1823/'Summary (banks)'!$R$3</f>
        <v>2.2847100175746923E-3</v>
      </c>
      <c r="S1824" s="230">
        <f>S1823/'Summary (banks)'!$S$3</f>
        <v>1.3754418318733672E-2</v>
      </c>
      <c r="T1824" s="230">
        <f>T1823/'Summary (banks)'!$T$3</f>
        <v>0</v>
      </c>
      <c r="U1824" s="230">
        <f>U1823/'Summary (banks)'!$U$3</f>
        <v>3.7959657522221202E-3</v>
      </c>
      <c r="V1824" s="230">
        <f>V1823/'Summary (banks)'!$V$3</f>
        <v>1.9392090641682101E-3</v>
      </c>
      <c r="W1824" s="230">
        <f>W1823/'Summary (banks)'!$W$3</f>
        <v>0</v>
      </c>
      <c r="X1824" s="230">
        <f>X1823/'Summary (banks)'!$X$3</f>
        <v>6.9026723202839958E-4</v>
      </c>
      <c r="Y1824" s="204"/>
      <c r="Z1824" s="397"/>
    </row>
    <row r="1825" spans="1:26" s="360" customFormat="1" ht="15.75" thickBot="1" x14ac:dyDescent="0.3">
      <c r="A1825" s="690"/>
      <c r="B1825" s="685"/>
      <c r="C1825" s="359" t="s">
        <v>334</v>
      </c>
      <c r="D1825" s="264">
        <f>D1823/'Summary (banks)'!$D$7</f>
        <v>1.695172833318764E-2</v>
      </c>
      <c r="E1825" s="264">
        <f>E1823/'Summary (banks)'!$E$7</f>
        <v>5.8305190884082932E-2</v>
      </c>
      <c r="F1825" s="264">
        <f>F1823/'Summary (banks)'!$F$7</f>
        <v>0</v>
      </c>
      <c r="G1825" s="264">
        <f>G1823/'Summary (banks)'!$G$7</f>
        <v>9.3749999999999997E-3</v>
      </c>
      <c r="H1825" s="264">
        <f>H1823/'Summary (banks)'!$H$7</f>
        <v>0</v>
      </c>
      <c r="I1825" s="264">
        <f>I1823/'Summary (banks)'!$I$7</f>
        <v>8.4870246450138742E-2</v>
      </c>
      <c r="J1825" s="264">
        <f>J1823/'Summary (banks)'!$J$7</f>
        <v>7.2294205986099952E-3</v>
      </c>
      <c r="K1825" s="264">
        <f>K1823/'Summary (banks)'!$K$7</f>
        <v>5.4169958243990516E-3</v>
      </c>
      <c r="L1825" s="264">
        <f>L1823/'Summary (banks)'!$L$7</f>
        <v>6.053447512180718E-3</v>
      </c>
      <c r="M1825" s="264">
        <f>M1823/'Summary (banks)'!$M$7</f>
        <v>3.1605562579013905E-3</v>
      </c>
      <c r="N1825" s="264">
        <f>N1823/'Summary (banks)'!$N$7</f>
        <v>0</v>
      </c>
      <c r="O1825" s="264">
        <f>O1823/'Summary (banks)'!$O$7</f>
        <v>1.1461910870194894E-2</v>
      </c>
      <c r="P1825" s="264">
        <f>P1823/'Summary (banks)'!$P$7</f>
        <v>0</v>
      </c>
      <c r="Q1825" s="264">
        <f>Q1823/'Summary (banks)'!$Q$7</f>
        <v>0</v>
      </c>
      <c r="R1825" s="264">
        <f>R1823/'Summary (banks)'!$R$7</f>
        <v>3.3447684391080617E-3</v>
      </c>
      <c r="S1825" s="264">
        <f>S1823/'Summary (banks)'!$S$7</f>
        <v>4.3226273846896882E-2</v>
      </c>
      <c r="T1825" s="264">
        <f>T1823/'Summary (banks)'!$T$7</f>
        <v>0</v>
      </c>
      <c r="U1825" s="264">
        <f>U1823/'Summary (banks)'!$U$7</f>
        <v>2.073084715239738E-2</v>
      </c>
      <c r="V1825" s="264">
        <f>V1823/'Summary (banks)'!$V$7</f>
        <v>2.2060281578425542E-3</v>
      </c>
      <c r="W1825" s="264">
        <f>W1823/'Summary (banks)'!$W$7</f>
        <v>0</v>
      </c>
      <c r="X1825" s="264">
        <f>X1823/'Summary (banks)'!$X$7</f>
        <v>9.657836644591612E-4</v>
      </c>
      <c r="Z1825" s="397"/>
    </row>
    <row r="1826" spans="1:26" s="204" customFormat="1" ht="15.75" thickBot="1" x14ac:dyDescent="0.3">
      <c r="A1826" s="690"/>
      <c r="B1826" s="685"/>
      <c r="C1826" s="188" t="s">
        <v>6</v>
      </c>
      <c r="D1826" s="203">
        <f>SUM(E1826:X1826)</f>
        <v>3237.8607459999998</v>
      </c>
      <c r="E1826" s="203">
        <f>HSBC!E17</f>
        <v>2758.8959999999997</v>
      </c>
      <c r="F1826" s="203"/>
      <c r="G1826" s="203">
        <f>RBS!E14</f>
        <v>4.1339459999999999</v>
      </c>
      <c r="H1826" s="203"/>
      <c r="I1826" s="203">
        <f>'Standard Chartered'!E17</f>
        <v>128.9288</v>
      </c>
      <c r="J1826" s="188">
        <f>'BNP Paribas'!E18</f>
        <v>113</v>
      </c>
      <c r="K1826" s="188">
        <f>'Crédit Agricole'!E13</f>
        <v>24</v>
      </c>
      <c r="L1826" s="188">
        <f>'Société Générale'!E20</f>
        <v>-13</v>
      </c>
      <c r="M1826" s="188">
        <f>'BPCE group'!E16</f>
        <v>-12</v>
      </c>
      <c r="N1826" s="188"/>
      <c r="O1826" s="188">
        <f>'Deutsche Bank'!E13</f>
        <v>142</v>
      </c>
      <c r="P1826" s="188"/>
      <c r="Q1826" s="188"/>
      <c r="R1826" s="188">
        <f>ING!G10</f>
        <v>16</v>
      </c>
      <c r="S1826" s="188">
        <f>Rabobank!F13</f>
        <v>4</v>
      </c>
      <c r="T1826" s="188">
        <f>Unicredit!F47</f>
        <v>0.4</v>
      </c>
      <c r="U1826" s="203">
        <f>'Intesa Sao'!F17</f>
        <v>41.502000000000002</v>
      </c>
      <c r="V1826" s="188">
        <f>Santander!E14</f>
        <v>29</v>
      </c>
      <c r="W1826" s="188"/>
      <c r="X1826" s="188">
        <f>Nordea!F6</f>
        <v>1</v>
      </c>
      <c r="Y1826" s="188"/>
      <c r="Z1826" s="404"/>
    </row>
    <row r="1827" spans="1:26" s="23" customFormat="1" x14ac:dyDescent="0.25">
      <c r="A1827" s="690"/>
      <c r="B1827" s="685"/>
      <c r="C1827" s="189" t="s">
        <v>335</v>
      </c>
      <c r="D1827" s="230">
        <f>D1826/'Summary (banks)'!$D$29</f>
        <v>3.4328906688895523E-2</v>
      </c>
      <c r="E1827" s="230">
        <f>E1826/'Summary (banks)'!$E$29</f>
        <v>0.16218794720941324</v>
      </c>
      <c r="F1827" s="230">
        <f>F1826/'Summary (banks)'!$F$29</f>
        <v>0</v>
      </c>
      <c r="G1827" s="230">
        <f>G1826/'Summary (banks)'!$G$29</f>
        <v>-1.1098779134295226E-3</v>
      </c>
      <c r="H1827" s="230">
        <f>H1826/'Summary (banks)'!$H$29</f>
        <v>0</v>
      </c>
      <c r="I1827" s="230">
        <f>I1826/'Summary (banks)'!$I$29</f>
        <v>-9.389363099146418E-2</v>
      </c>
      <c r="J1827" s="230">
        <f>J1826/'Summary (banks)'!$J$29</f>
        <v>1.1542390194075587E-2</v>
      </c>
      <c r="K1827" s="230">
        <f>K1826/'Summary (banks)'!$K$29</f>
        <v>2.7143180275955667E-3</v>
      </c>
      <c r="L1827" s="230">
        <f>L1826/'Summary (banks)'!$L$29</f>
        <v>-2.1273114056619209E-3</v>
      </c>
      <c r="M1827" s="230">
        <f>M1826/'Summary (banks)'!$M$29</f>
        <v>-1.8170805572380376E-3</v>
      </c>
      <c r="N1827" s="230">
        <f>N1826/'Summary (banks)'!$N$29</f>
        <v>0</v>
      </c>
      <c r="O1827" s="230">
        <f>O1826/'Summary (banks)'!$O$29</f>
        <v>-2.8411364545818326E-2</v>
      </c>
      <c r="P1827" s="230">
        <f>P1826/'Summary (banks)'!$P$29</f>
        <v>0</v>
      </c>
      <c r="Q1827" s="230">
        <f>Q1826/'Summary (banks)'!$Q$29</f>
        <v>0</v>
      </c>
      <c r="R1827" s="230">
        <f>R1826/'Summary (banks)'!$R$29</f>
        <v>2.494543186778921E-3</v>
      </c>
      <c r="S1827" s="230">
        <f>S1826/'Summary (banks)'!$S$29</f>
        <v>1.3942140118508191E-3</v>
      </c>
      <c r="T1827" s="230">
        <f>T1826/'Summary (banks)'!$T$29</f>
        <v>1.878294058204577E-4</v>
      </c>
      <c r="U1827" s="230">
        <f>U1826/'Summary (banks)'!$U$29</f>
        <v>5.2702679021103174E-3</v>
      </c>
      <c r="V1827" s="230">
        <f>V1826/'Summary (banks)'!$V$29</f>
        <v>3.0376034356342308E-3</v>
      </c>
      <c r="W1827" s="230">
        <f>W1826/'Summary (banks)'!$W$29</f>
        <v>0</v>
      </c>
      <c r="X1827" s="230">
        <f>X1826/'Summary (banks)'!$X$29</f>
        <v>2.1258503401360543E-4</v>
      </c>
      <c r="Y1827" s="204"/>
      <c r="Z1827" s="397"/>
    </row>
    <row r="1828" spans="1:26" s="360" customFormat="1" ht="15.75" thickBot="1" x14ac:dyDescent="0.3">
      <c r="A1828" s="690"/>
      <c r="B1828" s="685"/>
      <c r="C1828" s="359" t="s">
        <v>336</v>
      </c>
      <c r="D1828" s="264">
        <f>D1826/'Summary (banks)'!$D$33</f>
        <v>4.7836681285272353E-2</v>
      </c>
      <c r="E1828" s="264">
        <f>E1826/'Summary (banks)'!$E$33</f>
        <v>0.15773195876288656</v>
      </c>
      <c r="F1828" s="264">
        <f>F1826/'Summary (banks)'!$F$33</f>
        <v>0</v>
      </c>
      <c r="G1828" s="264">
        <f>G1826/'Summary (banks)'!$G$33</f>
        <v>-1.2578616352201257E-3</v>
      </c>
      <c r="H1828" s="264">
        <f>H1826/'Summary (banks)'!$H$33</f>
        <v>0</v>
      </c>
      <c r="I1828" s="264">
        <f>I1826/'Summary (banks)'!$I$33</f>
        <v>0.4703947368421062</v>
      </c>
      <c r="J1828" s="264">
        <f>J1826/'Summary (banks)'!$J$33</f>
        <v>1.4404079031230083E-2</v>
      </c>
      <c r="K1828" s="264">
        <f>K1826/'Summary (banks)'!$K$33</f>
        <v>9.6038415366146452E-3</v>
      </c>
      <c r="L1828" s="264">
        <f>L1826/'Summary (banks)'!$L$33</f>
        <v>-2.9161058770749214E-3</v>
      </c>
      <c r="M1828" s="264">
        <f>M1826/'Summary (banks)'!$M$33</f>
        <v>-6.9484655471916618E-3</v>
      </c>
      <c r="N1828" s="264">
        <f>N1826/'Summary (banks)'!$N$33</f>
        <v>0</v>
      </c>
      <c r="O1828" s="264">
        <f>O1826/'Summary (banks)'!$O$33</f>
        <v>-0.18908122503328895</v>
      </c>
      <c r="P1828" s="264">
        <f>P1826/'Summary (banks)'!$P$33</f>
        <v>0</v>
      </c>
      <c r="Q1828" s="264">
        <f>Q1826/'Summary (banks)'!$Q$33</f>
        <v>0</v>
      </c>
      <c r="R1828" s="264">
        <f>R1826/'Summary (banks)'!$R$33</f>
        <v>2.9878618113912229E-3</v>
      </c>
      <c r="S1828" s="264">
        <f>S1826/'Summary (banks)'!$S$33</f>
        <v>5.2015604681404422E-3</v>
      </c>
      <c r="T1828" s="264">
        <f>T1826/'Summary (banks)'!$T$33</f>
        <v>1.4263086917112216E-4</v>
      </c>
      <c r="U1828" s="264">
        <f>U1826/'Summary (banks)'!$U$33</f>
        <v>2.1693960535621597E-2</v>
      </c>
      <c r="V1828" s="264">
        <f>V1826/'Summary (banks)'!$V$33</f>
        <v>2.7522065103919523E-3</v>
      </c>
      <c r="W1828" s="264">
        <f>W1826/'Summary (banks)'!$W$33</f>
        <v>0</v>
      </c>
      <c r="X1828" s="264">
        <f>X1826/'Summary (banks)'!$X$33</f>
        <v>2.5438819638768761E-4</v>
      </c>
      <c r="Z1828" s="397"/>
    </row>
    <row r="1829" spans="1:26" s="204" customFormat="1" ht="15.75" thickBot="1" x14ac:dyDescent="0.3">
      <c r="A1829" s="690"/>
      <c r="B1829" s="685"/>
      <c r="C1829" s="188" t="s">
        <v>400</v>
      </c>
      <c r="D1829" s="203">
        <f>SUM(E1829:X1829)</f>
        <v>231.127272</v>
      </c>
      <c r="E1829" s="203">
        <f>HSBC!F17</f>
        <v>78.4392</v>
      </c>
      <c r="F1829" s="203"/>
      <c r="G1829" s="203">
        <f>RBS!F13</f>
        <v>-5.5119280000000002</v>
      </c>
      <c r="H1829" s="203"/>
      <c r="I1829" s="203">
        <f>'Standard Chartered'!F17</f>
        <v>72.128</v>
      </c>
      <c r="J1829" s="188">
        <f>'BNP Paribas'!F18</f>
        <v>23</v>
      </c>
      <c r="K1829" s="188">
        <f>'Crédit Agricole'!F13</f>
        <v>8</v>
      </c>
      <c r="L1829" s="188">
        <f>'Société Générale'!F20</f>
        <v>-7</v>
      </c>
      <c r="M1829" s="188">
        <f>'BPCE group'!F16</f>
        <v>-3</v>
      </c>
      <c r="N1829" s="188"/>
      <c r="O1829" s="188">
        <f>'Deutsche Bank'!F13</f>
        <v>39</v>
      </c>
      <c r="P1829" s="188"/>
      <c r="Q1829" s="188"/>
      <c r="R1829" s="188">
        <f>ING!H10</f>
        <v>10</v>
      </c>
      <c r="S1829" s="188">
        <f>Rabobank!G13</f>
        <v>-3</v>
      </c>
      <c r="T1829" s="188"/>
      <c r="U1829" s="203">
        <f>'Intesa Sao'!G17</f>
        <v>2.0720000000000001</v>
      </c>
      <c r="V1829" s="188">
        <f>Santander!F14</f>
        <v>16</v>
      </c>
      <c r="W1829" s="188"/>
      <c r="X1829" s="188">
        <f>Nordea!G6</f>
        <v>1</v>
      </c>
      <c r="Y1829" s="188"/>
      <c r="Z1829" s="404"/>
    </row>
    <row r="1830" spans="1:26" s="23" customFormat="1" x14ac:dyDescent="0.25">
      <c r="A1830" s="690"/>
      <c r="B1830" s="685"/>
      <c r="C1830" s="189" t="s">
        <v>401</v>
      </c>
      <c r="D1830" s="230">
        <f>D1829/'Summary (banks)'!$D$42</f>
        <v>8.284908483723593E-3</v>
      </c>
      <c r="E1830" s="230">
        <f>E1829/'Summary (banks)'!$E$42</f>
        <v>2.5854383358098074E-2</v>
      </c>
      <c r="F1830" s="230">
        <f>F1829/'Summary (banks)'!$F$42</f>
        <v>0</v>
      </c>
      <c r="G1830" s="230">
        <f>G1829/'Summary (banks)'!$G$42</f>
        <v>-7.1428571428571438E-2</v>
      </c>
      <c r="H1830" s="230">
        <f>H1829/'Summary (banks)'!$H$42</f>
        <v>0</v>
      </c>
      <c r="I1830" s="230">
        <f>I1829/'Summary (banks)'!$I$42</f>
        <v>6.950477845351867E-2</v>
      </c>
      <c r="J1830" s="230">
        <f>J1829/'Summary (banks)'!$J$42</f>
        <v>6.8965517241379309E-3</v>
      </c>
      <c r="K1830" s="230">
        <f>K1829/'Summary (banks)'!$K$42</f>
        <v>2.6755852842809363E-3</v>
      </c>
      <c r="L1830" s="230">
        <f>L1829/'Summary (banks)'!$L$42</f>
        <v>-4.0887850467289715E-3</v>
      </c>
      <c r="M1830" s="230">
        <f>M1829/'Summary (banks)'!$M$42</f>
        <v>-1.2919896640826874E-3</v>
      </c>
      <c r="N1830" s="230">
        <f>N1829/'Summary (banks)'!$N$42</f>
        <v>0</v>
      </c>
      <c r="O1830" s="230">
        <f>O1829/'Summary (banks)'!$O$42</f>
        <v>4.6263345195729534E-2</v>
      </c>
      <c r="P1830" s="230">
        <f>P1829/'Summary (banks)'!$P$42</f>
        <v>0</v>
      </c>
      <c r="Q1830" s="230">
        <f>Q1829/'Summary (banks)'!$Q$42</f>
        <v>0</v>
      </c>
      <c r="R1830" s="230">
        <f>R1829/'Summary (banks)'!$R$42</f>
        <v>5.9417706476530005E-3</v>
      </c>
      <c r="S1830" s="230">
        <f>S1829/'Summary (banks)'!$S$42</f>
        <v>-4.5801526717557254E-3</v>
      </c>
      <c r="T1830" s="230">
        <f>T1829/'Summary (banks)'!$T$42</f>
        <v>0</v>
      </c>
      <c r="U1830" s="230">
        <f>U1829/'Summary (banks)'!$U$42</f>
        <v>1.4749514518875391E-3</v>
      </c>
      <c r="V1830" s="230">
        <f>V1829/'Summary (banks)'!$V$42</f>
        <v>7.2562358276643995E-3</v>
      </c>
      <c r="W1830" s="230">
        <f>W1829/'Summary (banks)'!$W$42</f>
        <v>0</v>
      </c>
      <c r="X1830" s="230">
        <f>X1829/'Summary (banks)'!$X$42</f>
        <v>9.5969289827255275E-4</v>
      </c>
      <c r="Y1830" s="204"/>
      <c r="Z1830" s="397"/>
    </row>
    <row r="1831" spans="1:26" s="360" customFormat="1" ht="15.75" thickBot="1" x14ac:dyDescent="0.3">
      <c r="A1831" s="690"/>
      <c r="B1831" s="685"/>
      <c r="C1831" s="359" t="s">
        <v>402</v>
      </c>
      <c r="D1831" s="264">
        <f>D1829/'Summary (banks)'!$D$46</f>
        <v>1.2402102711556664E-2</v>
      </c>
      <c r="E1831" s="264">
        <f>E1829/'Summary (banks)'!$E$46</f>
        <v>2.6843566800370262E-2</v>
      </c>
      <c r="F1831" s="264">
        <f>F1829/'Summary (banks)'!$F$46</f>
        <v>0</v>
      </c>
      <c r="G1831" s="264">
        <f>G1829/'Summary (banks)'!$G$46</f>
        <v>3.5087719298245612E-2</v>
      </c>
      <c r="H1831" s="264">
        <f>H1829/'Summary (banks)'!$H$46</f>
        <v>0</v>
      </c>
      <c r="I1831" s="264">
        <f>I1829/'Summary (banks)'!$I$46</f>
        <v>6.86106346483705E-2</v>
      </c>
      <c r="J1831" s="264">
        <f>J1829/'Summary (banks)'!$J$46</f>
        <v>1.0662957811775614E-2</v>
      </c>
      <c r="K1831" s="264">
        <f>K1829/'Summary (banks)'!$K$46</f>
        <v>1.1315417256011316E-2</v>
      </c>
      <c r="L1831" s="264">
        <f>L1829/'Summary (banks)'!$L$46</f>
        <v>-6.183745583038869E-3</v>
      </c>
      <c r="M1831" s="264">
        <f>M1829/'Summary (banks)'!$M$46</f>
        <v>-5.3380782918149468E-3</v>
      </c>
      <c r="N1831" s="264">
        <f>N1829/'Summary (banks)'!$N$46</f>
        <v>0</v>
      </c>
      <c r="O1831" s="264">
        <f>O1829/'Summary (banks)'!$O$46</f>
        <v>3.117505995203837E-2</v>
      </c>
      <c r="P1831" s="264">
        <f>P1829/'Summary (banks)'!$P$46</f>
        <v>0</v>
      </c>
      <c r="Q1831" s="264">
        <f>Q1829/'Summary (banks)'!$Q$46</f>
        <v>0</v>
      </c>
      <c r="R1831" s="264">
        <f>R1829/'Summary (banks)'!$R$46</f>
        <v>7.874015748031496E-3</v>
      </c>
      <c r="S1831" s="264">
        <f>S1829/'Summary (banks)'!$S$46</f>
        <v>-6.9605568445475635E-3</v>
      </c>
      <c r="T1831" s="264">
        <f>T1829/'Summary (banks)'!$T$46</f>
        <v>0</v>
      </c>
      <c r="U1831" s="264">
        <f>U1829/'Summary (banks)'!$U$46</f>
        <v>5.6249779425937311E-3</v>
      </c>
      <c r="V1831" s="264">
        <f>V1829/'Summary (banks)'!$V$46</f>
        <v>7.4906367041198503E-3</v>
      </c>
      <c r="W1831" s="264">
        <f>W1829/'Summary (banks)'!$W$46</f>
        <v>0</v>
      </c>
      <c r="X1831" s="264">
        <f>X1829/'Summary (banks)'!$X$46</f>
        <v>1.0964912280701754E-3</v>
      </c>
      <c r="Z1831" s="397"/>
    </row>
    <row r="1832" spans="1:26" s="204" customFormat="1" ht="15.75" thickBot="1" x14ac:dyDescent="0.3">
      <c r="A1832" s="690"/>
      <c r="B1832" s="685"/>
      <c r="C1832" s="188" t="s">
        <v>3</v>
      </c>
      <c r="D1832" s="203" t="e">
        <f>SUM(E1832:X1832)</f>
        <v>#REF!</v>
      </c>
      <c r="E1832" s="188">
        <f>HSBC!D17</f>
        <v>21364</v>
      </c>
      <c r="F1832" s="188"/>
      <c r="G1832" s="188">
        <f>RBS!D14</f>
        <v>61</v>
      </c>
      <c r="H1832" s="188"/>
      <c r="I1832" s="188">
        <f>'Standard Chartered'!D17</f>
        <v>8039</v>
      </c>
      <c r="J1832" s="188">
        <f>'BNP Paribas'!D18</f>
        <v>404</v>
      </c>
      <c r="K1832" s="188">
        <f>'Crédit Agricole'!D13</f>
        <v>131</v>
      </c>
      <c r="L1832" s="188">
        <f>'Société Générale'!D20</f>
        <v>515</v>
      </c>
      <c r="M1832" s="188">
        <f>'BPCE group'!D16</f>
        <v>66</v>
      </c>
      <c r="N1832" s="188"/>
      <c r="O1832" s="188">
        <f>'Deutsche Bank'!D13</f>
        <v>536</v>
      </c>
      <c r="P1832" s="188"/>
      <c r="Q1832" s="188"/>
      <c r="R1832" s="203" t="e">
        <f>ING!#REF!</f>
        <v>#REF!</v>
      </c>
      <c r="S1832" s="188">
        <f>Rabobank!E13</f>
        <v>353</v>
      </c>
      <c r="T1832" s="188"/>
      <c r="U1832" s="188">
        <f>'Intesa Sao'!E17</f>
        <v>102</v>
      </c>
      <c r="V1832" s="188">
        <f>Santander!D14</f>
        <v>197</v>
      </c>
      <c r="W1832" s="188"/>
      <c r="X1832" s="188">
        <f>Nordea!E6</f>
        <v>29</v>
      </c>
      <c r="Y1832" s="188"/>
      <c r="Z1832" s="404"/>
    </row>
    <row r="1833" spans="1:26" s="23" customFormat="1" x14ac:dyDescent="0.25">
      <c r="A1833" s="690"/>
      <c r="B1833" s="685"/>
      <c r="C1833" s="189" t="s">
        <v>337</v>
      </c>
      <c r="D1833" s="230" t="e">
        <f>D1832/'Summary (banks)'!$D$16</f>
        <v>#REF!</v>
      </c>
      <c r="E1833" s="230">
        <f>E1832/'Summary (banks)'!$E$16</f>
        <v>8.2501139198467688E-2</v>
      </c>
      <c r="F1833" s="230">
        <f>F1832/'Summary (banks)'!$F$16</f>
        <v>0</v>
      </c>
      <c r="G1833" s="230">
        <f>G1832/'Summary (banks)'!$G$16</f>
        <v>6.6420583847820642E-4</v>
      </c>
      <c r="H1833" s="230">
        <f>H1832/'Summary (banks)'!$H$16</f>
        <v>0</v>
      </c>
      <c r="I1833" s="230">
        <f>I1832/'Summary (banks)'!$I$16</f>
        <v>9.2065782541973021E-2</v>
      </c>
      <c r="J1833" s="230">
        <f>J1832/'Summary (banks)'!$J$16</f>
        <v>2.2252700343154265E-3</v>
      </c>
      <c r="K1833" s="230">
        <f>K1832/'Summary (banks)'!$K$16</f>
        <v>9.4787415704321147E-4</v>
      </c>
      <c r="L1833" s="230">
        <f>L1832/'Summary (banks)'!$L$16</f>
        <v>3.9099274195997452E-3</v>
      </c>
      <c r="M1833" s="230">
        <f>M1832/'Summary (banks)'!$M$16</f>
        <v>6.4148045914449829E-4</v>
      </c>
      <c r="N1833" s="230">
        <f>N1832/'Summary (banks)'!$N$16</f>
        <v>0</v>
      </c>
      <c r="O1833" s="230">
        <f>O1832/'Summary (banks)'!$O$16</f>
        <v>5.3014193165520996E-3</v>
      </c>
      <c r="P1833" s="230">
        <f>P1832/'Summary (banks)'!$P$16</f>
        <v>0</v>
      </c>
      <c r="Q1833" s="230">
        <f>Q1832/'Summary (banks)'!$Q$16</f>
        <v>0</v>
      </c>
      <c r="R1833" s="230" t="e">
        <f>R1832/'Summary (banks)'!$R$16</f>
        <v>#REF!</v>
      </c>
      <c r="S1833" s="230">
        <f>S1832/'Summary (banks)'!$S$16</f>
        <v>7.5176761223272855E-3</v>
      </c>
      <c r="T1833" s="230">
        <f>T1832/'Summary (banks)'!$T$16</f>
        <v>0</v>
      </c>
      <c r="U1833" s="230">
        <f>U1832/'Summary (banks)'!$U$16</f>
        <v>1.153833101435504E-3</v>
      </c>
      <c r="V1833" s="230">
        <f>V1832/'Summary (banks)'!$V$16</f>
        <v>1.0696813218437613E-3</v>
      </c>
      <c r="W1833" s="230">
        <f>W1832/'Summary (banks)'!$W$16</f>
        <v>0</v>
      </c>
      <c r="X1833" s="230">
        <f>X1832/'Summary (banks)'!$X$16</f>
        <v>9.7705602910953143E-4</v>
      </c>
      <c r="Y1833" s="204"/>
      <c r="Z1833" s="397"/>
    </row>
    <row r="1834" spans="1:26" s="365" customFormat="1" ht="15.75" thickBot="1" x14ac:dyDescent="0.3">
      <c r="A1834" s="690"/>
      <c r="B1834" s="685"/>
      <c r="C1834" s="359" t="s">
        <v>338</v>
      </c>
      <c r="D1834" s="264" t="e">
        <f>D1832/'Summary (banks)'!$D$20</f>
        <v>#REF!</v>
      </c>
      <c r="E1834" s="264">
        <f>E1832/'Summary (banks)'!$E$20</f>
        <v>9.9647846265071477E-2</v>
      </c>
      <c r="F1834" s="264">
        <f>F1832/'Summary (banks)'!$F$20</f>
        <v>0</v>
      </c>
      <c r="G1834" s="264">
        <f>G1832/'Summary (banks)'!$G$20</f>
        <v>2.2367263127016719E-3</v>
      </c>
      <c r="H1834" s="264">
        <f>H1832/'Summary (banks)'!$H$20</f>
        <v>0</v>
      </c>
      <c r="I1834" s="264">
        <f>I1832/'Summary (banks)'!$I$20</f>
        <v>9.4061896682852628E-2</v>
      </c>
      <c r="J1834" s="264">
        <f>J1832/'Summary (banks)'!$J$20</f>
        <v>3.2431564582162641E-3</v>
      </c>
      <c r="K1834" s="264">
        <f>K1832/'Summary (banks)'!$K$20</f>
        <v>3.8063691306369132E-3</v>
      </c>
      <c r="L1834" s="264">
        <f>L1832/'Summary (banks)'!$L$20</f>
        <v>6.4291421152501745E-3</v>
      </c>
      <c r="M1834" s="264">
        <f>M1832/'Summary (banks)'!$M$20</f>
        <v>5.6628056628056627E-3</v>
      </c>
      <c r="N1834" s="264">
        <f>N1832/'Summary (banks)'!$N$20</f>
        <v>0</v>
      </c>
      <c r="O1834" s="264">
        <f>O1832/'Summary (banks)'!$O$20</f>
        <v>9.6841800968418008E-3</v>
      </c>
      <c r="P1834" s="264">
        <f>P1832/'Summary (banks)'!$P$20</f>
        <v>0</v>
      </c>
      <c r="Q1834" s="264">
        <f>Q1832/'Summary (banks)'!$Q$20</f>
        <v>0</v>
      </c>
      <c r="R1834" s="264" t="e">
        <f>R1832/'Summary (banks)'!$R$20</f>
        <v>#REF!</v>
      </c>
      <c r="S1834" s="264">
        <f>S1832/'Summary (banks)'!$S$20</f>
        <v>2.9626521191775074E-2</v>
      </c>
      <c r="T1834" s="264">
        <f>T1832/'Summary (banks)'!$T$20</f>
        <v>0</v>
      </c>
      <c r="U1834" s="264">
        <f>U1832/'Summary (banks)'!$U$20</f>
        <v>3.7557993961263715E-3</v>
      </c>
      <c r="V1834" s="264">
        <f>V1832/'Summary (banks)'!$V$20</f>
        <v>1.2764937244458268E-3</v>
      </c>
      <c r="W1834" s="264">
        <f>W1832/'Summary (banks)'!$W$20</f>
        <v>0</v>
      </c>
      <c r="X1834" s="264">
        <f>X1832/'Summary (banks)'!$X$20</f>
        <v>1.2761837704629467E-3</v>
      </c>
      <c r="Y1834" s="360"/>
      <c r="Z1834" s="397"/>
    </row>
    <row r="1835" spans="1:26" s="230" customFormat="1" ht="15" customHeight="1" thickTop="1" thickBot="1" x14ac:dyDescent="0.3">
      <c r="A1835" s="690"/>
      <c r="B1835" s="685"/>
      <c r="C1835" s="190" t="s">
        <v>405</v>
      </c>
      <c r="D1835" s="188"/>
      <c r="E1835" s="190"/>
      <c r="F1835" s="190"/>
      <c r="G1835" s="190"/>
      <c r="H1835" s="188"/>
      <c r="I1835" s="188"/>
      <c r="J1835" s="190"/>
      <c r="K1835" s="190"/>
      <c r="L1835" s="190"/>
      <c r="M1835" s="190"/>
      <c r="N1835" s="190"/>
      <c r="O1835" s="190"/>
      <c r="P1835" s="188"/>
      <c r="Q1835" s="188"/>
      <c r="R1835" s="190"/>
      <c r="S1835" s="190"/>
      <c r="T1835" s="188"/>
      <c r="U1835" s="188"/>
      <c r="V1835" s="188"/>
      <c r="W1835" s="188"/>
      <c r="X1835" s="188"/>
      <c r="Y1835" s="190"/>
      <c r="Z1835" s="405"/>
    </row>
    <row r="1836" spans="1:26" s="204" customFormat="1" ht="15.75" thickBot="1" x14ac:dyDescent="0.3">
      <c r="A1836" s="690"/>
      <c r="B1836" s="686"/>
      <c r="C1836" s="191" t="s">
        <v>406</v>
      </c>
      <c r="D1836" s="192"/>
      <c r="E1836" s="192"/>
      <c r="F1836" s="192"/>
      <c r="G1836" s="192"/>
      <c r="H1836" s="192"/>
      <c r="I1836" s="192"/>
      <c r="J1836" s="192"/>
      <c r="K1836" s="192"/>
      <c r="L1836" s="192"/>
      <c r="M1836" s="192"/>
      <c r="N1836" s="192"/>
      <c r="O1836" s="192"/>
      <c r="P1836" s="192"/>
      <c r="Q1836" s="192"/>
      <c r="R1836" s="192"/>
      <c r="S1836" s="192"/>
      <c r="T1836" s="192"/>
      <c r="U1836" s="192"/>
      <c r="V1836" s="192"/>
      <c r="W1836" s="192"/>
      <c r="X1836" s="192"/>
      <c r="Y1836" s="192"/>
      <c r="Z1836" s="398"/>
    </row>
    <row r="1837" spans="1:26" s="23" customFormat="1" ht="16.5" thickTop="1" thickBot="1" x14ac:dyDescent="0.3">
      <c r="A1837" s="690"/>
      <c r="B1837" s="687" t="s">
        <v>82</v>
      </c>
      <c r="C1837" s="200" t="s">
        <v>91</v>
      </c>
      <c r="D1837" s="200">
        <f>D1829/D1826</f>
        <v>7.138270918090929E-2</v>
      </c>
      <c r="E1837" s="200">
        <f>E1829/E1826</f>
        <v>2.8431372549019611E-2</v>
      </c>
      <c r="F1837" s="200" t="e">
        <f t="shared" ref="F1837:X1837" si="75">F1829/F1826</f>
        <v>#DIV/0!</v>
      </c>
      <c r="G1837" s="200">
        <f t="shared" si="75"/>
        <v>-1.3333333333333335</v>
      </c>
      <c r="H1837" s="200" t="e">
        <f t="shared" si="75"/>
        <v>#DIV/0!</v>
      </c>
      <c r="I1837" s="200">
        <f t="shared" si="75"/>
        <v>0.55944055944055948</v>
      </c>
      <c r="J1837" s="200">
        <f t="shared" si="75"/>
        <v>0.20353982300884957</v>
      </c>
      <c r="K1837" s="200">
        <f t="shared" si="75"/>
        <v>0.33333333333333331</v>
      </c>
      <c r="L1837" s="200">
        <f t="shared" si="75"/>
        <v>0.53846153846153844</v>
      </c>
      <c r="M1837" s="200">
        <f t="shared" si="75"/>
        <v>0.25</v>
      </c>
      <c r="N1837" s="200" t="e">
        <f t="shared" si="75"/>
        <v>#DIV/0!</v>
      </c>
      <c r="O1837" s="200">
        <f t="shared" si="75"/>
        <v>0.27464788732394368</v>
      </c>
      <c r="P1837" s="200" t="e">
        <f t="shared" si="75"/>
        <v>#DIV/0!</v>
      </c>
      <c r="Q1837" s="200" t="e">
        <f t="shared" si="75"/>
        <v>#DIV/0!</v>
      </c>
      <c r="R1837" s="200">
        <f t="shared" si="75"/>
        <v>0.625</v>
      </c>
      <c r="S1837" s="200">
        <f t="shared" si="75"/>
        <v>-0.75</v>
      </c>
      <c r="T1837" s="200">
        <f t="shared" si="75"/>
        <v>0</v>
      </c>
      <c r="U1837" s="200">
        <f t="shared" si="75"/>
        <v>4.9925304804587727E-2</v>
      </c>
      <c r="V1837" s="200">
        <f t="shared" si="75"/>
        <v>0.55172413793103448</v>
      </c>
      <c r="W1837" s="200" t="e">
        <f t="shared" si="75"/>
        <v>#DIV/0!</v>
      </c>
      <c r="X1837" s="200">
        <f t="shared" si="75"/>
        <v>1</v>
      </c>
      <c r="Y1837" s="200"/>
      <c r="Z1837" s="406" t="e">
        <f>MEDIAN(E1837:X1837)</f>
        <v>#DIV/0!</v>
      </c>
    </row>
    <row r="1838" spans="1:26" s="204" customFormat="1" ht="15.75" thickBot="1" x14ac:dyDescent="0.3">
      <c r="A1838" s="690"/>
      <c r="B1838" s="688"/>
      <c r="C1838" s="193" t="s">
        <v>407</v>
      </c>
      <c r="Z1838" s="397"/>
    </row>
    <row r="1839" spans="1:26" s="204" customFormat="1" ht="15.75" thickBot="1" x14ac:dyDescent="0.3">
      <c r="A1839" s="690"/>
      <c r="B1839" s="688"/>
      <c r="C1839" s="188" t="s">
        <v>497</v>
      </c>
      <c r="D1839" s="233" t="e">
        <f t="shared" ref="D1839:X1839" si="76">D1826/D1832</f>
        <v>#REF!</v>
      </c>
      <c r="E1839" s="188">
        <f t="shared" si="76"/>
        <v>0.12913761467889906</v>
      </c>
      <c r="F1839" s="188" t="e">
        <f t="shared" si="76"/>
        <v>#DIV/0!</v>
      </c>
      <c r="G1839" s="188">
        <f t="shared" si="76"/>
        <v>6.7769606557377043E-2</v>
      </c>
      <c r="H1839" s="188" t="e">
        <f t="shared" si="76"/>
        <v>#DIV/0!</v>
      </c>
      <c r="I1839" s="188">
        <f t="shared" si="76"/>
        <v>1.6037915163577558E-2</v>
      </c>
      <c r="J1839" s="188">
        <f t="shared" si="76"/>
        <v>0.27970297029702973</v>
      </c>
      <c r="K1839" s="188">
        <f t="shared" si="76"/>
        <v>0.18320610687022901</v>
      </c>
      <c r="L1839" s="188">
        <f t="shared" si="76"/>
        <v>-2.524271844660194E-2</v>
      </c>
      <c r="M1839" s="188">
        <f t="shared" si="76"/>
        <v>-0.18181818181818182</v>
      </c>
      <c r="N1839" s="188" t="e">
        <f t="shared" si="76"/>
        <v>#DIV/0!</v>
      </c>
      <c r="O1839" s="188">
        <f t="shared" si="76"/>
        <v>0.26492537313432835</v>
      </c>
      <c r="P1839" s="188" t="e">
        <f t="shared" si="76"/>
        <v>#DIV/0!</v>
      </c>
      <c r="Q1839" s="188" t="e">
        <f t="shared" si="76"/>
        <v>#DIV/0!</v>
      </c>
      <c r="R1839" s="188" t="e">
        <f t="shared" si="76"/>
        <v>#REF!</v>
      </c>
      <c r="S1839" s="188">
        <f t="shared" si="76"/>
        <v>1.1331444759206799E-2</v>
      </c>
      <c r="T1839" s="188" t="e">
        <f t="shared" si="76"/>
        <v>#DIV/0!</v>
      </c>
      <c r="U1839" s="188">
        <f t="shared" si="76"/>
        <v>0.40688235294117647</v>
      </c>
      <c r="V1839" s="188">
        <f t="shared" si="76"/>
        <v>0.14720812182741116</v>
      </c>
      <c r="W1839" s="188" t="e">
        <f t="shared" si="76"/>
        <v>#DIV/0!</v>
      </c>
      <c r="X1839" s="188">
        <f t="shared" si="76"/>
        <v>3.4482758620689655E-2</v>
      </c>
      <c r="Y1839" s="188"/>
      <c r="Z1839" s="404"/>
    </row>
    <row r="1840" spans="1:26" s="204" customFormat="1" x14ac:dyDescent="0.25">
      <c r="A1840" s="690"/>
      <c r="B1840" s="688"/>
      <c r="C1840" s="189" t="s">
        <v>445</v>
      </c>
      <c r="D1840" s="234" t="e">
        <f>D1839/'Summary (banks)'!$D$81</f>
        <v>#REF!</v>
      </c>
      <c r="E1840" s="230">
        <f>E1839/'Summary (banks)'!$E$81</f>
        <v>1.9658873657398612</v>
      </c>
      <c r="F1840" s="230" t="e">
        <f>F1839/'Summary (banks)'!$F$81</f>
        <v>#DIV/0!</v>
      </c>
      <c r="G1840" s="230">
        <f>G1839/'Summary (banks)'!$G$81</f>
        <v>-1.6709848801877694</v>
      </c>
      <c r="H1840" s="230" t="e">
        <f>H1839/'Summary (banks)'!$H$81</f>
        <v>#DIV/0!</v>
      </c>
      <c r="I1840" s="230">
        <f>I1839/'Summary (banks)'!$I$81</f>
        <v>-1.0198537219694823</v>
      </c>
      <c r="J1840" s="230">
        <f>J1839/'Summary (banks)'!$J$81</f>
        <v>5.1869615894173693</v>
      </c>
      <c r="K1840" s="230">
        <f>K1839/'Summary (banks)'!$K$81</f>
        <v>2.8635847991283794</v>
      </c>
      <c r="L1840" s="230">
        <f>L1839/'Summary (banks)'!$L$81</f>
        <v>-0.54407951283138944</v>
      </c>
      <c r="M1840" s="230">
        <f>M1839/'Summary (banks)'!$M$81</f>
        <v>-2.8326358680689392</v>
      </c>
      <c r="N1840" s="230" t="e">
        <f>N1839/'Summary (banks)'!$N$81</f>
        <v>#DIV/0!</v>
      </c>
      <c r="O1840" s="230">
        <f>O1839/'Summary (banks)'!$O$81</f>
        <v>-5.3591996500092574</v>
      </c>
      <c r="P1840" s="230" t="e">
        <f>P1839/'Summary (banks)'!$P$81</f>
        <v>#DIV/0!</v>
      </c>
      <c r="Q1840" s="230" t="e">
        <f>Q1839/'Summary (banks)'!$Q$81</f>
        <v>#DIV/0!</v>
      </c>
      <c r="R1840" s="230" t="e">
        <f>R1839/'Summary (banks)'!$R$81</f>
        <v>#REF!</v>
      </c>
      <c r="S1840" s="230">
        <f>S1839/'Summary (banks)'!$S$81</f>
        <v>0.18545811087951009</v>
      </c>
      <c r="T1840" s="230" t="e">
        <f>T1839/'Summary (banks)'!$T$81</f>
        <v>#DIV/0!</v>
      </c>
      <c r="U1840" s="230">
        <f>U1839/'Summary (banks)'!$U$81</f>
        <v>4.5676171844554325</v>
      </c>
      <c r="V1840" s="230">
        <f>V1839/'Summary (banks)'!$V$81</f>
        <v>2.8397274717281693</v>
      </c>
      <c r="W1840" s="230" t="e">
        <f>W1839/'Summary (banks)'!$W$81</f>
        <v>#DIV/0!</v>
      </c>
      <c r="X1840" s="230">
        <f>X1839/'Summary (banks)'!$X$81</f>
        <v>0.21757711705371802</v>
      </c>
      <c r="Z1840" s="397"/>
    </row>
    <row r="1841" spans="1:26" s="364" customFormat="1" x14ac:dyDescent="0.25">
      <c r="A1841" s="690"/>
      <c r="B1841" s="688"/>
      <c r="C1841" s="359" t="s">
        <v>446</v>
      </c>
      <c r="D1841" s="363" t="e">
        <f>D1839/'Summary (banks)'!$D$84</f>
        <v>#REF!</v>
      </c>
      <c r="E1841" s="264">
        <f>E1839/'Summary (banks)'!$E$84</f>
        <v>1.582893807291194</v>
      </c>
      <c r="F1841" s="264" t="e">
        <f>F1839/'Summary (banks)'!$F$84</f>
        <v>#DIV/0!</v>
      </c>
      <c r="G1841" s="264">
        <f>G1839/'Summary (banks)'!$G$84</f>
        <v>-0.56236725435611912</v>
      </c>
      <c r="H1841" s="264" t="e">
        <f>H1839/'Summary (banks)'!$H$84</f>
        <v>#DIV/0!</v>
      </c>
      <c r="I1841" s="264">
        <f>I1839/'Summary (banks)'!$I$84</f>
        <v>5.0009063545479036</v>
      </c>
      <c r="J1841" s="264">
        <f>J1839/'Summary (banks)'!$J$84</f>
        <v>4.4413765468325037</v>
      </c>
      <c r="K1841" s="264">
        <f>K1839/'Summary (banks)'!$K$84</f>
        <v>2.5230977887338142</v>
      </c>
      <c r="L1841" s="264">
        <f>L1839/'Summary (banks)'!$L$84</f>
        <v>-0.45357620422759126</v>
      </c>
      <c r="M1841" s="264">
        <f>M1839/'Summary (banks)'!$M$84</f>
        <v>-1.2270358477654368</v>
      </c>
      <c r="N1841" s="264" t="e">
        <f>N1839/'Summary (banks)'!$N$84</f>
        <v>#DIV/0!</v>
      </c>
      <c r="O1841" s="264">
        <f>O1839/'Summary (banks)'!$O$84</f>
        <v>-19.524753065564319</v>
      </c>
      <c r="P1841" s="264" t="e">
        <f>P1839/'Summary (banks)'!$P$84</f>
        <v>#DIV/0!</v>
      </c>
      <c r="Q1841" s="264" t="e">
        <f>Q1839/'Summary (banks)'!$Q$84</f>
        <v>#DIV/0!</v>
      </c>
      <c r="R1841" s="264" t="e">
        <f>R1839/'Summary (banks)'!$R$84</f>
        <v>#REF!</v>
      </c>
      <c r="S1841" s="264">
        <f>S1839/'Summary (banks)'!$S$84</f>
        <v>0.17557108492321069</v>
      </c>
      <c r="T1841" s="264" t="e">
        <f>T1839/'Summary (banks)'!$T$84</f>
        <v>#DIV/0!</v>
      </c>
      <c r="U1841" s="264">
        <f>U1839/'Summary (banks)'!$U$84</f>
        <v>5.7761233355530512</v>
      </c>
      <c r="V1841" s="264">
        <f>V1839/'Summary (banks)'!$V$84</f>
        <v>2.1560674037679166</v>
      </c>
      <c r="W1841" s="264" t="e">
        <f>W1839/'Summary (banks)'!$W$84</f>
        <v>#DIV/0!</v>
      </c>
      <c r="X1841" s="264">
        <f>X1839/'Summary (banks)'!$X$84</f>
        <v>0.1993350818866832</v>
      </c>
      <c r="Y1841" s="360"/>
      <c r="Z1841" s="397"/>
    </row>
    <row r="1842" spans="1:26" s="204" customFormat="1" ht="15.75" thickBot="1" x14ac:dyDescent="0.3">
      <c r="A1842" s="690"/>
      <c r="B1842" s="688"/>
      <c r="C1842" s="372" t="s">
        <v>447</v>
      </c>
      <c r="D1842" s="234" t="e">
        <f>D1839/'Summary (banks)'!$D$92</f>
        <v>#REF!</v>
      </c>
      <c r="E1842" s="230">
        <f>E1839/'Summary (banks)'!$E$86</f>
        <v>0.52629876756893701</v>
      </c>
      <c r="F1842" s="230" t="e">
        <f>F1839/'Summary (banks)'!$F$86</f>
        <v>#DIV/0!</v>
      </c>
      <c r="G1842" s="230">
        <f>G1839/'Summary (banks)'!$G$86</f>
        <v>1.0696018735362993</v>
      </c>
      <c r="H1842" s="230" t="e">
        <f>H1839/'Summary (banks)'!$H$86</f>
        <v>#DIV/0!</v>
      </c>
      <c r="I1842" s="230">
        <f>I1839/'Summary (banks)'!$I$86</f>
        <v>0.24833677595033171</v>
      </c>
      <c r="J1842" s="230">
        <f>J1839/'Summary (banks)'!$J$86</f>
        <v>2.4893209853304725</v>
      </c>
      <c r="K1842" s="230">
        <f>K1839/'Summary (banks)'!$K$86</f>
        <v>2.1305869340537797</v>
      </c>
      <c r="L1842" s="230">
        <f>L1839/'Summary (banks)'!$L$86</f>
        <v>-9.6813913446095509E-2</v>
      </c>
      <c r="M1842" s="230">
        <f>M1839/'Summary (banks)'!$M$86</f>
        <v>-1.4075685080469771</v>
      </c>
      <c r="N1842" s="230" t="e">
        <f>N1839/'Summary (banks)'!$N$86</f>
        <v>#DIV/0!</v>
      </c>
      <c r="O1842" s="230">
        <f>O1839/'Summary (banks)'!$O$86</f>
        <v>0.99615850636118308</v>
      </c>
      <c r="P1842" s="230" t="e">
        <f>P1839/'Summary (banks)'!$P$86</f>
        <v>#DIV/0!</v>
      </c>
      <c r="Q1842" s="230" t="e">
        <f>Q1839/'Summary (banks)'!$Q$86</f>
        <v>#DIV/0!</v>
      </c>
      <c r="R1842" s="230" t="e">
        <f>R1839/'Summary (banks)'!$R$86</f>
        <v>#REF!</v>
      </c>
      <c r="S1842" s="230">
        <f>S1839/'Summary (banks)'!$S$86</f>
        <v>7.1790666467869399E-2</v>
      </c>
      <c r="T1842" s="230" t="e">
        <f>T1839/'Summary (banks)'!$T$86</f>
        <v>#DIV/0!</v>
      </c>
      <c r="U1842" s="230">
        <f>U1839/'Summary (banks)'!$U$86</f>
        <v>0.23249396247505813</v>
      </c>
      <c r="V1842" s="230">
        <f>V1839/'Summary (banks)'!$V$86</f>
        <v>0.93382330042664508</v>
      </c>
      <c r="W1842" s="230" t="e">
        <f>W1839/'Summary (banks)'!$W$86</f>
        <v>#DIV/0!</v>
      </c>
      <c r="X1842" s="230">
        <f>X1839/'Summary (banks)'!$X$86</f>
        <v>7.2513126152972895E-2</v>
      </c>
      <c r="Z1842" s="397"/>
    </row>
    <row r="1843" spans="1:26" s="230" customFormat="1" ht="15.75" thickBot="1" x14ac:dyDescent="0.3">
      <c r="A1843" s="690"/>
      <c r="B1843" s="688"/>
      <c r="C1843" s="201" t="s">
        <v>498</v>
      </c>
      <c r="D1843" s="201">
        <f t="shared" ref="D1843:X1843" si="77">D1826/D1823</f>
        <v>0.74506718972148089</v>
      </c>
      <c r="E1843" s="201">
        <f t="shared" si="77"/>
        <v>1.1737629459148446</v>
      </c>
      <c r="F1843" s="201" t="e">
        <f t="shared" si="77"/>
        <v>#DIV/0!</v>
      </c>
      <c r="G1843" s="201">
        <f t="shared" si="77"/>
        <v>0.16666666666666666</v>
      </c>
      <c r="H1843" s="201" t="e">
        <f t="shared" si="77"/>
        <v>#DIV/0!</v>
      </c>
      <c r="I1843" s="201">
        <f t="shared" si="77"/>
        <v>0.13749999999999998</v>
      </c>
      <c r="J1843" s="201">
        <f t="shared" si="77"/>
        <v>0.54589371980676327</v>
      </c>
      <c r="K1843" s="201">
        <f t="shared" si="77"/>
        <v>0.5</v>
      </c>
      <c r="L1843" s="201">
        <f t="shared" si="77"/>
        <v>-0.15853658536585366</v>
      </c>
      <c r="M1843" s="201">
        <f t="shared" si="77"/>
        <v>-0.8</v>
      </c>
      <c r="N1843" s="201" t="e">
        <f t="shared" si="77"/>
        <v>#DIV/0!</v>
      </c>
      <c r="O1843" s="201">
        <f t="shared" si="77"/>
        <v>0.5126353790613718</v>
      </c>
      <c r="P1843" s="201" t="e">
        <f t="shared" si="77"/>
        <v>#DIV/0!</v>
      </c>
      <c r="Q1843" s="201" t="e">
        <f t="shared" si="77"/>
        <v>#DIV/0!</v>
      </c>
      <c r="R1843" s="201">
        <f t="shared" si="77"/>
        <v>0.41025641025641024</v>
      </c>
      <c r="S1843" s="201">
        <f t="shared" si="77"/>
        <v>2.23463687150838E-2</v>
      </c>
      <c r="T1843" s="201" t="e">
        <f t="shared" si="77"/>
        <v>#DIV/0!</v>
      </c>
      <c r="U1843" s="201">
        <f t="shared" si="77"/>
        <v>0.4622066799567886</v>
      </c>
      <c r="V1843" s="201">
        <f t="shared" si="77"/>
        <v>0.3258426966292135</v>
      </c>
      <c r="W1843" s="201" t="e">
        <f t="shared" si="77"/>
        <v>#DIV/0!</v>
      </c>
      <c r="X1843" s="201">
        <f t="shared" si="77"/>
        <v>0.14285714285714285</v>
      </c>
      <c r="Y1843" s="201"/>
      <c r="Z1843" s="407"/>
    </row>
    <row r="1844" spans="1:26" s="230" customFormat="1" x14ac:dyDescent="0.25">
      <c r="A1844" s="690"/>
      <c r="B1844" s="688"/>
      <c r="C1844" s="382" t="s">
        <v>445</v>
      </c>
      <c r="D1844" s="230">
        <f>D1843/'Summary (banks)'!$D$94</f>
        <v>3.8581535381695335</v>
      </c>
      <c r="E1844" s="230">
        <f>E1843/'Summary (banks)'!$E$94</f>
        <v>3.7203065758047233</v>
      </c>
      <c r="F1844" s="230" t="e">
        <f>F1843/'Summary (banks)'!$F$94</f>
        <v>#DIV/0!</v>
      </c>
      <c r="G1844" s="230">
        <f>G1843/'Summary (banks)'!$G$94</f>
        <v>-0.79683068195831774</v>
      </c>
      <c r="H1844" s="230" t="e">
        <f>H1843/'Summary (banks)'!$H$94</f>
        <v>#DIV/0!</v>
      </c>
      <c r="I1844" s="230">
        <f>I1843/'Summary (banks)'!$I$94</f>
        <v>-1.380326657912015</v>
      </c>
      <c r="J1844" s="230">
        <f>J1843/'Summary (banks)'!$J$94</f>
        <v>2.3942374403537081</v>
      </c>
      <c r="K1844" s="230">
        <f>K1843/'Summary (banks)'!$K$94</f>
        <v>1.8336349242252883</v>
      </c>
      <c r="L1844" s="230">
        <f>L1843/'Summary (banks)'!$L$94</f>
        <v>-0.66525178506571514</v>
      </c>
      <c r="M1844" s="230">
        <f>M1843/'Summary (banks)'!$M$94</f>
        <v>-2.8908540278619017</v>
      </c>
      <c r="N1844" s="230" t="e">
        <f>N1843/'Summary (banks)'!$N$94</f>
        <v>#DIV/0!</v>
      </c>
      <c r="O1844" s="230">
        <f>O1843/'Summary (banks)'!$O$94</f>
        <v>-3.5567541095860729</v>
      </c>
      <c r="P1844" s="230" t="e">
        <f>P1843/'Summary (banks)'!$P$94</f>
        <v>#DIV/0!</v>
      </c>
      <c r="Q1844" s="230" t="e">
        <f>Q1843/'Summary (banks)'!$Q$94</f>
        <v>#DIV/0!</v>
      </c>
      <c r="R1844" s="230">
        <f>R1843/'Summary (banks)'!$R$94</f>
        <v>1.0918423640593893</v>
      </c>
      <c r="S1844" s="230">
        <f>S1843/'Summary (banks)'!$S$94</f>
        <v>0.10136481089512045</v>
      </c>
      <c r="T1844" s="230" t="e">
        <f>T1843/'Summary (banks)'!$T$94</f>
        <v>#DIV/0!</v>
      </c>
      <c r="U1844" s="230">
        <f>U1843/'Summary (banks)'!$U$94</f>
        <v>1.3883865783101852</v>
      </c>
      <c r="V1844" s="230">
        <f>V1843/'Summary (banks)'!$V$94</f>
        <v>1.566413591892506</v>
      </c>
      <c r="W1844" s="230" t="e">
        <f>W1843/'Summary (banks)'!$W$94</f>
        <v>#DIV/0!</v>
      </c>
      <c r="X1844" s="230">
        <f>X1843/'Summary (banks)'!$X$94</f>
        <v>0.3079749757045675</v>
      </c>
      <c r="Z1844" s="399"/>
    </row>
    <row r="1845" spans="1:26" s="386" customFormat="1" x14ac:dyDescent="0.25">
      <c r="A1845" s="690"/>
      <c r="B1845" s="688"/>
      <c r="C1845" s="383" t="s">
        <v>446</v>
      </c>
      <c r="D1845" s="264">
        <f>D1843/'Summary (banks)'!$D$97</f>
        <v>2.8219353416382318</v>
      </c>
      <c r="E1845" s="264">
        <f>E1843/'Summary (banks)'!$E$97</f>
        <v>2.7052815773551777</v>
      </c>
      <c r="F1845" s="264" t="e">
        <f>F1843/'Summary (banks)'!$F$97</f>
        <v>#DIV/0!</v>
      </c>
      <c r="G1845" s="264">
        <f>G1843/'Summary (banks)'!$G$97</f>
        <v>-0.1341719077568134</v>
      </c>
      <c r="H1845" s="264" t="e">
        <f>H1843/'Summary (banks)'!$H$97</f>
        <v>#DIV/0!</v>
      </c>
      <c r="I1845" s="264">
        <f>I1843/'Summary (banks)'!$I$97</f>
        <v>5.5425164473684303</v>
      </c>
      <c r="J1845" s="264">
        <f>J1843/'Summary (banks)'!$J$97</f>
        <v>1.9924250961411156</v>
      </c>
      <c r="K1845" s="264">
        <f>K1843/'Summary (banks)'!$K$97</f>
        <v>1.7729091636654664</v>
      </c>
      <c r="L1845" s="264">
        <f>L1843/'Summary (banks)'!$L$97</f>
        <v>-0.48172646598605956</v>
      </c>
      <c r="M1845" s="264">
        <f>M1843/'Summary (banks)'!$M$97</f>
        <v>-2.1984944991314421</v>
      </c>
      <c r="N1845" s="264" t="e">
        <f>N1843/'Summary (banks)'!$N$97</f>
        <v>#DIV/0!</v>
      </c>
      <c r="O1845" s="264">
        <f>O1843/'Summary (banks)'!$O$97</f>
        <v>-16.496483629528857</v>
      </c>
      <c r="P1845" s="264" t="e">
        <f>P1843/'Summary (banks)'!$P$97</f>
        <v>#DIV/0!</v>
      </c>
      <c r="Q1845" s="264" t="e">
        <f>Q1843/'Summary (banks)'!$Q$97</f>
        <v>#DIV/0!</v>
      </c>
      <c r="R1845" s="264">
        <f>R1843/'Summary (banks)'!$R$97</f>
        <v>0.89329406976465797</v>
      </c>
      <c r="S1845" s="264">
        <f>S1843/'Summary (banks)'!$S$97</f>
        <v>0.12033330669591939</v>
      </c>
      <c r="T1845" s="264" t="e">
        <f>T1843/'Summary (banks)'!$T$97</f>
        <v>#DIV/0!</v>
      </c>
      <c r="U1845" s="264">
        <f>U1843/'Summary (banks)'!$U$97</f>
        <v>1.0464579848640116</v>
      </c>
      <c r="V1845" s="264">
        <f>V1843/'Summary (banks)'!$V$97</f>
        <v>1.2475844882612688</v>
      </c>
      <c r="W1845" s="264" t="e">
        <f>W1843/'Summary (banks)'!$W$97</f>
        <v>#DIV/0!</v>
      </c>
      <c r="X1845" s="264">
        <f>X1843/'Summary (banks)'!$X$97</f>
        <v>0.26340080677399424</v>
      </c>
      <c r="Y1845" s="264"/>
      <c r="Z1845" s="399"/>
    </row>
    <row r="1846" spans="1:26" s="230" customFormat="1" x14ac:dyDescent="0.25">
      <c r="A1846" s="690"/>
      <c r="B1846" s="688"/>
      <c r="C1846" s="385" t="s">
        <v>447</v>
      </c>
      <c r="D1846" s="230">
        <f>D1843/'Summary (banks)'!$D$105</f>
        <v>3.4343249449146929</v>
      </c>
      <c r="E1846" s="230">
        <f>E1843/'Summary (banks)'!$E$99</f>
        <v>2.0915852196625275</v>
      </c>
      <c r="F1846" s="230" t="e">
        <f>F1843/'Summary (banks)'!$F$99</f>
        <v>#DIV/0!</v>
      </c>
      <c r="G1846" s="230">
        <f>G1843/'Summary (banks)'!$G$99</f>
        <v>0.50238095238095215</v>
      </c>
      <c r="H1846" s="230" t="e">
        <f>H1843/'Summary (banks)'!$H$99</f>
        <v>#DIV/0!</v>
      </c>
      <c r="I1846" s="230">
        <f>I1843/'Summary (banks)'!$I$99</f>
        <v>0.7429273308957951</v>
      </c>
      <c r="J1846" s="230">
        <f>J1843/'Summary (banks)'!$J$99</f>
        <v>1.5032833709887767</v>
      </c>
      <c r="K1846" s="230">
        <f>K1843/'Summary (banks)'!$K$99</f>
        <v>2.4596199524940618</v>
      </c>
      <c r="L1846" s="230">
        <f>L1843/'Summary (banks)'!$L$99</f>
        <v>-0.3069135981970848</v>
      </c>
      <c r="M1846" s="230">
        <f>M1843/'Summary (banks)'!$M$99</f>
        <v>-2.1167464114832537</v>
      </c>
      <c r="N1846" s="230" t="e">
        <f>N1843/'Summary (banks)'!$N$99</f>
        <v>#DIV/0!</v>
      </c>
      <c r="O1846" s="230">
        <f>O1843/'Summary (banks)'!$O$99</f>
        <v>1.3071256344332394</v>
      </c>
      <c r="P1846" s="230" t="e">
        <f>P1843/'Summary (banks)'!$P$99</f>
        <v>#DIV/0!</v>
      </c>
      <c r="Q1846" s="230" t="e">
        <f>Q1843/'Summary (banks)'!$Q$99</f>
        <v>#DIV/0!</v>
      </c>
      <c r="R1846" s="230">
        <f>R1843/'Summary (banks)'!$R$99</f>
        <v>0.87713922637498365</v>
      </c>
      <c r="S1846" s="230">
        <f>S1843/'Summary (banks)'!$S$99</f>
        <v>8.1005586592178769E-2</v>
      </c>
      <c r="T1846" s="230" t="e">
        <f>T1843/'Summary (banks)'!$T$99</f>
        <v>#DIV/0!</v>
      </c>
      <c r="U1846" s="230">
        <f>U1843/'Summary (banks)'!$U$99</f>
        <v>0.67680514653822987</v>
      </c>
      <c r="V1846" s="230">
        <f>V1843/'Summary (banks)'!$V$99</f>
        <v>0.8116081891500655</v>
      </c>
      <c r="W1846" s="230" t="e">
        <f>W1843/'Summary (banks)'!$W$99</f>
        <v>#DIV/0!</v>
      </c>
      <c r="X1846" s="230">
        <f>X1843/'Summary (banks)'!$X$99</f>
        <v>0.22222222222222218</v>
      </c>
      <c r="Z1846" s="399"/>
    </row>
    <row r="1848" spans="1:26" ht="15.75" thickBot="1" x14ac:dyDescent="0.3"/>
    <row r="1849" spans="1:26" s="204" customFormat="1" ht="15.75" thickBot="1" x14ac:dyDescent="0.3">
      <c r="A1849" s="689" t="s">
        <v>146</v>
      </c>
      <c r="B1849" s="684" t="s">
        <v>331</v>
      </c>
      <c r="C1849" s="188" t="s">
        <v>2</v>
      </c>
      <c r="D1849" s="203">
        <f>SUM(E1849:X1849)</f>
        <v>32</v>
      </c>
      <c r="E1849" s="203"/>
      <c r="F1849" s="203"/>
      <c r="G1849" s="203"/>
      <c r="H1849" s="203"/>
      <c r="I1849" s="203"/>
      <c r="J1849" s="188">
        <f>'BNP Paribas'!C17</f>
        <v>21</v>
      </c>
      <c r="K1849" s="188"/>
      <c r="L1849" s="188"/>
      <c r="M1849" s="188"/>
      <c r="N1849" s="188"/>
      <c r="O1849" s="188">
        <f>'Deutsche Bank'!C14</f>
        <v>0</v>
      </c>
      <c r="P1849" s="188"/>
      <c r="Q1849" s="188"/>
      <c r="R1849" s="188"/>
      <c r="S1849" s="188"/>
      <c r="T1849" s="188"/>
      <c r="U1849" s="188"/>
      <c r="V1849" s="188">
        <f>Santander!C15</f>
        <v>11</v>
      </c>
      <c r="W1849" s="188"/>
      <c r="X1849" s="188"/>
      <c r="Y1849" s="188"/>
      <c r="Z1849" s="404"/>
    </row>
    <row r="1850" spans="1:26" s="23" customFormat="1" x14ac:dyDescent="0.25">
      <c r="A1850" s="690"/>
      <c r="B1850" s="685"/>
      <c r="C1850" s="189" t="s">
        <v>333</v>
      </c>
      <c r="D1850" s="230">
        <f>D1849/'Summary (banks)'!$D$3</f>
        <v>6.5519068757437726E-5</v>
      </c>
      <c r="E1850" s="230">
        <f>E1849/'Summary (banks)'!$E$3</f>
        <v>0</v>
      </c>
      <c r="F1850" s="230">
        <f>F1849/'Summary (banks)'!$F$3</f>
        <v>0</v>
      </c>
      <c r="G1850" s="230">
        <f>G1849/'Summary (banks)'!$G$3</f>
        <v>0</v>
      </c>
      <c r="H1850" s="230">
        <f>H1849/'Summary (banks)'!$H$3</f>
        <v>0</v>
      </c>
      <c r="I1850" s="230">
        <f>I1849/'Summary (banks)'!$I$3</f>
        <v>0</v>
      </c>
      <c r="J1850" s="230">
        <f>J1849/'Summary (banks)'!$J$3</f>
        <v>4.8907727420932504E-4</v>
      </c>
      <c r="K1850" s="230">
        <f>K1849/'Summary (banks)'!$K$3</f>
        <v>0</v>
      </c>
      <c r="L1850" s="230">
        <f>L1849/'Summary (banks)'!$L$3</f>
        <v>0</v>
      </c>
      <c r="M1850" s="230">
        <f>M1849/'Summary (banks)'!$M$3</f>
        <v>0</v>
      </c>
      <c r="N1850" s="230">
        <f>N1849/'Summary (banks)'!$N$3</f>
        <v>0</v>
      </c>
      <c r="O1850" s="230">
        <f>O1849/'Summary (banks)'!$O$3</f>
        <v>0</v>
      </c>
      <c r="P1850" s="230">
        <f>P1849/'Summary (banks)'!$P$3</f>
        <v>0</v>
      </c>
      <c r="Q1850" s="230">
        <f>Q1849/'Summary (banks)'!$Q$3</f>
        <v>0</v>
      </c>
      <c r="R1850" s="230">
        <f>R1849/'Summary (banks)'!$R$3</f>
        <v>0</v>
      </c>
      <c r="S1850" s="230">
        <f>S1849/'Summary (banks)'!$S$3</f>
        <v>0</v>
      </c>
      <c r="T1850" s="230">
        <f>T1849/'Summary (banks)'!$T$3</f>
        <v>0</v>
      </c>
      <c r="U1850" s="230">
        <f>U1849/'Summary (banks)'!$U$3</f>
        <v>0</v>
      </c>
      <c r="V1850" s="230">
        <f>V1849/'Summary (banks)'!$V$3</f>
        <v>2.3967752478483496E-4</v>
      </c>
      <c r="W1850" s="230">
        <f>W1849/'Summary (banks)'!$W$3</f>
        <v>0</v>
      </c>
      <c r="X1850" s="230">
        <f>X1849/'Summary (banks)'!$X$3</f>
        <v>0</v>
      </c>
      <c r="Y1850" s="204"/>
      <c r="Z1850" s="397"/>
    </row>
    <row r="1851" spans="1:26" s="360" customFormat="1" ht="15.75" thickBot="1" x14ac:dyDescent="0.3">
      <c r="A1851" s="690"/>
      <c r="B1851" s="685"/>
      <c r="C1851" s="359" t="s">
        <v>334</v>
      </c>
      <c r="D1851" s="264">
        <f>D1849/'Summary (banks)'!$D$7</f>
        <v>1.2482490217760706E-4</v>
      </c>
      <c r="E1851" s="264">
        <f>E1849/'Summary (banks)'!$E$7</f>
        <v>0</v>
      </c>
      <c r="F1851" s="264">
        <f>F1849/'Summary (banks)'!$F$7</f>
        <v>0</v>
      </c>
      <c r="G1851" s="264">
        <f>G1849/'Summary (banks)'!$G$7</f>
        <v>0</v>
      </c>
      <c r="H1851" s="264">
        <f>H1849/'Summary (banks)'!$H$7</f>
        <v>0</v>
      </c>
      <c r="I1851" s="264">
        <f>I1849/'Summary (banks)'!$I$7</f>
        <v>0</v>
      </c>
      <c r="J1851" s="264">
        <f>J1849/'Summary (banks)'!$J$7</f>
        <v>7.3341948101840536E-4</v>
      </c>
      <c r="K1851" s="264">
        <f>K1849/'Summary (banks)'!$K$7</f>
        <v>0</v>
      </c>
      <c r="L1851" s="264">
        <f>L1849/'Summary (banks)'!$L$7</f>
        <v>0</v>
      </c>
      <c r="M1851" s="264">
        <f>M1849/'Summary (banks)'!$M$7</f>
        <v>0</v>
      </c>
      <c r="N1851" s="264">
        <f>N1849/'Summary (banks)'!$N$7</f>
        <v>0</v>
      </c>
      <c r="O1851" s="264">
        <f>O1849/'Summary (banks)'!$O$7</f>
        <v>0</v>
      </c>
      <c r="P1851" s="264">
        <f>P1849/'Summary (banks)'!$P$7</f>
        <v>0</v>
      </c>
      <c r="Q1851" s="264">
        <f>Q1849/'Summary (banks)'!$Q$7</f>
        <v>0</v>
      </c>
      <c r="R1851" s="264">
        <f>R1849/'Summary (banks)'!$R$7</f>
        <v>0</v>
      </c>
      <c r="S1851" s="264">
        <f>S1849/'Summary (banks)'!$S$7</f>
        <v>0</v>
      </c>
      <c r="T1851" s="264">
        <f>T1849/'Summary (banks)'!$T$7</f>
        <v>0</v>
      </c>
      <c r="U1851" s="264">
        <f>U1849/'Summary (banks)'!$U$7</f>
        <v>0</v>
      </c>
      <c r="V1851" s="264">
        <f>V1849/'Summary (banks)'!$V$7</f>
        <v>2.7265516557604599E-4</v>
      </c>
      <c r="W1851" s="264">
        <f>W1849/'Summary (banks)'!$W$7</f>
        <v>0</v>
      </c>
      <c r="X1851" s="264">
        <f>X1849/'Summary (banks)'!$X$7</f>
        <v>0</v>
      </c>
      <c r="Z1851" s="397"/>
    </row>
    <row r="1852" spans="1:26" s="204" customFormat="1" ht="15.75" thickBot="1" x14ac:dyDescent="0.3">
      <c r="A1852" s="690"/>
      <c r="B1852" s="685"/>
      <c r="C1852" s="188" t="s">
        <v>6</v>
      </c>
      <c r="D1852" s="203">
        <f>SUM(E1852:X1852)</f>
        <v>-3</v>
      </c>
      <c r="E1852" s="203"/>
      <c r="F1852" s="203"/>
      <c r="G1852" s="203"/>
      <c r="H1852" s="203"/>
      <c r="I1852" s="203"/>
      <c r="J1852" s="188">
        <f>'BNP Paribas'!E17</f>
        <v>-1</v>
      </c>
      <c r="K1852" s="188"/>
      <c r="L1852" s="188"/>
      <c r="M1852" s="188"/>
      <c r="N1852" s="188"/>
      <c r="O1852" s="188">
        <f>'Deutsche Bank'!E14</f>
        <v>0</v>
      </c>
      <c r="P1852" s="188"/>
      <c r="Q1852" s="188"/>
      <c r="R1852" s="188"/>
      <c r="S1852" s="188"/>
      <c r="T1852" s="188"/>
      <c r="U1852" s="188"/>
      <c r="V1852" s="188">
        <f>Santander!E15</f>
        <v>-2</v>
      </c>
      <c r="W1852" s="188"/>
      <c r="X1852" s="188"/>
      <c r="Y1852" s="188"/>
      <c r="Z1852" s="404"/>
    </row>
    <row r="1853" spans="1:26" s="23" customFormat="1" x14ac:dyDescent="0.25">
      <c r="A1853" s="690"/>
      <c r="B1853" s="685"/>
      <c r="C1853" s="189" t="s">
        <v>335</v>
      </c>
      <c r="D1853" s="230">
        <f>D1852/'Summary (banks)'!$D$29</f>
        <v>-3.1807025732627531E-5</v>
      </c>
      <c r="E1853" s="230">
        <f>E1852/'Summary (banks)'!$E$29</f>
        <v>0</v>
      </c>
      <c r="F1853" s="230">
        <f>F1852/'Summary (banks)'!$F$29</f>
        <v>0</v>
      </c>
      <c r="G1853" s="230">
        <f>G1852/'Summary (banks)'!$G$29</f>
        <v>0</v>
      </c>
      <c r="H1853" s="230">
        <f>H1852/'Summary (banks)'!$H$29</f>
        <v>0</v>
      </c>
      <c r="I1853" s="230">
        <f>I1852/'Summary (banks)'!$I$29</f>
        <v>0</v>
      </c>
      <c r="J1853" s="230">
        <f>J1852/'Summary (banks)'!$J$29</f>
        <v>-1.0214504596527068E-4</v>
      </c>
      <c r="K1853" s="230">
        <f>K1852/'Summary (banks)'!$K$29</f>
        <v>0</v>
      </c>
      <c r="L1853" s="230">
        <f>L1852/'Summary (banks)'!$L$29</f>
        <v>0</v>
      </c>
      <c r="M1853" s="230">
        <f>M1852/'Summary (banks)'!$M$29</f>
        <v>0</v>
      </c>
      <c r="N1853" s="230">
        <f>N1852/'Summary (banks)'!$N$29</f>
        <v>0</v>
      </c>
      <c r="O1853" s="230">
        <f>O1852/'Summary (banks)'!$O$29</f>
        <v>0</v>
      </c>
      <c r="P1853" s="230">
        <f>P1852/'Summary (banks)'!$P$29</f>
        <v>0</v>
      </c>
      <c r="Q1853" s="230">
        <f>Q1852/'Summary (banks)'!$Q$29</f>
        <v>0</v>
      </c>
      <c r="R1853" s="230">
        <f>R1852/'Summary (banks)'!$R$29</f>
        <v>0</v>
      </c>
      <c r="S1853" s="230">
        <f>S1852/'Summary (banks)'!$S$29</f>
        <v>0</v>
      </c>
      <c r="T1853" s="230">
        <f>T1852/'Summary (banks)'!$T$29</f>
        <v>0</v>
      </c>
      <c r="U1853" s="230">
        <f>U1852/'Summary (banks)'!$U$29</f>
        <v>0</v>
      </c>
      <c r="V1853" s="230">
        <f>V1852/'Summary (banks)'!$V$29</f>
        <v>-2.0948989211270555E-4</v>
      </c>
      <c r="W1853" s="230">
        <f>W1852/'Summary (banks)'!$W$29</f>
        <v>0</v>
      </c>
      <c r="X1853" s="230">
        <f>X1852/'Summary (banks)'!$X$29</f>
        <v>0</v>
      </c>
      <c r="Y1853" s="204"/>
      <c r="Z1853" s="397"/>
    </row>
    <row r="1854" spans="1:26" s="360" customFormat="1" ht="15.75" thickBot="1" x14ac:dyDescent="0.3">
      <c r="A1854" s="690"/>
      <c r="B1854" s="685"/>
      <c r="C1854" s="359" t="s">
        <v>336</v>
      </c>
      <c r="D1854" s="264">
        <f>D1852/'Summary (banks)'!$D$33</f>
        <v>-4.4322487936859862E-5</v>
      </c>
      <c r="E1854" s="264">
        <f>E1852/'Summary (banks)'!$E$33</f>
        <v>0</v>
      </c>
      <c r="F1854" s="264">
        <f>F1852/'Summary (banks)'!$F$33</f>
        <v>0</v>
      </c>
      <c r="G1854" s="264">
        <f>G1852/'Summary (banks)'!$G$33</f>
        <v>0</v>
      </c>
      <c r="H1854" s="264">
        <f>H1852/'Summary (banks)'!$H$33</f>
        <v>0</v>
      </c>
      <c r="I1854" s="264">
        <f>I1852/'Summary (banks)'!$I$33</f>
        <v>0</v>
      </c>
      <c r="J1854" s="264">
        <f>J1852/'Summary (banks)'!$J$33</f>
        <v>-1.2746972594008922E-4</v>
      </c>
      <c r="K1854" s="264">
        <f>K1852/'Summary (banks)'!$K$33</f>
        <v>0</v>
      </c>
      <c r="L1854" s="264">
        <f>L1852/'Summary (banks)'!$L$33</f>
        <v>0</v>
      </c>
      <c r="M1854" s="264">
        <f>M1852/'Summary (banks)'!$M$33</f>
        <v>0</v>
      </c>
      <c r="N1854" s="264">
        <f>N1852/'Summary (banks)'!$N$33</f>
        <v>0</v>
      </c>
      <c r="O1854" s="264">
        <f>O1852/'Summary (banks)'!$O$33</f>
        <v>0</v>
      </c>
      <c r="P1854" s="264">
        <f>P1852/'Summary (banks)'!$P$33</f>
        <v>0</v>
      </c>
      <c r="Q1854" s="264">
        <f>Q1852/'Summary (banks)'!$Q$33</f>
        <v>0</v>
      </c>
      <c r="R1854" s="264">
        <f>R1852/'Summary (banks)'!$R$33</f>
        <v>0</v>
      </c>
      <c r="S1854" s="264">
        <f>S1852/'Summary (banks)'!$S$33</f>
        <v>0</v>
      </c>
      <c r="T1854" s="264">
        <f>T1852/'Summary (banks)'!$T$33</f>
        <v>0</v>
      </c>
      <c r="U1854" s="264">
        <f>U1852/'Summary (banks)'!$U$33</f>
        <v>0</v>
      </c>
      <c r="V1854" s="264">
        <f>V1852/'Summary (banks)'!$V$33</f>
        <v>-1.8980734554427256E-4</v>
      </c>
      <c r="W1854" s="264">
        <f>W1852/'Summary (banks)'!$W$33</f>
        <v>0</v>
      </c>
      <c r="X1854" s="264">
        <f>X1852/'Summary (banks)'!$X$33</f>
        <v>0</v>
      </c>
      <c r="Z1854" s="397"/>
    </row>
    <row r="1855" spans="1:26" s="204" customFormat="1" ht="15.75" thickBot="1" x14ac:dyDescent="0.3">
      <c r="A1855" s="690"/>
      <c r="B1855" s="685"/>
      <c r="C1855" s="188" t="s">
        <v>400</v>
      </c>
      <c r="D1855" s="203">
        <f>SUM(E1855:X1855)</f>
        <v>4</v>
      </c>
      <c r="E1855" s="203"/>
      <c r="F1855" s="203"/>
      <c r="G1855" s="203"/>
      <c r="H1855" s="203"/>
      <c r="I1855" s="203"/>
      <c r="J1855" s="188">
        <f>'BNP Paribas'!F17</f>
        <v>3</v>
      </c>
      <c r="K1855" s="188"/>
      <c r="L1855" s="188"/>
      <c r="M1855" s="188"/>
      <c r="N1855" s="188"/>
      <c r="O1855" s="188">
        <f>'Deutsche Bank'!F14</f>
        <v>0</v>
      </c>
      <c r="P1855" s="188"/>
      <c r="Q1855" s="188"/>
      <c r="R1855" s="188"/>
      <c r="S1855" s="188"/>
      <c r="T1855" s="188"/>
      <c r="U1855" s="188"/>
      <c r="V1855" s="188">
        <f>Santander!F15</f>
        <v>1</v>
      </c>
      <c r="W1855" s="188"/>
      <c r="X1855" s="188"/>
      <c r="Y1855" s="188"/>
      <c r="Z1855" s="404"/>
    </row>
    <row r="1856" spans="1:26" s="23" customFormat="1" x14ac:dyDescent="0.25">
      <c r="A1856" s="690"/>
      <c r="B1856" s="685"/>
      <c r="C1856" s="189" t="s">
        <v>401</v>
      </c>
      <c r="D1856" s="230">
        <f>D1855/'Summary (banks)'!$D$42</f>
        <v>1.4338262052820131E-4</v>
      </c>
      <c r="E1856" s="230">
        <f>E1855/'Summary (banks)'!$E$42</f>
        <v>0</v>
      </c>
      <c r="F1856" s="230">
        <f>F1855/'Summary (banks)'!$F$42</f>
        <v>0</v>
      </c>
      <c r="G1856" s="230">
        <f>G1855/'Summary (banks)'!$G$42</f>
        <v>0</v>
      </c>
      <c r="H1856" s="230">
        <f>H1855/'Summary (banks)'!$H$42</f>
        <v>0</v>
      </c>
      <c r="I1856" s="230">
        <f>I1855/'Summary (banks)'!$I$42</f>
        <v>0</v>
      </c>
      <c r="J1856" s="230">
        <f>J1855/'Summary (banks)'!$J$42</f>
        <v>8.9955022488755621E-4</v>
      </c>
      <c r="K1856" s="230">
        <f>K1855/'Summary (banks)'!$K$42</f>
        <v>0</v>
      </c>
      <c r="L1856" s="230">
        <f>L1855/'Summary (banks)'!$L$42</f>
        <v>0</v>
      </c>
      <c r="M1856" s="230">
        <f>M1855/'Summary (banks)'!$M$42</f>
        <v>0</v>
      </c>
      <c r="N1856" s="230">
        <f>N1855/'Summary (banks)'!$N$42</f>
        <v>0</v>
      </c>
      <c r="O1856" s="230">
        <f>O1855/'Summary (banks)'!$O$42</f>
        <v>0</v>
      </c>
      <c r="P1856" s="230">
        <f>P1855/'Summary (banks)'!$P$42</f>
        <v>0</v>
      </c>
      <c r="Q1856" s="230">
        <f>Q1855/'Summary (banks)'!$Q$42</f>
        <v>0</v>
      </c>
      <c r="R1856" s="230">
        <f>R1855/'Summary (banks)'!$R$42</f>
        <v>0</v>
      </c>
      <c r="S1856" s="230">
        <f>S1855/'Summary (banks)'!$S$42</f>
        <v>0</v>
      </c>
      <c r="T1856" s="230">
        <f>T1855/'Summary (banks)'!$T$42</f>
        <v>0</v>
      </c>
      <c r="U1856" s="230">
        <f>U1855/'Summary (banks)'!$U$42</f>
        <v>0</v>
      </c>
      <c r="V1856" s="230">
        <f>V1855/'Summary (banks)'!$V$42</f>
        <v>4.5351473922902497E-4</v>
      </c>
      <c r="W1856" s="230">
        <f>W1855/'Summary (banks)'!$W$42</f>
        <v>0</v>
      </c>
      <c r="X1856" s="230">
        <f>X1855/'Summary (banks)'!$X$42</f>
        <v>0</v>
      </c>
      <c r="Y1856" s="204"/>
      <c r="Z1856" s="397"/>
    </row>
    <row r="1857" spans="1:26" s="360" customFormat="1" ht="15.75" thickBot="1" x14ac:dyDescent="0.3">
      <c r="A1857" s="690"/>
      <c r="B1857" s="685"/>
      <c r="C1857" s="359" t="s">
        <v>402</v>
      </c>
      <c r="D1857" s="264">
        <f>D1855/'Summary (banks)'!$D$46</f>
        <v>2.1463676881119703E-4</v>
      </c>
      <c r="E1857" s="264">
        <f>E1855/'Summary (banks)'!$E$46</f>
        <v>0</v>
      </c>
      <c r="F1857" s="264">
        <f>F1855/'Summary (banks)'!$F$46</f>
        <v>0</v>
      </c>
      <c r="G1857" s="264">
        <f>G1855/'Summary (banks)'!$G$46</f>
        <v>0</v>
      </c>
      <c r="H1857" s="264">
        <f>H1855/'Summary (banks)'!$H$46</f>
        <v>0</v>
      </c>
      <c r="I1857" s="264">
        <f>I1855/'Summary (banks)'!$I$46</f>
        <v>0</v>
      </c>
      <c r="J1857" s="264">
        <f>J1855/'Summary (banks)'!$J$46</f>
        <v>1.3908205841446453E-3</v>
      </c>
      <c r="K1857" s="264">
        <f>K1855/'Summary (banks)'!$K$46</f>
        <v>0</v>
      </c>
      <c r="L1857" s="264">
        <f>L1855/'Summary (banks)'!$L$46</f>
        <v>0</v>
      </c>
      <c r="M1857" s="264">
        <f>M1855/'Summary (banks)'!$M$46</f>
        <v>0</v>
      </c>
      <c r="N1857" s="264">
        <f>N1855/'Summary (banks)'!$N$46</f>
        <v>0</v>
      </c>
      <c r="O1857" s="264">
        <f>O1855/'Summary (banks)'!$O$46</f>
        <v>0</v>
      </c>
      <c r="P1857" s="264">
        <f>P1855/'Summary (banks)'!$P$46</f>
        <v>0</v>
      </c>
      <c r="Q1857" s="264">
        <f>Q1855/'Summary (banks)'!$Q$46</f>
        <v>0</v>
      </c>
      <c r="R1857" s="264">
        <f>R1855/'Summary (banks)'!$R$46</f>
        <v>0</v>
      </c>
      <c r="S1857" s="264">
        <f>S1855/'Summary (banks)'!$S$46</f>
        <v>0</v>
      </c>
      <c r="T1857" s="264">
        <f>T1855/'Summary (banks)'!$T$46</f>
        <v>0</v>
      </c>
      <c r="U1857" s="264">
        <f>U1855/'Summary (banks)'!$U$46</f>
        <v>0</v>
      </c>
      <c r="V1857" s="264">
        <f>V1855/'Summary (banks)'!$V$46</f>
        <v>4.6816479400749064E-4</v>
      </c>
      <c r="W1857" s="264">
        <f>W1855/'Summary (banks)'!$W$46</f>
        <v>0</v>
      </c>
      <c r="X1857" s="264">
        <f>X1855/'Summary (banks)'!$X$46</f>
        <v>0</v>
      </c>
      <c r="Z1857" s="397"/>
    </row>
    <row r="1858" spans="1:26" s="204" customFormat="1" ht="15.75" thickBot="1" x14ac:dyDescent="0.3">
      <c r="A1858" s="690"/>
      <c r="B1858" s="685"/>
      <c r="C1858" s="188" t="s">
        <v>3</v>
      </c>
      <c r="D1858" s="188">
        <f>SUM(E1858:X1858)</f>
        <v>313</v>
      </c>
      <c r="E1858" s="188"/>
      <c r="F1858" s="188"/>
      <c r="G1858" s="188"/>
      <c r="H1858" s="188"/>
      <c r="I1858" s="188"/>
      <c r="J1858" s="188">
        <f>'BNP Paribas'!D17</f>
        <v>256</v>
      </c>
      <c r="K1858" s="188"/>
      <c r="L1858" s="188"/>
      <c r="M1858" s="188"/>
      <c r="N1858" s="188"/>
      <c r="O1858" s="188">
        <f>'Deutsche Bank'!D14</f>
        <v>0</v>
      </c>
      <c r="P1858" s="188"/>
      <c r="Q1858" s="188"/>
      <c r="R1858" s="188"/>
      <c r="S1858" s="188"/>
      <c r="T1858" s="188"/>
      <c r="U1858" s="188"/>
      <c r="V1858" s="188">
        <f>Santander!D15</f>
        <v>57</v>
      </c>
      <c r="W1858" s="188"/>
      <c r="X1858" s="188"/>
      <c r="Y1858" s="188"/>
      <c r="Z1858" s="404"/>
    </row>
    <row r="1859" spans="1:26" s="23" customFormat="1" x14ac:dyDescent="0.25">
      <c r="A1859" s="690"/>
      <c r="B1859" s="685"/>
      <c r="C1859" s="189" t="s">
        <v>337</v>
      </c>
      <c r="D1859" s="230">
        <f>D1858/'Summary (banks)'!$D$16</f>
        <v>1.4921715816160647E-4</v>
      </c>
      <c r="E1859" s="230">
        <f>E1858/'Summary (banks)'!$E$16</f>
        <v>0</v>
      </c>
      <c r="F1859" s="230">
        <f>F1858/'Summary (banks)'!$F$16</f>
        <v>0</v>
      </c>
      <c r="G1859" s="230">
        <f>G1858/'Summary (banks)'!$G$16</f>
        <v>0</v>
      </c>
      <c r="H1859" s="230">
        <f>H1858/'Summary (banks)'!$H$16</f>
        <v>0</v>
      </c>
      <c r="I1859" s="230">
        <f>I1858/'Summary (banks)'!$I$16</f>
        <v>0</v>
      </c>
      <c r="J1859" s="230">
        <f>J1858/'Summary (banks)'!$J$16</f>
        <v>1.4100721009523494E-3</v>
      </c>
      <c r="K1859" s="230">
        <f>K1858/'Summary (banks)'!$K$16</f>
        <v>0</v>
      </c>
      <c r="L1859" s="230">
        <f>L1858/'Summary (banks)'!$L$16</f>
        <v>0</v>
      </c>
      <c r="M1859" s="230">
        <f>M1858/'Summary (banks)'!$M$16</f>
        <v>0</v>
      </c>
      <c r="N1859" s="230">
        <f>N1858/'Summary (banks)'!$N$16</f>
        <v>0</v>
      </c>
      <c r="O1859" s="230">
        <f>O1858/'Summary (banks)'!$O$16</f>
        <v>0</v>
      </c>
      <c r="P1859" s="230">
        <f>P1858/'Summary (banks)'!$P$16</f>
        <v>0</v>
      </c>
      <c r="Q1859" s="230">
        <f>Q1858/'Summary (banks)'!$Q$16</f>
        <v>0</v>
      </c>
      <c r="R1859" s="230">
        <f>R1858/'Summary (banks)'!$R$16</f>
        <v>0</v>
      </c>
      <c r="S1859" s="230">
        <f>S1858/'Summary (banks)'!$S$16</f>
        <v>0</v>
      </c>
      <c r="T1859" s="230">
        <f>T1858/'Summary (banks)'!$T$16</f>
        <v>0</v>
      </c>
      <c r="U1859" s="230">
        <f>U1858/'Summary (banks)'!$U$16</f>
        <v>0</v>
      </c>
      <c r="V1859" s="230">
        <f>V1858/'Summary (banks)'!$V$16</f>
        <v>3.0950170225936243E-4</v>
      </c>
      <c r="W1859" s="230">
        <f>W1858/'Summary (banks)'!$W$16</f>
        <v>0</v>
      </c>
      <c r="X1859" s="230">
        <f>X1858/'Summary (banks)'!$X$16</f>
        <v>0</v>
      </c>
      <c r="Y1859" s="204"/>
      <c r="Z1859" s="397"/>
    </row>
    <row r="1860" spans="1:26" s="365" customFormat="1" ht="15.75" thickBot="1" x14ac:dyDescent="0.3">
      <c r="A1860" s="690"/>
      <c r="B1860" s="685"/>
      <c r="C1860" s="359" t="s">
        <v>338</v>
      </c>
      <c r="D1860" s="264">
        <f>D1858/'Summary (banks)'!$D$20</f>
        <v>2.6700811858231487E-4</v>
      </c>
      <c r="E1860" s="264">
        <f>E1858/'Summary (banks)'!$E$20</f>
        <v>0</v>
      </c>
      <c r="F1860" s="264">
        <f>F1858/'Summary (banks)'!$F$20</f>
        <v>0</v>
      </c>
      <c r="G1860" s="264">
        <f>G1858/'Summary (banks)'!$G$20</f>
        <v>0</v>
      </c>
      <c r="H1860" s="264">
        <f>H1858/'Summary (banks)'!$H$20</f>
        <v>0</v>
      </c>
      <c r="I1860" s="264">
        <f>I1858/'Summary (banks)'!$I$20</f>
        <v>0</v>
      </c>
      <c r="J1860" s="264">
        <f>J1858/'Summary (banks)'!$J$20</f>
        <v>2.0550694388697119E-3</v>
      </c>
      <c r="K1860" s="264">
        <f>K1858/'Summary (banks)'!$K$20</f>
        <v>0</v>
      </c>
      <c r="L1860" s="264">
        <f>L1858/'Summary (banks)'!$L$20</f>
        <v>0</v>
      </c>
      <c r="M1860" s="264">
        <f>M1858/'Summary (banks)'!$M$20</f>
        <v>0</v>
      </c>
      <c r="N1860" s="264">
        <f>N1858/'Summary (banks)'!$N$20</f>
        <v>0</v>
      </c>
      <c r="O1860" s="264">
        <f>O1858/'Summary (banks)'!$O$20</f>
        <v>0</v>
      </c>
      <c r="P1860" s="264">
        <f>P1858/'Summary (banks)'!$P$20</f>
        <v>0</v>
      </c>
      <c r="Q1860" s="264">
        <f>Q1858/'Summary (banks)'!$Q$20</f>
        <v>0</v>
      </c>
      <c r="R1860" s="264">
        <f>R1858/'Summary (banks)'!$R$20</f>
        <v>0</v>
      </c>
      <c r="S1860" s="264">
        <f>S1858/'Summary (banks)'!$S$20</f>
        <v>0</v>
      </c>
      <c r="T1860" s="264">
        <f>T1858/'Summary (banks)'!$T$20</f>
        <v>0</v>
      </c>
      <c r="U1860" s="264">
        <f>U1858/'Summary (banks)'!$U$20</f>
        <v>0</v>
      </c>
      <c r="V1860" s="264">
        <f>V1858/'Summary (banks)'!$V$20</f>
        <v>3.6934082382442704E-4</v>
      </c>
      <c r="W1860" s="264">
        <f>W1858/'Summary (banks)'!$W$20</f>
        <v>0</v>
      </c>
      <c r="X1860" s="264">
        <f>X1858/'Summary (banks)'!$X$20</f>
        <v>0</v>
      </c>
      <c r="Y1860" s="360"/>
      <c r="Z1860" s="397"/>
    </row>
    <row r="1861" spans="1:26" s="230" customFormat="1" ht="15" customHeight="1" thickTop="1" thickBot="1" x14ac:dyDescent="0.3">
      <c r="A1861" s="690"/>
      <c r="B1861" s="685"/>
      <c r="C1861" s="190" t="s">
        <v>405</v>
      </c>
      <c r="D1861" s="188"/>
      <c r="E1861" s="190"/>
      <c r="F1861" s="190"/>
      <c r="G1861" s="190"/>
      <c r="H1861" s="188"/>
      <c r="I1861" s="188"/>
      <c r="J1861" s="190"/>
      <c r="K1861" s="190"/>
      <c r="L1861" s="190"/>
      <c r="M1861" s="190"/>
      <c r="N1861" s="190"/>
      <c r="O1861" s="190"/>
      <c r="P1861" s="188"/>
      <c r="Q1861" s="188"/>
      <c r="R1861" s="190"/>
      <c r="S1861" s="190"/>
      <c r="T1861" s="188"/>
      <c r="U1861" s="188"/>
      <c r="V1861" s="188"/>
      <c r="W1861" s="188"/>
      <c r="X1861" s="188"/>
      <c r="Y1861" s="190"/>
      <c r="Z1861" s="405"/>
    </row>
    <row r="1862" spans="1:26" s="204" customFormat="1" ht="15.75" thickBot="1" x14ac:dyDescent="0.3">
      <c r="A1862" s="690"/>
      <c r="B1862" s="686"/>
      <c r="C1862" s="191" t="s">
        <v>406</v>
      </c>
      <c r="D1862" s="192"/>
      <c r="E1862" s="192"/>
      <c r="F1862" s="192"/>
      <c r="G1862" s="192"/>
      <c r="H1862" s="192"/>
      <c r="I1862" s="192"/>
      <c r="J1862" s="192"/>
      <c r="K1862" s="192"/>
      <c r="L1862" s="192"/>
      <c r="M1862" s="192"/>
      <c r="N1862" s="192"/>
      <c r="O1862" s="192"/>
      <c r="P1862" s="192"/>
      <c r="Q1862" s="192"/>
      <c r="R1862" s="192"/>
      <c r="S1862" s="192"/>
      <c r="T1862" s="192"/>
      <c r="U1862" s="192"/>
      <c r="V1862" s="192"/>
      <c r="W1862" s="192"/>
      <c r="X1862" s="192"/>
      <c r="Y1862" s="192"/>
      <c r="Z1862" s="398"/>
    </row>
    <row r="1863" spans="1:26" s="23" customFormat="1" ht="16.5" thickTop="1" thickBot="1" x14ac:dyDescent="0.3">
      <c r="A1863" s="690"/>
      <c r="B1863" s="687" t="s">
        <v>82</v>
      </c>
      <c r="C1863" s="200" t="s">
        <v>91</v>
      </c>
      <c r="D1863" s="200">
        <f>D1855/D1852</f>
        <v>-1.3333333333333333</v>
      </c>
      <c r="E1863" s="200" t="e">
        <f>E1855/E1852</f>
        <v>#DIV/0!</v>
      </c>
      <c r="F1863" s="200" t="e">
        <f t="shared" ref="F1863:X1863" si="78">F1855/F1852</f>
        <v>#DIV/0!</v>
      </c>
      <c r="G1863" s="200" t="e">
        <f t="shared" si="78"/>
        <v>#DIV/0!</v>
      </c>
      <c r="H1863" s="200" t="e">
        <f t="shared" si="78"/>
        <v>#DIV/0!</v>
      </c>
      <c r="I1863" s="200" t="e">
        <f t="shared" si="78"/>
        <v>#DIV/0!</v>
      </c>
      <c r="J1863" s="200">
        <f t="shared" si="78"/>
        <v>-3</v>
      </c>
      <c r="K1863" s="200" t="e">
        <f t="shared" si="78"/>
        <v>#DIV/0!</v>
      </c>
      <c r="L1863" s="200" t="e">
        <f t="shared" si="78"/>
        <v>#DIV/0!</v>
      </c>
      <c r="M1863" s="200" t="e">
        <f t="shared" si="78"/>
        <v>#DIV/0!</v>
      </c>
      <c r="N1863" s="200" t="e">
        <f t="shared" si="78"/>
        <v>#DIV/0!</v>
      </c>
      <c r="O1863" s="200" t="e">
        <f t="shared" si="78"/>
        <v>#DIV/0!</v>
      </c>
      <c r="P1863" s="200" t="e">
        <f t="shared" si="78"/>
        <v>#DIV/0!</v>
      </c>
      <c r="Q1863" s="200" t="e">
        <f t="shared" si="78"/>
        <v>#DIV/0!</v>
      </c>
      <c r="R1863" s="200" t="e">
        <f t="shared" si="78"/>
        <v>#DIV/0!</v>
      </c>
      <c r="S1863" s="200" t="e">
        <f t="shared" si="78"/>
        <v>#DIV/0!</v>
      </c>
      <c r="T1863" s="200" t="e">
        <f t="shared" si="78"/>
        <v>#DIV/0!</v>
      </c>
      <c r="U1863" s="200" t="e">
        <f t="shared" si="78"/>
        <v>#DIV/0!</v>
      </c>
      <c r="V1863" s="200">
        <f t="shared" si="78"/>
        <v>-0.5</v>
      </c>
      <c r="W1863" s="200" t="e">
        <f t="shared" si="78"/>
        <v>#DIV/0!</v>
      </c>
      <c r="X1863" s="200" t="e">
        <f t="shared" si="78"/>
        <v>#DIV/0!</v>
      </c>
      <c r="Y1863" s="200"/>
      <c r="Z1863" s="406" t="e">
        <f>MEDIAN(E1863:X1863)</f>
        <v>#DIV/0!</v>
      </c>
    </row>
    <row r="1864" spans="1:26" s="204" customFormat="1" ht="15.75" thickBot="1" x14ac:dyDescent="0.3">
      <c r="A1864" s="690"/>
      <c r="B1864" s="688"/>
      <c r="C1864" s="193" t="s">
        <v>407</v>
      </c>
      <c r="Z1864" s="397"/>
    </row>
    <row r="1865" spans="1:26" s="204" customFormat="1" ht="15.75" thickBot="1" x14ac:dyDescent="0.3">
      <c r="A1865" s="690"/>
      <c r="B1865" s="688"/>
      <c r="C1865" s="188" t="s">
        <v>135</v>
      </c>
      <c r="D1865" s="233">
        <f>D1849/D1858</f>
        <v>0.10223642172523961</v>
      </c>
      <c r="E1865" s="188" t="e">
        <f>E1849/E1858</f>
        <v>#DIV/0!</v>
      </c>
      <c r="F1865" s="188" t="e">
        <f t="shared" ref="F1865:X1865" si="79">F1849/F1858</f>
        <v>#DIV/0!</v>
      </c>
      <c r="G1865" s="188" t="e">
        <f t="shared" si="79"/>
        <v>#DIV/0!</v>
      </c>
      <c r="H1865" s="188" t="e">
        <f t="shared" si="79"/>
        <v>#DIV/0!</v>
      </c>
      <c r="I1865" s="188" t="e">
        <f t="shared" si="79"/>
        <v>#DIV/0!</v>
      </c>
      <c r="J1865" s="188">
        <f t="shared" si="79"/>
        <v>8.203125E-2</v>
      </c>
      <c r="K1865" s="188" t="e">
        <f t="shared" si="79"/>
        <v>#DIV/0!</v>
      </c>
      <c r="L1865" s="188" t="e">
        <f t="shared" si="79"/>
        <v>#DIV/0!</v>
      </c>
      <c r="M1865" s="188" t="e">
        <f t="shared" si="79"/>
        <v>#DIV/0!</v>
      </c>
      <c r="N1865" s="188" t="e">
        <f t="shared" si="79"/>
        <v>#DIV/0!</v>
      </c>
      <c r="O1865" s="188" t="e">
        <f t="shared" si="79"/>
        <v>#DIV/0!</v>
      </c>
      <c r="P1865" s="188" t="e">
        <f t="shared" si="79"/>
        <v>#DIV/0!</v>
      </c>
      <c r="Q1865" s="188" t="e">
        <f t="shared" si="79"/>
        <v>#DIV/0!</v>
      </c>
      <c r="R1865" s="188" t="e">
        <f t="shared" si="79"/>
        <v>#DIV/0!</v>
      </c>
      <c r="S1865" s="188" t="e">
        <f t="shared" si="79"/>
        <v>#DIV/0!</v>
      </c>
      <c r="T1865" s="188" t="e">
        <f t="shared" si="79"/>
        <v>#DIV/0!</v>
      </c>
      <c r="U1865" s="188" t="e">
        <f t="shared" si="79"/>
        <v>#DIV/0!</v>
      </c>
      <c r="V1865" s="188">
        <f t="shared" si="79"/>
        <v>0.19298245614035087</v>
      </c>
      <c r="W1865" s="188" t="e">
        <f t="shared" si="79"/>
        <v>#DIV/0!</v>
      </c>
      <c r="X1865" s="188" t="e">
        <f t="shared" si="79"/>
        <v>#DIV/0!</v>
      </c>
      <c r="Y1865" s="188"/>
      <c r="Z1865" s="404"/>
    </row>
    <row r="1866" spans="1:26" s="204" customFormat="1" x14ac:dyDescent="0.25">
      <c r="A1866" s="690"/>
      <c r="B1866" s="688"/>
      <c r="C1866" s="189" t="s">
        <v>445</v>
      </c>
      <c r="D1866" s="234" t="e">
        <f>D1865/'Summary (banks)'!#REF!</f>
        <v>#REF!</v>
      </c>
      <c r="E1866" s="230" t="e">
        <f>E1865/'Summary (banks)'!#REF!</f>
        <v>#DIV/0!</v>
      </c>
      <c r="F1866" s="230" t="e">
        <f>F1865/'Summary (banks)'!#REF!</f>
        <v>#DIV/0!</v>
      </c>
      <c r="G1866" s="230" t="e">
        <f>G1865/'Summary (banks)'!#REF!</f>
        <v>#DIV/0!</v>
      </c>
      <c r="H1866" s="230" t="e">
        <f>H1865/'Summary (banks)'!#REF!</f>
        <v>#DIV/0!</v>
      </c>
      <c r="I1866" s="230" t="e">
        <f>I1865/'Summary (banks)'!#REF!</f>
        <v>#DIV/0!</v>
      </c>
      <c r="J1866" s="230" t="e">
        <f>J1865/'Summary (banks)'!#REF!</f>
        <v>#REF!</v>
      </c>
      <c r="K1866" s="230" t="e">
        <f>K1865/'Summary (banks)'!#REF!</f>
        <v>#DIV/0!</v>
      </c>
      <c r="L1866" s="230" t="e">
        <f>L1865/'Summary (banks)'!#REF!</f>
        <v>#DIV/0!</v>
      </c>
      <c r="M1866" s="230" t="e">
        <f>M1865/'Summary (banks)'!#REF!</f>
        <v>#DIV/0!</v>
      </c>
      <c r="N1866" s="230" t="e">
        <f>N1865/'Summary (banks)'!#REF!</f>
        <v>#DIV/0!</v>
      </c>
      <c r="O1866" s="230" t="e">
        <f>O1865/'Summary (banks)'!#REF!</f>
        <v>#DIV/0!</v>
      </c>
      <c r="P1866" s="230" t="e">
        <f>P1865/'Summary (banks)'!#REF!</f>
        <v>#DIV/0!</v>
      </c>
      <c r="Q1866" s="230" t="e">
        <f>Q1865/'Summary (banks)'!#REF!</f>
        <v>#DIV/0!</v>
      </c>
      <c r="R1866" s="230" t="e">
        <f>R1865/'Summary (banks)'!#REF!</f>
        <v>#DIV/0!</v>
      </c>
      <c r="S1866" s="230" t="e">
        <f>S1865/'Summary (banks)'!#REF!</f>
        <v>#DIV/0!</v>
      </c>
      <c r="T1866" s="230" t="e">
        <f>T1865/'Summary (banks)'!#REF!</f>
        <v>#DIV/0!</v>
      </c>
      <c r="U1866" s="230" t="e">
        <f>U1865/'Summary (banks)'!#REF!</f>
        <v>#DIV/0!</v>
      </c>
      <c r="V1866" s="230" t="e">
        <f>V1865/'Summary (banks)'!#REF!</f>
        <v>#REF!</v>
      </c>
      <c r="W1866" s="230" t="e">
        <f>W1865/'Summary (banks)'!#REF!</f>
        <v>#DIV/0!</v>
      </c>
      <c r="X1866" s="230" t="e">
        <f>X1865/'Summary (banks)'!#REF!</f>
        <v>#DIV/0!</v>
      </c>
      <c r="Z1866" s="397"/>
    </row>
    <row r="1867" spans="1:26" s="364" customFormat="1" x14ac:dyDescent="0.25">
      <c r="A1867" s="690"/>
      <c r="B1867" s="688"/>
      <c r="C1867" s="359" t="s">
        <v>446</v>
      </c>
      <c r="D1867" s="363" t="e">
        <f>D1865/'Summary (banks)'!#REF!</f>
        <v>#REF!</v>
      </c>
      <c r="E1867" s="264" t="e">
        <f>E1865/'Summary (banks)'!#REF!</f>
        <v>#DIV/0!</v>
      </c>
      <c r="F1867" s="264" t="e">
        <f>F1865/'Summary (banks)'!#REF!</f>
        <v>#DIV/0!</v>
      </c>
      <c r="G1867" s="264" t="e">
        <f>G1865/'Summary (banks)'!#REF!</f>
        <v>#DIV/0!</v>
      </c>
      <c r="H1867" s="264" t="e">
        <f>H1865/'Summary (banks)'!#REF!</f>
        <v>#DIV/0!</v>
      </c>
      <c r="I1867" s="264" t="e">
        <f>I1865/'Summary (banks)'!#REF!</f>
        <v>#DIV/0!</v>
      </c>
      <c r="J1867" s="264" t="e">
        <f>J1865/'Summary (banks)'!#REF!</f>
        <v>#REF!</v>
      </c>
      <c r="K1867" s="264" t="e">
        <f>K1865/'Summary (banks)'!#REF!</f>
        <v>#DIV/0!</v>
      </c>
      <c r="L1867" s="264" t="e">
        <f>L1865/'Summary (banks)'!#REF!</f>
        <v>#DIV/0!</v>
      </c>
      <c r="M1867" s="264" t="e">
        <f>M1865/'Summary (banks)'!#REF!</f>
        <v>#DIV/0!</v>
      </c>
      <c r="N1867" s="264" t="e">
        <f>N1865/'Summary (banks)'!#REF!</f>
        <v>#DIV/0!</v>
      </c>
      <c r="O1867" s="264" t="e">
        <f>O1865/'Summary (banks)'!#REF!</f>
        <v>#DIV/0!</v>
      </c>
      <c r="P1867" s="264" t="e">
        <f>P1865/'Summary (banks)'!#REF!</f>
        <v>#DIV/0!</v>
      </c>
      <c r="Q1867" s="264" t="e">
        <f>Q1865/'Summary (banks)'!#REF!</f>
        <v>#DIV/0!</v>
      </c>
      <c r="R1867" s="264" t="e">
        <f>R1865/'Summary (banks)'!#REF!</f>
        <v>#DIV/0!</v>
      </c>
      <c r="S1867" s="264" t="e">
        <f>S1865/'Summary (banks)'!#REF!</f>
        <v>#DIV/0!</v>
      </c>
      <c r="T1867" s="264" t="e">
        <f>T1865/'Summary (banks)'!#REF!</f>
        <v>#DIV/0!</v>
      </c>
      <c r="U1867" s="264" t="e">
        <f>U1865/'Summary (banks)'!#REF!</f>
        <v>#DIV/0!</v>
      </c>
      <c r="V1867" s="264" t="e">
        <f>V1865/'Summary (banks)'!#REF!</f>
        <v>#REF!</v>
      </c>
      <c r="W1867" s="264" t="e">
        <f>W1865/'Summary (banks)'!#REF!</f>
        <v>#DIV/0!</v>
      </c>
      <c r="X1867" s="264" t="e">
        <f>X1865/'Summary (banks)'!#REF!</f>
        <v>#DIV/0!</v>
      </c>
      <c r="Y1867" s="360"/>
      <c r="Z1867" s="397"/>
    </row>
    <row r="1868" spans="1:26" s="204" customFormat="1" ht="15.75" thickBot="1" x14ac:dyDescent="0.3">
      <c r="A1868" s="690"/>
      <c r="B1868" s="688"/>
      <c r="C1868" s="372" t="s">
        <v>447</v>
      </c>
      <c r="D1868" s="234" t="e">
        <f>D1865/'Summary (banks)'!#REF!</f>
        <v>#REF!</v>
      </c>
      <c r="E1868" s="230" t="e">
        <f>E1865/'Summary (banks)'!#REF!</f>
        <v>#DIV/0!</v>
      </c>
      <c r="F1868" s="230" t="e">
        <f>F1865/'Summary (banks)'!#REF!</f>
        <v>#DIV/0!</v>
      </c>
      <c r="G1868" s="230" t="e">
        <f>G1865/'Summary (banks)'!#REF!</f>
        <v>#DIV/0!</v>
      </c>
      <c r="H1868" s="230" t="e">
        <f>H1865/'Summary (banks)'!#REF!</f>
        <v>#DIV/0!</v>
      </c>
      <c r="I1868" s="230" t="e">
        <f>I1865/'Summary (banks)'!#REF!</f>
        <v>#DIV/0!</v>
      </c>
      <c r="J1868" s="230" t="e">
        <f>J1865/'Summary (banks)'!#REF!</f>
        <v>#REF!</v>
      </c>
      <c r="K1868" s="230" t="e">
        <f>K1865/'Summary (banks)'!#REF!</f>
        <v>#DIV/0!</v>
      </c>
      <c r="L1868" s="230" t="e">
        <f>L1865/'Summary (banks)'!#REF!</f>
        <v>#DIV/0!</v>
      </c>
      <c r="M1868" s="230" t="e">
        <f>M1865/'Summary (banks)'!#REF!</f>
        <v>#DIV/0!</v>
      </c>
      <c r="N1868" s="230" t="e">
        <f>N1865/'Summary (banks)'!#REF!</f>
        <v>#DIV/0!</v>
      </c>
      <c r="O1868" s="230" t="e">
        <f>O1865/'Summary (banks)'!#REF!</f>
        <v>#DIV/0!</v>
      </c>
      <c r="P1868" s="230" t="e">
        <f>P1865/'Summary (banks)'!#REF!</f>
        <v>#DIV/0!</v>
      </c>
      <c r="Q1868" s="230" t="e">
        <f>Q1865/'Summary (banks)'!#REF!</f>
        <v>#DIV/0!</v>
      </c>
      <c r="R1868" s="230" t="e">
        <f>R1865/'Summary (banks)'!#REF!</f>
        <v>#DIV/0!</v>
      </c>
      <c r="S1868" s="230" t="e">
        <f>S1865/'Summary (banks)'!#REF!</f>
        <v>#DIV/0!</v>
      </c>
      <c r="T1868" s="230" t="e">
        <f>T1865/'Summary (banks)'!#REF!</f>
        <v>#DIV/0!</v>
      </c>
      <c r="U1868" s="230" t="e">
        <f>U1865/'Summary (banks)'!#REF!</f>
        <v>#DIV/0!</v>
      </c>
      <c r="V1868" s="230" t="e">
        <f>V1865/'Summary (banks)'!#REF!</f>
        <v>#REF!</v>
      </c>
      <c r="W1868" s="230" t="e">
        <f>W1865/'Summary (banks)'!#REF!</f>
        <v>#DIV/0!</v>
      </c>
      <c r="X1868" s="230" t="e">
        <f>X1865/'Summary (banks)'!#REF!</f>
        <v>#DIV/0!</v>
      </c>
      <c r="Z1868" s="397"/>
    </row>
    <row r="1869" spans="1:26" s="204" customFormat="1" ht="15.75" thickBot="1" x14ac:dyDescent="0.3">
      <c r="A1869" s="690"/>
      <c r="B1869" s="688"/>
      <c r="C1869" s="188" t="s">
        <v>497</v>
      </c>
      <c r="D1869" s="233">
        <f>D1852/D1858</f>
        <v>-9.5846645367412137E-3</v>
      </c>
      <c r="E1869" s="188" t="e">
        <f>E1852/E1858</f>
        <v>#DIV/0!</v>
      </c>
      <c r="F1869" s="188" t="e">
        <f t="shared" ref="F1869:X1869" si="80">F1852/F1858</f>
        <v>#DIV/0!</v>
      </c>
      <c r="G1869" s="188" t="e">
        <f t="shared" si="80"/>
        <v>#DIV/0!</v>
      </c>
      <c r="H1869" s="188" t="e">
        <f t="shared" si="80"/>
        <v>#DIV/0!</v>
      </c>
      <c r="I1869" s="188" t="e">
        <f t="shared" si="80"/>
        <v>#DIV/0!</v>
      </c>
      <c r="J1869" s="188">
        <f t="shared" si="80"/>
        <v>-3.90625E-3</v>
      </c>
      <c r="K1869" s="188" t="e">
        <f t="shared" si="80"/>
        <v>#DIV/0!</v>
      </c>
      <c r="L1869" s="188" t="e">
        <f t="shared" si="80"/>
        <v>#DIV/0!</v>
      </c>
      <c r="M1869" s="188" t="e">
        <f t="shared" si="80"/>
        <v>#DIV/0!</v>
      </c>
      <c r="N1869" s="188" t="e">
        <f t="shared" si="80"/>
        <v>#DIV/0!</v>
      </c>
      <c r="O1869" s="188" t="e">
        <f t="shared" si="80"/>
        <v>#DIV/0!</v>
      </c>
      <c r="P1869" s="188" t="e">
        <f t="shared" si="80"/>
        <v>#DIV/0!</v>
      </c>
      <c r="Q1869" s="188" t="e">
        <f t="shared" si="80"/>
        <v>#DIV/0!</v>
      </c>
      <c r="R1869" s="188" t="e">
        <f t="shared" si="80"/>
        <v>#DIV/0!</v>
      </c>
      <c r="S1869" s="188" t="e">
        <f t="shared" si="80"/>
        <v>#DIV/0!</v>
      </c>
      <c r="T1869" s="188" t="e">
        <f t="shared" si="80"/>
        <v>#DIV/0!</v>
      </c>
      <c r="U1869" s="188" t="e">
        <f t="shared" si="80"/>
        <v>#DIV/0!</v>
      </c>
      <c r="V1869" s="188">
        <f t="shared" si="80"/>
        <v>-3.5087719298245612E-2</v>
      </c>
      <c r="W1869" s="188" t="e">
        <f t="shared" si="80"/>
        <v>#DIV/0!</v>
      </c>
      <c r="X1869" s="188" t="e">
        <f t="shared" si="80"/>
        <v>#DIV/0!</v>
      </c>
      <c r="Y1869" s="188"/>
      <c r="Z1869" s="404"/>
    </row>
    <row r="1870" spans="1:26" s="204" customFormat="1" x14ac:dyDescent="0.25">
      <c r="A1870" s="690"/>
      <c r="B1870" s="688"/>
      <c r="C1870" s="189" t="s">
        <v>445</v>
      </c>
      <c r="D1870" s="234">
        <f>D1869/'Summary (banks)'!$D$81</f>
        <v>-0.21315930503233155</v>
      </c>
      <c r="E1870" s="230" t="e">
        <f>E1869/'Summary (banks)'!$E$81</f>
        <v>#DIV/0!</v>
      </c>
      <c r="F1870" s="230" t="e">
        <f>F1869/'Summary (banks)'!$F$81</f>
        <v>#DIV/0!</v>
      </c>
      <c r="G1870" s="230" t="e">
        <f>G1869/'Summary (banks)'!$G$81</f>
        <v>#DIV/0!</v>
      </c>
      <c r="H1870" s="230" t="e">
        <f>H1869/'Summary (banks)'!$H$81</f>
        <v>#DIV/0!</v>
      </c>
      <c r="I1870" s="230" t="e">
        <f>I1869/'Summary (banks)'!$I$81</f>
        <v>#DIV/0!</v>
      </c>
      <c r="J1870" s="230">
        <f>J1869/'Summary (banks)'!$J$81</f>
        <v>-7.2439590781409602E-2</v>
      </c>
      <c r="K1870" s="230" t="e">
        <f>K1869/'Summary (banks)'!$K$81</f>
        <v>#DIV/0!</v>
      </c>
      <c r="L1870" s="230" t="e">
        <f>L1869/'Summary (banks)'!$L$81</f>
        <v>#DIV/0!</v>
      </c>
      <c r="M1870" s="230" t="e">
        <f>M1869/'Summary (banks)'!$M$81</f>
        <v>#DIV/0!</v>
      </c>
      <c r="N1870" s="230" t="e">
        <f>N1869/'Summary (banks)'!$N$81</f>
        <v>#DIV/0!</v>
      </c>
      <c r="O1870" s="230" t="e">
        <f>O1869/'Summary (banks)'!$O$81</f>
        <v>#DIV/0!</v>
      </c>
      <c r="P1870" s="230" t="e">
        <f>P1869/'Summary (banks)'!$P$81</f>
        <v>#DIV/0!</v>
      </c>
      <c r="Q1870" s="230" t="e">
        <f>Q1869/'Summary (banks)'!$Q$81</f>
        <v>#DIV/0!</v>
      </c>
      <c r="R1870" s="230" t="e">
        <f>R1869/'Summary (banks)'!$R$81</f>
        <v>#DIV/0!</v>
      </c>
      <c r="S1870" s="230" t="e">
        <f>S1869/'Summary (banks)'!$S$81</f>
        <v>#DIV/0!</v>
      </c>
      <c r="T1870" s="230" t="e">
        <f>T1869/'Summary (banks)'!$T$81</f>
        <v>#DIV/0!</v>
      </c>
      <c r="U1870" s="230" t="e">
        <f>U1869/'Summary (banks)'!$U$81</f>
        <v>#DIV/0!</v>
      </c>
      <c r="V1870" s="230">
        <f>V1869/'Summary (banks)'!$V$81</f>
        <v>-0.67686184141615158</v>
      </c>
      <c r="W1870" s="230" t="e">
        <f>W1869/'Summary (banks)'!$W$81</f>
        <v>#DIV/0!</v>
      </c>
      <c r="X1870" s="230" t="e">
        <f>X1869/'Summary (banks)'!$X$81</f>
        <v>#DIV/0!</v>
      </c>
      <c r="Z1870" s="397"/>
    </row>
    <row r="1871" spans="1:26" s="364" customFormat="1" x14ac:dyDescent="0.25">
      <c r="A1871" s="690"/>
      <c r="B1871" s="688"/>
      <c r="C1871" s="359" t="s">
        <v>446</v>
      </c>
      <c r="D1871" s="363">
        <f>D1869/'Summary (banks)'!$D$84</f>
        <v>-0.16599678006867744</v>
      </c>
      <c r="E1871" s="264" t="e">
        <f>E1869/'Summary (banks)'!$E$84</f>
        <v>#DIV/0!</v>
      </c>
      <c r="F1871" s="264" t="e">
        <f>F1869/'Summary (banks)'!$F$84</f>
        <v>#DIV/0!</v>
      </c>
      <c r="G1871" s="264" t="e">
        <f>G1869/'Summary (banks)'!$G$84</f>
        <v>#DIV/0!</v>
      </c>
      <c r="H1871" s="264" t="e">
        <f>H1869/'Summary (banks)'!$H$84</f>
        <v>#DIV/0!</v>
      </c>
      <c r="I1871" s="264" t="e">
        <f>I1869/'Summary (banks)'!$I$84</f>
        <v>#DIV/0!</v>
      </c>
      <c r="J1871" s="264">
        <f>J1869/'Summary (banks)'!$J$84</f>
        <v>-6.2026967813894204E-2</v>
      </c>
      <c r="K1871" s="264" t="e">
        <f>K1869/'Summary (banks)'!$K$84</f>
        <v>#DIV/0!</v>
      </c>
      <c r="L1871" s="264" t="e">
        <f>L1869/'Summary (banks)'!$L$84</f>
        <v>#DIV/0!</v>
      </c>
      <c r="M1871" s="264" t="e">
        <f>M1869/'Summary (banks)'!$M$84</f>
        <v>#DIV/0!</v>
      </c>
      <c r="N1871" s="264" t="e">
        <f>N1869/'Summary (banks)'!$N$84</f>
        <v>#DIV/0!</v>
      </c>
      <c r="O1871" s="264" t="e">
        <f>O1869/'Summary (banks)'!$O$84</f>
        <v>#DIV/0!</v>
      </c>
      <c r="P1871" s="264" t="e">
        <f>P1869/'Summary (banks)'!$P$84</f>
        <v>#DIV/0!</v>
      </c>
      <c r="Q1871" s="264" t="e">
        <f>Q1869/'Summary (banks)'!$Q$84</f>
        <v>#DIV/0!</v>
      </c>
      <c r="R1871" s="264" t="e">
        <f>R1869/'Summary (banks)'!$R$84</f>
        <v>#DIV/0!</v>
      </c>
      <c r="S1871" s="264" t="e">
        <f>S1869/'Summary (banks)'!$S$84</f>
        <v>#DIV/0!</v>
      </c>
      <c r="T1871" s="264" t="e">
        <f>T1869/'Summary (banks)'!$T$84</f>
        <v>#DIV/0!</v>
      </c>
      <c r="U1871" s="264" t="e">
        <f>U1869/'Summary (banks)'!$U$84</f>
        <v>#DIV/0!</v>
      </c>
      <c r="V1871" s="264">
        <f>V1869/'Summary (banks)'!$V$84</f>
        <v>-0.51390838299126385</v>
      </c>
      <c r="W1871" s="264" t="e">
        <f>W1869/'Summary (banks)'!$W$84</f>
        <v>#DIV/0!</v>
      </c>
      <c r="X1871" s="264" t="e">
        <f>X1869/'Summary (banks)'!$X$84</f>
        <v>#DIV/0!</v>
      </c>
      <c r="Y1871" s="360"/>
      <c r="Z1871" s="397"/>
    </row>
    <row r="1872" spans="1:26" s="204" customFormat="1" ht="15.75" thickBot="1" x14ac:dyDescent="0.3">
      <c r="A1872" s="690"/>
      <c r="B1872" s="688"/>
      <c r="C1872" s="372" t="s">
        <v>447</v>
      </c>
      <c r="D1872" s="234">
        <f>D1869/'Summary (banks)'!$D$92</f>
        <v>-0.22948171962900799</v>
      </c>
      <c r="E1872" s="230" t="e">
        <f>E1869/'Summary (banks)'!$E$86</f>
        <v>#DIV/0!</v>
      </c>
      <c r="F1872" s="230" t="e">
        <f>F1869/'Summary (banks)'!$F$86</f>
        <v>#DIV/0!</v>
      </c>
      <c r="G1872" s="230" t="e">
        <f>G1869/'Summary (banks)'!$G$86</f>
        <v>#DIV/0!</v>
      </c>
      <c r="H1872" s="230" t="e">
        <f>H1869/'Summary (banks)'!$H$86</f>
        <v>#DIV/0!</v>
      </c>
      <c r="I1872" s="230" t="e">
        <f>I1869/'Summary (banks)'!$I$86</f>
        <v>#DIV/0!</v>
      </c>
      <c r="J1872" s="230">
        <f>J1869/'Summary (banks)'!$J$86</f>
        <v>-3.4765129911280099E-2</v>
      </c>
      <c r="K1872" s="230" t="e">
        <f>K1869/'Summary (banks)'!$K$86</f>
        <v>#DIV/0!</v>
      </c>
      <c r="L1872" s="230" t="e">
        <f>L1869/'Summary (banks)'!$L$86</f>
        <v>#DIV/0!</v>
      </c>
      <c r="M1872" s="230" t="e">
        <f>M1869/'Summary (banks)'!$M$86</f>
        <v>#DIV/0!</v>
      </c>
      <c r="N1872" s="230" t="e">
        <f>N1869/'Summary (banks)'!$N$86</f>
        <v>#DIV/0!</v>
      </c>
      <c r="O1872" s="230" t="e">
        <f>O1869/'Summary (banks)'!$O$86</f>
        <v>#DIV/0!</v>
      </c>
      <c r="P1872" s="230" t="e">
        <f>P1869/'Summary (banks)'!$P$86</f>
        <v>#DIV/0!</v>
      </c>
      <c r="Q1872" s="230" t="e">
        <f>Q1869/'Summary (banks)'!$Q$86</f>
        <v>#DIV/0!</v>
      </c>
      <c r="R1872" s="230" t="e">
        <f>R1869/'Summary (banks)'!$R$86</f>
        <v>#DIV/0!</v>
      </c>
      <c r="S1872" s="230" t="e">
        <f>S1869/'Summary (banks)'!$S$86</f>
        <v>#DIV/0!</v>
      </c>
      <c r="T1872" s="230" t="e">
        <f>T1869/'Summary (banks)'!$T$86</f>
        <v>#DIV/0!</v>
      </c>
      <c r="U1872" s="230" t="e">
        <f>U1869/'Summary (banks)'!$U$86</f>
        <v>#DIV/0!</v>
      </c>
      <c r="V1872" s="230">
        <f>V1869/'Summary (banks)'!$V$86</f>
        <v>-0.22258099235819609</v>
      </c>
      <c r="W1872" s="230" t="e">
        <f>W1869/'Summary (banks)'!$W$86</f>
        <v>#DIV/0!</v>
      </c>
      <c r="X1872" s="230" t="e">
        <f>X1869/'Summary (banks)'!$X$86</f>
        <v>#DIV/0!</v>
      </c>
      <c r="Z1872" s="397"/>
    </row>
    <row r="1873" spans="1:26" s="230" customFormat="1" ht="15.75" thickBot="1" x14ac:dyDescent="0.3">
      <c r="A1873" s="690"/>
      <c r="B1873" s="688"/>
      <c r="C1873" s="201" t="s">
        <v>498</v>
      </c>
      <c r="D1873" s="201">
        <f>D1852/D1849</f>
        <v>-9.375E-2</v>
      </c>
      <c r="E1873" s="201" t="e">
        <f>E1852/E1849</f>
        <v>#DIV/0!</v>
      </c>
      <c r="F1873" s="201" t="e">
        <f t="shared" ref="F1873:X1873" si="81">F1852/F1849</f>
        <v>#DIV/0!</v>
      </c>
      <c r="G1873" s="201" t="e">
        <f t="shared" si="81"/>
        <v>#DIV/0!</v>
      </c>
      <c r="H1873" s="201" t="e">
        <f t="shared" si="81"/>
        <v>#DIV/0!</v>
      </c>
      <c r="I1873" s="201" t="e">
        <f t="shared" si="81"/>
        <v>#DIV/0!</v>
      </c>
      <c r="J1873" s="201">
        <f t="shared" si="81"/>
        <v>-4.7619047619047616E-2</v>
      </c>
      <c r="K1873" s="201" t="e">
        <f t="shared" si="81"/>
        <v>#DIV/0!</v>
      </c>
      <c r="L1873" s="201" t="e">
        <f t="shared" si="81"/>
        <v>#DIV/0!</v>
      </c>
      <c r="M1873" s="201" t="e">
        <f t="shared" si="81"/>
        <v>#DIV/0!</v>
      </c>
      <c r="N1873" s="201" t="e">
        <f t="shared" si="81"/>
        <v>#DIV/0!</v>
      </c>
      <c r="O1873" s="201" t="e">
        <f t="shared" si="81"/>
        <v>#DIV/0!</v>
      </c>
      <c r="P1873" s="201" t="e">
        <f t="shared" si="81"/>
        <v>#DIV/0!</v>
      </c>
      <c r="Q1873" s="201" t="e">
        <f t="shared" si="81"/>
        <v>#DIV/0!</v>
      </c>
      <c r="R1873" s="201" t="e">
        <f t="shared" si="81"/>
        <v>#DIV/0!</v>
      </c>
      <c r="S1873" s="201" t="e">
        <f t="shared" si="81"/>
        <v>#DIV/0!</v>
      </c>
      <c r="T1873" s="201" t="e">
        <f t="shared" si="81"/>
        <v>#DIV/0!</v>
      </c>
      <c r="U1873" s="201" t="e">
        <f t="shared" si="81"/>
        <v>#DIV/0!</v>
      </c>
      <c r="V1873" s="201">
        <f t="shared" si="81"/>
        <v>-0.18181818181818182</v>
      </c>
      <c r="W1873" s="201" t="e">
        <f t="shared" si="81"/>
        <v>#DIV/0!</v>
      </c>
      <c r="X1873" s="201" t="e">
        <f t="shared" si="81"/>
        <v>#DIV/0!</v>
      </c>
      <c r="Y1873" s="201"/>
      <c r="Z1873" s="407"/>
    </row>
    <row r="1874" spans="1:26" s="230" customFormat="1" x14ac:dyDescent="0.25">
      <c r="A1874" s="690"/>
      <c r="B1874" s="688"/>
      <c r="C1874" s="382" t="s">
        <v>445</v>
      </c>
      <c r="D1874" s="230">
        <f>D1873/'Summary (banks)'!$D$94</f>
        <v>-0.48546211562289332</v>
      </c>
      <c r="E1874" s="230" t="e">
        <f>E1873/'Summary (banks)'!$E$94</f>
        <v>#DIV/0!</v>
      </c>
      <c r="F1874" s="230" t="e">
        <f>F1873/'Summary (banks)'!$F$94</f>
        <v>#DIV/0!</v>
      </c>
      <c r="G1874" s="230" t="e">
        <f>G1873/'Summary (banks)'!$G$94</f>
        <v>#DIV/0!</v>
      </c>
      <c r="H1874" s="230" t="e">
        <f>H1873/'Summary (banks)'!$H$94</f>
        <v>#DIV/0!</v>
      </c>
      <c r="I1874" s="230" t="e">
        <f>I1873/'Summary (banks)'!$I$94</f>
        <v>#DIV/0!</v>
      </c>
      <c r="J1874" s="230">
        <f>J1873/'Summary (banks)'!$J$94</f>
        <v>-0.20885257065032345</v>
      </c>
      <c r="K1874" s="230" t="e">
        <f>K1873/'Summary (banks)'!$K$94</f>
        <v>#DIV/0!</v>
      </c>
      <c r="L1874" s="230" t="e">
        <f>L1873/'Summary (banks)'!$L$94</f>
        <v>#DIV/0!</v>
      </c>
      <c r="M1874" s="230" t="e">
        <f>M1873/'Summary (banks)'!$M$94</f>
        <v>#DIV/0!</v>
      </c>
      <c r="N1874" s="230" t="e">
        <f>N1873/'Summary (banks)'!$N$94</f>
        <v>#DIV/0!</v>
      </c>
      <c r="O1874" s="230" t="e">
        <f>O1873/'Summary (banks)'!$O$94</f>
        <v>#DIV/0!</v>
      </c>
      <c r="P1874" s="230" t="e">
        <f>P1873/'Summary (banks)'!$P$94</f>
        <v>#DIV/0!</v>
      </c>
      <c r="Q1874" s="230" t="e">
        <f>Q1873/'Summary (banks)'!$Q$94</f>
        <v>#DIV/0!</v>
      </c>
      <c r="R1874" s="230" t="e">
        <f>R1873/'Summary (banks)'!$R$94</f>
        <v>#DIV/0!</v>
      </c>
      <c r="S1874" s="230" t="e">
        <f>S1873/'Summary (banks)'!$S$94</f>
        <v>#DIV/0!</v>
      </c>
      <c r="T1874" s="230" t="e">
        <f>T1873/'Summary (banks)'!$T$94</f>
        <v>#DIV/0!</v>
      </c>
      <c r="U1874" s="230" t="e">
        <f>U1873/'Summary (banks)'!$U$94</f>
        <v>#DIV/0!</v>
      </c>
      <c r="V1874" s="230">
        <f>V1873/'Summary (banks)'!$V$94</f>
        <v>-0.87404896350114747</v>
      </c>
      <c r="W1874" s="230" t="e">
        <f>W1873/'Summary (banks)'!$W$94</f>
        <v>#DIV/0!</v>
      </c>
      <c r="X1874" s="230" t="e">
        <f>X1873/'Summary (banks)'!$X$94</f>
        <v>#DIV/0!</v>
      </c>
      <c r="Z1874" s="399"/>
    </row>
    <row r="1875" spans="1:26" s="386" customFormat="1" x14ac:dyDescent="0.25">
      <c r="A1875" s="690"/>
      <c r="B1875" s="688"/>
      <c r="C1875" s="383" t="s">
        <v>446</v>
      </c>
      <c r="D1875" s="264">
        <f>D1873/'Summary (banks)'!$D$97</f>
        <v>-0.35507728957636697</v>
      </c>
      <c r="E1875" s="264" t="e">
        <f>E1873/'Summary (banks)'!$E$97</f>
        <v>#DIV/0!</v>
      </c>
      <c r="F1875" s="264" t="e">
        <f>F1873/'Summary (banks)'!$F$97</f>
        <v>#DIV/0!</v>
      </c>
      <c r="G1875" s="264" t="e">
        <f>G1873/'Summary (banks)'!$G$97</f>
        <v>#DIV/0!</v>
      </c>
      <c r="H1875" s="264" t="e">
        <f>H1873/'Summary (banks)'!$H$97</f>
        <v>#DIV/0!</v>
      </c>
      <c r="I1875" s="264" t="e">
        <f>I1873/'Summary (banks)'!$I$97</f>
        <v>#DIV/0!</v>
      </c>
      <c r="J1875" s="264">
        <f>J1873/'Summary (banks)'!$J$97</f>
        <v>-0.17380193632583688</v>
      </c>
      <c r="K1875" s="264" t="e">
        <f>K1873/'Summary (banks)'!$K$97</f>
        <v>#DIV/0!</v>
      </c>
      <c r="L1875" s="264" t="e">
        <f>L1873/'Summary (banks)'!$L$97</f>
        <v>#DIV/0!</v>
      </c>
      <c r="M1875" s="264" t="e">
        <f>M1873/'Summary (banks)'!$M$97</f>
        <v>#DIV/0!</v>
      </c>
      <c r="N1875" s="264" t="e">
        <f>N1873/'Summary (banks)'!$N$97</f>
        <v>#DIV/0!</v>
      </c>
      <c r="O1875" s="264" t="e">
        <f>O1873/'Summary (banks)'!$O$97</f>
        <v>#DIV/0!</v>
      </c>
      <c r="P1875" s="264" t="e">
        <f>P1873/'Summary (banks)'!$P$97</f>
        <v>#DIV/0!</v>
      </c>
      <c r="Q1875" s="264" t="e">
        <f>Q1873/'Summary (banks)'!$Q$97</f>
        <v>#DIV/0!</v>
      </c>
      <c r="R1875" s="264" t="e">
        <f>R1873/'Summary (banks)'!$R$97</f>
        <v>#DIV/0!</v>
      </c>
      <c r="S1875" s="264" t="e">
        <f>S1873/'Summary (banks)'!$S$97</f>
        <v>#DIV/0!</v>
      </c>
      <c r="T1875" s="264" t="e">
        <f>T1873/'Summary (banks)'!$T$97</f>
        <v>#DIV/0!</v>
      </c>
      <c r="U1875" s="264" t="e">
        <f>U1873/'Summary (banks)'!$U$97</f>
        <v>#DIV/0!</v>
      </c>
      <c r="V1875" s="264">
        <f>V1873/'Summary (banks)'!$V$97</f>
        <v>-0.69614432260346659</v>
      </c>
      <c r="W1875" s="264" t="e">
        <f>W1873/'Summary (banks)'!$W$97</f>
        <v>#DIV/0!</v>
      </c>
      <c r="X1875" s="264" t="e">
        <f>X1873/'Summary (banks)'!$X$97</f>
        <v>#DIV/0!</v>
      </c>
      <c r="Y1875" s="264"/>
      <c r="Z1875" s="399"/>
    </row>
    <row r="1876" spans="1:26" s="230" customFormat="1" x14ac:dyDescent="0.25">
      <c r="A1876" s="690"/>
      <c r="B1876" s="688"/>
      <c r="C1876" s="385" t="s">
        <v>447</v>
      </c>
      <c r="D1876" s="230">
        <f>D1873/'Summary (banks)'!$D$105</f>
        <v>-0.43213279020662509</v>
      </c>
      <c r="E1876" s="230" t="e">
        <f>E1873/'Summary (banks)'!$E$99</f>
        <v>#DIV/0!</v>
      </c>
      <c r="F1876" s="230" t="e">
        <f>F1873/'Summary (banks)'!$F$99</f>
        <v>#DIV/0!</v>
      </c>
      <c r="G1876" s="230" t="e">
        <f>G1873/'Summary (banks)'!$G$99</f>
        <v>#DIV/0!</v>
      </c>
      <c r="H1876" s="230" t="e">
        <f>H1873/'Summary (banks)'!$H$99</f>
        <v>#DIV/0!</v>
      </c>
      <c r="I1876" s="230" t="e">
        <f>I1873/'Summary (banks)'!$I$99</f>
        <v>#DIV/0!</v>
      </c>
      <c r="J1876" s="230">
        <f>J1873/'Summary (banks)'!$J$99</f>
        <v>-0.13113344196994386</v>
      </c>
      <c r="K1876" s="230" t="e">
        <f>K1873/'Summary (banks)'!$K$99</f>
        <v>#DIV/0!</v>
      </c>
      <c r="L1876" s="230" t="e">
        <f>L1873/'Summary (banks)'!$L$99</f>
        <v>#DIV/0!</v>
      </c>
      <c r="M1876" s="230" t="e">
        <f>M1873/'Summary (banks)'!$M$99</f>
        <v>#DIV/0!</v>
      </c>
      <c r="N1876" s="230" t="e">
        <f>N1873/'Summary (banks)'!$N$99</f>
        <v>#DIV/0!</v>
      </c>
      <c r="O1876" s="230" t="e">
        <f>O1873/'Summary (banks)'!$O$99</f>
        <v>#DIV/0!</v>
      </c>
      <c r="P1876" s="230" t="e">
        <f>P1873/'Summary (banks)'!$P$99</f>
        <v>#DIV/0!</v>
      </c>
      <c r="Q1876" s="230" t="e">
        <f>Q1873/'Summary (banks)'!$Q$99</f>
        <v>#DIV/0!</v>
      </c>
      <c r="R1876" s="230" t="e">
        <f>R1873/'Summary (banks)'!$R$99</f>
        <v>#DIV/0!</v>
      </c>
      <c r="S1876" s="230" t="e">
        <f>S1873/'Summary (banks)'!$S$99</f>
        <v>#DIV/0!</v>
      </c>
      <c r="T1876" s="230" t="e">
        <f>T1873/'Summary (banks)'!$T$99</f>
        <v>#DIV/0!</v>
      </c>
      <c r="U1876" s="230" t="e">
        <f>U1873/'Summary (banks)'!$U$99</f>
        <v>#DIV/0!</v>
      </c>
      <c r="V1876" s="230">
        <f>V1873/'Summary (banks)'!$V$99</f>
        <v>-0.45287228109313998</v>
      </c>
      <c r="W1876" s="230" t="e">
        <f>W1873/'Summary (banks)'!$W$99</f>
        <v>#DIV/0!</v>
      </c>
      <c r="X1876" s="230" t="e">
        <f>X1873/'Summary (banks)'!$X$99</f>
        <v>#DIV/0!</v>
      </c>
      <c r="Z1876" s="399"/>
    </row>
    <row r="1877" spans="1:26" s="51" customFormat="1" ht="15.75" thickBot="1" x14ac:dyDescent="0.3">
      <c r="A1877" s="422"/>
      <c r="B1877" s="423"/>
      <c r="C1877" s="424"/>
      <c r="D1877" s="425"/>
      <c r="E1877" s="426"/>
      <c r="F1877" s="426"/>
      <c r="G1877" s="426"/>
      <c r="H1877" s="426"/>
      <c r="I1877" s="426"/>
      <c r="J1877" s="426"/>
      <c r="K1877" s="426"/>
      <c r="L1877" s="426"/>
      <c r="M1877" s="426"/>
      <c r="N1877" s="426"/>
      <c r="O1877" s="426"/>
      <c r="P1877" s="426"/>
      <c r="Q1877" s="426"/>
      <c r="R1877" s="426"/>
      <c r="S1877" s="426"/>
      <c r="T1877" s="426"/>
      <c r="U1877" s="426"/>
      <c r="V1877" s="426"/>
      <c r="W1877" s="426"/>
      <c r="X1877" s="426"/>
      <c r="Y1877" s="97"/>
      <c r="Z1877" s="97"/>
    </row>
    <row r="1878" spans="1:26" s="204" customFormat="1" ht="15.75" thickBot="1" x14ac:dyDescent="0.3">
      <c r="A1878" s="682" t="s">
        <v>359</v>
      </c>
      <c r="B1878" s="684" t="s">
        <v>331</v>
      </c>
      <c r="C1878" s="188" t="s">
        <v>2</v>
      </c>
      <c r="D1878" s="203">
        <f>SUM(E1878:X1878)</f>
        <v>23</v>
      </c>
      <c r="E1878" s="203"/>
      <c r="F1878" s="203"/>
      <c r="G1878" s="203"/>
      <c r="H1878" s="203"/>
      <c r="I1878" s="203"/>
      <c r="J1878" s="188"/>
      <c r="K1878" s="188"/>
      <c r="L1878" s="188"/>
      <c r="M1878" s="188">
        <f>'BPCE group'!C17</f>
        <v>23</v>
      </c>
      <c r="N1878" s="188"/>
      <c r="O1878" s="188"/>
      <c r="P1878" s="188"/>
      <c r="Q1878" s="188"/>
      <c r="R1878" s="188"/>
      <c r="S1878" s="188"/>
      <c r="T1878" s="188"/>
      <c r="U1878" s="188"/>
      <c r="V1878" s="188"/>
      <c r="W1878" s="188"/>
      <c r="X1878" s="188"/>
      <c r="Y1878" s="188"/>
      <c r="Z1878" s="404"/>
    </row>
    <row r="1879" spans="1:26" s="23" customFormat="1" x14ac:dyDescent="0.25">
      <c r="A1879" s="683"/>
      <c r="B1879" s="685"/>
      <c r="C1879" s="189" t="s">
        <v>333</v>
      </c>
      <c r="D1879" s="230">
        <f>D1878/'Summary (banks)'!$D$3</f>
        <v>4.7091830669408367E-5</v>
      </c>
      <c r="E1879" s="230">
        <f>E1878/'Summary (banks)'!$E$3</f>
        <v>0</v>
      </c>
      <c r="F1879" s="230">
        <f>F1878/'Summary (banks)'!$F$3</f>
        <v>0</v>
      </c>
      <c r="G1879" s="230">
        <f>G1878/'Summary (banks)'!$G$3</f>
        <v>0</v>
      </c>
      <c r="H1879" s="230">
        <f>H1878/'Summary (banks)'!$H$3</f>
        <v>0</v>
      </c>
      <c r="I1879" s="230">
        <f>I1878/'Summary (banks)'!$I$3</f>
        <v>0</v>
      </c>
      <c r="J1879" s="230">
        <f>J1878/'Summary (banks)'!$J$3</f>
        <v>0</v>
      </c>
      <c r="K1879" s="230">
        <f>K1878/'Summary (banks)'!$K$3</f>
        <v>0</v>
      </c>
      <c r="L1879" s="230">
        <f>L1878/'Summary (banks)'!$L$3</f>
        <v>0</v>
      </c>
      <c r="M1879" s="230">
        <f>M1878/'Summary (banks)'!$M$3</f>
        <v>9.6379483741200131E-4</v>
      </c>
      <c r="N1879" s="230">
        <f>N1878/'Summary (banks)'!$N$3</f>
        <v>0</v>
      </c>
      <c r="O1879" s="230">
        <f>O1878/'Summary (banks)'!$O$3</f>
        <v>0</v>
      </c>
      <c r="P1879" s="230">
        <f>P1878/'Summary (banks)'!$P$3</f>
        <v>0</v>
      </c>
      <c r="Q1879" s="230">
        <f>Q1878/'Summary (banks)'!$Q$3</f>
        <v>0</v>
      </c>
      <c r="R1879" s="230">
        <f>R1878/'Summary (banks)'!$R$3</f>
        <v>0</v>
      </c>
      <c r="S1879" s="230">
        <f>S1878/'Summary (banks)'!$S$3</f>
        <v>0</v>
      </c>
      <c r="T1879" s="230">
        <f>T1878/'Summary (banks)'!$T$3</f>
        <v>0</v>
      </c>
      <c r="U1879" s="230">
        <f>U1878/'Summary (banks)'!$U$3</f>
        <v>0</v>
      </c>
      <c r="V1879" s="230">
        <f>V1878/'Summary (banks)'!$V$3</f>
        <v>0</v>
      </c>
      <c r="W1879" s="230">
        <f>W1878/'Summary (banks)'!$W$3</f>
        <v>0</v>
      </c>
      <c r="X1879" s="230">
        <f>X1878/'Summary (banks)'!$X$3</f>
        <v>0</v>
      </c>
      <c r="Y1879" s="204"/>
      <c r="Z1879" s="397"/>
    </row>
    <row r="1880" spans="1:26" s="360" customFormat="1" ht="15.75" thickBot="1" x14ac:dyDescent="0.3">
      <c r="A1880" s="683"/>
      <c r="B1880" s="685"/>
      <c r="C1880" s="359" t="s">
        <v>334</v>
      </c>
      <c r="D1880" s="264">
        <f>D1878/'Summary (banks)'!$D$7</f>
        <v>8.9717898440155072E-5</v>
      </c>
      <c r="E1880" s="264">
        <f>E1878/'Summary (banks)'!$E$7</f>
        <v>0</v>
      </c>
      <c r="F1880" s="264">
        <f>F1878/'Summary (banks)'!$F$7</f>
        <v>0</v>
      </c>
      <c r="G1880" s="264">
        <f>G1878/'Summary (banks)'!$G$7</f>
        <v>0</v>
      </c>
      <c r="H1880" s="264">
        <f>H1878/'Summary (banks)'!$H$7</f>
        <v>0</v>
      </c>
      <c r="I1880" s="264">
        <f>I1878/'Summary (banks)'!$I$7</f>
        <v>0</v>
      </c>
      <c r="J1880" s="264">
        <f>J1878/'Summary (banks)'!$J$7</f>
        <v>0</v>
      </c>
      <c r="K1880" s="264">
        <f>K1878/'Summary (banks)'!$K$7</f>
        <v>0</v>
      </c>
      <c r="L1880" s="264">
        <f>L1878/'Summary (banks)'!$L$7</f>
        <v>0</v>
      </c>
      <c r="M1880" s="264">
        <f>M1878/'Summary (banks)'!$M$7</f>
        <v>4.8461862621154653E-3</v>
      </c>
      <c r="N1880" s="264">
        <f>N1878/'Summary (banks)'!$N$7</f>
        <v>0</v>
      </c>
      <c r="O1880" s="264">
        <f>O1878/'Summary (banks)'!$O$7</f>
        <v>0</v>
      </c>
      <c r="P1880" s="264">
        <f>P1878/'Summary (banks)'!$P$7</f>
        <v>0</v>
      </c>
      <c r="Q1880" s="264">
        <f>Q1878/'Summary (banks)'!$Q$7</f>
        <v>0</v>
      </c>
      <c r="R1880" s="264">
        <f>R1878/'Summary (banks)'!$R$7</f>
        <v>0</v>
      </c>
      <c r="S1880" s="264">
        <f>S1878/'Summary (banks)'!$S$7</f>
        <v>0</v>
      </c>
      <c r="T1880" s="264">
        <f>T1878/'Summary (banks)'!$T$7</f>
        <v>0</v>
      </c>
      <c r="U1880" s="264">
        <f>U1878/'Summary (banks)'!$U$7</f>
        <v>0</v>
      </c>
      <c r="V1880" s="264">
        <f>V1878/'Summary (banks)'!$V$7</f>
        <v>0</v>
      </c>
      <c r="W1880" s="264">
        <f>W1878/'Summary (banks)'!$W$7</f>
        <v>0</v>
      </c>
      <c r="X1880" s="264">
        <f>X1878/'Summary (banks)'!$X$7</f>
        <v>0</v>
      </c>
      <c r="Z1880" s="397"/>
    </row>
    <row r="1881" spans="1:26" s="204" customFormat="1" ht="15.75" thickBot="1" x14ac:dyDescent="0.3">
      <c r="A1881" s="683"/>
      <c r="B1881" s="685"/>
      <c r="C1881" s="188" t="s">
        <v>6</v>
      </c>
      <c r="D1881" s="203">
        <f>SUM(E1881:X1881)</f>
        <v>8</v>
      </c>
      <c r="E1881" s="203"/>
      <c r="F1881" s="203"/>
      <c r="G1881" s="203"/>
      <c r="H1881" s="203"/>
      <c r="I1881" s="203"/>
      <c r="J1881" s="188"/>
      <c r="K1881" s="188"/>
      <c r="L1881" s="188"/>
      <c r="M1881" s="188">
        <f>'BPCE group'!E17</f>
        <v>8</v>
      </c>
      <c r="N1881" s="188"/>
      <c r="O1881" s="188"/>
      <c r="P1881" s="188"/>
      <c r="Q1881" s="188"/>
      <c r="R1881" s="188"/>
      <c r="S1881" s="188"/>
      <c r="T1881" s="188"/>
      <c r="U1881" s="188"/>
      <c r="V1881" s="188"/>
      <c r="W1881" s="188"/>
      <c r="X1881" s="188"/>
      <c r="Y1881" s="188"/>
      <c r="Z1881" s="404"/>
    </row>
    <row r="1882" spans="1:26" s="23" customFormat="1" x14ac:dyDescent="0.25">
      <c r="A1882" s="683"/>
      <c r="B1882" s="685"/>
      <c r="C1882" s="189" t="s">
        <v>335</v>
      </c>
      <c r="D1882" s="230">
        <f>D1881/'Summary (banks)'!$D$29</f>
        <v>8.4818735287006751E-5</v>
      </c>
      <c r="E1882" s="230">
        <f>E1881/'Summary (banks)'!$E$29</f>
        <v>0</v>
      </c>
      <c r="F1882" s="230">
        <f>F1881/'Summary (banks)'!$F$29</f>
        <v>0</v>
      </c>
      <c r="G1882" s="230">
        <f>G1881/'Summary (banks)'!$G$29</f>
        <v>0</v>
      </c>
      <c r="H1882" s="230">
        <f>H1881/'Summary (banks)'!$H$29</f>
        <v>0</v>
      </c>
      <c r="I1882" s="230">
        <f>I1881/'Summary (banks)'!$I$29</f>
        <v>0</v>
      </c>
      <c r="J1882" s="230">
        <f>J1881/'Summary (banks)'!$J$29</f>
        <v>0</v>
      </c>
      <c r="K1882" s="230">
        <f>K1881/'Summary (banks)'!$K$29</f>
        <v>0</v>
      </c>
      <c r="L1882" s="230">
        <f>L1881/'Summary (banks)'!$L$29</f>
        <v>0</v>
      </c>
      <c r="M1882" s="230">
        <f>M1881/'Summary (banks)'!$M$29</f>
        <v>1.2113870381586917E-3</v>
      </c>
      <c r="N1882" s="230">
        <f>N1881/'Summary (banks)'!$N$29</f>
        <v>0</v>
      </c>
      <c r="O1882" s="230">
        <f>O1881/'Summary (banks)'!$O$29</f>
        <v>0</v>
      </c>
      <c r="P1882" s="230">
        <f>P1881/'Summary (banks)'!$P$29</f>
        <v>0</v>
      </c>
      <c r="Q1882" s="230">
        <f>Q1881/'Summary (banks)'!$Q$29</f>
        <v>0</v>
      </c>
      <c r="R1882" s="230">
        <f>R1881/'Summary (banks)'!$R$29</f>
        <v>0</v>
      </c>
      <c r="S1882" s="230">
        <f>S1881/'Summary (banks)'!$S$29</f>
        <v>0</v>
      </c>
      <c r="T1882" s="230">
        <f>T1881/'Summary (banks)'!$T$29</f>
        <v>0</v>
      </c>
      <c r="U1882" s="230">
        <f>U1881/'Summary (banks)'!$U$29</f>
        <v>0</v>
      </c>
      <c r="V1882" s="230">
        <f>V1881/'Summary (banks)'!$V$29</f>
        <v>0</v>
      </c>
      <c r="W1882" s="230">
        <f>W1881/'Summary (banks)'!$W$29</f>
        <v>0</v>
      </c>
      <c r="X1882" s="230">
        <f>X1881/'Summary (banks)'!$X$29</f>
        <v>0</v>
      </c>
      <c r="Y1882" s="204"/>
      <c r="Z1882" s="397"/>
    </row>
    <row r="1883" spans="1:26" s="360" customFormat="1" ht="15.75" thickBot="1" x14ac:dyDescent="0.3">
      <c r="A1883" s="683"/>
      <c r="B1883" s="685"/>
      <c r="C1883" s="359" t="s">
        <v>336</v>
      </c>
      <c r="D1883" s="264">
        <f>D1881/'Summary (banks)'!$D$33</f>
        <v>1.1819330116495964E-4</v>
      </c>
      <c r="E1883" s="264">
        <f>E1881/'Summary (banks)'!$E$33</f>
        <v>0</v>
      </c>
      <c r="F1883" s="264">
        <f>F1881/'Summary (banks)'!$F$33</f>
        <v>0</v>
      </c>
      <c r="G1883" s="264">
        <f>G1881/'Summary (banks)'!$G$33</f>
        <v>0</v>
      </c>
      <c r="H1883" s="264">
        <f>H1881/'Summary (banks)'!$H$33</f>
        <v>0</v>
      </c>
      <c r="I1883" s="264">
        <f>I1881/'Summary (banks)'!$I$33</f>
        <v>0</v>
      </c>
      <c r="J1883" s="264">
        <f>J1881/'Summary (banks)'!$J$33</f>
        <v>0</v>
      </c>
      <c r="K1883" s="264">
        <f>K1881/'Summary (banks)'!$K$33</f>
        <v>0</v>
      </c>
      <c r="L1883" s="264">
        <f>L1881/'Summary (banks)'!$L$33</f>
        <v>0</v>
      </c>
      <c r="M1883" s="264">
        <f>M1881/'Summary (banks)'!$M$33</f>
        <v>4.6323103647944409E-3</v>
      </c>
      <c r="N1883" s="264">
        <f>N1881/'Summary (banks)'!$N$33</f>
        <v>0</v>
      </c>
      <c r="O1883" s="264">
        <f>O1881/'Summary (banks)'!$O$33</f>
        <v>0</v>
      </c>
      <c r="P1883" s="264">
        <f>P1881/'Summary (banks)'!$P$33</f>
        <v>0</v>
      </c>
      <c r="Q1883" s="264">
        <f>Q1881/'Summary (banks)'!$Q$33</f>
        <v>0</v>
      </c>
      <c r="R1883" s="264">
        <f>R1881/'Summary (banks)'!$R$33</f>
        <v>0</v>
      </c>
      <c r="S1883" s="264">
        <f>S1881/'Summary (banks)'!$S$33</f>
        <v>0</v>
      </c>
      <c r="T1883" s="264">
        <f>T1881/'Summary (banks)'!$T$33</f>
        <v>0</v>
      </c>
      <c r="U1883" s="264">
        <f>U1881/'Summary (banks)'!$U$33</f>
        <v>0</v>
      </c>
      <c r="V1883" s="264">
        <f>V1881/'Summary (banks)'!$V$33</f>
        <v>0</v>
      </c>
      <c r="W1883" s="264">
        <f>W1881/'Summary (banks)'!$W$33</f>
        <v>0</v>
      </c>
      <c r="X1883" s="264">
        <f>X1881/'Summary (banks)'!$X$33</f>
        <v>0</v>
      </c>
      <c r="Z1883" s="397"/>
    </row>
    <row r="1884" spans="1:26" s="204" customFormat="1" ht="15.75" thickBot="1" x14ac:dyDescent="0.3">
      <c r="A1884" s="683"/>
      <c r="B1884" s="685"/>
      <c r="C1884" s="188" t="s">
        <v>400</v>
      </c>
      <c r="D1884" s="203">
        <f>SUM(E1884:X1884)</f>
        <v>4</v>
      </c>
      <c r="E1884" s="203"/>
      <c r="F1884" s="203"/>
      <c r="G1884" s="203"/>
      <c r="H1884" s="203"/>
      <c r="I1884" s="203"/>
      <c r="J1884" s="188"/>
      <c r="K1884" s="188"/>
      <c r="L1884" s="188"/>
      <c r="M1884" s="188">
        <f>'BPCE group'!F17</f>
        <v>4</v>
      </c>
      <c r="N1884" s="188"/>
      <c r="O1884" s="188"/>
      <c r="P1884" s="188"/>
      <c r="Q1884" s="188"/>
      <c r="R1884" s="188"/>
      <c r="S1884" s="188"/>
      <c r="T1884" s="188"/>
      <c r="U1884" s="188"/>
      <c r="V1884" s="188"/>
      <c r="W1884" s="188"/>
      <c r="X1884" s="188"/>
      <c r="Y1884" s="188"/>
      <c r="Z1884" s="404"/>
    </row>
    <row r="1885" spans="1:26" s="23" customFormat="1" x14ac:dyDescent="0.25">
      <c r="A1885" s="683"/>
      <c r="B1885" s="685"/>
      <c r="C1885" s="189" t="s">
        <v>401</v>
      </c>
      <c r="D1885" s="230">
        <f>D1884/'Summary (banks)'!$D$42</f>
        <v>1.4338262052820131E-4</v>
      </c>
      <c r="E1885" s="230">
        <f>E1884/'Summary (banks)'!$E$42</f>
        <v>0</v>
      </c>
      <c r="F1885" s="230">
        <f>F1884/'Summary (banks)'!$F$42</f>
        <v>0</v>
      </c>
      <c r="G1885" s="230">
        <f>G1884/'Summary (banks)'!$G$42</f>
        <v>0</v>
      </c>
      <c r="H1885" s="230">
        <f>H1884/'Summary (banks)'!$H$42</f>
        <v>0</v>
      </c>
      <c r="I1885" s="230">
        <f>I1884/'Summary (banks)'!$I$42</f>
        <v>0</v>
      </c>
      <c r="J1885" s="230">
        <f>J1884/'Summary (banks)'!$J$42</f>
        <v>0</v>
      </c>
      <c r="K1885" s="230">
        <f>K1884/'Summary (banks)'!$K$42</f>
        <v>0</v>
      </c>
      <c r="L1885" s="230">
        <f>L1884/'Summary (banks)'!$L$42</f>
        <v>0</v>
      </c>
      <c r="M1885" s="230">
        <f>M1884/'Summary (banks)'!$M$42</f>
        <v>1.7226528854435831E-3</v>
      </c>
      <c r="N1885" s="230">
        <f>N1884/'Summary (banks)'!$N$42</f>
        <v>0</v>
      </c>
      <c r="O1885" s="230">
        <f>O1884/'Summary (banks)'!$O$42</f>
        <v>0</v>
      </c>
      <c r="P1885" s="230">
        <f>P1884/'Summary (banks)'!$P$42</f>
        <v>0</v>
      </c>
      <c r="Q1885" s="230">
        <f>Q1884/'Summary (banks)'!$Q$42</f>
        <v>0</v>
      </c>
      <c r="R1885" s="230">
        <f>R1884/'Summary (banks)'!$R$42</f>
        <v>0</v>
      </c>
      <c r="S1885" s="230">
        <f>S1884/'Summary (banks)'!$S$42</f>
        <v>0</v>
      </c>
      <c r="T1885" s="230">
        <f>T1884/'Summary (banks)'!$T$42</f>
        <v>0</v>
      </c>
      <c r="U1885" s="230">
        <f>U1884/'Summary (banks)'!$U$42</f>
        <v>0</v>
      </c>
      <c r="V1885" s="230">
        <f>V1884/'Summary (banks)'!$V$42</f>
        <v>0</v>
      </c>
      <c r="W1885" s="230">
        <f>W1884/'Summary (banks)'!$W$42</f>
        <v>0</v>
      </c>
      <c r="X1885" s="230">
        <f>X1884/'Summary (banks)'!$X$42</f>
        <v>0</v>
      </c>
      <c r="Y1885" s="204"/>
      <c r="Z1885" s="397"/>
    </row>
    <row r="1886" spans="1:26" s="360" customFormat="1" ht="15.75" thickBot="1" x14ac:dyDescent="0.3">
      <c r="A1886" s="683"/>
      <c r="B1886" s="685"/>
      <c r="C1886" s="359" t="s">
        <v>402</v>
      </c>
      <c r="D1886" s="264">
        <f>D1884/'Summary (banks)'!$D$46</f>
        <v>2.1463676881119703E-4</v>
      </c>
      <c r="E1886" s="264">
        <f>E1884/'Summary (banks)'!$E$46</f>
        <v>0</v>
      </c>
      <c r="F1886" s="264">
        <f>F1884/'Summary (banks)'!$F$46</f>
        <v>0</v>
      </c>
      <c r="G1886" s="264">
        <f>G1884/'Summary (banks)'!$G$46</f>
        <v>0</v>
      </c>
      <c r="H1886" s="264">
        <f>H1884/'Summary (banks)'!$H$46</f>
        <v>0</v>
      </c>
      <c r="I1886" s="264">
        <f>I1884/'Summary (banks)'!$I$46</f>
        <v>0</v>
      </c>
      <c r="J1886" s="264">
        <f>J1884/'Summary (banks)'!$J$46</f>
        <v>0</v>
      </c>
      <c r="K1886" s="264">
        <f>K1884/'Summary (banks)'!$K$46</f>
        <v>0</v>
      </c>
      <c r="L1886" s="264">
        <f>L1884/'Summary (banks)'!$L$46</f>
        <v>0</v>
      </c>
      <c r="M1886" s="264">
        <f>M1884/'Summary (banks)'!$M$46</f>
        <v>7.1174377224199285E-3</v>
      </c>
      <c r="N1886" s="264">
        <f>N1884/'Summary (banks)'!$N$46</f>
        <v>0</v>
      </c>
      <c r="O1886" s="264">
        <f>O1884/'Summary (banks)'!$O$46</f>
        <v>0</v>
      </c>
      <c r="P1886" s="264">
        <f>P1884/'Summary (banks)'!$P$46</f>
        <v>0</v>
      </c>
      <c r="Q1886" s="264">
        <f>Q1884/'Summary (banks)'!$Q$46</f>
        <v>0</v>
      </c>
      <c r="R1886" s="264">
        <f>R1884/'Summary (banks)'!$R$46</f>
        <v>0</v>
      </c>
      <c r="S1886" s="264">
        <f>S1884/'Summary (banks)'!$S$46</f>
        <v>0</v>
      </c>
      <c r="T1886" s="264">
        <f>T1884/'Summary (banks)'!$T$46</f>
        <v>0</v>
      </c>
      <c r="U1886" s="264">
        <f>U1884/'Summary (banks)'!$U$46</f>
        <v>0</v>
      </c>
      <c r="V1886" s="264">
        <f>V1884/'Summary (banks)'!$V$46</f>
        <v>0</v>
      </c>
      <c r="W1886" s="264">
        <f>W1884/'Summary (banks)'!$W$46</f>
        <v>0</v>
      </c>
      <c r="X1886" s="264">
        <f>X1884/'Summary (banks)'!$X$46</f>
        <v>0</v>
      </c>
      <c r="Z1886" s="397"/>
    </row>
    <row r="1887" spans="1:26" s="204" customFormat="1" ht="15.75" thickBot="1" x14ac:dyDescent="0.3">
      <c r="A1887" s="683"/>
      <c r="B1887" s="685"/>
      <c r="C1887" s="188" t="s">
        <v>3</v>
      </c>
      <c r="D1887" s="188">
        <f>SUM(E1887:X1887)</f>
        <v>220</v>
      </c>
      <c r="E1887" s="188"/>
      <c r="F1887" s="188"/>
      <c r="G1887" s="188"/>
      <c r="H1887" s="188"/>
      <c r="I1887" s="188"/>
      <c r="J1887" s="188"/>
      <c r="K1887" s="188"/>
      <c r="L1887" s="188"/>
      <c r="M1887" s="188">
        <f>'BPCE group'!D17</f>
        <v>220</v>
      </c>
      <c r="N1887" s="188"/>
      <c r="O1887" s="188"/>
      <c r="P1887" s="188"/>
      <c r="Q1887" s="188"/>
      <c r="R1887" s="188"/>
      <c r="S1887" s="188"/>
      <c r="T1887" s="188"/>
      <c r="U1887" s="188"/>
      <c r="V1887" s="188"/>
      <c r="W1887" s="188"/>
      <c r="X1887" s="188"/>
      <c r="Y1887" s="188"/>
      <c r="Z1887" s="404"/>
    </row>
    <row r="1888" spans="1:26" s="23" customFormat="1" x14ac:dyDescent="0.25">
      <c r="A1888" s="683"/>
      <c r="B1888" s="685"/>
      <c r="C1888" s="189" t="s">
        <v>337</v>
      </c>
      <c r="D1888" s="230">
        <f>D1887/'Summary (banks)'!$D$16</f>
        <v>1.0488106963435598E-4</v>
      </c>
      <c r="E1888" s="230">
        <f>E1887/'Summary (banks)'!$E$16</f>
        <v>0</v>
      </c>
      <c r="F1888" s="230">
        <f>F1887/'Summary (banks)'!$F$16</f>
        <v>0</v>
      </c>
      <c r="G1888" s="230">
        <f>G1887/'Summary (banks)'!$G$16</f>
        <v>0</v>
      </c>
      <c r="H1888" s="230">
        <f>H1887/'Summary (banks)'!$H$16</f>
        <v>0</v>
      </c>
      <c r="I1888" s="230">
        <f>I1887/'Summary (banks)'!$I$16</f>
        <v>0</v>
      </c>
      <c r="J1888" s="230">
        <f>J1887/'Summary (banks)'!$J$16</f>
        <v>0</v>
      </c>
      <c r="K1888" s="230">
        <f>K1887/'Summary (banks)'!$K$16</f>
        <v>0</v>
      </c>
      <c r="L1888" s="230">
        <f>L1887/'Summary (banks)'!$L$16</f>
        <v>0</v>
      </c>
      <c r="M1888" s="230">
        <f>M1887/'Summary (banks)'!$M$16</f>
        <v>2.1382681971483276E-3</v>
      </c>
      <c r="N1888" s="230">
        <f>N1887/'Summary (banks)'!$N$16</f>
        <v>0</v>
      </c>
      <c r="O1888" s="230">
        <f>O1887/'Summary (banks)'!$O$16</f>
        <v>0</v>
      </c>
      <c r="P1888" s="230">
        <f>P1887/'Summary (banks)'!$P$16</f>
        <v>0</v>
      </c>
      <c r="Q1888" s="230">
        <f>Q1887/'Summary (banks)'!$Q$16</f>
        <v>0</v>
      </c>
      <c r="R1888" s="230">
        <f>R1887/'Summary (banks)'!$R$16</f>
        <v>0</v>
      </c>
      <c r="S1888" s="230">
        <f>S1887/'Summary (banks)'!$S$16</f>
        <v>0</v>
      </c>
      <c r="T1888" s="230">
        <f>T1887/'Summary (banks)'!$T$16</f>
        <v>0</v>
      </c>
      <c r="U1888" s="230">
        <f>U1887/'Summary (banks)'!$U$16</f>
        <v>0</v>
      </c>
      <c r="V1888" s="230">
        <f>V1887/'Summary (banks)'!$V$16</f>
        <v>0</v>
      </c>
      <c r="W1888" s="230">
        <f>W1887/'Summary (banks)'!$W$16</f>
        <v>0</v>
      </c>
      <c r="X1888" s="230">
        <f>X1887/'Summary (banks)'!$X$16</f>
        <v>0</v>
      </c>
      <c r="Y1888" s="204"/>
      <c r="Z1888" s="397"/>
    </row>
    <row r="1889" spans="1:26" s="365" customFormat="1" ht="15.75" thickBot="1" x14ac:dyDescent="0.3">
      <c r="A1889" s="683"/>
      <c r="B1889" s="685"/>
      <c r="C1889" s="359" t="s">
        <v>338</v>
      </c>
      <c r="D1889" s="264">
        <f>D1887/'Summary (banks)'!$D$20</f>
        <v>1.8767343798117977E-4</v>
      </c>
      <c r="E1889" s="264">
        <f>E1887/'Summary (banks)'!$E$20</f>
        <v>0</v>
      </c>
      <c r="F1889" s="264">
        <f>F1887/'Summary (banks)'!$F$20</f>
        <v>0</v>
      </c>
      <c r="G1889" s="264">
        <f>G1887/'Summary (banks)'!$G$20</f>
        <v>0</v>
      </c>
      <c r="H1889" s="264">
        <f>H1887/'Summary (banks)'!$H$20</f>
        <v>0</v>
      </c>
      <c r="I1889" s="264">
        <f>I1887/'Summary (banks)'!$I$20</f>
        <v>0</v>
      </c>
      <c r="J1889" s="264">
        <f>J1887/'Summary (banks)'!$J$20</f>
        <v>0</v>
      </c>
      <c r="K1889" s="264">
        <f>K1887/'Summary (banks)'!$K$20</f>
        <v>0</v>
      </c>
      <c r="L1889" s="264">
        <f>L1887/'Summary (banks)'!$L$20</f>
        <v>0</v>
      </c>
      <c r="M1889" s="264">
        <f>M1887/'Summary (banks)'!$M$20</f>
        <v>1.8876018876018877E-2</v>
      </c>
      <c r="N1889" s="264">
        <f>N1887/'Summary (banks)'!$N$20</f>
        <v>0</v>
      </c>
      <c r="O1889" s="264">
        <f>O1887/'Summary (banks)'!$O$20</f>
        <v>0</v>
      </c>
      <c r="P1889" s="264">
        <f>P1887/'Summary (banks)'!$P$20</f>
        <v>0</v>
      </c>
      <c r="Q1889" s="264">
        <f>Q1887/'Summary (banks)'!$Q$20</f>
        <v>0</v>
      </c>
      <c r="R1889" s="264">
        <f>R1887/'Summary (banks)'!$R$20</f>
        <v>0</v>
      </c>
      <c r="S1889" s="264">
        <f>S1887/'Summary (banks)'!$S$20</f>
        <v>0</v>
      </c>
      <c r="T1889" s="264">
        <f>T1887/'Summary (banks)'!$T$20</f>
        <v>0</v>
      </c>
      <c r="U1889" s="264">
        <f>U1887/'Summary (banks)'!$U$20</f>
        <v>0</v>
      </c>
      <c r="V1889" s="264">
        <f>V1887/'Summary (banks)'!$V$20</f>
        <v>0</v>
      </c>
      <c r="W1889" s="264">
        <f>W1887/'Summary (banks)'!$W$20</f>
        <v>0</v>
      </c>
      <c r="X1889" s="264">
        <f>X1887/'Summary (banks)'!$X$20</f>
        <v>0</v>
      </c>
      <c r="Y1889" s="360"/>
      <c r="Z1889" s="397"/>
    </row>
    <row r="1890" spans="1:26" s="230" customFormat="1" ht="15" customHeight="1" thickTop="1" thickBot="1" x14ac:dyDescent="0.3">
      <c r="A1890" s="683"/>
      <c r="B1890" s="685"/>
      <c r="C1890" s="190" t="s">
        <v>405</v>
      </c>
      <c r="D1890" s="188"/>
      <c r="E1890" s="190"/>
      <c r="F1890" s="190"/>
      <c r="G1890" s="190"/>
      <c r="H1890" s="188"/>
      <c r="I1890" s="188"/>
      <c r="J1890" s="190"/>
      <c r="K1890" s="190"/>
      <c r="L1890" s="190"/>
      <c r="M1890" s="190"/>
      <c r="N1890" s="190"/>
      <c r="O1890" s="190"/>
      <c r="P1890" s="188"/>
      <c r="Q1890" s="188"/>
      <c r="R1890" s="190"/>
      <c r="S1890" s="190"/>
      <c r="T1890" s="188"/>
      <c r="U1890" s="188"/>
      <c r="V1890" s="188"/>
      <c r="W1890" s="188"/>
      <c r="X1890" s="188"/>
      <c r="Y1890" s="190"/>
      <c r="Z1890" s="405"/>
    </row>
    <row r="1891" spans="1:26" s="204" customFormat="1" ht="15.75" thickBot="1" x14ac:dyDescent="0.3">
      <c r="A1891" s="683"/>
      <c r="B1891" s="686"/>
      <c r="C1891" s="191" t="s">
        <v>406</v>
      </c>
      <c r="D1891" s="192"/>
      <c r="E1891" s="192"/>
      <c r="F1891" s="192"/>
      <c r="G1891" s="192"/>
      <c r="H1891" s="192"/>
      <c r="I1891" s="192"/>
      <c r="J1891" s="192"/>
      <c r="K1891" s="192"/>
      <c r="L1891" s="192"/>
      <c r="M1891" s="192"/>
      <c r="N1891" s="192"/>
      <c r="O1891" s="192"/>
      <c r="P1891" s="192"/>
      <c r="Q1891" s="192"/>
      <c r="R1891" s="192"/>
      <c r="S1891" s="192"/>
      <c r="T1891" s="192"/>
      <c r="U1891" s="192"/>
      <c r="V1891" s="192"/>
      <c r="W1891" s="192"/>
      <c r="X1891" s="192"/>
      <c r="Y1891" s="192"/>
      <c r="Z1891" s="398"/>
    </row>
    <row r="1892" spans="1:26" s="23" customFormat="1" ht="16.5" thickTop="1" thickBot="1" x14ac:dyDescent="0.3">
      <c r="A1892" s="683"/>
      <c r="B1892" s="687" t="s">
        <v>82</v>
      </c>
      <c r="C1892" s="200" t="s">
        <v>91</v>
      </c>
      <c r="D1892" s="200">
        <f>D1884/D1881</f>
        <v>0.5</v>
      </c>
      <c r="E1892" s="200" t="e">
        <f>E1884/E1881</f>
        <v>#DIV/0!</v>
      </c>
      <c r="F1892" s="200" t="e">
        <f t="shared" ref="F1892:X1892" si="82">F1884/F1881</f>
        <v>#DIV/0!</v>
      </c>
      <c r="G1892" s="200" t="e">
        <f t="shared" si="82"/>
        <v>#DIV/0!</v>
      </c>
      <c r="H1892" s="200" t="e">
        <f t="shared" si="82"/>
        <v>#DIV/0!</v>
      </c>
      <c r="I1892" s="200" t="e">
        <f t="shared" si="82"/>
        <v>#DIV/0!</v>
      </c>
      <c r="J1892" s="200" t="e">
        <f t="shared" si="82"/>
        <v>#DIV/0!</v>
      </c>
      <c r="K1892" s="200" t="e">
        <f t="shared" si="82"/>
        <v>#DIV/0!</v>
      </c>
      <c r="L1892" s="200" t="e">
        <f t="shared" si="82"/>
        <v>#DIV/0!</v>
      </c>
      <c r="M1892" s="200">
        <f t="shared" si="82"/>
        <v>0.5</v>
      </c>
      <c r="N1892" s="200" t="e">
        <f t="shared" si="82"/>
        <v>#DIV/0!</v>
      </c>
      <c r="O1892" s="200" t="e">
        <f t="shared" si="82"/>
        <v>#DIV/0!</v>
      </c>
      <c r="P1892" s="200" t="e">
        <f t="shared" si="82"/>
        <v>#DIV/0!</v>
      </c>
      <c r="Q1892" s="200" t="e">
        <f t="shared" si="82"/>
        <v>#DIV/0!</v>
      </c>
      <c r="R1892" s="200" t="e">
        <f t="shared" si="82"/>
        <v>#DIV/0!</v>
      </c>
      <c r="S1892" s="200" t="e">
        <f t="shared" si="82"/>
        <v>#DIV/0!</v>
      </c>
      <c r="T1892" s="200" t="e">
        <f t="shared" si="82"/>
        <v>#DIV/0!</v>
      </c>
      <c r="U1892" s="200" t="e">
        <f t="shared" si="82"/>
        <v>#DIV/0!</v>
      </c>
      <c r="V1892" s="200" t="e">
        <f t="shared" si="82"/>
        <v>#DIV/0!</v>
      </c>
      <c r="W1892" s="200" t="e">
        <f t="shared" si="82"/>
        <v>#DIV/0!</v>
      </c>
      <c r="X1892" s="200" t="e">
        <f t="shared" si="82"/>
        <v>#DIV/0!</v>
      </c>
      <c r="Y1892" s="200"/>
      <c r="Z1892" s="406" t="e">
        <f>MEDIAN(E1892:X1892)</f>
        <v>#DIV/0!</v>
      </c>
    </row>
    <row r="1893" spans="1:26" s="204" customFormat="1" ht="15.75" thickBot="1" x14ac:dyDescent="0.3">
      <c r="A1893" s="683"/>
      <c r="B1893" s="688"/>
      <c r="C1893" s="193" t="s">
        <v>407</v>
      </c>
      <c r="Z1893" s="397"/>
    </row>
    <row r="1894" spans="1:26" s="204" customFormat="1" ht="15.75" thickBot="1" x14ac:dyDescent="0.3">
      <c r="A1894" s="683"/>
      <c r="B1894" s="688"/>
      <c r="C1894" s="188" t="s">
        <v>497</v>
      </c>
      <c r="D1894" s="233">
        <f t="shared" ref="D1894:X1894" si="83">D1881/D1887</f>
        <v>3.6363636363636362E-2</v>
      </c>
      <c r="E1894" s="188" t="e">
        <f t="shared" si="83"/>
        <v>#DIV/0!</v>
      </c>
      <c r="F1894" s="188" t="e">
        <f t="shared" si="83"/>
        <v>#DIV/0!</v>
      </c>
      <c r="G1894" s="188" t="e">
        <f t="shared" si="83"/>
        <v>#DIV/0!</v>
      </c>
      <c r="H1894" s="188" t="e">
        <f t="shared" si="83"/>
        <v>#DIV/0!</v>
      </c>
      <c r="I1894" s="188" t="e">
        <f t="shared" si="83"/>
        <v>#DIV/0!</v>
      </c>
      <c r="J1894" s="188" t="e">
        <f t="shared" si="83"/>
        <v>#DIV/0!</v>
      </c>
      <c r="K1894" s="188" t="e">
        <f t="shared" si="83"/>
        <v>#DIV/0!</v>
      </c>
      <c r="L1894" s="188" t="e">
        <f t="shared" si="83"/>
        <v>#DIV/0!</v>
      </c>
      <c r="M1894" s="188">
        <f t="shared" si="83"/>
        <v>3.6363636363636362E-2</v>
      </c>
      <c r="N1894" s="188" t="e">
        <f t="shared" si="83"/>
        <v>#DIV/0!</v>
      </c>
      <c r="O1894" s="188" t="e">
        <f t="shared" si="83"/>
        <v>#DIV/0!</v>
      </c>
      <c r="P1894" s="188" t="e">
        <f t="shared" si="83"/>
        <v>#DIV/0!</v>
      </c>
      <c r="Q1894" s="188" t="e">
        <f t="shared" si="83"/>
        <v>#DIV/0!</v>
      </c>
      <c r="R1894" s="188" t="e">
        <f t="shared" si="83"/>
        <v>#DIV/0!</v>
      </c>
      <c r="S1894" s="188" t="e">
        <f t="shared" si="83"/>
        <v>#DIV/0!</v>
      </c>
      <c r="T1894" s="188" t="e">
        <f t="shared" si="83"/>
        <v>#DIV/0!</v>
      </c>
      <c r="U1894" s="188" t="e">
        <f t="shared" si="83"/>
        <v>#DIV/0!</v>
      </c>
      <c r="V1894" s="188" t="e">
        <f t="shared" si="83"/>
        <v>#DIV/0!</v>
      </c>
      <c r="W1894" s="188" t="e">
        <f t="shared" si="83"/>
        <v>#DIV/0!</v>
      </c>
      <c r="X1894" s="188" t="e">
        <f t="shared" si="83"/>
        <v>#DIV/0!</v>
      </c>
      <c r="Y1894" s="188"/>
      <c r="Z1894" s="404"/>
    </row>
    <row r="1895" spans="1:26" s="204" customFormat="1" x14ac:dyDescent="0.25">
      <c r="A1895" s="683"/>
      <c r="B1895" s="688"/>
      <c r="C1895" s="189" t="s">
        <v>445</v>
      </c>
      <c r="D1895" s="234">
        <f>D1894/'Summary (banks)'!$D$81</f>
        <v>0.80871348454690628</v>
      </c>
      <c r="E1895" s="230" t="e">
        <f>E1894/'Summary (banks)'!$E$81</f>
        <v>#DIV/0!</v>
      </c>
      <c r="F1895" s="230" t="e">
        <f>F1894/'Summary (banks)'!$F$81</f>
        <v>#DIV/0!</v>
      </c>
      <c r="G1895" s="230" t="e">
        <f>G1894/'Summary (banks)'!$G$81</f>
        <v>#DIV/0!</v>
      </c>
      <c r="H1895" s="230" t="e">
        <f>H1894/'Summary (banks)'!$H$81</f>
        <v>#DIV/0!</v>
      </c>
      <c r="I1895" s="230" t="e">
        <f>I1894/'Summary (banks)'!$I$81</f>
        <v>#DIV/0!</v>
      </c>
      <c r="J1895" s="230" t="e">
        <f>J1894/'Summary (banks)'!$J$81</f>
        <v>#DIV/0!</v>
      </c>
      <c r="K1895" s="230" t="e">
        <f>K1894/'Summary (banks)'!$K$81</f>
        <v>#DIV/0!</v>
      </c>
      <c r="L1895" s="230" t="e">
        <f>L1894/'Summary (banks)'!$L$81</f>
        <v>#DIV/0!</v>
      </c>
      <c r="M1895" s="230">
        <f>M1894/'Summary (banks)'!$M$81</f>
        <v>0.56652717361378779</v>
      </c>
      <c r="N1895" s="230" t="e">
        <f>N1894/'Summary (banks)'!$N$81</f>
        <v>#DIV/0!</v>
      </c>
      <c r="O1895" s="230" t="e">
        <f>O1894/'Summary (banks)'!$O$81</f>
        <v>#DIV/0!</v>
      </c>
      <c r="P1895" s="230" t="e">
        <f>P1894/'Summary (banks)'!$P$81</f>
        <v>#DIV/0!</v>
      </c>
      <c r="Q1895" s="230" t="e">
        <f>Q1894/'Summary (banks)'!$Q$81</f>
        <v>#DIV/0!</v>
      </c>
      <c r="R1895" s="230" t="e">
        <f>R1894/'Summary (banks)'!$R$81</f>
        <v>#DIV/0!</v>
      </c>
      <c r="S1895" s="230" t="e">
        <f>S1894/'Summary (banks)'!$S$81</f>
        <v>#DIV/0!</v>
      </c>
      <c r="T1895" s="230" t="e">
        <f>T1894/'Summary (banks)'!$T$81</f>
        <v>#DIV/0!</v>
      </c>
      <c r="U1895" s="230" t="e">
        <f>U1894/'Summary (banks)'!$U$81</f>
        <v>#DIV/0!</v>
      </c>
      <c r="V1895" s="230" t="e">
        <f>V1894/'Summary (banks)'!$V$81</f>
        <v>#DIV/0!</v>
      </c>
      <c r="W1895" s="230" t="e">
        <f>W1894/'Summary (banks)'!$W$81</f>
        <v>#DIV/0!</v>
      </c>
      <c r="X1895" s="230" t="e">
        <f>X1894/'Summary (banks)'!$X$81</f>
        <v>#DIV/0!</v>
      </c>
      <c r="Z1895" s="397"/>
    </row>
    <row r="1896" spans="1:26" s="364" customFormat="1" x14ac:dyDescent="0.25">
      <c r="A1896" s="683"/>
      <c r="B1896" s="688"/>
      <c r="C1896" s="359" t="s">
        <v>446</v>
      </c>
      <c r="D1896" s="363">
        <f>D1894/'Summary (banks)'!$D$84</f>
        <v>0.62978172316964898</v>
      </c>
      <c r="E1896" s="264" t="e">
        <f>E1894/'Summary (banks)'!$E$84</f>
        <v>#DIV/0!</v>
      </c>
      <c r="F1896" s="264" t="e">
        <f>F1894/'Summary (banks)'!$F$84</f>
        <v>#DIV/0!</v>
      </c>
      <c r="G1896" s="264" t="e">
        <f>G1894/'Summary (banks)'!$G$84</f>
        <v>#DIV/0!</v>
      </c>
      <c r="H1896" s="264" t="e">
        <f>H1894/'Summary (banks)'!$H$84</f>
        <v>#DIV/0!</v>
      </c>
      <c r="I1896" s="264" t="e">
        <f>I1894/'Summary (banks)'!$I$84</f>
        <v>#DIV/0!</v>
      </c>
      <c r="J1896" s="264" t="e">
        <f>J1894/'Summary (banks)'!$J$84</f>
        <v>#DIV/0!</v>
      </c>
      <c r="K1896" s="264" t="e">
        <f>K1894/'Summary (banks)'!$K$84</f>
        <v>#DIV/0!</v>
      </c>
      <c r="L1896" s="264" t="e">
        <f>L1894/'Summary (banks)'!$L$84</f>
        <v>#DIV/0!</v>
      </c>
      <c r="M1896" s="264">
        <f>M1894/'Summary (banks)'!$M$84</f>
        <v>0.24540716955308733</v>
      </c>
      <c r="N1896" s="264" t="e">
        <f>N1894/'Summary (banks)'!$N$84</f>
        <v>#DIV/0!</v>
      </c>
      <c r="O1896" s="264" t="e">
        <f>O1894/'Summary (banks)'!$O$84</f>
        <v>#DIV/0!</v>
      </c>
      <c r="P1896" s="264" t="e">
        <f>P1894/'Summary (banks)'!$P$84</f>
        <v>#DIV/0!</v>
      </c>
      <c r="Q1896" s="264" t="e">
        <f>Q1894/'Summary (banks)'!$Q$84</f>
        <v>#DIV/0!</v>
      </c>
      <c r="R1896" s="264" t="e">
        <f>R1894/'Summary (banks)'!$R$84</f>
        <v>#DIV/0!</v>
      </c>
      <c r="S1896" s="264" t="e">
        <f>S1894/'Summary (banks)'!$S$84</f>
        <v>#DIV/0!</v>
      </c>
      <c r="T1896" s="264" t="e">
        <f>T1894/'Summary (banks)'!$T$84</f>
        <v>#DIV/0!</v>
      </c>
      <c r="U1896" s="264" t="e">
        <f>U1894/'Summary (banks)'!$U$84</f>
        <v>#DIV/0!</v>
      </c>
      <c r="V1896" s="264" t="e">
        <f>V1894/'Summary (banks)'!$V$84</f>
        <v>#DIV/0!</v>
      </c>
      <c r="W1896" s="264" t="e">
        <f>W1894/'Summary (banks)'!$W$84</f>
        <v>#DIV/0!</v>
      </c>
      <c r="X1896" s="264" t="e">
        <f>X1894/'Summary (banks)'!$X$84</f>
        <v>#DIV/0!</v>
      </c>
      <c r="Y1896" s="360"/>
      <c r="Z1896" s="397"/>
    </row>
    <row r="1897" spans="1:26" s="204" customFormat="1" ht="15.75" thickBot="1" x14ac:dyDescent="0.3">
      <c r="A1897" s="683"/>
      <c r="B1897" s="688"/>
      <c r="C1897" s="372" t="s">
        <v>447</v>
      </c>
      <c r="D1897" s="234">
        <f>D1894/'Summary (banks)'!$D$92</f>
        <v>0.87063973628944846</v>
      </c>
      <c r="E1897" s="230" t="e">
        <f>E1894/'Summary (banks)'!$E$86</f>
        <v>#DIV/0!</v>
      </c>
      <c r="F1897" s="230" t="e">
        <f>F1894/'Summary (banks)'!$F$86</f>
        <v>#DIV/0!</v>
      </c>
      <c r="G1897" s="230" t="e">
        <f>G1894/'Summary (banks)'!$G$86</f>
        <v>#DIV/0!</v>
      </c>
      <c r="H1897" s="230" t="e">
        <f>H1894/'Summary (banks)'!$H$86</f>
        <v>#DIV/0!</v>
      </c>
      <c r="I1897" s="230" t="e">
        <f>I1894/'Summary (banks)'!$I$86</f>
        <v>#DIV/0!</v>
      </c>
      <c r="J1897" s="230" t="e">
        <f>J1894/'Summary (banks)'!$J$86</f>
        <v>#DIV/0!</v>
      </c>
      <c r="K1897" s="230" t="e">
        <f>K1894/'Summary (banks)'!$K$86</f>
        <v>#DIV/0!</v>
      </c>
      <c r="L1897" s="230" t="e">
        <f>L1894/'Summary (banks)'!$L$86</f>
        <v>#DIV/0!</v>
      </c>
      <c r="M1897" s="230">
        <f>M1894/'Summary (banks)'!$M$86</f>
        <v>0.28151370160939537</v>
      </c>
      <c r="N1897" s="230" t="e">
        <f>N1894/'Summary (banks)'!$N$86</f>
        <v>#DIV/0!</v>
      </c>
      <c r="O1897" s="230" t="e">
        <f>O1894/'Summary (banks)'!$O$86</f>
        <v>#DIV/0!</v>
      </c>
      <c r="P1897" s="230" t="e">
        <f>P1894/'Summary (banks)'!$P$86</f>
        <v>#DIV/0!</v>
      </c>
      <c r="Q1897" s="230" t="e">
        <f>Q1894/'Summary (banks)'!$Q$86</f>
        <v>#DIV/0!</v>
      </c>
      <c r="R1897" s="230" t="e">
        <f>R1894/'Summary (banks)'!$R$86</f>
        <v>#DIV/0!</v>
      </c>
      <c r="S1897" s="230" t="e">
        <f>S1894/'Summary (banks)'!$S$86</f>
        <v>#DIV/0!</v>
      </c>
      <c r="T1897" s="230" t="e">
        <f>T1894/'Summary (banks)'!$T$86</f>
        <v>#DIV/0!</v>
      </c>
      <c r="U1897" s="230" t="e">
        <f>U1894/'Summary (banks)'!$U$86</f>
        <v>#DIV/0!</v>
      </c>
      <c r="V1897" s="230" t="e">
        <f>V1894/'Summary (banks)'!$V$86</f>
        <v>#DIV/0!</v>
      </c>
      <c r="W1897" s="230" t="e">
        <f>W1894/'Summary (banks)'!$W$86</f>
        <v>#DIV/0!</v>
      </c>
      <c r="X1897" s="230" t="e">
        <f>X1894/'Summary (banks)'!$X$86</f>
        <v>#DIV/0!</v>
      </c>
      <c r="Z1897" s="397"/>
    </row>
    <row r="1898" spans="1:26" s="230" customFormat="1" ht="15.75" thickBot="1" x14ac:dyDescent="0.3">
      <c r="A1898" s="683"/>
      <c r="B1898" s="688"/>
      <c r="C1898" s="201" t="s">
        <v>498</v>
      </c>
      <c r="D1898" s="201">
        <f t="shared" ref="D1898:X1898" si="84">D1881/D1878</f>
        <v>0.34782608695652173</v>
      </c>
      <c r="E1898" s="201" t="e">
        <f t="shared" si="84"/>
        <v>#DIV/0!</v>
      </c>
      <c r="F1898" s="201" t="e">
        <f t="shared" si="84"/>
        <v>#DIV/0!</v>
      </c>
      <c r="G1898" s="201" t="e">
        <f t="shared" si="84"/>
        <v>#DIV/0!</v>
      </c>
      <c r="H1898" s="201" t="e">
        <f t="shared" si="84"/>
        <v>#DIV/0!</v>
      </c>
      <c r="I1898" s="201" t="e">
        <f t="shared" si="84"/>
        <v>#DIV/0!</v>
      </c>
      <c r="J1898" s="201" t="e">
        <f t="shared" si="84"/>
        <v>#DIV/0!</v>
      </c>
      <c r="K1898" s="201" t="e">
        <f t="shared" si="84"/>
        <v>#DIV/0!</v>
      </c>
      <c r="L1898" s="201" t="e">
        <f t="shared" si="84"/>
        <v>#DIV/0!</v>
      </c>
      <c r="M1898" s="201">
        <f t="shared" si="84"/>
        <v>0.34782608695652173</v>
      </c>
      <c r="N1898" s="201" t="e">
        <f t="shared" si="84"/>
        <v>#DIV/0!</v>
      </c>
      <c r="O1898" s="201" t="e">
        <f t="shared" si="84"/>
        <v>#DIV/0!</v>
      </c>
      <c r="P1898" s="201" t="e">
        <f t="shared" si="84"/>
        <v>#DIV/0!</v>
      </c>
      <c r="Q1898" s="201" t="e">
        <f t="shared" si="84"/>
        <v>#DIV/0!</v>
      </c>
      <c r="R1898" s="201" t="e">
        <f t="shared" si="84"/>
        <v>#DIV/0!</v>
      </c>
      <c r="S1898" s="201" t="e">
        <f t="shared" si="84"/>
        <v>#DIV/0!</v>
      </c>
      <c r="T1898" s="201" t="e">
        <f t="shared" si="84"/>
        <v>#DIV/0!</v>
      </c>
      <c r="U1898" s="201" t="e">
        <f t="shared" si="84"/>
        <v>#DIV/0!</v>
      </c>
      <c r="V1898" s="201" t="e">
        <f t="shared" si="84"/>
        <v>#DIV/0!</v>
      </c>
      <c r="W1898" s="201" t="e">
        <f t="shared" si="84"/>
        <v>#DIV/0!</v>
      </c>
      <c r="X1898" s="201" t="e">
        <f t="shared" si="84"/>
        <v>#DIV/0!</v>
      </c>
      <c r="Y1898" s="201"/>
      <c r="Z1898" s="407"/>
    </row>
    <row r="1899" spans="1:26" s="230" customFormat="1" x14ac:dyDescent="0.25">
      <c r="A1899" s="683"/>
      <c r="B1899" s="688"/>
      <c r="C1899" s="382" t="s">
        <v>445</v>
      </c>
      <c r="D1899" s="230">
        <f>D1898/'Summary (banks)'!$D$94</f>
        <v>1.8011348057892853</v>
      </c>
      <c r="E1899" s="230" t="e">
        <f>E1898/'Summary (banks)'!$E$94</f>
        <v>#DIV/0!</v>
      </c>
      <c r="F1899" s="230" t="e">
        <f>F1898/'Summary (banks)'!$F$94</f>
        <v>#DIV/0!</v>
      </c>
      <c r="G1899" s="230" t="e">
        <f>G1898/'Summary (banks)'!$G$94</f>
        <v>#DIV/0!</v>
      </c>
      <c r="H1899" s="230" t="e">
        <f>H1898/'Summary (banks)'!$H$94</f>
        <v>#DIV/0!</v>
      </c>
      <c r="I1899" s="230" t="e">
        <f>I1898/'Summary (banks)'!$I$94</f>
        <v>#DIV/0!</v>
      </c>
      <c r="J1899" s="230" t="e">
        <f>J1898/'Summary (banks)'!$J$94</f>
        <v>#DIV/0!</v>
      </c>
      <c r="K1899" s="230" t="e">
        <f>K1898/'Summary (banks)'!$K$94</f>
        <v>#DIV/0!</v>
      </c>
      <c r="L1899" s="230" t="e">
        <f>L1898/'Summary (banks)'!$L$94</f>
        <v>#DIV/0!</v>
      </c>
      <c r="M1899" s="230">
        <f>M1898/'Summary (banks)'!$M$94</f>
        <v>1.2568930555921312</v>
      </c>
      <c r="N1899" s="230" t="e">
        <f>N1898/'Summary (banks)'!$N$94</f>
        <v>#DIV/0!</v>
      </c>
      <c r="O1899" s="230" t="e">
        <f>O1898/'Summary (banks)'!$O$94</f>
        <v>#DIV/0!</v>
      </c>
      <c r="P1899" s="230" t="e">
        <f>P1898/'Summary (banks)'!$P$94</f>
        <v>#DIV/0!</v>
      </c>
      <c r="Q1899" s="230" t="e">
        <f>Q1898/'Summary (banks)'!$Q$94</f>
        <v>#DIV/0!</v>
      </c>
      <c r="R1899" s="230" t="e">
        <f>R1898/'Summary (banks)'!$R$94</f>
        <v>#DIV/0!</v>
      </c>
      <c r="S1899" s="230" t="e">
        <f>S1898/'Summary (banks)'!$S$94</f>
        <v>#DIV/0!</v>
      </c>
      <c r="T1899" s="230" t="e">
        <f>T1898/'Summary (banks)'!$T$94</f>
        <v>#DIV/0!</v>
      </c>
      <c r="U1899" s="230" t="e">
        <f>U1898/'Summary (banks)'!$U$94</f>
        <v>#DIV/0!</v>
      </c>
      <c r="V1899" s="230" t="e">
        <f>V1898/'Summary (banks)'!$V$94</f>
        <v>#DIV/0!</v>
      </c>
      <c r="W1899" s="230" t="e">
        <f>W1898/'Summary (banks)'!$W$94</f>
        <v>#DIV/0!</v>
      </c>
      <c r="X1899" s="230" t="e">
        <f>X1898/'Summary (banks)'!$X$94</f>
        <v>#DIV/0!</v>
      </c>
      <c r="Z1899" s="399"/>
    </row>
    <row r="1900" spans="1:26" s="386" customFormat="1" x14ac:dyDescent="0.25">
      <c r="A1900" s="683"/>
      <c r="B1900" s="688"/>
      <c r="C1900" s="383" t="s">
        <v>446</v>
      </c>
      <c r="D1900" s="264">
        <f>D1898/'Summary (banks)'!$D$97</f>
        <v>1.3173882048050716</v>
      </c>
      <c r="E1900" s="264" t="e">
        <f>E1898/'Summary (banks)'!$E$97</f>
        <v>#DIV/0!</v>
      </c>
      <c r="F1900" s="264" t="e">
        <f>F1898/'Summary (banks)'!$F$97</f>
        <v>#DIV/0!</v>
      </c>
      <c r="G1900" s="264" t="e">
        <f>G1898/'Summary (banks)'!$G$97</f>
        <v>#DIV/0!</v>
      </c>
      <c r="H1900" s="264" t="e">
        <f>H1898/'Summary (banks)'!$H$97</f>
        <v>#DIV/0!</v>
      </c>
      <c r="I1900" s="264" t="e">
        <f>I1898/'Summary (banks)'!$I$97</f>
        <v>#DIV/0!</v>
      </c>
      <c r="J1900" s="264" t="e">
        <f>J1898/'Summary (banks)'!$J$97</f>
        <v>#DIV/0!</v>
      </c>
      <c r="K1900" s="264" t="e">
        <f>K1898/'Summary (banks)'!$K$97</f>
        <v>#DIV/0!</v>
      </c>
      <c r="L1900" s="264" t="e">
        <f>L1898/'Summary (banks)'!$L$97</f>
        <v>#DIV/0!</v>
      </c>
      <c r="M1900" s="264">
        <f>M1898/'Summary (banks)'!$M$97</f>
        <v>0.95586717353540951</v>
      </c>
      <c r="N1900" s="264" t="e">
        <f>N1898/'Summary (banks)'!$N$97</f>
        <v>#DIV/0!</v>
      </c>
      <c r="O1900" s="264" t="e">
        <f>O1898/'Summary (banks)'!$O$97</f>
        <v>#DIV/0!</v>
      </c>
      <c r="P1900" s="264" t="e">
        <f>P1898/'Summary (banks)'!$P$97</f>
        <v>#DIV/0!</v>
      </c>
      <c r="Q1900" s="264" t="e">
        <f>Q1898/'Summary (banks)'!$Q$97</f>
        <v>#DIV/0!</v>
      </c>
      <c r="R1900" s="264" t="e">
        <f>R1898/'Summary (banks)'!$R$97</f>
        <v>#DIV/0!</v>
      </c>
      <c r="S1900" s="264" t="e">
        <f>S1898/'Summary (banks)'!$S$97</f>
        <v>#DIV/0!</v>
      </c>
      <c r="T1900" s="264" t="e">
        <f>T1898/'Summary (banks)'!$T$97</f>
        <v>#DIV/0!</v>
      </c>
      <c r="U1900" s="264" t="e">
        <f>U1898/'Summary (banks)'!$U$97</f>
        <v>#DIV/0!</v>
      </c>
      <c r="V1900" s="264" t="e">
        <f>V1898/'Summary (banks)'!$V$97</f>
        <v>#DIV/0!</v>
      </c>
      <c r="W1900" s="264" t="e">
        <f>W1898/'Summary (banks)'!$W$97</f>
        <v>#DIV/0!</v>
      </c>
      <c r="X1900" s="264" t="e">
        <f>X1898/'Summary (banks)'!$X$97</f>
        <v>#DIV/0!</v>
      </c>
      <c r="Y1900" s="264"/>
      <c r="Z1900" s="399"/>
    </row>
    <row r="1901" spans="1:26" s="230" customFormat="1" x14ac:dyDescent="0.25">
      <c r="A1901" s="683"/>
      <c r="B1901" s="688"/>
      <c r="C1901" s="385" t="s">
        <v>447</v>
      </c>
      <c r="D1901" s="230">
        <f>D1898/'Summary (banks)'!$D$105</f>
        <v>1.6032752796071887</v>
      </c>
      <c r="E1901" s="230" t="e">
        <f>E1898/'Summary (banks)'!$E$99</f>
        <v>#DIV/0!</v>
      </c>
      <c r="F1901" s="230" t="e">
        <f>F1898/'Summary (banks)'!$F$99</f>
        <v>#DIV/0!</v>
      </c>
      <c r="G1901" s="230" t="e">
        <f>G1898/'Summary (banks)'!$G$99</f>
        <v>#DIV/0!</v>
      </c>
      <c r="H1901" s="230" t="e">
        <f>H1898/'Summary (banks)'!$H$99</f>
        <v>#DIV/0!</v>
      </c>
      <c r="I1901" s="230" t="e">
        <f>I1898/'Summary (banks)'!$I$99</f>
        <v>#DIV/0!</v>
      </c>
      <c r="J1901" s="230" t="e">
        <f>J1898/'Summary (banks)'!$J$99</f>
        <v>#DIV/0!</v>
      </c>
      <c r="K1901" s="230" t="e">
        <f>K1898/'Summary (banks)'!$K$99</f>
        <v>#DIV/0!</v>
      </c>
      <c r="L1901" s="230" t="e">
        <f>L1898/'Summary (banks)'!$L$99</f>
        <v>#DIV/0!</v>
      </c>
      <c r="M1901" s="230">
        <f>M1898/'Summary (banks)'!$M$99</f>
        <v>0.92032452673184939</v>
      </c>
      <c r="N1901" s="230" t="e">
        <f>N1898/'Summary (banks)'!$N$99</f>
        <v>#DIV/0!</v>
      </c>
      <c r="O1901" s="230" t="e">
        <f>O1898/'Summary (banks)'!$O$99</f>
        <v>#DIV/0!</v>
      </c>
      <c r="P1901" s="230" t="e">
        <f>P1898/'Summary (banks)'!$P$99</f>
        <v>#DIV/0!</v>
      </c>
      <c r="Q1901" s="230" t="e">
        <f>Q1898/'Summary (banks)'!$Q$99</f>
        <v>#DIV/0!</v>
      </c>
      <c r="R1901" s="230" t="e">
        <f>R1898/'Summary (banks)'!$R$99</f>
        <v>#DIV/0!</v>
      </c>
      <c r="S1901" s="230" t="e">
        <f>S1898/'Summary (banks)'!$S$99</f>
        <v>#DIV/0!</v>
      </c>
      <c r="T1901" s="230" t="e">
        <f>T1898/'Summary (banks)'!$T$99</f>
        <v>#DIV/0!</v>
      </c>
      <c r="U1901" s="230" t="e">
        <f>U1898/'Summary (banks)'!$U$99</f>
        <v>#DIV/0!</v>
      </c>
      <c r="V1901" s="230" t="e">
        <f>V1898/'Summary (banks)'!$V$99</f>
        <v>#DIV/0!</v>
      </c>
      <c r="W1901" s="230" t="e">
        <f>W1898/'Summary (banks)'!$W$99</f>
        <v>#DIV/0!</v>
      </c>
      <c r="X1901" s="230" t="e">
        <f>X1898/'Summary (banks)'!$X$99</f>
        <v>#DIV/0!</v>
      </c>
      <c r="Z1901" s="399"/>
    </row>
    <row r="1902" spans="1:26" s="51" customFormat="1" x14ac:dyDescent="0.25">
      <c r="A1902" s="423"/>
      <c r="B1902" s="423"/>
      <c r="C1902" s="424"/>
      <c r="D1902" s="425"/>
      <c r="E1902" s="426"/>
      <c r="F1902" s="426"/>
      <c r="G1902" s="426"/>
      <c r="H1902" s="426"/>
      <c r="I1902" s="426"/>
      <c r="J1902" s="426"/>
      <c r="K1902" s="426"/>
      <c r="L1902" s="426"/>
      <c r="M1902" s="426"/>
      <c r="N1902" s="426"/>
      <c r="O1902" s="426"/>
      <c r="P1902" s="426"/>
      <c r="Q1902" s="426"/>
      <c r="R1902" s="426"/>
      <c r="S1902" s="426"/>
      <c r="T1902" s="426"/>
      <c r="U1902" s="426"/>
      <c r="V1902" s="426"/>
      <c r="W1902" s="426"/>
      <c r="X1902" s="426"/>
      <c r="Y1902" s="97"/>
      <c r="Z1902" s="97"/>
    </row>
    <row r="1903" spans="1:26" s="51" customFormat="1" x14ac:dyDescent="0.25">
      <c r="A1903" s="423"/>
      <c r="B1903" s="423"/>
      <c r="C1903" s="424"/>
      <c r="D1903" s="425"/>
      <c r="E1903" s="426"/>
      <c r="F1903" s="426"/>
      <c r="G1903" s="426"/>
      <c r="H1903" s="426"/>
      <c r="I1903" s="426"/>
      <c r="J1903" s="426"/>
      <c r="K1903" s="426"/>
      <c r="L1903" s="426"/>
      <c r="M1903" s="426"/>
      <c r="N1903" s="426"/>
      <c r="O1903" s="426"/>
      <c r="P1903" s="426"/>
      <c r="Q1903" s="426"/>
      <c r="R1903" s="426"/>
      <c r="S1903" s="426"/>
      <c r="T1903" s="426"/>
      <c r="U1903" s="426"/>
      <c r="V1903" s="426"/>
      <c r="W1903" s="426"/>
      <c r="X1903" s="426"/>
      <c r="Y1903" s="97"/>
      <c r="Z1903" s="97"/>
    </row>
    <row r="1904" spans="1:26" s="51" customFormat="1" ht="15.75" thickBot="1" x14ac:dyDescent="0.3">
      <c r="A1904" s="423"/>
      <c r="B1904" s="423"/>
      <c r="C1904" s="424"/>
      <c r="D1904" s="425"/>
      <c r="E1904" s="426"/>
      <c r="F1904" s="426"/>
      <c r="G1904" s="426"/>
      <c r="H1904" s="426"/>
      <c r="I1904" s="426"/>
      <c r="J1904" s="426"/>
      <c r="K1904" s="426"/>
      <c r="L1904" s="426"/>
      <c r="M1904" s="426"/>
      <c r="N1904" s="426"/>
      <c r="O1904" s="426"/>
      <c r="P1904" s="426"/>
      <c r="Q1904" s="426"/>
      <c r="R1904" s="426"/>
      <c r="S1904" s="426"/>
      <c r="T1904" s="426"/>
      <c r="U1904" s="426"/>
      <c r="V1904" s="426"/>
      <c r="W1904" s="426"/>
      <c r="X1904" s="426"/>
      <c r="Y1904" s="97"/>
      <c r="Z1904" s="97"/>
    </row>
    <row r="1905" spans="1:26" s="204" customFormat="1" ht="15.75" thickBot="1" x14ac:dyDescent="0.3">
      <c r="A1905" s="682" t="s">
        <v>256</v>
      </c>
      <c r="B1905" s="684" t="s">
        <v>331</v>
      </c>
      <c r="C1905" s="188" t="s">
        <v>2</v>
      </c>
      <c r="D1905" s="203">
        <f>SUM(E1905:X1905)</f>
        <v>1241.0830000000001</v>
      </c>
      <c r="E1905" s="203"/>
      <c r="F1905" s="203"/>
      <c r="G1905" s="203"/>
      <c r="H1905" s="203"/>
      <c r="I1905" s="203"/>
      <c r="J1905" s="188"/>
      <c r="K1905" s="188"/>
      <c r="L1905" s="188">
        <f>'Société Générale'!C21</f>
        <v>169</v>
      </c>
      <c r="M1905" s="188"/>
      <c r="N1905" s="188"/>
      <c r="O1905" s="188"/>
      <c r="P1905" s="188"/>
      <c r="Q1905" s="188"/>
      <c r="R1905" s="188"/>
      <c r="S1905" s="188"/>
      <c r="T1905" s="188">
        <f>Unicredit!D53</f>
        <v>557.79899999999998</v>
      </c>
      <c r="U1905" s="188">
        <f>'Intesa Sao'!D19</f>
        <v>514.28399999999999</v>
      </c>
      <c r="V1905" s="188"/>
      <c r="W1905" s="188"/>
      <c r="X1905" s="188"/>
      <c r="Y1905" s="188"/>
      <c r="Z1905" s="404"/>
    </row>
    <row r="1906" spans="1:26" s="23" customFormat="1" x14ac:dyDescent="0.25">
      <c r="A1906" s="683"/>
      <c r="B1906" s="685"/>
      <c r="C1906" s="189" t="s">
        <v>333</v>
      </c>
      <c r="D1906" s="230">
        <f>D1905/'Summary (banks)'!$D$3</f>
        <v>2.5410813253339717E-3</v>
      </c>
      <c r="E1906" s="230">
        <f>E1905/'Summary (banks)'!$E$3</f>
        <v>0</v>
      </c>
      <c r="F1906" s="230">
        <f>F1905/'Summary (banks)'!$F$3</f>
        <v>0</v>
      </c>
      <c r="G1906" s="230">
        <f>G1905/'Summary (banks)'!$G$3</f>
        <v>0</v>
      </c>
      <c r="H1906" s="230">
        <f>H1905/'Summary (banks)'!$H$3</f>
        <v>0</v>
      </c>
      <c r="I1906" s="230">
        <f>I1905/'Summary (banks)'!$I$3</f>
        <v>0</v>
      </c>
      <c r="J1906" s="230">
        <f>J1905/'Summary (banks)'!$J$3</f>
        <v>0</v>
      </c>
      <c r="K1906" s="230">
        <f>K1905/'Summary (banks)'!$K$3</f>
        <v>0</v>
      </c>
      <c r="L1906" s="230">
        <f>L1905/'Summary (banks)'!$L$3</f>
        <v>6.5904925320750306E-3</v>
      </c>
      <c r="M1906" s="230">
        <f>M1905/'Summary (banks)'!$M$3</f>
        <v>0</v>
      </c>
      <c r="N1906" s="230">
        <f>N1905/'Summary (banks)'!$N$3</f>
        <v>0</v>
      </c>
      <c r="O1906" s="230">
        <f>O1905/'Summary (banks)'!$O$3</f>
        <v>0</v>
      </c>
      <c r="P1906" s="230">
        <f>P1905/'Summary (banks)'!$P$3</f>
        <v>0</v>
      </c>
      <c r="Q1906" s="230">
        <f>Q1905/'Summary (banks)'!$Q$3</f>
        <v>0</v>
      </c>
      <c r="R1906" s="230">
        <f>R1905/'Summary (banks)'!$R$3</f>
        <v>0</v>
      </c>
      <c r="S1906" s="230">
        <f>S1905/'Summary (banks)'!$S$3</f>
        <v>0</v>
      </c>
      <c r="T1906" s="230">
        <f>T1905/'Summary (banks)'!$T$3</f>
        <v>2.6154845402454777E-2</v>
      </c>
      <c r="U1906" s="230">
        <f>U1905/'Summary (banks)'!$U$3</f>
        <v>2.1741649507364891E-2</v>
      </c>
      <c r="V1906" s="230">
        <f>V1905/'Summary (banks)'!$V$3</f>
        <v>0</v>
      </c>
      <c r="W1906" s="230">
        <f>W1905/'Summary (banks)'!$W$3</f>
        <v>0</v>
      </c>
      <c r="X1906" s="230">
        <f>X1905/'Summary (banks)'!$X$3</f>
        <v>0</v>
      </c>
      <c r="Y1906" s="204"/>
      <c r="Z1906" s="397"/>
    </row>
    <row r="1907" spans="1:26" s="360" customFormat="1" ht="15.75" thickBot="1" x14ac:dyDescent="0.3">
      <c r="A1907" s="683"/>
      <c r="B1907" s="685"/>
      <c r="C1907" s="359" t="s">
        <v>334</v>
      </c>
      <c r="D1907" s="264">
        <f>D1905/'Summary (banks)'!$D$7</f>
        <v>4.8411895021653476E-3</v>
      </c>
      <c r="E1907" s="264">
        <f>E1905/'Summary (banks)'!$E$7</f>
        <v>0</v>
      </c>
      <c r="F1907" s="264">
        <f>F1905/'Summary (banks)'!$F$7</f>
        <v>0</v>
      </c>
      <c r="G1907" s="264">
        <f>G1905/'Summary (banks)'!$G$7</f>
        <v>0</v>
      </c>
      <c r="H1907" s="264">
        <f>H1905/'Summary (banks)'!$H$7</f>
        <v>0</v>
      </c>
      <c r="I1907" s="264">
        <f>I1905/'Summary (banks)'!$I$7</f>
        <v>0</v>
      </c>
      <c r="J1907" s="264">
        <f>J1905/'Summary (banks)'!$J$7</f>
        <v>0</v>
      </c>
      <c r="K1907" s="264">
        <f>K1905/'Summary (banks)'!$K$7</f>
        <v>0</v>
      </c>
      <c r="L1907" s="264">
        <f>L1905/'Summary (banks)'!$L$7</f>
        <v>1.2476007677543186E-2</v>
      </c>
      <c r="M1907" s="264">
        <f>M1905/'Summary (banks)'!$M$7</f>
        <v>0</v>
      </c>
      <c r="N1907" s="264">
        <f>N1905/'Summary (banks)'!$N$7</f>
        <v>0</v>
      </c>
      <c r="O1907" s="264">
        <f>O1905/'Summary (banks)'!$O$7</f>
        <v>0</v>
      </c>
      <c r="P1907" s="264">
        <f>P1905/'Summary (banks)'!$P$7</f>
        <v>0</v>
      </c>
      <c r="Q1907" s="264">
        <f>Q1905/'Summary (banks)'!$Q$7</f>
        <v>0</v>
      </c>
      <c r="R1907" s="264">
        <f>R1905/'Summary (banks)'!$R$7</f>
        <v>0</v>
      </c>
      <c r="S1907" s="264">
        <f>S1905/'Summary (banks)'!$S$7</f>
        <v>0</v>
      </c>
      <c r="T1907" s="264">
        <f>T1905/'Summary (banks)'!$T$7</f>
        <v>4.6195379642145019E-2</v>
      </c>
      <c r="U1907" s="264">
        <f>U1905/'Summary (banks)'!$U$7</f>
        <v>0.11873732330549315</v>
      </c>
      <c r="V1907" s="264">
        <f>V1905/'Summary (banks)'!$V$7</f>
        <v>0</v>
      </c>
      <c r="W1907" s="264">
        <f>W1905/'Summary (banks)'!$W$7</f>
        <v>0</v>
      </c>
      <c r="X1907" s="264">
        <f>X1905/'Summary (banks)'!$X$7</f>
        <v>0</v>
      </c>
      <c r="Z1907" s="397"/>
    </row>
    <row r="1908" spans="1:26" s="204" customFormat="1" ht="15.75" thickBot="1" x14ac:dyDescent="0.3">
      <c r="A1908" s="683"/>
      <c r="B1908" s="685"/>
      <c r="C1908" s="188" t="s">
        <v>6</v>
      </c>
      <c r="D1908" s="203">
        <f>SUM(E1908:X1908)</f>
        <v>44.464000000000006</v>
      </c>
      <c r="E1908" s="203"/>
      <c r="F1908" s="203"/>
      <c r="G1908" s="203"/>
      <c r="H1908" s="203"/>
      <c r="I1908" s="203"/>
      <c r="J1908" s="188"/>
      <c r="K1908" s="188"/>
      <c r="L1908" s="188">
        <f>'Société Générale'!E21</f>
        <v>21</v>
      </c>
      <c r="M1908" s="188"/>
      <c r="N1908" s="188"/>
      <c r="O1908" s="188"/>
      <c r="P1908" s="188"/>
      <c r="Q1908" s="188"/>
      <c r="R1908" s="188"/>
      <c r="S1908" s="188"/>
      <c r="T1908" s="188">
        <f>Unicredit!F53</f>
        <v>-49.023000000000003</v>
      </c>
      <c r="U1908" s="188">
        <f>'Intesa Sao'!F19</f>
        <v>72.487000000000009</v>
      </c>
      <c r="V1908" s="188"/>
      <c r="W1908" s="188"/>
      <c r="X1908" s="188"/>
      <c r="Y1908" s="188"/>
      <c r="Z1908" s="404"/>
    </row>
    <row r="1909" spans="1:26" s="23" customFormat="1" x14ac:dyDescent="0.25">
      <c r="A1909" s="683"/>
      <c r="B1909" s="685"/>
      <c r="C1909" s="189" t="s">
        <v>335</v>
      </c>
      <c r="D1909" s="230">
        <f>D1908/'Summary (banks)'!$D$29</f>
        <v>4.7142253072518357E-4</v>
      </c>
      <c r="E1909" s="230">
        <f>E1908/'Summary (banks)'!$E$29</f>
        <v>0</v>
      </c>
      <c r="F1909" s="230">
        <f>F1908/'Summary (banks)'!$F$29</f>
        <v>0</v>
      </c>
      <c r="G1909" s="230">
        <f>G1908/'Summary (banks)'!$G$29</f>
        <v>0</v>
      </c>
      <c r="H1909" s="230">
        <f>H1908/'Summary (banks)'!$H$29</f>
        <v>0</v>
      </c>
      <c r="I1909" s="230">
        <f>I1908/'Summary (banks)'!$I$29</f>
        <v>0</v>
      </c>
      <c r="J1909" s="230">
        <f>J1908/'Summary (banks)'!$J$29</f>
        <v>0</v>
      </c>
      <c r="K1909" s="230">
        <f>K1908/'Summary (banks)'!$K$29</f>
        <v>0</v>
      </c>
      <c r="L1909" s="230">
        <f>L1908/'Summary (banks)'!$L$29</f>
        <v>3.4364261168384879E-3</v>
      </c>
      <c r="M1909" s="230">
        <f>M1908/'Summary (banks)'!$M$29</f>
        <v>0</v>
      </c>
      <c r="N1909" s="230">
        <f>N1908/'Summary (banks)'!$N$29</f>
        <v>0</v>
      </c>
      <c r="O1909" s="230">
        <f>O1908/'Summary (banks)'!$O$29</f>
        <v>0</v>
      </c>
      <c r="P1909" s="230">
        <f>P1908/'Summary (banks)'!$P$29</f>
        <v>0</v>
      </c>
      <c r="Q1909" s="230">
        <f>Q1908/'Summary (banks)'!$Q$29</f>
        <v>0</v>
      </c>
      <c r="R1909" s="230">
        <f>R1908/'Summary (banks)'!$R$29</f>
        <v>0</v>
      </c>
      <c r="S1909" s="230">
        <f>S1908/'Summary (banks)'!$S$29</f>
        <v>0</v>
      </c>
      <c r="T1909" s="230">
        <f>T1908/'Summary (banks)'!$T$29</f>
        <v>-2.3019902403840747E-2</v>
      </c>
      <c r="U1909" s="230">
        <f>U1908/'Summary (banks)'!$U$29</f>
        <v>9.2049999860312898E-3</v>
      </c>
      <c r="V1909" s="230">
        <f>V1908/'Summary (banks)'!$V$29</f>
        <v>0</v>
      </c>
      <c r="W1909" s="230">
        <f>W1908/'Summary (banks)'!$W$29</f>
        <v>0</v>
      </c>
      <c r="X1909" s="230">
        <f>X1908/'Summary (banks)'!$X$29</f>
        <v>0</v>
      </c>
      <c r="Y1909" s="204"/>
      <c r="Z1909" s="397"/>
    </row>
    <row r="1910" spans="1:26" s="360" customFormat="1" ht="15.75" thickBot="1" x14ac:dyDescent="0.3">
      <c r="A1910" s="683"/>
      <c r="B1910" s="685"/>
      <c r="C1910" s="359" t="s">
        <v>336</v>
      </c>
      <c r="D1910" s="264">
        <f>D1908/'Summary (banks)'!$D$33</f>
        <v>6.5691836787484575E-4</v>
      </c>
      <c r="E1910" s="264">
        <f>E1908/'Summary (banks)'!$E$33</f>
        <v>0</v>
      </c>
      <c r="F1910" s="264">
        <f>F1908/'Summary (banks)'!$F$33</f>
        <v>0</v>
      </c>
      <c r="G1910" s="264">
        <f>G1908/'Summary (banks)'!$G$33</f>
        <v>0</v>
      </c>
      <c r="H1910" s="264">
        <f>H1908/'Summary (banks)'!$H$33</f>
        <v>0</v>
      </c>
      <c r="I1910" s="264">
        <f>I1908/'Summary (banks)'!$I$33</f>
        <v>0</v>
      </c>
      <c r="J1910" s="264">
        <f>J1908/'Summary (banks)'!$J$33</f>
        <v>0</v>
      </c>
      <c r="K1910" s="264">
        <f>K1908/'Summary (banks)'!$K$33</f>
        <v>0</v>
      </c>
      <c r="L1910" s="264">
        <f>L1908/'Summary (banks)'!$L$33</f>
        <v>4.7106325706594886E-3</v>
      </c>
      <c r="M1910" s="264">
        <f>M1908/'Summary (banks)'!$M$33</f>
        <v>0</v>
      </c>
      <c r="N1910" s="264">
        <f>N1908/'Summary (banks)'!$N$33</f>
        <v>0</v>
      </c>
      <c r="O1910" s="264">
        <f>O1908/'Summary (banks)'!$O$33</f>
        <v>0</v>
      </c>
      <c r="P1910" s="264">
        <f>P1908/'Summary (banks)'!$P$33</f>
        <v>0</v>
      </c>
      <c r="Q1910" s="264">
        <f>Q1908/'Summary (banks)'!$Q$33</f>
        <v>0</v>
      </c>
      <c r="R1910" s="264">
        <f>R1908/'Summary (banks)'!$R$33</f>
        <v>0</v>
      </c>
      <c r="S1910" s="264">
        <f>S1908/'Summary (banks)'!$S$33</f>
        <v>0</v>
      </c>
      <c r="T1910" s="264">
        <f>T1908/'Summary (banks)'!$T$33</f>
        <v>-1.7480482748439802E-2</v>
      </c>
      <c r="U1910" s="264">
        <f>U1908/'Summary (banks)'!$U$33</f>
        <v>3.7890465937680182E-2</v>
      </c>
      <c r="V1910" s="264">
        <f>V1908/'Summary (banks)'!$V$33</f>
        <v>0</v>
      </c>
      <c r="W1910" s="264">
        <f>W1908/'Summary (banks)'!$W$33</f>
        <v>0</v>
      </c>
      <c r="X1910" s="264">
        <f>X1908/'Summary (banks)'!$X$33</f>
        <v>0</v>
      </c>
      <c r="Z1910" s="397"/>
    </row>
    <row r="1911" spans="1:26" s="204" customFormat="1" ht="15.75" thickBot="1" x14ac:dyDescent="0.3">
      <c r="A1911" s="683"/>
      <c r="B1911" s="685"/>
      <c r="C1911" s="188" t="s">
        <v>400</v>
      </c>
      <c r="D1911" s="203">
        <f>SUM(E1911:X1911)</f>
        <v>3.5150000000000006</v>
      </c>
      <c r="E1911" s="203"/>
      <c r="F1911" s="203"/>
      <c r="G1911" s="203"/>
      <c r="H1911" s="203"/>
      <c r="I1911" s="203"/>
      <c r="J1911" s="188"/>
      <c r="K1911" s="188"/>
      <c r="L1911" s="188">
        <f>'Société Générale'!F21</f>
        <v>3</v>
      </c>
      <c r="M1911" s="188"/>
      <c r="N1911" s="188"/>
      <c r="O1911" s="188"/>
      <c r="P1911" s="188"/>
      <c r="Q1911" s="188"/>
      <c r="R1911" s="188"/>
      <c r="S1911" s="188"/>
      <c r="T1911" s="188">
        <f>Unicredit!G53</f>
        <v>-12.03</v>
      </c>
      <c r="U1911" s="188">
        <f>'Intesa Sao'!G19</f>
        <v>12.545</v>
      </c>
      <c r="V1911" s="188"/>
      <c r="W1911" s="188"/>
      <c r="X1911" s="188"/>
      <c r="Y1911" s="188"/>
      <c r="Z1911" s="404"/>
    </row>
    <row r="1912" spans="1:26" s="23" customFormat="1" x14ac:dyDescent="0.25">
      <c r="A1912" s="683"/>
      <c r="B1912" s="685"/>
      <c r="C1912" s="189" t="s">
        <v>401</v>
      </c>
      <c r="D1912" s="230">
        <f>D1911/'Summary (banks)'!$D$42</f>
        <v>1.2599747778915693E-4</v>
      </c>
      <c r="E1912" s="230">
        <f>E1911/'Summary (banks)'!$E$42</f>
        <v>0</v>
      </c>
      <c r="F1912" s="230">
        <f>F1911/'Summary (banks)'!$F$42</f>
        <v>0</v>
      </c>
      <c r="G1912" s="230">
        <f>G1911/'Summary (banks)'!$G$42</f>
        <v>0</v>
      </c>
      <c r="H1912" s="230">
        <f>H1911/'Summary (banks)'!$H$42</f>
        <v>0</v>
      </c>
      <c r="I1912" s="230">
        <f>I1911/'Summary (banks)'!$I$42</f>
        <v>0</v>
      </c>
      <c r="J1912" s="230">
        <f>J1911/'Summary (banks)'!$J$42</f>
        <v>0</v>
      </c>
      <c r="K1912" s="230">
        <f>K1911/'Summary (banks)'!$K$42</f>
        <v>0</v>
      </c>
      <c r="L1912" s="230">
        <f>L1911/'Summary (banks)'!$L$42</f>
        <v>1.7523364485981308E-3</v>
      </c>
      <c r="M1912" s="230">
        <f>M1911/'Summary (banks)'!$M$42</f>
        <v>0</v>
      </c>
      <c r="N1912" s="230">
        <f>N1911/'Summary (banks)'!$N$42</f>
        <v>0</v>
      </c>
      <c r="O1912" s="230">
        <f>O1911/'Summary (banks)'!$O$42</f>
        <v>0</v>
      </c>
      <c r="P1912" s="230">
        <f>P1911/'Summary (banks)'!$P$42</f>
        <v>0</v>
      </c>
      <c r="Q1912" s="230">
        <f>Q1911/'Summary (banks)'!$Q$42</f>
        <v>0</v>
      </c>
      <c r="R1912" s="230">
        <f>R1911/'Summary (banks)'!$R$42</f>
        <v>0</v>
      </c>
      <c r="S1912" s="230">
        <f>S1911/'Summary (banks)'!$S$42</f>
        <v>0</v>
      </c>
      <c r="T1912" s="230">
        <f>T1911/'Summary (banks)'!$T$42</f>
        <v>-0.14422039465797101</v>
      </c>
      <c r="U1912" s="230">
        <f>U1911/'Summary (banks)'!$U$42</f>
        <v>8.9301476659889856E-3</v>
      </c>
      <c r="V1912" s="230">
        <f>V1911/'Summary (banks)'!$V$42</f>
        <v>0</v>
      </c>
      <c r="W1912" s="230">
        <f>W1911/'Summary (banks)'!$W$42</f>
        <v>0</v>
      </c>
      <c r="X1912" s="230">
        <f>X1911/'Summary (banks)'!$X$42</f>
        <v>0</v>
      </c>
      <c r="Y1912" s="204"/>
      <c r="Z1912" s="397"/>
    </row>
    <row r="1913" spans="1:26" s="360" customFormat="1" ht="15.75" thickBot="1" x14ac:dyDescent="0.3">
      <c r="A1913" s="683"/>
      <c r="B1913" s="685"/>
      <c r="C1913" s="359" t="s">
        <v>402</v>
      </c>
      <c r="D1913" s="264">
        <f>D1911/'Summary (banks)'!$D$46</f>
        <v>1.8861206059283942E-4</v>
      </c>
      <c r="E1913" s="264">
        <f>E1911/'Summary (banks)'!$E$46</f>
        <v>0</v>
      </c>
      <c r="F1913" s="264">
        <f>F1911/'Summary (banks)'!$F$46</f>
        <v>0</v>
      </c>
      <c r="G1913" s="264">
        <f>G1911/'Summary (banks)'!$G$46</f>
        <v>0</v>
      </c>
      <c r="H1913" s="264">
        <f>H1911/'Summary (banks)'!$H$46</f>
        <v>0</v>
      </c>
      <c r="I1913" s="264">
        <f>I1911/'Summary (banks)'!$I$46</f>
        <v>0</v>
      </c>
      <c r="J1913" s="264">
        <f>J1911/'Summary (banks)'!$J$46</f>
        <v>0</v>
      </c>
      <c r="K1913" s="264">
        <f>K1911/'Summary (banks)'!$K$46</f>
        <v>0</v>
      </c>
      <c r="L1913" s="264">
        <f>L1911/'Summary (banks)'!$L$46</f>
        <v>2.6501766784452299E-3</v>
      </c>
      <c r="M1913" s="264">
        <f>M1911/'Summary (banks)'!$M$46</f>
        <v>0</v>
      </c>
      <c r="N1913" s="264">
        <f>N1911/'Summary (banks)'!$N$46</f>
        <v>0</v>
      </c>
      <c r="O1913" s="264">
        <f>O1911/'Summary (banks)'!$O$46</f>
        <v>0</v>
      </c>
      <c r="P1913" s="264">
        <f>P1911/'Summary (banks)'!$P$46</f>
        <v>0</v>
      </c>
      <c r="Q1913" s="264">
        <f>Q1911/'Summary (banks)'!$Q$46</f>
        <v>0</v>
      </c>
      <c r="R1913" s="264">
        <f>R1911/'Summary (banks)'!$R$46</f>
        <v>0</v>
      </c>
      <c r="S1913" s="264">
        <f>S1911/'Summary (banks)'!$S$46</f>
        <v>0</v>
      </c>
      <c r="T1913" s="264">
        <f>T1911/'Summary (banks)'!$T$46</f>
        <v>-5.3574291465521846E-2</v>
      </c>
      <c r="U1913" s="264">
        <f>U1911/'Summary (banks)'!$U$46</f>
        <v>3.405663527501851E-2</v>
      </c>
      <c r="V1913" s="264">
        <f>V1911/'Summary (banks)'!$V$46</f>
        <v>0</v>
      </c>
      <c r="W1913" s="264">
        <f>W1911/'Summary (banks)'!$W$46</f>
        <v>0</v>
      </c>
      <c r="X1913" s="264">
        <f>X1911/'Summary (banks)'!$X$46</f>
        <v>0</v>
      </c>
      <c r="Z1913" s="397"/>
    </row>
    <row r="1914" spans="1:26" s="204" customFormat="1" ht="15.75" thickBot="1" x14ac:dyDescent="0.3">
      <c r="A1914" s="683"/>
      <c r="B1914" s="685"/>
      <c r="C1914" s="188" t="s">
        <v>3</v>
      </c>
      <c r="D1914" s="188">
        <f>SUM(E1914:X1914)</f>
        <v>9827</v>
      </c>
      <c r="E1914" s="188"/>
      <c r="F1914" s="188"/>
      <c r="G1914" s="188"/>
      <c r="H1914" s="188"/>
      <c r="I1914" s="188"/>
      <c r="J1914" s="188"/>
      <c r="K1914" s="188"/>
      <c r="L1914" s="188">
        <f>'Société Générale'!D21</f>
        <v>1422</v>
      </c>
      <c r="M1914" s="188"/>
      <c r="N1914" s="188"/>
      <c r="O1914" s="188"/>
      <c r="P1914" s="188"/>
      <c r="Q1914" s="188"/>
      <c r="R1914" s="188"/>
      <c r="S1914" s="188"/>
      <c r="T1914" s="188">
        <f>Unicredit!E53</f>
        <v>4300</v>
      </c>
      <c r="U1914" s="188">
        <f>'Intesa Sao'!E19</f>
        <v>4105</v>
      </c>
      <c r="V1914" s="188"/>
      <c r="W1914" s="188"/>
      <c r="X1914" s="188"/>
      <c r="Y1914" s="188"/>
      <c r="Z1914" s="404"/>
    </row>
    <row r="1915" spans="1:26" s="23" customFormat="1" x14ac:dyDescent="0.25">
      <c r="A1915" s="683"/>
      <c r="B1915" s="685"/>
      <c r="C1915" s="189" t="s">
        <v>337</v>
      </c>
      <c r="D1915" s="230">
        <f>D1914/'Summary (banks)'!$D$16</f>
        <v>4.6848466877128011E-3</v>
      </c>
      <c r="E1915" s="230">
        <f>E1914/'Summary (banks)'!$E$16</f>
        <v>0</v>
      </c>
      <c r="F1915" s="230">
        <f>F1914/'Summary (banks)'!$F$16</f>
        <v>0</v>
      </c>
      <c r="G1915" s="230">
        <f>G1914/'Summary (banks)'!$G$16</f>
        <v>0</v>
      </c>
      <c r="H1915" s="230">
        <f>H1914/'Summary (banks)'!$H$16</f>
        <v>0</v>
      </c>
      <c r="I1915" s="230">
        <f>I1914/'Summary (banks)'!$I$16</f>
        <v>0</v>
      </c>
      <c r="J1915" s="230">
        <f>J1914/'Summary (banks)'!$J$16</f>
        <v>0</v>
      </c>
      <c r="K1915" s="230">
        <f>K1914/'Summary (banks)'!$K$16</f>
        <v>0</v>
      </c>
      <c r="L1915" s="230">
        <f>L1914/'Summary (banks)'!$L$16</f>
        <v>1.0795954933341432E-2</v>
      </c>
      <c r="M1915" s="230">
        <f>M1914/'Summary (banks)'!$M$16</f>
        <v>0</v>
      </c>
      <c r="N1915" s="230">
        <f>N1914/'Summary (banks)'!$N$16</f>
        <v>0</v>
      </c>
      <c r="O1915" s="230">
        <f>O1914/'Summary (banks)'!$O$16</f>
        <v>0</v>
      </c>
      <c r="P1915" s="230">
        <f>P1914/'Summary (banks)'!$P$16</f>
        <v>0</v>
      </c>
      <c r="Q1915" s="230">
        <f>Q1914/'Summary (banks)'!$Q$16</f>
        <v>0</v>
      </c>
      <c r="R1915" s="230">
        <f>R1914/'Summary (banks)'!$R$16</f>
        <v>0</v>
      </c>
      <c r="S1915" s="230">
        <f>S1914/'Summary (banks)'!$S$16</f>
        <v>0</v>
      </c>
      <c r="T1915" s="230">
        <f>T1914/'Summary (banks)'!$T$16</f>
        <v>3.5615190292789992E-2</v>
      </c>
      <c r="U1915" s="230">
        <f>U1914/'Summary (banks)'!$U$16</f>
        <v>4.643612628816416E-2</v>
      </c>
      <c r="V1915" s="230">
        <f>V1914/'Summary (banks)'!$V$16</f>
        <v>0</v>
      </c>
      <c r="W1915" s="230">
        <f>W1914/'Summary (banks)'!$W$16</f>
        <v>0</v>
      </c>
      <c r="X1915" s="230">
        <f>X1914/'Summary (banks)'!$X$16</f>
        <v>0</v>
      </c>
      <c r="Y1915" s="204"/>
      <c r="Z1915" s="397"/>
    </row>
    <row r="1916" spans="1:26" s="365" customFormat="1" ht="15.75" thickBot="1" x14ac:dyDescent="0.3">
      <c r="A1916" s="683"/>
      <c r="B1916" s="685"/>
      <c r="C1916" s="359" t="s">
        <v>338</v>
      </c>
      <c r="D1916" s="264">
        <f>D1914/'Summary (banks)'!$D$20</f>
        <v>8.3830312501866067E-3</v>
      </c>
      <c r="E1916" s="264">
        <f>E1914/'Summary (banks)'!$E$20</f>
        <v>0</v>
      </c>
      <c r="F1916" s="264">
        <f>F1914/'Summary (banks)'!$F$20</f>
        <v>0</v>
      </c>
      <c r="G1916" s="264">
        <f>G1914/'Summary (banks)'!$G$20</f>
        <v>0</v>
      </c>
      <c r="H1916" s="264">
        <f>H1914/'Summary (banks)'!$H$20</f>
        <v>0</v>
      </c>
      <c r="I1916" s="264">
        <f>I1914/'Summary (banks)'!$I$20</f>
        <v>0</v>
      </c>
      <c r="J1916" s="264">
        <f>J1914/'Summary (banks)'!$J$20</f>
        <v>0</v>
      </c>
      <c r="K1916" s="264">
        <f>K1914/'Summary (banks)'!$K$20</f>
        <v>0</v>
      </c>
      <c r="L1916" s="264">
        <f>L1914/'Summary (banks)'!$L$20</f>
        <v>1.7751922500749025E-2</v>
      </c>
      <c r="M1916" s="264">
        <f>M1914/'Summary (banks)'!$M$20</f>
        <v>0</v>
      </c>
      <c r="N1916" s="264">
        <f>N1914/'Summary (banks)'!$N$20</f>
        <v>0</v>
      </c>
      <c r="O1916" s="264">
        <f>O1914/'Summary (banks)'!$O$20</f>
        <v>0</v>
      </c>
      <c r="P1916" s="264">
        <f>P1914/'Summary (banks)'!$P$20</f>
        <v>0</v>
      </c>
      <c r="Q1916" s="264">
        <f>Q1914/'Summary (banks)'!$Q$20</f>
        <v>0</v>
      </c>
      <c r="R1916" s="264">
        <f>R1914/'Summary (banks)'!$R$20</f>
        <v>0</v>
      </c>
      <c r="S1916" s="264">
        <f>S1914/'Summary (banks)'!$S$20</f>
        <v>0</v>
      </c>
      <c r="T1916" s="264">
        <f>T1914/'Summary (banks)'!$T$20</f>
        <v>5.9009194455880334E-2</v>
      </c>
      <c r="U1916" s="264">
        <f>U1914/'Summary (banks)'!$U$20</f>
        <v>0.1511525149127329</v>
      </c>
      <c r="V1916" s="264">
        <f>V1914/'Summary (banks)'!$V$20</f>
        <v>0</v>
      </c>
      <c r="W1916" s="264">
        <f>W1914/'Summary (banks)'!$W$20</f>
        <v>0</v>
      </c>
      <c r="X1916" s="264">
        <f>X1914/'Summary (banks)'!$X$20</f>
        <v>0</v>
      </c>
      <c r="Y1916" s="360"/>
      <c r="Z1916" s="397"/>
    </row>
    <row r="1917" spans="1:26" s="230" customFormat="1" ht="15" customHeight="1" thickTop="1" thickBot="1" x14ac:dyDescent="0.3">
      <c r="A1917" s="683"/>
      <c r="B1917" s="685"/>
      <c r="C1917" s="190" t="s">
        <v>405</v>
      </c>
      <c r="D1917" s="188"/>
      <c r="E1917" s="190"/>
      <c r="F1917" s="190"/>
      <c r="G1917" s="190"/>
      <c r="H1917" s="188"/>
      <c r="I1917" s="188"/>
      <c r="J1917" s="190"/>
      <c r="K1917" s="190"/>
      <c r="L1917" s="190"/>
      <c r="M1917" s="190"/>
      <c r="N1917" s="190"/>
      <c r="O1917" s="190"/>
      <c r="P1917" s="188"/>
      <c r="Q1917" s="188"/>
      <c r="R1917" s="190"/>
      <c r="S1917" s="190"/>
      <c r="T1917" s="188"/>
      <c r="U1917" s="188"/>
      <c r="V1917" s="188"/>
      <c r="W1917" s="188"/>
      <c r="X1917" s="188"/>
      <c r="Y1917" s="190"/>
      <c r="Z1917" s="405"/>
    </row>
    <row r="1918" spans="1:26" s="204" customFormat="1" ht="15.75" thickBot="1" x14ac:dyDescent="0.3">
      <c r="A1918" s="683"/>
      <c r="B1918" s="686"/>
      <c r="C1918" s="191" t="s">
        <v>406</v>
      </c>
      <c r="D1918" s="192"/>
      <c r="E1918" s="192"/>
      <c r="F1918" s="192"/>
      <c r="G1918" s="192"/>
      <c r="H1918" s="192"/>
      <c r="I1918" s="192"/>
      <c r="J1918" s="192"/>
      <c r="K1918" s="192"/>
      <c r="L1918" s="192"/>
      <c r="M1918" s="192"/>
      <c r="N1918" s="192"/>
      <c r="O1918" s="192"/>
      <c r="P1918" s="192"/>
      <c r="Q1918" s="192"/>
      <c r="R1918" s="192"/>
      <c r="S1918" s="192"/>
      <c r="T1918" s="192"/>
      <c r="U1918" s="192"/>
      <c r="V1918" s="192"/>
      <c r="W1918" s="192"/>
      <c r="X1918" s="192"/>
      <c r="Y1918" s="192"/>
      <c r="Z1918" s="398"/>
    </row>
    <row r="1919" spans="1:26" s="23" customFormat="1" ht="16.5" thickTop="1" thickBot="1" x14ac:dyDescent="0.3">
      <c r="A1919" s="683"/>
      <c r="B1919" s="687" t="s">
        <v>82</v>
      </c>
      <c r="C1919" s="200" t="s">
        <v>91</v>
      </c>
      <c r="D1919" s="200">
        <f>D1911/D1908</f>
        <v>7.9052716804605974E-2</v>
      </c>
      <c r="E1919" s="200" t="e">
        <f>E1911/E1908</f>
        <v>#DIV/0!</v>
      </c>
      <c r="F1919" s="200" t="e">
        <f t="shared" ref="F1919:X1919" si="85">F1911/F1908</f>
        <v>#DIV/0!</v>
      </c>
      <c r="G1919" s="200" t="e">
        <f t="shared" si="85"/>
        <v>#DIV/0!</v>
      </c>
      <c r="H1919" s="200" t="e">
        <f t="shared" si="85"/>
        <v>#DIV/0!</v>
      </c>
      <c r="I1919" s="200" t="e">
        <f t="shared" si="85"/>
        <v>#DIV/0!</v>
      </c>
      <c r="J1919" s="200" t="e">
        <f t="shared" si="85"/>
        <v>#DIV/0!</v>
      </c>
      <c r="K1919" s="200" t="e">
        <f t="shared" si="85"/>
        <v>#DIV/0!</v>
      </c>
      <c r="L1919" s="200">
        <f t="shared" si="85"/>
        <v>0.14285714285714285</v>
      </c>
      <c r="M1919" s="200" t="e">
        <f t="shared" si="85"/>
        <v>#DIV/0!</v>
      </c>
      <c r="N1919" s="200" t="e">
        <f t="shared" si="85"/>
        <v>#DIV/0!</v>
      </c>
      <c r="O1919" s="200" t="e">
        <f t="shared" si="85"/>
        <v>#DIV/0!</v>
      </c>
      <c r="P1919" s="200" t="e">
        <f t="shared" si="85"/>
        <v>#DIV/0!</v>
      </c>
      <c r="Q1919" s="200" t="e">
        <f t="shared" si="85"/>
        <v>#DIV/0!</v>
      </c>
      <c r="R1919" s="200" t="e">
        <f t="shared" si="85"/>
        <v>#DIV/0!</v>
      </c>
      <c r="S1919" s="200" t="e">
        <f t="shared" si="85"/>
        <v>#DIV/0!</v>
      </c>
      <c r="T1919" s="200">
        <f t="shared" si="85"/>
        <v>0.24539501866470836</v>
      </c>
      <c r="U1919" s="200">
        <f t="shared" si="85"/>
        <v>0.17306551519582819</v>
      </c>
      <c r="V1919" s="200" t="e">
        <f t="shared" si="85"/>
        <v>#DIV/0!</v>
      </c>
      <c r="W1919" s="200" t="e">
        <f t="shared" si="85"/>
        <v>#DIV/0!</v>
      </c>
      <c r="X1919" s="200" t="e">
        <f t="shared" si="85"/>
        <v>#DIV/0!</v>
      </c>
      <c r="Y1919" s="200"/>
      <c r="Z1919" s="406" t="e">
        <f>MEDIAN(E1919:X1919)</f>
        <v>#DIV/0!</v>
      </c>
    </row>
    <row r="1920" spans="1:26" s="204" customFormat="1" ht="15.75" thickBot="1" x14ac:dyDescent="0.3">
      <c r="A1920" s="683"/>
      <c r="B1920" s="688"/>
      <c r="C1920" s="193" t="s">
        <v>407</v>
      </c>
      <c r="Z1920" s="397"/>
    </row>
    <row r="1921" spans="1:26" s="204" customFormat="1" ht="15.75" thickBot="1" x14ac:dyDescent="0.3">
      <c r="A1921" s="683"/>
      <c r="B1921" s="688"/>
      <c r="C1921" s="188" t="s">
        <v>497</v>
      </c>
      <c r="D1921" s="233">
        <f t="shared" ref="D1921:X1921" si="86">D1908/D1914</f>
        <v>4.5246769105525596E-3</v>
      </c>
      <c r="E1921" s="188" t="e">
        <f t="shared" si="86"/>
        <v>#DIV/0!</v>
      </c>
      <c r="F1921" s="188" t="e">
        <f t="shared" si="86"/>
        <v>#DIV/0!</v>
      </c>
      <c r="G1921" s="188" t="e">
        <f t="shared" si="86"/>
        <v>#DIV/0!</v>
      </c>
      <c r="H1921" s="188" t="e">
        <f t="shared" si="86"/>
        <v>#DIV/0!</v>
      </c>
      <c r="I1921" s="188" t="e">
        <f t="shared" si="86"/>
        <v>#DIV/0!</v>
      </c>
      <c r="J1921" s="188" t="e">
        <f t="shared" si="86"/>
        <v>#DIV/0!</v>
      </c>
      <c r="K1921" s="188" t="e">
        <f t="shared" si="86"/>
        <v>#DIV/0!</v>
      </c>
      <c r="L1921" s="188">
        <f t="shared" si="86"/>
        <v>1.4767932489451477E-2</v>
      </c>
      <c r="M1921" s="188" t="e">
        <f t="shared" si="86"/>
        <v>#DIV/0!</v>
      </c>
      <c r="N1921" s="188" t="e">
        <f t="shared" si="86"/>
        <v>#DIV/0!</v>
      </c>
      <c r="O1921" s="188" t="e">
        <f t="shared" si="86"/>
        <v>#DIV/0!</v>
      </c>
      <c r="P1921" s="188" t="e">
        <f t="shared" si="86"/>
        <v>#DIV/0!</v>
      </c>
      <c r="Q1921" s="188" t="e">
        <f t="shared" si="86"/>
        <v>#DIV/0!</v>
      </c>
      <c r="R1921" s="188" t="e">
        <f t="shared" si="86"/>
        <v>#DIV/0!</v>
      </c>
      <c r="S1921" s="188" t="e">
        <f t="shared" si="86"/>
        <v>#DIV/0!</v>
      </c>
      <c r="T1921" s="188">
        <f t="shared" si="86"/>
        <v>-1.1400697674418606E-2</v>
      </c>
      <c r="U1921" s="188">
        <f t="shared" si="86"/>
        <v>1.7658221680876982E-2</v>
      </c>
      <c r="V1921" s="188" t="e">
        <f t="shared" si="86"/>
        <v>#DIV/0!</v>
      </c>
      <c r="W1921" s="188" t="e">
        <f t="shared" si="86"/>
        <v>#DIV/0!</v>
      </c>
      <c r="X1921" s="188" t="e">
        <f t="shared" si="86"/>
        <v>#DIV/0!</v>
      </c>
      <c r="Y1921" s="188"/>
      <c r="Z1921" s="404"/>
    </row>
    <row r="1922" spans="1:26" s="204" customFormat="1" x14ac:dyDescent="0.25">
      <c r="A1922" s="683"/>
      <c r="B1922" s="688"/>
      <c r="C1922" s="189" t="s">
        <v>445</v>
      </c>
      <c r="D1922" s="234">
        <f>D1921/'Summary (banks)'!$D$81</f>
        <v>0.10062709884650201</v>
      </c>
      <c r="E1922" s="230" t="e">
        <f>E1921/'Summary (banks)'!$E$81</f>
        <v>#DIV/0!</v>
      </c>
      <c r="F1922" s="230" t="e">
        <f>F1921/'Summary (banks)'!$F$81</f>
        <v>#DIV/0!</v>
      </c>
      <c r="G1922" s="230" t="e">
        <f>G1921/'Summary (banks)'!$G$81</f>
        <v>#DIV/0!</v>
      </c>
      <c r="H1922" s="230" t="e">
        <f>H1921/'Summary (banks)'!$H$81</f>
        <v>#DIV/0!</v>
      </c>
      <c r="I1922" s="230" t="e">
        <f>I1921/'Summary (banks)'!$I$81</f>
        <v>#DIV/0!</v>
      </c>
      <c r="J1922" s="230" t="e">
        <f>J1921/'Summary (banks)'!$J$81</f>
        <v>#DIV/0!</v>
      </c>
      <c r="K1922" s="230" t="e">
        <f>K1921/'Summary (banks)'!$K$81</f>
        <v>#DIV/0!</v>
      </c>
      <c r="L1922" s="230">
        <f>L1921/'Summary (banks)'!$L$81</f>
        <v>0.31830682306997066</v>
      </c>
      <c r="M1922" s="230" t="e">
        <f>M1921/'Summary (banks)'!$M$81</f>
        <v>#DIV/0!</v>
      </c>
      <c r="N1922" s="230" t="e">
        <f>N1921/'Summary (banks)'!$N$81</f>
        <v>#DIV/0!</v>
      </c>
      <c r="O1922" s="230" t="e">
        <f>O1921/'Summary (banks)'!$O$81</f>
        <v>#DIV/0!</v>
      </c>
      <c r="P1922" s="230" t="e">
        <f>P1921/'Summary (banks)'!$P$81</f>
        <v>#DIV/0!</v>
      </c>
      <c r="Q1922" s="230" t="e">
        <f>Q1921/'Summary (banks)'!$Q$81</f>
        <v>#DIV/0!</v>
      </c>
      <c r="R1922" s="230" t="e">
        <f>R1921/'Summary (banks)'!$R$81</f>
        <v>#DIV/0!</v>
      </c>
      <c r="S1922" s="230" t="e">
        <f>S1921/'Summary (banks)'!$S$81</f>
        <v>#DIV/0!</v>
      </c>
      <c r="T1922" s="230">
        <f>T1921/'Summary (banks)'!$T$81</f>
        <v>-0.64635067830877035</v>
      </c>
      <c r="U1922" s="230">
        <f>U1921/'Summary (banks)'!$U$81</f>
        <v>0.19822928228140121</v>
      </c>
      <c r="V1922" s="230" t="e">
        <f>V1921/'Summary (banks)'!$V$81</f>
        <v>#DIV/0!</v>
      </c>
      <c r="W1922" s="230" t="e">
        <f>W1921/'Summary (banks)'!$W$81</f>
        <v>#DIV/0!</v>
      </c>
      <c r="X1922" s="230" t="e">
        <f>X1921/'Summary (banks)'!$X$81</f>
        <v>#DIV/0!</v>
      </c>
      <c r="Z1922" s="397"/>
    </row>
    <row r="1923" spans="1:26" s="364" customFormat="1" x14ac:dyDescent="0.25">
      <c r="A1923" s="683"/>
      <c r="B1923" s="688"/>
      <c r="C1923" s="359" t="s">
        <v>446</v>
      </c>
      <c r="D1923" s="363">
        <f>D1921/'Summary (banks)'!$D$84</f>
        <v>7.8362867591627153E-2</v>
      </c>
      <c r="E1923" s="264" t="e">
        <f>E1921/'Summary (banks)'!$E$84</f>
        <v>#DIV/0!</v>
      </c>
      <c r="F1923" s="264" t="e">
        <f>F1921/'Summary (banks)'!$F$84</f>
        <v>#DIV/0!</v>
      </c>
      <c r="G1923" s="264" t="e">
        <f>G1921/'Summary (banks)'!$G$84</f>
        <v>#DIV/0!</v>
      </c>
      <c r="H1923" s="264" t="e">
        <f>H1921/'Summary (banks)'!$H$84</f>
        <v>#DIV/0!</v>
      </c>
      <c r="I1923" s="264" t="e">
        <f>I1921/'Summary (banks)'!$I$84</f>
        <v>#DIV/0!</v>
      </c>
      <c r="J1923" s="264" t="e">
        <f>J1921/'Summary (banks)'!$J$84</f>
        <v>#DIV/0!</v>
      </c>
      <c r="K1923" s="264" t="e">
        <f>K1921/'Summary (banks)'!$K$84</f>
        <v>#DIV/0!</v>
      </c>
      <c r="L1923" s="264">
        <f>L1921/'Summary (banks)'!$L$84</f>
        <v>0.2653590094515525</v>
      </c>
      <c r="M1923" s="264" t="e">
        <f>M1921/'Summary (banks)'!$M$84</f>
        <v>#DIV/0!</v>
      </c>
      <c r="N1923" s="264" t="e">
        <f>N1921/'Summary (banks)'!$N$84</f>
        <v>#DIV/0!</v>
      </c>
      <c r="O1923" s="264" t="e">
        <f>O1921/'Summary (banks)'!$O$84</f>
        <v>#DIV/0!</v>
      </c>
      <c r="P1923" s="264" t="e">
        <f>P1921/'Summary (banks)'!$P$84</f>
        <v>#DIV/0!</v>
      </c>
      <c r="Q1923" s="264" t="e">
        <f>Q1921/'Summary (banks)'!$Q$84</f>
        <v>#DIV/0!</v>
      </c>
      <c r="R1923" s="264" t="e">
        <f>R1921/'Summary (banks)'!$R$84</f>
        <v>#DIV/0!</v>
      </c>
      <c r="S1923" s="264" t="e">
        <f>S1921/'Summary (banks)'!$S$84</f>
        <v>#DIV/0!</v>
      </c>
      <c r="T1923" s="264">
        <f>T1921/'Summary (banks)'!$T$84</f>
        <v>-0.29623320415786247</v>
      </c>
      <c r="U1923" s="264">
        <f>U1921/'Summary (banks)'!$U$84</f>
        <v>0.25067704602570479</v>
      </c>
      <c r="V1923" s="264" t="e">
        <f>V1921/'Summary (banks)'!$V$84</f>
        <v>#DIV/0!</v>
      </c>
      <c r="W1923" s="264" t="e">
        <f>W1921/'Summary (banks)'!$W$84</f>
        <v>#DIV/0!</v>
      </c>
      <c r="X1923" s="264" t="e">
        <f>X1921/'Summary (banks)'!$X$84</f>
        <v>#DIV/0!</v>
      </c>
      <c r="Y1923" s="360"/>
      <c r="Z1923" s="397"/>
    </row>
    <row r="1924" spans="1:26" s="204" customFormat="1" ht="15.75" thickBot="1" x14ac:dyDescent="0.3">
      <c r="A1924" s="683"/>
      <c r="B1924" s="688"/>
      <c r="C1924" s="372" t="s">
        <v>447</v>
      </c>
      <c r="D1924" s="234">
        <f>D1921/'Summary (banks)'!$D$92</f>
        <v>0.10833249658545702</v>
      </c>
      <c r="E1924" s="230" t="e">
        <f>E1921/'Summary (banks)'!$E$86</f>
        <v>#DIV/0!</v>
      </c>
      <c r="F1924" s="230" t="e">
        <f>F1921/'Summary (banks)'!$F$86</f>
        <v>#DIV/0!</v>
      </c>
      <c r="G1924" s="230" t="e">
        <f>G1921/'Summary (banks)'!$G$86</f>
        <v>#DIV/0!</v>
      </c>
      <c r="H1924" s="230" t="e">
        <f>H1921/'Summary (banks)'!$H$86</f>
        <v>#DIV/0!</v>
      </c>
      <c r="I1924" s="230" t="e">
        <f>I1921/'Summary (banks)'!$I$86</f>
        <v>#DIV/0!</v>
      </c>
      <c r="J1924" s="230" t="e">
        <f>J1921/'Summary (banks)'!$J$86</f>
        <v>#DIV/0!</v>
      </c>
      <c r="K1924" s="230" t="e">
        <f>K1921/'Summary (banks)'!$K$86</f>
        <v>#DIV/0!</v>
      </c>
      <c r="L1924" s="230">
        <f>L1921/'Summary (banks)'!$L$86</f>
        <v>5.663975299791859E-2</v>
      </c>
      <c r="M1924" s="230" t="e">
        <f>M1921/'Summary (banks)'!$M$86</f>
        <v>#DIV/0!</v>
      </c>
      <c r="N1924" s="230" t="e">
        <f>N1921/'Summary (banks)'!$N$86</f>
        <v>#DIV/0!</v>
      </c>
      <c r="O1924" s="230" t="e">
        <f>O1921/'Summary (banks)'!$O$86</f>
        <v>#DIV/0!</v>
      </c>
      <c r="P1924" s="230" t="e">
        <f>P1921/'Summary (banks)'!$P$86</f>
        <v>#DIV/0!</v>
      </c>
      <c r="Q1924" s="230" t="e">
        <f>Q1921/'Summary (banks)'!$Q$86</f>
        <v>#DIV/0!</v>
      </c>
      <c r="R1924" s="230" t="e">
        <f>R1921/'Summary (banks)'!$R$86</f>
        <v>#DIV/0!</v>
      </c>
      <c r="S1924" s="230" t="e">
        <f>S1921/'Summary (banks)'!$S$86</f>
        <v>#DIV/0!</v>
      </c>
      <c r="T1924" s="230">
        <f>T1921/'Summary (banks)'!$T$86</f>
        <v>-0.12377597526907121</v>
      </c>
      <c r="U1924" s="230">
        <f>U1921/'Summary (banks)'!$U$86</f>
        <v>1.0089968019437793E-2</v>
      </c>
      <c r="V1924" s="230" t="e">
        <f>V1921/'Summary (banks)'!$V$86</f>
        <v>#DIV/0!</v>
      </c>
      <c r="W1924" s="230" t="e">
        <f>W1921/'Summary (banks)'!$W$86</f>
        <v>#DIV/0!</v>
      </c>
      <c r="X1924" s="230" t="e">
        <f>X1921/'Summary (banks)'!$X$86</f>
        <v>#DIV/0!</v>
      </c>
      <c r="Z1924" s="397"/>
    </row>
    <row r="1925" spans="1:26" s="230" customFormat="1" ht="15.75" thickBot="1" x14ac:dyDescent="0.3">
      <c r="A1925" s="683"/>
      <c r="B1925" s="688"/>
      <c r="C1925" s="201" t="s">
        <v>498</v>
      </c>
      <c r="D1925" s="201">
        <f t="shared" ref="D1925:X1925" si="87">D1908/D1905</f>
        <v>3.5826773874108341E-2</v>
      </c>
      <c r="E1925" s="201" t="e">
        <f t="shared" si="87"/>
        <v>#DIV/0!</v>
      </c>
      <c r="F1925" s="201" t="e">
        <f t="shared" si="87"/>
        <v>#DIV/0!</v>
      </c>
      <c r="G1925" s="201" t="e">
        <f t="shared" si="87"/>
        <v>#DIV/0!</v>
      </c>
      <c r="H1925" s="201" t="e">
        <f t="shared" si="87"/>
        <v>#DIV/0!</v>
      </c>
      <c r="I1925" s="201" t="e">
        <f t="shared" si="87"/>
        <v>#DIV/0!</v>
      </c>
      <c r="J1925" s="201" t="e">
        <f t="shared" si="87"/>
        <v>#DIV/0!</v>
      </c>
      <c r="K1925" s="201" t="e">
        <f t="shared" si="87"/>
        <v>#DIV/0!</v>
      </c>
      <c r="L1925" s="201">
        <f t="shared" si="87"/>
        <v>0.1242603550295858</v>
      </c>
      <c r="M1925" s="201" t="e">
        <f t="shared" si="87"/>
        <v>#DIV/0!</v>
      </c>
      <c r="N1925" s="201" t="e">
        <f t="shared" si="87"/>
        <v>#DIV/0!</v>
      </c>
      <c r="O1925" s="201" t="e">
        <f t="shared" si="87"/>
        <v>#DIV/0!</v>
      </c>
      <c r="P1925" s="201" t="e">
        <f t="shared" si="87"/>
        <v>#DIV/0!</v>
      </c>
      <c r="Q1925" s="201" t="e">
        <f t="shared" si="87"/>
        <v>#DIV/0!</v>
      </c>
      <c r="R1925" s="201" t="e">
        <f t="shared" si="87"/>
        <v>#DIV/0!</v>
      </c>
      <c r="S1925" s="201" t="e">
        <f t="shared" si="87"/>
        <v>#DIV/0!</v>
      </c>
      <c r="T1925" s="201">
        <f t="shared" si="87"/>
        <v>-8.7886496748828882E-2</v>
      </c>
      <c r="U1925" s="201">
        <f t="shared" si="87"/>
        <v>0.14094741426915869</v>
      </c>
      <c r="V1925" s="201" t="e">
        <f t="shared" si="87"/>
        <v>#DIV/0!</v>
      </c>
      <c r="W1925" s="201" t="e">
        <f t="shared" si="87"/>
        <v>#DIV/0!</v>
      </c>
      <c r="X1925" s="201" t="e">
        <f t="shared" si="87"/>
        <v>#DIV/0!</v>
      </c>
      <c r="Y1925" s="201"/>
      <c r="Z1925" s="407"/>
    </row>
    <row r="1926" spans="1:26" s="230" customFormat="1" x14ac:dyDescent="0.25">
      <c r="A1926" s="683"/>
      <c r="B1926" s="688"/>
      <c r="C1926" s="382" t="s">
        <v>445</v>
      </c>
      <c r="D1926" s="230">
        <f>D1925/'Summary (banks)'!$D$94</f>
        <v>0.18552044203592147</v>
      </c>
      <c r="E1926" s="230" t="e">
        <f>E1925/'Summary (banks)'!$E$94</f>
        <v>#DIV/0!</v>
      </c>
      <c r="F1926" s="230" t="e">
        <f>F1925/'Summary (banks)'!$F$94</f>
        <v>#DIV/0!</v>
      </c>
      <c r="G1926" s="230" t="e">
        <f>G1925/'Summary (banks)'!$G$94</f>
        <v>#DIV/0!</v>
      </c>
      <c r="H1926" s="230" t="e">
        <f>H1925/'Summary (banks)'!$H$94</f>
        <v>#DIV/0!</v>
      </c>
      <c r="I1926" s="230" t="e">
        <f>I1925/'Summary (banks)'!$I$94</f>
        <v>#DIV/0!</v>
      </c>
      <c r="J1926" s="230" t="e">
        <f>J1925/'Summary (banks)'!$J$94</f>
        <v>#DIV/0!</v>
      </c>
      <c r="K1926" s="230" t="e">
        <f>K1925/'Summary (banks)'!$K$94</f>
        <v>#DIV/0!</v>
      </c>
      <c r="L1926" s="230">
        <f>L1925/'Summary (banks)'!$L$94</f>
        <v>0.52142174505378314</v>
      </c>
      <c r="M1926" s="230" t="e">
        <f>M1925/'Summary (banks)'!$M$94</f>
        <v>#DIV/0!</v>
      </c>
      <c r="N1926" s="230" t="e">
        <f>N1925/'Summary (banks)'!$N$94</f>
        <v>#DIV/0!</v>
      </c>
      <c r="O1926" s="230" t="e">
        <f>O1925/'Summary (banks)'!$O$94</f>
        <v>#DIV/0!</v>
      </c>
      <c r="P1926" s="230" t="e">
        <f>P1925/'Summary (banks)'!$P$94</f>
        <v>#DIV/0!</v>
      </c>
      <c r="Q1926" s="230" t="e">
        <f>Q1925/'Summary (banks)'!$Q$94</f>
        <v>#DIV/0!</v>
      </c>
      <c r="R1926" s="230" t="e">
        <f>R1925/'Summary (banks)'!$R$94</f>
        <v>#DIV/0!</v>
      </c>
      <c r="S1926" s="230" t="e">
        <f>S1925/'Summary (banks)'!$S$94</f>
        <v>#DIV/0!</v>
      </c>
      <c r="T1926" s="230">
        <f>T1925/'Summary (banks)'!$T$94</f>
        <v>-0.88013911187868077</v>
      </c>
      <c r="U1926" s="230">
        <f>U1925/'Summary (banks)'!$U$94</f>
        <v>0.42338093910092406</v>
      </c>
      <c r="V1926" s="230" t="e">
        <f>V1925/'Summary (banks)'!$V$94</f>
        <v>#DIV/0!</v>
      </c>
      <c r="W1926" s="230" t="e">
        <f>W1925/'Summary (banks)'!$W$94</f>
        <v>#DIV/0!</v>
      </c>
      <c r="X1926" s="230" t="e">
        <f>X1925/'Summary (banks)'!$X$94</f>
        <v>#DIV/0!</v>
      </c>
      <c r="Z1926" s="399"/>
    </row>
    <row r="1927" spans="1:26" s="386" customFormat="1" x14ac:dyDescent="0.25">
      <c r="A1927" s="683"/>
      <c r="B1927" s="688"/>
      <c r="C1927" s="383" t="s">
        <v>446</v>
      </c>
      <c r="D1927" s="264">
        <f>D1925/'Summary (banks)'!$D$97</f>
        <v>0.13569358678916038</v>
      </c>
      <c r="E1927" s="264" t="e">
        <f>E1925/'Summary (banks)'!$E$97</f>
        <v>#DIV/0!</v>
      </c>
      <c r="F1927" s="264" t="e">
        <f>F1925/'Summary (banks)'!$F$97</f>
        <v>#DIV/0!</v>
      </c>
      <c r="G1927" s="264" t="e">
        <f>G1925/'Summary (banks)'!$G$97</f>
        <v>#DIV/0!</v>
      </c>
      <c r="H1927" s="264" t="e">
        <f>H1925/'Summary (banks)'!$H$97</f>
        <v>#DIV/0!</v>
      </c>
      <c r="I1927" s="264" t="e">
        <f>I1925/'Summary (banks)'!$I$97</f>
        <v>#DIV/0!</v>
      </c>
      <c r="J1927" s="264" t="e">
        <f>J1925/'Summary (banks)'!$J$97</f>
        <v>#DIV/0!</v>
      </c>
      <c r="K1927" s="264" t="e">
        <f>K1925/'Summary (banks)'!$K$97</f>
        <v>#DIV/0!</v>
      </c>
      <c r="L1927" s="264">
        <f>L1925/'Summary (banks)'!$L$97</f>
        <v>0.37757531835593744</v>
      </c>
      <c r="M1927" s="264" t="e">
        <f>M1925/'Summary (banks)'!$M$97</f>
        <v>#DIV/0!</v>
      </c>
      <c r="N1927" s="264" t="e">
        <f>N1925/'Summary (banks)'!$N$97</f>
        <v>#DIV/0!</v>
      </c>
      <c r="O1927" s="264" t="e">
        <f>O1925/'Summary (banks)'!$O$97</f>
        <v>#DIV/0!</v>
      </c>
      <c r="P1927" s="264" t="e">
        <f>P1925/'Summary (banks)'!$P$97</f>
        <v>#DIV/0!</v>
      </c>
      <c r="Q1927" s="264" t="e">
        <f>Q1925/'Summary (banks)'!$Q$97</f>
        <v>#DIV/0!</v>
      </c>
      <c r="R1927" s="264" t="e">
        <f>R1925/'Summary (banks)'!$R$97</f>
        <v>#DIV/0!</v>
      </c>
      <c r="S1927" s="264" t="e">
        <f>S1925/'Summary (banks)'!$S$97</f>
        <v>#DIV/0!</v>
      </c>
      <c r="T1927" s="264">
        <f>T1925/'Summary (banks)'!$T$97</f>
        <v>-0.37840327071350638</v>
      </c>
      <c r="U1927" s="264">
        <f>U1925/'Summary (banks)'!$U$97</f>
        <v>0.31911167342212815</v>
      </c>
      <c r="V1927" s="264" t="e">
        <f>V1925/'Summary (banks)'!$V$97</f>
        <v>#DIV/0!</v>
      </c>
      <c r="W1927" s="264" t="e">
        <f>W1925/'Summary (banks)'!$W$97</f>
        <v>#DIV/0!</v>
      </c>
      <c r="X1927" s="264" t="e">
        <f>X1925/'Summary (banks)'!$X$97</f>
        <v>#DIV/0!</v>
      </c>
      <c r="Y1927" s="264"/>
      <c r="Z1927" s="399"/>
    </row>
    <row r="1928" spans="1:26" s="230" customFormat="1" x14ac:dyDescent="0.25">
      <c r="A1928" s="683"/>
      <c r="B1928" s="688"/>
      <c r="C1928" s="385" t="s">
        <v>447</v>
      </c>
      <c r="D1928" s="230">
        <f>D1925/'Summary (banks)'!$D$105</f>
        <v>0.16514052008874941</v>
      </c>
      <c r="E1928" s="230" t="e">
        <f>E1925/'Summary (banks)'!$E$99</f>
        <v>#DIV/0!</v>
      </c>
      <c r="F1928" s="230" t="e">
        <f>F1925/'Summary (banks)'!$F$99</f>
        <v>#DIV/0!</v>
      </c>
      <c r="G1928" s="230" t="e">
        <f>G1925/'Summary (banks)'!$G$99</f>
        <v>#DIV/0!</v>
      </c>
      <c r="H1928" s="230" t="e">
        <f>H1925/'Summary (banks)'!$H$99</f>
        <v>#DIV/0!</v>
      </c>
      <c r="I1928" s="230" t="e">
        <f>I1925/'Summary (banks)'!$I$99</f>
        <v>#DIV/0!</v>
      </c>
      <c r="J1928" s="230" t="e">
        <f>J1925/'Summary (banks)'!$J$99</f>
        <v>#DIV/0!</v>
      </c>
      <c r="K1928" s="230" t="e">
        <f>K1925/'Summary (banks)'!$K$99</f>
        <v>#DIV/0!</v>
      </c>
      <c r="L1928" s="230">
        <f>L1925/'Summary (banks)'!$L$99</f>
        <v>0.24055767687545745</v>
      </c>
      <c r="M1928" s="230" t="e">
        <f>M1925/'Summary (banks)'!$M$99</f>
        <v>#DIV/0!</v>
      </c>
      <c r="N1928" s="230" t="e">
        <f>N1925/'Summary (banks)'!$N$99</f>
        <v>#DIV/0!</v>
      </c>
      <c r="O1928" s="230" t="e">
        <f>O1925/'Summary (banks)'!$O$99</f>
        <v>#DIV/0!</v>
      </c>
      <c r="P1928" s="230" t="e">
        <f>P1925/'Summary (banks)'!$P$99</f>
        <v>#DIV/0!</v>
      </c>
      <c r="Q1928" s="230" t="e">
        <f>Q1925/'Summary (banks)'!$Q$99</f>
        <v>#DIV/0!</v>
      </c>
      <c r="R1928" s="230" t="e">
        <f>R1925/'Summary (banks)'!$R$99</f>
        <v>#DIV/0!</v>
      </c>
      <c r="S1928" s="230" t="e">
        <f>S1925/'Summary (banks)'!$S$99</f>
        <v>#DIV/0!</v>
      </c>
      <c r="T1928" s="230">
        <f>T1925/'Summary (banks)'!$T$99</f>
        <v>-0.36677306400812121</v>
      </c>
      <c r="U1928" s="230">
        <f>U1925/'Summary (banks)'!$U$99</f>
        <v>0.20638804998997604</v>
      </c>
      <c r="V1928" s="230" t="e">
        <f>V1925/'Summary (banks)'!$V$99</f>
        <v>#DIV/0!</v>
      </c>
      <c r="W1928" s="230" t="e">
        <f>W1925/'Summary (banks)'!$W$99</f>
        <v>#DIV/0!</v>
      </c>
      <c r="X1928" s="230" t="e">
        <f>X1925/'Summary (banks)'!$X$99</f>
        <v>#DIV/0!</v>
      </c>
      <c r="Z1928" s="399"/>
    </row>
    <row r="1929" spans="1:26" s="51" customFormat="1" x14ac:dyDescent="0.25">
      <c r="A1929" s="423"/>
      <c r="B1929" s="423"/>
      <c r="C1929" s="424"/>
      <c r="D1929" s="425"/>
      <c r="E1929" s="426"/>
      <c r="F1929" s="426"/>
      <c r="G1929" s="426"/>
      <c r="H1929" s="426"/>
      <c r="I1929" s="426"/>
      <c r="J1929" s="426"/>
      <c r="K1929" s="426"/>
      <c r="L1929" s="426"/>
      <c r="M1929" s="426"/>
      <c r="N1929" s="426"/>
      <c r="O1929" s="426"/>
      <c r="P1929" s="426"/>
      <c r="Q1929" s="426"/>
      <c r="R1929" s="426"/>
      <c r="S1929" s="426"/>
      <c r="T1929" s="426"/>
      <c r="U1929" s="426"/>
      <c r="V1929" s="426"/>
      <c r="W1929" s="426"/>
      <c r="X1929" s="426"/>
      <c r="Y1929" s="97"/>
      <c r="Z1929" s="97"/>
    </row>
    <row r="1930" spans="1:26" s="51" customFormat="1" x14ac:dyDescent="0.25">
      <c r="A1930" s="423"/>
      <c r="B1930" s="423"/>
      <c r="C1930" s="424"/>
      <c r="D1930" s="425"/>
      <c r="E1930" s="426"/>
      <c r="F1930" s="426"/>
      <c r="G1930" s="426"/>
      <c r="H1930" s="426"/>
      <c r="I1930" s="426"/>
      <c r="J1930" s="426"/>
      <c r="K1930" s="426"/>
      <c r="L1930" s="426"/>
      <c r="M1930" s="426"/>
      <c r="N1930" s="426"/>
      <c r="O1930" s="426"/>
      <c r="P1930" s="426"/>
      <c r="Q1930" s="426"/>
      <c r="R1930" s="426"/>
      <c r="S1930" s="426"/>
      <c r="T1930" s="426"/>
      <c r="U1930" s="426"/>
      <c r="V1930" s="426"/>
      <c r="W1930" s="426"/>
      <c r="X1930" s="426"/>
      <c r="Y1930" s="97"/>
      <c r="Z1930" s="97"/>
    </row>
    <row r="1931" spans="1:26" s="51" customFormat="1" ht="15.75" thickBot="1" x14ac:dyDescent="0.3">
      <c r="A1931" s="422"/>
      <c r="B1931" s="423"/>
      <c r="C1931" s="424"/>
      <c r="D1931" s="425"/>
      <c r="E1931" s="426"/>
      <c r="F1931" s="426"/>
      <c r="G1931" s="426"/>
      <c r="H1931" s="426"/>
      <c r="I1931" s="426"/>
      <c r="J1931" s="426"/>
      <c r="K1931" s="426"/>
      <c r="L1931" s="426"/>
      <c r="M1931" s="426"/>
      <c r="N1931" s="426"/>
      <c r="O1931" s="426"/>
      <c r="P1931" s="426"/>
      <c r="Q1931" s="426"/>
      <c r="R1931" s="426"/>
      <c r="S1931" s="426"/>
      <c r="T1931" s="426"/>
      <c r="U1931" s="426"/>
      <c r="V1931" s="426"/>
      <c r="W1931" s="426"/>
      <c r="X1931" s="426"/>
      <c r="Y1931" s="97"/>
      <c r="Z1931" s="97"/>
    </row>
    <row r="1932" spans="1:26" s="204" customFormat="1" ht="15.75" thickBot="1" x14ac:dyDescent="0.3">
      <c r="A1932" s="682" t="s">
        <v>360</v>
      </c>
      <c r="B1932" s="684" t="s">
        <v>331</v>
      </c>
      <c r="C1932" s="188" t="s">
        <v>2</v>
      </c>
      <c r="D1932" s="203">
        <f>SUM(E1932:X1932)</f>
        <v>25</v>
      </c>
      <c r="E1932" s="203"/>
      <c r="F1932" s="203"/>
      <c r="G1932" s="203"/>
      <c r="H1932" s="203"/>
      <c r="I1932" s="203"/>
      <c r="J1932" s="188"/>
      <c r="K1932" s="188"/>
      <c r="L1932" s="188"/>
      <c r="M1932" s="188">
        <f>'BPCE group'!C20</f>
        <v>25</v>
      </c>
      <c r="N1932" s="188"/>
      <c r="O1932" s="188"/>
      <c r="P1932" s="188"/>
      <c r="Q1932" s="188"/>
      <c r="R1932" s="188"/>
      <c r="S1932" s="188"/>
      <c r="T1932" s="188"/>
      <c r="U1932" s="188"/>
      <c r="V1932" s="188"/>
      <c r="W1932" s="188"/>
      <c r="X1932" s="188"/>
      <c r="Y1932" s="188"/>
      <c r="Z1932" s="404"/>
    </row>
    <row r="1933" spans="1:26" s="23" customFormat="1" x14ac:dyDescent="0.25">
      <c r="A1933" s="683"/>
      <c r="B1933" s="685"/>
      <c r="C1933" s="189" t="s">
        <v>333</v>
      </c>
      <c r="D1933" s="230">
        <f>D1932/'Summary (banks)'!$D$3</f>
        <v>5.1186772466748228E-5</v>
      </c>
      <c r="E1933" s="230">
        <f>E1932/'Summary (banks)'!$E$3</f>
        <v>0</v>
      </c>
      <c r="F1933" s="230">
        <f>F1932/'Summary (banks)'!$F$3</f>
        <v>0</v>
      </c>
      <c r="G1933" s="230">
        <f>G1932/'Summary (banks)'!$G$3</f>
        <v>0</v>
      </c>
      <c r="H1933" s="230">
        <f>H1932/'Summary (banks)'!$H$3</f>
        <v>0</v>
      </c>
      <c r="I1933" s="230">
        <f>I1932/'Summary (banks)'!$I$3</f>
        <v>0</v>
      </c>
      <c r="J1933" s="230">
        <f>J1932/'Summary (banks)'!$J$3</f>
        <v>0</v>
      </c>
      <c r="K1933" s="230">
        <f>K1932/'Summary (banks)'!$K$3</f>
        <v>0</v>
      </c>
      <c r="L1933" s="230">
        <f>L1932/'Summary (banks)'!$L$3</f>
        <v>0</v>
      </c>
      <c r="M1933" s="230">
        <f>M1932/'Summary (banks)'!$M$3</f>
        <v>1.0476030841434798E-3</v>
      </c>
      <c r="N1933" s="230">
        <f>N1932/'Summary (banks)'!$N$3</f>
        <v>0</v>
      </c>
      <c r="O1933" s="230">
        <f>O1932/'Summary (banks)'!$O$3</f>
        <v>0</v>
      </c>
      <c r="P1933" s="230">
        <f>P1932/'Summary (banks)'!$P$3</f>
        <v>0</v>
      </c>
      <c r="Q1933" s="230">
        <f>Q1932/'Summary (banks)'!$Q$3</f>
        <v>0</v>
      </c>
      <c r="R1933" s="230">
        <f>R1932/'Summary (banks)'!$R$3</f>
        <v>0</v>
      </c>
      <c r="S1933" s="230">
        <f>S1932/'Summary (banks)'!$S$3</f>
        <v>0</v>
      </c>
      <c r="T1933" s="230">
        <f>T1932/'Summary (banks)'!$T$3</f>
        <v>0</v>
      </c>
      <c r="U1933" s="230">
        <f>U1932/'Summary (banks)'!$U$3</f>
        <v>0</v>
      </c>
      <c r="V1933" s="230">
        <f>V1932/'Summary (banks)'!$V$3</f>
        <v>0</v>
      </c>
      <c r="W1933" s="230">
        <f>W1932/'Summary (banks)'!$W$3</f>
        <v>0</v>
      </c>
      <c r="X1933" s="230">
        <f>X1932/'Summary (banks)'!$X$3</f>
        <v>0</v>
      </c>
      <c r="Y1933" s="204"/>
      <c r="Z1933" s="397"/>
    </row>
    <row r="1934" spans="1:26" s="360" customFormat="1" ht="15.75" thickBot="1" x14ac:dyDescent="0.3">
      <c r="A1934" s="683"/>
      <c r="B1934" s="685"/>
      <c r="C1934" s="359" t="s">
        <v>334</v>
      </c>
      <c r="D1934" s="264">
        <f>D1932/'Summary (banks)'!$D$7</f>
        <v>9.7519454826255515E-5</v>
      </c>
      <c r="E1934" s="264">
        <f>E1932/'Summary (banks)'!$E$7</f>
        <v>0</v>
      </c>
      <c r="F1934" s="264">
        <f>F1932/'Summary (banks)'!$F$7</f>
        <v>0</v>
      </c>
      <c r="G1934" s="264">
        <f>G1932/'Summary (banks)'!$G$7</f>
        <v>0</v>
      </c>
      <c r="H1934" s="264">
        <f>H1932/'Summary (banks)'!$H$7</f>
        <v>0</v>
      </c>
      <c r="I1934" s="264">
        <f>I1932/'Summary (banks)'!$I$7</f>
        <v>0</v>
      </c>
      <c r="J1934" s="264">
        <f>J1932/'Summary (banks)'!$J$7</f>
        <v>0</v>
      </c>
      <c r="K1934" s="264">
        <f>K1932/'Summary (banks)'!$K$7</f>
        <v>0</v>
      </c>
      <c r="L1934" s="264">
        <f>L1932/'Summary (banks)'!$L$7</f>
        <v>0</v>
      </c>
      <c r="M1934" s="264">
        <f>M1932/'Summary (banks)'!$M$7</f>
        <v>5.2675937631689847E-3</v>
      </c>
      <c r="N1934" s="264">
        <f>N1932/'Summary (banks)'!$N$7</f>
        <v>0</v>
      </c>
      <c r="O1934" s="264">
        <f>O1932/'Summary (banks)'!$O$7</f>
        <v>0</v>
      </c>
      <c r="P1934" s="264">
        <f>P1932/'Summary (banks)'!$P$7</f>
        <v>0</v>
      </c>
      <c r="Q1934" s="264">
        <f>Q1932/'Summary (banks)'!$Q$7</f>
        <v>0</v>
      </c>
      <c r="R1934" s="264">
        <f>R1932/'Summary (banks)'!$R$7</f>
        <v>0</v>
      </c>
      <c r="S1934" s="264">
        <f>S1932/'Summary (banks)'!$S$7</f>
        <v>0</v>
      </c>
      <c r="T1934" s="264">
        <f>T1932/'Summary (banks)'!$T$7</f>
        <v>0</v>
      </c>
      <c r="U1934" s="264">
        <f>U1932/'Summary (banks)'!$U$7</f>
        <v>0</v>
      </c>
      <c r="V1934" s="264">
        <f>V1932/'Summary (banks)'!$V$7</f>
        <v>0</v>
      </c>
      <c r="W1934" s="264">
        <f>W1932/'Summary (banks)'!$W$7</f>
        <v>0</v>
      </c>
      <c r="X1934" s="264">
        <f>X1932/'Summary (banks)'!$X$7</f>
        <v>0</v>
      </c>
      <c r="Z1934" s="397"/>
    </row>
    <row r="1935" spans="1:26" s="204" customFormat="1" ht="15.75" thickBot="1" x14ac:dyDescent="0.3">
      <c r="A1935" s="683"/>
      <c r="B1935" s="685"/>
      <c r="C1935" s="188" t="s">
        <v>6</v>
      </c>
      <c r="D1935" s="203">
        <f>SUM(E1935:X1935)</f>
        <v>-10</v>
      </c>
      <c r="E1935" s="203"/>
      <c r="F1935" s="203"/>
      <c r="G1935" s="203"/>
      <c r="H1935" s="203"/>
      <c r="I1935" s="203"/>
      <c r="J1935" s="188"/>
      <c r="K1935" s="188"/>
      <c r="L1935" s="188"/>
      <c r="M1935" s="188">
        <f>'BPCE group'!E20</f>
        <v>-10</v>
      </c>
      <c r="N1935" s="188"/>
      <c r="O1935" s="188"/>
      <c r="P1935" s="188"/>
      <c r="Q1935" s="188"/>
      <c r="R1935" s="188"/>
      <c r="S1935" s="188"/>
      <c r="T1935" s="188"/>
      <c r="U1935" s="188"/>
      <c r="V1935" s="188"/>
      <c r="W1935" s="188"/>
      <c r="X1935" s="188"/>
      <c r="Y1935" s="188"/>
      <c r="Z1935" s="404"/>
    </row>
    <row r="1936" spans="1:26" s="23" customFormat="1" x14ac:dyDescent="0.25">
      <c r="A1936" s="683"/>
      <c r="B1936" s="685"/>
      <c r="C1936" s="189" t="s">
        <v>335</v>
      </c>
      <c r="D1936" s="230">
        <f>D1935/'Summary (banks)'!$D$29</f>
        <v>-1.0602341910875844E-4</v>
      </c>
      <c r="E1936" s="230">
        <f>E1935/'Summary (banks)'!$E$29</f>
        <v>0</v>
      </c>
      <c r="F1936" s="230">
        <f>F1935/'Summary (banks)'!$F$29</f>
        <v>0</v>
      </c>
      <c r="G1936" s="230">
        <f>G1935/'Summary (banks)'!$G$29</f>
        <v>0</v>
      </c>
      <c r="H1936" s="230">
        <f>H1935/'Summary (banks)'!$H$29</f>
        <v>0</v>
      </c>
      <c r="I1936" s="230">
        <f>I1935/'Summary (banks)'!$I$29</f>
        <v>0</v>
      </c>
      <c r="J1936" s="230">
        <f>J1935/'Summary (banks)'!$J$29</f>
        <v>0</v>
      </c>
      <c r="K1936" s="230">
        <f>K1935/'Summary (banks)'!$K$29</f>
        <v>0</v>
      </c>
      <c r="L1936" s="230">
        <f>L1935/'Summary (banks)'!$L$29</f>
        <v>0</v>
      </c>
      <c r="M1936" s="230">
        <f>M1935/'Summary (banks)'!$M$29</f>
        <v>-1.5142337976983646E-3</v>
      </c>
      <c r="N1936" s="230">
        <f>N1935/'Summary (banks)'!$N$29</f>
        <v>0</v>
      </c>
      <c r="O1936" s="230">
        <f>O1935/'Summary (banks)'!$O$29</f>
        <v>0</v>
      </c>
      <c r="P1936" s="230">
        <f>P1935/'Summary (banks)'!$P$29</f>
        <v>0</v>
      </c>
      <c r="Q1936" s="230">
        <f>Q1935/'Summary (banks)'!$Q$29</f>
        <v>0</v>
      </c>
      <c r="R1936" s="230">
        <f>R1935/'Summary (banks)'!$R$29</f>
        <v>0</v>
      </c>
      <c r="S1936" s="230">
        <f>S1935/'Summary (banks)'!$S$29</f>
        <v>0</v>
      </c>
      <c r="T1936" s="230">
        <f>T1935/'Summary (banks)'!$T$29</f>
        <v>0</v>
      </c>
      <c r="U1936" s="230">
        <f>U1935/'Summary (banks)'!$U$29</f>
        <v>0</v>
      </c>
      <c r="V1936" s="230">
        <f>V1935/'Summary (banks)'!$V$29</f>
        <v>0</v>
      </c>
      <c r="W1936" s="230">
        <f>W1935/'Summary (banks)'!$W$29</f>
        <v>0</v>
      </c>
      <c r="X1936" s="230">
        <f>X1935/'Summary (banks)'!$X$29</f>
        <v>0</v>
      </c>
      <c r="Y1936" s="204"/>
      <c r="Z1936" s="397"/>
    </row>
    <row r="1937" spans="1:26" s="360" customFormat="1" ht="15.75" thickBot="1" x14ac:dyDescent="0.3">
      <c r="A1937" s="683"/>
      <c r="B1937" s="685"/>
      <c r="C1937" s="359" t="s">
        <v>336</v>
      </c>
      <c r="D1937" s="264">
        <f>D1935/'Summary (banks)'!$D$33</f>
        <v>-1.4774162645619953E-4</v>
      </c>
      <c r="E1937" s="264">
        <f>E1935/'Summary (banks)'!$E$33</f>
        <v>0</v>
      </c>
      <c r="F1937" s="264">
        <f>F1935/'Summary (banks)'!$F$33</f>
        <v>0</v>
      </c>
      <c r="G1937" s="264">
        <f>G1935/'Summary (banks)'!$G$33</f>
        <v>0</v>
      </c>
      <c r="H1937" s="264">
        <f>H1935/'Summary (banks)'!$H$33</f>
        <v>0</v>
      </c>
      <c r="I1937" s="264">
        <f>I1935/'Summary (banks)'!$I$33</f>
        <v>0</v>
      </c>
      <c r="J1937" s="264">
        <f>J1935/'Summary (banks)'!$J$33</f>
        <v>0</v>
      </c>
      <c r="K1937" s="264">
        <f>K1935/'Summary (banks)'!$K$33</f>
        <v>0</v>
      </c>
      <c r="L1937" s="264">
        <f>L1935/'Summary (banks)'!$L$33</f>
        <v>0</v>
      </c>
      <c r="M1937" s="264">
        <f>M1935/'Summary (banks)'!$M$33</f>
        <v>-5.7903879559930514E-3</v>
      </c>
      <c r="N1937" s="264">
        <f>N1935/'Summary (banks)'!$N$33</f>
        <v>0</v>
      </c>
      <c r="O1937" s="264">
        <f>O1935/'Summary (banks)'!$O$33</f>
        <v>0</v>
      </c>
      <c r="P1937" s="264">
        <f>P1935/'Summary (banks)'!$P$33</f>
        <v>0</v>
      </c>
      <c r="Q1937" s="264">
        <f>Q1935/'Summary (banks)'!$Q$33</f>
        <v>0</v>
      </c>
      <c r="R1937" s="264">
        <f>R1935/'Summary (banks)'!$R$33</f>
        <v>0</v>
      </c>
      <c r="S1937" s="264">
        <f>S1935/'Summary (banks)'!$S$33</f>
        <v>0</v>
      </c>
      <c r="T1937" s="264">
        <f>T1935/'Summary (banks)'!$T$33</f>
        <v>0</v>
      </c>
      <c r="U1937" s="264">
        <f>U1935/'Summary (banks)'!$U$33</f>
        <v>0</v>
      </c>
      <c r="V1937" s="264">
        <f>V1935/'Summary (banks)'!$V$33</f>
        <v>0</v>
      </c>
      <c r="W1937" s="264">
        <f>W1935/'Summary (banks)'!$W$33</f>
        <v>0</v>
      </c>
      <c r="X1937" s="264">
        <f>X1935/'Summary (banks)'!$X$33</f>
        <v>0</v>
      </c>
      <c r="Z1937" s="397"/>
    </row>
    <row r="1938" spans="1:26" s="204" customFormat="1" ht="15.75" thickBot="1" x14ac:dyDescent="0.3">
      <c r="A1938" s="683"/>
      <c r="B1938" s="685"/>
      <c r="C1938" s="188" t="s">
        <v>400</v>
      </c>
      <c r="D1938" s="203">
        <f>SUM(E1938:X1938)</f>
        <v>-2</v>
      </c>
      <c r="E1938" s="203"/>
      <c r="F1938" s="203"/>
      <c r="G1938" s="203"/>
      <c r="H1938" s="203"/>
      <c r="I1938" s="203"/>
      <c r="J1938" s="188"/>
      <c r="K1938" s="188"/>
      <c r="L1938" s="188"/>
      <c r="M1938" s="188">
        <f>'BPCE group'!F20</f>
        <v>-2</v>
      </c>
      <c r="N1938" s="188"/>
      <c r="O1938" s="188"/>
      <c r="P1938" s="188"/>
      <c r="Q1938" s="188"/>
      <c r="R1938" s="188"/>
      <c r="S1938" s="188"/>
      <c r="T1938" s="188"/>
      <c r="U1938" s="188"/>
      <c r="V1938" s="188"/>
      <c r="W1938" s="188"/>
      <c r="X1938" s="188"/>
      <c r="Y1938" s="188"/>
      <c r="Z1938" s="404"/>
    </row>
    <row r="1939" spans="1:26" s="23" customFormat="1" x14ac:dyDescent="0.25">
      <c r="A1939" s="683"/>
      <c r="B1939" s="685"/>
      <c r="C1939" s="189" t="s">
        <v>401</v>
      </c>
      <c r="D1939" s="230">
        <f>D1938/'Summary (banks)'!$D$42</f>
        <v>-7.1691310264100655E-5</v>
      </c>
      <c r="E1939" s="230">
        <f>E1938/'Summary (banks)'!$E$42</f>
        <v>0</v>
      </c>
      <c r="F1939" s="230">
        <f>F1938/'Summary (banks)'!$F$42</f>
        <v>0</v>
      </c>
      <c r="G1939" s="230">
        <f>G1938/'Summary (banks)'!$G$42</f>
        <v>0</v>
      </c>
      <c r="H1939" s="230">
        <f>H1938/'Summary (banks)'!$H$42</f>
        <v>0</v>
      </c>
      <c r="I1939" s="230">
        <f>I1938/'Summary (banks)'!$I$42</f>
        <v>0</v>
      </c>
      <c r="J1939" s="230">
        <f>J1938/'Summary (banks)'!$J$42</f>
        <v>0</v>
      </c>
      <c r="K1939" s="230">
        <f>K1938/'Summary (banks)'!$K$42</f>
        <v>0</v>
      </c>
      <c r="L1939" s="230">
        <f>L1938/'Summary (banks)'!$L$42</f>
        <v>0</v>
      </c>
      <c r="M1939" s="230">
        <f>M1938/'Summary (banks)'!$M$42</f>
        <v>-8.6132644272179156E-4</v>
      </c>
      <c r="N1939" s="230">
        <f>N1938/'Summary (banks)'!$N$42</f>
        <v>0</v>
      </c>
      <c r="O1939" s="230">
        <f>O1938/'Summary (banks)'!$O$42</f>
        <v>0</v>
      </c>
      <c r="P1939" s="230">
        <f>P1938/'Summary (banks)'!$P$42</f>
        <v>0</v>
      </c>
      <c r="Q1939" s="230">
        <f>Q1938/'Summary (banks)'!$Q$42</f>
        <v>0</v>
      </c>
      <c r="R1939" s="230">
        <f>R1938/'Summary (banks)'!$R$42</f>
        <v>0</v>
      </c>
      <c r="S1939" s="230">
        <f>S1938/'Summary (banks)'!$S$42</f>
        <v>0</v>
      </c>
      <c r="T1939" s="230">
        <f>T1938/'Summary (banks)'!$T$42</f>
        <v>0</v>
      </c>
      <c r="U1939" s="230">
        <f>U1938/'Summary (banks)'!$U$42</f>
        <v>0</v>
      </c>
      <c r="V1939" s="230">
        <f>V1938/'Summary (banks)'!$V$42</f>
        <v>0</v>
      </c>
      <c r="W1939" s="230">
        <f>W1938/'Summary (banks)'!$W$42</f>
        <v>0</v>
      </c>
      <c r="X1939" s="230">
        <f>X1938/'Summary (banks)'!$X$42</f>
        <v>0</v>
      </c>
      <c r="Y1939" s="204"/>
      <c r="Z1939" s="397"/>
    </row>
    <row r="1940" spans="1:26" s="360" customFormat="1" ht="15.75" thickBot="1" x14ac:dyDescent="0.3">
      <c r="A1940" s="683"/>
      <c r="B1940" s="685"/>
      <c r="C1940" s="359" t="s">
        <v>402</v>
      </c>
      <c r="D1940" s="264">
        <f>D1938/'Summary (banks)'!$D$46</f>
        <v>-1.0731838440559852E-4</v>
      </c>
      <c r="E1940" s="264">
        <f>E1938/'Summary (banks)'!$E$46</f>
        <v>0</v>
      </c>
      <c r="F1940" s="264">
        <f>F1938/'Summary (banks)'!$F$46</f>
        <v>0</v>
      </c>
      <c r="G1940" s="264">
        <f>G1938/'Summary (banks)'!$G$46</f>
        <v>0</v>
      </c>
      <c r="H1940" s="264">
        <f>H1938/'Summary (banks)'!$H$46</f>
        <v>0</v>
      </c>
      <c r="I1940" s="264">
        <f>I1938/'Summary (banks)'!$I$46</f>
        <v>0</v>
      </c>
      <c r="J1940" s="264">
        <f>J1938/'Summary (banks)'!$J$46</f>
        <v>0</v>
      </c>
      <c r="K1940" s="264">
        <f>K1938/'Summary (banks)'!$K$46</f>
        <v>0</v>
      </c>
      <c r="L1940" s="264">
        <f>L1938/'Summary (banks)'!$L$46</f>
        <v>0</v>
      </c>
      <c r="M1940" s="264">
        <f>M1938/'Summary (banks)'!$M$46</f>
        <v>-3.5587188612099642E-3</v>
      </c>
      <c r="N1940" s="264">
        <f>N1938/'Summary (banks)'!$N$46</f>
        <v>0</v>
      </c>
      <c r="O1940" s="264">
        <f>O1938/'Summary (banks)'!$O$46</f>
        <v>0</v>
      </c>
      <c r="P1940" s="264">
        <f>P1938/'Summary (banks)'!$P$46</f>
        <v>0</v>
      </c>
      <c r="Q1940" s="264">
        <f>Q1938/'Summary (banks)'!$Q$46</f>
        <v>0</v>
      </c>
      <c r="R1940" s="264">
        <f>R1938/'Summary (banks)'!$R$46</f>
        <v>0</v>
      </c>
      <c r="S1940" s="264">
        <f>S1938/'Summary (banks)'!$S$46</f>
        <v>0</v>
      </c>
      <c r="T1940" s="264">
        <f>T1938/'Summary (banks)'!$T$46</f>
        <v>0</v>
      </c>
      <c r="U1940" s="264">
        <f>U1938/'Summary (banks)'!$U$46</f>
        <v>0</v>
      </c>
      <c r="V1940" s="264">
        <f>V1938/'Summary (banks)'!$V$46</f>
        <v>0</v>
      </c>
      <c r="W1940" s="264">
        <f>W1938/'Summary (banks)'!$W$46</f>
        <v>0</v>
      </c>
      <c r="X1940" s="264">
        <f>X1938/'Summary (banks)'!$X$46</f>
        <v>0</v>
      </c>
      <c r="Z1940" s="397"/>
    </row>
    <row r="1941" spans="1:26" s="204" customFormat="1" ht="15.75" thickBot="1" x14ac:dyDescent="0.3">
      <c r="A1941" s="683"/>
      <c r="B1941" s="685"/>
      <c r="C1941" s="188" t="s">
        <v>3</v>
      </c>
      <c r="D1941" s="188">
        <f>SUM(E1941:X1941)</f>
        <v>263</v>
      </c>
      <c r="E1941" s="188"/>
      <c r="F1941" s="188"/>
      <c r="G1941" s="188"/>
      <c r="H1941" s="188"/>
      <c r="I1941" s="188"/>
      <c r="J1941" s="188"/>
      <c r="K1941" s="188"/>
      <c r="L1941" s="188"/>
      <c r="M1941" s="188">
        <f>'BPCE group'!D20</f>
        <v>263</v>
      </c>
      <c r="N1941" s="188"/>
      <c r="O1941" s="188"/>
      <c r="P1941" s="188"/>
      <c r="Q1941" s="188"/>
      <c r="R1941" s="188"/>
      <c r="S1941" s="188"/>
      <c r="T1941" s="188"/>
      <c r="U1941" s="188"/>
      <c r="V1941" s="188"/>
      <c r="W1941" s="188"/>
      <c r="X1941" s="188"/>
      <c r="Y1941" s="188"/>
      <c r="Z1941" s="404"/>
    </row>
    <row r="1942" spans="1:26" s="23" customFormat="1" x14ac:dyDescent="0.25">
      <c r="A1942" s="683"/>
      <c r="B1942" s="685"/>
      <c r="C1942" s="189" t="s">
        <v>337</v>
      </c>
      <c r="D1942" s="230">
        <f>D1941/'Summary (banks)'!$D$16</f>
        <v>1.2538055142652556E-4</v>
      </c>
      <c r="E1942" s="230">
        <f>E1941/'Summary (banks)'!$E$16</f>
        <v>0</v>
      </c>
      <c r="F1942" s="230">
        <f>F1941/'Summary (banks)'!$F$16</f>
        <v>0</v>
      </c>
      <c r="G1942" s="230">
        <f>G1941/'Summary (banks)'!$G$16</f>
        <v>0</v>
      </c>
      <c r="H1942" s="230">
        <f>H1941/'Summary (banks)'!$H$16</f>
        <v>0</v>
      </c>
      <c r="I1942" s="230">
        <f>I1941/'Summary (banks)'!$I$16</f>
        <v>0</v>
      </c>
      <c r="J1942" s="230">
        <f>J1941/'Summary (banks)'!$J$16</f>
        <v>0</v>
      </c>
      <c r="K1942" s="230">
        <f>K1941/'Summary (banks)'!$K$16</f>
        <v>0</v>
      </c>
      <c r="L1942" s="230">
        <f>L1941/'Summary (banks)'!$L$16</f>
        <v>0</v>
      </c>
      <c r="M1942" s="230">
        <f>M1941/'Summary (banks)'!$M$16</f>
        <v>2.5562024356818648E-3</v>
      </c>
      <c r="N1942" s="230">
        <f>N1941/'Summary (banks)'!$N$16</f>
        <v>0</v>
      </c>
      <c r="O1942" s="230">
        <f>O1941/'Summary (banks)'!$O$16</f>
        <v>0</v>
      </c>
      <c r="P1942" s="230">
        <f>P1941/'Summary (banks)'!$P$16</f>
        <v>0</v>
      </c>
      <c r="Q1942" s="230">
        <f>Q1941/'Summary (banks)'!$Q$16</f>
        <v>0</v>
      </c>
      <c r="R1942" s="230">
        <f>R1941/'Summary (banks)'!$R$16</f>
        <v>0</v>
      </c>
      <c r="S1942" s="230">
        <f>S1941/'Summary (banks)'!$S$16</f>
        <v>0</v>
      </c>
      <c r="T1942" s="230">
        <f>T1941/'Summary (banks)'!$T$16</f>
        <v>0</v>
      </c>
      <c r="U1942" s="230">
        <f>U1941/'Summary (banks)'!$U$16</f>
        <v>0</v>
      </c>
      <c r="V1942" s="230">
        <f>V1941/'Summary (banks)'!$V$16</f>
        <v>0</v>
      </c>
      <c r="W1942" s="230">
        <f>W1941/'Summary (banks)'!$W$16</f>
        <v>0</v>
      </c>
      <c r="X1942" s="230">
        <f>X1941/'Summary (banks)'!$X$16</f>
        <v>0</v>
      </c>
      <c r="Y1942" s="204"/>
      <c r="Z1942" s="397"/>
    </row>
    <row r="1943" spans="1:26" s="365" customFormat="1" ht="15.75" thickBot="1" x14ac:dyDescent="0.3">
      <c r="A1943" s="683"/>
      <c r="B1943" s="685"/>
      <c r="C1943" s="359" t="s">
        <v>338</v>
      </c>
      <c r="D1943" s="264">
        <f>D1941/'Summary (banks)'!$D$20</f>
        <v>2.2435506449568308E-4</v>
      </c>
      <c r="E1943" s="264">
        <f>E1941/'Summary (banks)'!$E$20</f>
        <v>0</v>
      </c>
      <c r="F1943" s="264">
        <f>F1941/'Summary (banks)'!$F$20</f>
        <v>0</v>
      </c>
      <c r="G1943" s="264">
        <f>G1941/'Summary (banks)'!$G$20</f>
        <v>0</v>
      </c>
      <c r="H1943" s="264">
        <f>H1941/'Summary (banks)'!$H$20</f>
        <v>0</v>
      </c>
      <c r="I1943" s="264">
        <f>I1941/'Summary (banks)'!$I$20</f>
        <v>0</v>
      </c>
      <c r="J1943" s="264">
        <f>J1941/'Summary (banks)'!$J$20</f>
        <v>0</v>
      </c>
      <c r="K1943" s="264">
        <f>K1941/'Summary (banks)'!$K$20</f>
        <v>0</v>
      </c>
      <c r="L1943" s="264">
        <f>L1941/'Summary (banks)'!$L$20</f>
        <v>0</v>
      </c>
      <c r="M1943" s="264">
        <f>M1941/'Summary (banks)'!$M$20</f>
        <v>2.2565422565422565E-2</v>
      </c>
      <c r="N1943" s="264">
        <f>N1941/'Summary (banks)'!$N$20</f>
        <v>0</v>
      </c>
      <c r="O1943" s="264">
        <f>O1941/'Summary (banks)'!$O$20</f>
        <v>0</v>
      </c>
      <c r="P1943" s="264">
        <f>P1941/'Summary (banks)'!$P$20</f>
        <v>0</v>
      </c>
      <c r="Q1943" s="264">
        <f>Q1941/'Summary (banks)'!$Q$20</f>
        <v>0</v>
      </c>
      <c r="R1943" s="264">
        <f>R1941/'Summary (banks)'!$R$20</f>
        <v>0</v>
      </c>
      <c r="S1943" s="264">
        <f>S1941/'Summary (banks)'!$S$20</f>
        <v>0</v>
      </c>
      <c r="T1943" s="264">
        <f>T1941/'Summary (banks)'!$T$20</f>
        <v>0</v>
      </c>
      <c r="U1943" s="264">
        <f>U1941/'Summary (banks)'!$U$20</f>
        <v>0</v>
      </c>
      <c r="V1943" s="264">
        <f>V1941/'Summary (banks)'!$V$20</f>
        <v>0</v>
      </c>
      <c r="W1943" s="264">
        <f>W1941/'Summary (banks)'!$W$20</f>
        <v>0</v>
      </c>
      <c r="X1943" s="264">
        <f>X1941/'Summary (banks)'!$X$20</f>
        <v>0</v>
      </c>
      <c r="Y1943" s="360"/>
      <c r="Z1943" s="397"/>
    </row>
    <row r="1944" spans="1:26" s="230" customFormat="1" ht="15" customHeight="1" thickTop="1" thickBot="1" x14ac:dyDescent="0.3">
      <c r="A1944" s="683"/>
      <c r="B1944" s="685"/>
      <c r="C1944" s="190" t="s">
        <v>405</v>
      </c>
      <c r="D1944" s="188"/>
      <c r="E1944" s="190"/>
      <c r="F1944" s="190"/>
      <c r="G1944" s="190"/>
      <c r="H1944" s="188"/>
      <c r="I1944" s="188"/>
      <c r="J1944" s="190"/>
      <c r="K1944" s="190"/>
      <c r="L1944" s="190"/>
      <c r="M1944" s="190"/>
      <c r="N1944" s="190"/>
      <c r="O1944" s="190"/>
      <c r="P1944" s="188"/>
      <c r="Q1944" s="188"/>
      <c r="R1944" s="190"/>
      <c r="S1944" s="190"/>
      <c r="T1944" s="188"/>
      <c r="U1944" s="188"/>
      <c r="V1944" s="188"/>
      <c r="W1944" s="188"/>
      <c r="X1944" s="188"/>
      <c r="Y1944" s="190"/>
      <c r="Z1944" s="405"/>
    </row>
    <row r="1945" spans="1:26" s="204" customFormat="1" ht="15.75" thickBot="1" x14ac:dyDescent="0.3">
      <c r="A1945" s="683"/>
      <c r="B1945" s="686"/>
      <c r="C1945" s="191" t="s">
        <v>406</v>
      </c>
      <c r="D1945" s="192"/>
      <c r="E1945" s="192"/>
      <c r="F1945" s="192"/>
      <c r="G1945" s="192"/>
      <c r="H1945" s="192"/>
      <c r="I1945" s="192"/>
      <c r="J1945" s="192"/>
      <c r="K1945" s="192"/>
      <c r="L1945" s="192"/>
      <c r="M1945" s="192"/>
      <c r="N1945" s="192"/>
      <c r="O1945" s="192"/>
      <c r="P1945" s="192"/>
      <c r="Q1945" s="192"/>
      <c r="R1945" s="192"/>
      <c r="S1945" s="192"/>
      <c r="T1945" s="192"/>
      <c r="U1945" s="192"/>
      <c r="V1945" s="192"/>
      <c r="W1945" s="192"/>
      <c r="X1945" s="192"/>
      <c r="Y1945" s="192"/>
      <c r="Z1945" s="398"/>
    </row>
    <row r="1946" spans="1:26" s="23" customFormat="1" ht="16.5" thickTop="1" thickBot="1" x14ac:dyDescent="0.3">
      <c r="A1946" s="683"/>
      <c r="B1946" s="687" t="s">
        <v>82</v>
      </c>
      <c r="C1946" s="200" t="s">
        <v>91</v>
      </c>
      <c r="D1946" s="200">
        <f>D1938/D1935</f>
        <v>0.2</v>
      </c>
      <c r="E1946" s="200" t="e">
        <f>E1938/E1935</f>
        <v>#DIV/0!</v>
      </c>
      <c r="F1946" s="200" t="e">
        <f t="shared" ref="F1946:X1946" si="88">F1938/F1935</f>
        <v>#DIV/0!</v>
      </c>
      <c r="G1946" s="200" t="e">
        <f t="shared" si="88"/>
        <v>#DIV/0!</v>
      </c>
      <c r="H1946" s="200" t="e">
        <f t="shared" si="88"/>
        <v>#DIV/0!</v>
      </c>
      <c r="I1946" s="200" t="e">
        <f t="shared" si="88"/>
        <v>#DIV/0!</v>
      </c>
      <c r="J1946" s="200" t="e">
        <f t="shared" si="88"/>
        <v>#DIV/0!</v>
      </c>
      <c r="K1946" s="200" t="e">
        <f t="shared" si="88"/>
        <v>#DIV/0!</v>
      </c>
      <c r="L1946" s="200" t="e">
        <f t="shared" si="88"/>
        <v>#DIV/0!</v>
      </c>
      <c r="M1946" s="200">
        <f t="shared" si="88"/>
        <v>0.2</v>
      </c>
      <c r="N1946" s="200" t="e">
        <f t="shared" si="88"/>
        <v>#DIV/0!</v>
      </c>
      <c r="O1946" s="200" t="e">
        <f t="shared" si="88"/>
        <v>#DIV/0!</v>
      </c>
      <c r="P1946" s="200" t="e">
        <f t="shared" si="88"/>
        <v>#DIV/0!</v>
      </c>
      <c r="Q1946" s="200" t="e">
        <f t="shared" si="88"/>
        <v>#DIV/0!</v>
      </c>
      <c r="R1946" s="200" t="e">
        <f t="shared" si="88"/>
        <v>#DIV/0!</v>
      </c>
      <c r="S1946" s="200" t="e">
        <f t="shared" si="88"/>
        <v>#DIV/0!</v>
      </c>
      <c r="T1946" s="200" t="e">
        <f t="shared" si="88"/>
        <v>#DIV/0!</v>
      </c>
      <c r="U1946" s="200" t="e">
        <f t="shared" si="88"/>
        <v>#DIV/0!</v>
      </c>
      <c r="V1946" s="200" t="e">
        <f t="shared" si="88"/>
        <v>#DIV/0!</v>
      </c>
      <c r="W1946" s="200" t="e">
        <f t="shared" si="88"/>
        <v>#DIV/0!</v>
      </c>
      <c r="X1946" s="200" t="e">
        <f t="shared" si="88"/>
        <v>#DIV/0!</v>
      </c>
      <c r="Y1946" s="200"/>
      <c r="Z1946" s="406" t="e">
        <f>MEDIAN(E1946:X1946)</f>
        <v>#DIV/0!</v>
      </c>
    </row>
    <row r="1947" spans="1:26" s="204" customFormat="1" ht="15.75" thickBot="1" x14ac:dyDescent="0.3">
      <c r="A1947" s="683"/>
      <c r="B1947" s="688"/>
      <c r="C1947" s="193" t="s">
        <v>407</v>
      </c>
      <c r="Z1947" s="397"/>
    </row>
    <row r="1948" spans="1:26" s="204" customFormat="1" ht="15.75" thickBot="1" x14ac:dyDescent="0.3">
      <c r="A1948" s="683"/>
      <c r="B1948" s="688"/>
      <c r="C1948" s="188" t="s">
        <v>135</v>
      </c>
      <c r="D1948" s="233">
        <f>D1932/D1941</f>
        <v>9.5057034220532313E-2</v>
      </c>
      <c r="E1948" s="188" t="e">
        <f>E1932/E1941</f>
        <v>#DIV/0!</v>
      </c>
      <c r="F1948" s="188" t="e">
        <f t="shared" ref="F1948:X1948" si="89">F1932/F1941</f>
        <v>#DIV/0!</v>
      </c>
      <c r="G1948" s="188" t="e">
        <f t="shared" si="89"/>
        <v>#DIV/0!</v>
      </c>
      <c r="H1948" s="188" t="e">
        <f t="shared" si="89"/>
        <v>#DIV/0!</v>
      </c>
      <c r="I1948" s="188" t="e">
        <f t="shared" si="89"/>
        <v>#DIV/0!</v>
      </c>
      <c r="J1948" s="188" t="e">
        <f t="shared" si="89"/>
        <v>#DIV/0!</v>
      </c>
      <c r="K1948" s="188" t="e">
        <f t="shared" si="89"/>
        <v>#DIV/0!</v>
      </c>
      <c r="L1948" s="188" t="e">
        <f t="shared" si="89"/>
        <v>#DIV/0!</v>
      </c>
      <c r="M1948" s="188">
        <f t="shared" si="89"/>
        <v>9.5057034220532313E-2</v>
      </c>
      <c r="N1948" s="188" t="e">
        <f t="shared" si="89"/>
        <v>#DIV/0!</v>
      </c>
      <c r="O1948" s="188" t="e">
        <f t="shared" si="89"/>
        <v>#DIV/0!</v>
      </c>
      <c r="P1948" s="188" t="e">
        <f t="shared" si="89"/>
        <v>#DIV/0!</v>
      </c>
      <c r="Q1948" s="188" t="e">
        <f t="shared" si="89"/>
        <v>#DIV/0!</v>
      </c>
      <c r="R1948" s="188" t="e">
        <f t="shared" si="89"/>
        <v>#DIV/0!</v>
      </c>
      <c r="S1948" s="188" t="e">
        <f t="shared" si="89"/>
        <v>#DIV/0!</v>
      </c>
      <c r="T1948" s="188" t="e">
        <f t="shared" si="89"/>
        <v>#DIV/0!</v>
      </c>
      <c r="U1948" s="188" t="e">
        <f t="shared" si="89"/>
        <v>#DIV/0!</v>
      </c>
      <c r="V1948" s="188" t="e">
        <f t="shared" si="89"/>
        <v>#DIV/0!</v>
      </c>
      <c r="W1948" s="188" t="e">
        <f t="shared" si="89"/>
        <v>#DIV/0!</v>
      </c>
      <c r="X1948" s="188" t="e">
        <f t="shared" si="89"/>
        <v>#DIV/0!</v>
      </c>
      <c r="Y1948" s="188"/>
      <c r="Z1948" s="404"/>
    </row>
    <row r="1949" spans="1:26" s="204" customFormat="1" x14ac:dyDescent="0.25">
      <c r="A1949" s="683"/>
      <c r="B1949" s="688"/>
      <c r="C1949" s="189" t="s">
        <v>445</v>
      </c>
      <c r="D1949" s="234" t="e">
        <f>D1948/'Summary (banks)'!#REF!</f>
        <v>#REF!</v>
      </c>
      <c r="E1949" s="230" t="e">
        <f>E1948/'Summary (banks)'!#REF!</f>
        <v>#DIV/0!</v>
      </c>
      <c r="F1949" s="230" t="e">
        <f>F1948/'Summary (banks)'!#REF!</f>
        <v>#DIV/0!</v>
      </c>
      <c r="G1949" s="230" t="e">
        <f>G1948/'Summary (banks)'!#REF!</f>
        <v>#DIV/0!</v>
      </c>
      <c r="H1949" s="230" t="e">
        <f>H1948/'Summary (banks)'!#REF!</f>
        <v>#DIV/0!</v>
      </c>
      <c r="I1949" s="230" t="e">
        <f>I1948/'Summary (banks)'!#REF!</f>
        <v>#DIV/0!</v>
      </c>
      <c r="J1949" s="230" t="e">
        <f>J1948/'Summary (banks)'!#REF!</f>
        <v>#DIV/0!</v>
      </c>
      <c r="K1949" s="230" t="e">
        <f>K1948/'Summary (banks)'!#REF!</f>
        <v>#DIV/0!</v>
      </c>
      <c r="L1949" s="230" t="e">
        <f>L1948/'Summary (banks)'!#REF!</f>
        <v>#DIV/0!</v>
      </c>
      <c r="M1949" s="230" t="e">
        <f>M1948/'Summary (banks)'!#REF!</f>
        <v>#REF!</v>
      </c>
      <c r="N1949" s="230" t="e">
        <f>N1948/'Summary (banks)'!#REF!</f>
        <v>#DIV/0!</v>
      </c>
      <c r="O1949" s="230" t="e">
        <f>O1948/'Summary (banks)'!#REF!</f>
        <v>#DIV/0!</v>
      </c>
      <c r="P1949" s="230" t="e">
        <f>P1948/'Summary (banks)'!#REF!</f>
        <v>#DIV/0!</v>
      </c>
      <c r="Q1949" s="230" t="e">
        <f>Q1948/'Summary (banks)'!#REF!</f>
        <v>#DIV/0!</v>
      </c>
      <c r="R1949" s="230" t="e">
        <f>R1948/'Summary (banks)'!#REF!</f>
        <v>#DIV/0!</v>
      </c>
      <c r="S1949" s="230" t="e">
        <f>S1948/'Summary (banks)'!#REF!</f>
        <v>#DIV/0!</v>
      </c>
      <c r="T1949" s="230" t="e">
        <f>T1948/'Summary (banks)'!#REF!</f>
        <v>#DIV/0!</v>
      </c>
      <c r="U1949" s="230" t="e">
        <f>U1948/'Summary (banks)'!#REF!</f>
        <v>#DIV/0!</v>
      </c>
      <c r="V1949" s="230" t="e">
        <f>V1948/'Summary (banks)'!#REF!</f>
        <v>#DIV/0!</v>
      </c>
      <c r="W1949" s="230" t="e">
        <f>W1948/'Summary (banks)'!#REF!</f>
        <v>#DIV/0!</v>
      </c>
      <c r="X1949" s="230" t="e">
        <f>X1948/'Summary (banks)'!#REF!</f>
        <v>#DIV/0!</v>
      </c>
      <c r="Z1949" s="397"/>
    </row>
    <row r="1950" spans="1:26" s="364" customFormat="1" x14ac:dyDescent="0.25">
      <c r="A1950" s="683"/>
      <c r="B1950" s="688"/>
      <c r="C1950" s="359" t="s">
        <v>446</v>
      </c>
      <c r="D1950" s="363" t="e">
        <f>D1948/'Summary (banks)'!#REF!</f>
        <v>#REF!</v>
      </c>
      <c r="E1950" s="264" t="e">
        <f>E1948/'Summary (banks)'!#REF!</f>
        <v>#DIV/0!</v>
      </c>
      <c r="F1950" s="264" t="e">
        <f>F1948/'Summary (banks)'!#REF!</f>
        <v>#DIV/0!</v>
      </c>
      <c r="G1950" s="264" t="e">
        <f>G1948/'Summary (banks)'!#REF!</f>
        <v>#DIV/0!</v>
      </c>
      <c r="H1950" s="264" t="e">
        <f>H1948/'Summary (banks)'!#REF!</f>
        <v>#DIV/0!</v>
      </c>
      <c r="I1950" s="264" t="e">
        <f>I1948/'Summary (banks)'!#REF!</f>
        <v>#DIV/0!</v>
      </c>
      <c r="J1950" s="264" t="e">
        <f>J1948/'Summary (banks)'!#REF!</f>
        <v>#DIV/0!</v>
      </c>
      <c r="K1950" s="264" t="e">
        <f>K1948/'Summary (banks)'!#REF!</f>
        <v>#DIV/0!</v>
      </c>
      <c r="L1950" s="264" t="e">
        <f>L1948/'Summary (banks)'!#REF!</f>
        <v>#DIV/0!</v>
      </c>
      <c r="M1950" s="264" t="e">
        <f>M1948/'Summary (banks)'!#REF!</f>
        <v>#REF!</v>
      </c>
      <c r="N1950" s="264" t="e">
        <f>N1948/'Summary (banks)'!#REF!</f>
        <v>#DIV/0!</v>
      </c>
      <c r="O1950" s="264" t="e">
        <f>O1948/'Summary (banks)'!#REF!</f>
        <v>#DIV/0!</v>
      </c>
      <c r="P1950" s="264" t="e">
        <f>P1948/'Summary (banks)'!#REF!</f>
        <v>#DIV/0!</v>
      </c>
      <c r="Q1950" s="264" t="e">
        <f>Q1948/'Summary (banks)'!#REF!</f>
        <v>#DIV/0!</v>
      </c>
      <c r="R1950" s="264" t="e">
        <f>R1948/'Summary (banks)'!#REF!</f>
        <v>#DIV/0!</v>
      </c>
      <c r="S1950" s="264" t="e">
        <f>S1948/'Summary (banks)'!#REF!</f>
        <v>#DIV/0!</v>
      </c>
      <c r="T1950" s="264" t="e">
        <f>T1948/'Summary (banks)'!#REF!</f>
        <v>#DIV/0!</v>
      </c>
      <c r="U1950" s="264" t="e">
        <f>U1948/'Summary (banks)'!#REF!</f>
        <v>#DIV/0!</v>
      </c>
      <c r="V1950" s="264" t="e">
        <f>V1948/'Summary (banks)'!#REF!</f>
        <v>#DIV/0!</v>
      </c>
      <c r="W1950" s="264" t="e">
        <f>W1948/'Summary (banks)'!#REF!</f>
        <v>#DIV/0!</v>
      </c>
      <c r="X1950" s="264" t="e">
        <f>X1948/'Summary (banks)'!#REF!</f>
        <v>#DIV/0!</v>
      </c>
      <c r="Y1950" s="360"/>
      <c r="Z1950" s="397"/>
    </row>
    <row r="1951" spans="1:26" s="204" customFormat="1" ht="15.75" thickBot="1" x14ac:dyDescent="0.3">
      <c r="A1951" s="683"/>
      <c r="B1951" s="688"/>
      <c r="C1951" s="372" t="s">
        <v>447</v>
      </c>
      <c r="D1951" s="234" t="e">
        <f>D1948/'Summary (banks)'!#REF!</f>
        <v>#REF!</v>
      </c>
      <c r="E1951" s="230" t="e">
        <f>E1948/'Summary (banks)'!#REF!</f>
        <v>#DIV/0!</v>
      </c>
      <c r="F1951" s="230" t="e">
        <f>F1948/'Summary (banks)'!#REF!</f>
        <v>#DIV/0!</v>
      </c>
      <c r="G1951" s="230" t="e">
        <f>G1948/'Summary (banks)'!#REF!</f>
        <v>#DIV/0!</v>
      </c>
      <c r="H1951" s="230" t="e">
        <f>H1948/'Summary (banks)'!#REF!</f>
        <v>#DIV/0!</v>
      </c>
      <c r="I1951" s="230" t="e">
        <f>I1948/'Summary (banks)'!#REF!</f>
        <v>#DIV/0!</v>
      </c>
      <c r="J1951" s="230" t="e">
        <f>J1948/'Summary (banks)'!#REF!</f>
        <v>#DIV/0!</v>
      </c>
      <c r="K1951" s="230" t="e">
        <f>K1948/'Summary (banks)'!#REF!</f>
        <v>#DIV/0!</v>
      </c>
      <c r="L1951" s="230" t="e">
        <f>L1948/'Summary (banks)'!#REF!</f>
        <v>#DIV/0!</v>
      </c>
      <c r="M1951" s="230" t="e">
        <f>M1948/'Summary (banks)'!#REF!</f>
        <v>#REF!</v>
      </c>
      <c r="N1951" s="230" t="e">
        <f>N1948/'Summary (banks)'!#REF!</f>
        <v>#DIV/0!</v>
      </c>
      <c r="O1951" s="230" t="e">
        <f>O1948/'Summary (banks)'!#REF!</f>
        <v>#DIV/0!</v>
      </c>
      <c r="P1951" s="230" t="e">
        <f>P1948/'Summary (banks)'!#REF!</f>
        <v>#DIV/0!</v>
      </c>
      <c r="Q1951" s="230" t="e">
        <f>Q1948/'Summary (banks)'!#REF!</f>
        <v>#DIV/0!</v>
      </c>
      <c r="R1951" s="230" t="e">
        <f>R1948/'Summary (banks)'!#REF!</f>
        <v>#DIV/0!</v>
      </c>
      <c r="S1951" s="230" t="e">
        <f>S1948/'Summary (banks)'!#REF!</f>
        <v>#DIV/0!</v>
      </c>
      <c r="T1951" s="230" t="e">
        <f>T1948/'Summary (banks)'!#REF!</f>
        <v>#DIV/0!</v>
      </c>
      <c r="U1951" s="230" t="e">
        <f>U1948/'Summary (banks)'!#REF!</f>
        <v>#DIV/0!</v>
      </c>
      <c r="V1951" s="230" t="e">
        <f>V1948/'Summary (banks)'!#REF!</f>
        <v>#DIV/0!</v>
      </c>
      <c r="W1951" s="230" t="e">
        <f>W1948/'Summary (banks)'!#REF!</f>
        <v>#DIV/0!</v>
      </c>
      <c r="X1951" s="230" t="e">
        <f>X1948/'Summary (banks)'!#REF!</f>
        <v>#DIV/0!</v>
      </c>
      <c r="Z1951" s="397"/>
    </row>
    <row r="1952" spans="1:26" s="230" customFormat="1" ht="15.75" thickBot="1" x14ac:dyDescent="0.3">
      <c r="A1952" s="683"/>
      <c r="B1952" s="688"/>
      <c r="C1952" s="201" t="s">
        <v>498</v>
      </c>
      <c r="D1952" s="201">
        <f t="shared" ref="D1952:X1952" si="90">D1935/D1932</f>
        <v>-0.4</v>
      </c>
      <c r="E1952" s="201" t="e">
        <f t="shared" si="90"/>
        <v>#DIV/0!</v>
      </c>
      <c r="F1952" s="201" t="e">
        <f t="shared" si="90"/>
        <v>#DIV/0!</v>
      </c>
      <c r="G1952" s="201" t="e">
        <f t="shared" si="90"/>
        <v>#DIV/0!</v>
      </c>
      <c r="H1952" s="201" t="e">
        <f t="shared" si="90"/>
        <v>#DIV/0!</v>
      </c>
      <c r="I1952" s="201" t="e">
        <f t="shared" si="90"/>
        <v>#DIV/0!</v>
      </c>
      <c r="J1952" s="201" t="e">
        <f t="shared" si="90"/>
        <v>#DIV/0!</v>
      </c>
      <c r="K1952" s="201" t="e">
        <f t="shared" si="90"/>
        <v>#DIV/0!</v>
      </c>
      <c r="L1952" s="201" t="e">
        <f t="shared" si="90"/>
        <v>#DIV/0!</v>
      </c>
      <c r="M1952" s="201">
        <f t="shared" si="90"/>
        <v>-0.4</v>
      </c>
      <c r="N1952" s="201" t="e">
        <f t="shared" si="90"/>
        <v>#DIV/0!</v>
      </c>
      <c r="O1952" s="201" t="e">
        <f t="shared" si="90"/>
        <v>#DIV/0!</v>
      </c>
      <c r="P1952" s="201" t="e">
        <f t="shared" si="90"/>
        <v>#DIV/0!</v>
      </c>
      <c r="Q1952" s="201" t="e">
        <f t="shared" si="90"/>
        <v>#DIV/0!</v>
      </c>
      <c r="R1952" s="201" t="e">
        <f t="shared" si="90"/>
        <v>#DIV/0!</v>
      </c>
      <c r="S1952" s="201" t="e">
        <f t="shared" si="90"/>
        <v>#DIV/0!</v>
      </c>
      <c r="T1952" s="201" t="e">
        <f t="shared" si="90"/>
        <v>#DIV/0!</v>
      </c>
      <c r="U1952" s="201" t="e">
        <f t="shared" si="90"/>
        <v>#DIV/0!</v>
      </c>
      <c r="V1952" s="201" t="e">
        <f t="shared" si="90"/>
        <v>#DIV/0!</v>
      </c>
      <c r="W1952" s="201" t="e">
        <f t="shared" si="90"/>
        <v>#DIV/0!</v>
      </c>
      <c r="X1952" s="201" t="e">
        <f t="shared" si="90"/>
        <v>#DIV/0!</v>
      </c>
      <c r="Y1952" s="201"/>
      <c r="Z1952" s="407"/>
    </row>
    <row r="1953" spans="1:26" s="230" customFormat="1" x14ac:dyDescent="0.25">
      <c r="A1953" s="683"/>
      <c r="B1953" s="688"/>
      <c r="C1953" s="382" t="s">
        <v>445</v>
      </c>
      <c r="D1953" s="230">
        <f>D1952/'Summary (banks)'!$D$94</f>
        <v>-2.0713050266576785</v>
      </c>
      <c r="E1953" s="230" t="e">
        <f>E1952/'Summary (banks)'!$E$94</f>
        <v>#DIV/0!</v>
      </c>
      <c r="F1953" s="230" t="e">
        <f>F1952/'Summary (banks)'!$F$94</f>
        <v>#DIV/0!</v>
      </c>
      <c r="G1953" s="230" t="e">
        <f>G1952/'Summary (banks)'!$G$94</f>
        <v>#DIV/0!</v>
      </c>
      <c r="H1953" s="230" t="e">
        <f>H1952/'Summary (banks)'!$H$94</f>
        <v>#DIV/0!</v>
      </c>
      <c r="I1953" s="230" t="e">
        <f>I1952/'Summary (banks)'!$I$94</f>
        <v>#DIV/0!</v>
      </c>
      <c r="J1953" s="230" t="e">
        <f>J1952/'Summary (banks)'!$J$94</f>
        <v>#DIV/0!</v>
      </c>
      <c r="K1953" s="230" t="e">
        <f>K1952/'Summary (banks)'!$K$94</f>
        <v>#DIV/0!</v>
      </c>
      <c r="L1953" s="230" t="e">
        <f>L1952/'Summary (banks)'!$L$94</f>
        <v>#DIV/0!</v>
      </c>
      <c r="M1953" s="230">
        <f>M1952/'Summary (banks)'!$M$94</f>
        <v>-1.4454270139309509</v>
      </c>
      <c r="N1953" s="230" t="e">
        <f>N1952/'Summary (banks)'!$N$94</f>
        <v>#DIV/0!</v>
      </c>
      <c r="O1953" s="230" t="e">
        <f>O1952/'Summary (banks)'!$O$94</f>
        <v>#DIV/0!</v>
      </c>
      <c r="P1953" s="230" t="e">
        <f>P1952/'Summary (banks)'!$P$94</f>
        <v>#DIV/0!</v>
      </c>
      <c r="Q1953" s="230" t="e">
        <f>Q1952/'Summary (banks)'!$Q$94</f>
        <v>#DIV/0!</v>
      </c>
      <c r="R1953" s="230" t="e">
        <f>R1952/'Summary (banks)'!$R$94</f>
        <v>#DIV/0!</v>
      </c>
      <c r="S1953" s="230" t="e">
        <f>S1952/'Summary (banks)'!$S$94</f>
        <v>#DIV/0!</v>
      </c>
      <c r="T1953" s="230" t="e">
        <f>T1952/'Summary (banks)'!$T$94</f>
        <v>#DIV/0!</v>
      </c>
      <c r="U1953" s="230" t="e">
        <f>U1952/'Summary (banks)'!$U$94</f>
        <v>#DIV/0!</v>
      </c>
      <c r="V1953" s="230" t="e">
        <f>V1952/'Summary (banks)'!$V$94</f>
        <v>#DIV/0!</v>
      </c>
      <c r="W1953" s="230" t="e">
        <f>W1952/'Summary (banks)'!$W$94</f>
        <v>#DIV/0!</v>
      </c>
      <c r="X1953" s="230" t="e">
        <f>X1952/'Summary (banks)'!$X$94</f>
        <v>#DIV/0!</v>
      </c>
      <c r="Z1953" s="399"/>
    </row>
    <row r="1954" spans="1:26" s="386" customFormat="1" x14ac:dyDescent="0.25">
      <c r="A1954" s="683"/>
      <c r="B1954" s="688"/>
      <c r="C1954" s="383" t="s">
        <v>446</v>
      </c>
      <c r="D1954" s="264">
        <f>D1952/'Summary (banks)'!$D$97</f>
        <v>-1.5149964355258325</v>
      </c>
      <c r="E1954" s="264" t="e">
        <f>E1952/'Summary (banks)'!$E$97</f>
        <v>#DIV/0!</v>
      </c>
      <c r="F1954" s="264" t="e">
        <f>F1952/'Summary (banks)'!$F$97</f>
        <v>#DIV/0!</v>
      </c>
      <c r="G1954" s="264" t="e">
        <f>G1952/'Summary (banks)'!$G$97</f>
        <v>#DIV/0!</v>
      </c>
      <c r="H1954" s="264" t="e">
        <f>H1952/'Summary (banks)'!$H$97</f>
        <v>#DIV/0!</v>
      </c>
      <c r="I1954" s="264" t="e">
        <f>I1952/'Summary (banks)'!$I$97</f>
        <v>#DIV/0!</v>
      </c>
      <c r="J1954" s="264" t="e">
        <f>J1952/'Summary (banks)'!$J$97</f>
        <v>#DIV/0!</v>
      </c>
      <c r="K1954" s="264" t="e">
        <f>K1952/'Summary (banks)'!$K$97</f>
        <v>#DIV/0!</v>
      </c>
      <c r="L1954" s="264" t="e">
        <f>L1952/'Summary (banks)'!$L$97</f>
        <v>#DIV/0!</v>
      </c>
      <c r="M1954" s="264">
        <f>M1952/'Summary (banks)'!$M$97</f>
        <v>-1.0992472495657211</v>
      </c>
      <c r="N1954" s="264" t="e">
        <f>N1952/'Summary (banks)'!$N$97</f>
        <v>#DIV/0!</v>
      </c>
      <c r="O1954" s="264" t="e">
        <f>O1952/'Summary (banks)'!$O$97</f>
        <v>#DIV/0!</v>
      </c>
      <c r="P1954" s="264" t="e">
        <f>P1952/'Summary (banks)'!$P$97</f>
        <v>#DIV/0!</v>
      </c>
      <c r="Q1954" s="264" t="e">
        <f>Q1952/'Summary (banks)'!$Q$97</f>
        <v>#DIV/0!</v>
      </c>
      <c r="R1954" s="264" t="e">
        <f>R1952/'Summary (banks)'!$R$97</f>
        <v>#DIV/0!</v>
      </c>
      <c r="S1954" s="264" t="e">
        <f>S1952/'Summary (banks)'!$S$97</f>
        <v>#DIV/0!</v>
      </c>
      <c r="T1954" s="264" t="e">
        <f>T1952/'Summary (banks)'!$T$97</f>
        <v>#DIV/0!</v>
      </c>
      <c r="U1954" s="264" t="e">
        <f>U1952/'Summary (banks)'!$U$97</f>
        <v>#DIV/0!</v>
      </c>
      <c r="V1954" s="264" t="e">
        <f>V1952/'Summary (banks)'!$V$97</f>
        <v>#DIV/0!</v>
      </c>
      <c r="W1954" s="264" t="e">
        <f>W1952/'Summary (banks)'!$W$97</f>
        <v>#DIV/0!</v>
      </c>
      <c r="X1954" s="264" t="e">
        <f>X1952/'Summary (banks)'!$X$97</f>
        <v>#DIV/0!</v>
      </c>
      <c r="Y1954" s="264"/>
      <c r="Z1954" s="399"/>
    </row>
    <row r="1955" spans="1:26" s="230" customFormat="1" ht="15.75" thickBot="1" x14ac:dyDescent="0.3">
      <c r="A1955" s="683"/>
      <c r="B1955" s="688"/>
      <c r="C1955" s="385" t="s">
        <v>447</v>
      </c>
      <c r="D1955" s="230">
        <f>D1952/'Summary (banks)'!$D$105</f>
        <v>-1.8437665715482672</v>
      </c>
      <c r="E1955" s="230" t="e">
        <f>E1952/'Summary (banks)'!$E$99</f>
        <v>#DIV/0!</v>
      </c>
      <c r="F1955" s="230" t="e">
        <f>F1952/'Summary (banks)'!$F$99</f>
        <v>#DIV/0!</v>
      </c>
      <c r="G1955" s="230" t="e">
        <f>G1952/'Summary (banks)'!$G$99</f>
        <v>#DIV/0!</v>
      </c>
      <c r="H1955" s="230" t="e">
        <f>H1952/'Summary (banks)'!$H$99</f>
        <v>#DIV/0!</v>
      </c>
      <c r="I1955" s="230" t="e">
        <f>I1952/'Summary (banks)'!$I$99</f>
        <v>#DIV/0!</v>
      </c>
      <c r="J1955" s="230" t="e">
        <f>J1952/'Summary (banks)'!$J$99</f>
        <v>#DIV/0!</v>
      </c>
      <c r="K1955" s="230" t="e">
        <f>K1952/'Summary (banks)'!$K$99</f>
        <v>#DIV/0!</v>
      </c>
      <c r="L1955" s="230" t="e">
        <f>L1952/'Summary (banks)'!$L$99</f>
        <v>#DIV/0!</v>
      </c>
      <c r="M1955" s="230">
        <f>M1952/'Summary (banks)'!$M$99</f>
        <v>-1.0583732057416269</v>
      </c>
      <c r="N1955" s="230" t="e">
        <f>N1952/'Summary (banks)'!$N$99</f>
        <v>#DIV/0!</v>
      </c>
      <c r="O1955" s="230" t="e">
        <f>O1952/'Summary (banks)'!$O$99</f>
        <v>#DIV/0!</v>
      </c>
      <c r="P1955" s="230" t="e">
        <f>P1952/'Summary (banks)'!$P$99</f>
        <v>#DIV/0!</v>
      </c>
      <c r="Q1955" s="230" t="e">
        <f>Q1952/'Summary (banks)'!$Q$99</f>
        <v>#DIV/0!</v>
      </c>
      <c r="R1955" s="230" t="e">
        <f>R1952/'Summary (banks)'!$R$99</f>
        <v>#DIV/0!</v>
      </c>
      <c r="S1955" s="230" t="e">
        <f>S1952/'Summary (banks)'!$S$99</f>
        <v>#DIV/0!</v>
      </c>
      <c r="T1955" s="230" t="e">
        <f>T1952/'Summary (banks)'!$T$99</f>
        <v>#DIV/0!</v>
      </c>
      <c r="U1955" s="230" t="e">
        <f>U1952/'Summary (banks)'!$U$99</f>
        <v>#DIV/0!</v>
      </c>
      <c r="V1955" s="230" t="e">
        <f>V1952/'Summary (banks)'!$V$99</f>
        <v>#DIV/0!</v>
      </c>
      <c r="W1955" s="230" t="e">
        <f>W1952/'Summary (banks)'!$W$99</f>
        <v>#DIV/0!</v>
      </c>
      <c r="X1955" s="230" t="e">
        <f>X1952/'Summary (banks)'!$X$99</f>
        <v>#DIV/0!</v>
      </c>
      <c r="Z1955" s="399"/>
    </row>
    <row r="1956" spans="1:26" s="204" customFormat="1" ht="15.75" thickBot="1" x14ac:dyDescent="0.3">
      <c r="A1956" s="683"/>
      <c r="B1956" s="688"/>
      <c r="C1956" s="188" t="s">
        <v>408</v>
      </c>
      <c r="D1956" s="203"/>
      <c r="E1956" s="203"/>
      <c r="F1956" s="203"/>
      <c r="G1956" s="203"/>
      <c r="H1956" s="203"/>
      <c r="I1956" s="203"/>
      <c r="J1956" s="203"/>
      <c r="K1956" s="203"/>
      <c r="L1956" s="188"/>
      <c r="M1956" s="203"/>
      <c r="N1956" s="203"/>
      <c r="O1956" s="203"/>
      <c r="P1956" s="203"/>
      <c r="Q1956" s="203"/>
      <c r="R1956" s="203"/>
      <c r="S1956" s="203"/>
      <c r="T1956" s="203"/>
      <c r="U1956" s="203"/>
      <c r="V1956" s="203"/>
      <c r="W1956" s="203"/>
      <c r="X1956" s="203"/>
      <c r="Y1956" s="188"/>
      <c r="Z1956" s="404"/>
    </row>
    <row r="1957" spans="1:26" s="23" customFormat="1" x14ac:dyDescent="0.25">
      <c r="A1957" s="683"/>
      <c r="B1957" s="688"/>
      <c r="C1957" s="189" t="s">
        <v>445</v>
      </c>
      <c r="D1957" s="230">
        <f>D1956/'Summary (banks)'!$D$3</f>
        <v>0</v>
      </c>
      <c r="E1957" s="230">
        <f>E1956/'Summary (banks)'!$E$3</f>
        <v>0</v>
      </c>
      <c r="F1957" s="230">
        <f>F1956/'Summary (banks)'!$F$3</f>
        <v>0</v>
      </c>
      <c r="G1957" s="230">
        <f>G1956/'Summary (banks)'!$G$3</f>
        <v>0</v>
      </c>
      <c r="H1957" s="230">
        <f>H1956/'Summary (banks)'!$H$3</f>
        <v>0</v>
      </c>
      <c r="I1957" s="230">
        <f>I1956/'Summary (banks)'!$I$3</f>
        <v>0</v>
      </c>
      <c r="J1957" s="230">
        <f>J1956/'Summary (banks)'!$J$3</f>
        <v>0</v>
      </c>
      <c r="K1957" s="230">
        <f>K1956/'Summary (banks)'!$K$3</f>
        <v>0</v>
      </c>
      <c r="L1957" s="230">
        <f>L1956/'Summary (banks)'!$L$3</f>
        <v>0</v>
      </c>
      <c r="M1957" s="230">
        <f>M1956/'Summary (banks)'!$M$3</f>
        <v>0</v>
      </c>
      <c r="N1957" s="230">
        <f>N1956/'Summary (banks)'!$N$3</f>
        <v>0</v>
      </c>
      <c r="O1957" s="230">
        <f>O1956/'Summary (banks)'!$O$3</f>
        <v>0</v>
      </c>
      <c r="P1957" s="230">
        <f>P1956/'Summary (banks)'!$P$3</f>
        <v>0</v>
      </c>
      <c r="Q1957" s="230">
        <f>Q1956/'Summary (banks)'!$Q$3</f>
        <v>0</v>
      </c>
      <c r="R1957" s="230">
        <f>R1956/'Summary (banks)'!$R$3</f>
        <v>0</v>
      </c>
      <c r="S1957" s="230">
        <f>S1956/'Summary (banks)'!$S$3</f>
        <v>0</v>
      </c>
      <c r="T1957" s="230">
        <f>T1956/'Summary (banks)'!$T$3</f>
        <v>0</v>
      </c>
      <c r="U1957" s="230">
        <f>U1956/'Summary (banks)'!$U$3</f>
        <v>0</v>
      </c>
      <c r="V1957" s="230">
        <f>V1956/'Summary (banks)'!$V$3</f>
        <v>0</v>
      </c>
      <c r="W1957" s="230">
        <f>W1956/'Summary (banks)'!$W$3</f>
        <v>0</v>
      </c>
      <c r="X1957" s="230">
        <f>X1956/'Summary (banks)'!$X$3</f>
        <v>0</v>
      </c>
      <c r="Y1957" s="204"/>
      <c r="Z1957" s="397"/>
    </row>
    <row r="1958" spans="1:26" s="204" customFormat="1" x14ac:dyDescent="0.25">
      <c r="A1958" s="683"/>
      <c r="B1958" s="688"/>
      <c r="C1958" s="372" t="s">
        <v>447</v>
      </c>
      <c r="D1958" s="234">
        <f>D1956/'Summary (banks)'!$D$12</f>
        <v>0</v>
      </c>
      <c r="E1958" s="230">
        <f>E1956/'Summary (banks)'!$E$9</f>
        <v>0</v>
      </c>
      <c r="F1958" s="230">
        <f>F1956/'Summary (banks)'!$F$9</f>
        <v>0</v>
      </c>
      <c r="G1958" s="230">
        <f>G1956/'Summary (banks)'!$G$9</f>
        <v>0</v>
      </c>
      <c r="H1958" s="230">
        <f>H1956/'Summary (banks)'!$H$9</f>
        <v>0</v>
      </c>
      <c r="I1958" s="230">
        <f>I1956/'Summary (banks)'!$I$9</f>
        <v>0</v>
      </c>
      <c r="J1958" s="230">
        <f>J1956/'Summary (banks)'!$J$9</f>
        <v>0</v>
      </c>
      <c r="K1958" s="230">
        <f>K1956/'Summary (banks)'!$K$9</f>
        <v>0</v>
      </c>
      <c r="L1958" s="230">
        <f>L1956/'Summary (banks)'!$L$9</f>
        <v>0</v>
      </c>
      <c r="M1958" s="230">
        <f>M1956/'Summary (banks)'!$M$9</f>
        <v>0</v>
      </c>
      <c r="N1958" s="230">
        <f>N1956/'Summary (banks)'!$N$9</f>
        <v>0</v>
      </c>
      <c r="O1958" s="230">
        <f>O1956/'Summary (banks)'!$O$9</f>
        <v>0</v>
      </c>
      <c r="P1958" s="230">
        <f>P1956/'Summary (banks)'!$P$9</f>
        <v>0</v>
      </c>
      <c r="Q1958" s="230" t="e">
        <f>Q1956/'Summary (banks)'!$Q$9</f>
        <v>#DIV/0!</v>
      </c>
      <c r="R1958" s="230">
        <f>R1956/'Summary (banks)'!$R$9</f>
        <v>0</v>
      </c>
      <c r="S1958" s="230">
        <f>S1956/'Summary (banks)'!$S$9</f>
        <v>0</v>
      </c>
      <c r="T1958" s="230">
        <f>T1956/'Summary (banks)'!$T$9</f>
        <v>0</v>
      </c>
      <c r="U1958" s="230">
        <f>U1956/'Summary (banks)'!$U$9</f>
        <v>0</v>
      </c>
      <c r="V1958" s="230">
        <f>V1956/'Summary (banks)'!$V$9</f>
        <v>0</v>
      </c>
      <c r="W1958" s="230">
        <f>W1956/'Summary (banks)'!$W$9</f>
        <v>0</v>
      </c>
      <c r="X1958" s="230">
        <f>X1956/'Summary (banks)'!$X$9</f>
        <v>0</v>
      </c>
      <c r="Z1958" s="397"/>
    </row>
    <row r="1959" spans="1:26" s="51" customFormat="1" x14ac:dyDescent="0.25">
      <c r="A1959" s="423"/>
      <c r="B1959" s="423"/>
      <c r="C1959" s="424"/>
      <c r="D1959" s="425"/>
      <c r="E1959" s="426"/>
      <c r="F1959" s="426"/>
      <c r="G1959" s="426"/>
      <c r="H1959" s="426"/>
      <c r="I1959" s="426"/>
      <c r="J1959" s="426"/>
      <c r="K1959" s="426"/>
      <c r="L1959" s="426"/>
      <c r="M1959" s="426"/>
      <c r="N1959" s="426"/>
      <c r="O1959" s="426"/>
      <c r="P1959" s="426"/>
      <c r="Q1959" s="426"/>
      <c r="R1959" s="426"/>
      <c r="S1959" s="426"/>
      <c r="T1959" s="426"/>
      <c r="U1959" s="426"/>
      <c r="V1959" s="426"/>
      <c r="W1959" s="426"/>
      <c r="X1959" s="426"/>
      <c r="Y1959" s="97"/>
      <c r="Z1959" s="97"/>
    </row>
    <row r="1960" spans="1:26" s="51" customFormat="1" x14ac:dyDescent="0.25">
      <c r="A1960" s="423"/>
      <c r="B1960" s="423"/>
      <c r="C1960" s="424"/>
      <c r="D1960" s="425"/>
      <c r="E1960" s="426"/>
      <c r="F1960" s="426"/>
      <c r="G1960" s="426"/>
      <c r="H1960" s="426"/>
      <c r="I1960" s="426"/>
      <c r="J1960" s="426"/>
      <c r="K1960" s="426"/>
      <c r="L1960" s="426"/>
      <c r="M1960" s="426"/>
      <c r="N1960" s="426"/>
      <c r="O1960" s="426"/>
      <c r="P1960" s="426"/>
      <c r="Q1960" s="426"/>
      <c r="R1960" s="426"/>
      <c r="S1960" s="426"/>
      <c r="T1960" s="426"/>
      <c r="U1960" s="426"/>
      <c r="V1960" s="426"/>
      <c r="W1960" s="426"/>
      <c r="X1960" s="426"/>
      <c r="Y1960" s="97"/>
      <c r="Z1960" s="97"/>
    </row>
    <row r="1961" spans="1:26" s="51" customFormat="1" ht="15.75" thickBot="1" x14ac:dyDescent="0.3">
      <c r="A1961" s="422"/>
      <c r="B1961" s="423"/>
      <c r="C1961" s="424"/>
      <c r="D1961" s="425"/>
      <c r="E1961" s="426"/>
      <c r="F1961" s="426"/>
      <c r="G1961" s="426"/>
      <c r="H1961" s="426"/>
      <c r="I1961" s="426"/>
      <c r="J1961" s="426"/>
      <c r="K1961" s="426"/>
      <c r="L1961" s="426"/>
      <c r="M1961" s="426"/>
      <c r="N1961" s="426"/>
      <c r="O1961" s="426"/>
      <c r="P1961" s="426"/>
      <c r="Q1961" s="426"/>
      <c r="R1961" s="426"/>
      <c r="S1961" s="426"/>
      <c r="T1961" s="426"/>
      <c r="U1961" s="426"/>
      <c r="V1961" s="426"/>
      <c r="W1961" s="426"/>
      <c r="X1961" s="426"/>
      <c r="Y1961" s="97"/>
      <c r="Z1961" s="97"/>
    </row>
    <row r="1962" spans="1:26" s="204" customFormat="1" ht="15.75" thickBot="1" x14ac:dyDescent="0.3">
      <c r="A1962" s="693" t="s">
        <v>38</v>
      </c>
      <c r="B1962" s="684" t="s">
        <v>331</v>
      </c>
      <c r="C1962" s="188" t="s">
        <v>2</v>
      </c>
      <c r="D1962" s="203">
        <f>SUM(E1962:X1962)</f>
        <v>2038.5700059999999</v>
      </c>
      <c r="E1962" s="203">
        <f>HSBC!C18</f>
        <v>32.457599999999999</v>
      </c>
      <c r="F1962" s="203">
        <f>Barclays!D9</f>
        <v>31.693586</v>
      </c>
      <c r="G1962" s="203">
        <f>RBS!C14</f>
        <v>13.779820000000001</v>
      </c>
      <c r="H1962" s="203"/>
      <c r="I1962" s="203"/>
      <c r="J1962" s="188">
        <f>'BNP Paribas'!C19</f>
        <v>128</v>
      </c>
      <c r="K1962" s="188">
        <f>'Crédit Agricole'!C14</f>
        <v>16</v>
      </c>
      <c r="L1962" s="188">
        <f>'Société Générale'!C24</f>
        <v>1142</v>
      </c>
      <c r="M1962" s="188">
        <f>'BPCE group'!C18</f>
        <v>2</v>
      </c>
      <c r="N1962" s="188">
        <f>'Crédit Mutuel'!C6</f>
        <v>7</v>
      </c>
      <c r="O1962" s="188"/>
      <c r="P1962" s="188"/>
      <c r="Q1962" s="188"/>
      <c r="R1962" s="188">
        <f>ING!E11</f>
        <v>75</v>
      </c>
      <c r="S1962" s="188">
        <f>Rabobank!D15</f>
        <v>-1</v>
      </c>
      <c r="T1962" s="188">
        <f>Unicredit!D59</f>
        <v>585.97299999999996</v>
      </c>
      <c r="U1962" s="188">
        <f>'Intesa Sao'!D15</f>
        <v>5.6660000000000004</v>
      </c>
      <c r="V1962" s="188"/>
      <c r="W1962" s="188"/>
      <c r="X1962" s="188"/>
      <c r="Y1962" s="188"/>
      <c r="Z1962" s="404"/>
    </row>
    <row r="1963" spans="1:26" s="23" customFormat="1" x14ac:dyDescent="0.25">
      <c r="A1963" s="694"/>
      <c r="B1963" s="685"/>
      <c r="C1963" s="189" t="s">
        <v>333</v>
      </c>
      <c r="D1963" s="230">
        <f>D1962/'Summary (banks)'!$D$3</f>
        <v>4.1739127621863827E-3</v>
      </c>
      <c r="E1963" s="230">
        <f>E1962/'Summary (banks)'!$E$3</f>
        <v>6.0200668896321068E-4</v>
      </c>
      <c r="F1963" s="230">
        <f>F1962/'Summary (banks)'!$F$3</f>
        <v>7.8452774840536202E-4</v>
      </c>
      <c r="G1963" s="230">
        <f>G1962/'Summary (banks)'!$G$3</f>
        <v>7.7381412984601106E-4</v>
      </c>
      <c r="H1963" s="230">
        <f>H1962/'Summary (banks)'!$H$3</f>
        <v>0</v>
      </c>
      <c r="I1963" s="230">
        <f>I1962/'Summary (banks)'!$I$3</f>
        <v>0</v>
      </c>
      <c r="J1963" s="230">
        <f>J1962/'Summary (banks)'!$J$3</f>
        <v>2.9810424332758862E-3</v>
      </c>
      <c r="K1963" s="230">
        <f>K1962/'Summary (banks)'!$K$3</f>
        <v>4.9343119718744217E-4</v>
      </c>
      <c r="L1963" s="230">
        <f>L1962/'Summary (banks)'!$L$3</f>
        <v>4.4534570838045469E-2</v>
      </c>
      <c r="M1963" s="230">
        <f>M1962/'Summary (banks)'!$M$3</f>
        <v>8.3808246731478382E-5</v>
      </c>
      <c r="N1963" s="230">
        <f>N1962/'Summary (banks)'!$N$3</f>
        <v>4.2897413898762104E-4</v>
      </c>
      <c r="O1963" s="230">
        <f>O1962/'Summary (banks)'!$O$3</f>
        <v>0</v>
      </c>
      <c r="P1963" s="230">
        <f>P1962/'Summary (banks)'!$P$3</f>
        <v>0</v>
      </c>
      <c r="Q1963" s="230">
        <f>Q1962/'Summary (banks)'!$Q$3</f>
        <v>0</v>
      </c>
      <c r="R1963" s="230">
        <f>R1962/'Summary (banks)'!$R$3</f>
        <v>4.3936731107205628E-3</v>
      </c>
      <c r="S1963" s="230">
        <f>S1962/'Summary (banks)'!$S$3</f>
        <v>-7.6840325802981398E-5</v>
      </c>
      <c r="T1963" s="230">
        <f>T1962/'Summary (banks)'!$T$3</f>
        <v>2.7475906598994678E-2</v>
      </c>
      <c r="U1963" s="230">
        <f>U1962/'Summary (banks)'!$U$3</f>
        <v>2.395333825449158E-4</v>
      </c>
      <c r="V1963" s="230">
        <f>V1962/'Summary (banks)'!$V$3</f>
        <v>0</v>
      </c>
      <c r="W1963" s="230">
        <f>W1962/'Summary (banks)'!$W$3</f>
        <v>0</v>
      </c>
      <c r="X1963" s="230">
        <f>X1962/'Summary (banks)'!$X$3</f>
        <v>0</v>
      </c>
      <c r="Y1963" s="204"/>
      <c r="Z1963" s="397"/>
    </row>
    <row r="1964" spans="1:26" s="360" customFormat="1" ht="15.75" thickBot="1" x14ac:dyDescent="0.3">
      <c r="A1964" s="694"/>
      <c r="B1964" s="685"/>
      <c r="C1964" s="359" t="s">
        <v>334</v>
      </c>
      <c r="D1964" s="264">
        <f>D1962/'Summary (banks)'!$D$7</f>
        <v>7.9520094244110578E-3</v>
      </c>
      <c r="E1964" s="264">
        <f>E1962/'Summary (banks)'!$E$7</f>
        <v>8.0513497193210022E-4</v>
      </c>
      <c r="F1964" s="264">
        <f>F1962/'Summary (banks)'!$F$7</f>
        <v>1.6414501855552385E-3</v>
      </c>
      <c r="G1964" s="264">
        <f>G1962/'Summary (banks)'!$G$7</f>
        <v>5.208333333333333E-3</v>
      </c>
      <c r="H1964" s="264">
        <f>H1962/'Summary (banks)'!$H$7</f>
        <v>0</v>
      </c>
      <c r="I1964" s="264">
        <f>I1962/'Summary (banks)'!$I$7</f>
        <v>0</v>
      </c>
      <c r="J1964" s="264">
        <f>J1962/'Summary (banks)'!$J$7</f>
        <v>4.470366360493137E-3</v>
      </c>
      <c r="K1964" s="264">
        <f>K1962/'Summary (banks)'!$K$7</f>
        <v>1.805665274799684E-3</v>
      </c>
      <c r="L1964" s="264">
        <f>L1962/'Summary (banks)'!$L$7</f>
        <v>8.4305329986711947E-2</v>
      </c>
      <c r="M1964" s="264">
        <f>M1962/'Summary (banks)'!$M$7</f>
        <v>4.2140750105351877E-4</v>
      </c>
      <c r="N1964" s="264">
        <f>N1962/'Summary (banks)'!$N$7</f>
        <v>2.5152712899748474E-3</v>
      </c>
      <c r="O1964" s="264">
        <f>O1962/'Summary (banks)'!$O$7</f>
        <v>0</v>
      </c>
      <c r="P1964" s="264">
        <f>P1962/'Summary (banks)'!$P$7</f>
        <v>0</v>
      </c>
      <c r="Q1964" s="264">
        <f>Q1962/'Summary (banks)'!$Q$7</f>
        <v>0</v>
      </c>
      <c r="R1964" s="264">
        <f>R1962/'Summary (banks)'!$R$7</f>
        <v>6.4322469982847344E-3</v>
      </c>
      <c r="S1964" s="264">
        <f>S1962/'Summary (banks)'!$S$7</f>
        <v>-2.4148756339048539E-4</v>
      </c>
      <c r="T1964" s="264">
        <f>T1962/'Summary (banks)'!$T$7</f>
        <v>4.8528672864323247E-2</v>
      </c>
      <c r="U1964" s="264">
        <f>U1962/'Summary (banks)'!$U$7</f>
        <v>1.3081598374612552E-3</v>
      </c>
      <c r="V1964" s="264">
        <f>V1962/'Summary (banks)'!$V$7</f>
        <v>0</v>
      </c>
      <c r="W1964" s="264">
        <f>W1962/'Summary (banks)'!$W$7</f>
        <v>0</v>
      </c>
      <c r="X1964" s="264">
        <f>X1962/'Summary (banks)'!$X$7</f>
        <v>0</v>
      </c>
      <c r="Z1964" s="397"/>
    </row>
    <row r="1965" spans="1:26" s="204" customFormat="1" ht="15.75" thickBot="1" x14ac:dyDescent="0.3">
      <c r="A1965" s="694"/>
      <c r="B1965" s="685"/>
      <c r="C1965" s="188" t="s">
        <v>6</v>
      </c>
      <c r="D1965" s="203">
        <f>SUM(E1965:X1965)</f>
        <v>1005.6324920000001</v>
      </c>
      <c r="E1965" s="203">
        <f>HSBC!E18</f>
        <v>18.933599999999998</v>
      </c>
      <c r="F1965" s="203">
        <f>Barclays!F9</f>
        <v>4.1339459999999999</v>
      </c>
      <c r="G1965" s="203">
        <f>RBS!E14</f>
        <v>4.1339459999999999</v>
      </c>
      <c r="H1965" s="203"/>
      <c r="I1965" s="203"/>
      <c r="J1965" s="188">
        <f>'BNP Paribas'!E19</f>
        <v>70</v>
      </c>
      <c r="K1965" s="188">
        <f>'Crédit Agricole'!E14</f>
        <v>7</v>
      </c>
      <c r="L1965" s="188">
        <f>'Société Générale'!E24</f>
        <v>593</v>
      </c>
      <c r="M1965" s="188">
        <f>'BPCE group'!E18</f>
        <v>1</v>
      </c>
      <c r="N1965" s="188">
        <f>'Crédit Mutuel'!E6</f>
        <v>-2</v>
      </c>
      <c r="O1965" s="188"/>
      <c r="P1965" s="188"/>
      <c r="Q1965" s="188"/>
      <c r="R1965" s="188">
        <f>ING!G11</f>
        <v>41</v>
      </c>
      <c r="S1965" s="188">
        <f>Rabobank!F15</f>
        <v>-1</v>
      </c>
      <c r="T1965" s="188">
        <f>Unicredit!F59</f>
        <v>266.55200000000002</v>
      </c>
      <c r="U1965" s="188">
        <f>'Intesa Sao'!F15</f>
        <v>2.879</v>
      </c>
      <c r="V1965" s="188"/>
      <c r="W1965" s="188"/>
      <c r="X1965" s="188"/>
      <c r="Y1965" s="188"/>
      <c r="Z1965" s="404"/>
    </row>
    <row r="1966" spans="1:26" s="23" customFormat="1" x14ac:dyDescent="0.25">
      <c r="A1966" s="694"/>
      <c r="B1966" s="685"/>
      <c r="C1966" s="189" t="s">
        <v>335</v>
      </c>
      <c r="D1966" s="230">
        <f>D1965/'Summary (banks)'!$D$29</f>
        <v>1.0662059516870118E-2</v>
      </c>
      <c r="E1966" s="230">
        <f>E1965/'Summary (banks)'!$E$29</f>
        <v>1.1130545396724439E-3</v>
      </c>
      <c r="F1966" s="230">
        <f>F1965/'Summary (banks)'!$F$29</f>
        <v>8.2872928176795559E-4</v>
      </c>
      <c r="G1966" s="230">
        <f>G1965/'Summary (banks)'!$G$29</f>
        <v>-1.1098779134295226E-3</v>
      </c>
      <c r="H1966" s="230">
        <f>H1965/'Summary (banks)'!$H$29</f>
        <v>0</v>
      </c>
      <c r="I1966" s="230">
        <f>I1965/'Summary (banks)'!$I$29</f>
        <v>0</v>
      </c>
      <c r="J1966" s="230">
        <f>J1965/'Summary (banks)'!$J$29</f>
        <v>7.1501532175689483E-3</v>
      </c>
      <c r="K1966" s="230">
        <f>K1965/'Summary (banks)'!$K$29</f>
        <v>7.9167609138204023E-4</v>
      </c>
      <c r="L1966" s="230">
        <f>L1965/'Summary (banks)'!$L$29</f>
        <v>9.703812796596302E-2</v>
      </c>
      <c r="M1966" s="230">
        <f>M1965/'Summary (banks)'!$M$29</f>
        <v>1.5142337976983646E-4</v>
      </c>
      <c r="N1966" s="230">
        <f>N1965/'Summary (banks)'!$N$29</f>
        <v>-2.7148092846477533E-4</v>
      </c>
      <c r="O1966" s="230">
        <f>O1965/'Summary (banks)'!$O$29</f>
        <v>0</v>
      </c>
      <c r="P1966" s="230">
        <f>P1965/'Summary (banks)'!$P$29</f>
        <v>0</v>
      </c>
      <c r="Q1966" s="230">
        <f>Q1965/'Summary (banks)'!$Q$29</f>
        <v>0</v>
      </c>
      <c r="R1966" s="230">
        <f>R1965/'Summary (banks)'!$R$29</f>
        <v>6.3922669161209852E-3</v>
      </c>
      <c r="S1966" s="230">
        <f>S1965/'Summary (banks)'!$S$29</f>
        <v>-3.4855350296270478E-4</v>
      </c>
      <c r="T1966" s="230">
        <f>T1965/'Summary (banks)'!$T$29</f>
        <v>0.1251657594506366</v>
      </c>
      <c r="U1966" s="230">
        <f>U1965/'Summary (banks)'!$U$29</f>
        <v>3.6559927931607155E-4</v>
      </c>
      <c r="V1966" s="230">
        <f>V1965/'Summary (banks)'!$V$29</f>
        <v>0</v>
      </c>
      <c r="W1966" s="230">
        <f>W1965/'Summary (banks)'!$W$29</f>
        <v>0</v>
      </c>
      <c r="X1966" s="230">
        <f>X1965/'Summary (banks)'!$X$29</f>
        <v>0</v>
      </c>
      <c r="Y1966" s="204"/>
      <c r="Z1966" s="397"/>
    </row>
    <row r="1967" spans="1:26" s="360" customFormat="1" ht="15.75" thickBot="1" x14ac:dyDescent="0.3">
      <c r="A1967" s="694"/>
      <c r="B1967" s="685"/>
      <c r="C1967" s="359" t="s">
        <v>336</v>
      </c>
      <c r="D1967" s="264">
        <f>D1965/'Summary (banks)'!$D$33</f>
        <v>1.4857377998528109E-2</v>
      </c>
      <c r="E1967" s="264">
        <f>E1965/'Summary (banks)'!$E$33</f>
        <v>1.0824742268041236E-3</v>
      </c>
      <c r="F1967" s="264">
        <f>F1965/'Summary (banks)'!$F$33</f>
        <v>1.2886597938144323E-3</v>
      </c>
      <c r="G1967" s="264">
        <f>G1965/'Summary (banks)'!$G$33</f>
        <v>-1.2578616352201257E-3</v>
      </c>
      <c r="H1967" s="264">
        <f>H1965/'Summary (banks)'!$H$33</f>
        <v>0</v>
      </c>
      <c r="I1967" s="264">
        <f>I1965/'Summary (banks)'!$I$33</f>
        <v>0</v>
      </c>
      <c r="J1967" s="264">
        <f>J1965/'Summary (banks)'!$J$33</f>
        <v>8.9228808158062466E-3</v>
      </c>
      <c r="K1967" s="264">
        <f>K1965/'Summary (banks)'!$K$33</f>
        <v>2.8011204481792717E-3</v>
      </c>
      <c r="L1967" s="264">
        <f>L1965/'Summary (banks)'!$L$33</f>
        <v>0.13301929116195604</v>
      </c>
      <c r="M1967" s="264">
        <f>M1965/'Summary (banks)'!$M$33</f>
        <v>5.7903879559930511E-4</v>
      </c>
      <c r="N1967" s="264">
        <f>N1965/'Summary (banks)'!$N$33</f>
        <v>-2.0470829068577278E-3</v>
      </c>
      <c r="O1967" s="264">
        <f>O1965/'Summary (banks)'!$O$33</f>
        <v>0</v>
      </c>
      <c r="P1967" s="264">
        <f>P1965/'Summary (banks)'!$P$33</f>
        <v>0</v>
      </c>
      <c r="Q1967" s="264">
        <f>Q1965/'Summary (banks)'!$Q$33</f>
        <v>0</v>
      </c>
      <c r="R1967" s="264">
        <f>R1965/'Summary (banks)'!$R$33</f>
        <v>7.656395891690009E-3</v>
      </c>
      <c r="S1967" s="264">
        <f>S1965/'Summary (banks)'!$S$33</f>
        <v>-1.3003901170351106E-3</v>
      </c>
      <c r="T1967" s="264">
        <f>T1965/'Summary (banks)'!$T$33</f>
        <v>9.5046358598252376E-2</v>
      </c>
      <c r="U1967" s="264">
        <f>U1965/'Summary (banks)'!$U$33</f>
        <v>1.5049133145885638E-3</v>
      </c>
      <c r="V1967" s="264">
        <f>V1965/'Summary (banks)'!$V$33</f>
        <v>0</v>
      </c>
      <c r="W1967" s="264">
        <f>W1965/'Summary (banks)'!$W$33</f>
        <v>0</v>
      </c>
      <c r="X1967" s="264">
        <f>X1965/'Summary (banks)'!$X$33</f>
        <v>0</v>
      </c>
      <c r="Z1967" s="397"/>
    </row>
    <row r="1968" spans="1:26" s="204" customFormat="1" ht="15.75" thickBot="1" x14ac:dyDescent="0.3">
      <c r="A1968" s="694"/>
      <c r="B1968" s="685"/>
      <c r="C1968" s="188" t="s">
        <v>400</v>
      </c>
      <c r="D1968" s="203">
        <f>SUM(E1968:X1968)</f>
        <v>182.230728</v>
      </c>
      <c r="E1968" s="203">
        <f>HSBC!F18</f>
        <v>2.7047999999999996</v>
      </c>
      <c r="F1968" s="203">
        <f>Barclays!G9</f>
        <v>1.377982</v>
      </c>
      <c r="G1968" s="203">
        <f>RBS!F14</f>
        <v>4.1339459999999999</v>
      </c>
      <c r="H1968" s="203"/>
      <c r="I1968" s="203"/>
      <c r="J1968" s="188">
        <f>'BNP Paribas'!F19</f>
        <v>13</v>
      </c>
      <c r="K1968" s="188">
        <f>'Crédit Agricole'!F14</f>
        <v>2</v>
      </c>
      <c r="L1968" s="188">
        <f>'Société Générale'!F24</f>
        <v>98</v>
      </c>
      <c r="M1968" s="188">
        <f>'BPCE group'!F18</f>
        <v>0</v>
      </c>
      <c r="N1968" s="188">
        <f>'Crédit Mutuel'!F6</f>
        <v>0</v>
      </c>
      <c r="O1968" s="188"/>
      <c r="P1968" s="188"/>
      <c r="Q1968" s="188"/>
      <c r="R1968" s="188">
        <f>ING!H11</f>
        <v>8</v>
      </c>
      <c r="S1968" s="188">
        <f>Rabobank!G15</f>
        <v>0</v>
      </c>
      <c r="T1968" s="188">
        <f>Unicredit!G59</f>
        <v>52.44</v>
      </c>
      <c r="U1968" s="188">
        <f>'Intesa Sao'!G15</f>
        <v>0.57399999999999995</v>
      </c>
      <c r="V1968" s="188"/>
      <c r="W1968" s="188"/>
      <c r="X1968" s="188"/>
      <c r="Y1968" s="188"/>
      <c r="Z1968" s="404"/>
    </row>
    <row r="1969" spans="1:26" s="23" customFormat="1" x14ac:dyDescent="0.25">
      <c r="A1969" s="694"/>
      <c r="B1969" s="685"/>
      <c r="C1969" s="189" t="s">
        <v>401</v>
      </c>
      <c r="D1969" s="230">
        <f>D1968/'Summary (banks)'!$D$42</f>
        <v>6.532179830350468E-3</v>
      </c>
      <c r="E1969" s="230">
        <f>E1968/'Summary (banks)'!$E$42</f>
        <v>8.915304606240713E-4</v>
      </c>
      <c r="F1969" s="230">
        <f>F1968/'Summary (banks)'!$F$42</f>
        <v>8.5470085470085492E-4</v>
      </c>
      <c r="G1969" s="230">
        <f>G1968/'Summary (banks)'!$G$42</f>
        <v>5.3571428571428575E-2</v>
      </c>
      <c r="H1969" s="230">
        <f>H1968/'Summary (banks)'!$H$42</f>
        <v>0</v>
      </c>
      <c r="I1969" s="230">
        <f>I1968/'Summary (banks)'!$I$42</f>
        <v>0</v>
      </c>
      <c r="J1969" s="230">
        <f>J1968/'Summary (banks)'!$J$42</f>
        <v>3.8980509745127436E-3</v>
      </c>
      <c r="K1969" s="230">
        <f>K1968/'Summary (banks)'!$K$42</f>
        <v>6.6889632107023408E-4</v>
      </c>
      <c r="L1969" s="230">
        <f>L1968/'Summary (banks)'!$L$42</f>
        <v>5.7242990654205607E-2</v>
      </c>
      <c r="M1969" s="230">
        <f>M1968/'Summary (banks)'!$M$42</f>
        <v>0</v>
      </c>
      <c r="N1969" s="230">
        <f>N1968/'Summary (banks)'!$N$42</f>
        <v>0</v>
      </c>
      <c r="O1969" s="230">
        <f>O1968/'Summary (banks)'!$O$42</f>
        <v>0</v>
      </c>
      <c r="P1969" s="230">
        <f>P1968/'Summary (banks)'!$P$42</f>
        <v>0</v>
      </c>
      <c r="Q1969" s="230">
        <f>Q1968/'Summary (banks)'!$Q$42</f>
        <v>0</v>
      </c>
      <c r="R1969" s="230">
        <f>R1968/'Summary (banks)'!$R$42</f>
        <v>4.7534165181224008E-3</v>
      </c>
      <c r="S1969" s="230">
        <f>S1968/'Summary (banks)'!$S$42</f>
        <v>0</v>
      </c>
      <c r="T1969" s="230">
        <f>T1968/'Summary (banks)'!$T$42</f>
        <v>0.62867144604023284</v>
      </c>
      <c r="U1969" s="230">
        <f>U1968/'Summary (banks)'!$U$42</f>
        <v>4.0860141572560203E-4</v>
      </c>
      <c r="V1969" s="230">
        <f>V1968/'Summary (banks)'!$V$42</f>
        <v>0</v>
      </c>
      <c r="W1969" s="230">
        <f>W1968/'Summary (banks)'!$W$42</f>
        <v>0</v>
      </c>
      <c r="X1969" s="230">
        <f>X1968/'Summary (banks)'!$X$42</f>
        <v>0</v>
      </c>
      <c r="Y1969" s="204"/>
      <c r="Z1969" s="397"/>
    </row>
    <row r="1970" spans="1:26" s="360" customFormat="1" ht="15.75" thickBot="1" x14ac:dyDescent="0.3">
      <c r="A1970" s="694"/>
      <c r="B1970" s="685"/>
      <c r="C1970" s="359" t="s">
        <v>402</v>
      </c>
      <c r="D1970" s="264">
        <f>D1968/'Summary (banks)'!$D$46</f>
        <v>9.7783536590080322E-3</v>
      </c>
      <c r="E1970" s="264">
        <f>E1968/'Summary (banks)'!$E$46</f>
        <v>9.2564023449552611E-4</v>
      </c>
      <c r="F1970" s="264">
        <f>F1968/'Summary (banks)'!$F$46</f>
        <v>9.8911968348170147E-4</v>
      </c>
      <c r="G1970" s="264">
        <f>G1968/'Summary (banks)'!$G$46</f>
        <v>-2.6315789473684206E-2</v>
      </c>
      <c r="H1970" s="264">
        <f>H1968/'Summary (banks)'!$H$46</f>
        <v>0</v>
      </c>
      <c r="I1970" s="264">
        <f>I1968/'Summary (banks)'!$I$46</f>
        <v>0</v>
      </c>
      <c r="J1970" s="264">
        <f>J1968/'Summary (banks)'!$J$46</f>
        <v>6.0268891979601297E-3</v>
      </c>
      <c r="K1970" s="264">
        <f>K1968/'Summary (banks)'!$K$46</f>
        <v>2.828854314002829E-3</v>
      </c>
      <c r="L1970" s="264">
        <f>L1968/'Summary (banks)'!$L$46</f>
        <v>8.6572438162544174E-2</v>
      </c>
      <c r="M1970" s="264">
        <f>M1968/'Summary (banks)'!$M$46</f>
        <v>0</v>
      </c>
      <c r="N1970" s="264">
        <f>N1968/'Summary (banks)'!$N$46</f>
        <v>0</v>
      </c>
      <c r="O1970" s="264">
        <f>O1968/'Summary (banks)'!$O$46</f>
        <v>0</v>
      </c>
      <c r="P1970" s="264">
        <f>P1968/'Summary (banks)'!$P$46</f>
        <v>0</v>
      </c>
      <c r="Q1970" s="264">
        <f>Q1968/'Summary (banks)'!$Q$46</f>
        <v>0</v>
      </c>
      <c r="R1970" s="264">
        <f>R1968/'Summary (banks)'!$R$46</f>
        <v>6.2992125984251968E-3</v>
      </c>
      <c r="S1970" s="264">
        <f>S1968/'Summary (banks)'!$S$46</f>
        <v>0</v>
      </c>
      <c r="T1970" s="264">
        <f>T1968/'Summary (banks)'!$T$46</f>
        <v>0.2335358141689082</v>
      </c>
      <c r="U1970" s="264">
        <f>U1968/'Summary (banks)'!$U$46</f>
        <v>1.5582709165293442E-3</v>
      </c>
      <c r="V1970" s="264">
        <f>V1968/'Summary (banks)'!$V$46</f>
        <v>0</v>
      </c>
      <c r="W1970" s="264">
        <f>W1968/'Summary (banks)'!$W$46</f>
        <v>0</v>
      </c>
      <c r="X1970" s="264">
        <f>X1968/'Summary (banks)'!$X$46</f>
        <v>0</v>
      </c>
      <c r="Z1970" s="397"/>
    </row>
    <row r="1971" spans="1:26" s="204" customFormat="1" ht="15.75" thickBot="1" x14ac:dyDescent="0.3">
      <c r="A1971" s="694"/>
      <c r="B1971" s="685"/>
      <c r="C1971" s="188" t="s">
        <v>3</v>
      </c>
      <c r="D1971" s="188">
        <f>SUM(E1971:X1971)</f>
        <v>13807</v>
      </c>
      <c r="E1971" s="188">
        <f>HSBC!D18</f>
        <v>94</v>
      </c>
      <c r="F1971" s="188">
        <f>Barclays!E9</f>
        <v>386</v>
      </c>
      <c r="G1971" s="188">
        <f>RBS!D14</f>
        <v>61</v>
      </c>
      <c r="H1971" s="188"/>
      <c r="I1971" s="188"/>
      <c r="J1971" s="188">
        <f>'BNP Paribas'!D19</f>
        <v>629</v>
      </c>
      <c r="K1971" s="188">
        <f>'Crédit Agricole'!D14</f>
        <v>87</v>
      </c>
      <c r="L1971" s="188">
        <f>'Société Générale'!D24</f>
        <v>8567</v>
      </c>
      <c r="M1971" s="188">
        <f>'BPCE group'!D18</f>
        <v>7</v>
      </c>
      <c r="N1971" s="188">
        <f>'Crédit Mutuel'!D6</f>
        <v>154</v>
      </c>
      <c r="O1971" s="188"/>
      <c r="P1971" s="188"/>
      <c r="Q1971" s="188"/>
      <c r="R1971" s="188">
        <f>ING!F11</f>
        <v>211</v>
      </c>
      <c r="S1971" s="188">
        <f>Rabobank!E15</f>
        <v>1</v>
      </c>
      <c r="T1971" s="188">
        <f>Unicredit!E59</f>
        <v>3610</v>
      </c>
      <c r="U1971" s="188">
        <f>'Intesa Sao'!E15</f>
        <v>0</v>
      </c>
      <c r="V1971" s="188"/>
      <c r="W1971" s="188"/>
      <c r="X1971" s="188"/>
      <c r="Y1971" s="188"/>
      <c r="Z1971" s="404"/>
    </row>
    <row r="1972" spans="1:26" s="23" customFormat="1" x14ac:dyDescent="0.25">
      <c r="A1972" s="694"/>
      <c r="B1972" s="685"/>
      <c r="C1972" s="189" t="s">
        <v>337</v>
      </c>
      <c r="D1972" s="230">
        <f>D1971/'Summary (banks)'!$D$16</f>
        <v>6.5822405838252412E-3</v>
      </c>
      <c r="E1972" s="230">
        <f>E1971/'Summary (banks)'!$E$16</f>
        <v>3.6299883376970428E-4</v>
      </c>
      <c r="F1972" s="230">
        <f>F1971/'Summary (banks)'!$F$16</f>
        <v>2.9488158899923607E-3</v>
      </c>
      <c r="G1972" s="230">
        <f>G1971/'Summary (banks)'!$G$16</f>
        <v>6.6420583847820642E-4</v>
      </c>
      <c r="H1972" s="230">
        <f>H1971/'Summary (banks)'!$H$16</f>
        <v>0</v>
      </c>
      <c r="I1972" s="230">
        <f>I1971/'Summary (banks)'!$I$16</f>
        <v>0</v>
      </c>
      <c r="J1972" s="230">
        <f>J1971/'Summary (banks)'!$J$16</f>
        <v>3.4645912167930774E-3</v>
      </c>
      <c r="K1972" s="230">
        <f>K1971/'Summary (banks)'!$K$16</f>
        <v>6.2950421116610231E-4</v>
      </c>
      <c r="L1972" s="230">
        <f>L1971/'Summary (banks)'!$L$16</f>
        <v>6.5041452822739834E-2</v>
      </c>
      <c r="M1972" s="230">
        <f>M1971/'Summary (banks)'!$M$16</f>
        <v>6.8035806272901344E-5</v>
      </c>
      <c r="N1972" s="230">
        <f>N1971/'Summary (banks)'!$N$16</f>
        <v>1.9543147208121829E-3</v>
      </c>
      <c r="O1972" s="230">
        <f>O1971/'Summary (banks)'!$O$16</f>
        <v>0</v>
      </c>
      <c r="P1972" s="230">
        <f>P1971/'Summary (banks)'!$P$16</f>
        <v>0</v>
      </c>
      <c r="Q1972" s="230">
        <f>Q1971/'Summary (banks)'!$Q$16</f>
        <v>0</v>
      </c>
      <c r="R1972" s="230">
        <f>R1971/'Summary (banks)'!$R$16</f>
        <v>4.0022761760242793E-3</v>
      </c>
      <c r="S1972" s="230">
        <f>S1971/'Summary (banks)'!$S$16</f>
        <v>2.12965329244399E-5</v>
      </c>
      <c r="T1972" s="230">
        <f>T1971/'Summary (banks)'!$T$16</f>
        <v>2.9900194641156251E-2</v>
      </c>
      <c r="U1972" s="230">
        <f>U1971/'Summary (banks)'!$U$16</f>
        <v>0</v>
      </c>
      <c r="V1972" s="230">
        <f>V1971/'Summary (banks)'!$V$16</f>
        <v>0</v>
      </c>
      <c r="W1972" s="230">
        <f>W1971/'Summary (banks)'!$W$16</f>
        <v>0</v>
      </c>
      <c r="X1972" s="230">
        <f>X1971/'Summary (banks)'!$X$16</f>
        <v>0</v>
      </c>
      <c r="Y1972" s="204"/>
      <c r="Z1972" s="397"/>
    </row>
    <row r="1973" spans="1:26" s="365" customFormat="1" ht="15.75" thickBot="1" x14ac:dyDescent="0.3">
      <c r="A1973" s="694"/>
      <c r="B1973" s="685"/>
      <c r="C1973" s="359" t="s">
        <v>338</v>
      </c>
      <c r="D1973" s="264">
        <f>D1971/'Summary (banks)'!$D$20</f>
        <v>1.1778214355482496E-2</v>
      </c>
      <c r="E1973" s="264">
        <f>E1971/'Summary (banks)'!$E$20</f>
        <v>4.3844306070570674E-4</v>
      </c>
      <c r="F1973" s="264">
        <f>F1971/'Summary (banks)'!$F$20</f>
        <v>4.6914120421011696E-3</v>
      </c>
      <c r="G1973" s="264">
        <f>G1971/'Summary (banks)'!$G$20</f>
        <v>2.2367263127016719E-3</v>
      </c>
      <c r="H1973" s="264">
        <f>H1971/'Summary (banks)'!$H$20</f>
        <v>0</v>
      </c>
      <c r="I1973" s="264">
        <f>I1971/'Summary (banks)'!$I$20</f>
        <v>0</v>
      </c>
      <c r="J1973" s="264">
        <f>J1971/'Summary (banks)'!$J$20</f>
        <v>5.0493698322228468E-3</v>
      </c>
      <c r="K1973" s="264">
        <f>K1971/'Summary (banks)'!$K$20</f>
        <v>2.5278940027894004E-3</v>
      </c>
      <c r="L1973" s="264">
        <f>L1971/'Summary (banks)'!$L$20</f>
        <v>0.10694846699290922</v>
      </c>
      <c r="M1973" s="264">
        <f>M1971/'Summary (banks)'!$M$20</f>
        <v>6.0060060060060057E-4</v>
      </c>
      <c r="N1973" s="264">
        <f>N1971/'Summary (banks)'!$N$20</f>
        <v>1.1871723712611779E-2</v>
      </c>
      <c r="O1973" s="264">
        <f>O1971/'Summary (banks)'!$O$20</f>
        <v>0</v>
      </c>
      <c r="P1973" s="264">
        <f>P1971/'Summary (banks)'!$P$20</f>
        <v>0</v>
      </c>
      <c r="Q1973" s="264">
        <f>Q1971/'Summary (banks)'!$Q$20</f>
        <v>0</v>
      </c>
      <c r="R1973" s="264">
        <f>R1971/'Summary (banks)'!$R$20</f>
        <v>5.5331200503487702E-3</v>
      </c>
      <c r="S1973" s="264">
        <f>S1971/'Summary (banks)'!$S$20</f>
        <v>8.3927822073017201E-5</v>
      </c>
      <c r="T1973" s="264">
        <f>T1971/'Summary (banks)'!$T$20</f>
        <v>4.9540277205983259E-2</v>
      </c>
      <c r="U1973" s="264">
        <f>U1971/'Summary (banks)'!$U$20</f>
        <v>0</v>
      </c>
      <c r="V1973" s="264">
        <f>V1971/'Summary (banks)'!$V$20</f>
        <v>0</v>
      </c>
      <c r="W1973" s="264">
        <f>W1971/'Summary (banks)'!$W$20</f>
        <v>0</v>
      </c>
      <c r="X1973" s="264">
        <f>X1971/'Summary (banks)'!$X$20</f>
        <v>0</v>
      </c>
      <c r="Y1973" s="360"/>
      <c r="Z1973" s="397"/>
    </row>
    <row r="1974" spans="1:26" s="230" customFormat="1" ht="15" customHeight="1" thickTop="1" thickBot="1" x14ac:dyDescent="0.3">
      <c r="A1974" s="694"/>
      <c r="B1974" s="685"/>
      <c r="C1974" s="190" t="s">
        <v>405</v>
      </c>
      <c r="D1974" s="188"/>
      <c r="E1974" s="190"/>
      <c r="F1974" s="190"/>
      <c r="G1974" s="190"/>
      <c r="H1974" s="188"/>
      <c r="I1974" s="188"/>
      <c r="J1974" s="190"/>
      <c r="K1974" s="190"/>
      <c r="L1974" s="190"/>
      <c r="M1974" s="190"/>
      <c r="N1974" s="190"/>
      <c r="O1974" s="190"/>
      <c r="P1974" s="188"/>
      <c r="Q1974" s="188"/>
      <c r="R1974" s="190"/>
      <c r="S1974" s="190"/>
      <c r="T1974" s="188"/>
      <c r="U1974" s="188"/>
      <c r="V1974" s="188"/>
      <c r="W1974" s="188"/>
      <c r="X1974" s="188"/>
      <c r="Y1974" s="190"/>
      <c r="Z1974" s="405"/>
    </row>
    <row r="1975" spans="1:26" s="204" customFormat="1" ht="15.75" thickBot="1" x14ac:dyDescent="0.3">
      <c r="A1975" s="694"/>
      <c r="B1975" s="686"/>
      <c r="C1975" s="191" t="s">
        <v>406</v>
      </c>
      <c r="D1975" s="192"/>
      <c r="E1975" s="192"/>
      <c r="F1975" s="192"/>
      <c r="G1975" s="192"/>
      <c r="H1975" s="192"/>
      <c r="I1975" s="192"/>
      <c r="J1975" s="192"/>
      <c r="K1975" s="192"/>
      <c r="L1975" s="192"/>
      <c r="M1975" s="192"/>
      <c r="N1975" s="192"/>
      <c r="O1975" s="192"/>
      <c r="P1975" s="192"/>
      <c r="Q1975" s="192"/>
      <c r="R1975" s="192"/>
      <c r="S1975" s="192"/>
      <c r="T1975" s="192"/>
      <c r="U1975" s="192"/>
      <c r="V1975" s="192"/>
      <c r="W1975" s="192"/>
      <c r="X1975" s="192"/>
      <c r="Y1975" s="192"/>
      <c r="Z1975" s="398"/>
    </row>
    <row r="1976" spans="1:26" s="23" customFormat="1" ht="16.5" thickTop="1" thickBot="1" x14ac:dyDescent="0.3">
      <c r="A1976" s="694"/>
      <c r="B1976" s="687" t="s">
        <v>82</v>
      </c>
      <c r="C1976" s="200" t="s">
        <v>91</v>
      </c>
      <c r="D1976" s="200">
        <f>D1968/D1965</f>
        <v>0.18121006376552121</v>
      </c>
      <c r="E1976" s="200">
        <f>E1968/E1965</f>
        <v>0.14285714285714285</v>
      </c>
      <c r="F1976" s="200">
        <f t="shared" ref="F1976:X1976" si="91">F1968/F1965</f>
        <v>0.33333333333333337</v>
      </c>
      <c r="G1976" s="200">
        <f t="shared" si="91"/>
        <v>1</v>
      </c>
      <c r="H1976" s="200" t="e">
        <f t="shared" si="91"/>
        <v>#DIV/0!</v>
      </c>
      <c r="I1976" s="200" t="e">
        <f t="shared" si="91"/>
        <v>#DIV/0!</v>
      </c>
      <c r="J1976" s="200">
        <f t="shared" si="91"/>
        <v>0.18571428571428572</v>
      </c>
      <c r="K1976" s="200">
        <f t="shared" si="91"/>
        <v>0.2857142857142857</v>
      </c>
      <c r="L1976" s="200">
        <f t="shared" si="91"/>
        <v>0.16526138279932545</v>
      </c>
      <c r="M1976" s="200">
        <f t="shared" si="91"/>
        <v>0</v>
      </c>
      <c r="N1976" s="200">
        <f t="shared" si="91"/>
        <v>0</v>
      </c>
      <c r="O1976" s="200" t="e">
        <f t="shared" si="91"/>
        <v>#DIV/0!</v>
      </c>
      <c r="P1976" s="200" t="e">
        <f t="shared" si="91"/>
        <v>#DIV/0!</v>
      </c>
      <c r="Q1976" s="200" t="e">
        <f t="shared" si="91"/>
        <v>#DIV/0!</v>
      </c>
      <c r="R1976" s="200">
        <f t="shared" si="91"/>
        <v>0.1951219512195122</v>
      </c>
      <c r="S1976" s="200">
        <f t="shared" si="91"/>
        <v>0</v>
      </c>
      <c r="T1976" s="200">
        <f t="shared" si="91"/>
        <v>0.19673459587622674</v>
      </c>
      <c r="U1976" s="200">
        <f t="shared" si="91"/>
        <v>0.19937478291073288</v>
      </c>
      <c r="V1976" s="200" t="e">
        <f t="shared" si="91"/>
        <v>#DIV/0!</v>
      </c>
      <c r="W1976" s="200" t="e">
        <f t="shared" si="91"/>
        <v>#DIV/0!</v>
      </c>
      <c r="X1976" s="200" t="e">
        <f t="shared" si="91"/>
        <v>#DIV/0!</v>
      </c>
      <c r="Y1976" s="200"/>
      <c r="Z1976" s="406" t="e">
        <f>MEDIAN(E1976:X1976)</f>
        <v>#DIV/0!</v>
      </c>
    </row>
    <row r="1977" spans="1:26" s="204" customFormat="1" ht="15.75" thickBot="1" x14ac:dyDescent="0.3">
      <c r="A1977" s="694"/>
      <c r="B1977" s="688"/>
      <c r="C1977" s="193" t="s">
        <v>407</v>
      </c>
      <c r="Z1977" s="397"/>
    </row>
    <row r="1978" spans="1:26" s="204" customFormat="1" ht="15.75" thickBot="1" x14ac:dyDescent="0.3">
      <c r="A1978" s="694"/>
      <c r="B1978" s="688"/>
      <c r="C1978" s="188" t="s">
        <v>497</v>
      </c>
      <c r="D1978" s="233">
        <f t="shared" ref="D1978:X1978" si="92">D1965/D1971</f>
        <v>7.2834974433258495E-2</v>
      </c>
      <c r="E1978" s="188">
        <f t="shared" si="92"/>
        <v>0.20142127659574466</v>
      </c>
      <c r="F1978" s="188">
        <f t="shared" si="92"/>
        <v>1.0709704663212435E-2</v>
      </c>
      <c r="G1978" s="188">
        <f t="shared" si="92"/>
        <v>6.7769606557377043E-2</v>
      </c>
      <c r="H1978" s="188" t="e">
        <f t="shared" si="92"/>
        <v>#DIV/0!</v>
      </c>
      <c r="I1978" s="188" t="e">
        <f t="shared" si="92"/>
        <v>#DIV/0!</v>
      </c>
      <c r="J1978" s="188">
        <f t="shared" si="92"/>
        <v>0.11128775834658187</v>
      </c>
      <c r="K1978" s="188">
        <f t="shared" si="92"/>
        <v>8.0459770114942528E-2</v>
      </c>
      <c r="L1978" s="188">
        <f t="shared" si="92"/>
        <v>6.9219096533208818E-2</v>
      </c>
      <c r="M1978" s="188">
        <f t="shared" si="92"/>
        <v>0.14285714285714285</v>
      </c>
      <c r="N1978" s="188">
        <f t="shared" si="92"/>
        <v>-1.2987012987012988E-2</v>
      </c>
      <c r="O1978" s="188" t="e">
        <f t="shared" si="92"/>
        <v>#DIV/0!</v>
      </c>
      <c r="P1978" s="188" t="e">
        <f t="shared" si="92"/>
        <v>#DIV/0!</v>
      </c>
      <c r="Q1978" s="188" t="e">
        <f t="shared" si="92"/>
        <v>#DIV/0!</v>
      </c>
      <c r="R1978" s="188">
        <f t="shared" si="92"/>
        <v>0.19431279620853081</v>
      </c>
      <c r="S1978" s="188">
        <f t="shared" si="92"/>
        <v>-1</v>
      </c>
      <c r="T1978" s="188">
        <f t="shared" si="92"/>
        <v>7.3837119113573407E-2</v>
      </c>
      <c r="U1978" s="188" t="e">
        <f t="shared" si="92"/>
        <v>#DIV/0!</v>
      </c>
      <c r="V1978" s="188" t="e">
        <f t="shared" si="92"/>
        <v>#DIV/0!</v>
      </c>
      <c r="W1978" s="188" t="e">
        <f t="shared" si="92"/>
        <v>#DIV/0!</v>
      </c>
      <c r="X1978" s="188" t="e">
        <f t="shared" si="92"/>
        <v>#DIV/0!</v>
      </c>
      <c r="Y1978" s="188"/>
      <c r="Z1978" s="404"/>
    </row>
    <row r="1979" spans="1:26" s="204" customFormat="1" x14ac:dyDescent="0.25">
      <c r="A1979" s="694"/>
      <c r="B1979" s="688"/>
      <c r="C1979" s="189" t="s">
        <v>445</v>
      </c>
      <c r="D1979" s="234">
        <f>D1978/'Summary (banks)'!$D$81</f>
        <v>1.6198222141971461</v>
      </c>
      <c r="E1979" s="230">
        <f>E1978/'Summary (banks)'!$E$81</f>
        <v>3.0662758007057236</v>
      </c>
      <c r="F1979" s="230">
        <f>F1978/'Summary (banks)'!$F$81</f>
        <v>0.2810379870036927</v>
      </c>
      <c r="G1979" s="230">
        <f>G1978/'Summary (banks)'!$G$81</f>
        <v>-1.6709848801877694</v>
      </c>
      <c r="H1979" s="230" t="e">
        <f>H1978/'Summary (banks)'!$H$81</f>
        <v>#DIV/0!</v>
      </c>
      <c r="I1979" s="230" t="e">
        <f>I1978/'Summary (banks)'!$I$81</f>
        <v>#DIV/0!</v>
      </c>
      <c r="J1979" s="230">
        <f>J1978/'Summary (banks)'!$J$81</f>
        <v>2.0637797564433389</v>
      </c>
      <c r="K1979" s="230">
        <f>K1978/'Summary (banks)'!$K$81</f>
        <v>1.2576184199237184</v>
      </c>
      <c r="L1979" s="230">
        <f>L1978/'Summary (banks)'!$L$81</f>
        <v>1.4919428111549882</v>
      </c>
      <c r="M1979" s="230">
        <f>M1978/'Summary (banks)'!$M$81</f>
        <v>2.2256424677684521</v>
      </c>
      <c r="N1979" s="230">
        <f>N1978/'Summary (banks)'!$N$81</f>
        <v>-0.13891361794171622</v>
      </c>
      <c r="O1979" s="230" t="e">
        <f>O1978/'Summary (banks)'!$O$81</f>
        <v>#DIV/0!</v>
      </c>
      <c r="P1979" s="230" t="e">
        <f>P1978/'Summary (banks)'!$P$81</f>
        <v>#DIV/0!</v>
      </c>
      <c r="Q1979" s="230" t="e">
        <f>Q1978/'Summary (banks)'!$Q$81</f>
        <v>#DIV/0!</v>
      </c>
      <c r="R1979" s="230">
        <f>R1978/'Summary (banks)'!$R$81</f>
        <v>1.5971578759142102</v>
      </c>
      <c r="S1979" s="230">
        <f>S1978/'Summary (banks)'!$S$81</f>
        <v>-16.366678285116766</v>
      </c>
      <c r="T1979" s="230">
        <f>T1978/'Summary (banks)'!$T$81</f>
        <v>4.1861185504910283</v>
      </c>
      <c r="U1979" s="230" t="e">
        <f>U1978/'Summary (banks)'!$U$81</f>
        <v>#DIV/0!</v>
      </c>
      <c r="V1979" s="230" t="e">
        <f>V1978/'Summary (banks)'!$V$81</f>
        <v>#DIV/0!</v>
      </c>
      <c r="W1979" s="230" t="e">
        <f>W1978/'Summary (banks)'!$W$81</f>
        <v>#DIV/0!</v>
      </c>
      <c r="X1979" s="230" t="e">
        <f>X1978/'Summary (banks)'!$X$81</f>
        <v>#DIV/0!</v>
      </c>
      <c r="Z1979" s="397"/>
    </row>
    <row r="1980" spans="1:26" s="364" customFormat="1" x14ac:dyDescent="0.25">
      <c r="A1980" s="694"/>
      <c r="B1980" s="688"/>
      <c r="C1980" s="359" t="s">
        <v>446</v>
      </c>
      <c r="D1980" s="363">
        <f>D1978/'Summary (banks)'!$D$84</f>
        <v>1.2614287319038586</v>
      </c>
      <c r="E1980" s="264">
        <f>E1978/'Summary (banks)'!$E$84</f>
        <v>2.4689049133581924</v>
      </c>
      <c r="F1980" s="264">
        <f>F1978/'Summary (banks)'!$F$84</f>
        <v>0.2746848458949841</v>
      </c>
      <c r="G1980" s="264">
        <f>G1978/'Summary (banks)'!$G$84</f>
        <v>-0.56236725435611912</v>
      </c>
      <c r="H1980" s="264" t="e">
        <f>H1978/'Summary (banks)'!$H$84</f>
        <v>#DIV/0!</v>
      </c>
      <c r="I1980" s="264" t="e">
        <f>I1978/'Summary (banks)'!$I$84</f>
        <v>#DIV/0!</v>
      </c>
      <c r="J1980" s="264">
        <f>J1978/'Summary (banks)'!$J$84</f>
        <v>1.7671276044912307</v>
      </c>
      <c r="K1980" s="264">
        <f>K1978/'Summary (banks)'!$K$84</f>
        <v>1.108084613155607</v>
      </c>
      <c r="L1980" s="264">
        <f>L1978/'Summary (banks)'!$L$84</f>
        <v>1.2437699660601524</v>
      </c>
      <c r="M1980" s="264">
        <f>M1978/'Summary (banks)'!$M$84</f>
        <v>0.96409959467284312</v>
      </c>
      <c r="N1980" s="264">
        <f>N1978/'Summary (banks)'!$N$84</f>
        <v>-0.17243350303739249</v>
      </c>
      <c r="O1980" s="264" t="e">
        <f>O1978/'Summary (banks)'!$O$84</f>
        <v>#DIV/0!</v>
      </c>
      <c r="P1980" s="264" t="e">
        <f>P1978/'Summary (banks)'!$P$84</f>
        <v>#DIV/0!</v>
      </c>
      <c r="Q1980" s="264" t="e">
        <f>Q1978/'Summary (banks)'!$Q$84</f>
        <v>#DIV/0!</v>
      </c>
      <c r="R1980" s="264">
        <f>R1978/'Summary (banks)'!$R$84</f>
        <v>1.3837393409180418</v>
      </c>
      <c r="S1980" s="264">
        <f>S1978/'Summary (banks)'!$S$84</f>
        <v>-15.494148244473344</v>
      </c>
      <c r="T1980" s="264">
        <f>T1978/'Summary (banks)'!$T$84</f>
        <v>1.9185673548627842</v>
      </c>
      <c r="U1980" s="264" t="e">
        <f>U1978/'Summary (banks)'!$U$84</f>
        <v>#DIV/0!</v>
      </c>
      <c r="V1980" s="264" t="e">
        <f>V1978/'Summary (banks)'!$V$84</f>
        <v>#DIV/0!</v>
      </c>
      <c r="W1980" s="264" t="e">
        <f>W1978/'Summary (banks)'!$W$84</f>
        <v>#DIV/0!</v>
      </c>
      <c r="X1980" s="264" t="e">
        <f>X1978/'Summary (banks)'!$X$84</f>
        <v>#DIV/0!</v>
      </c>
      <c r="Y1980" s="360"/>
      <c r="Z1980" s="397"/>
    </row>
    <row r="1981" spans="1:26" s="204" customFormat="1" ht="15.75" thickBot="1" x14ac:dyDescent="0.3">
      <c r="A1981" s="694"/>
      <c r="B1981" s="688"/>
      <c r="C1981" s="372" t="s">
        <v>447</v>
      </c>
      <c r="D1981" s="234">
        <f>D1978/'Summary (banks)'!$D$92</f>
        <v>1.7438581306635748</v>
      </c>
      <c r="E1981" s="230">
        <f>E1978/'Summary (banks)'!$E$86</f>
        <v>0.82088994672923865</v>
      </c>
      <c r="F1981" s="230">
        <f>F1978/'Summary (banks)'!$F$86</f>
        <v>4.9511541731500339E-2</v>
      </c>
      <c r="G1981" s="230">
        <f>G1978/'Summary (banks)'!$G$86</f>
        <v>1.0696018735362993</v>
      </c>
      <c r="H1981" s="230" t="e">
        <f>H1978/'Summary (banks)'!$H$86</f>
        <v>#DIV/0!</v>
      </c>
      <c r="I1981" s="230" t="e">
        <f>I1978/'Summary (banks)'!$I$86</f>
        <v>#DIV/0!</v>
      </c>
      <c r="J1981" s="230">
        <f>J1978/'Summary (banks)'!$J$86</f>
        <v>0.99044694437224068</v>
      </c>
      <c r="K1981" s="230">
        <f>K1978/'Summary (banks)'!$K$86</f>
        <v>0.93570316979277579</v>
      </c>
      <c r="L1981" s="230">
        <f>L1978/'Summary (banks)'!$L$86</f>
        <v>0.26547741420001919</v>
      </c>
      <c r="M1981" s="230">
        <f>M1978/'Summary (banks)'!$M$86</f>
        <v>1.1059466848940533</v>
      </c>
      <c r="N1981" s="230">
        <f>N1978/'Summary (banks)'!$N$86</f>
        <v>-0.12601021269751922</v>
      </c>
      <c r="O1981" s="230" t="e">
        <f>O1978/'Summary (banks)'!$O$86</f>
        <v>#DIV/0!</v>
      </c>
      <c r="P1981" s="230" t="e">
        <f>P1978/'Summary (banks)'!$P$86</f>
        <v>#DIV/0!</v>
      </c>
      <c r="Q1981" s="230" t="e">
        <f>Q1978/'Summary (banks)'!$Q$86</f>
        <v>#DIV/0!</v>
      </c>
      <c r="R1981" s="230">
        <f>R1978/'Summary (banks)'!$R$86</f>
        <v>1.0241247374047577</v>
      </c>
      <c r="S1981" s="230">
        <f>S1978/'Summary (banks)'!$S$86</f>
        <v>-6.3355263157894735</v>
      </c>
      <c r="T1981" s="230">
        <f>T1978/'Summary (banks)'!$T$86</f>
        <v>0.8016405390565009</v>
      </c>
      <c r="U1981" s="230" t="e">
        <f>U1978/'Summary (banks)'!$U$86</f>
        <v>#DIV/0!</v>
      </c>
      <c r="V1981" s="230" t="e">
        <f>V1978/'Summary (banks)'!$V$86</f>
        <v>#DIV/0!</v>
      </c>
      <c r="W1981" s="230" t="e">
        <f>W1978/'Summary (banks)'!$W$86</f>
        <v>#DIV/0!</v>
      </c>
      <c r="X1981" s="230" t="e">
        <f>X1978/'Summary (banks)'!$X$86</f>
        <v>#DIV/0!</v>
      </c>
      <c r="Z1981" s="397"/>
    </row>
    <row r="1982" spans="1:26" s="230" customFormat="1" ht="15.75" thickBot="1" x14ac:dyDescent="0.3">
      <c r="A1982" s="694"/>
      <c r="B1982" s="688"/>
      <c r="C1982" s="201" t="s">
        <v>498</v>
      </c>
      <c r="D1982" s="201">
        <f t="shared" ref="D1982:X1982" si="93">D1965/D1962</f>
        <v>0.49330289812966083</v>
      </c>
      <c r="E1982" s="201">
        <f t="shared" si="93"/>
        <v>0.58333333333333326</v>
      </c>
      <c r="F1982" s="201">
        <f t="shared" si="93"/>
        <v>0.13043478260869565</v>
      </c>
      <c r="G1982" s="201">
        <f t="shared" si="93"/>
        <v>0.3</v>
      </c>
      <c r="H1982" s="201" t="e">
        <f t="shared" si="93"/>
        <v>#DIV/0!</v>
      </c>
      <c r="I1982" s="201" t="e">
        <f t="shared" si="93"/>
        <v>#DIV/0!</v>
      </c>
      <c r="J1982" s="201">
        <f t="shared" si="93"/>
        <v>0.546875</v>
      </c>
      <c r="K1982" s="201">
        <f t="shared" si="93"/>
        <v>0.4375</v>
      </c>
      <c r="L1982" s="201">
        <f t="shared" si="93"/>
        <v>0.51926444833625218</v>
      </c>
      <c r="M1982" s="201">
        <f t="shared" si="93"/>
        <v>0.5</v>
      </c>
      <c r="N1982" s="201">
        <f t="shared" si="93"/>
        <v>-0.2857142857142857</v>
      </c>
      <c r="O1982" s="201" t="e">
        <f t="shared" si="93"/>
        <v>#DIV/0!</v>
      </c>
      <c r="P1982" s="201" t="e">
        <f t="shared" si="93"/>
        <v>#DIV/0!</v>
      </c>
      <c r="Q1982" s="201" t="e">
        <f t="shared" si="93"/>
        <v>#DIV/0!</v>
      </c>
      <c r="R1982" s="201">
        <f t="shared" si="93"/>
        <v>0.54666666666666663</v>
      </c>
      <c r="S1982" s="201">
        <f t="shared" si="93"/>
        <v>1</v>
      </c>
      <c r="T1982" s="201">
        <f t="shared" si="93"/>
        <v>0.45488785319460118</v>
      </c>
      <c r="U1982" s="201">
        <f t="shared" si="93"/>
        <v>0.5081186021884927</v>
      </c>
      <c r="V1982" s="201" t="e">
        <f t="shared" si="93"/>
        <v>#DIV/0!</v>
      </c>
      <c r="W1982" s="201" t="e">
        <f t="shared" si="93"/>
        <v>#DIV/0!</v>
      </c>
      <c r="X1982" s="201" t="e">
        <f t="shared" si="93"/>
        <v>#DIV/0!</v>
      </c>
      <c r="Y1982" s="201"/>
      <c r="Z1982" s="407"/>
    </row>
    <row r="1983" spans="1:26" s="230" customFormat="1" x14ac:dyDescent="0.25">
      <c r="A1983" s="694"/>
      <c r="B1983" s="688"/>
      <c r="C1983" s="382" t="s">
        <v>445</v>
      </c>
      <c r="D1983" s="230">
        <f>D1982/'Summary (banks)'!$D$94</f>
        <v>2.5544519314019176</v>
      </c>
      <c r="E1983" s="230">
        <f>E1982/'Summary (banks)'!$E$94</f>
        <v>1.8489072631225596</v>
      </c>
      <c r="F1983" s="230">
        <f>F1982/'Summary (banks)'!$F$94</f>
        <v>1.0563415805909198</v>
      </c>
      <c r="G1983" s="230">
        <f>G1982/'Summary (banks)'!$G$94</f>
        <v>-1.4342952275249721</v>
      </c>
      <c r="H1983" s="230" t="e">
        <f>H1982/'Summary (banks)'!$H$94</f>
        <v>#DIV/0!</v>
      </c>
      <c r="I1983" s="230" t="e">
        <f>I1982/'Summary (banks)'!$I$94</f>
        <v>#DIV/0!</v>
      </c>
      <c r="J1983" s="230">
        <f>J1982/'Summary (banks)'!$J$94</f>
        <v>2.3985412410623086</v>
      </c>
      <c r="K1983" s="230">
        <f>K1982/'Summary (banks)'!$K$94</f>
        <v>1.6044305586971273</v>
      </c>
      <c r="L1983" s="230">
        <f>L1982/'Summary (banks)'!$L$94</f>
        <v>2.1789393305001661</v>
      </c>
      <c r="M1983" s="230">
        <f>M1982/'Summary (banks)'!$M$94</f>
        <v>1.8067837674136886</v>
      </c>
      <c r="N1983" s="230">
        <f>N1982/'Summary (banks)'!$N$94</f>
        <v>-0.63286082724117199</v>
      </c>
      <c r="O1983" s="230" t="e">
        <f>O1982/'Summary (banks)'!$O$94</f>
        <v>#DIV/0!</v>
      </c>
      <c r="P1983" s="230" t="e">
        <f>P1982/'Summary (banks)'!$P$94</f>
        <v>#DIV/0!</v>
      </c>
      <c r="Q1983" s="230" t="e">
        <f>Q1982/'Summary (banks)'!$Q$94</f>
        <v>#DIV/0!</v>
      </c>
      <c r="R1983" s="230">
        <f>R1982/'Summary (banks)'!$R$94</f>
        <v>1.4548799501091361</v>
      </c>
      <c r="S1983" s="230">
        <f>S1982/'Summary (banks)'!$S$94</f>
        <v>4.5360752875566401</v>
      </c>
      <c r="T1983" s="230">
        <f>T1982/'Summary (banks)'!$T$94</f>
        <v>4.5554733198582182</v>
      </c>
      <c r="U1983" s="230">
        <f>U1982/'Summary (banks)'!$U$94</f>
        <v>1.5262978188333172</v>
      </c>
      <c r="V1983" s="230" t="e">
        <f>V1982/'Summary (banks)'!$V$94</f>
        <v>#DIV/0!</v>
      </c>
      <c r="W1983" s="230" t="e">
        <f>W1982/'Summary (banks)'!$W$94</f>
        <v>#DIV/0!</v>
      </c>
      <c r="X1983" s="230" t="e">
        <f>X1982/'Summary (banks)'!$X$94</f>
        <v>#DIV/0!</v>
      </c>
      <c r="Z1983" s="399"/>
    </row>
    <row r="1984" spans="1:26" s="386" customFormat="1" x14ac:dyDescent="0.25">
      <c r="A1984" s="694"/>
      <c r="B1984" s="688"/>
      <c r="C1984" s="383" t="s">
        <v>446</v>
      </c>
      <c r="D1984" s="264">
        <f>D1982/'Summary (banks)'!$D$97</f>
        <v>1.8683803307524973</v>
      </c>
      <c r="E1984" s="264">
        <f>E1982/'Summary (banks)'!$E$97</f>
        <v>1.3444630584192436</v>
      </c>
      <c r="F1984" s="264">
        <f>F1982/'Summary (banks)'!$F$97</f>
        <v>0.78507395786642709</v>
      </c>
      <c r="G1984" s="264">
        <f>G1982/'Summary (banks)'!$G$97</f>
        <v>-0.24150943396226415</v>
      </c>
      <c r="H1984" s="264" t="e">
        <f>H1982/'Summary (banks)'!$H$97</f>
        <v>#DIV/0!</v>
      </c>
      <c r="I1984" s="264" t="e">
        <f>I1982/'Summary (banks)'!$I$97</f>
        <v>#DIV/0!</v>
      </c>
      <c r="J1984" s="264">
        <f>J1982/'Summary (banks)'!$J$97</f>
        <v>1.996006612492033</v>
      </c>
      <c r="K1984" s="264">
        <f>K1982/'Summary (banks)'!$K$97</f>
        <v>1.551295518207283</v>
      </c>
      <c r="L1984" s="264">
        <f>L1982/'Summary (banks)'!$L$97</f>
        <v>1.5778277741504871</v>
      </c>
      <c r="M1984" s="264">
        <f>M1982/'Summary (banks)'!$M$97</f>
        <v>1.3740590619571513</v>
      </c>
      <c r="N1984" s="264">
        <f>N1982/'Summary (banks)'!$N$97</f>
        <v>-0.81386167568357948</v>
      </c>
      <c r="O1984" s="264" t="e">
        <f>O1982/'Summary (banks)'!$O$97</f>
        <v>#DIV/0!</v>
      </c>
      <c r="P1984" s="264" t="e">
        <f>P1982/'Summary (banks)'!$P$97</f>
        <v>#DIV/0!</v>
      </c>
      <c r="Q1984" s="264" t="e">
        <f>Q1982/'Summary (banks)'!$Q$97</f>
        <v>#DIV/0!</v>
      </c>
      <c r="R1984" s="264">
        <f>R1982/'Summary (banks)'!$R$97</f>
        <v>1.1903143479614067</v>
      </c>
      <c r="S1984" s="264">
        <f>S1982/'Summary (banks)'!$S$97</f>
        <v>5.3849154746423924</v>
      </c>
      <c r="T1984" s="264">
        <f>T1982/'Summary (banks)'!$T$97</f>
        <v>1.9585608463677455</v>
      </c>
      <c r="U1984" s="264">
        <f>U1982/'Summary (banks)'!$U$97</f>
        <v>1.1504047682041267</v>
      </c>
      <c r="V1984" s="264" t="e">
        <f>V1982/'Summary (banks)'!$V$97</f>
        <v>#DIV/0!</v>
      </c>
      <c r="W1984" s="264" t="e">
        <f>W1982/'Summary (banks)'!$W$97</f>
        <v>#DIV/0!</v>
      </c>
      <c r="X1984" s="264" t="e">
        <f>X1982/'Summary (banks)'!$X$97</f>
        <v>#DIV/0!</v>
      </c>
      <c r="Y1984" s="264"/>
      <c r="Z1984" s="399"/>
    </row>
    <row r="1985" spans="1:26" s="230" customFormat="1" x14ac:dyDescent="0.25">
      <c r="A1985" s="694"/>
      <c r="B1985" s="688"/>
      <c r="C1985" s="385" t="s">
        <v>447</v>
      </c>
      <c r="D1985" s="230">
        <f>D1982/'Summary (banks)'!$D$105</f>
        <v>2.273838483048372</v>
      </c>
      <c r="E1985" s="230">
        <f>E1982/'Summary (banks)'!$E$99</f>
        <v>1.0394700074515648</v>
      </c>
      <c r="F1985" s="230">
        <f>F1982/'Summary (banks)'!$F$99</f>
        <v>0.32130838605465067</v>
      </c>
      <c r="G1985" s="230">
        <f>G1982/'Summary (banks)'!$G$99</f>
        <v>0.9042857142857138</v>
      </c>
      <c r="H1985" s="230" t="e">
        <f>H1982/'Summary (banks)'!$H$99</f>
        <v>#DIV/0!</v>
      </c>
      <c r="I1985" s="230" t="e">
        <f>I1982/'Summary (banks)'!$I$99</f>
        <v>#DIV/0!</v>
      </c>
      <c r="J1985" s="230">
        <f>J1982/'Summary (banks)'!$J$99</f>
        <v>1.5059856226235742</v>
      </c>
      <c r="K1985" s="230">
        <f>K1982/'Summary (banks)'!$K$99</f>
        <v>2.1521674584323041</v>
      </c>
      <c r="L1985" s="230">
        <f>L1982/'Summary (banks)'!$L$99</f>
        <v>1.0052526354527447</v>
      </c>
      <c r="M1985" s="230">
        <f>M1982/'Summary (banks)'!$M$99</f>
        <v>1.3229665071770336</v>
      </c>
      <c r="N1985" s="230">
        <f>N1982/'Summary (banks)'!$N$99</f>
        <v>-0.83945157010172489</v>
      </c>
      <c r="O1985" s="230" t="e">
        <f>O1982/'Summary (banks)'!$O$99</f>
        <v>#DIV/0!</v>
      </c>
      <c r="P1985" s="230" t="e">
        <f>P1982/'Summary (banks)'!$P$99</f>
        <v>#DIV/0!</v>
      </c>
      <c r="Q1985" s="230" t="e">
        <f>Q1982/'Summary (banks)'!$Q$99</f>
        <v>#DIV/0!</v>
      </c>
      <c r="R1985" s="230">
        <f>R1982/'Summary (banks)'!$R$99</f>
        <v>1.1687880191446658</v>
      </c>
      <c r="S1985" s="230">
        <f>S1982/'Summary (banks)'!$S$99</f>
        <v>3.625</v>
      </c>
      <c r="T1985" s="230">
        <f>T1982/'Summary (banks)'!$T$99</f>
        <v>1.8983645709883585</v>
      </c>
      <c r="U1985" s="230">
        <f>U1982/'Summary (banks)'!$U$99</f>
        <v>0.74403356750519933</v>
      </c>
      <c r="V1985" s="230" t="e">
        <f>V1982/'Summary (banks)'!$V$99</f>
        <v>#DIV/0!</v>
      </c>
      <c r="W1985" s="230" t="e">
        <f>W1982/'Summary (banks)'!$W$99</f>
        <v>#DIV/0!</v>
      </c>
      <c r="X1985" s="230" t="e">
        <f>X1982/'Summary (banks)'!$X$99</f>
        <v>#DIV/0!</v>
      </c>
      <c r="Z1985" s="399"/>
    </row>
    <row r="1986" spans="1:26" s="51" customFormat="1" x14ac:dyDescent="0.25">
      <c r="A1986" s="439"/>
      <c r="B1986" s="423"/>
      <c r="C1986" s="424"/>
      <c r="D1986" s="425"/>
      <c r="E1986" s="426"/>
      <c r="F1986" s="426"/>
      <c r="G1986" s="426"/>
      <c r="H1986" s="426"/>
      <c r="I1986" s="426"/>
      <c r="J1986" s="426"/>
      <c r="K1986" s="426"/>
      <c r="L1986" s="426"/>
      <c r="M1986" s="426"/>
      <c r="N1986" s="426"/>
      <c r="O1986" s="426"/>
      <c r="P1986" s="426"/>
      <c r="Q1986" s="426"/>
      <c r="R1986" s="426"/>
      <c r="S1986" s="426"/>
      <c r="T1986" s="426"/>
      <c r="U1986" s="426"/>
      <c r="V1986" s="426"/>
      <c r="W1986" s="426"/>
      <c r="X1986" s="426"/>
      <c r="Y1986" s="97"/>
      <c r="Z1986" s="97"/>
    </row>
    <row r="1987" spans="1:26" s="51" customFormat="1" ht="15.75" thickBot="1" x14ac:dyDescent="0.3">
      <c r="A1987" s="422"/>
      <c r="B1987" s="423"/>
      <c r="C1987" s="424"/>
      <c r="D1987" s="425"/>
      <c r="E1987" s="426"/>
      <c r="F1987" s="426"/>
      <c r="G1987" s="426"/>
      <c r="H1987" s="426"/>
      <c r="I1987" s="426"/>
      <c r="J1987" s="426"/>
      <c r="K1987" s="426"/>
      <c r="L1987" s="426"/>
      <c r="M1987" s="426"/>
      <c r="N1987" s="426"/>
      <c r="O1987" s="426"/>
      <c r="P1987" s="426"/>
      <c r="Q1987" s="426"/>
      <c r="R1987" s="426"/>
      <c r="S1987" s="426"/>
      <c r="T1987" s="426"/>
      <c r="U1987" s="426"/>
      <c r="V1987" s="426"/>
      <c r="W1987" s="426"/>
      <c r="X1987" s="426"/>
      <c r="Y1987" s="97"/>
      <c r="Z1987" s="97"/>
    </row>
    <row r="1988" spans="1:26" s="204" customFormat="1" ht="15.75" thickBot="1" x14ac:dyDescent="0.3">
      <c r="A1988" s="693" t="s">
        <v>123</v>
      </c>
      <c r="B1988" s="684" t="s">
        <v>331</v>
      </c>
      <c r="C1988" s="188" t="s">
        <v>2</v>
      </c>
      <c r="D1988" s="203">
        <f>SUM(E1988:X1988)</f>
        <v>2869.1339459999999</v>
      </c>
      <c r="E1988" s="203"/>
      <c r="F1988" s="203"/>
      <c r="G1988" s="203">
        <f>RBS!C15</f>
        <v>4.1339459999999999</v>
      </c>
      <c r="H1988" s="203"/>
      <c r="I1988" s="203"/>
      <c r="J1988" s="188">
        <f>'BNP Paribas'!C20</f>
        <v>59</v>
      </c>
      <c r="K1988" s="188"/>
      <c r="L1988" s="188">
        <f>'Société Générale'!C25</f>
        <v>69</v>
      </c>
      <c r="M1988" s="188">
        <f>'BPCE group'!C19</f>
        <v>11</v>
      </c>
      <c r="N1988" s="188"/>
      <c r="O1988" s="188"/>
      <c r="P1988" s="188"/>
      <c r="Q1988" s="188"/>
      <c r="R1988" s="188"/>
      <c r="S1988" s="188">
        <f>Rabobank!D16</f>
        <v>9</v>
      </c>
      <c r="T1988" s="188"/>
      <c r="U1988" s="188"/>
      <c r="V1988" s="188">
        <f>Santander!C16</f>
        <v>115</v>
      </c>
      <c r="W1988" s="188"/>
      <c r="X1988" s="188">
        <f>Nordea!D7</f>
        <v>2602</v>
      </c>
      <c r="Y1988" s="188"/>
      <c r="Z1988" s="404"/>
    </row>
    <row r="1989" spans="1:26" s="23" customFormat="1" x14ac:dyDescent="0.25">
      <c r="A1989" s="694"/>
      <c r="B1989" s="685"/>
      <c r="C1989" s="189" t="s">
        <v>333</v>
      </c>
      <c r="D1989" s="230">
        <f>D1988/'Summary (banks)'!$D$3</f>
        <v>5.87446825882102E-3</v>
      </c>
      <c r="E1989" s="230">
        <f>E1988/'Summary (banks)'!$E$3</f>
        <v>0</v>
      </c>
      <c r="F1989" s="230">
        <f>F1988/'Summary (banks)'!$F$3</f>
        <v>0</v>
      </c>
      <c r="G1989" s="230">
        <f>G1988/'Summary (banks)'!$G$3</f>
        <v>2.321442389538033E-4</v>
      </c>
      <c r="H1989" s="230">
        <f>H1988/'Summary (banks)'!$H$3</f>
        <v>0</v>
      </c>
      <c r="I1989" s="230">
        <f>I1988/'Summary (banks)'!$I$3</f>
        <v>0</v>
      </c>
      <c r="J1989" s="230">
        <f>J1988/'Summary (banks)'!$J$3</f>
        <v>1.3740742465881038E-3</v>
      </c>
      <c r="K1989" s="230">
        <f>K1988/'Summary (banks)'!$K$3</f>
        <v>0</v>
      </c>
      <c r="L1989" s="230">
        <f>L1988/'Summary (banks)'!$L$3</f>
        <v>2.6907928089537105E-3</v>
      </c>
      <c r="M1989" s="230">
        <f>M1988/'Summary (banks)'!$M$3</f>
        <v>4.609453570231311E-4</v>
      </c>
      <c r="N1989" s="230">
        <f>N1988/'Summary (banks)'!$N$3</f>
        <v>0</v>
      </c>
      <c r="O1989" s="230">
        <f>O1988/'Summary (banks)'!$O$3</f>
        <v>0</v>
      </c>
      <c r="P1989" s="230">
        <f>P1988/'Summary (banks)'!$P$3</f>
        <v>0</v>
      </c>
      <c r="Q1989" s="230">
        <f>Q1988/'Summary (banks)'!$Q$3</f>
        <v>0</v>
      </c>
      <c r="R1989" s="230">
        <f>R1988/'Summary (banks)'!$R$3</f>
        <v>0</v>
      </c>
      <c r="S1989" s="230">
        <f>S1988/'Summary (banks)'!$S$3</f>
        <v>6.9156293222683268E-4</v>
      </c>
      <c r="T1989" s="230">
        <f>T1988/'Summary (banks)'!$T$3</f>
        <v>0</v>
      </c>
      <c r="U1989" s="230">
        <f>U1988/'Summary (banks)'!$U$3</f>
        <v>0</v>
      </c>
      <c r="V1989" s="230">
        <f>V1988/'Summary (banks)'!$V$3</f>
        <v>2.5057195772960018E-3</v>
      </c>
      <c r="W1989" s="230">
        <f>W1988/'Summary (banks)'!$W$3</f>
        <v>0</v>
      </c>
      <c r="X1989" s="230">
        <f>X1988/'Summary (banks)'!$X$3</f>
        <v>0.25658219110541369</v>
      </c>
      <c r="Y1989" s="204"/>
      <c r="Z1989" s="397"/>
    </row>
    <row r="1990" spans="1:26" s="360" customFormat="1" ht="15.75" thickBot="1" x14ac:dyDescent="0.3">
      <c r="A1990" s="694"/>
      <c r="B1990" s="685"/>
      <c r="C1990" s="359" t="s">
        <v>334</v>
      </c>
      <c r="D1990" s="264">
        <f>D1988/'Summary (banks)'!$D$7</f>
        <v>1.1191855129496929E-2</v>
      </c>
      <c r="E1990" s="264">
        <f>E1988/'Summary (banks)'!$E$7</f>
        <v>0</v>
      </c>
      <c r="F1990" s="264">
        <f>F1988/'Summary (banks)'!$F$7</f>
        <v>0</v>
      </c>
      <c r="G1990" s="264">
        <f>G1988/'Summary (banks)'!$G$7</f>
        <v>1.5624999999999999E-3</v>
      </c>
      <c r="H1990" s="264">
        <f>H1988/'Summary (banks)'!$H$7</f>
        <v>0</v>
      </c>
      <c r="I1990" s="264">
        <f>I1988/'Summary (banks)'!$I$7</f>
        <v>0</v>
      </c>
      <c r="J1990" s="264">
        <f>J1988/'Summary (banks)'!$J$7</f>
        <v>2.0605594942898053E-3</v>
      </c>
      <c r="K1990" s="264">
        <f>K1988/'Summary (banks)'!$K$7</f>
        <v>0</v>
      </c>
      <c r="L1990" s="264">
        <f>L1988/'Summary (banks)'!$L$7</f>
        <v>5.0937546139081646E-3</v>
      </c>
      <c r="M1990" s="264">
        <f>M1988/'Summary (banks)'!$M$7</f>
        <v>2.317741255794353E-3</v>
      </c>
      <c r="N1990" s="264">
        <f>N1988/'Summary (banks)'!$N$7</f>
        <v>0</v>
      </c>
      <c r="O1990" s="264">
        <f>O1988/'Summary (banks)'!$O$7</f>
        <v>0</v>
      </c>
      <c r="P1990" s="264">
        <f>P1988/'Summary (banks)'!$P$7</f>
        <v>0</v>
      </c>
      <c r="Q1990" s="264">
        <f>Q1988/'Summary (banks)'!$Q$7</f>
        <v>0</v>
      </c>
      <c r="R1990" s="264">
        <f>R1988/'Summary (banks)'!$R$7</f>
        <v>0</v>
      </c>
      <c r="S1990" s="264">
        <f>S1988/'Summary (banks)'!$S$7</f>
        <v>2.1733880705143687E-3</v>
      </c>
      <c r="T1990" s="264">
        <f>T1988/'Summary (banks)'!$T$7</f>
        <v>0</v>
      </c>
      <c r="U1990" s="264">
        <f>U1988/'Summary (banks)'!$U$7</f>
        <v>0</v>
      </c>
      <c r="V1990" s="264">
        <f>V1988/'Summary (banks)'!$V$7</f>
        <v>2.85048582193139E-3</v>
      </c>
      <c r="W1990" s="264">
        <f>W1988/'Summary (banks)'!$W$7</f>
        <v>0</v>
      </c>
      <c r="X1990" s="264">
        <f>X1988/'Summary (banks)'!$X$7</f>
        <v>0.35899558498896245</v>
      </c>
      <c r="Z1990" s="397"/>
    </row>
    <row r="1991" spans="1:26" s="204" customFormat="1" ht="15.75" thickBot="1" x14ac:dyDescent="0.3">
      <c r="A1991" s="694"/>
      <c r="B1991" s="685"/>
      <c r="C1991" s="188" t="s">
        <v>6</v>
      </c>
      <c r="D1991" s="203">
        <f>SUM(E1991:X1991)</f>
        <v>1033</v>
      </c>
      <c r="E1991" s="203"/>
      <c r="F1991" s="203"/>
      <c r="G1991" s="203">
        <f>RBS!E15</f>
        <v>0</v>
      </c>
      <c r="H1991" s="203"/>
      <c r="I1991" s="203"/>
      <c r="J1991" s="188">
        <f>'BNP Paribas'!E20</f>
        <v>15</v>
      </c>
      <c r="K1991" s="188"/>
      <c r="L1991" s="188">
        <f>'Société Générale'!E25</f>
        <v>43</v>
      </c>
      <c r="M1991" s="188">
        <f>'BPCE group'!E19</f>
        <v>0</v>
      </c>
      <c r="N1991" s="188"/>
      <c r="O1991" s="188"/>
      <c r="P1991" s="188"/>
      <c r="Q1991" s="188"/>
      <c r="R1991" s="188"/>
      <c r="S1991" s="188">
        <f>Rabobank!F16</f>
        <v>5</v>
      </c>
      <c r="T1991" s="188"/>
      <c r="U1991" s="188"/>
      <c r="V1991" s="188">
        <f>Santander!E16</f>
        <v>56</v>
      </c>
      <c r="W1991" s="188"/>
      <c r="X1991" s="188">
        <f>Nordea!F7</f>
        <v>914</v>
      </c>
      <c r="Y1991" s="188"/>
      <c r="Z1991" s="404"/>
    </row>
    <row r="1992" spans="1:26" s="23" customFormat="1" x14ac:dyDescent="0.25">
      <c r="A1992" s="694"/>
      <c r="B1992" s="685"/>
      <c r="C1992" s="189" t="s">
        <v>335</v>
      </c>
      <c r="D1992" s="230">
        <f>D1991/'Summary (banks)'!$D$29</f>
        <v>1.0952219193934748E-2</v>
      </c>
      <c r="E1992" s="230">
        <f>E1991/'Summary (banks)'!$E$29</f>
        <v>0</v>
      </c>
      <c r="F1992" s="230">
        <f>F1991/'Summary (banks)'!$F$29</f>
        <v>0</v>
      </c>
      <c r="G1992" s="230">
        <f>G1991/'Summary (banks)'!$G$29</f>
        <v>0</v>
      </c>
      <c r="H1992" s="230">
        <f>H1991/'Summary (banks)'!$H$29</f>
        <v>0</v>
      </c>
      <c r="I1992" s="230">
        <f>I1991/'Summary (banks)'!$I$29</f>
        <v>0</v>
      </c>
      <c r="J1992" s="230">
        <f>J1991/'Summary (banks)'!$J$29</f>
        <v>1.5321756894790602E-3</v>
      </c>
      <c r="K1992" s="230">
        <f>K1991/'Summary (banks)'!$K$29</f>
        <v>0</v>
      </c>
      <c r="L1992" s="230">
        <f>L1991/'Summary (banks)'!$L$29</f>
        <v>7.036491572574047E-3</v>
      </c>
      <c r="M1992" s="230">
        <f>M1991/'Summary (banks)'!$M$29</f>
        <v>0</v>
      </c>
      <c r="N1992" s="230">
        <f>N1991/'Summary (banks)'!$N$29</f>
        <v>0</v>
      </c>
      <c r="O1992" s="230">
        <f>O1991/'Summary (banks)'!$O$29</f>
        <v>0</v>
      </c>
      <c r="P1992" s="230">
        <f>P1991/'Summary (banks)'!$P$29</f>
        <v>0</v>
      </c>
      <c r="Q1992" s="230">
        <f>Q1991/'Summary (banks)'!$Q$29</f>
        <v>0</v>
      </c>
      <c r="R1992" s="230">
        <f>R1991/'Summary (banks)'!$R$29</f>
        <v>0</v>
      </c>
      <c r="S1992" s="230">
        <f>S1991/'Summary (banks)'!$S$29</f>
        <v>1.7427675148135239E-3</v>
      </c>
      <c r="T1992" s="230">
        <f>T1991/'Summary (banks)'!$T$29</f>
        <v>0</v>
      </c>
      <c r="U1992" s="230">
        <f>U1991/'Summary (banks)'!$U$29</f>
        <v>0</v>
      </c>
      <c r="V1992" s="230">
        <f>V1991/'Summary (banks)'!$V$29</f>
        <v>5.8657169791557556E-3</v>
      </c>
      <c r="W1992" s="230">
        <f>W1991/'Summary (banks)'!$W$29</f>
        <v>0</v>
      </c>
      <c r="X1992" s="230">
        <f>X1991/'Summary (banks)'!$X$29</f>
        <v>0.19430272108843538</v>
      </c>
      <c r="Y1992" s="204"/>
      <c r="Z1992" s="397"/>
    </row>
    <row r="1993" spans="1:26" s="360" customFormat="1" ht="15.75" thickBot="1" x14ac:dyDescent="0.3">
      <c r="A1993" s="694"/>
      <c r="B1993" s="685"/>
      <c r="C1993" s="359" t="s">
        <v>336</v>
      </c>
      <c r="D1993" s="264">
        <f>D1991/'Summary (banks)'!$D$33</f>
        <v>1.5261710012925412E-2</v>
      </c>
      <c r="E1993" s="264">
        <f>E1991/'Summary (banks)'!$E$33</f>
        <v>0</v>
      </c>
      <c r="F1993" s="264">
        <f>F1991/'Summary (banks)'!$F$33</f>
        <v>0</v>
      </c>
      <c r="G1993" s="264">
        <f>G1991/'Summary (banks)'!$G$33</f>
        <v>0</v>
      </c>
      <c r="H1993" s="264">
        <f>H1991/'Summary (banks)'!$H$33</f>
        <v>0</v>
      </c>
      <c r="I1993" s="264">
        <f>I1991/'Summary (banks)'!$I$33</f>
        <v>0</v>
      </c>
      <c r="J1993" s="264">
        <f>J1991/'Summary (banks)'!$J$33</f>
        <v>1.9120458891013384E-3</v>
      </c>
      <c r="K1993" s="264">
        <f>K1991/'Summary (banks)'!$K$33</f>
        <v>0</v>
      </c>
      <c r="L1993" s="264">
        <f>L1991/'Summary (banks)'!$L$33</f>
        <v>9.6455809780170484E-3</v>
      </c>
      <c r="M1993" s="264">
        <f>M1991/'Summary (banks)'!$M$33</f>
        <v>0</v>
      </c>
      <c r="N1993" s="264">
        <f>N1991/'Summary (banks)'!$N$33</f>
        <v>0</v>
      </c>
      <c r="O1993" s="264">
        <f>O1991/'Summary (banks)'!$O$33</f>
        <v>0</v>
      </c>
      <c r="P1993" s="264">
        <f>P1991/'Summary (banks)'!$P$33</f>
        <v>0</v>
      </c>
      <c r="Q1993" s="264">
        <f>Q1991/'Summary (banks)'!$Q$33</f>
        <v>0</v>
      </c>
      <c r="R1993" s="264">
        <f>R1991/'Summary (banks)'!$R$33</f>
        <v>0</v>
      </c>
      <c r="S1993" s="264">
        <f>S1991/'Summary (banks)'!$S$33</f>
        <v>6.5019505851755524E-3</v>
      </c>
      <c r="T1993" s="264">
        <f>T1991/'Summary (banks)'!$T$33</f>
        <v>0</v>
      </c>
      <c r="U1993" s="264">
        <f>U1991/'Summary (banks)'!$U$33</f>
        <v>0</v>
      </c>
      <c r="V1993" s="264">
        <f>V1991/'Summary (banks)'!$V$33</f>
        <v>5.3146056752396316E-3</v>
      </c>
      <c r="W1993" s="264">
        <f>W1991/'Summary (banks)'!$W$33</f>
        <v>0</v>
      </c>
      <c r="X1993" s="264">
        <f>X1991/'Summary (banks)'!$X$33</f>
        <v>0.23251081149834649</v>
      </c>
      <c r="Z1993" s="397"/>
    </row>
    <row r="1994" spans="1:26" s="204" customFormat="1" ht="15.75" thickBot="1" x14ac:dyDescent="0.3">
      <c r="A1994" s="694"/>
      <c r="B1994" s="685"/>
      <c r="C1994" s="188" t="s">
        <v>400</v>
      </c>
      <c r="D1994" s="203">
        <f>SUM(E1994:X1994)</f>
        <v>228.377982</v>
      </c>
      <c r="E1994" s="203"/>
      <c r="F1994" s="203"/>
      <c r="G1994" s="203">
        <f>RBS!F15</f>
        <v>1.377982</v>
      </c>
      <c r="H1994" s="203"/>
      <c r="I1994" s="203"/>
      <c r="J1994" s="188">
        <f>'BNP Paribas'!F20</f>
        <v>5</v>
      </c>
      <c r="K1994" s="188"/>
      <c r="L1994" s="188">
        <f>'Société Générale'!F25</f>
        <v>10</v>
      </c>
      <c r="M1994" s="188">
        <f>'BPCE group'!F19</f>
        <v>1</v>
      </c>
      <c r="N1994" s="188"/>
      <c r="O1994" s="188"/>
      <c r="P1994" s="188"/>
      <c r="Q1994" s="188"/>
      <c r="R1994" s="188"/>
      <c r="S1994" s="188">
        <f>Rabobank!G16</f>
        <v>-1</v>
      </c>
      <c r="T1994" s="188"/>
      <c r="U1994" s="188"/>
      <c r="V1994" s="188">
        <f>Santander!F16</f>
        <v>10</v>
      </c>
      <c r="W1994" s="188"/>
      <c r="X1994" s="188">
        <f>Nordea!G7</f>
        <v>202</v>
      </c>
      <c r="Y1994" s="188"/>
      <c r="Z1994" s="404"/>
    </row>
    <row r="1995" spans="1:26" s="23" customFormat="1" x14ac:dyDescent="0.25">
      <c r="A1995" s="694"/>
      <c r="B1995" s="685"/>
      <c r="C1995" s="189" t="s">
        <v>401</v>
      </c>
      <c r="D1995" s="230">
        <f>D1994/'Summary (banks)'!$D$42</f>
        <v>8.1863583825255975E-3</v>
      </c>
      <c r="E1995" s="230">
        <f>E1994/'Summary (banks)'!$E$42</f>
        <v>0</v>
      </c>
      <c r="F1995" s="230">
        <f>F1994/'Summary (banks)'!$F$42</f>
        <v>0</v>
      </c>
      <c r="G1995" s="230">
        <f>G1994/'Summary (banks)'!$G$42</f>
        <v>1.785714285714286E-2</v>
      </c>
      <c r="H1995" s="230">
        <f>H1994/'Summary (banks)'!$H$42</f>
        <v>0</v>
      </c>
      <c r="I1995" s="230">
        <f>I1994/'Summary (banks)'!$I$42</f>
        <v>0</v>
      </c>
      <c r="J1995" s="230">
        <f>J1994/'Summary (banks)'!$J$42</f>
        <v>1.4992503748125937E-3</v>
      </c>
      <c r="K1995" s="230">
        <f>K1994/'Summary (banks)'!$K$42</f>
        <v>0</v>
      </c>
      <c r="L1995" s="230">
        <f>L1994/'Summary (banks)'!$L$42</f>
        <v>5.8411214953271026E-3</v>
      </c>
      <c r="M1995" s="230">
        <f>M1994/'Summary (banks)'!$M$42</f>
        <v>4.3066322136089578E-4</v>
      </c>
      <c r="N1995" s="230">
        <f>N1994/'Summary (banks)'!$N$42</f>
        <v>0</v>
      </c>
      <c r="O1995" s="230">
        <f>O1994/'Summary (banks)'!$O$42</f>
        <v>0</v>
      </c>
      <c r="P1995" s="230">
        <f>P1994/'Summary (banks)'!$P$42</f>
        <v>0</v>
      </c>
      <c r="Q1995" s="230">
        <f>Q1994/'Summary (banks)'!$Q$42</f>
        <v>0</v>
      </c>
      <c r="R1995" s="230">
        <f>R1994/'Summary (banks)'!$R$42</f>
        <v>0</v>
      </c>
      <c r="S1995" s="230">
        <f>S1994/'Summary (banks)'!$S$42</f>
        <v>-1.5267175572519084E-3</v>
      </c>
      <c r="T1995" s="230">
        <f>T1994/'Summary (banks)'!$T$42</f>
        <v>0</v>
      </c>
      <c r="U1995" s="230">
        <f>U1994/'Summary (banks)'!$U$42</f>
        <v>0</v>
      </c>
      <c r="V1995" s="230">
        <f>V1994/'Summary (banks)'!$V$42</f>
        <v>4.5351473922902496E-3</v>
      </c>
      <c r="W1995" s="230">
        <f>W1994/'Summary (banks)'!$W$42</f>
        <v>0</v>
      </c>
      <c r="X1995" s="230">
        <f>X1994/'Summary (banks)'!$X$42</f>
        <v>0.19385796545105566</v>
      </c>
      <c r="Y1995" s="204"/>
      <c r="Z1995" s="397"/>
    </row>
    <row r="1996" spans="1:26" s="360" customFormat="1" ht="15.75" thickBot="1" x14ac:dyDescent="0.3">
      <c r="A1996" s="694"/>
      <c r="B1996" s="685"/>
      <c r="C1996" s="359" t="s">
        <v>402</v>
      </c>
      <c r="D1996" s="264">
        <f>D1994/'Summary (banks)'!$D$46</f>
        <v>1.2254578031025429E-2</v>
      </c>
      <c r="E1996" s="264">
        <f>E1994/'Summary (banks)'!$E$46</f>
        <v>0</v>
      </c>
      <c r="F1996" s="264">
        <f>F1994/'Summary (banks)'!$F$46</f>
        <v>0</v>
      </c>
      <c r="G1996" s="264">
        <f>G1994/'Summary (banks)'!$G$46</f>
        <v>-8.771929824561403E-3</v>
      </c>
      <c r="H1996" s="264">
        <f>H1994/'Summary (banks)'!$H$46</f>
        <v>0</v>
      </c>
      <c r="I1996" s="264">
        <f>I1994/'Summary (banks)'!$I$46</f>
        <v>0</v>
      </c>
      <c r="J1996" s="264">
        <f>J1994/'Summary (banks)'!$J$46</f>
        <v>2.3180343069077423E-3</v>
      </c>
      <c r="K1996" s="264">
        <f>K1994/'Summary (banks)'!$K$46</f>
        <v>0</v>
      </c>
      <c r="L1996" s="264">
        <f>L1994/'Summary (banks)'!$L$46</f>
        <v>8.8339222614840993E-3</v>
      </c>
      <c r="M1996" s="264">
        <f>M1994/'Summary (banks)'!$M$46</f>
        <v>1.7793594306049821E-3</v>
      </c>
      <c r="N1996" s="264">
        <f>N1994/'Summary (banks)'!$N$46</f>
        <v>0</v>
      </c>
      <c r="O1996" s="264">
        <f>O1994/'Summary (banks)'!$O$46</f>
        <v>0</v>
      </c>
      <c r="P1996" s="264">
        <f>P1994/'Summary (banks)'!$P$46</f>
        <v>0</v>
      </c>
      <c r="Q1996" s="264">
        <f>Q1994/'Summary (banks)'!$Q$46</f>
        <v>0</v>
      </c>
      <c r="R1996" s="264">
        <f>R1994/'Summary (banks)'!$R$46</f>
        <v>0</v>
      </c>
      <c r="S1996" s="264">
        <f>S1994/'Summary (banks)'!$S$46</f>
        <v>-2.3201856148491878E-3</v>
      </c>
      <c r="T1996" s="264">
        <f>T1994/'Summary (banks)'!$T$46</f>
        <v>0</v>
      </c>
      <c r="U1996" s="264">
        <f>U1994/'Summary (banks)'!$U$46</f>
        <v>0</v>
      </c>
      <c r="V1996" s="264">
        <f>V1994/'Summary (banks)'!$V$46</f>
        <v>4.6816479400749065E-3</v>
      </c>
      <c r="W1996" s="264">
        <f>W1994/'Summary (banks)'!$W$46</f>
        <v>0</v>
      </c>
      <c r="X1996" s="264">
        <f>X1994/'Summary (banks)'!$X$46</f>
        <v>0.22149122807017543</v>
      </c>
      <c r="Z1996" s="397"/>
    </row>
    <row r="1997" spans="1:26" s="204" customFormat="1" ht="15.75" thickBot="1" x14ac:dyDescent="0.3">
      <c r="A1997" s="694"/>
      <c r="B1997" s="685"/>
      <c r="C1997" s="188" t="s">
        <v>3</v>
      </c>
      <c r="D1997" s="188">
        <f>SUM(E1997:X1997)</f>
        <v>8942</v>
      </c>
      <c r="E1997" s="188"/>
      <c r="F1997" s="188"/>
      <c r="G1997" s="188">
        <f>RBS!D15</f>
        <v>6</v>
      </c>
      <c r="H1997" s="188"/>
      <c r="I1997" s="188"/>
      <c r="J1997" s="188">
        <f>'BNP Paribas'!D20</f>
        <v>151</v>
      </c>
      <c r="K1997" s="188"/>
      <c r="L1997" s="188">
        <f>'Société Générale'!D25</f>
        <v>158</v>
      </c>
      <c r="M1997" s="188">
        <f>'BPCE group'!D19</f>
        <v>79</v>
      </c>
      <c r="N1997" s="188"/>
      <c r="O1997" s="188"/>
      <c r="P1997" s="188"/>
      <c r="Q1997" s="188"/>
      <c r="R1997" s="188"/>
      <c r="S1997" s="188">
        <f>Rabobank!E16</f>
        <v>24</v>
      </c>
      <c r="T1997" s="188"/>
      <c r="U1997" s="188"/>
      <c r="V1997" s="188">
        <f>Santander!D16</f>
        <v>236</v>
      </c>
      <c r="W1997" s="188"/>
      <c r="X1997" s="188">
        <f>Nordea!E7</f>
        <v>8288</v>
      </c>
      <c r="Y1997" s="188"/>
      <c r="Z1997" s="404"/>
    </row>
    <row r="1998" spans="1:26" s="23" customFormat="1" x14ac:dyDescent="0.25">
      <c r="A1998" s="694"/>
      <c r="B1998" s="685"/>
      <c r="C1998" s="189" t="s">
        <v>337</v>
      </c>
      <c r="D1998" s="230">
        <f>D1997/'Summary (banks)'!$D$16</f>
        <v>4.262938748501869E-3</v>
      </c>
      <c r="E1998" s="230">
        <f>E1997/'Summary (banks)'!$E$16</f>
        <v>0</v>
      </c>
      <c r="F1998" s="230">
        <f>F1997/'Summary (banks)'!$F$16</f>
        <v>0</v>
      </c>
      <c r="G1998" s="230">
        <f>G1997/'Summary (banks)'!$G$16</f>
        <v>6.5331721817528507E-5</v>
      </c>
      <c r="H1998" s="230">
        <f>H1997/'Summary (banks)'!$H$16</f>
        <v>0</v>
      </c>
      <c r="I1998" s="230">
        <f>I1997/'Summary (banks)'!$I$16</f>
        <v>0</v>
      </c>
      <c r="J1998" s="230">
        <f>J1997/'Summary (banks)'!$J$16</f>
        <v>8.3172221579611233E-4</v>
      </c>
      <c r="K1998" s="230">
        <f>K1997/'Summary (banks)'!$K$16</f>
        <v>0</v>
      </c>
      <c r="L1998" s="230">
        <f>L1997/'Summary (banks)'!$L$16</f>
        <v>1.199550548149048E-3</v>
      </c>
      <c r="M1998" s="230">
        <f>M1997/'Summary (banks)'!$M$16</f>
        <v>7.6783267079417225E-4</v>
      </c>
      <c r="N1998" s="230">
        <f>N1997/'Summary (banks)'!$N$16</f>
        <v>0</v>
      </c>
      <c r="O1998" s="230">
        <f>O1997/'Summary (banks)'!$O$16</f>
        <v>0</v>
      </c>
      <c r="P1998" s="230">
        <f>P1997/'Summary (banks)'!$P$16</f>
        <v>0</v>
      </c>
      <c r="Q1998" s="230">
        <f>Q1997/'Summary (banks)'!$Q$16</f>
        <v>0</v>
      </c>
      <c r="R1998" s="230">
        <f>R1997/'Summary (banks)'!$R$16</f>
        <v>0</v>
      </c>
      <c r="S1998" s="230">
        <f>S1997/'Summary (banks)'!$S$16</f>
        <v>5.1111679018655762E-4</v>
      </c>
      <c r="T1998" s="230">
        <f>T1997/'Summary (banks)'!$T$16</f>
        <v>0</v>
      </c>
      <c r="U1998" s="230">
        <f>U1997/'Summary (banks)'!$U$16</f>
        <v>0</v>
      </c>
      <c r="V1998" s="230">
        <f>V1997/'Summary (banks)'!$V$16</f>
        <v>1.2814456444422725E-3</v>
      </c>
      <c r="W1998" s="230">
        <f>W1997/'Summary (banks)'!$W$16</f>
        <v>0</v>
      </c>
      <c r="X1998" s="230">
        <f>X1997/'Summary (banks)'!$X$16</f>
        <v>0.27923587480206191</v>
      </c>
      <c r="Y1998" s="204"/>
      <c r="Z1998" s="397"/>
    </row>
    <row r="1999" spans="1:26" s="365" customFormat="1" ht="15.75" thickBot="1" x14ac:dyDescent="0.3">
      <c r="A1999" s="694"/>
      <c r="B1999" s="685"/>
      <c r="C1999" s="359" t="s">
        <v>338</v>
      </c>
      <c r="D1999" s="264">
        <f>D1997/'Summary (banks)'!$D$20</f>
        <v>7.6280721928532252E-3</v>
      </c>
      <c r="E1999" s="264">
        <f>E1997/'Summary (banks)'!$E$20</f>
        <v>0</v>
      </c>
      <c r="F1999" s="264">
        <f>F1997/'Summary (banks)'!$F$20</f>
        <v>0</v>
      </c>
      <c r="G1999" s="264">
        <f>G1997/'Summary (banks)'!$G$20</f>
        <v>2.2000586682311527E-4</v>
      </c>
      <c r="H1999" s="264">
        <f>H1997/'Summary (banks)'!$H$20</f>
        <v>0</v>
      </c>
      <c r="I1999" s="264">
        <f>I1997/'Summary (banks)'!$I$20</f>
        <v>0</v>
      </c>
      <c r="J1999" s="264">
        <f>J1997/'Summary (banks)'!$J$20</f>
        <v>1.2121698643333067E-3</v>
      </c>
      <c r="K1999" s="264">
        <f>K1997/'Summary (banks)'!$K$20</f>
        <v>0</v>
      </c>
      <c r="L1999" s="264">
        <f>L1997/'Summary (banks)'!$L$20</f>
        <v>1.9724358334165587E-3</v>
      </c>
      <c r="M1999" s="264">
        <f>M1997/'Summary (banks)'!$M$20</f>
        <v>6.7782067782067778E-3</v>
      </c>
      <c r="N1999" s="264">
        <f>N1997/'Summary (banks)'!$N$20</f>
        <v>0</v>
      </c>
      <c r="O1999" s="264">
        <f>O1997/'Summary (banks)'!$O$20</f>
        <v>0</v>
      </c>
      <c r="P1999" s="264">
        <f>P1997/'Summary (banks)'!$P$20</f>
        <v>0</v>
      </c>
      <c r="Q1999" s="264">
        <f>Q1997/'Summary (banks)'!$Q$20</f>
        <v>0</v>
      </c>
      <c r="R1999" s="264">
        <f>R1997/'Summary (banks)'!$R$20</f>
        <v>0</v>
      </c>
      <c r="S1999" s="264">
        <f>S1997/'Summary (banks)'!$S$20</f>
        <v>2.0142677297524127E-3</v>
      </c>
      <c r="T1999" s="264">
        <f>T1997/'Summary (banks)'!$T$20</f>
        <v>0</v>
      </c>
      <c r="U1999" s="264">
        <f>U1997/'Summary (banks)'!$U$20</f>
        <v>0</v>
      </c>
      <c r="V1999" s="264">
        <f>V1997/'Summary (banks)'!$V$20</f>
        <v>1.5292006039046453E-3</v>
      </c>
      <c r="W1999" s="264">
        <f>W1997/'Summary (banks)'!$W$20</f>
        <v>0</v>
      </c>
      <c r="X1999" s="264">
        <f>X1997/'Summary (banks)'!$X$20</f>
        <v>0.36472452033092767</v>
      </c>
      <c r="Y1999" s="360"/>
      <c r="Z1999" s="397"/>
    </row>
    <row r="2000" spans="1:26" s="230" customFormat="1" ht="15" customHeight="1" thickTop="1" thickBot="1" x14ac:dyDescent="0.3">
      <c r="A2000" s="694"/>
      <c r="B2000" s="685"/>
      <c r="C2000" s="190" t="s">
        <v>405</v>
      </c>
      <c r="D2000" s="188"/>
      <c r="E2000" s="190"/>
      <c r="F2000" s="190"/>
      <c r="G2000" s="190"/>
      <c r="H2000" s="188"/>
      <c r="I2000" s="188"/>
      <c r="J2000" s="190"/>
      <c r="K2000" s="190"/>
      <c r="L2000" s="190"/>
      <c r="M2000" s="190"/>
      <c r="N2000" s="190"/>
      <c r="O2000" s="190"/>
      <c r="P2000" s="188"/>
      <c r="Q2000" s="188"/>
      <c r="R2000" s="190"/>
      <c r="S2000" s="190"/>
      <c r="T2000" s="188"/>
      <c r="U2000" s="188"/>
      <c r="V2000" s="188"/>
      <c r="W2000" s="188"/>
      <c r="X2000" s="188"/>
      <c r="Y2000" s="190"/>
      <c r="Z2000" s="405"/>
    </row>
    <row r="2001" spans="1:26" s="204" customFormat="1" ht="15.75" thickBot="1" x14ac:dyDescent="0.3">
      <c r="A2001" s="694"/>
      <c r="B2001" s="686"/>
      <c r="C2001" s="191" t="s">
        <v>406</v>
      </c>
      <c r="D2001" s="192"/>
      <c r="E2001" s="192"/>
      <c r="F2001" s="192"/>
      <c r="G2001" s="192"/>
      <c r="H2001" s="192"/>
      <c r="I2001" s="192"/>
      <c r="J2001" s="192"/>
      <c r="K2001" s="192"/>
      <c r="L2001" s="192"/>
      <c r="M2001" s="192"/>
      <c r="N2001" s="192"/>
      <c r="O2001" s="192"/>
      <c r="P2001" s="192"/>
      <c r="Q2001" s="192"/>
      <c r="R2001" s="192"/>
      <c r="S2001" s="192"/>
      <c r="T2001" s="192"/>
      <c r="U2001" s="192"/>
      <c r="V2001" s="192"/>
      <c r="W2001" s="192"/>
      <c r="X2001" s="192"/>
      <c r="Y2001" s="192"/>
      <c r="Z2001" s="398"/>
    </row>
    <row r="2002" spans="1:26" s="23" customFormat="1" ht="16.5" thickTop="1" thickBot="1" x14ac:dyDescent="0.3">
      <c r="A2002" s="694"/>
      <c r="B2002" s="687" t="s">
        <v>82</v>
      </c>
      <c r="C2002" s="200" t="s">
        <v>91</v>
      </c>
      <c r="D2002" s="200">
        <f>D1994/D1991</f>
        <v>0.22108226718296226</v>
      </c>
      <c r="E2002" s="200" t="e">
        <f>E1994/E1991</f>
        <v>#DIV/0!</v>
      </c>
      <c r="F2002" s="200" t="e">
        <f t="shared" ref="F2002:X2002" si="94">F1994/F1991</f>
        <v>#DIV/0!</v>
      </c>
      <c r="G2002" s="200" t="e">
        <f t="shared" si="94"/>
        <v>#DIV/0!</v>
      </c>
      <c r="H2002" s="200" t="e">
        <f t="shared" si="94"/>
        <v>#DIV/0!</v>
      </c>
      <c r="I2002" s="200" t="e">
        <f t="shared" si="94"/>
        <v>#DIV/0!</v>
      </c>
      <c r="J2002" s="200">
        <f t="shared" si="94"/>
        <v>0.33333333333333331</v>
      </c>
      <c r="K2002" s="200" t="e">
        <f t="shared" si="94"/>
        <v>#DIV/0!</v>
      </c>
      <c r="L2002" s="200">
        <f t="shared" si="94"/>
        <v>0.23255813953488372</v>
      </c>
      <c r="M2002" s="200" t="e">
        <f t="shared" si="94"/>
        <v>#DIV/0!</v>
      </c>
      <c r="N2002" s="200" t="e">
        <f t="shared" si="94"/>
        <v>#DIV/0!</v>
      </c>
      <c r="O2002" s="200" t="e">
        <f t="shared" si="94"/>
        <v>#DIV/0!</v>
      </c>
      <c r="P2002" s="200" t="e">
        <f t="shared" si="94"/>
        <v>#DIV/0!</v>
      </c>
      <c r="Q2002" s="200" t="e">
        <f t="shared" si="94"/>
        <v>#DIV/0!</v>
      </c>
      <c r="R2002" s="200" t="e">
        <f t="shared" si="94"/>
        <v>#DIV/0!</v>
      </c>
      <c r="S2002" s="200">
        <f t="shared" si="94"/>
        <v>-0.2</v>
      </c>
      <c r="T2002" s="200" t="e">
        <f t="shared" si="94"/>
        <v>#DIV/0!</v>
      </c>
      <c r="U2002" s="200" t="e">
        <f t="shared" si="94"/>
        <v>#DIV/0!</v>
      </c>
      <c r="V2002" s="200">
        <f t="shared" si="94"/>
        <v>0.17857142857142858</v>
      </c>
      <c r="W2002" s="200" t="e">
        <f t="shared" si="94"/>
        <v>#DIV/0!</v>
      </c>
      <c r="X2002" s="200">
        <f t="shared" si="94"/>
        <v>0.22100656455142231</v>
      </c>
      <c r="Y2002" s="200"/>
      <c r="Z2002" s="406" t="e">
        <f>MEDIAN(E2002:X2002)</f>
        <v>#DIV/0!</v>
      </c>
    </row>
    <row r="2003" spans="1:26" s="204" customFormat="1" ht="15.75" thickBot="1" x14ac:dyDescent="0.3">
      <c r="A2003" s="694"/>
      <c r="B2003" s="688"/>
      <c r="C2003" s="193" t="s">
        <v>407</v>
      </c>
      <c r="Z2003" s="397"/>
    </row>
    <row r="2004" spans="1:26" s="204" customFormat="1" ht="15.75" thickBot="1" x14ac:dyDescent="0.3">
      <c r="A2004" s="694"/>
      <c r="B2004" s="688"/>
      <c r="C2004" s="188" t="s">
        <v>497</v>
      </c>
      <c r="D2004" s="233">
        <f t="shared" ref="D2004:X2004" si="95">D1991/D1997</f>
        <v>0.1155222545291881</v>
      </c>
      <c r="E2004" s="188" t="e">
        <f t="shared" si="95"/>
        <v>#DIV/0!</v>
      </c>
      <c r="F2004" s="188" t="e">
        <f t="shared" si="95"/>
        <v>#DIV/0!</v>
      </c>
      <c r="G2004" s="188">
        <f t="shared" si="95"/>
        <v>0</v>
      </c>
      <c r="H2004" s="188" t="e">
        <f t="shared" si="95"/>
        <v>#DIV/0!</v>
      </c>
      <c r="I2004" s="188" t="e">
        <f t="shared" si="95"/>
        <v>#DIV/0!</v>
      </c>
      <c r="J2004" s="188">
        <f t="shared" si="95"/>
        <v>9.9337748344370855E-2</v>
      </c>
      <c r="K2004" s="188" t="e">
        <f t="shared" si="95"/>
        <v>#DIV/0!</v>
      </c>
      <c r="L2004" s="188">
        <f t="shared" si="95"/>
        <v>0.27215189873417722</v>
      </c>
      <c r="M2004" s="188">
        <f t="shared" si="95"/>
        <v>0</v>
      </c>
      <c r="N2004" s="188" t="e">
        <f t="shared" si="95"/>
        <v>#DIV/0!</v>
      </c>
      <c r="O2004" s="188" t="e">
        <f t="shared" si="95"/>
        <v>#DIV/0!</v>
      </c>
      <c r="P2004" s="188" t="e">
        <f t="shared" si="95"/>
        <v>#DIV/0!</v>
      </c>
      <c r="Q2004" s="188" t="e">
        <f t="shared" si="95"/>
        <v>#DIV/0!</v>
      </c>
      <c r="R2004" s="188" t="e">
        <f t="shared" si="95"/>
        <v>#DIV/0!</v>
      </c>
      <c r="S2004" s="188">
        <f t="shared" si="95"/>
        <v>0.20833333333333334</v>
      </c>
      <c r="T2004" s="188" t="e">
        <f t="shared" si="95"/>
        <v>#DIV/0!</v>
      </c>
      <c r="U2004" s="188" t="e">
        <f t="shared" si="95"/>
        <v>#DIV/0!</v>
      </c>
      <c r="V2004" s="188">
        <f t="shared" si="95"/>
        <v>0.23728813559322035</v>
      </c>
      <c r="W2004" s="188" t="e">
        <f t="shared" si="95"/>
        <v>#DIV/0!</v>
      </c>
      <c r="X2004" s="188">
        <f t="shared" si="95"/>
        <v>0.11027992277992278</v>
      </c>
      <c r="Y2004" s="188"/>
      <c r="Z2004" s="404"/>
    </row>
    <row r="2005" spans="1:26" s="204" customFormat="1" x14ac:dyDescent="0.25">
      <c r="A2005" s="694"/>
      <c r="B2005" s="688"/>
      <c r="C2005" s="189" t="s">
        <v>445</v>
      </c>
      <c r="D2005" s="234">
        <f>D2004/'Summary (banks)'!$D$81</f>
        <v>2.5691711375828943</v>
      </c>
      <c r="E2005" s="230" t="e">
        <f>E2004/'Summary (banks)'!$E$81</f>
        <v>#DIV/0!</v>
      </c>
      <c r="F2005" s="230" t="e">
        <f>F2004/'Summary (banks)'!$F$81</f>
        <v>#DIV/0!</v>
      </c>
      <c r="G2005" s="230">
        <f>G2004/'Summary (banks)'!$G$81</f>
        <v>0</v>
      </c>
      <c r="H2005" s="230" t="e">
        <f>H2004/'Summary (banks)'!$H$81</f>
        <v>#DIV/0!</v>
      </c>
      <c r="I2005" s="230" t="e">
        <f>I2004/'Summary (banks)'!$I$81</f>
        <v>#DIV/0!</v>
      </c>
      <c r="J2005" s="230">
        <f>J2004/'Summary (banks)'!$J$81</f>
        <v>1.8421723748384957</v>
      </c>
      <c r="K2005" s="230" t="e">
        <f>K2004/'Summary (banks)'!$K$81</f>
        <v>#DIV/0!</v>
      </c>
      <c r="L2005" s="230">
        <f>L2004/'Summary (banks)'!$L$81</f>
        <v>5.8659400251466023</v>
      </c>
      <c r="M2005" s="230">
        <f>M2004/'Summary (banks)'!$M$81</f>
        <v>0</v>
      </c>
      <c r="N2005" s="230" t="e">
        <f>N2004/'Summary (banks)'!$N$81</f>
        <v>#DIV/0!</v>
      </c>
      <c r="O2005" s="230" t="e">
        <f>O2004/'Summary (banks)'!$O$81</f>
        <v>#DIV/0!</v>
      </c>
      <c r="P2005" s="230" t="e">
        <f>P2004/'Summary (banks)'!$P$81</f>
        <v>#DIV/0!</v>
      </c>
      <c r="Q2005" s="230" t="e">
        <f>Q2004/'Summary (banks)'!$Q$81</f>
        <v>#DIV/0!</v>
      </c>
      <c r="R2005" s="230" t="e">
        <f>R2004/'Summary (banks)'!$R$81</f>
        <v>#DIV/0!</v>
      </c>
      <c r="S2005" s="230">
        <f>S2004/'Summary (banks)'!$S$81</f>
        <v>3.4097246427326593</v>
      </c>
      <c r="T2005" s="230" t="e">
        <f>T2004/'Summary (banks)'!$T$81</f>
        <v>#DIV/0!</v>
      </c>
      <c r="U2005" s="230" t="e">
        <f>U2004/'Summary (banks)'!$U$81</f>
        <v>#DIV/0!</v>
      </c>
      <c r="V2005" s="230">
        <f>V2004/'Summary (banks)'!$V$81</f>
        <v>4.5774216055092287</v>
      </c>
      <c r="W2005" s="230" t="e">
        <f>W2004/'Summary (banks)'!$W$81</f>
        <v>#DIV/0!</v>
      </c>
      <c r="X2005" s="230">
        <f>X2004/'Summary (banks)'!$X$81</f>
        <v>0.69583724235350508</v>
      </c>
      <c r="Z2005" s="397"/>
    </row>
    <row r="2006" spans="1:26" s="364" customFormat="1" x14ac:dyDescent="0.25">
      <c r="A2006" s="694"/>
      <c r="B2006" s="688"/>
      <c r="C2006" s="359" t="s">
        <v>446</v>
      </c>
      <c r="D2006" s="363">
        <f>D2004/'Summary (banks)'!$D$84</f>
        <v>2.0007296243504586</v>
      </c>
      <c r="E2006" s="264" t="e">
        <f>E2004/'Summary (banks)'!$E$84</f>
        <v>#DIV/0!</v>
      </c>
      <c r="F2006" s="264" t="e">
        <f>F2004/'Summary (banks)'!$F$84</f>
        <v>#DIV/0!</v>
      </c>
      <c r="G2006" s="264">
        <f>G2004/'Summary (banks)'!$G$84</f>
        <v>0</v>
      </c>
      <c r="H2006" s="264" t="e">
        <f>H2004/'Summary (banks)'!$H$84</f>
        <v>#DIV/0!</v>
      </c>
      <c r="I2006" s="264" t="e">
        <f>I2004/'Summary (banks)'!$I$84</f>
        <v>#DIV/0!</v>
      </c>
      <c r="J2006" s="264">
        <f>J2004/'Summary (banks)'!$J$84</f>
        <v>1.5773745457308193</v>
      </c>
      <c r="K2006" s="264" t="e">
        <f>K2004/'Summary (banks)'!$K$84</f>
        <v>#DIV/0!</v>
      </c>
      <c r="L2006" s="264">
        <f>L2004/'Summary (banks)'!$L$84</f>
        <v>4.8901874598928963</v>
      </c>
      <c r="M2006" s="264">
        <f>M2004/'Summary (banks)'!$M$84</f>
        <v>0</v>
      </c>
      <c r="N2006" s="264" t="e">
        <f>N2004/'Summary (banks)'!$N$84</f>
        <v>#DIV/0!</v>
      </c>
      <c r="O2006" s="264" t="e">
        <f>O2004/'Summary (banks)'!$O$84</f>
        <v>#DIV/0!</v>
      </c>
      <c r="P2006" s="264" t="e">
        <f>P2004/'Summary (banks)'!$P$84</f>
        <v>#DIV/0!</v>
      </c>
      <c r="Q2006" s="264" t="e">
        <f>Q2004/'Summary (banks)'!$Q$84</f>
        <v>#DIV/0!</v>
      </c>
      <c r="R2006" s="264" t="e">
        <f>R2004/'Summary (banks)'!$R$84</f>
        <v>#DIV/0!</v>
      </c>
      <c r="S2006" s="264">
        <f>S2004/'Summary (banks)'!$S$84</f>
        <v>3.2279475509319466</v>
      </c>
      <c r="T2006" s="264" t="e">
        <f>T2004/'Summary (banks)'!$T$84</f>
        <v>#DIV/0!</v>
      </c>
      <c r="U2006" s="264" t="e">
        <f>U2004/'Summary (banks)'!$U$84</f>
        <v>#DIV/0!</v>
      </c>
      <c r="V2006" s="264">
        <f>V2004/'Summary (banks)'!$V$84</f>
        <v>3.4754143188731237</v>
      </c>
      <c r="W2006" s="264" t="e">
        <f>W2004/'Summary (banks)'!$W$84</f>
        <v>#DIV/0!</v>
      </c>
      <c r="X2006" s="264">
        <f>X2004/'Summary (banks)'!$X$84</f>
        <v>0.63749706569599729</v>
      </c>
      <c r="Y2006" s="360"/>
      <c r="Z2006" s="397"/>
    </row>
    <row r="2007" spans="1:26" s="204" customFormat="1" ht="15.75" thickBot="1" x14ac:dyDescent="0.3">
      <c r="A2007" s="694"/>
      <c r="B2007" s="688"/>
      <c r="C2007" s="372" t="s">
        <v>447</v>
      </c>
      <c r="D2007" s="234">
        <f>D2004/'Summary (banks)'!$D$92</f>
        <v>2.7659022935185091</v>
      </c>
      <c r="E2007" s="230" t="e">
        <f>E2004/'Summary (banks)'!$E$86</f>
        <v>#DIV/0!</v>
      </c>
      <c r="F2007" s="230" t="e">
        <f>F2004/'Summary (banks)'!$F$86</f>
        <v>#DIV/0!</v>
      </c>
      <c r="G2007" s="230">
        <f>G2004/'Summary (banks)'!$G$86</f>
        <v>0</v>
      </c>
      <c r="H2007" s="230" t="e">
        <f>H2004/'Summary (banks)'!$H$86</f>
        <v>#DIV/0!</v>
      </c>
      <c r="I2007" s="230" t="e">
        <f>I2004/'Summary (banks)'!$I$86</f>
        <v>#DIV/0!</v>
      </c>
      <c r="J2007" s="230">
        <f>J2004/'Summary (banks)'!$J$86</f>
        <v>0.88409336992924226</v>
      </c>
      <c r="K2007" s="230" t="e">
        <f>K2004/'Summary (banks)'!$K$86</f>
        <v>#DIV/0!</v>
      </c>
      <c r="L2007" s="230">
        <f>L2004/'Summary (banks)'!$L$86</f>
        <v>1.0437897338187854</v>
      </c>
      <c r="M2007" s="230">
        <f>M2004/'Summary (banks)'!$M$86</f>
        <v>0</v>
      </c>
      <c r="N2007" s="230" t="e">
        <f>N2004/'Summary (banks)'!$N$86</f>
        <v>#DIV/0!</v>
      </c>
      <c r="O2007" s="230" t="e">
        <f>O2004/'Summary (banks)'!$O$86</f>
        <v>#DIV/0!</v>
      </c>
      <c r="P2007" s="230" t="e">
        <f>P2004/'Summary (banks)'!$P$86</f>
        <v>#DIV/0!</v>
      </c>
      <c r="Q2007" s="230" t="e">
        <f>Q2004/'Summary (banks)'!$Q$86</f>
        <v>#DIV/0!</v>
      </c>
      <c r="R2007" s="230" t="e">
        <f>R2004/'Summary (banks)'!$R$86</f>
        <v>#DIV/0!</v>
      </c>
      <c r="S2007" s="230">
        <f>S2004/'Summary (banks)'!$S$86</f>
        <v>1.3199013157894737</v>
      </c>
      <c r="T2007" s="230" t="e">
        <f>T2004/'Summary (banks)'!$T$86</f>
        <v>#DIV/0!</v>
      </c>
      <c r="U2007" s="230" t="e">
        <f>U2004/'Summary (banks)'!$U$86</f>
        <v>#DIV/0!</v>
      </c>
      <c r="V2007" s="230">
        <f>V2004/'Summary (banks)'!$V$86</f>
        <v>1.5052511178122077</v>
      </c>
      <c r="W2007" s="230" t="e">
        <f>W2004/'Summary (banks)'!$W$86</f>
        <v>#DIV/0!</v>
      </c>
      <c r="X2007" s="230">
        <f>X2004/'Summary (banks)'!$X$86</f>
        <v>0.23190551662773887</v>
      </c>
      <c r="Z2007" s="397"/>
    </row>
    <row r="2008" spans="1:26" s="230" customFormat="1" ht="15.75" thickBot="1" x14ac:dyDescent="0.3">
      <c r="A2008" s="694"/>
      <c r="B2008" s="688"/>
      <c r="C2008" s="201" t="s">
        <v>498</v>
      </c>
      <c r="D2008" s="201">
        <f t="shared" ref="D2008:X2008" si="96">D1991/D1988</f>
        <v>0.36003895929646501</v>
      </c>
      <c r="E2008" s="201" t="e">
        <f t="shared" si="96"/>
        <v>#DIV/0!</v>
      </c>
      <c r="F2008" s="201" t="e">
        <f t="shared" si="96"/>
        <v>#DIV/0!</v>
      </c>
      <c r="G2008" s="201">
        <f t="shared" si="96"/>
        <v>0</v>
      </c>
      <c r="H2008" s="201" t="e">
        <f t="shared" si="96"/>
        <v>#DIV/0!</v>
      </c>
      <c r="I2008" s="201" t="e">
        <f t="shared" si="96"/>
        <v>#DIV/0!</v>
      </c>
      <c r="J2008" s="201">
        <f t="shared" si="96"/>
        <v>0.25423728813559321</v>
      </c>
      <c r="K2008" s="201" t="e">
        <f t="shared" si="96"/>
        <v>#DIV/0!</v>
      </c>
      <c r="L2008" s="201">
        <f t="shared" si="96"/>
        <v>0.62318840579710144</v>
      </c>
      <c r="M2008" s="201">
        <f t="shared" si="96"/>
        <v>0</v>
      </c>
      <c r="N2008" s="201" t="e">
        <f t="shared" si="96"/>
        <v>#DIV/0!</v>
      </c>
      <c r="O2008" s="201" t="e">
        <f t="shared" si="96"/>
        <v>#DIV/0!</v>
      </c>
      <c r="P2008" s="201" t="e">
        <f t="shared" si="96"/>
        <v>#DIV/0!</v>
      </c>
      <c r="Q2008" s="201" t="e">
        <f t="shared" si="96"/>
        <v>#DIV/0!</v>
      </c>
      <c r="R2008" s="201" t="e">
        <f t="shared" si="96"/>
        <v>#DIV/0!</v>
      </c>
      <c r="S2008" s="201">
        <f t="shared" si="96"/>
        <v>0.55555555555555558</v>
      </c>
      <c r="T2008" s="201" t="e">
        <f t="shared" si="96"/>
        <v>#DIV/0!</v>
      </c>
      <c r="U2008" s="201" t="e">
        <f t="shared" si="96"/>
        <v>#DIV/0!</v>
      </c>
      <c r="V2008" s="201">
        <f t="shared" si="96"/>
        <v>0.48695652173913045</v>
      </c>
      <c r="W2008" s="201" t="e">
        <f t="shared" si="96"/>
        <v>#DIV/0!</v>
      </c>
      <c r="X2008" s="201">
        <f t="shared" si="96"/>
        <v>0.35126825518831667</v>
      </c>
      <c r="Y2008" s="201"/>
      <c r="Z2008" s="407"/>
    </row>
    <row r="2009" spans="1:26" s="230" customFormat="1" x14ac:dyDescent="0.25">
      <c r="A2009" s="694"/>
      <c r="B2009" s="688"/>
      <c r="C2009" s="382" t="s">
        <v>445</v>
      </c>
      <c r="D2009" s="230">
        <f>D2008/'Summary (banks)'!$D$94</f>
        <v>1.8643762654584179</v>
      </c>
      <c r="E2009" s="230" t="e">
        <f>E2008/'Summary (banks)'!$E$94</f>
        <v>#DIV/0!</v>
      </c>
      <c r="F2009" s="230" t="e">
        <f>F2008/'Summary (banks)'!$F$94</f>
        <v>#DIV/0!</v>
      </c>
      <c r="G2009" s="230">
        <f>G2008/'Summary (banks)'!$G$94</f>
        <v>0</v>
      </c>
      <c r="H2009" s="230" t="e">
        <f>H2008/'Summary (banks)'!$H$94</f>
        <v>#DIV/0!</v>
      </c>
      <c r="I2009" s="230" t="e">
        <f>I2008/'Summary (banks)'!$I$94</f>
        <v>#DIV/0!</v>
      </c>
      <c r="J2009" s="230">
        <f>J2008/'Summary (banks)'!$J$94</f>
        <v>1.1150603348279982</v>
      </c>
      <c r="K2009" s="230" t="e">
        <f>K2008/'Summary (banks)'!$K$94</f>
        <v>#DIV/0!</v>
      </c>
      <c r="L2009" s="230">
        <f>L2008/'Summary (banks)'!$L$94</f>
        <v>2.6150254115292215</v>
      </c>
      <c r="M2009" s="230">
        <f>M2008/'Summary (banks)'!$M$94</f>
        <v>0</v>
      </c>
      <c r="N2009" s="230" t="e">
        <f>N2008/'Summary (banks)'!$N$94</f>
        <v>#DIV/0!</v>
      </c>
      <c r="O2009" s="230" t="e">
        <f>O2008/'Summary (banks)'!$O$94</f>
        <v>#DIV/0!</v>
      </c>
      <c r="P2009" s="230" t="e">
        <f>P2008/'Summary (banks)'!$P$94</f>
        <v>#DIV/0!</v>
      </c>
      <c r="Q2009" s="230" t="e">
        <f>Q2008/'Summary (banks)'!$Q$94</f>
        <v>#DIV/0!</v>
      </c>
      <c r="R2009" s="230" t="e">
        <f>R2008/'Summary (banks)'!$R$94</f>
        <v>#DIV/0!</v>
      </c>
      <c r="S2009" s="230">
        <f>S2008/'Summary (banks)'!$S$94</f>
        <v>2.5200418264203557</v>
      </c>
      <c r="T2009" s="230" t="e">
        <f>T2008/'Summary (banks)'!$T$94</f>
        <v>#DIV/0!</v>
      </c>
      <c r="U2009" s="230" t="e">
        <f>U2008/'Summary (banks)'!$U$94</f>
        <v>#DIV/0!</v>
      </c>
      <c r="V2009" s="230">
        <f>V2008/'Summary (banks)'!$V$94</f>
        <v>2.3409311370291603</v>
      </c>
      <c r="W2009" s="230" t="e">
        <f>W2008/'Summary (banks)'!$W$94</f>
        <v>#DIV/0!</v>
      </c>
      <c r="X2009" s="230">
        <f>X2008/'Summary (banks)'!$X$94</f>
        <v>0.75727282650185357</v>
      </c>
      <c r="Z2009" s="399"/>
    </row>
    <row r="2010" spans="1:26" s="386" customFormat="1" x14ac:dyDescent="0.25">
      <c r="A2010" s="694"/>
      <c r="B2010" s="688"/>
      <c r="C2010" s="383" t="s">
        <v>446</v>
      </c>
      <c r="D2010" s="264">
        <f>D2008/'Summary (banks)'!$D$97</f>
        <v>1.3636443499614368</v>
      </c>
      <c r="E2010" s="264" t="e">
        <f>E2008/'Summary (banks)'!$E$97</f>
        <v>#DIV/0!</v>
      </c>
      <c r="F2010" s="264" t="e">
        <f>F2008/'Summary (banks)'!$F$97</f>
        <v>#DIV/0!</v>
      </c>
      <c r="G2010" s="264">
        <f>G2008/'Summary (banks)'!$G$97</f>
        <v>0</v>
      </c>
      <c r="H2010" s="264" t="e">
        <f>H2008/'Summary (banks)'!$H$97</f>
        <v>#DIV/0!</v>
      </c>
      <c r="I2010" s="264" t="e">
        <f>I2008/'Summary (banks)'!$I$97</f>
        <v>#DIV/0!</v>
      </c>
      <c r="J2010" s="264">
        <f>J2008/'Summary (banks)'!$J$97</f>
        <v>0.92792559224811211</v>
      </c>
      <c r="K2010" s="264" t="e">
        <f>K2008/'Summary (banks)'!$K$97</f>
        <v>#DIV/0!</v>
      </c>
      <c r="L2010" s="264">
        <f>L2008/'Summary (banks)'!$L$97</f>
        <v>1.8936092743220134</v>
      </c>
      <c r="M2010" s="264">
        <f>M2008/'Summary (banks)'!$M$97</f>
        <v>0</v>
      </c>
      <c r="N2010" s="264" t="e">
        <f>N2008/'Summary (banks)'!$N$97</f>
        <v>#DIV/0!</v>
      </c>
      <c r="O2010" s="264" t="e">
        <f>O2008/'Summary (banks)'!$O$97</f>
        <v>#DIV/0!</v>
      </c>
      <c r="P2010" s="264" t="e">
        <f>P2008/'Summary (banks)'!$P$97</f>
        <v>#DIV/0!</v>
      </c>
      <c r="Q2010" s="264" t="e">
        <f>Q2008/'Summary (banks)'!$Q$97</f>
        <v>#DIV/0!</v>
      </c>
      <c r="R2010" s="264" t="e">
        <f>R2008/'Summary (banks)'!$R$97</f>
        <v>#DIV/0!</v>
      </c>
      <c r="S2010" s="264">
        <f>S2008/'Summary (banks)'!$S$97</f>
        <v>2.9916197081346629</v>
      </c>
      <c r="T2010" s="264" t="e">
        <f>T2008/'Summary (banks)'!$T$97</f>
        <v>#DIV/0!</v>
      </c>
      <c r="U2010" s="264" t="e">
        <f>U2008/'Summary (banks)'!$U$97</f>
        <v>#DIV/0!</v>
      </c>
      <c r="V2010" s="264">
        <f>V2008/'Summary (banks)'!$V$97</f>
        <v>1.8644560987988497</v>
      </c>
      <c r="W2010" s="264" t="e">
        <f>W2008/'Summary (banks)'!$W$97</f>
        <v>#DIV/0!</v>
      </c>
      <c r="X2010" s="264">
        <f>X2008/'Summary (banks)'!$X$97</f>
        <v>0.64767039267487136</v>
      </c>
      <c r="Y2010" s="264"/>
      <c r="Z2010" s="399"/>
    </row>
    <row r="2011" spans="1:26" s="230" customFormat="1" x14ac:dyDescent="0.25">
      <c r="A2011" s="694"/>
      <c r="B2011" s="688"/>
      <c r="C2011" s="385" t="s">
        <v>447</v>
      </c>
      <c r="D2011" s="230">
        <f>D2008/'Summary (banks)'!$D$105</f>
        <v>1.6595694940146235</v>
      </c>
      <c r="E2011" s="230" t="e">
        <f>E2008/'Summary (banks)'!$E$99</f>
        <v>#DIV/0!</v>
      </c>
      <c r="F2011" s="230" t="e">
        <f>F2008/'Summary (banks)'!$F$99</f>
        <v>#DIV/0!</v>
      </c>
      <c r="G2011" s="230">
        <f>G2008/'Summary (banks)'!$G$99</f>
        <v>0</v>
      </c>
      <c r="H2011" s="230" t="e">
        <f>H2008/'Summary (banks)'!$H$99</f>
        <v>#DIV/0!</v>
      </c>
      <c r="I2011" s="230" t="e">
        <f>I2008/'Summary (banks)'!$I$99</f>
        <v>#DIV/0!</v>
      </c>
      <c r="J2011" s="230">
        <f>J2008/'Summary (banks)'!$J$99</f>
        <v>0.70011922407681892</v>
      </c>
      <c r="K2011" s="230" t="e">
        <f>K2008/'Summary (banks)'!$K$99</f>
        <v>#DIV/0!</v>
      </c>
      <c r="L2011" s="230">
        <f>L2008/'Summary (banks)'!$L$99</f>
        <v>1.2064407438605587</v>
      </c>
      <c r="M2011" s="230">
        <f>M2008/'Summary (banks)'!$M$99</f>
        <v>0</v>
      </c>
      <c r="N2011" s="230" t="e">
        <f>N2008/'Summary (banks)'!$N$99</f>
        <v>#DIV/0!</v>
      </c>
      <c r="O2011" s="230" t="e">
        <f>O2008/'Summary (banks)'!$O$99</f>
        <v>#DIV/0!</v>
      </c>
      <c r="P2011" s="230" t="e">
        <f>P2008/'Summary (banks)'!$P$99</f>
        <v>#DIV/0!</v>
      </c>
      <c r="Q2011" s="230" t="e">
        <f>Q2008/'Summary (banks)'!$Q$99</f>
        <v>#DIV/0!</v>
      </c>
      <c r="R2011" s="230" t="e">
        <f>R2008/'Summary (banks)'!$R$99</f>
        <v>#DIV/0!</v>
      </c>
      <c r="S2011" s="230">
        <f>S2008/'Summary (banks)'!$S$99</f>
        <v>2.0138888888888888</v>
      </c>
      <c r="T2011" s="230" t="e">
        <f>T2008/'Summary (banks)'!$T$99</f>
        <v>#DIV/0!</v>
      </c>
      <c r="U2011" s="230" t="e">
        <f>U2008/'Summary (banks)'!$U$99</f>
        <v>#DIV/0!</v>
      </c>
      <c r="V2011" s="230">
        <f>V2008/'Summary (banks)'!$V$99</f>
        <v>1.2129101093624968</v>
      </c>
      <c r="W2011" s="230" t="e">
        <f>W2008/'Summary (banks)'!$W$99</f>
        <v>#DIV/0!</v>
      </c>
      <c r="X2011" s="230">
        <f>X2008/'Summary (banks)'!$X$99</f>
        <v>0.54641728584849258</v>
      </c>
      <c r="Z2011" s="399"/>
    </row>
    <row r="2012" spans="1:26" s="51" customFormat="1" ht="15.75" thickBot="1" x14ac:dyDescent="0.3">
      <c r="A2012" s="422"/>
      <c r="B2012" s="423"/>
      <c r="C2012" s="424"/>
      <c r="D2012" s="425"/>
      <c r="E2012" s="426"/>
      <c r="F2012" s="426"/>
      <c r="G2012" s="426"/>
      <c r="H2012" s="426"/>
      <c r="I2012" s="426"/>
      <c r="J2012" s="426"/>
      <c r="K2012" s="426"/>
      <c r="L2012" s="426"/>
      <c r="M2012" s="426"/>
      <c r="N2012" s="426"/>
      <c r="O2012" s="426"/>
      <c r="P2012" s="426"/>
      <c r="Q2012" s="426"/>
      <c r="R2012" s="426"/>
      <c r="S2012" s="426"/>
      <c r="T2012" s="426"/>
      <c r="U2012" s="426"/>
      <c r="V2012" s="426"/>
      <c r="W2012" s="426"/>
      <c r="X2012" s="426"/>
      <c r="Y2012" s="97"/>
      <c r="Z2012" s="97"/>
    </row>
    <row r="2013" spans="1:26" s="204" customFormat="1" ht="15.75" thickBot="1" x14ac:dyDescent="0.3">
      <c r="A2013" s="682" t="s">
        <v>361</v>
      </c>
      <c r="B2013" s="684" t="s">
        <v>331</v>
      </c>
      <c r="C2013" s="188" t="s">
        <v>2</v>
      </c>
      <c r="D2013" s="203">
        <f>SUM(E2013:X2013)</f>
        <v>1</v>
      </c>
      <c r="E2013" s="203"/>
      <c r="F2013" s="203"/>
      <c r="G2013" s="203"/>
      <c r="H2013" s="203"/>
      <c r="I2013" s="203"/>
      <c r="J2013" s="188"/>
      <c r="K2013" s="188"/>
      <c r="L2013" s="188"/>
      <c r="M2013" s="188">
        <f>'BPCE group'!C21</f>
        <v>1</v>
      </c>
      <c r="N2013" s="188"/>
      <c r="O2013" s="188"/>
      <c r="P2013" s="188"/>
      <c r="Q2013" s="188"/>
      <c r="R2013" s="188"/>
      <c r="S2013" s="188"/>
      <c r="T2013" s="188"/>
      <c r="U2013" s="188"/>
      <c r="V2013" s="188"/>
      <c r="W2013" s="188"/>
      <c r="X2013" s="188"/>
      <c r="Y2013" s="188"/>
      <c r="Z2013" s="404"/>
    </row>
    <row r="2014" spans="1:26" s="23" customFormat="1" x14ac:dyDescent="0.25">
      <c r="A2014" s="683"/>
      <c r="B2014" s="685"/>
      <c r="C2014" s="189" t="s">
        <v>333</v>
      </c>
      <c r="D2014" s="230">
        <f>D2013/'Summary (banks)'!$D$3</f>
        <v>2.0474708986699289E-6</v>
      </c>
      <c r="E2014" s="230">
        <f>E2013/'Summary (banks)'!$E$3</f>
        <v>0</v>
      </c>
      <c r="F2014" s="230">
        <f>F2013/'Summary (banks)'!$F$3</f>
        <v>0</v>
      </c>
      <c r="G2014" s="230">
        <f>G2013/'Summary (banks)'!$G$3</f>
        <v>0</v>
      </c>
      <c r="H2014" s="230">
        <f>H2013/'Summary (banks)'!$H$3</f>
        <v>0</v>
      </c>
      <c r="I2014" s="230">
        <f>I2013/'Summary (banks)'!$I$3</f>
        <v>0</v>
      </c>
      <c r="J2014" s="230">
        <f>J2013/'Summary (banks)'!$J$3</f>
        <v>0</v>
      </c>
      <c r="K2014" s="230">
        <f>K2013/'Summary (banks)'!$K$3</f>
        <v>0</v>
      </c>
      <c r="L2014" s="230">
        <f>L2013/'Summary (banks)'!$L$3</f>
        <v>0</v>
      </c>
      <c r="M2014" s="230">
        <f>M2013/'Summary (banks)'!$M$3</f>
        <v>4.1904123365739191E-5</v>
      </c>
      <c r="N2014" s="230">
        <f>N2013/'Summary (banks)'!$N$3</f>
        <v>0</v>
      </c>
      <c r="O2014" s="230">
        <f>O2013/'Summary (banks)'!$O$3</f>
        <v>0</v>
      </c>
      <c r="P2014" s="230">
        <f>P2013/'Summary (banks)'!$P$3</f>
        <v>0</v>
      </c>
      <c r="Q2014" s="230">
        <f>Q2013/'Summary (banks)'!$Q$3</f>
        <v>0</v>
      </c>
      <c r="R2014" s="230">
        <f>R2013/'Summary (banks)'!$R$3</f>
        <v>0</v>
      </c>
      <c r="S2014" s="230">
        <f>S2013/'Summary (banks)'!$S$3</f>
        <v>0</v>
      </c>
      <c r="T2014" s="230">
        <f>T2013/'Summary (banks)'!$T$3</f>
        <v>0</v>
      </c>
      <c r="U2014" s="230">
        <f>U2013/'Summary (banks)'!$U$3</f>
        <v>0</v>
      </c>
      <c r="V2014" s="230">
        <f>V2013/'Summary (banks)'!$V$3</f>
        <v>0</v>
      </c>
      <c r="W2014" s="230">
        <f>W2013/'Summary (banks)'!$W$3</f>
        <v>0</v>
      </c>
      <c r="X2014" s="230">
        <f>X2013/'Summary (banks)'!$X$3</f>
        <v>0</v>
      </c>
      <c r="Y2014" s="204"/>
      <c r="Z2014" s="397"/>
    </row>
    <row r="2015" spans="1:26" s="360" customFormat="1" ht="15.75" thickBot="1" x14ac:dyDescent="0.3">
      <c r="A2015" s="683"/>
      <c r="B2015" s="685"/>
      <c r="C2015" s="359" t="s">
        <v>334</v>
      </c>
      <c r="D2015" s="264">
        <f>D2013/'Summary (banks)'!$D$7</f>
        <v>3.9007781930502206E-6</v>
      </c>
      <c r="E2015" s="264">
        <f>E2013/'Summary (banks)'!$E$7</f>
        <v>0</v>
      </c>
      <c r="F2015" s="264">
        <f>F2013/'Summary (banks)'!$F$7</f>
        <v>0</v>
      </c>
      <c r="G2015" s="264">
        <f>G2013/'Summary (banks)'!$G$7</f>
        <v>0</v>
      </c>
      <c r="H2015" s="264">
        <f>H2013/'Summary (banks)'!$H$7</f>
        <v>0</v>
      </c>
      <c r="I2015" s="264">
        <f>I2013/'Summary (banks)'!$I$7</f>
        <v>0</v>
      </c>
      <c r="J2015" s="264">
        <f>J2013/'Summary (banks)'!$J$7</f>
        <v>0</v>
      </c>
      <c r="K2015" s="264">
        <f>K2013/'Summary (banks)'!$K$7</f>
        <v>0</v>
      </c>
      <c r="L2015" s="264">
        <f>L2013/'Summary (banks)'!$L$7</f>
        <v>0</v>
      </c>
      <c r="M2015" s="264">
        <f>M2013/'Summary (banks)'!$M$7</f>
        <v>2.1070375052675939E-4</v>
      </c>
      <c r="N2015" s="264">
        <f>N2013/'Summary (banks)'!$N$7</f>
        <v>0</v>
      </c>
      <c r="O2015" s="264">
        <f>O2013/'Summary (banks)'!$O$7</f>
        <v>0</v>
      </c>
      <c r="P2015" s="264">
        <f>P2013/'Summary (banks)'!$P$7</f>
        <v>0</v>
      </c>
      <c r="Q2015" s="264">
        <f>Q2013/'Summary (banks)'!$Q$7</f>
        <v>0</v>
      </c>
      <c r="R2015" s="264">
        <f>R2013/'Summary (banks)'!$R$7</f>
        <v>0</v>
      </c>
      <c r="S2015" s="264">
        <f>S2013/'Summary (banks)'!$S$7</f>
        <v>0</v>
      </c>
      <c r="T2015" s="264">
        <f>T2013/'Summary (banks)'!$T$7</f>
        <v>0</v>
      </c>
      <c r="U2015" s="264">
        <f>U2013/'Summary (banks)'!$U$7</f>
        <v>0</v>
      </c>
      <c r="V2015" s="264">
        <f>V2013/'Summary (banks)'!$V$7</f>
        <v>0</v>
      </c>
      <c r="W2015" s="264">
        <f>W2013/'Summary (banks)'!$W$7</f>
        <v>0</v>
      </c>
      <c r="X2015" s="264">
        <f>X2013/'Summary (banks)'!$X$7</f>
        <v>0</v>
      </c>
      <c r="Z2015" s="397"/>
    </row>
    <row r="2016" spans="1:26" s="204" customFormat="1" ht="15.75" thickBot="1" x14ac:dyDescent="0.3">
      <c r="A2016" s="683"/>
      <c r="B2016" s="685"/>
      <c r="C2016" s="188" t="s">
        <v>6</v>
      </c>
      <c r="D2016" s="203">
        <f>SUM(E2016:X2016)</f>
        <v>-1</v>
      </c>
      <c r="E2016" s="203"/>
      <c r="F2016" s="203"/>
      <c r="G2016" s="203"/>
      <c r="H2016" s="203"/>
      <c r="I2016" s="203"/>
      <c r="J2016" s="188"/>
      <c r="K2016" s="188"/>
      <c r="L2016" s="188"/>
      <c r="M2016" s="188">
        <f>'BPCE group'!E21</f>
        <v>-1</v>
      </c>
      <c r="N2016" s="188"/>
      <c r="O2016" s="188"/>
      <c r="P2016" s="188"/>
      <c r="Q2016" s="188"/>
      <c r="R2016" s="188"/>
      <c r="S2016" s="188"/>
      <c r="T2016" s="188"/>
      <c r="U2016" s="188"/>
      <c r="V2016" s="188"/>
      <c r="W2016" s="188"/>
      <c r="X2016" s="188"/>
      <c r="Y2016" s="188"/>
      <c r="Z2016" s="404"/>
    </row>
    <row r="2017" spans="1:26" s="23" customFormat="1" x14ac:dyDescent="0.25">
      <c r="A2017" s="683"/>
      <c r="B2017" s="685"/>
      <c r="C2017" s="189" t="s">
        <v>335</v>
      </c>
      <c r="D2017" s="230">
        <f>D2016/'Summary (banks)'!$D$29</f>
        <v>-1.0602341910875844E-5</v>
      </c>
      <c r="E2017" s="230">
        <f>E2016/'Summary (banks)'!$E$29</f>
        <v>0</v>
      </c>
      <c r="F2017" s="230">
        <f>F2016/'Summary (banks)'!$F$29</f>
        <v>0</v>
      </c>
      <c r="G2017" s="230">
        <f>G2016/'Summary (banks)'!$G$29</f>
        <v>0</v>
      </c>
      <c r="H2017" s="230">
        <f>H2016/'Summary (banks)'!$H$29</f>
        <v>0</v>
      </c>
      <c r="I2017" s="230">
        <f>I2016/'Summary (banks)'!$I$29</f>
        <v>0</v>
      </c>
      <c r="J2017" s="230">
        <f>J2016/'Summary (banks)'!$J$29</f>
        <v>0</v>
      </c>
      <c r="K2017" s="230">
        <f>K2016/'Summary (banks)'!$K$29</f>
        <v>0</v>
      </c>
      <c r="L2017" s="230">
        <f>L2016/'Summary (banks)'!$L$29</f>
        <v>0</v>
      </c>
      <c r="M2017" s="230">
        <f>M2016/'Summary (banks)'!$M$29</f>
        <v>-1.5142337976983646E-4</v>
      </c>
      <c r="N2017" s="230">
        <f>N2016/'Summary (banks)'!$N$29</f>
        <v>0</v>
      </c>
      <c r="O2017" s="230">
        <f>O2016/'Summary (banks)'!$O$29</f>
        <v>0</v>
      </c>
      <c r="P2017" s="230">
        <f>P2016/'Summary (banks)'!$P$29</f>
        <v>0</v>
      </c>
      <c r="Q2017" s="230">
        <f>Q2016/'Summary (banks)'!$Q$29</f>
        <v>0</v>
      </c>
      <c r="R2017" s="230">
        <f>R2016/'Summary (banks)'!$R$29</f>
        <v>0</v>
      </c>
      <c r="S2017" s="230">
        <f>S2016/'Summary (banks)'!$S$29</f>
        <v>0</v>
      </c>
      <c r="T2017" s="230">
        <f>T2016/'Summary (banks)'!$T$29</f>
        <v>0</v>
      </c>
      <c r="U2017" s="230">
        <f>U2016/'Summary (banks)'!$U$29</f>
        <v>0</v>
      </c>
      <c r="V2017" s="230">
        <f>V2016/'Summary (banks)'!$V$29</f>
        <v>0</v>
      </c>
      <c r="W2017" s="230">
        <f>W2016/'Summary (banks)'!$W$29</f>
        <v>0</v>
      </c>
      <c r="X2017" s="230">
        <f>X2016/'Summary (banks)'!$X$29</f>
        <v>0</v>
      </c>
      <c r="Y2017" s="204"/>
      <c r="Z2017" s="397"/>
    </row>
    <row r="2018" spans="1:26" s="360" customFormat="1" ht="15.75" thickBot="1" x14ac:dyDescent="0.3">
      <c r="A2018" s="683"/>
      <c r="B2018" s="685"/>
      <c r="C2018" s="359" t="s">
        <v>336</v>
      </c>
      <c r="D2018" s="264">
        <f>D2016/'Summary (banks)'!$D$33</f>
        <v>-1.4774162645619955E-5</v>
      </c>
      <c r="E2018" s="264">
        <f>E2016/'Summary (banks)'!$E$33</f>
        <v>0</v>
      </c>
      <c r="F2018" s="264">
        <f>F2016/'Summary (banks)'!$F$33</f>
        <v>0</v>
      </c>
      <c r="G2018" s="264">
        <f>G2016/'Summary (banks)'!$G$33</f>
        <v>0</v>
      </c>
      <c r="H2018" s="264">
        <f>H2016/'Summary (banks)'!$H$33</f>
        <v>0</v>
      </c>
      <c r="I2018" s="264">
        <f>I2016/'Summary (banks)'!$I$33</f>
        <v>0</v>
      </c>
      <c r="J2018" s="264">
        <f>J2016/'Summary (banks)'!$J$33</f>
        <v>0</v>
      </c>
      <c r="K2018" s="264">
        <f>K2016/'Summary (banks)'!$K$33</f>
        <v>0</v>
      </c>
      <c r="L2018" s="264">
        <f>L2016/'Summary (banks)'!$L$33</f>
        <v>0</v>
      </c>
      <c r="M2018" s="264">
        <f>M2016/'Summary (banks)'!$M$33</f>
        <v>-5.7903879559930511E-4</v>
      </c>
      <c r="N2018" s="264">
        <f>N2016/'Summary (banks)'!$N$33</f>
        <v>0</v>
      </c>
      <c r="O2018" s="264">
        <f>O2016/'Summary (banks)'!$O$33</f>
        <v>0</v>
      </c>
      <c r="P2018" s="264">
        <f>P2016/'Summary (banks)'!$P$33</f>
        <v>0</v>
      </c>
      <c r="Q2018" s="264">
        <f>Q2016/'Summary (banks)'!$Q$33</f>
        <v>0</v>
      </c>
      <c r="R2018" s="264">
        <f>R2016/'Summary (banks)'!$R$33</f>
        <v>0</v>
      </c>
      <c r="S2018" s="264">
        <f>S2016/'Summary (banks)'!$S$33</f>
        <v>0</v>
      </c>
      <c r="T2018" s="264">
        <f>T2016/'Summary (banks)'!$T$33</f>
        <v>0</v>
      </c>
      <c r="U2018" s="264">
        <f>U2016/'Summary (banks)'!$U$33</f>
        <v>0</v>
      </c>
      <c r="V2018" s="264">
        <f>V2016/'Summary (banks)'!$V$33</f>
        <v>0</v>
      </c>
      <c r="W2018" s="264">
        <f>W2016/'Summary (banks)'!$W$33</f>
        <v>0</v>
      </c>
      <c r="X2018" s="264">
        <f>X2016/'Summary (banks)'!$X$33</f>
        <v>0</v>
      </c>
      <c r="Z2018" s="397"/>
    </row>
    <row r="2019" spans="1:26" s="204" customFormat="1" ht="15.75" thickBot="1" x14ac:dyDescent="0.3">
      <c r="A2019" s="683"/>
      <c r="B2019" s="685"/>
      <c r="C2019" s="188" t="s">
        <v>400</v>
      </c>
      <c r="D2019" s="203">
        <f>SUM(E2019:X2019)</f>
        <v>0</v>
      </c>
      <c r="E2019" s="203"/>
      <c r="F2019" s="203"/>
      <c r="G2019" s="203"/>
      <c r="H2019" s="203"/>
      <c r="I2019" s="203"/>
      <c r="J2019" s="188"/>
      <c r="K2019" s="188"/>
      <c r="L2019" s="188"/>
      <c r="M2019" s="188">
        <f>'BPCE group'!F21</f>
        <v>0</v>
      </c>
      <c r="N2019" s="188"/>
      <c r="O2019" s="188"/>
      <c r="P2019" s="188"/>
      <c r="Q2019" s="188"/>
      <c r="R2019" s="188"/>
      <c r="S2019" s="188"/>
      <c r="T2019" s="188"/>
      <c r="U2019" s="188"/>
      <c r="V2019" s="188"/>
      <c r="W2019" s="188"/>
      <c r="X2019" s="188"/>
      <c r="Y2019" s="188"/>
      <c r="Z2019" s="404"/>
    </row>
    <row r="2020" spans="1:26" s="23" customFormat="1" x14ac:dyDescent="0.25">
      <c r="A2020" s="683"/>
      <c r="B2020" s="685"/>
      <c r="C2020" s="189" t="s">
        <v>401</v>
      </c>
      <c r="D2020" s="230">
        <f>D2019/'Summary (banks)'!$D$42</f>
        <v>0</v>
      </c>
      <c r="E2020" s="230">
        <f>E2019/'Summary (banks)'!$E$42</f>
        <v>0</v>
      </c>
      <c r="F2020" s="230">
        <f>F2019/'Summary (banks)'!$F$42</f>
        <v>0</v>
      </c>
      <c r="G2020" s="230">
        <f>G2019/'Summary (banks)'!$G$42</f>
        <v>0</v>
      </c>
      <c r="H2020" s="230">
        <f>H2019/'Summary (banks)'!$H$42</f>
        <v>0</v>
      </c>
      <c r="I2020" s="230">
        <f>I2019/'Summary (banks)'!$I$42</f>
        <v>0</v>
      </c>
      <c r="J2020" s="230">
        <f>J2019/'Summary (banks)'!$J$42</f>
        <v>0</v>
      </c>
      <c r="K2020" s="230">
        <f>K2019/'Summary (banks)'!$K$42</f>
        <v>0</v>
      </c>
      <c r="L2020" s="230">
        <f>L2019/'Summary (banks)'!$L$42</f>
        <v>0</v>
      </c>
      <c r="M2020" s="230">
        <f>M2019/'Summary (banks)'!$M$42</f>
        <v>0</v>
      </c>
      <c r="N2020" s="230">
        <f>N2019/'Summary (banks)'!$N$42</f>
        <v>0</v>
      </c>
      <c r="O2020" s="230">
        <f>O2019/'Summary (banks)'!$O$42</f>
        <v>0</v>
      </c>
      <c r="P2020" s="230">
        <f>P2019/'Summary (banks)'!$P$42</f>
        <v>0</v>
      </c>
      <c r="Q2020" s="230">
        <f>Q2019/'Summary (banks)'!$Q$42</f>
        <v>0</v>
      </c>
      <c r="R2020" s="230">
        <f>R2019/'Summary (banks)'!$R$42</f>
        <v>0</v>
      </c>
      <c r="S2020" s="230">
        <f>S2019/'Summary (banks)'!$S$42</f>
        <v>0</v>
      </c>
      <c r="T2020" s="230">
        <f>T2019/'Summary (banks)'!$T$42</f>
        <v>0</v>
      </c>
      <c r="U2020" s="230">
        <f>U2019/'Summary (banks)'!$U$42</f>
        <v>0</v>
      </c>
      <c r="V2020" s="230">
        <f>V2019/'Summary (banks)'!$V$42</f>
        <v>0</v>
      </c>
      <c r="W2020" s="230">
        <f>W2019/'Summary (banks)'!$W$42</f>
        <v>0</v>
      </c>
      <c r="X2020" s="230">
        <f>X2019/'Summary (banks)'!$X$42</f>
        <v>0</v>
      </c>
      <c r="Y2020" s="204"/>
      <c r="Z2020" s="397"/>
    </row>
    <row r="2021" spans="1:26" s="360" customFormat="1" ht="15.75" thickBot="1" x14ac:dyDescent="0.3">
      <c r="A2021" s="683"/>
      <c r="B2021" s="685"/>
      <c r="C2021" s="359" t="s">
        <v>402</v>
      </c>
      <c r="D2021" s="264">
        <f>D2019/'Summary (banks)'!$D$46</f>
        <v>0</v>
      </c>
      <c r="E2021" s="264">
        <f>E2019/'Summary (banks)'!$E$46</f>
        <v>0</v>
      </c>
      <c r="F2021" s="264">
        <f>F2019/'Summary (banks)'!$F$46</f>
        <v>0</v>
      </c>
      <c r="G2021" s="264">
        <f>G2019/'Summary (banks)'!$G$46</f>
        <v>0</v>
      </c>
      <c r="H2021" s="264">
        <f>H2019/'Summary (banks)'!$H$46</f>
        <v>0</v>
      </c>
      <c r="I2021" s="264">
        <f>I2019/'Summary (banks)'!$I$46</f>
        <v>0</v>
      </c>
      <c r="J2021" s="264">
        <f>J2019/'Summary (banks)'!$J$46</f>
        <v>0</v>
      </c>
      <c r="K2021" s="264">
        <f>K2019/'Summary (banks)'!$K$46</f>
        <v>0</v>
      </c>
      <c r="L2021" s="264">
        <f>L2019/'Summary (banks)'!$L$46</f>
        <v>0</v>
      </c>
      <c r="M2021" s="264">
        <f>M2019/'Summary (banks)'!$M$46</f>
        <v>0</v>
      </c>
      <c r="N2021" s="264">
        <f>N2019/'Summary (banks)'!$N$46</f>
        <v>0</v>
      </c>
      <c r="O2021" s="264">
        <f>O2019/'Summary (banks)'!$O$46</f>
        <v>0</v>
      </c>
      <c r="P2021" s="264">
        <f>P2019/'Summary (banks)'!$P$46</f>
        <v>0</v>
      </c>
      <c r="Q2021" s="264">
        <f>Q2019/'Summary (banks)'!$Q$46</f>
        <v>0</v>
      </c>
      <c r="R2021" s="264">
        <f>R2019/'Summary (banks)'!$R$46</f>
        <v>0</v>
      </c>
      <c r="S2021" s="264">
        <f>S2019/'Summary (banks)'!$S$46</f>
        <v>0</v>
      </c>
      <c r="T2021" s="264">
        <f>T2019/'Summary (banks)'!$T$46</f>
        <v>0</v>
      </c>
      <c r="U2021" s="264">
        <f>U2019/'Summary (banks)'!$U$46</f>
        <v>0</v>
      </c>
      <c r="V2021" s="264">
        <f>V2019/'Summary (banks)'!$V$46</f>
        <v>0</v>
      </c>
      <c r="W2021" s="264">
        <f>W2019/'Summary (banks)'!$W$46</f>
        <v>0</v>
      </c>
      <c r="X2021" s="264">
        <f>X2019/'Summary (banks)'!$X$46</f>
        <v>0</v>
      </c>
      <c r="Z2021" s="397"/>
    </row>
    <row r="2022" spans="1:26" s="204" customFormat="1" ht="15.75" thickBot="1" x14ac:dyDescent="0.3">
      <c r="A2022" s="683"/>
      <c r="B2022" s="685"/>
      <c r="C2022" s="188" t="s">
        <v>3</v>
      </c>
      <c r="D2022" s="188">
        <f>SUM(E2022:X2022)</f>
        <v>23</v>
      </c>
      <c r="E2022" s="188"/>
      <c r="F2022" s="188"/>
      <c r="G2022" s="188"/>
      <c r="H2022" s="188"/>
      <c r="I2022" s="188"/>
      <c r="J2022" s="188"/>
      <c r="K2022" s="188"/>
      <c r="L2022" s="188"/>
      <c r="M2022" s="188">
        <f>'BPCE group'!D21</f>
        <v>23</v>
      </c>
      <c r="N2022" s="188"/>
      <c r="O2022" s="188"/>
      <c r="P2022" s="188"/>
      <c r="Q2022" s="188"/>
      <c r="R2022" s="188"/>
      <c r="S2022" s="188"/>
      <c r="T2022" s="188"/>
      <c r="U2022" s="188"/>
      <c r="V2022" s="188"/>
      <c r="W2022" s="188"/>
      <c r="X2022" s="188"/>
      <c r="Y2022" s="188"/>
      <c r="Z2022" s="404"/>
    </row>
    <row r="2023" spans="1:26" s="23" customFormat="1" x14ac:dyDescent="0.25">
      <c r="A2023" s="683"/>
      <c r="B2023" s="685"/>
      <c r="C2023" s="189" t="s">
        <v>337</v>
      </c>
      <c r="D2023" s="230">
        <f>D2022/'Summary (banks)'!$D$16</f>
        <v>1.0964839098137217E-5</v>
      </c>
      <c r="E2023" s="230">
        <f>E2022/'Summary (banks)'!$E$16</f>
        <v>0</v>
      </c>
      <c r="F2023" s="230">
        <f>F2022/'Summary (banks)'!$F$16</f>
        <v>0</v>
      </c>
      <c r="G2023" s="230">
        <f>G2022/'Summary (banks)'!$G$16</f>
        <v>0</v>
      </c>
      <c r="H2023" s="230">
        <f>H2022/'Summary (banks)'!$H$16</f>
        <v>0</v>
      </c>
      <c r="I2023" s="230">
        <f>I2022/'Summary (banks)'!$I$16</f>
        <v>0</v>
      </c>
      <c r="J2023" s="230">
        <f>J2022/'Summary (banks)'!$J$16</f>
        <v>0</v>
      </c>
      <c r="K2023" s="230">
        <f>K2022/'Summary (banks)'!$K$16</f>
        <v>0</v>
      </c>
      <c r="L2023" s="230">
        <f>L2022/'Summary (banks)'!$L$16</f>
        <v>0</v>
      </c>
      <c r="M2023" s="230">
        <f>M2022/'Summary (banks)'!$M$16</f>
        <v>2.2354622061096155E-4</v>
      </c>
      <c r="N2023" s="230">
        <f>N2022/'Summary (banks)'!$N$16</f>
        <v>0</v>
      </c>
      <c r="O2023" s="230">
        <f>O2022/'Summary (banks)'!$O$16</f>
        <v>0</v>
      </c>
      <c r="P2023" s="230">
        <f>P2022/'Summary (banks)'!$P$16</f>
        <v>0</v>
      </c>
      <c r="Q2023" s="230">
        <f>Q2022/'Summary (banks)'!$Q$16</f>
        <v>0</v>
      </c>
      <c r="R2023" s="230">
        <f>R2022/'Summary (banks)'!$R$16</f>
        <v>0</v>
      </c>
      <c r="S2023" s="230">
        <f>S2022/'Summary (banks)'!$S$16</f>
        <v>0</v>
      </c>
      <c r="T2023" s="230">
        <f>T2022/'Summary (banks)'!$T$16</f>
        <v>0</v>
      </c>
      <c r="U2023" s="230">
        <f>U2022/'Summary (banks)'!$U$16</f>
        <v>0</v>
      </c>
      <c r="V2023" s="230">
        <f>V2022/'Summary (banks)'!$V$16</f>
        <v>0</v>
      </c>
      <c r="W2023" s="230">
        <f>W2022/'Summary (banks)'!$W$16</f>
        <v>0</v>
      </c>
      <c r="X2023" s="230">
        <f>X2022/'Summary (banks)'!$X$16</f>
        <v>0</v>
      </c>
      <c r="Y2023" s="204"/>
      <c r="Z2023" s="397"/>
    </row>
    <row r="2024" spans="1:26" s="365" customFormat="1" ht="15.75" thickBot="1" x14ac:dyDescent="0.3">
      <c r="A2024" s="683"/>
      <c r="B2024" s="685"/>
      <c r="C2024" s="359" t="s">
        <v>338</v>
      </c>
      <c r="D2024" s="264">
        <f>D2022/'Summary (banks)'!$D$20</f>
        <v>1.9620404879850612E-5</v>
      </c>
      <c r="E2024" s="264">
        <f>E2022/'Summary (banks)'!$E$20</f>
        <v>0</v>
      </c>
      <c r="F2024" s="264">
        <f>F2022/'Summary (banks)'!$F$20</f>
        <v>0</v>
      </c>
      <c r="G2024" s="264">
        <f>G2022/'Summary (banks)'!$G$20</f>
        <v>0</v>
      </c>
      <c r="H2024" s="264">
        <f>H2022/'Summary (banks)'!$H$20</f>
        <v>0</v>
      </c>
      <c r="I2024" s="264">
        <f>I2022/'Summary (banks)'!$I$20</f>
        <v>0</v>
      </c>
      <c r="J2024" s="264">
        <f>J2022/'Summary (banks)'!$J$20</f>
        <v>0</v>
      </c>
      <c r="K2024" s="264">
        <f>K2022/'Summary (banks)'!$K$20</f>
        <v>0</v>
      </c>
      <c r="L2024" s="264">
        <f>L2022/'Summary (banks)'!$L$20</f>
        <v>0</v>
      </c>
      <c r="M2024" s="264">
        <f>M2022/'Summary (banks)'!$M$20</f>
        <v>1.9734019734019732E-3</v>
      </c>
      <c r="N2024" s="264">
        <f>N2022/'Summary (banks)'!$N$20</f>
        <v>0</v>
      </c>
      <c r="O2024" s="264">
        <f>O2022/'Summary (banks)'!$O$20</f>
        <v>0</v>
      </c>
      <c r="P2024" s="264">
        <f>P2022/'Summary (banks)'!$P$20</f>
        <v>0</v>
      </c>
      <c r="Q2024" s="264">
        <f>Q2022/'Summary (banks)'!$Q$20</f>
        <v>0</v>
      </c>
      <c r="R2024" s="264">
        <f>R2022/'Summary (banks)'!$R$20</f>
        <v>0</v>
      </c>
      <c r="S2024" s="264">
        <f>S2022/'Summary (banks)'!$S$20</f>
        <v>0</v>
      </c>
      <c r="T2024" s="264">
        <f>T2022/'Summary (banks)'!$T$20</f>
        <v>0</v>
      </c>
      <c r="U2024" s="264">
        <f>U2022/'Summary (banks)'!$U$20</f>
        <v>0</v>
      </c>
      <c r="V2024" s="264">
        <f>V2022/'Summary (banks)'!$V$20</f>
        <v>0</v>
      </c>
      <c r="W2024" s="264">
        <f>W2022/'Summary (banks)'!$W$20</f>
        <v>0</v>
      </c>
      <c r="X2024" s="264">
        <f>X2022/'Summary (banks)'!$X$20</f>
        <v>0</v>
      </c>
      <c r="Y2024" s="360"/>
      <c r="Z2024" s="397"/>
    </row>
    <row r="2025" spans="1:26" s="230" customFormat="1" ht="15" customHeight="1" thickTop="1" thickBot="1" x14ac:dyDescent="0.3">
      <c r="A2025" s="683"/>
      <c r="B2025" s="685"/>
      <c r="C2025" s="190" t="s">
        <v>405</v>
      </c>
      <c r="D2025" s="188"/>
      <c r="E2025" s="190"/>
      <c r="F2025" s="190"/>
      <c r="G2025" s="190"/>
      <c r="H2025" s="188"/>
      <c r="I2025" s="188"/>
      <c r="J2025" s="190"/>
      <c r="K2025" s="190"/>
      <c r="L2025" s="190"/>
      <c r="M2025" s="190"/>
      <c r="N2025" s="190"/>
      <c r="O2025" s="190"/>
      <c r="P2025" s="188"/>
      <c r="Q2025" s="188"/>
      <c r="R2025" s="190"/>
      <c r="S2025" s="190"/>
      <c r="T2025" s="188"/>
      <c r="U2025" s="188"/>
      <c r="V2025" s="188"/>
      <c r="W2025" s="188"/>
      <c r="X2025" s="188"/>
      <c r="Y2025" s="190"/>
      <c r="Z2025" s="405"/>
    </row>
    <row r="2026" spans="1:26" s="204" customFormat="1" ht="15.75" thickBot="1" x14ac:dyDescent="0.3">
      <c r="A2026" s="683"/>
      <c r="B2026" s="686"/>
      <c r="C2026" s="191" t="s">
        <v>406</v>
      </c>
      <c r="D2026" s="192"/>
      <c r="E2026" s="192"/>
      <c r="F2026" s="192"/>
      <c r="G2026" s="192"/>
      <c r="H2026" s="192"/>
      <c r="I2026" s="192"/>
      <c r="J2026" s="192"/>
      <c r="K2026" s="192"/>
      <c r="L2026" s="192"/>
      <c r="M2026" s="192"/>
      <c r="N2026" s="192"/>
      <c r="O2026" s="192"/>
      <c r="P2026" s="192"/>
      <c r="Q2026" s="192"/>
      <c r="R2026" s="192"/>
      <c r="S2026" s="192"/>
      <c r="T2026" s="192"/>
      <c r="U2026" s="192"/>
      <c r="V2026" s="192"/>
      <c r="W2026" s="192"/>
      <c r="X2026" s="192"/>
      <c r="Y2026" s="192"/>
      <c r="Z2026" s="398"/>
    </row>
    <row r="2027" spans="1:26" s="23" customFormat="1" ht="16.5" thickTop="1" thickBot="1" x14ac:dyDescent="0.3">
      <c r="A2027" s="683"/>
      <c r="B2027" s="687" t="s">
        <v>82</v>
      </c>
      <c r="C2027" s="200" t="s">
        <v>91</v>
      </c>
      <c r="D2027" s="200">
        <f>D2019/D2016</f>
        <v>0</v>
      </c>
      <c r="E2027" s="200" t="e">
        <f>E2019/E2016</f>
        <v>#DIV/0!</v>
      </c>
      <c r="F2027" s="200" t="e">
        <f t="shared" ref="F2027:X2027" si="97">F2019/F2016</f>
        <v>#DIV/0!</v>
      </c>
      <c r="G2027" s="200" t="e">
        <f t="shared" si="97"/>
        <v>#DIV/0!</v>
      </c>
      <c r="H2027" s="200" t="e">
        <f t="shared" si="97"/>
        <v>#DIV/0!</v>
      </c>
      <c r="I2027" s="200" t="e">
        <f t="shared" si="97"/>
        <v>#DIV/0!</v>
      </c>
      <c r="J2027" s="200" t="e">
        <f t="shared" si="97"/>
        <v>#DIV/0!</v>
      </c>
      <c r="K2027" s="200" t="e">
        <f t="shared" si="97"/>
        <v>#DIV/0!</v>
      </c>
      <c r="L2027" s="200" t="e">
        <f t="shared" si="97"/>
        <v>#DIV/0!</v>
      </c>
      <c r="M2027" s="200">
        <f t="shared" si="97"/>
        <v>0</v>
      </c>
      <c r="N2027" s="200" t="e">
        <f t="shared" si="97"/>
        <v>#DIV/0!</v>
      </c>
      <c r="O2027" s="200" t="e">
        <f t="shared" si="97"/>
        <v>#DIV/0!</v>
      </c>
      <c r="P2027" s="200" t="e">
        <f t="shared" si="97"/>
        <v>#DIV/0!</v>
      </c>
      <c r="Q2027" s="200" t="e">
        <f t="shared" si="97"/>
        <v>#DIV/0!</v>
      </c>
      <c r="R2027" s="200" t="e">
        <f t="shared" si="97"/>
        <v>#DIV/0!</v>
      </c>
      <c r="S2027" s="200" t="e">
        <f t="shared" si="97"/>
        <v>#DIV/0!</v>
      </c>
      <c r="T2027" s="200" t="e">
        <f t="shared" si="97"/>
        <v>#DIV/0!</v>
      </c>
      <c r="U2027" s="200" t="e">
        <f t="shared" si="97"/>
        <v>#DIV/0!</v>
      </c>
      <c r="V2027" s="200" t="e">
        <f t="shared" si="97"/>
        <v>#DIV/0!</v>
      </c>
      <c r="W2027" s="200" t="e">
        <f t="shared" si="97"/>
        <v>#DIV/0!</v>
      </c>
      <c r="X2027" s="200" t="e">
        <f t="shared" si="97"/>
        <v>#DIV/0!</v>
      </c>
      <c r="Y2027" s="200"/>
      <c r="Z2027" s="406" t="e">
        <f>MEDIAN(E2027:X2027)</f>
        <v>#DIV/0!</v>
      </c>
    </row>
    <row r="2028" spans="1:26" s="204" customFormat="1" ht="15.75" thickBot="1" x14ac:dyDescent="0.3">
      <c r="A2028" s="683"/>
      <c r="B2028" s="688"/>
      <c r="C2028" s="193" t="s">
        <v>407</v>
      </c>
      <c r="Z2028" s="397"/>
    </row>
    <row r="2029" spans="1:26" s="204" customFormat="1" ht="15.75" thickBot="1" x14ac:dyDescent="0.3">
      <c r="A2029" s="683"/>
      <c r="B2029" s="688"/>
      <c r="C2029" s="188" t="s">
        <v>497</v>
      </c>
      <c r="D2029" s="233">
        <f t="shared" ref="D2029:X2029" si="98">D2016/D2022</f>
        <v>-4.3478260869565216E-2</v>
      </c>
      <c r="E2029" s="188" t="e">
        <f t="shared" si="98"/>
        <v>#DIV/0!</v>
      </c>
      <c r="F2029" s="188" t="e">
        <f t="shared" si="98"/>
        <v>#DIV/0!</v>
      </c>
      <c r="G2029" s="188" t="e">
        <f t="shared" si="98"/>
        <v>#DIV/0!</v>
      </c>
      <c r="H2029" s="188" t="e">
        <f t="shared" si="98"/>
        <v>#DIV/0!</v>
      </c>
      <c r="I2029" s="188" t="e">
        <f t="shared" si="98"/>
        <v>#DIV/0!</v>
      </c>
      <c r="J2029" s="188" t="e">
        <f t="shared" si="98"/>
        <v>#DIV/0!</v>
      </c>
      <c r="K2029" s="188" t="e">
        <f t="shared" si="98"/>
        <v>#DIV/0!</v>
      </c>
      <c r="L2029" s="188" t="e">
        <f t="shared" si="98"/>
        <v>#DIV/0!</v>
      </c>
      <c r="M2029" s="188">
        <f t="shared" si="98"/>
        <v>-4.3478260869565216E-2</v>
      </c>
      <c r="N2029" s="188" t="e">
        <f t="shared" si="98"/>
        <v>#DIV/0!</v>
      </c>
      <c r="O2029" s="188" t="e">
        <f t="shared" si="98"/>
        <v>#DIV/0!</v>
      </c>
      <c r="P2029" s="188" t="e">
        <f t="shared" si="98"/>
        <v>#DIV/0!</v>
      </c>
      <c r="Q2029" s="188" t="e">
        <f t="shared" si="98"/>
        <v>#DIV/0!</v>
      </c>
      <c r="R2029" s="188" t="e">
        <f t="shared" si="98"/>
        <v>#DIV/0!</v>
      </c>
      <c r="S2029" s="188" t="e">
        <f t="shared" si="98"/>
        <v>#DIV/0!</v>
      </c>
      <c r="T2029" s="188" t="e">
        <f t="shared" si="98"/>
        <v>#DIV/0!</v>
      </c>
      <c r="U2029" s="188" t="e">
        <f t="shared" si="98"/>
        <v>#DIV/0!</v>
      </c>
      <c r="V2029" s="188" t="e">
        <f t="shared" si="98"/>
        <v>#DIV/0!</v>
      </c>
      <c r="W2029" s="188" t="e">
        <f t="shared" si="98"/>
        <v>#DIV/0!</v>
      </c>
      <c r="X2029" s="188" t="e">
        <f t="shared" si="98"/>
        <v>#DIV/0!</v>
      </c>
      <c r="Y2029" s="188"/>
      <c r="Z2029" s="404"/>
    </row>
    <row r="2030" spans="1:26" s="204" customFormat="1" x14ac:dyDescent="0.25">
      <c r="A2030" s="683"/>
      <c r="B2030" s="688"/>
      <c r="C2030" s="189" t="s">
        <v>445</v>
      </c>
      <c r="D2030" s="234">
        <f>D2029/'Summary (banks)'!$D$81</f>
        <v>-0.96694003587130106</v>
      </c>
      <c r="E2030" s="230" t="e">
        <f>E2029/'Summary (banks)'!$E$81</f>
        <v>#DIV/0!</v>
      </c>
      <c r="F2030" s="230" t="e">
        <f>F2029/'Summary (banks)'!$F$81</f>
        <v>#DIV/0!</v>
      </c>
      <c r="G2030" s="230" t="e">
        <f>G2029/'Summary (banks)'!$G$81</f>
        <v>#DIV/0!</v>
      </c>
      <c r="H2030" s="230" t="e">
        <f>H2029/'Summary (banks)'!$H$81</f>
        <v>#DIV/0!</v>
      </c>
      <c r="I2030" s="230" t="e">
        <f>I2029/'Summary (banks)'!$I$81</f>
        <v>#DIV/0!</v>
      </c>
      <c r="J2030" s="230" t="e">
        <f>J2029/'Summary (banks)'!$J$81</f>
        <v>#DIV/0!</v>
      </c>
      <c r="K2030" s="230" t="e">
        <f>K2029/'Summary (banks)'!$K$81</f>
        <v>#DIV/0!</v>
      </c>
      <c r="L2030" s="230" t="e">
        <f>L2029/'Summary (banks)'!$L$81</f>
        <v>#DIV/0!</v>
      </c>
      <c r="M2030" s="230">
        <f>M2029/'Summary (banks)'!$M$81</f>
        <v>-0.67736944671213761</v>
      </c>
      <c r="N2030" s="230" t="e">
        <f>N2029/'Summary (banks)'!$N$81</f>
        <v>#DIV/0!</v>
      </c>
      <c r="O2030" s="230" t="e">
        <f>O2029/'Summary (banks)'!$O$81</f>
        <v>#DIV/0!</v>
      </c>
      <c r="P2030" s="230" t="e">
        <f>P2029/'Summary (banks)'!$P$81</f>
        <v>#DIV/0!</v>
      </c>
      <c r="Q2030" s="230" t="e">
        <f>Q2029/'Summary (banks)'!$Q$81</f>
        <v>#DIV/0!</v>
      </c>
      <c r="R2030" s="230" t="e">
        <f>R2029/'Summary (banks)'!$R$81</f>
        <v>#DIV/0!</v>
      </c>
      <c r="S2030" s="230" t="e">
        <f>S2029/'Summary (banks)'!$S$81</f>
        <v>#DIV/0!</v>
      </c>
      <c r="T2030" s="230" t="e">
        <f>T2029/'Summary (banks)'!$T$81</f>
        <v>#DIV/0!</v>
      </c>
      <c r="U2030" s="230" t="e">
        <f>U2029/'Summary (banks)'!$U$81</f>
        <v>#DIV/0!</v>
      </c>
      <c r="V2030" s="230" t="e">
        <f>V2029/'Summary (banks)'!$V$81</f>
        <v>#DIV/0!</v>
      </c>
      <c r="W2030" s="230" t="e">
        <f>W2029/'Summary (banks)'!$W$81</f>
        <v>#DIV/0!</v>
      </c>
      <c r="X2030" s="230" t="e">
        <f>X2029/'Summary (banks)'!$X$81</f>
        <v>#DIV/0!</v>
      </c>
      <c r="Z2030" s="397"/>
    </row>
    <row r="2031" spans="1:26" s="364" customFormat="1" x14ac:dyDescent="0.25">
      <c r="A2031" s="683"/>
      <c r="B2031" s="688"/>
      <c r="C2031" s="359" t="s">
        <v>446</v>
      </c>
      <c r="D2031" s="363">
        <f>D2029/'Summary (banks)'!$D$84</f>
        <v>-0.75299988639849336</v>
      </c>
      <c r="E2031" s="264" t="e">
        <f>E2029/'Summary (banks)'!$E$84</f>
        <v>#DIV/0!</v>
      </c>
      <c r="F2031" s="264" t="e">
        <f>F2029/'Summary (banks)'!$F$84</f>
        <v>#DIV/0!</v>
      </c>
      <c r="G2031" s="264" t="e">
        <f>G2029/'Summary (banks)'!$G$84</f>
        <v>#DIV/0!</v>
      </c>
      <c r="H2031" s="264" t="e">
        <f>H2029/'Summary (banks)'!$H$84</f>
        <v>#DIV/0!</v>
      </c>
      <c r="I2031" s="264" t="e">
        <f>I2029/'Summary (banks)'!$I$84</f>
        <v>#DIV/0!</v>
      </c>
      <c r="J2031" s="264" t="e">
        <f>J2029/'Summary (banks)'!$J$84</f>
        <v>#DIV/0!</v>
      </c>
      <c r="K2031" s="264" t="e">
        <f>K2029/'Summary (banks)'!$K$84</f>
        <v>#DIV/0!</v>
      </c>
      <c r="L2031" s="264" t="e">
        <f>L2029/'Summary (banks)'!$L$84</f>
        <v>#DIV/0!</v>
      </c>
      <c r="M2031" s="264">
        <f>M2029/'Summary (banks)'!$M$84</f>
        <v>-0.2934216157699957</v>
      </c>
      <c r="N2031" s="264" t="e">
        <f>N2029/'Summary (banks)'!$N$84</f>
        <v>#DIV/0!</v>
      </c>
      <c r="O2031" s="264" t="e">
        <f>O2029/'Summary (banks)'!$O$84</f>
        <v>#DIV/0!</v>
      </c>
      <c r="P2031" s="264" t="e">
        <f>P2029/'Summary (banks)'!$P$84</f>
        <v>#DIV/0!</v>
      </c>
      <c r="Q2031" s="264" t="e">
        <f>Q2029/'Summary (banks)'!$Q$84</f>
        <v>#DIV/0!</v>
      </c>
      <c r="R2031" s="264" t="e">
        <f>R2029/'Summary (banks)'!$R$84</f>
        <v>#DIV/0!</v>
      </c>
      <c r="S2031" s="264" t="e">
        <f>S2029/'Summary (banks)'!$S$84</f>
        <v>#DIV/0!</v>
      </c>
      <c r="T2031" s="264" t="e">
        <f>T2029/'Summary (banks)'!$T$84</f>
        <v>#DIV/0!</v>
      </c>
      <c r="U2031" s="264" t="e">
        <f>U2029/'Summary (banks)'!$U$84</f>
        <v>#DIV/0!</v>
      </c>
      <c r="V2031" s="264" t="e">
        <f>V2029/'Summary (banks)'!$V$84</f>
        <v>#DIV/0!</v>
      </c>
      <c r="W2031" s="264" t="e">
        <f>W2029/'Summary (banks)'!$W$84</f>
        <v>#DIV/0!</v>
      </c>
      <c r="X2031" s="264" t="e">
        <f>X2029/'Summary (banks)'!$X$84</f>
        <v>#DIV/0!</v>
      </c>
      <c r="Y2031" s="360"/>
      <c r="Z2031" s="397"/>
    </row>
    <row r="2032" spans="1:26" s="204" customFormat="1" ht="15.75" thickBot="1" x14ac:dyDescent="0.3">
      <c r="A2032" s="683"/>
      <c r="B2032" s="688"/>
      <c r="C2032" s="372" t="s">
        <v>447</v>
      </c>
      <c r="D2032" s="234">
        <f>D2029/'Summary (banks)'!$D$92</f>
        <v>-1.0409822933895578</v>
      </c>
      <c r="E2032" s="230" t="e">
        <f>E2029/'Summary (banks)'!$E$86</f>
        <v>#DIV/0!</v>
      </c>
      <c r="F2032" s="230" t="e">
        <f>F2029/'Summary (banks)'!$F$86</f>
        <v>#DIV/0!</v>
      </c>
      <c r="G2032" s="230" t="e">
        <f>G2029/'Summary (banks)'!$G$86</f>
        <v>#DIV/0!</v>
      </c>
      <c r="H2032" s="230" t="e">
        <f>H2029/'Summary (banks)'!$H$86</f>
        <v>#DIV/0!</v>
      </c>
      <c r="I2032" s="230" t="e">
        <f>I2029/'Summary (banks)'!$I$86</f>
        <v>#DIV/0!</v>
      </c>
      <c r="J2032" s="230" t="e">
        <f>J2029/'Summary (banks)'!$J$86</f>
        <v>#DIV/0!</v>
      </c>
      <c r="K2032" s="230" t="e">
        <f>K2029/'Summary (banks)'!$K$86</f>
        <v>#DIV/0!</v>
      </c>
      <c r="L2032" s="230" t="e">
        <f>L2029/'Summary (banks)'!$L$86</f>
        <v>#DIV/0!</v>
      </c>
      <c r="M2032" s="230">
        <f>M2029/'Summary (banks)'!$M$86</f>
        <v>-0.33659246931558146</v>
      </c>
      <c r="N2032" s="230" t="e">
        <f>N2029/'Summary (banks)'!$N$86</f>
        <v>#DIV/0!</v>
      </c>
      <c r="O2032" s="230" t="e">
        <f>O2029/'Summary (banks)'!$O$86</f>
        <v>#DIV/0!</v>
      </c>
      <c r="P2032" s="230" t="e">
        <f>P2029/'Summary (banks)'!$P$86</f>
        <v>#DIV/0!</v>
      </c>
      <c r="Q2032" s="230" t="e">
        <f>Q2029/'Summary (banks)'!$Q$86</f>
        <v>#DIV/0!</v>
      </c>
      <c r="R2032" s="230" t="e">
        <f>R2029/'Summary (banks)'!$R$86</f>
        <v>#DIV/0!</v>
      </c>
      <c r="S2032" s="230" t="e">
        <f>S2029/'Summary (banks)'!$S$86</f>
        <v>#DIV/0!</v>
      </c>
      <c r="T2032" s="230" t="e">
        <f>T2029/'Summary (banks)'!$T$86</f>
        <v>#DIV/0!</v>
      </c>
      <c r="U2032" s="230" t="e">
        <f>U2029/'Summary (banks)'!$U$86</f>
        <v>#DIV/0!</v>
      </c>
      <c r="V2032" s="230" t="e">
        <f>V2029/'Summary (banks)'!$V$86</f>
        <v>#DIV/0!</v>
      </c>
      <c r="W2032" s="230" t="e">
        <f>W2029/'Summary (banks)'!$W$86</f>
        <v>#DIV/0!</v>
      </c>
      <c r="X2032" s="230" t="e">
        <f>X2029/'Summary (banks)'!$X$86</f>
        <v>#DIV/0!</v>
      </c>
      <c r="Z2032" s="397"/>
    </row>
    <row r="2033" spans="1:26" s="230" customFormat="1" ht="15.75" thickBot="1" x14ac:dyDescent="0.3">
      <c r="A2033" s="683"/>
      <c r="B2033" s="688"/>
      <c r="C2033" s="201" t="s">
        <v>498</v>
      </c>
      <c r="D2033" s="201">
        <f t="shared" ref="D2033:X2033" si="99">D2016/D2013</f>
        <v>-1</v>
      </c>
      <c r="E2033" s="201" t="e">
        <f t="shared" si="99"/>
        <v>#DIV/0!</v>
      </c>
      <c r="F2033" s="201" t="e">
        <f t="shared" si="99"/>
        <v>#DIV/0!</v>
      </c>
      <c r="G2033" s="201" t="e">
        <f t="shared" si="99"/>
        <v>#DIV/0!</v>
      </c>
      <c r="H2033" s="201" t="e">
        <f t="shared" si="99"/>
        <v>#DIV/0!</v>
      </c>
      <c r="I2033" s="201" t="e">
        <f t="shared" si="99"/>
        <v>#DIV/0!</v>
      </c>
      <c r="J2033" s="201" t="e">
        <f t="shared" si="99"/>
        <v>#DIV/0!</v>
      </c>
      <c r="K2033" s="201" t="e">
        <f t="shared" si="99"/>
        <v>#DIV/0!</v>
      </c>
      <c r="L2033" s="201" t="e">
        <f t="shared" si="99"/>
        <v>#DIV/0!</v>
      </c>
      <c r="M2033" s="201">
        <f t="shared" si="99"/>
        <v>-1</v>
      </c>
      <c r="N2033" s="201" t="e">
        <f t="shared" si="99"/>
        <v>#DIV/0!</v>
      </c>
      <c r="O2033" s="201" t="e">
        <f t="shared" si="99"/>
        <v>#DIV/0!</v>
      </c>
      <c r="P2033" s="201" t="e">
        <f t="shared" si="99"/>
        <v>#DIV/0!</v>
      </c>
      <c r="Q2033" s="201" t="e">
        <f t="shared" si="99"/>
        <v>#DIV/0!</v>
      </c>
      <c r="R2033" s="201" t="e">
        <f t="shared" si="99"/>
        <v>#DIV/0!</v>
      </c>
      <c r="S2033" s="201" t="e">
        <f t="shared" si="99"/>
        <v>#DIV/0!</v>
      </c>
      <c r="T2033" s="201" t="e">
        <f t="shared" si="99"/>
        <v>#DIV/0!</v>
      </c>
      <c r="U2033" s="201" t="e">
        <f t="shared" si="99"/>
        <v>#DIV/0!</v>
      </c>
      <c r="V2033" s="201" t="e">
        <f t="shared" si="99"/>
        <v>#DIV/0!</v>
      </c>
      <c r="W2033" s="201" t="e">
        <f t="shared" si="99"/>
        <v>#DIV/0!</v>
      </c>
      <c r="X2033" s="201" t="e">
        <f t="shared" si="99"/>
        <v>#DIV/0!</v>
      </c>
      <c r="Y2033" s="201"/>
      <c r="Z2033" s="407"/>
    </row>
    <row r="2034" spans="1:26" s="230" customFormat="1" x14ac:dyDescent="0.25">
      <c r="A2034" s="683"/>
      <c r="B2034" s="688"/>
      <c r="C2034" s="382" t="s">
        <v>445</v>
      </c>
      <c r="D2034" s="230">
        <f>D2033/'Summary (banks)'!$D$94</f>
        <v>-5.1782625666441957</v>
      </c>
      <c r="E2034" s="230" t="e">
        <f>E2033/'Summary (banks)'!$E$94</f>
        <v>#DIV/0!</v>
      </c>
      <c r="F2034" s="230" t="e">
        <f>F2033/'Summary (banks)'!$F$94</f>
        <v>#DIV/0!</v>
      </c>
      <c r="G2034" s="230" t="e">
        <f>G2033/'Summary (banks)'!$G$94</f>
        <v>#DIV/0!</v>
      </c>
      <c r="H2034" s="230" t="e">
        <f>H2033/'Summary (banks)'!$H$94</f>
        <v>#DIV/0!</v>
      </c>
      <c r="I2034" s="230" t="e">
        <f>I2033/'Summary (banks)'!$I$94</f>
        <v>#DIV/0!</v>
      </c>
      <c r="J2034" s="230" t="e">
        <f>J2033/'Summary (banks)'!$J$94</f>
        <v>#DIV/0!</v>
      </c>
      <c r="K2034" s="230" t="e">
        <f>K2033/'Summary (banks)'!$K$94</f>
        <v>#DIV/0!</v>
      </c>
      <c r="L2034" s="230" t="e">
        <f>L2033/'Summary (banks)'!$L$94</f>
        <v>#DIV/0!</v>
      </c>
      <c r="M2034" s="230">
        <f>M2033/'Summary (banks)'!$M$94</f>
        <v>-3.6135675348273772</v>
      </c>
      <c r="N2034" s="230" t="e">
        <f>N2033/'Summary (banks)'!$N$94</f>
        <v>#DIV/0!</v>
      </c>
      <c r="O2034" s="230" t="e">
        <f>O2033/'Summary (banks)'!$O$94</f>
        <v>#DIV/0!</v>
      </c>
      <c r="P2034" s="230" t="e">
        <f>P2033/'Summary (banks)'!$P$94</f>
        <v>#DIV/0!</v>
      </c>
      <c r="Q2034" s="230" t="e">
        <f>Q2033/'Summary (banks)'!$Q$94</f>
        <v>#DIV/0!</v>
      </c>
      <c r="R2034" s="230" t="e">
        <f>R2033/'Summary (banks)'!$R$94</f>
        <v>#DIV/0!</v>
      </c>
      <c r="S2034" s="230" t="e">
        <f>S2033/'Summary (banks)'!$S$94</f>
        <v>#DIV/0!</v>
      </c>
      <c r="T2034" s="230" t="e">
        <f>T2033/'Summary (banks)'!$T$94</f>
        <v>#DIV/0!</v>
      </c>
      <c r="U2034" s="230" t="e">
        <f>U2033/'Summary (banks)'!$U$94</f>
        <v>#DIV/0!</v>
      </c>
      <c r="V2034" s="230" t="e">
        <f>V2033/'Summary (banks)'!$V$94</f>
        <v>#DIV/0!</v>
      </c>
      <c r="W2034" s="230" t="e">
        <f>W2033/'Summary (banks)'!$W$94</f>
        <v>#DIV/0!</v>
      </c>
      <c r="X2034" s="230" t="e">
        <f>X2033/'Summary (banks)'!$X$94</f>
        <v>#DIV/0!</v>
      </c>
      <c r="Z2034" s="399"/>
    </row>
    <row r="2035" spans="1:26" s="386" customFormat="1" x14ac:dyDescent="0.25">
      <c r="A2035" s="683"/>
      <c r="B2035" s="688"/>
      <c r="C2035" s="383" t="s">
        <v>446</v>
      </c>
      <c r="D2035" s="264">
        <f>D2033/'Summary (banks)'!$D$97</f>
        <v>-3.7874910888145807</v>
      </c>
      <c r="E2035" s="264" t="e">
        <f>E2033/'Summary (banks)'!$E$97</f>
        <v>#DIV/0!</v>
      </c>
      <c r="F2035" s="264" t="e">
        <f>F2033/'Summary (banks)'!$F$97</f>
        <v>#DIV/0!</v>
      </c>
      <c r="G2035" s="264" t="e">
        <f>G2033/'Summary (banks)'!$G$97</f>
        <v>#DIV/0!</v>
      </c>
      <c r="H2035" s="264" t="e">
        <f>H2033/'Summary (banks)'!$H$97</f>
        <v>#DIV/0!</v>
      </c>
      <c r="I2035" s="264" t="e">
        <f>I2033/'Summary (banks)'!$I$97</f>
        <v>#DIV/0!</v>
      </c>
      <c r="J2035" s="264" t="e">
        <f>J2033/'Summary (banks)'!$J$97</f>
        <v>#DIV/0!</v>
      </c>
      <c r="K2035" s="264" t="e">
        <f>K2033/'Summary (banks)'!$K$97</f>
        <v>#DIV/0!</v>
      </c>
      <c r="L2035" s="264" t="e">
        <f>L2033/'Summary (banks)'!$L$97</f>
        <v>#DIV/0!</v>
      </c>
      <c r="M2035" s="264">
        <f>M2033/'Summary (banks)'!$M$97</f>
        <v>-2.7481181239143027</v>
      </c>
      <c r="N2035" s="264" t="e">
        <f>N2033/'Summary (banks)'!$N$97</f>
        <v>#DIV/0!</v>
      </c>
      <c r="O2035" s="264" t="e">
        <f>O2033/'Summary (banks)'!$O$97</f>
        <v>#DIV/0!</v>
      </c>
      <c r="P2035" s="264" t="e">
        <f>P2033/'Summary (banks)'!$P$97</f>
        <v>#DIV/0!</v>
      </c>
      <c r="Q2035" s="264" t="e">
        <f>Q2033/'Summary (banks)'!$Q$97</f>
        <v>#DIV/0!</v>
      </c>
      <c r="R2035" s="264" t="e">
        <f>R2033/'Summary (banks)'!$R$97</f>
        <v>#DIV/0!</v>
      </c>
      <c r="S2035" s="264" t="e">
        <f>S2033/'Summary (banks)'!$S$97</f>
        <v>#DIV/0!</v>
      </c>
      <c r="T2035" s="264" t="e">
        <f>T2033/'Summary (banks)'!$T$97</f>
        <v>#DIV/0!</v>
      </c>
      <c r="U2035" s="264" t="e">
        <f>U2033/'Summary (banks)'!$U$97</f>
        <v>#DIV/0!</v>
      </c>
      <c r="V2035" s="264" t="e">
        <f>V2033/'Summary (banks)'!$V$97</f>
        <v>#DIV/0!</v>
      </c>
      <c r="W2035" s="264" t="e">
        <f>W2033/'Summary (banks)'!$W$97</f>
        <v>#DIV/0!</v>
      </c>
      <c r="X2035" s="264" t="e">
        <f>X2033/'Summary (banks)'!$X$97</f>
        <v>#DIV/0!</v>
      </c>
      <c r="Y2035" s="264"/>
      <c r="Z2035" s="399"/>
    </row>
    <row r="2036" spans="1:26" s="230" customFormat="1" x14ac:dyDescent="0.25">
      <c r="A2036" s="683"/>
      <c r="B2036" s="688"/>
      <c r="C2036" s="385" t="s">
        <v>447</v>
      </c>
      <c r="D2036" s="230">
        <f>D2033/'Summary (banks)'!$D$105</f>
        <v>-4.6094164288706674</v>
      </c>
      <c r="E2036" s="230" t="e">
        <f>E2033/'Summary (banks)'!$E$99</f>
        <v>#DIV/0!</v>
      </c>
      <c r="F2036" s="230" t="e">
        <f>F2033/'Summary (banks)'!$F$99</f>
        <v>#DIV/0!</v>
      </c>
      <c r="G2036" s="230" t="e">
        <f>G2033/'Summary (banks)'!$G$99</f>
        <v>#DIV/0!</v>
      </c>
      <c r="H2036" s="230" t="e">
        <f>H2033/'Summary (banks)'!$H$99</f>
        <v>#DIV/0!</v>
      </c>
      <c r="I2036" s="230" t="e">
        <f>I2033/'Summary (banks)'!$I$99</f>
        <v>#DIV/0!</v>
      </c>
      <c r="J2036" s="230" t="e">
        <f>J2033/'Summary (banks)'!$J$99</f>
        <v>#DIV/0!</v>
      </c>
      <c r="K2036" s="230" t="e">
        <f>K2033/'Summary (banks)'!$K$99</f>
        <v>#DIV/0!</v>
      </c>
      <c r="L2036" s="230" t="e">
        <f>L2033/'Summary (banks)'!$L$99</f>
        <v>#DIV/0!</v>
      </c>
      <c r="M2036" s="230">
        <f>M2033/'Summary (banks)'!$M$99</f>
        <v>-2.6459330143540671</v>
      </c>
      <c r="N2036" s="230" t="e">
        <f>N2033/'Summary (banks)'!$N$99</f>
        <v>#DIV/0!</v>
      </c>
      <c r="O2036" s="230" t="e">
        <f>O2033/'Summary (banks)'!$O$99</f>
        <v>#DIV/0!</v>
      </c>
      <c r="P2036" s="230" t="e">
        <f>P2033/'Summary (banks)'!$P$99</f>
        <v>#DIV/0!</v>
      </c>
      <c r="Q2036" s="230" t="e">
        <f>Q2033/'Summary (banks)'!$Q$99</f>
        <v>#DIV/0!</v>
      </c>
      <c r="R2036" s="230" t="e">
        <f>R2033/'Summary (banks)'!$R$99</f>
        <v>#DIV/0!</v>
      </c>
      <c r="S2036" s="230" t="e">
        <f>S2033/'Summary (banks)'!$S$99</f>
        <v>#DIV/0!</v>
      </c>
      <c r="T2036" s="230" t="e">
        <f>T2033/'Summary (banks)'!$T$99</f>
        <v>#DIV/0!</v>
      </c>
      <c r="U2036" s="230" t="e">
        <f>U2033/'Summary (banks)'!$U$99</f>
        <v>#DIV/0!</v>
      </c>
      <c r="V2036" s="230" t="e">
        <f>V2033/'Summary (banks)'!$V$99</f>
        <v>#DIV/0!</v>
      </c>
      <c r="W2036" s="230" t="e">
        <f>W2033/'Summary (banks)'!$W$99</f>
        <v>#DIV/0!</v>
      </c>
      <c r="X2036" s="230" t="e">
        <f>X2033/'Summary (banks)'!$X$99</f>
        <v>#DIV/0!</v>
      </c>
      <c r="Z2036" s="399"/>
    </row>
    <row r="2037" spans="1:26" ht="15.75" thickBot="1" x14ac:dyDescent="0.3"/>
    <row r="2038" spans="1:26" s="204" customFormat="1" ht="15.75" thickBot="1" x14ac:dyDescent="0.3">
      <c r="A2038" s="689" t="s">
        <v>175</v>
      </c>
      <c r="B2038" s="684" t="s">
        <v>331</v>
      </c>
      <c r="C2038" s="188" t="s">
        <v>2</v>
      </c>
      <c r="D2038" s="203">
        <f>SUM(E2038:X2038)</f>
        <v>985.11365999999998</v>
      </c>
      <c r="E2038" s="203">
        <f>HSBC!C19</f>
        <v>549.976</v>
      </c>
      <c r="F2038" s="203">
        <f>Barclays!D10</f>
        <v>179.13766000000001</v>
      </c>
      <c r="G2038" s="203"/>
      <c r="H2038" s="203"/>
      <c r="I2038" s="203"/>
      <c r="J2038" s="188"/>
      <c r="K2038" s="188">
        <f>'Crédit Agricole'!C15</f>
        <v>256</v>
      </c>
      <c r="L2038" s="188"/>
      <c r="M2038" s="188"/>
      <c r="N2038" s="188"/>
      <c r="O2038" s="188"/>
      <c r="P2038" s="188"/>
      <c r="Q2038" s="188"/>
      <c r="R2038" s="188"/>
      <c r="S2038" s="188"/>
      <c r="T2038" s="188"/>
      <c r="U2038" s="188"/>
      <c r="V2038" s="188"/>
      <c r="W2038" s="188"/>
      <c r="X2038" s="188"/>
      <c r="Y2038" s="188"/>
      <c r="Z2038" s="404"/>
    </row>
    <row r="2039" spans="1:26" s="23" customFormat="1" x14ac:dyDescent="0.25">
      <c r="A2039" s="690"/>
      <c r="B2039" s="685"/>
      <c r="C2039" s="189" t="s">
        <v>333</v>
      </c>
      <c r="D2039" s="230">
        <f>D2038/'Summary (banks)'!$D$3</f>
        <v>2.0169915507322229E-3</v>
      </c>
      <c r="E2039" s="230">
        <f>E2038/'Summary (banks)'!$E$3</f>
        <v>1.0200668896321071E-2</v>
      </c>
      <c r="F2039" s="230">
        <f>F2038/'Summary (banks)'!$F$3</f>
        <v>4.434287273595525E-3</v>
      </c>
      <c r="G2039" s="230">
        <f>G2038/'Summary (banks)'!$G$3</f>
        <v>0</v>
      </c>
      <c r="H2039" s="230">
        <f>H2038/'Summary (banks)'!$H$3</f>
        <v>0</v>
      </c>
      <c r="I2039" s="230">
        <f>I2038/'Summary (banks)'!$I$3</f>
        <v>0</v>
      </c>
      <c r="J2039" s="230">
        <f>J2038/'Summary (banks)'!$J$3</f>
        <v>0</v>
      </c>
      <c r="K2039" s="230">
        <f>K2038/'Summary (banks)'!$K$3</f>
        <v>7.8948991549990747E-3</v>
      </c>
      <c r="L2039" s="230">
        <f>L2038/'Summary (banks)'!$L$3</f>
        <v>0</v>
      </c>
      <c r="M2039" s="230">
        <f>M2038/'Summary (banks)'!$M$3</f>
        <v>0</v>
      </c>
      <c r="N2039" s="230">
        <f>N2038/'Summary (banks)'!$N$3</f>
        <v>0</v>
      </c>
      <c r="O2039" s="230">
        <f>O2038/'Summary (banks)'!$O$3</f>
        <v>0</v>
      </c>
      <c r="P2039" s="230">
        <f>P2038/'Summary (banks)'!$P$3</f>
        <v>0</v>
      </c>
      <c r="Q2039" s="230">
        <f>Q2038/'Summary (banks)'!$Q$3</f>
        <v>0</v>
      </c>
      <c r="R2039" s="230">
        <f>R2038/'Summary (banks)'!$R$3</f>
        <v>0</v>
      </c>
      <c r="S2039" s="230">
        <f>S2038/'Summary (banks)'!$S$3</f>
        <v>0</v>
      </c>
      <c r="T2039" s="230">
        <f>T2038/'Summary (banks)'!$T$3</f>
        <v>0</v>
      </c>
      <c r="U2039" s="230">
        <f>U2038/'Summary (banks)'!$U$3</f>
        <v>0</v>
      </c>
      <c r="V2039" s="230">
        <f>V2038/'Summary (banks)'!$V$3</f>
        <v>0</v>
      </c>
      <c r="W2039" s="230">
        <f>W2038/'Summary (banks)'!$W$3</f>
        <v>0</v>
      </c>
      <c r="X2039" s="230">
        <f>X2038/'Summary (banks)'!$X$3</f>
        <v>0</v>
      </c>
      <c r="Y2039" s="204"/>
      <c r="Z2039" s="397"/>
    </row>
    <row r="2040" spans="1:26" s="360" customFormat="1" ht="15.75" thickBot="1" x14ac:dyDescent="0.3">
      <c r="A2040" s="690"/>
      <c r="B2040" s="685"/>
      <c r="C2040" s="359" t="s">
        <v>334</v>
      </c>
      <c r="D2040" s="264">
        <f>D2038/'Summary (banks)'!$D$7</f>
        <v>3.8427098826038894E-3</v>
      </c>
      <c r="E2040" s="264">
        <f>E2038/'Summary (banks)'!$E$7</f>
        <v>1.3642564802182811E-2</v>
      </c>
      <c r="F2040" s="264">
        <f>F2038/'Summary (banks)'!$F$7</f>
        <v>9.277761918355696E-3</v>
      </c>
      <c r="G2040" s="264">
        <f>G2038/'Summary (banks)'!$G$7</f>
        <v>0</v>
      </c>
      <c r="H2040" s="264">
        <f>H2038/'Summary (banks)'!$H$7</f>
        <v>0</v>
      </c>
      <c r="I2040" s="264">
        <f>I2038/'Summary (banks)'!$I$7</f>
        <v>0</v>
      </c>
      <c r="J2040" s="264">
        <f>J2038/'Summary (banks)'!$J$7</f>
        <v>0</v>
      </c>
      <c r="K2040" s="264">
        <f>K2038/'Summary (banks)'!$K$7</f>
        <v>2.8890644396794944E-2</v>
      </c>
      <c r="L2040" s="264">
        <f>L2038/'Summary (banks)'!$L$7</f>
        <v>0</v>
      </c>
      <c r="M2040" s="264">
        <f>M2038/'Summary (banks)'!$M$7</f>
        <v>0</v>
      </c>
      <c r="N2040" s="264">
        <f>N2038/'Summary (banks)'!$N$7</f>
        <v>0</v>
      </c>
      <c r="O2040" s="264">
        <f>O2038/'Summary (banks)'!$O$7</f>
        <v>0</v>
      </c>
      <c r="P2040" s="264">
        <f>P2038/'Summary (banks)'!$P$7</f>
        <v>0</v>
      </c>
      <c r="Q2040" s="264">
        <f>Q2038/'Summary (banks)'!$Q$7</f>
        <v>0</v>
      </c>
      <c r="R2040" s="264">
        <f>R2038/'Summary (banks)'!$R$7</f>
        <v>0</v>
      </c>
      <c r="S2040" s="264">
        <f>S2038/'Summary (banks)'!$S$7</f>
        <v>0</v>
      </c>
      <c r="T2040" s="264">
        <f>T2038/'Summary (banks)'!$T$7</f>
        <v>0</v>
      </c>
      <c r="U2040" s="264">
        <f>U2038/'Summary (banks)'!$U$7</f>
        <v>0</v>
      </c>
      <c r="V2040" s="264">
        <f>V2038/'Summary (banks)'!$V$7</f>
        <v>0</v>
      </c>
      <c r="W2040" s="264">
        <f>W2038/'Summary (banks)'!$W$7</f>
        <v>0</v>
      </c>
      <c r="X2040" s="264">
        <f>X2038/'Summary (banks)'!$X$7</f>
        <v>0</v>
      </c>
      <c r="Z2040" s="397"/>
    </row>
    <row r="2041" spans="1:26" s="204" customFormat="1" ht="15.75" thickBot="1" x14ac:dyDescent="0.3">
      <c r="A2041" s="690"/>
      <c r="B2041" s="685"/>
      <c r="C2041" s="188" t="s">
        <v>6</v>
      </c>
      <c r="D2041" s="203">
        <f>SUM(E2041:X2041)</f>
        <v>605.98079400000006</v>
      </c>
      <c r="E2041" s="203">
        <f>HSBC!E19</f>
        <v>369.65600000000001</v>
      </c>
      <c r="F2041" s="203">
        <f>Barclays!F10</f>
        <v>92.324793999999997</v>
      </c>
      <c r="G2041" s="203"/>
      <c r="H2041" s="203"/>
      <c r="I2041" s="203"/>
      <c r="J2041" s="188"/>
      <c r="K2041" s="188">
        <f>'Crédit Agricole'!E15</f>
        <v>144</v>
      </c>
      <c r="L2041" s="188"/>
      <c r="M2041" s="188"/>
      <c r="N2041" s="188"/>
      <c r="O2041" s="188"/>
      <c r="P2041" s="188"/>
      <c r="Q2041" s="188"/>
      <c r="R2041" s="188"/>
      <c r="S2041" s="188"/>
      <c r="T2041" s="188"/>
      <c r="U2041" s="188"/>
      <c r="V2041" s="188"/>
      <c r="W2041" s="188"/>
      <c r="X2041" s="188"/>
      <c r="Y2041" s="188"/>
      <c r="Z2041" s="404"/>
    </row>
    <row r="2042" spans="1:26" s="23" customFormat="1" x14ac:dyDescent="0.25">
      <c r="A2042" s="690"/>
      <c r="B2042" s="685"/>
      <c r="C2042" s="189" t="s">
        <v>335</v>
      </c>
      <c r="D2042" s="230">
        <f>D2041/'Summary (banks)'!$D$29</f>
        <v>6.4248155694120223E-3</v>
      </c>
      <c r="E2042" s="230">
        <f>E2041/'Summary (banks)'!$E$29</f>
        <v>2.1731064822176287E-2</v>
      </c>
      <c r="F2042" s="230">
        <f>F2041/'Summary (banks)'!$F$29</f>
        <v>1.8508287292817675E-2</v>
      </c>
      <c r="G2042" s="230">
        <f>G2041/'Summary (banks)'!$G$29</f>
        <v>0</v>
      </c>
      <c r="H2042" s="230">
        <f>H2041/'Summary (banks)'!$H$29</f>
        <v>0</v>
      </c>
      <c r="I2042" s="230">
        <f>I2041/'Summary (banks)'!$I$29</f>
        <v>0</v>
      </c>
      <c r="J2042" s="230">
        <f>J2041/'Summary (banks)'!$J$29</f>
        <v>0</v>
      </c>
      <c r="K2042" s="230">
        <f>K2041/'Summary (banks)'!$K$29</f>
        <v>1.62859081655734E-2</v>
      </c>
      <c r="L2042" s="230">
        <f>L2041/'Summary (banks)'!$L$29</f>
        <v>0</v>
      </c>
      <c r="M2042" s="230">
        <f>M2041/'Summary (banks)'!$M$29</f>
        <v>0</v>
      </c>
      <c r="N2042" s="230">
        <f>N2041/'Summary (banks)'!$N$29</f>
        <v>0</v>
      </c>
      <c r="O2042" s="230">
        <f>O2041/'Summary (banks)'!$O$29</f>
        <v>0</v>
      </c>
      <c r="P2042" s="230">
        <f>P2041/'Summary (banks)'!$P$29</f>
        <v>0</v>
      </c>
      <c r="Q2042" s="230">
        <f>Q2041/'Summary (banks)'!$Q$29</f>
        <v>0</v>
      </c>
      <c r="R2042" s="230">
        <f>R2041/'Summary (banks)'!$R$29</f>
        <v>0</v>
      </c>
      <c r="S2042" s="230">
        <f>S2041/'Summary (banks)'!$S$29</f>
        <v>0</v>
      </c>
      <c r="T2042" s="230">
        <f>T2041/'Summary (banks)'!$T$29</f>
        <v>0</v>
      </c>
      <c r="U2042" s="230">
        <f>U2041/'Summary (banks)'!$U$29</f>
        <v>0</v>
      </c>
      <c r="V2042" s="230">
        <f>V2041/'Summary (banks)'!$V$29</f>
        <v>0</v>
      </c>
      <c r="W2042" s="230">
        <f>W2041/'Summary (banks)'!$W$29</f>
        <v>0</v>
      </c>
      <c r="X2042" s="230">
        <f>X2041/'Summary (banks)'!$X$29</f>
        <v>0</v>
      </c>
      <c r="Y2042" s="204"/>
      <c r="Z2042" s="397"/>
    </row>
    <row r="2043" spans="1:26" s="360" customFormat="1" ht="15.75" thickBot="1" x14ac:dyDescent="0.3">
      <c r="A2043" s="690"/>
      <c r="B2043" s="685"/>
      <c r="C2043" s="359" t="s">
        <v>336</v>
      </c>
      <c r="D2043" s="264">
        <f>D2041/'Summary (banks)'!$D$33</f>
        <v>8.9528588106779217E-3</v>
      </c>
      <c r="E2043" s="264">
        <f>E2041/'Summary (banks)'!$E$33</f>
        <v>2.1134020618556699E-2</v>
      </c>
      <c r="F2043" s="264">
        <f>F2041/'Summary (banks)'!$F$33</f>
        <v>2.8780068728522321E-2</v>
      </c>
      <c r="G2043" s="264">
        <f>G2041/'Summary (banks)'!$G$33</f>
        <v>0</v>
      </c>
      <c r="H2043" s="264">
        <f>H2041/'Summary (banks)'!$H$33</f>
        <v>0</v>
      </c>
      <c r="I2043" s="264">
        <f>I2041/'Summary (banks)'!$I$33</f>
        <v>0</v>
      </c>
      <c r="J2043" s="264">
        <f>J2041/'Summary (banks)'!$J$33</f>
        <v>0</v>
      </c>
      <c r="K2043" s="264">
        <f>K2041/'Summary (banks)'!$K$33</f>
        <v>5.7623049219687875E-2</v>
      </c>
      <c r="L2043" s="264">
        <f>L2041/'Summary (banks)'!$L$33</f>
        <v>0</v>
      </c>
      <c r="M2043" s="264">
        <f>M2041/'Summary (banks)'!$M$33</f>
        <v>0</v>
      </c>
      <c r="N2043" s="264">
        <f>N2041/'Summary (banks)'!$N$33</f>
        <v>0</v>
      </c>
      <c r="O2043" s="264">
        <f>O2041/'Summary (banks)'!$O$33</f>
        <v>0</v>
      </c>
      <c r="P2043" s="264">
        <f>P2041/'Summary (banks)'!$P$33</f>
        <v>0</v>
      </c>
      <c r="Q2043" s="264">
        <f>Q2041/'Summary (banks)'!$Q$33</f>
        <v>0</v>
      </c>
      <c r="R2043" s="264">
        <f>R2041/'Summary (banks)'!$R$33</f>
        <v>0</v>
      </c>
      <c r="S2043" s="264">
        <f>S2041/'Summary (banks)'!$S$33</f>
        <v>0</v>
      </c>
      <c r="T2043" s="264">
        <f>T2041/'Summary (banks)'!$T$33</f>
        <v>0</v>
      </c>
      <c r="U2043" s="264">
        <f>U2041/'Summary (banks)'!$U$33</f>
        <v>0</v>
      </c>
      <c r="V2043" s="264">
        <f>V2041/'Summary (banks)'!$V$33</f>
        <v>0</v>
      </c>
      <c r="W2043" s="264">
        <f>W2041/'Summary (banks)'!$W$33</f>
        <v>0</v>
      </c>
      <c r="X2043" s="264">
        <f>X2041/'Summary (banks)'!$X$33</f>
        <v>0</v>
      </c>
      <c r="Z2043" s="397"/>
    </row>
    <row r="2044" spans="1:26" s="204" customFormat="1" ht="15.75" thickBot="1" x14ac:dyDescent="0.3">
      <c r="A2044" s="690"/>
      <c r="B2044" s="685"/>
      <c r="C2044" s="188" t="s">
        <v>400</v>
      </c>
      <c r="D2044" s="203">
        <f>SUM(E2044:X2044)</f>
        <v>170.52408</v>
      </c>
      <c r="E2044" s="203">
        <f>HSBC!F19</f>
        <v>115.40479999999999</v>
      </c>
      <c r="F2044" s="203">
        <f>Barclays!G10</f>
        <v>27.559640000000002</v>
      </c>
      <c r="G2044" s="203"/>
      <c r="H2044" s="203"/>
      <c r="I2044" s="203"/>
      <c r="J2044" s="188"/>
      <c r="K2044" s="203">
        <f>Barclays!G10</f>
        <v>27.559640000000002</v>
      </c>
      <c r="L2044" s="188"/>
      <c r="M2044" s="188"/>
      <c r="N2044" s="188"/>
      <c r="O2044" s="188"/>
      <c r="P2044" s="188"/>
      <c r="Q2044" s="188"/>
      <c r="R2044" s="188"/>
      <c r="S2044" s="188"/>
      <c r="T2044" s="188"/>
      <c r="U2044" s="188"/>
      <c r="V2044" s="188"/>
      <c r="W2044" s="188"/>
      <c r="X2044" s="188"/>
      <c r="Y2044" s="188"/>
      <c r="Z2044" s="404"/>
    </row>
    <row r="2045" spans="1:26" s="23" customFormat="1" x14ac:dyDescent="0.25">
      <c r="A2045" s="690"/>
      <c r="B2045" s="685"/>
      <c r="C2045" s="189" t="s">
        <v>401</v>
      </c>
      <c r="D2045" s="230">
        <f>D2044/'Summary (banks)'!$D$42</f>
        <v>6.1125473633901611E-3</v>
      </c>
      <c r="E2045" s="230">
        <f>E2044/'Summary (banks)'!$E$42</f>
        <v>3.8038632986627047E-2</v>
      </c>
      <c r="F2045" s="230">
        <f>F2044/'Summary (banks)'!$F$42</f>
        <v>1.7094017094017099E-2</v>
      </c>
      <c r="G2045" s="230">
        <f>G2044/'Summary (banks)'!$G$42</f>
        <v>0</v>
      </c>
      <c r="H2045" s="230">
        <f>H2044/'Summary (banks)'!$H$42</f>
        <v>0</v>
      </c>
      <c r="I2045" s="230">
        <f>I2044/'Summary (banks)'!$I$42</f>
        <v>0</v>
      </c>
      <c r="J2045" s="230">
        <f>J2044/'Summary (banks)'!$J$42</f>
        <v>0</v>
      </c>
      <c r="K2045" s="230">
        <f>K2044/'Summary (banks)'!$K$42</f>
        <v>9.2172709030100344E-3</v>
      </c>
      <c r="L2045" s="230">
        <f>L2044/'Summary (banks)'!$L$42</f>
        <v>0</v>
      </c>
      <c r="M2045" s="230">
        <f>M2044/'Summary (banks)'!$M$42</f>
        <v>0</v>
      </c>
      <c r="N2045" s="230">
        <f>N2044/'Summary (banks)'!$N$42</f>
        <v>0</v>
      </c>
      <c r="O2045" s="230">
        <f>O2044/'Summary (banks)'!$O$42</f>
        <v>0</v>
      </c>
      <c r="P2045" s="230">
        <f>P2044/'Summary (banks)'!$P$42</f>
        <v>0</v>
      </c>
      <c r="Q2045" s="230">
        <f>Q2044/'Summary (banks)'!$Q$42</f>
        <v>0</v>
      </c>
      <c r="R2045" s="230">
        <f>R2044/'Summary (banks)'!$R$42</f>
        <v>0</v>
      </c>
      <c r="S2045" s="230">
        <f>S2044/'Summary (banks)'!$S$42</f>
        <v>0</v>
      </c>
      <c r="T2045" s="230">
        <f>T2044/'Summary (banks)'!$T$42</f>
        <v>0</v>
      </c>
      <c r="U2045" s="230">
        <f>U2044/'Summary (banks)'!$U$42</f>
        <v>0</v>
      </c>
      <c r="V2045" s="230">
        <f>V2044/'Summary (banks)'!$V$42</f>
        <v>0</v>
      </c>
      <c r="W2045" s="230">
        <f>W2044/'Summary (banks)'!$W$42</f>
        <v>0</v>
      </c>
      <c r="X2045" s="230">
        <f>X2044/'Summary (banks)'!$X$42</f>
        <v>0</v>
      </c>
      <c r="Y2045" s="204"/>
      <c r="Z2045" s="397"/>
    </row>
    <row r="2046" spans="1:26" s="360" customFormat="1" ht="15.75" thickBot="1" x14ac:dyDescent="0.3">
      <c r="A2046" s="690"/>
      <c r="B2046" s="685"/>
      <c r="C2046" s="359" t="s">
        <v>402</v>
      </c>
      <c r="D2046" s="264">
        <f>D2044/'Summary (banks)'!$D$46</f>
        <v>9.1501843839255168E-3</v>
      </c>
      <c r="E2046" s="264">
        <f>E2044/'Summary (banks)'!$E$46</f>
        <v>3.9493983338475785E-2</v>
      </c>
      <c r="F2046" s="264">
        <f>F2044/'Summary (banks)'!$F$46</f>
        <v>1.9782393669634031E-2</v>
      </c>
      <c r="G2046" s="264">
        <f>G2044/'Summary (banks)'!$G$46</f>
        <v>0</v>
      </c>
      <c r="H2046" s="264">
        <f>H2044/'Summary (banks)'!$H$46</f>
        <v>0</v>
      </c>
      <c r="I2046" s="264">
        <f>I2044/'Summary (banks)'!$I$46</f>
        <v>0</v>
      </c>
      <c r="J2046" s="264">
        <f>J2044/'Summary (banks)'!$J$46</f>
        <v>0</v>
      </c>
      <c r="K2046" s="264">
        <f>K2044/'Summary (banks)'!$K$46</f>
        <v>3.8981103253182464E-2</v>
      </c>
      <c r="L2046" s="264">
        <f>L2044/'Summary (banks)'!$L$46</f>
        <v>0</v>
      </c>
      <c r="M2046" s="264">
        <f>M2044/'Summary (banks)'!$M$46</f>
        <v>0</v>
      </c>
      <c r="N2046" s="264">
        <f>N2044/'Summary (banks)'!$N$46</f>
        <v>0</v>
      </c>
      <c r="O2046" s="264">
        <f>O2044/'Summary (banks)'!$O$46</f>
        <v>0</v>
      </c>
      <c r="P2046" s="264">
        <f>P2044/'Summary (banks)'!$P$46</f>
        <v>0</v>
      </c>
      <c r="Q2046" s="264">
        <f>Q2044/'Summary (banks)'!$Q$46</f>
        <v>0</v>
      </c>
      <c r="R2046" s="264">
        <f>R2044/'Summary (banks)'!$R$46</f>
        <v>0</v>
      </c>
      <c r="S2046" s="264">
        <f>S2044/'Summary (banks)'!$S$46</f>
        <v>0</v>
      </c>
      <c r="T2046" s="264">
        <f>T2044/'Summary (banks)'!$T$46</f>
        <v>0</v>
      </c>
      <c r="U2046" s="264">
        <f>U2044/'Summary (banks)'!$U$46</f>
        <v>0</v>
      </c>
      <c r="V2046" s="264">
        <f>V2044/'Summary (banks)'!$V$46</f>
        <v>0</v>
      </c>
      <c r="W2046" s="264">
        <f>W2044/'Summary (banks)'!$W$46</f>
        <v>0</v>
      </c>
      <c r="X2046" s="264">
        <f>X2044/'Summary (banks)'!$X$46</f>
        <v>0</v>
      </c>
      <c r="Z2046" s="397"/>
    </row>
    <row r="2047" spans="1:26" s="204" customFormat="1" ht="15.75" thickBot="1" x14ac:dyDescent="0.3">
      <c r="A2047" s="690"/>
      <c r="B2047" s="685"/>
      <c r="C2047" s="188" t="s">
        <v>3</v>
      </c>
      <c r="D2047" s="188">
        <f>SUM(E2047:X2047)</f>
        <v>6563</v>
      </c>
      <c r="E2047" s="188">
        <f>HSBC!D19</f>
        <v>2914</v>
      </c>
      <c r="F2047" s="188">
        <f>Barclays!E10</f>
        <v>1321</v>
      </c>
      <c r="G2047" s="188"/>
      <c r="H2047" s="188"/>
      <c r="I2047" s="188"/>
      <c r="J2047" s="188"/>
      <c r="K2047" s="188">
        <f>'Crédit Agricole'!D15</f>
        <v>2328</v>
      </c>
      <c r="L2047" s="188"/>
      <c r="M2047" s="188"/>
      <c r="N2047" s="188"/>
      <c r="O2047" s="188"/>
      <c r="P2047" s="188"/>
      <c r="Q2047" s="188"/>
      <c r="R2047" s="188"/>
      <c r="S2047" s="188"/>
      <c r="T2047" s="188"/>
      <c r="U2047" s="188"/>
      <c r="V2047" s="188"/>
      <c r="W2047" s="188"/>
      <c r="X2047" s="188"/>
      <c r="Y2047" s="188"/>
      <c r="Z2047" s="404"/>
    </row>
    <row r="2048" spans="1:26" s="23" customFormat="1" x14ac:dyDescent="0.25">
      <c r="A2048" s="690"/>
      <c r="B2048" s="685"/>
      <c r="C2048" s="189" t="s">
        <v>337</v>
      </c>
      <c r="D2048" s="230">
        <f>D2047/'Summary (banks)'!$D$16</f>
        <v>3.1287930000467199E-3</v>
      </c>
      <c r="E2048" s="230">
        <f>E2047/'Summary (banks)'!$E$16</f>
        <v>1.1252963846860833E-2</v>
      </c>
      <c r="F2048" s="230">
        <f>F2047/'Summary (banks)'!$F$16</f>
        <v>1.0091673032849503E-2</v>
      </c>
      <c r="G2048" s="230">
        <f>G2047/'Summary (banks)'!$G$16</f>
        <v>0</v>
      </c>
      <c r="H2048" s="230">
        <f>H2047/'Summary (banks)'!$H$16</f>
        <v>0</v>
      </c>
      <c r="I2048" s="230">
        <f>I2047/'Summary (banks)'!$I$16</f>
        <v>0</v>
      </c>
      <c r="J2048" s="230">
        <f>J2047/'Summary (banks)'!$J$16</f>
        <v>0</v>
      </c>
      <c r="K2048" s="230">
        <f>K2047/'Summary (banks)'!$K$16</f>
        <v>1.6844664409134322E-2</v>
      </c>
      <c r="L2048" s="230">
        <f>L2047/'Summary (banks)'!$L$16</f>
        <v>0</v>
      </c>
      <c r="M2048" s="230">
        <f>M2047/'Summary (banks)'!$M$16</f>
        <v>0</v>
      </c>
      <c r="N2048" s="230">
        <f>N2047/'Summary (banks)'!$N$16</f>
        <v>0</v>
      </c>
      <c r="O2048" s="230">
        <f>O2047/'Summary (banks)'!$O$16</f>
        <v>0</v>
      </c>
      <c r="P2048" s="230">
        <f>P2047/'Summary (banks)'!$P$16</f>
        <v>0</v>
      </c>
      <c r="Q2048" s="230">
        <f>Q2047/'Summary (banks)'!$Q$16</f>
        <v>0</v>
      </c>
      <c r="R2048" s="230">
        <f>R2047/'Summary (banks)'!$R$16</f>
        <v>0</v>
      </c>
      <c r="S2048" s="230">
        <f>S2047/'Summary (banks)'!$S$16</f>
        <v>0</v>
      </c>
      <c r="T2048" s="230">
        <f>T2047/'Summary (banks)'!$T$16</f>
        <v>0</v>
      </c>
      <c r="U2048" s="230">
        <f>U2047/'Summary (banks)'!$U$16</f>
        <v>0</v>
      </c>
      <c r="V2048" s="230">
        <f>V2047/'Summary (banks)'!$V$16</f>
        <v>0</v>
      </c>
      <c r="W2048" s="230">
        <f>W2047/'Summary (banks)'!$W$16</f>
        <v>0</v>
      </c>
      <c r="X2048" s="230">
        <f>X2047/'Summary (banks)'!$X$16</f>
        <v>0</v>
      </c>
      <c r="Y2048" s="204"/>
      <c r="Z2048" s="397"/>
    </row>
    <row r="2049" spans="1:26" s="365" customFormat="1" ht="15.75" thickBot="1" x14ac:dyDescent="0.3">
      <c r="A2049" s="690"/>
      <c r="B2049" s="685"/>
      <c r="C2049" s="359" t="s">
        <v>338</v>
      </c>
      <c r="D2049" s="264">
        <f>D2047/'Summary (banks)'!$D$20</f>
        <v>5.5986398794112859E-3</v>
      </c>
      <c r="E2049" s="264">
        <f>E2047/'Summary (banks)'!$E$20</f>
        <v>1.3591734881876909E-2</v>
      </c>
      <c r="F2049" s="264">
        <f>F2047/'Summary (banks)'!$F$20</f>
        <v>1.6055324631128614E-2</v>
      </c>
      <c r="G2049" s="264">
        <f>G2047/'Summary (banks)'!$G$20</f>
        <v>0</v>
      </c>
      <c r="H2049" s="264">
        <f>H2047/'Summary (banks)'!$H$20</f>
        <v>0</v>
      </c>
      <c r="I2049" s="264">
        <f>I2047/'Summary (banks)'!$I$20</f>
        <v>0</v>
      </c>
      <c r="J2049" s="264">
        <f>J2047/'Summary (banks)'!$J$20</f>
        <v>0</v>
      </c>
      <c r="K2049" s="264">
        <f>K2047/'Summary (banks)'!$K$20</f>
        <v>6.7642956764295673E-2</v>
      </c>
      <c r="L2049" s="264">
        <f>L2047/'Summary (banks)'!$L$20</f>
        <v>0</v>
      </c>
      <c r="M2049" s="264">
        <f>M2047/'Summary (banks)'!$M$20</f>
        <v>0</v>
      </c>
      <c r="N2049" s="264">
        <f>N2047/'Summary (banks)'!$N$20</f>
        <v>0</v>
      </c>
      <c r="O2049" s="264">
        <f>O2047/'Summary (banks)'!$O$20</f>
        <v>0</v>
      </c>
      <c r="P2049" s="264">
        <f>P2047/'Summary (banks)'!$P$20</f>
        <v>0</v>
      </c>
      <c r="Q2049" s="264">
        <f>Q2047/'Summary (banks)'!$Q$20</f>
        <v>0</v>
      </c>
      <c r="R2049" s="264">
        <f>R2047/'Summary (banks)'!$R$20</f>
        <v>0</v>
      </c>
      <c r="S2049" s="264">
        <f>S2047/'Summary (banks)'!$S$20</f>
        <v>0</v>
      </c>
      <c r="T2049" s="264">
        <f>T2047/'Summary (banks)'!$T$20</f>
        <v>0</v>
      </c>
      <c r="U2049" s="264">
        <f>U2047/'Summary (banks)'!$U$20</f>
        <v>0</v>
      </c>
      <c r="V2049" s="264">
        <f>V2047/'Summary (banks)'!$V$20</f>
        <v>0</v>
      </c>
      <c r="W2049" s="264">
        <f>W2047/'Summary (banks)'!$W$20</f>
        <v>0</v>
      </c>
      <c r="X2049" s="264">
        <f>X2047/'Summary (banks)'!$X$20</f>
        <v>0</v>
      </c>
      <c r="Y2049" s="360"/>
      <c r="Z2049" s="397"/>
    </row>
    <row r="2050" spans="1:26" s="230" customFormat="1" ht="15" customHeight="1" thickTop="1" thickBot="1" x14ac:dyDescent="0.3">
      <c r="A2050" s="690"/>
      <c r="B2050" s="685"/>
      <c r="C2050" s="190" t="s">
        <v>405</v>
      </c>
      <c r="D2050" s="188"/>
      <c r="E2050" s="190"/>
      <c r="F2050" s="190"/>
      <c r="G2050" s="190"/>
      <c r="H2050" s="188"/>
      <c r="I2050" s="188"/>
      <c r="J2050" s="190"/>
      <c r="K2050" s="190"/>
      <c r="L2050" s="190"/>
      <c r="M2050" s="190"/>
      <c r="N2050" s="190"/>
      <c r="O2050" s="190"/>
      <c r="P2050" s="188"/>
      <c r="Q2050" s="188"/>
      <c r="R2050" s="190"/>
      <c r="S2050" s="190"/>
      <c r="T2050" s="188"/>
      <c r="U2050" s="188"/>
      <c r="V2050" s="188"/>
      <c r="W2050" s="188"/>
      <c r="X2050" s="188"/>
      <c r="Y2050" s="190"/>
      <c r="Z2050" s="405"/>
    </row>
    <row r="2051" spans="1:26" s="204" customFormat="1" ht="15.75" thickBot="1" x14ac:dyDescent="0.3">
      <c r="A2051" s="690"/>
      <c r="B2051" s="686"/>
      <c r="C2051" s="191" t="s">
        <v>406</v>
      </c>
      <c r="D2051" s="192"/>
      <c r="E2051" s="192"/>
      <c r="F2051" s="192"/>
      <c r="G2051" s="192"/>
      <c r="H2051" s="192"/>
      <c r="I2051" s="192"/>
      <c r="J2051" s="192"/>
      <c r="K2051" s="192"/>
      <c r="L2051" s="192"/>
      <c r="M2051" s="192"/>
      <c r="N2051" s="192"/>
      <c r="O2051" s="192"/>
      <c r="P2051" s="192"/>
      <c r="Q2051" s="192"/>
      <c r="R2051" s="192"/>
      <c r="S2051" s="192"/>
      <c r="T2051" s="192"/>
      <c r="U2051" s="192"/>
      <c r="V2051" s="192"/>
      <c r="W2051" s="192"/>
      <c r="X2051" s="192"/>
      <c r="Y2051" s="192"/>
      <c r="Z2051" s="398"/>
    </row>
    <row r="2052" spans="1:26" s="23" customFormat="1" ht="16.5" thickTop="1" thickBot="1" x14ac:dyDescent="0.3">
      <c r="A2052" s="690"/>
      <c r="B2052" s="687" t="s">
        <v>82</v>
      </c>
      <c r="C2052" s="200" t="s">
        <v>91</v>
      </c>
      <c r="D2052" s="200">
        <f>D2044/D2041</f>
        <v>0.28140178977355507</v>
      </c>
      <c r="E2052" s="200">
        <f>E2044/E2041</f>
        <v>0.31219512195121951</v>
      </c>
      <c r="F2052" s="200">
        <f t="shared" ref="F2052:X2052" si="100">F2044/F2041</f>
        <v>0.29850746268656719</v>
      </c>
      <c r="G2052" s="200" t="e">
        <f t="shared" si="100"/>
        <v>#DIV/0!</v>
      </c>
      <c r="H2052" s="200" t="e">
        <f t="shared" si="100"/>
        <v>#DIV/0!</v>
      </c>
      <c r="I2052" s="200" t="e">
        <f t="shared" si="100"/>
        <v>#DIV/0!</v>
      </c>
      <c r="J2052" s="200" t="e">
        <f t="shared" si="100"/>
        <v>#DIV/0!</v>
      </c>
      <c r="K2052" s="200">
        <f t="shared" si="100"/>
        <v>0.1913863888888889</v>
      </c>
      <c r="L2052" s="200" t="e">
        <f t="shared" si="100"/>
        <v>#DIV/0!</v>
      </c>
      <c r="M2052" s="200" t="e">
        <f t="shared" si="100"/>
        <v>#DIV/0!</v>
      </c>
      <c r="N2052" s="200" t="e">
        <f t="shared" si="100"/>
        <v>#DIV/0!</v>
      </c>
      <c r="O2052" s="200" t="e">
        <f t="shared" si="100"/>
        <v>#DIV/0!</v>
      </c>
      <c r="P2052" s="200" t="e">
        <f t="shared" si="100"/>
        <v>#DIV/0!</v>
      </c>
      <c r="Q2052" s="200" t="e">
        <f t="shared" si="100"/>
        <v>#DIV/0!</v>
      </c>
      <c r="R2052" s="200" t="e">
        <f t="shared" si="100"/>
        <v>#DIV/0!</v>
      </c>
      <c r="S2052" s="200" t="e">
        <f t="shared" si="100"/>
        <v>#DIV/0!</v>
      </c>
      <c r="T2052" s="200" t="e">
        <f t="shared" si="100"/>
        <v>#DIV/0!</v>
      </c>
      <c r="U2052" s="200" t="e">
        <f t="shared" si="100"/>
        <v>#DIV/0!</v>
      </c>
      <c r="V2052" s="200" t="e">
        <f t="shared" si="100"/>
        <v>#DIV/0!</v>
      </c>
      <c r="W2052" s="200" t="e">
        <f t="shared" si="100"/>
        <v>#DIV/0!</v>
      </c>
      <c r="X2052" s="200" t="e">
        <f t="shared" si="100"/>
        <v>#DIV/0!</v>
      </c>
      <c r="Y2052" s="200"/>
      <c r="Z2052" s="406" t="e">
        <f>MEDIAN(E2052:X2052)</f>
        <v>#DIV/0!</v>
      </c>
    </row>
    <row r="2053" spans="1:26" s="204" customFormat="1" ht="15.75" thickBot="1" x14ac:dyDescent="0.3">
      <c r="A2053" s="690"/>
      <c r="B2053" s="688"/>
      <c r="C2053" s="193" t="s">
        <v>407</v>
      </c>
      <c r="Z2053" s="397"/>
    </row>
    <row r="2054" spans="1:26" s="204" customFormat="1" ht="15.75" thickBot="1" x14ac:dyDescent="0.3">
      <c r="A2054" s="690"/>
      <c r="B2054" s="688"/>
      <c r="C2054" s="188" t="s">
        <v>497</v>
      </c>
      <c r="D2054" s="233">
        <f t="shared" ref="D2054:X2054" si="101">D2041/D2047</f>
        <v>9.2332895626999853E-2</v>
      </c>
      <c r="E2054" s="188">
        <f t="shared" si="101"/>
        <v>0.12685518188057654</v>
      </c>
      <c r="F2054" s="188">
        <f t="shared" si="101"/>
        <v>6.9890078728236188E-2</v>
      </c>
      <c r="G2054" s="188" t="e">
        <f t="shared" si="101"/>
        <v>#DIV/0!</v>
      </c>
      <c r="H2054" s="188" t="e">
        <f t="shared" si="101"/>
        <v>#DIV/0!</v>
      </c>
      <c r="I2054" s="188" t="e">
        <f t="shared" si="101"/>
        <v>#DIV/0!</v>
      </c>
      <c r="J2054" s="188" t="e">
        <f t="shared" si="101"/>
        <v>#DIV/0!</v>
      </c>
      <c r="K2054" s="188">
        <f t="shared" si="101"/>
        <v>6.1855670103092786E-2</v>
      </c>
      <c r="L2054" s="188" t="e">
        <f t="shared" si="101"/>
        <v>#DIV/0!</v>
      </c>
      <c r="M2054" s="188" t="e">
        <f t="shared" si="101"/>
        <v>#DIV/0!</v>
      </c>
      <c r="N2054" s="188" t="e">
        <f t="shared" si="101"/>
        <v>#DIV/0!</v>
      </c>
      <c r="O2054" s="188" t="e">
        <f t="shared" si="101"/>
        <v>#DIV/0!</v>
      </c>
      <c r="P2054" s="188" t="e">
        <f t="shared" si="101"/>
        <v>#DIV/0!</v>
      </c>
      <c r="Q2054" s="188" t="e">
        <f t="shared" si="101"/>
        <v>#DIV/0!</v>
      </c>
      <c r="R2054" s="188" t="e">
        <f t="shared" si="101"/>
        <v>#DIV/0!</v>
      </c>
      <c r="S2054" s="188" t="e">
        <f t="shared" si="101"/>
        <v>#DIV/0!</v>
      </c>
      <c r="T2054" s="188" t="e">
        <f t="shared" si="101"/>
        <v>#DIV/0!</v>
      </c>
      <c r="U2054" s="188" t="e">
        <f t="shared" si="101"/>
        <v>#DIV/0!</v>
      </c>
      <c r="V2054" s="188" t="e">
        <f t="shared" si="101"/>
        <v>#DIV/0!</v>
      </c>
      <c r="W2054" s="188" t="e">
        <f t="shared" si="101"/>
        <v>#DIV/0!</v>
      </c>
      <c r="X2054" s="188" t="e">
        <f t="shared" si="101"/>
        <v>#DIV/0!</v>
      </c>
      <c r="Y2054" s="188"/>
      <c r="Z2054" s="404"/>
    </row>
    <row r="2055" spans="1:26" s="204" customFormat="1" x14ac:dyDescent="0.25">
      <c r="A2055" s="690"/>
      <c r="B2055" s="688"/>
      <c r="C2055" s="189" t="s">
        <v>445</v>
      </c>
      <c r="D2055" s="234">
        <f>D2054/'Summary (banks)'!$D$81</f>
        <v>2.0534485884224636</v>
      </c>
      <c r="E2055" s="230">
        <f>E2054/'Summary (banks)'!$E$81</f>
        <v>1.9311414413046804</v>
      </c>
      <c r="F2055" s="230">
        <f>F2054/'Summary (banks)'!$F$81</f>
        <v>1.8340157506660362</v>
      </c>
      <c r="G2055" s="230" t="e">
        <f>G2054/'Summary (banks)'!$G$81</f>
        <v>#DIV/0!</v>
      </c>
      <c r="H2055" s="230" t="e">
        <f>H2054/'Summary (banks)'!$H$81</f>
        <v>#DIV/0!</v>
      </c>
      <c r="I2055" s="230" t="e">
        <f>I2054/'Summary (banks)'!$I$81</f>
        <v>#DIV/0!</v>
      </c>
      <c r="J2055" s="230" t="e">
        <f>J2054/'Summary (banks)'!$J$81</f>
        <v>#DIV/0!</v>
      </c>
      <c r="K2055" s="230">
        <f>K2054/'Summary (banks)'!$K$81</f>
        <v>0.96682888836550962</v>
      </c>
      <c r="L2055" s="230" t="e">
        <f>L2054/'Summary (banks)'!$L$81</f>
        <v>#DIV/0!</v>
      </c>
      <c r="M2055" s="230" t="e">
        <f>M2054/'Summary (banks)'!$M$81</f>
        <v>#DIV/0!</v>
      </c>
      <c r="N2055" s="230" t="e">
        <f>N2054/'Summary (banks)'!$N$81</f>
        <v>#DIV/0!</v>
      </c>
      <c r="O2055" s="230" t="e">
        <f>O2054/'Summary (banks)'!$O$81</f>
        <v>#DIV/0!</v>
      </c>
      <c r="P2055" s="230" t="e">
        <f>P2054/'Summary (banks)'!$P$81</f>
        <v>#DIV/0!</v>
      </c>
      <c r="Q2055" s="230" t="e">
        <f>Q2054/'Summary (banks)'!$Q$81</f>
        <v>#DIV/0!</v>
      </c>
      <c r="R2055" s="230" t="e">
        <f>R2054/'Summary (banks)'!$R$81</f>
        <v>#DIV/0!</v>
      </c>
      <c r="S2055" s="230" t="e">
        <f>S2054/'Summary (banks)'!$S$81</f>
        <v>#DIV/0!</v>
      </c>
      <c r="T2055" s="230" t="e">
        <f>T2054/'Summary (banks)'!$T$81</f>
        <v>#DIV/0!</v>
      </c>
      <c r="U2055" s="230" t="e">
        <f>U2054/'Summary (banks)'!$U$81</f>
        <v>#DIV/0!</v>
      </c>
      <c r="V2055" s="230" t="e">
        <f>V2054/'Summary (banks)'!$V$81</f>
        <v>#DIV/0!</v>
      </c>
      <c r="W2055" s="230" t="e">
        <f>W2054/'Summary (banks)'!$W$81</f>
        <v>#DIV/0!</v>
      </c>
      <c r="X2055" s="230" t="e">
        <f>X2054/'Summary (banks)'!$X$81</f>
        <v>#DIV/0!</v>
      </c>
      <c r="Z2055" s="397"/>
    </row>
    <row r="2056" spans="1:26" s="364" customFormat="1" x14ac:dyDescent="0.25">
      <c r="A2056" s="690"/>
      <c r="B2056" s="688"/>
      <c r="C2056" s="359" t="s">
        <v>446</v>
      </c>
      <c r="D2056" s="363">
        <f>D2054/'Summary (banks)'!$D$84</f>
        <v>1.5991131781134211</v>
      </c>
      <c r="E2056" s="264">
        <f>E2054/'Summary (banks)'!$E$84</f>
        <v>1.5549170729291231</v>
      </c>
      <c r="F2056" s="264">
        <f>F2054/'Summary (banks)'!$F$84</f>
        <v>1.7925560142659802</v>
      </c>
      <c r="G2056" s="264" t="e">
        <f>G2054/'Summary (banks)'!$G$84</f>
        <v>#DIV/0!</v>
      </c>
      <c r="H2056" s="264" t="e">
        <f>H2054/'Summary (banks)'!$H$84</f>
        <v>#DIV/0!</v>
      </c>
      <c r="I2056" s="264" t="e">
        <f>I2054/'Summary (banks)'!$I$84</f>
        <v>#DIV/0!</v>
      </c>
      <c r="J2056" s="264" t="e">
        <f>J2054/'Summary (banks)'!$J$84</f>
        <v>#DIV/0!</v>
      </c>
      <c r="K2056" s="264">
        <f>K2054/'Summary (banks)'!$K$84</f>
        <v>0.85187064516528266</v>
      </c>
      <c r="L2056" s="264" t="e">
        <f>L2054/'Summary (banks)'!$L$84</f>
        <v>#DIV/0!</v>
      </c>
      <c r="M2056" s="264" t="e">
        <f>M2054/'Summary (banks)'!$M$84</f>
        <v>#DIV/0!</v>
      </c>
      <c r="N2056" s="264" t="e">
        <f>N2054/'Summary (banks)'!$N$84</f>
        <v>#DIV/0!</v>
      </c>
      <c r="O2056" s="264" t="e">
        <f>O2054/'Summary (banks)'!$O$84</f>
        <v>#DIV/0!</v>
      </c>
      <c r="P2056" s="264" t="e">
        <f>P2054/'Summary (banks)'!$P$84</f>
        <v>#DIV/0!</v>
      </c>
      <c r="Q2056" s="264" t="e">
        <f>Q2054/'Summary (banks)'!$Q$84</f>
        <v>#DIV/0!</v>
      </c>
      <c r="R2056" s="264" t="e">
        <f>R2054/'Summary (banks)'!$R$84</f>
        <v>#DIV/0!</v>
      </c>
      <c r="S2056" s="264" t="e">
        <f>S2054/'Summary (banks)'!$S$84</f>
        <v>#DIV/0!</v>
      </c>
      <c r="T2056" s="264" t="e">
        <f>T2054/'Summary (banks)'!$T$84</f>
        <v>#DIV/0!</v>
      </c>
      <c r="U2056" s="264" t="e">
        <f>U2054/'Summary (banks)'!$U$84</f>
        <v>#DIV/0!</v>
      </c>
      <c r="V2056" s="264" t="e">
        <f>V2054/'Summary (banks)'!$V$84</f>
        <v>#DIV/0!</v>
      </c>
      <c r="W2056" s="264" t="e">
        <f>W2054/'Summary (banks)'!$W$84</f>
        <v>#DIV/0!</v>
      </c>
      <c r="X2056" s="264" t="e">
        <f>X2054/'Summary (banks)'!$X$84</f>
        <v>#DIV/0!</v>
      </c>
      <c r="Y2056" s="360"/>
      <c r="Z2056" s="397"/>
    </row>
    <row r="2057" spans="1:26" s="204" customFormat="1" ht="15.75" thickBot="1" x14ac:dyDescent="0.3">
      <c r="A2057" s="690"/>
      <c r="B2057" s="688"/>
      <c r="C2057" s="372" t="s">
        <v>447</v>
      </c>
      <c r="D2057" s="234">
        <f>D2054/'Summary (banks)'!$D$92</f>
        <v>2.2106889172371389</v>
      </c>
      <c r="E2057" s="230">
        <f>E2054/'Summary (banks)'!$E$86</f>
        <v>0.51699674064360668</v>
      </c>
      <c r="F2057" s="230">
        <f>F2054/'Summary (banks)'!$F$86</f>
        <v>0.3231055998637552</v>
      </c>
      <c r="G2057" s="230" t="e">
        <f>G2054/'Summary (banks)'!$G$86</f>
        <v>#DIV/0!</v>
      </c>
      <c r="H2057" s="230" t="e">
        <f>H2054/'Summary (banks)'!$H$86</f>
        <v>#DIV/0!</v>
      </c>
      <c r="I2057" s="230" t="e">
        <f>I2054/'Summary (banks)'!$I$86</f>
        <v>#DIV/0!</v>
      </c>
      <c r="J2057" s="230" t="e">
        <f>J2054/'Summary (banks)'!$J$86</f>
        <v>#DIV/0!</v>
      </c>
      <c r="K2057" s="230">
        <f>K2054/'Summary (banks)'!$K$86</f>
        <v>0.71934765041506477</v>
      </c>
      <c r="L2057" s="230" t="e">
        <f>L2054/'Summary (banks)'!$L$86</f>
        <v>#DIV/0!</v>
      </c>
      <c r="M2057" s="230" t="e">
        <f>M2054/'Summary (banks)'!$M$86</f>
        <v>#DIV/0!</v>
      </c>
      <c r="N2057" s="230" t="e">
        <f>N2054/'Summary (banks)'!$N$86</f>
        <v>#DIV/0!</v>
      </c>
      <c r="O2057" s="230" t="e">
        <f>O2054/'Summary (banks)'!$O$86</f>
        <v>#DIV/0!</v>
      </c>
      <c r="P2057" s="230" t="e">
        <f>P2054/'Summary (banks)'!$P$86</f>
        <v>#DIV/0!</v>
      </c>
      <c r="Q2057" s="230" t="e">
        <f>Q2054/'Summary (banks)'!$Q$86</f>
        <v>#DIV/0!</v>
      </c>
      <c r="R2057" s="230" t="e">
        <f>R2054/'Summary (banks)'!$R$86</f>
        <v>#DIV/0!</v>
      </c>
      <c r="S2057" s="230" t="e">
        <f>S2054/'Summary (banks)'!$S$86</f>
        <v>#DIV/0!</v>
      </c>
      <c r="T2057" s="230" t="e">
        <f>T2054/'Summary (banks)'!$T$86</f>
        <v>#DIV/0!</v>
      </c>
      <c r="U2057" s="230" t="e">
        <f>U2054/'Summary (banks)'!$U$86</f>
        <v>#DIV/0!</v>
      </c>
      <c r="V2057" s="230" t="e">
        <f>V2054/'Summary (banks)'!$V$86</f>
        <v>#DIV/0!</v>
      </c>
      <c r="W2057" s="230" t="e">
        <f>W2054/'Summary (banks)'!$W$86</f>
        <v>#DIV/0!</v>
      </c>
      <c r="X2057" s="230" t="e">
        <f>X2054/'Summary (banks)'!$X$86</f>
        <v>#DIV/0!</v>
      </c>
      <c r="Z2057" s="397"/>
    </row>
    <row r="2058" spans="1:26" s="230" customFormat="1" ht="15.75" thickBot="1" x14ac:dyDescent="0.3">
      <c r="A2058" s="690"/>
      <c r="B2058" s="688"/>
      <c r="C2058" s="201" t="s">
        <v>498</v>
      </c>
      <c r="D2058" s="201">
        <f t="shared" ref="D2058:X2058" si="102">D2041/D2038</f>
        <v>0.61513794662029153</v>
      </c>
      <c r="E2058" s="201">
        <f t="shared" si="102"/>
        <v>0.67213114754098358</v>
      </c>
      <c r="F2058" s="201">
        <f t="shared" si="102"/>
        <v>0.51538461538461533</v>
      </c>
      <c r="G2058" s="201" t="e">
        <f t="shared" si="102"/>
        <v>#DIV/0!</v>
      </c>
      <c r="H2058" s="201" t="e">
        <f t="shared" si="102"/>
        <v>#DIV/0!</v>
      </c>
      <c r="I2058" s="201" t="e">
        <f t="shared" si="102"/>
        <v>#DIV/0!</v>
      </c>
      <c r="J2058" s="201" t="e">
        <f t="shared" si="102"/>
        <v>#DIV/0!</v>
      </c>
      <c r="K2058" s="201">
        <f t="shared" si="102"/>
        <v>0.5625</v>
      </c>
      <c r="L2058" s="201" t="e">
        <f t="shared" si="102"/>
        <v>#DIV/0!</v>
      </c>
      <c r="M2058" s="201" t="e">
        <f t="shared" si="102"/>
        <v>#DIV/0!</v>
      </c>
      <c r="N2058" s="201" t="e">
        <f t="shared" si="102"/>
        <v>#DIV/0!</v>
      </c>
      <c r="O2058" s="201" t="e">
        <f t="shared" si="102"/>
        <v>#DIV/0!</v>
      </c>
      <c r="P2058" s="201" t="e">
        <f t="shared" si="102"/>
        <v>#DIV/0!</v>
      </c>
      <c r="Q2058" s="201" t="e">
        <f t="shared" si="102"/>
        <v>#DIV/0!</v>
      </c>
      <c r="R2058" s="201" t="e">
        <f t="shared" si="102"/>
        <v>#DIV/0!</v>
      </c>
      <c r="S2058" s="201" t="e">
        <f t="shared" si="102"/>
        <v>#DIV/0!</v>
      </c>
      <c r="T2058" s="201" t="e">
        <f t="shared" si="102"/>
        <v>#DIV/0!</v>
      </c>
      <c r="U2058" s="201" t="e">
        <f t="shared" si="102"/>
        <v>#DIV/0!</v>
      </c>
      <c r="V2058" s="201" t="e">
        <f t="shared" si="102"/>
        <v>#DIV/0!</v>
      </c>
      <c r="W2058" s="201" t="e">
        <f t="shared" si="102"/>
        <v>#DIV/0!</v>
      </c>
      <c r="X2058" s="201" t="e">
        <f t="shared" si="102"/>
        <v>#DIV/0!</v>
      </c>
      <c r="Y2058" s="201"/>
      <c r="Z2058" s="407"/>
    </row>
    <row r="2059" spans="1:26" s="230" customFormat="1" x14ac:dyDescent="0.25">
      <c r="A2059" s="690"/>
      <c r="B2059" s="688"/>
      <c r="C2059" s="382" t="s">
        <v>445</v>
      </c>
      <c r="D2059" s="230">
        <f>D2058/'Summary (banks)'!$D$94</f>
        <v>3.1853458023062311</v>
      </c>
      <c r="E2059" s="230">
        <f>E2058/'Summary (banks)'!$E$94</f>
        <v>2.1303568465018721</v>
      </c>
      <c r="F2059" s="230">
        <f>F2058/'Summary (banks)'!$F$94</f>
        <v>4.173903527411813</v>
      </c>
      <c r="G2059" s="230" t="e">
        <f>G2058/'Summary (banks)'!$G$94</f>
        <v>#DIV/0!</v>
      </c>
      <c r="H2059" s="230" t="e">
        <f>H2058/'Summary (banks)'!$H$94</f>
        <v>#DIV/0!</v>
      </c>
      <c r="I2059" s="230" t="e">
        <f>I2058/'Summary (banks)'!$I$94</f>
        <v>#DIV/0!</v>
      </c>
      <c r="J2059" s="230" t="e">
        <f>J2058/'Summary (banks)'!$J$94</f>
        <v>#DIV/0!</v>
      </c>
      <c r="K2059" s="230">
        <f>K2058/'Summary (banks)'!$K$94</f>
        <v>2.0628392897534491</v>
      </c>
      <c r="L2059" s="230" t="e">
        <f>L2058/'Summary (banks)'!$L$94</f>
        <v>#DIV/0!</v>
      </c>
      <c r="M2059" s="230" t="e">
        <f>M2058/'Summary (banks)'!$M$94</f>
        <v>#DIV/0!</v>
      </c>
      <c r="N2059" s="230" t="e">
        <f>N2058/'Summary (banks)'!$N$94</f>
        <v>#DIV/0!</v>
      </c>
      <c r="O2059" s="230" t="e">
        <f>O2058/'Summary (banks)'!$O$94</f>
        <v>#DIV/0!</v>
      </c>
      <c r="P2059" s="230" t="e">
        <f>P2058/'Summary (banks)'!$P$94</f>
        <v>#DIV/0!</v>
      </c>
      <c r="Q2059" s="230" t="e">
        <f>Q2058/'Summary (banks)'!$Q$94</f>
        <v>#DIV/0!</v>
      </c>
      <c r="R2059" s="230" t="e">
        <f>R2058/'Summary (banks)'!$R$94</f>
        <v>#DIV/0!</v>
      </c>
      <c r="S2059" s="230" t="e">
        <f>S2058/'Summary (banks)'!$S$94</f>
        <v>#DIV/0!</v>
      </c>
      <c r="T2059" s="230" t="e">
        <f>T2058/'Summary (banks)'!$T$94</f>
        <v>#DIV/0!</v>
      </c>
      <c r="U2059" s="230" t="e">
        <f>U2058/'Summary (banks)'!$U$94</f>
        <v>#DIV/0!</v>
      </c>
      <c r="V2059" s="230" t="e">
        <f>V2058/'Summary (banks)'!$V$94</f>
        <v>#DIV/0!</v>
      </c>
      <c r="W2059" s="230" t="e">
        <f>W2058/'Summary (banks)'!$W$94</f>
        <v>#DIV/0!</v>
      </c>
      <c r="X2059" s="230" t="e">
        <f>X2058/'Summary (banks)'!$X$94</f>
        <v>#DIV/0!</v>
      </c>
      <c r="Z2059" s="399"/>
    </row>
    <row r="2060" spans="1:26" s="386" customFormat="1" x14ac:dyDescent="0.25">
      <c r="A2060" s="690"/>
      <c r="B2060" s="688"/>
      <c r="C2060" s="383" t="s">
        <v>446</v>
      </c>
      <c r="D2060" s="264">
        <f>D2058/'Summary (banks)'!$D$97</f>
        <v>2.3298294912160533</v>
      </c>
      <c r="E2060" s="264">
        <f>E2058/'Summary (banks)'!$E$97</f>
        <v>1.5491237113402059</v>
      </c>
      <c r="F2060" s="264">
        <f>F2058/'Summary (banks)'!$F$97</f>
        <v>3.1020486386465747</v>
      </c>
      <c r="G2060" s="264" t="e">
        <f>G2058/'Summary (banks)'!$G$97</f>
        <v>#DIV/0!</v>
      </c>
      <c r="H2060" s="264" t="e">
        <f>H2058/'Summary (banks)'!$H$97</f>
        <v>#DIV/0!</v>
      </c>
      <c r="I2060" s="264" t="e">
        <f>I2058/'Summary (banks)'!$I$97</f>
        <v>#DIV/0!</v>
      </c>
      <c r="J2060" s="264" t="e">
        <f>J2058/'Summary (banks)'!$J$97</f>
        <v>#DIV/0!</v>
      </c>
      <c r="K2060" s="264">
        <f>K2058/'Summary (banks)'!$K$97</f>
        <v>1.9945228091236495</v>
      </c>
      <c r="L2060" s="264" t="e">
        <f>L2058/'Summary (banks)'!$L$97</f>
        <v>#DIV/0!</v>
      </c>
      <c r="M2060" s="264" t="e">
        <f>M2058/'Summary (banks)'!$M$97</f>
        <v>#DIV/0!</v>
      </c>
      <c r="N2060" s="264" t="e">
        <f>N2058/'Summary (banks)'!$N$97</f>
        <v>#DIV/0!</v>
      </c>
      <c r="O2060" s="264" t="e">
        <f>O2058/'Summary (banks)'!$O$97</f>
        <v>#DIV/0!</v>
      </c>
      <c r="P2060" s="264" t="e">
        <f>P2058/'Summary (banks)'!$P$97</f>
        <v>#DIV/0!</v>
      </c>
      <c r="Q2060" s="264" t="e">
        <f>Q2058/'Summary (banks)'!$Q$97</f>
        <v>#DIV/0!</v>
      </c>
      <c r="R2060" s="264" t="e">
        <f>R2058/'Summary (banks)'!$R$97</f>
        <v>#DIV/0!</v>
      </c>
      <c r="S2060" s="264" t="e">
        <f>S2058/'Summary (banks)'!$S$97</f>
        <v>#DIV/0!</v>
      </c>
      <c r="T2060" s="264" t="e">
        <f>T2058/'Summary (banks)'!$T$97</f>
        <v>#DIV/0!</v>
      </c>
      <c r="U2060" s="264" t="e">
        <f>U2058/'Summary (banks)'!$U$97</f>
        <v>#DIV/0!</v>
      </c>
      <c r="V2060" s="264" t="e">
        <f>V2058/'Summary (banks)'!$V$97</f>
        <v>#DIV/0!</v>
      </c>
      <c r="W2060" s="264" t="e">
        <f>W2058/'Summary (banks)'!$W$97</f>
        <v>#DIV/0!</v>
      </c>
      <c r="X2060" s="264" t="e">
        <f>X2058/'Summary (banks)'!$X$97</f>
        <v>#DIV/0!</v>
      </c>
      <c r="Y2060" s="264"/>
      <c r="Z2060" s="399"/>
    </row>
    <row r="2061" spans="1:26" s="230" customFormat="1" x14ac:dyDescent="0.25">
      <c r="A2061" s="690"/>
      <c r="B2061" s="688"/>
      <c r="C2061" s="385" t="s">
        <v>447</v>
      </c>
      <c r="D2061" s="230">
        <f>D2058/'Summary (banks)'!$D$105</f>
        <v>2.8354269571733397</v>
      </c>
      <c r="E2061" s="230">
        <f>E2058/'Summary (banks)'!$E$99</f>
        <v>1.1977031467591803</v>
      </c>
      <c r="F2061" s="230">
        <f>F2058/'Summary (banks)'!$F$99</f>
        <v>1.2695800587441453</v>
      </c>
      <c r="G2061" s="230" t="e">
        <f>G2058/'Summary (banks)'!$G$99</f>
        <v>#DIV/0!</v>
      </c>
      <c r="H2061" s="230" t="e">
        <f>H2058/'Summary (banks)'!$H$99</f>
        <v>#DIV/0!</v>
      </c>
      <c r="I2061" s="230" t="e">
        <f>I2058/'Summary (banks)'!$I$99</f>
        <v>#DIV/0!</v>
      </c>
      <c r="J2061" s="230" t="e">
        <f>J2058/'Summary (banks)'!$J$99</f>
        <v>#DIV/0!</v>
      </c>
      <c r="K2061" s="230">
        <f>K2058/'Summary (banks)'!$K$99</f>
        <v>2.7670724465558196</v>
      </c>
      <c r="L2061" s="230" t="e">
        <f>L2058/'Summary (banks)'!$L$99</f>
        <v>#DIV/0!</v>
      </c>
      <c r="M2061" s="230" t="e">
        <f>M2058/'Summary (banks)'!$M$99</f>
        <v>#DIV/0!</v>
      </c>
      <c r="N2061" s="230" t="e">
        <f>N2058/'Summary (banks)'!$N$99</f>
        <v>#DIV/0!</v>
      </c>
      <c r="O2061" s="230" t="e">
        <f>O2058/'Summary (banks)'!$O$99</f>
        <v>#DIV/0!</v>
      </c>
      <c r="P2061" s="230" t="e">
        <f>P2058/'Summary (banks)'!$P$99</f>
        <v>#DIV/0!</v>
      </c>
      <c r="Q2061" s="230" t="e">
        <f>Q2058/'Summary (banks)'!$Q$99</f>
        <v>#DIV/0!</v>
      </c>
      <c r="R2061" s="230" t="e">
        <f>R2058/'Summary (banks)'!$R$99</f>
        <v>#DIV/0!</v>
      </c>
      <c r="S2061" s="230" t="e">
        <f>S2058/'Summary (banks)'!$S$99</f>
        <v>#DIV/0!</v>
      </c>
      <c r="T2061" s="230" t="e">
        <f>T2058/'Summary (banks)'!$T$99</f>
        <v>#DIV/0!</v>
      </c>
      <c r="U2061" s="230" t="e">
        <f>U2058/'Summary (banks)'!$U$99</f>
        <v>#DIV/0!</v>
      </c>
      <c r="V2061" s="230" t="e">
        <f>V2058/'Summary (banks)'!$V$99</f>
        <v>#DIV/0!</v>
      </c>
      <c r="W2061" s="230" t="e">
        <f>W2058/'Summary (banks)'!$W$99</f>
        <v>#DIV/0!</v>
      </c>
      <c r="X2061" s="230" t="e">
        <f>X2058/'Summary (banks)'!$X$99</f>
        <v>#DIV/0!</v>
      </c>
      <c r="Z2061" s="399"/>
    </row>
    <row r="2062" spans="1:26" s="51" customFormat="1" ht="15.75" thickBot="1" x14ac:dyDescent="0.3">
      <c r="A2062" s="422"/>
      <c r="B2062" s="423"/>
      <c r="C2062" s="424"/>
      <c r="D2062" s="425"/>
      <c r="E2062" s="426"/>
      <c r="F2062" s="426"/>
      <c r="G2062" s="426"/>
      <c r="H2062" s="426"/>
      <c r="I2062" s="426"/>
      <c r="J2062" s="426"/>
      <c r="K2062" s="426"/>
      <c r="L2062" s="426"/>
      <c r="M2062" s="426"/>
      <c r="N2062" s="426"/>
      <c r="O2062" s="426"/>
      <c r="P2062" s="426"/>
      <c r="Q2062" s="426"/>
      <c r="R2062" s="426"/>
      <c r="S2062" s="426"/>
      <c r="T2062" s="426"/>
      <c r="U2062" s="426"/>
      <c r="V2062" s="426"/>
      <c r="W2062" s="426"/>
      <c r="X2062" s="426"/>
      <c r="Y2062" s="97"/>
      <c r="Z2062" s="97"/>
    </row>
    <row r="2063" spans="1:26" s="204" customFormat="1" ht="15.75" thickBot="1" x14ac:dyDescent="0.3">
      <c r="A2063" s="682" t="s">
        <v>384</v>
      </c>
      <c r="B2063" s="684" t="s">
        <v>331</v>
      </c>
      <c r="C2063" s="188" t="s">
        <v>2</v>
      </c>
      <c r="D2063" s="203">
        <f>SUM(E2063:X2063)</f>
        <v>31</v>
      </c>
      <c r="E2063" s="203"/>
      <c r="F2063" s="203"/>
      <c r="G2063" s="203"/>
      <c r="H2063" s="203"/>
      <c r="I2063" s="203"/>
      <c r="J2063" s="188"/>
      <c r="K2063" s="188"/>
      <c r="L2063" s="188">
        <f>'Société Générale'!C26</f>
        <v>31</v>
      </c>
      <c r="M2063" s="188"/>
      <c r="N2063" s="188"/>
      <c r="O2063" s="188"/>
      <c r="P2063" s="188"/>
      <c r="Q2063" s="188"/>
      <c r="R2063" s="188"/>
      <c r="S2063" s="188"/>
      <c r="T2063" s="188"/>
      <c r="U2063" s="188"/>
      <c r="V2063" s="188"/>
      <c r="W2063" s="188"/>
      <c r="X2063" s="188"/>
      <c r="Y2063" s="188"/>
      <c r="Z2063" s="404"/>
    </row>
    <row r="2064" spans="1:26" s="23" customFormat="1" x14ac:dyDescent="0.25">
      <c r="A2064" s="683"/>
      <c r="B2064" s="685"/>
      <c r="C2064" s="189" t="s">
        <v>333</v>
      </c>
      <c r="D2064" s="230">
        <f>D2063/'Summary (banks)'!$D$3</f>
        <v>6.3471597858767798E-5</v>
      </c>
      <c r="E2064" s="230">
        <f>E2063/'Summary (banks)'!$E$3</f>
        <v>0</v>
      </c>
      <c r="F2064" s="230">
        <f>F2063/'Summary (banks)'!$F$3</f>
        <v>0</v>
      </c>
      <c r="G2064" s="230">
        <f>G2063/'Summary (banks)'!$G$3</f>
        <v>0</v>
      </c>
      <c r="H2064" s="230">
        <f>H2063/'Summary (banks)'!$H$3</f>
        <v>0</v>
      </c>
      <c r="I2064" s="230">
        <f>I2063/'Summary (banks)'!$I$3</f>
        <v>0</v>
      </c>
      <c r="J2064" s="230">
        <f>J2063/'Summary (banks)'!$J$3</f>
        <v>0</v>
      </c>
      <c r="K2064" s="230">
        <f>K2063/'Summary (banks)'!$K$3</f>
        <v>0</v>
      </c>
      <c r="L2064" s="230">
        <f>L2063/'Summary (banks)'!$L$3</f>
        <v>1.2089069141676091E-3</v>
      </c>
      <c r="M2064" s="230">
        <f>M2063/'Summary (banks)'!$M$3</f>
        <v>0</v>
      </c>
      <c r="N2064" s="230">
        <f>N2063/'Summary (banks)'!$N$3</f>
        <v>0</v>
      </c>
      <c r="O2064" s="230">
        <f>O2063/'Summary (banks)'!$O$3</f>
        <v>0</v>
      </c>
      <c r="P2064" s="230">
        <f>P2063/'Summary (banks)'!$P$3</f>
        <v>0</v>
      </c>
      <c r="Q2064" s="230">
        <f>Q2063/'Summary (banks)'!$Q$3</f>
        <v>0</v>
      </c>
      <c r="R2064" s="230">
        <f>R2063/'Summary (banks)'!$R$3</f>
        <v>0</v>
      </c>
      <c r="S2064" s="230">
        <f>S2063/'Summary (banks)'!$S$3</f>
        <v>0</v>
      </c>
      <c r="T2064" s="230">
        <f>T2063/'Summary (banks)'!$T$3</f>
        <v>0</v>
      </c>
      <c r="U2064" s="230">
        <f>U2063/'Summary (banks)'!$U$3</f>
        <v>0</v>
      </c>
      <c r="V2064" s="230">
        <f>V2063/'Summary (banks)'!$V$3</f>
        <v>0</v>
      </c>
      <c r="W2064" s="230">
        <f>W2063/'Summary (banks)'!$W$3</f>
        <v>0</v>
      </c>
      <c r="X2064" s="230">
        <f>X2063/'Summary (banks)'!$X$3</f>
        <v>0</v>
      </c>
      <c r="Y2064" s="204"/>
      <c r="Z2064" s="397"/>
    </row>
    <row r="2065" spans="1:26" s="360" customFormat="1" ht="15.75" thickBot="1" x14ac:dyDescent="0.3">
      <c r="A2065" s="683"/>
      <c r="B2065" s="685"/>
      <c r="C2065" s="359" t="s">
        <v>334</v>
      </c>
      <c r="D2065" s="264">
        <f>D2063/'Summary (banks)'!$D$7</f>
        <v>1.2092412398455684E-4</v>
      </c>
      <c r="E2065" s="264">
        <f>E2063/'Summary (banks)'!$E$7</f>
        <v>0</v>
      </c>
      <c r="F2065" s="264">
        <f>F2063/'Summary (banks)'!$F$7</f>
        <v>0</v>
      </c>
      <c r="G2065" s="264">
        <f>G2063/'Summary (banks)'!$G$7</f>
        <v>0</v>
      </c>
      <c r="H2065" s="264">
        <f>H2063/'Summary (banks)'!$H$7</f>
        <v>0</v>
      </c>
      <c r="I2065" s="264">
        <f>I2063/'Summary (banks)'!$I$7</f>
        <v>0</v>
      </c>
      <c r="J2065" s="264">
        <f>J2063/'Summary (banks)'!$J$7</f>
        <v>0</v>
      </c>
      <c r="K2065" s="264">
        <f>K2063/'Summary (banks)'!$K$7</f>
        <v>0</v>
      </c>
      <c r="L2065" s="264">
        <f>L2063/'Summary (banks)'!$L$7</f>
        <v>2.2884984497268568E-3</v>
      </c>
      <c r="M2065" s="264">
        <f>M2063/'Summary (banks)'!$M$7</f>
        <v>0</v>
      </c>
      <c r="N2065" s="264">
        <f>N2063/'Summary (banks)'!$N$7</f>
        <v>0</v>
      </c>
      <c r="O2065" s="264">
        <f>O2063/'Summary (banks)'!$O$7</f>
        <v>0</v>
      </c>
      <c r="P2065" s="264">
        <f>P2063/'Summary (banks)'!$P$7</f>
        <v>0</v>
      </c>
      <c r="Q2065" s="264">
        <f>Q2063/'Summary (banks)'!$Q$7</f>
        <v>0</v>
      </c>
      <c r="R2065" s="264">
        <f>R2063/'Summary (banks)'!$R$7</f>
        <v>0</v>
      </c>
      <c r="S2065" s="264">
        <f>S2063/'Summary (banks)'!$S$7</f>
        <v>0</v>
      </c>
      <c r="T2065" s="264">
        <f>T2063/'Summary (banks)'!$T$7</f>
        <v>0</v>
      </c>
      <c r="U2065" s="264">
        <f>U2063/'Summary (banks)'!$U$7</f>
        <v>0</v>
      </c>
      <c r="V2065" s="264">
        <f>V2063/'Summary (banks)'!$V$7</f>
        <v>0</v>
      </c>
      <c r="W2065" s="264">
        <f>W2063/'Summary (banks)'!$W$7</f>
        <v>0</v>
      </c>
      <c r="X2065" s="264">
        <f>X2063/'Summary (banks)'!$X$7</f>
        <v>0</v>
      </c>
      <c r="Z2065" s="397"/>
    </row>
    <row r="2066" spans="1:26" s="204" customFormat="1" ht="15.75" thickBot="1" x14ac:dyDescent="0.3">
      <c r="A2066" s="683"/>
      <c r="B2066" s="685"/>
      <c r="C2066" s="188" t="s">
        <v>6</v>
      </c>
      <c r="D2066" s="203">
        <f>SUM(E2066:X2066)</f>
        <v>14</v>
      </c>
      <c r="E2066" s="203"/>
      <c r="F2066" s="203"/>
      <c r="G2066" s="203"/>
      <c r="H2066" s="203"/>
      <c r="I2066" s="203"/>
      <c r="J2066" s="188"/>
      <c r="K2066" s="188"/>
      <c r="L2066" s="188">
        <f>'Société Générale'!E26</f>
        <v>14</v>
      </c>
      <c r="M2066" s="188"/>
      <c r="N2066" s="188"/>
      <c r="O2066" s="188"/>
      <c r="P2066" s="188"/>
      <c r="Q2066" s="188"/>
      <c r="R2066" s="188"/>
      <c r="S2066" s="188"/>
      <c r="T2066" s="188"/>
      <c r="U2066" s="188"/>
      <c r="V2066" s="188"/>
      <c r="W2066" s="188"/>
      <c r="X2066" s="188"/>
      <c r="Y2066" s="188"/>
      <c r="Z2066" s="404"/>
    </row>
    <row r="2067" spans="1:26" s="23" customFormat="1" x14ac:dyDescent="0.25">
      <c r="A2067" s="683"/>
      <c r="B2067" s="685"/>
      <c r="C2067" s="189" t="s">
        <v>335</v>
      </c>
      <c r="D2067" s="230">
        <f>D2066/'Summary (banks)'!$D$29</f>
        <v>1.4843278675226183E-4</v>
      </c>
      <c r="E2067" s="230">
        <f>E2066/'Summary (banks)'!$E$29</f>
        <v>0</v>
      </c>
      <c r="F2067" s="230">
        <f>F2066/'Summary (banks)'!$F$29</f>
        <v>0</v>
      </c>
      <c r="G2067" s="230">
        <f>G2066/'Summary (banks)'!$G$29</f>
        <v>0</v>
      </c>
      <c r="H2067" s="230">
        <f>H2066/'Summary (banks)'!$H$29</f>
        <v>0</v>
      </c>
      <c r="I2067" s="230">
        <f>I2066/'Summary (banks)'!$I$29</f>
        <v>0</v>
      </c>
      <c r="J2067" s="230">
        <f>J2066/'Summary (banks)'!$J$29</f>
        <v>0</v>
      </c>
      <c r="K2067" s="230">
        <f>K2066/'Summary (banks)'!$K$29</f>
        <v>0</v>
      </c>
      <c r="L2067" s="230">
        <f>L2066/'Summary (banks)'!$L$29</f>
        <v>2.2909507445589921E-3</v>
      </c>
      <c r="M2067" s="230">
        <f>M2066/'Summary (banks)'!$M$29</f>
        <v>0</v>
      </c>
      <c r="N2067" s="230">
        <f>N2066/'Summary (banks)'!$N$29</f>
        <v>0</v>
      </c>
      <c r="O2067" s="230">
        <f>O2066/'Summary (banks)'!$O$29</f>
        <v>0</v>
      </c>
      <c r="P2067" s="230">
        <f>P2066/'Summary (banks)'!$P$29</f>
        <v>0</v>
      </c>
      <c r="Q2067" s="230">
        <f>Q2066/'Summary (banks)'!$Q$29</f>
        <v>0</v>
      </c>
      <c r="R2067" s="230">
        <f>R2066/'Summary (banks)'!$R$29</f>
        <v>0</v>
      </c>
      <c r="S2067" s="230">
        <f>S2066/'Summary (banks)'!$S$29</f>
        <v>0</v>
      </c>
      <c r="T2067" s="230">
        <f>T2066/'Summary (banks)'!$T$29</f>
        <v>0</v>
      </c>
      <c r="U2067" s="230">
        <f>U2066/'Summary (banks)'!$U$29</f>
        <v>0</v>
      </c>
      <c r="V2067" s="230">
        <f>V2066/'Summary (banks)'!$V$29</f>
        <v>0</v>
      </c>
      <c r="W2067" s="230">
        <f>W2066/'Summary (banks)'!$W$29</f>
        <v>0</v>
      </c>
      <c r="X2067" s="230">
        <f>X2066/'Summary (banks)'!$X$29</f>
        <v>0</v>
      </c>
      <c r="Y2067" s="204"/>
      <c r="Z2067" s="397"/>
    </row>
    <row r="2068" spans="1:26" s="360" customFormat="1" ht="15.75" thickBot="1" x14ac:dyDescent="0.3">
      <c r="A2068" s="683"/>
      <c r="B2068" s="685"/>
      <c r="C2068" s="359" t="s">
        <v>336</v>
      </c>
      <c r="D2068" s="264">
        <f>D2066/'Summary (banks)'!$D$33</f>
        <v>2.0683827703867936E-4</v>
      </c>
      <c r="E2068" s="264">
        <f>E2066/'Summary (banks)'!$E$33</f>
        <v>0</v>
      </c>
      <c r="F2068" s="264">
        <f>F2066/'Summary (banks)'!$F$33</f>
        <v>0</v>
      </c>
      <c r="G2068" s="264">
        <f>G2066/'Summary (banks)'!$G$33</f>
        <v>0</v>
      </c>
      <c r="H2068" s="264">
        <f>H2066/'Summary (banks)'!$H$33</f>
        <v>0</v>
      </c>
      <c r="I2068" s="264">
        <f>I2066/'Summary (banks)'!$I$33</f>
        <v>0</v>
      </c>
      <c r="J2068" s="264">
        <f>J2066/'Summary (banks)'!$J$33</f>
        <v>0</v>
      </c>
      <c r="K2068" s="264">
        <f>K2066/'Summary (banks)'!$K$33</f>
        <v>0</v>
      </c>
      <c r="L2068" s="264">
        <f>L2066/'Summary (banks)'!$L$33</f>
        <v>3.1404217137729925E-3</v>
      </c>
      <c r="M2068" s="264">
        <f>M2066/'Summary (banks)'!$M$33</f>
        <v>0</v>
      </c>
      <c r="N2068" s="264">
        <f>N2066/'Summary (banks)'!$N$33</f>
        <v>0</v>
      </c>
      <c r="O2068" s="264">
        <f>O2066/'Summary (banks)'!$O$33</f>
        <v>0</v>
      </c>
      <c r="P2068" s="264">
        <f>P2066/'Summary (banks)'!$P$33</f>
        <v>0</v>
      </c>
      <c r="Q2068" s="264">
        <f>Q2066/'Summary (banks)'!$Q$33</f>
        <v>0</v>
      </c>
      <c r="R2068" s="264">
        <f>R2066/'Summary (banks)'!$R$33</f>
        <v>0</v>
      </c>
      <c r="S2068" s="264">
        <f>S2066/'Summary (banks)'!$S$33</f>
        <v>0</v>
      </c>
      <c r="T2068" s="264">
        <f>T2066/'Summary (banks)'!$T$33</f>
        <v>0</v>
      </c>
      <c r="U2068" s="264">
        <f>U2066/'Summary (banks)'!$U$33</f>
        <v>0</v>
      </c>
      <c r="V2068" s="264">
        <f>V2066/'Summary (banks)'!$V$33</f>
        <v>0</v>
      </c>
      <c r="W2068" s="264">
        <f>W2066/'Summary (banks)'!$W$33</f>
        <v>0</v>
      </c>
      <c r="X2068" s="264">
        <f>X2066/'Summary (banks)'!$X$33</f>
        <v>0</v>
      </c>
      <c r="Z2068" s="397"/>
    </row>
    <row r="2069" spans="1:26" s="204" customFormat="1" ht="15.75" thickBot="1" x14ac:dyDescent="0.3">
      <c r="A2069" s="683"/>
      <c r="B2069" s="685"/>
      <c r="C2069" s="188" t="s">
        <v>400</v>
      </c>
      <c r="D2069" s="203">
        <f>SUM(E2069:X2069)</f>
        <v>5</v>
      </c>
      <c r="E2069" s="203"/>
      <c r="F2069" s="203"/>
      <c r="G2069" s="203"/>
      <c r="H2069" s="203"/>
      <c r="I2069" s="203"/>
      <c r="J2069" s="188"/>
      <c r="K2069" s="188"/>
      <c r="L2069" s="188">
        <f>'Société Générale'!F26</f>
        <v>5</v>
      </c>
      <c r="M2069" s="188"/>
      <c r="N2069" s="188"/>
      <c r="O2069" s="188"/>
      <c r="P2069" s="188"/>
      <c r="Q2069" s="188"/>
      <c r="R2069" s="188"/>
      <c r="S2069" s="188"/>
      <c r="T2069" s="188"/>
      <c r="U2069" s="188"/>
      <c r="V2069" s="188"/>
      <c r="W2069" s="188"/>
      <c r="X2069" s="188"/>
      <c r="Y2069" s="188"/>
      <c r="Z2069" s="404"/>
    </row>
    <row r="2070" spans="1:26" s="23" customFormat="1" x14ac:dyDescent="0.25">
      <c r="A2070" s="683"/>
      <c r="B2070" s="685"/>
      <c r="C2070" s="189" t="s">
        <v>401</v>
      </c>
      <c r="D2070" s="230">
        <f>D2069/'Summary (banks)'!$D$42</f>
        <v>1.7922827566025165E-4</v>
      </c>
      <c r="E2070" s="230">
        <f>E2069/'Summary (banks)'!$E$42</f>
        <v>0</v>
      </c>
      <c r="F2070" s="230">
        <f>F2069/'Summary (banks)'!$F$42</f>
        <v>0</v>
      </c>
      <c r="G2070" s="230">
        <f>G2069/'Summary (banks)'!$G$42</f>
        <v>0</v>
      </c>
      <c r="H2070" s="230">
        <f>H2069/'Summary (banks)'!$H$42</f>
        <v>0</v>
      </c>
      <c r="I2070" s="230">
        <f>I2069/'Summary (banks)'!$I$42</f>
        <v>0</v>
      </c>
      <c r="J2070" s="230">
        <f>J2069/'Summary (banks)'!$J$42</f>
        <v>0</v>
      </c>
      <c r="K2070" s="230">
        <f>K2069/'Summary (banks)'!$K$42</f>
        <v>0</v>
      </c>
      <c r="L2070" s="230">
        <f>L2069/'Summary (banks)'!$L$42</f>
        <v>2.9205607476635513E-3</v>
      </c>
      <c r="M2070" s="230">
        <f>M2069/'Summary (banks)'!$M$42</f>
        <v>0</v>
      </c>
      <c r="N2070" s="230">
        <f>N2069/'Summary (banks)'!$N$42</f>
        <v>0</v>
      </c>
      <c r="O2070" s="230">
        <f>O2069/'Summary (banks)'!$O$42</f>
        <v>0</v>
      </c>
      <c r="P2070" s="230">
        <f>P2069/'Summary (banks)'!$P$42</f>
        <v>0</v>
      </c>
      <c r="Q2070" s="230">
        <f>Q2069/'Summary (banks)'!$Q$42</f>
        <v>0</v>
      </c>
      <c r="R2070" s="230">
        <f>R2069/'Summary (banks)'!$R$42</f>
        <v>0</v>
      </c>
      <c r="S2070" s="230">
        <f>S2069/'Summary (banks)'!$S$42</f>
        <v>0</v>
      </c>
      <c r="T2070" s="230">
        <f>T2069/'Summary (banks)'!$T$42</f>
        <v>0</v>
      </c>
      <c r="U2070" s="230">
        <f>U2069/'Summary (banks)'!$U$42</f>
        <v>0</v>
      </c>
      <c r="V2070" s="230">
        <f>V2069/'Summary (banks)'!$V$42</f>
        <v>0</v>
      </c>
      <c r="W2070" s="230">
        <f>W2069/'Summary (banks)'!$W$42</f>
        <v>0</v>
      </c>
      <c r="X2070" s="230">
        <f>X2069/'Summary (banks)'!$X$42</f>
        <v>0</v>
      </c>
      <c r="Y2070" s="204"/>
      <c r="Z2070" s="397"/>
    </row>
    <row r="2071" spans="1:26" s="360" customFormat="1" ht="15.75" thickBot="1" x14ac:dyDescent="0.3">
      <c r="A2071" s="683"/>
      <c r="B2071" s="685"/>
      <c r="C2071" s="359" t="s">
        <v>402</v>
      </c>
      <c r="D2071" s="264">
        <f>D2069/'Summary (banks)'!$D$46</f>
        <v>2.6829596101399629E-4</v>
      </c>
      <c r="E2071" s="264">
        <f>E2069/'Summary (banks)'!$E$46</f>
        <v>0</v>
      </c>
      <c r="F2071" s="264">
        <f>F2069/'Summary (banks)'!$F$46</f>
        <v>0</v>
      </c>
      <c r="G2071" s="264">
        <f>G2069/'Summary (banks)'!$G$46</f>
        <v>0</v>
      </c>
      <c r="H2071" s="264">
        <f>H2069/'Summary (banks)'!$H$46</f>
        <v>0</v>
      </c>
      <c r="I2071" s="264">
        <f>I2069/'Summary (banks)'!$I$46</f>
        <v>0</v>
      </c>
      <c r="J2071" s="264">
        <f>J2069/'Summary (banks)'!$J$46</f>
        <v>0</v>
      </c>
      <c r="K2071" s="264">
        <f>K2069/'Summary (banks)'!$K$46</f>
        <v>0</v>
      </c>
      <c r="L2071" s="264">
        <f>L2069/'Summary (banks)'!$L$46</f>
        <v>4.4169611307420496E-3</v>
      </c>
      <c r="M2071" s="264">
        <f>M2069/'Summary (banks)'!$M$46</f>
        <v>0</v>
      </c>
      <c r="N2071" s="264">
        <f>N2069/'Summary (banks)'!$N$46</f>
        <v>0</v>
      </c>
      <c r="O2071" s="264">
        <f>O2069/'Summary (banks)'!$O$46</f>
        <v>0</v>
      </c>
      <c r="P2071" s="264">
        <f>P2069/'Summary (banks)'!$P$46</f>
        <v>0</v>
      </c>
      <c r="Q2071" s="264">
        <f>Q2069/'Summary (banks)'!$Q$46</f>
        <v>0</v>
      </c>
      <c r="R2071" s="264">
        <f>R2069/'Summary (banks)'!$R$46</f>
        <v>0</v>
      </c>
      <c r="S2071" s="264">
        <f>S2069/'Summary (banks)'!$S$46</f>
        <v>0</v>
      </c>
      <c r="T2071" s="264">
        <f>T2069/'Summary (banks)'!$T$46</f>
        <v>0</v>
      </c>
      <c r="U2071" s="264">
        <f>U2069/'Summary (banks)'!$U$46</f>
        <v>0</v>
      </c>
      <c r="V2071" s="264">
        <f>V2069/'Summary (banks)'!$V$46</f>
        <v>0</v>
      </c>
      <c r="W2071" s="264">
        <f>W2069/'Summary (banks)'!$W$46</f>
        <v>0</v>
      </c>
      <c r="X2071" s="264">
        <f>X2069/'Summary (banks)'!$X$46</f>
        <v>0</v>
      </c>
      <c r="Z2071" s="397"/>
    </row>
    <row r="2072" spans="1:26" s="204" customFormat="1" ht="15.75" thickBot="1" x14ac:dyDescent="0.3">
      <c r="A2072" s="683"/>
      <c r="B2072" s="685"/>
      <c r="C2072" s="188" t="s">
        <v>3</v>
      </c>
      <c r="D2072" s="188">
        <f>SUM(E2072:X2072)</f>
        <v>292</v>
      </c>
      <c r="E2072" s="188"/>
      <c r="F2072" s="188"/>
      <c r="G2072" s="188"/>
      <c r="H2072" s="188"/>
      <c r="I2072" s="188"/>
      <c r="J2072" s="188"/>
      <c r="K2072" s="188"/>
      <c r="L2072" s="188">
        <f>'Société Générale'!D26</f>
        <v>292</v>
      </c>
      <c r="M2072" s="188"/>
      <c r="N2072" s="188"/>
      <c r="O2072" s="188"/>
      <c r="P2072" s="188"/>
      <c r="Q2072" s="188"/>
      <c r="R2072" s="188"/>
      <c r="S2072" s="188"/>
      <c r="T2072" s="188"/>
      <c r="U2072" s="188"/>
      <c r="V2072" s="188"/>
      <c r="W2072" s="188"/>
      <c r="X2072" s="188"/>
      <c r="Y2072" s="188"/>
      <c r="Z2072" s="404"/>
    </row>
    <row r="2073" spans="1:26" s="23" customFormat="1" x14ac:dyDescent="0.25">
      <c r="A2073" s="683"/>
      <c r="B2073" s="685"/>
      <c r="C2073" s="189" t="s">
        <v>337</v>
      </c>
      <c r="D2073" s="230">
        <f>D2072/'Summary (banks)'!$D$16</f>
        <v>1.3920578333287249E-4</v>
      </c>
      <c r="E2073" s="230">
        <f>E2072/'Summary (banks)'!$E$16</f>
        <v>0</v>
      </c>
      <c r="F2073" s="230">
        <f>F2072/'Summary (banks)'!$F$16</f>
        <v>0</v>
      </c>
      <c r="G2073" s="230">
        <f>G2072/'Summary (banks)'!$G$16</f>
        <v>0</v>
      </c>
      <c r="H2073" s="230">
        <f>H2072/'Summary (banks)'!$H$16</f>
        <v>0</v>
      </c>
      <c r="I2073" s="230">
        <f>I2072/'Summary (banks)'!$I$16</f>
        <v>0</v>
      </c>
      <c r="J2073" s="230">
        <f>J2072/'Summary (banks)'!$J$16</f>
        <v>0</v>
      </c>
      <c r="K2073" s="230">
        <f>K2072/'Summary (banks)'!$K$16</f>
        <v>0</v>
      </c>
      <c r="L2073" s="230">
        <f>L2072/'Summary (banks)'!$L$16</f>
        <v>2.2168908864526708E-3</v>
      </c>
      <c r="M2073" s="230">
        <f>M2072/'Summary (banks)'!$M$16</f>
        <v>0</v>
      </c>
      <c r="N2073" s="230">
        <f>N2072/'Summary (banks)'!$N$16</f>
        <v>0</v>
      </c>
      <c r="O2073" s="230">
        <f>O2072/'Summary (banks)'!$O$16</f>
        <v>0</v>
      </c>
      <c r="P2073" s="230">
        <f>P2072/'Summary (banks)'!$P$16</f>
        <v>0</v>
      </c>
      <c r="Q2073" s="230">
        <f>Q2072/'Summary (banks)'!$Q$16</f>
        <v>0</v>
      </c>
      <c r="R2073" s="230">
        <f>R2072/'Summary (banks)'!$R$16</f>
        <v>0</v>
      </c>
      <c r="S2073" s="230">
        <f>S2072/'Summary (banks)'!$S$16</f>
        <v>0</v>
      </c>
      <c r="T2073" s="230">
        <f>T2072/'Summary (banks)'!$T$16</f>
        <v>0</v>
      </c>
      <c r="U2073" s="230">
        <f>U2072/'Summary (banks)'!$U$16</f>
        <v>0</v>
      </c>
      <c r="V2073" s="230">
        <f>V2072/'Summary (banks)'!$V$16</f>
        <v>0</v>
      </c>
      <c r="W2073" s="230">
        <f>W2072/'Summary (banks)'!$W$16</f>
        <v>0</v>
      </c>
      <c r="X2073" s="230">
        <f>X2072/'Summary (banks)'!$X$16</f>
        <v>0</v>
      </c>
      <c r="Y2073" s="204"/>
      <c r="Z2073" s="397"/>
    </row>
    <row r="2074" spans="1:26" s="365" customFormat="1" ht="15.75" thickBot="1" x14ac:dyDescent="0.3">
      <c r="A2074" s="683"/>
      <c r="B2074" s="685"/>
      <c r="C2074" s="359" t="s">
        <v>338</v>
      </c>
      <c r="D2074" s="264">
        <f>D2072/'Summary (banks)'!$D$20</f>
        <v>2.4909383586592951E-4</v>
      </c>
      <c r="E2074" s="264">
        <f>E2072/'Summary (banks)'!$E$20</f>
        <v>0</v>
      </c>
      <c r="F2074" s="264">
        <f>F2072/'Summary (banks)'!$F$20</f>
        <v>0</v>
      </c>
      <c r="G2074" s="264">
        <f>G2072/'Summary (banks)'!$G$20</f>
        <v>0</v>
      </c>
      <c r="H2074" s="264">
        <f>H2072/'Summary (banks)'!$H$20</f>
        <v>0</v>
      </c>
      <c r="I2074" s="264">
        <f>I2072/'Summary (banks)'!$I$20</f>
        <v>0</v>
      </c>
      <c r="J2074" s="264">
        <f>J2072/'Summary (banks)'!$J$20</f>
        <v>0</v>
      </c>
      <c r="K2074" s="264">
        <f>K2072/'Summary (banks)'!$K$20</f>
        <v>0</v>
      </c>
      <c r="L2074" s="264">
        <f>L2072/'Summary (banks)'!$L$20</f>
        <v>3.6452611604913614E-3</v>
      </c>
      <c r="M2074" s="264">
        <f>M2072/'Summary (banks)'!$M$20</f>
        <v>0</v>
      </c>
      <c r="N2074" s="264">
        <f>N2072/'Summary (banks)'!$N$20</f>
        <v>0</v>
      </c>
      <c r="O2074" s="264">
        <f>O2072/'Summary (banks)'!$O$20</f>
        <v>0</v>
      </c>
      <c r="P2074" s="264">
        <f>P2072/'Summary (banks)'!$P$20</f>
        <v>0</v>
      </c>
      <c r="Q2074" s="264">
        <f>Q2072/'Summary (banks)'!$Q$20</f>
        <v>0</v>
      </c>
      <c r="R2074" s="264">
        <f>R2072/'Summary (banks)'!$R$20</f>
        <v>0</v>
      </c>
      <c r="S2074" s="264">
        <f>S2072/'Summary (banks)'!$S$20</f>
        <v>0</v>
      </c>
      <c r="T2074" s="264">
        <f>T2072/'Summary (banks)'!$T$20</f>
        <v>0</v>
      </c>
      <c r="U2074" s="264">
        <f>U2072/'Summary (banks)'!$U$20</f>
        <v>0</v>
      </c>
      <c r="V2074" s="264">
        <f>V2072/'Summary (banks)'!$V$20</f>
        <v>0</v>
      </c>
      <c r="W2074" s="264">
        <f>W2072/'Summary (banks)'!$W$20</f>
        <v>0</v>
      </c>
      <c r="X2074" s="264">
        <f>X2072/'Summary (banks)'!$X$20</f>
        <v>0</v>
      </c>
      <c r="Y2074" s="360"/>
      <c r="Z2074" s="397"/>
    </row>
    <row r="2075" spans="1:26" s="230" customFormat="1" ht="15" customHeight="1" thickTop="1" thickBot="1" x14ac:dyDescent="0.3">
      <c r="A2075" s="683"/>
      <c r="B2075" s="685"/>
      <c r="C2075" s="190" t="s">
        <v>405</v>
      </c>
      <c r="D2075" s="188"/>
      <c r="E2075" s="190"/>
      <c r="F2075" s="190"/>
      <c r="G2075" s="190"/>
      <c r="H2075" s="188"/>
      <c r="I2075" s="188"/>
      <c r="J2075" s="190"/>
      <c r="K2075" s="190"/>
      <c r="L2075" s="190"/>
      <c r="M2075" s="190"/>
      <c r="N2075" s="190"/>
      <c r="O2075" s="190"/>
      <c r="P2075" s="188"/>
      <c r="Q2075" s="188"/>
      <c r="R2075" s="190"/>
      <c r="S2075" s="190"/>
      <c r="T2075" s="188"/>
      <c r="U2075" s="188"/>
      <c r="V2075" s="188"/>
      <c r="W2075" s="188"/>
      <c r="X2075" s="188"/>
      <c r="Y2075" s="190"/>
      <c r="Z2075" s="405"/>
    </row>
    <row r="2076" spans="1:26" s="204" customFormat="1" ht="15.75" thickBot="1" x14ac:dyDescent="0.3">
      <c r="A2076" s="683"/>
      <c r="B2076" s="686"/>
      <c r="C2076" s="191" t="s">
        <v>406</v>
      </c>
      <c r="D2076" s="192"/>
      <c r="E2076" s="192"/>
      <c r="F2076" s="192"/>
      <c r="G2076" s="192"/>
      <c r="H2076" s="192"/>
      <c r="I2076" s="192"/>
      <c r="J2076" s="192"/>
      <c r="K2076" s="192"/>
      <c r="L2076" s="192"/>
      <c r="M2076" s="192"/>
      <c r="N2076" s="192"/>
      <c r="O2076" s="192"/>
      <c r="P2076" s="192"/>
      <c r="Q2076" s="192"/>
      <c r="R2076" s="192"/>
      <c r="S2076" s="192"/>
      <c r="T2076" s="192"/>
      <c r="U2076" s="192"/>
      <c r="V2076" s="192"/>
      <c r="W2076" s="192"/>
      <c r="X2076" s="192"/>
      <c r="Y2076" s="192"/>
      <c r="Z2076" s="398"/>
    </row>
    <row r="2077" spans="1:26" s="23" customFormat="1" ht="16.5" thickTop="1" thickBot="1" x14ac:dyDescent="0.3">
      <c r="A2077" s="683"/>
      <c r="B2077" s="687" t="s">
        <v>82</v>
      </c>
      <c r="C2077" s="200" t="s">
        <v>91</v>
      </c>
      <c r="D2077" s="200">
        <f>D2069/D2066</f>
        <v>0.35714285714285715</v>
      </c>
      <c r="E2077" s="200" t="e">
        <f>E2069/E2066</f>
        <v>#DIV/0!</v>
      </c>
      <c r="F2077" s="200" t="e">
        <f t="shared" ref="F2077:X2077" si="103">F2069/F2066</f>
        <v>#DIV/0!</v>
      </c>
      <c r="G2077" s="200" t="e">
        <f t="shared" si="103"/>
        <v>#DIV/0!</v>
      </c>
      <c r="H2077" s="200" t="e">
        <f t="shared" si="103"/>
        <v>#DIV/0!</v>
      </c>
      <c r="I2077" s="200" t="e">
        <f t="shared" si="103"/>
        <v>#DIV/0!</v>
      </c>
      <c r="J2077" s="200" t="e">
        <f t="shared" si="103"/>
        <v>#DIV/0!</v>
      </c>
      <c r="K2077" s="200" t="e">
        <f t="shared" si="103"/>
        <v>#DIV/0!</v>
      </c>
      <c r="L2077" s="200">
        <f t="shared" si="103"/>
        <v>0.35714285714285715</v>
      </c>
      <c r="M2077" s="200" t="e">
        <f t="shared" si="103"/>
        <v>#DIV/0!</v>
      </c>
      <c r="N2077" s="200" t="e">
        <f t="shared" si="103"/>
        <v>#DIV/0!</v>
      </c>
      <c r="O2077" s="200" t="e">
        <f t="shared" si="103"/>
        <v>#DIV/0!</v>
      </c>
      <c r="P2077" s="200" t="e">
        <f t="shared" si="103"/>
        <v>#DIV/0!</v>
      </c>
      <c r="Q2077" s="200" t="e">
        <f t="shared" si="103"/>
        <v>#DIV/0!</v>
      </c>
      <c r="R2077" s="200" t="e">
        <f t="shared" si="103"/>
        <v>#DIV/0!</v>
      </c>
      <c r="S2077" s="200" t="e">
        <f t="shared" si="103"/>
        <v>#DIV/0!</v>
      </c>
      <c r="T2077" s="200" t="e">
        <f t="shared" si="103"/>
        <v>#DIV/0!</v>
      </c>
      <c r="U2077" s="200" t="e">
        <f t="shared" si="103"/>
        <v>#DIV/0!</v>
      </c>
      <c r="V2077" s="200" t="e">
        <f t="shared" si="103"/>
        <v>#DIV/0!</v>
      </c>
      <c r="W2077" s="200" t="e">
        <f t="shared" si="103"/>
        <v>#DIV/0!</v>
      </c>
      <c r="X2077" s="200" t="e">
        <f t="shared" si="103"/>
        <v>#DIV/0!</v>
      </c>
      <c r="Y2077" s="200"/>
      <c r="Z2077" s="406" t="e">
        <f>MEDIAN(E2077:X2077)</f>
        <v>#DIV/0!</v>
      </c>
    </row>
    <row r="2078" spans="1:26" s="204" customFormat="1" ht="15.75" thickBot="1" x14ac:dyDescent="0.3">
      <c r="A2078" s="683"/>
      <c r="B2078" s="688"/>
      <c r="C2078" s="193" t="s">
        <v>407</v>
      </c>
      <c r="Z2078" s="397"/>
    </row>
    <row r="2079" spans="1:26" s="204" customFormat="1" ht="15.75" thickBot="1" x14ac:dyDescent="0.3">
      <c r="A2079" s="683"/>
      <c r="B2079" s="688"/>
      <c r="C2079" s="188" t="s">
        <v>497</v>
      </c>
      <c r="D2079" s="233">
        <f t="shared" ref="D2079:X2079" si="104">D2066/D2072</f>
        <v>4.7945205479452052E-2</v>
      </c>
      <c r="E2079" s="188" t="e">
        <f t="shared" si="104"/>
        <v>#DIV/0!</v>
      </c>
      <c r="F2079" s="188" t="e">
        <f t="shared" si="104"/>
        <v>#DIV/0!</v>
      </c>
      <c r="G2079" s="188" t="e">
        <f t="shared" si="104"/>
        <v>#DIV/0!</v>
      </c>
      <c r="H2079" s="188" t="e">
        <f t="shared" si="104"/>
        <v>#DIV/0!</v>
      </c>
      <c r="I2079" s="188" t="e">
        <f t="shared" si="104"/>
        <v>#DIV/0!</v>
      </c>
      <c r="J2079" s="188" t="e">
        <f t="shared" si="104"/>
        <v>#DIV/0!</v>
      </c>
      <c r="K2079" s="188" t="e">
        <f t="shared" si="104"/>
        <v>#DIV/0!</v>
      </c>
      <c r="L2079" s="188">
        <f t="shared" si="104"/>
        <v>4.7945205479452052E-2</v>
      </c>
      <c r="M2079" s="188" t="e">
        <f t="shared" si="104"/>
        <v>#DIV/0!</v>
      </c>
      <c r="N2079" s="188" t="e">
        <f t="shared" si="104"/>
        <v>#DIV/0!</v>
      </c>
      <c r="O2079" s="188" t="e">
        <f t="shared" si="104"/>
        <v>#DIV/0!</v>
      </c>
      <c r="P2079" s="188" t="e">
        <f t="shared" si="104"/>
        <v>#DIV/0!</v>
      </c>
      <c r="Q2079" s="188" t="e">
        <f t="shared" si="104"/>
        <v>#DIV/0!</v>
      </c>
      <c r="R2079" s="188" t="e">
        <f t="shared" si="104"/>
        <v>#DIV/0!</v>
      </c>
      <c r="S2079" s="188" t="e">
        <f t="shared" si="104"/>
        <v>#DIV/0!</v>
      </c>
      <c r="T2079" s="188" t="e">
        <f t="shared" si="104"/>
        <v>#DIV/0!</v>
      </c>
      <c r="U2079" s="188" t="e">
        <f t="shared" si="104"/>
        <v>#DIV/0!</v>
      </c>
      <c r="V2079" s="188" t="e">
        <f t="shared" si="104"/>
        <v>#DIV/0!</v>
      </c>
      <c r="W2079" s="188" t="e">
        <f t="shared" si="104"/>
        <v>#DIV/0!</v>
      </c>
      <c r="X2079" s="188" t="e">
        <f t="shared" si="104"/>
        <v>#DIV/0!</v>
      </c>
      <c r="Y2079" s="188"/>
      <c r="Z2079" s="404"/>
    </row>
    <row r="2080" spans="1:26" s="204" customFormat="1" x14ac:dyDescent="0.25">
      <c r="A2080" s="683"/>
      <c r="B2080" s="688"/>
      <c r="C2080" s="189" t="s">
        <v>445</v>
      </c>
      <c r="D2080" s="234">
        <f>D2079/'Summary (banks)'!$D$81</f>
        <v>1.0662831902416401</v>
      </c>
      <c r="E2080" s="230" t="e">
        <f>E2079/'Summary (banks)'!$E$81</f>
        <v>#DIV/0!</v>
      </c>
      <c r="F2080" s="230" t="e">
        <f>F2079/'Summary (banks)'!$F$81</f>
        <v>#DIV/0!</v>
      </c>
      <c r="G2080" s="230" t="e">
        <f>G2079/'Summary (banks)'!$G$81</f>
        <v>#DIV/0!</v>
      </c>
      <c r="H2080" s="230" t="e">
        <f>H2079/'Summary (banks)'!$H$81</f>
        <v>#DIV/0!</v>
      </c>
      <c r="I2080" s="230" t="e">
        <f>I2079/'Summary (banks)'!$I$81</f>
        <v>#DIV/0!</v>
      </c>
      <c r="J2080" s="230" t="e">
        <f>J2079/'Summary (banks)'!$J$81</f>
        <v>#DIV/0!</v>
      </c>
      <c r="K2080" s="230" t="e">
        <f>K2079/'Summary (banks)'!$K$81</f>
        <v>#DIV/0!</v>
      </c>
      <c r="L2080" s="230">
        <f>L2079/'Summary (banks)'!$L$81</f>
        <v>1.0334070831175759</v>
      </c>
      <c r="M2080" s="230" t="e">
        <f>M2079/'Summary (banks)'!$M$81</f>
        <v>#DIV/0!</v>
      </c>
      <c r="N2080" s="230" t="e">
        <f>N2079/'Summary (banks)'!$N$81</f>
        <v>#DIV/0!</v>
      </c>
      <c r="O2080" s="230" t="e">
        <f>O2079/'Summary (banks)'!$O$81</f>
        <v>#DIV/0!</v>
      </c>
      <c r="P2080" s="230" t="e">
        <f>P2079/'Summary (banks)'!$P$81</f>
        <v>#DIV/0!</v>
      </c>
      <c r="Q2080" s="230" t="e">
        <f>Q2079/'Summary (banks)'!$Q$81</f>
        <v>#DIV/0!</v>
      </c>
      <c r="R2080" s="230" t="e">
        <f>R2079/'Summary (banks)'!$R$81</f>
        <v>#DIV/0!</v>
      </c>
      <c r="S2080" s="230" t="e">
        <f>S2079/'Summary (banks)'!$S$81</f>
        <v>#DIV/0!</v>
      </c>
      <c r="T2080" s="230" t="e">
        <f>T2079/'Summary (banks)'!$T$81</f>
        <v>#DIV/0!</v>
      </c>
      <c r="U2080" s="230" t="e">
        <f>U2079/'Summary (banks)'!$U$81</f>
        <v>#DIV/0!</v>
      </c>
      <c r="V2080" s="230" t="e">
        <f>V2079/'Summary (banks)'!$V$81</f>
        <v>#DIV/0!</v>
      </c>
      <c r="W2080" s="230" t="e">
        <f>W2079/'Summary (banks)'!$W$81</f>
        <v>#DIV/0!</v>
      </c>
      <c r="X2080" s="230" t="e">
        <f>X2079/'Summary (banks)'!$X$81</f>
        <v>#DIV/0!</v>
      </c>
      <c r="Z2080" s="397"/>
    </row>
    <row r="2081" spans="1:26" s="364" customFormat="1" x14ac:dyDescent="0.25">
      <c r="A2081" s="683"/>
      <c r="B2081" s="688"/>
      <c r="C2081" s="359" t="s">
        <v>446</v>
      </c>
      <c r="D2081" s="363">
        <f>D2079/'Summary (banks)'!$D$84</f>
        <v>0.8303628884257358</v>
      </c>
      <c r="E2081" s="264" t="e">
        <f>E2079/'Summary (banks)'!$E$84</f>
        <v>#DIV/0!</v>
      </c>
      <c r="F2081" s="264" t="e">
        <f>F2079/'Summary (banks)'!$F$84</f>
        <v>#DIV/0!</v>
      </c>
      <c r="G2081" s="264" t="e">
        <f>G2079/'Summary (banks)'!$G$84</f>
        <v>#DIV/0!</v>
      </c>
      <c r="H2081" s="264" t="e">
        <f>H2079/'Summary (banks)'!$H$84</f>
        <v>#DIV/0!</v>
      </c>
      <c r="I2081" s="264" t="e">
        <f>I2079/'Summary (banks)'!$I$84</f>
        <v>#DIV/0!</v>
      </c>
      <c r="J2081" s="264" t="e">
        <f>J2079/'Summary (banks)'!$J$84</f>
        <v>#DIV/0!</v>
      </c>
      <c r="K2081" s="264" t="e">
        <f>K2079/'Summary (banks)'!$K$84</f>
        <v>#DIV/0!</v>
      </c>
      <c r="L2081" s="264">
        <f>L2079/'Summary (banks)'!$L$84</f>
        <v>0.86150801698654711</v>
      </c>
      <c r="M2081" s="264" t="e">
        <f>M2079/'Summary (banks)'!$M$84</f>
        <v>#DIV/0!</v>
      </c>
      <c r="N2081" s="264" t="e">
        <f>N2079/'Summary (banks)'!$N$84</f>
        <v>#DIV/0!</v>
      </c>
      <c r="O2081" s="264" t="e">
        <f>O2079/'Summary (banks)'!$O$84</f>
        <v>#DIV/0!</v>
      </c>
      <c r="P2081" s="264" t="e">
        <f>P2079/'Summary (banks)'!$P$84</f>
        <v>#DIV/0!</v>
      </c>
      <c r="Q2081" s="264" t="e">
        <f>Q2079/'Summary (banks)'!$Q$84</f>
        <v>#DIV/0!</v>
      </c>
      <c r="R2081" s="264" t="e">
        <f>R2079/'Summary (banks)'!$R$84</f>
        <v>#DIV/0!</v>
      </c>
      <c r="S2081" s="264" t="e">
        <f>S2079/'Summary (banks)'!$S$84</f>
        <v>#DIV/0!</v>
      </c>
      <c r="T2081" s="264" t="e">
        <f>T2079/'Summary (banks)'!$T$84</f>
        <v>#DIV/0!</v>
      </c>
      <c r="U2081" s="264" t="e">
        <f>U2079/'Summary (banks)'!$U$84</f>
        <v>#DIV/0!</v>
      </c>
      <c r="V2081" s="264" t="e">
        <f>V2079/'Summary (banks)'!$V$84</f>
        <v>#DIV/0!</v>
      </c>
      <c r="W2081" s="264" t="e">
        <f>W2079/'Summary (banks)'!$W$84</f>
        <v>#DIV/0!</v>
      </c>
      <c r="X2081" s="264" t="e">
        <f>X2079/'Summary (banks)'!$X$84</f>
        <v>#DIV/0!</v>
      </c>
      <c r="Y2081" s="360"/>
      <c r="Z2081" s="397"/>
    </row>
    <row r="2082" spans="1:26" s="204" customFormat="1" ht="15.75" thickBot="1" x14ac:dyDescent="0.3">
      <c r="A2082" s="683"/>
      <c r="B2082" s="688"/>
      <c r="C2082" s="372" t="s">
        <v>447</v>
      </c>
      <c r="D2082" s="234">
        <f>D2079/'Summary (banks)'!$D$92</f>
        <v>1.1479325290117728</v>
      </c>
      <c r="E2082" s="230" t="e">
        <f>E2079/'Summary (banks)'!$E$86</f>
        <v>#DIV/0!</v>
      </c>
      <c r="F2082" s="230" t="e">
        <f>F2079/'Summary (banks)'!$F$86</f>
        <v>#DIV/0!</v>
      </c>
      <c r="G2082" s="230" t="e">
        <f>G2079/'Summary (banks)'!$G$86</f>
        <v>#DIV/0!</v>
      </c>
      <c r="H2082" s="230" t="e">
        <f>H2079/'Summary (banks)'!$H$86</f>
        <v>#DIV/0!</v>
      </c>
      <c r="I2082" s="230" t="e">
        <f>I2079/'Summary (banks)'!$I$86</f>
        <v>#DIV/0!</v>
      </c>
      <c r="J2082" s="230" t="e">
        <f>J2079/'Summary (banks)'!$J$86</f>
        <v>#DIV/0!</v>
      </c>
      <c r="K2082" s="230" t="e">
        <f>K2079/'Summary (banks)'!$K$86</f>
        <v>#DIV/0!</v>
      </c>
      <c r="L2082" s="230">
        <f>L2079/'Summary (banks)'!$L$86</f>
        <v>0.18388522548639322</v>
      </c>
      <c r="M2082" s="230" t="e">
        <f>M2079/'Summary (banks)'!$M$86</f>
        <v>#DIV/0!</v>
      </c>
      <c r="N2082" s="230" t="e">
        <f>N2079/'Summary (banks)'!$N$86</f>
        <v>#DIV/0!</v>
      </c>
      <c r="O2082" s="230" t="e">
        <f>O2079/'Summary (banks)'!$O$86</f>
        <v>#DIV/0!</v>
      </c>
      <c r="P2082" s="230" t="e">
        <f>P2079/'Summary (banks)'!$P$86</f>
        <v>#DIV/0!</v>
      </c>
      <c r="Q2082" s="230" t="e">
        <f>Q2079/'Summary (banks)'!$Q$86</f>
        <v>#DIV/0!</v>
      </c>
      <c r="R2082" s="230" t="e">
        <f>R2079/'Summary (banks)'!$R$86</f>
        <v>#DIV/0!</v>
      </c>
      <c r="S2082" s="230" t="e">
        <f>S2079/'Summary (banks)'!$S$86</f>
        <v>#DIV/0!</v>
      </c>
      <c r="T2082" s="230" t="e">
        <f>T2079/'Summary (banks)'!$T$86</f>
        <v>#DIV/0!</v>
      </c>
      <c r="U2082" s="230" t="e">
        <f>U2079/'Summary (banks)'!$U$86</f>
        <v>#DIV/0!</v>
      </c>
      <c r="V2082" s="230" t="e">
        <f>V2079/'Summary (banks)'!$V$86</f>
        <v>#DIV/0!</v>
      </c>
      <c r="W2082" s="230" t="e">
        <f>W2079/'Summary (banks)'!$W$86</f>
        <v>#DIV/0!</v>
      </c>
      <c r="X2082" s="230" t="e">
        <f>X2079/'Summary (banks)'!$X$86</f>
        <v>#DIV/0!</v>
      </c>
      <c r="Z2082" s="397"/>
    </row>
    <row r="2083" spans="1:26" s="230" customFormat="1" ht="15.75" thickBot="1" x14ac:dyDescent="0.3">
      <c r="A2083" s="683"/>
      <c r="B2083" s="688"/>
      <c r="C2083" s="201" t="s">
        <v>498</v>
      </c>
      <c r="D2083" s="201">
        <f t="shared" ref="D2083:X2083" si="105">D2066/D2063</f>
        <v>0.45161290322580644</v>
      </c>
      <c r="E2083" s="201" t="e">
        <f t="shared" si="105"/>
        <v>#DIV/0!</v>
      </c>
      <c r="F2083" s="201" t="e">
        <f t="shared" si="105"/>
        <v>#DIV/0!</v>
      </c>
      <c r="G2083" s="201" t="e">
        <f t="shared" si="105"/>
        <v>#DIV/0!</v>
      </c>
      <c r="H2083" s="201" t="e">
        <f t="shared" si="105"/>
        <v>#DIV/0!</v>
      </c>
      <c r="I2083" s="201" t="e">
        <f t="shared" si="105"/>
        <v>#DIV/0!</v>
      </c>
      <c r="J2083" s="201" t="e">
        <f t="shared" si="105"/>
        <v>#DIV/0!</v>
      </c>
      <c r="K2083" s="201" t="e">
        <f t="shared" si="105"/>
        <v>#DIV/0!</v>
      </c>
      <c r="L2083" s="201">
        <f t="shared" si="105"/>
        <v>0.45161290322580644</v>
      </c>
      <c r="M2083" s="201" t="e">
        <f t="shared" si="105"/>
        <v>#DIV/0!</v>
      </c>
      <c r="N2083" s="201" t="e">
        <f t="shared" si="105"/>
        <v>#DIV/0!</v>
      </c>
      <c r="O2083" s="201" t="e">
        <f t="shared" si="105"/>
        <v>#DIV/0!</v>
      </c>
      <c r="P2083" s="201" t="e">
        <f t="shared" si="105"/>
        <v>#DIV/0!</v>
      </c>
      <c r="Q2083" s="201" t="e">
        <f t="shared" si="105"/>
        <v>#DIV/0!</v>
      </c>
      <c r="R2083" s="201" t="e">
        <f t="shared" si="105"/>
        <v>#DIV/0!</v>
      </c>
      <c r="S2083" s="201" t="e">
        <f t="shared" si="105"/>
        <v>#DIV/0!</v>
      </c>
      <c r="T2083" s="201" t="e">
        <f t="shared" si="105"/>
        <v>#DIV/0!</v>
      </c>
      <c r="U2083" s="201" t="e">
        <f t="shared" si="105"/>
        <v>#DIV/0!</v>
      </c>
      <c r="V2083" s="201" t="e">
        <f t="shared" si="105"/>
        <v>#DIV/0!</v>
      </c>
      <c r="W2083" s="201" t="e">
        <f t="shared" si="105"/>
        <v>#DIV/0!</v>
      </c>
      <c r="X2083" s="201" t="e">
        <f t="shared" si="105"/>
        <v>#DIV/0!</v>
      </c>
      <c r="Y2083" s="201"/>
      <c r="Z2083" s="407"/>
    </row>
    <row r="2084" spans="1:26" s="230" customFormat="1" x14ac:dyDescent="0.25">
      <c r="A2084" s="683"/>
      <c r="B2084" s="688"/>
      <c r="C2084" s="382" t="s">
        <v>445</v>
      </c>
      <c r="D2084" s="230">
        <f>D2083/'Summary (banks)'!$D$94</f>
        <v>2.3385701913877011</v>
      </c>
      <c r="E2084" s="230" t="e">
        <f>E2083/'Summary (banks)'!$E$94</f>
        <v>#DIV/0!</v>
      </c>
      <c r="F2084" s="230" t="e">
        <f>F2083/'Summary (banks)'!$F$94</f>
        <v>#DIV/0!</v>
      </c>
      <c r="G2084" s="230" t="e">
        <f>G2083/'Summary (banks)'!$G$94</f>
        <v>#DIV/0!</v>
      </c>
      <c r="H2084" s="230" t="e">
        <f>H2083/'Summary (banks)'!$H$94</f>
        <v>#DIV/0!</v>
      </c>
      <c r="I2084" s="230" t="e">
        <f>I2083/'Summary (banks)'!$I$94</f>
        <v>#DIV/0!</v>
      </c>
      <c r="J2084" s="230" t="e">
        <f>J2083/'Summary (banks)'!$J$94</f>
        <v>#DIV/0!</v>
      </c>
      <c r="K2084" s="230" t="e">
        <f>K2083/'Summary (banks)'!$K$94</f>
        <v>#DIV/0!</v>
      </c>
      <c r="L2084" s="230">
        <f>L2083/'Summary (banks)'!$L$94</f>
        <v>1.8950596755718139</v>
      </c>
      <c r="M2084" s="230" t="e">
        <f>M2083/'Summary (banks)'!$M$94</f>
        <v>#DIV/0!</v>
      </c>
      <c r="N2084" s="230" t="e">
        <f>N2083/'Summary (banks)'!$N$94</f>
        <v>#DIV/0!</v>
      </c>
      <c r="O2084" s="230" t="e">
        <f>O2083/'Summary (banks)'!$O$94</f>
        <v>#DIV/0!</v>
      </c>
      <c r="P2084" s="230" t="e">
        <f>P2083/'Summary (banks)'!$P$94</f>
        <v>#DIV/0!</v>
      </c>
      <c r="Q2084" s="230" t="e">
        <f>Q2083/'Summary (banks)'!$Q$94</f>
        <v>#DIV/0!</v>
      </c>
      <c r="R2084" s="230" t="e">
        <f>R2083/'Summary (banks)'!$R$94</f>
        <v>#DIV/0!</v>
      </c>
      <c r="S2084" s="230" t="e">
        <f>S2083/'Summary (banks)'!$S$94</f>
        <v>#DIV/0!</v>
      </c>
      <c r="T2084" s="230" t="e">
        <f>T2083/'Summary (banks)'!$T$94</f>
        <v>#DIV/0!</v>
      </c>
      <c r="U2084" s="230" t="e">
        <f>U2083/'Summary (banks)'!$U$94</f>
        <v>#DIV/0!</v>
      </c>
      <c r="V2084" s="230" t="e">
        <f>V2083/'Summary (banks)'!$V$94</f>
        <v>#DIV/0!</v>
      </c>
      <c r="W2084" s="230" t="e">
        <f>W2083/'Summary (banks)'!$W$94</f>
        <v>#DIV/0!</v>
      </c>
      <c r="X2084" s="230" t="e">
        <f>X2083/'Summary (banks)'!$X$94</f>
        <v>#DIV/0!</v>
      </c>
      <c r="Z2084" s="399"/>
    </row>
    <row r="2085" spans="1:26" s="386" customFormat="1" x14ac:dyDescent="0.25">
      <c r="A2085" s="683"/>
      <c r="B2085" s="688"/>
      <c r="C2085" s="383" t="s">
        <v>446</v>
      </c>
      <c r="D2085" s="264">
        <f>D2083/'Summary (banks)'!$D$97</f>
        <v>1.7104798465614235</v>
      </c>
      <c r="E2085" s="264" t="e">
        <f>E2083/'Summary (banks)'!$E$97</f>
        <v>#DIV/0!</v>
      </c>
      <c r="F2085" s="264" t="e">
        <f>F2083/'Summary (banks)'!$F$97</f>
        <v>#DIV/0!</v>
      </c>
      <c r="G2085" s="264" t="e">
        <f>G2083/'Summary (banks)'!$G$97</f>
        <v>#DIV/0!</v>
      </c>
      <c r="H2085" s="264" t="e">
        <f>H2083/'Summary (banks)'!$H$97</f>
        <v>#DIV/0!</v>
      </c>
      <c r="I2085" s="264" t="e">
        <f>I2083/'Summary (banks)'!$I$97</f>
        <v>#DIV/0!</v>
      </c>
      <c r="J2085" s="264" t="e">
        <f>J2083/'Summary (banks)'!$J$97</f>
        <v>#DIV/0!</v>
      </c>
      <c r="K2085" s="264" t="e">
        <f>K2083/'Summary (banks)'!$K$97</f>
        <v>#DIV/0!</v>
      </c>
      <c r="L2085" s="264">
        <f>L2083/'Summary (banks)'!$L$97</f>
        <v>1.3722629849925467</v>
      </c>
      <c r="M2085" s="264" t="e">
        <f>M2083/'Summary (banks)'!$M$97</f>
        <v>#DIV/0!</v>
      </c>
      <c r="N2085" s="264" t="e">
        <f>N2083/'Summary (banks)'!$N$97</f>
        <v>#DIV/0!</v>
      </c>
      <c r="O2085" s="264" t="e">
        <f>O2083/'Summary (banks)'!$O$97</f>
        <v>#DIV/0!</v>
      </c>
      <c r="P2085" s="264" t="e">
        <f>P2083/'Summary (banks)'!$P$97</f>
        <v>#DIV/0!</v>
      </c>
      <c r="Q2085" s="264" t="e">
        <f>Q2083/'Summary (banks)'!$Q$97</f>
        <v>#DIV/0!</v>
      </c>
      <c r="R2085" s="264" t="e">
        <f>R2083/'Summary (banks)'!$R$97</f>
        <v>#DIV/0!</v>
      </c>
      <c r="S2085" s="264" t="e">
        <f>S2083/'Summary (banks)'!$S$97</f>
        <v>#DIV/0!</v>
      </c>
      <c r="T2085" s="264" t="e">
        <f>T2083/'Summary (banks)'!$T$97</f>
        <v>#DIV/0!</v>
      </c>
      <c r="U2085" s="264" t="e">
        <f>U2083/'Summary (banks)'!$U$97</f>
        <v>#DIV/0!</v>
      </c>
      <c r="V2085" s="264" t="e">
        <f>V2083/'Summary (banks)'!$V$97</f>
        <v>#DIV/0!</v>
      </c>
      <c r="W2085" s="264" t="e">
        <f>W2083/'Summary (banks)'!$W$97</f>
        <v>#DIV/0!</v>
      </c>
      <c r="X2085" s="264" t="e">
        <f>X2083/'Summary (banks)'!$X$97</f>
        <v>#DIV/0!</v>
      </c>
      <c r="Y2085" s="264"/>
      <c r="Z2085" s="399"/>
    </row>
    <row r="2086" spans="1:26" s="230" customFormat="1" x14ac:dyDescent="0.25">
      <c r="A2086" s="683"/>
      <c r="B2086" s="688"/>
      <c r="C2086" s="385" t="s">
        <v>447</v>
      </c>
      <c r="D2086" s="230">
        <f>D2083/'Summary (banks)'!$D$105</f>
        <v>2.0816719356190112</v>
      </c>
      <c r="E2086" s="230" t="e">
        <f>E2083/'Summary (banks)'!$E$99</f>
        <v>#DIV/0!</v>
      </c>
      <c r="F2086" s="230" t="e">
        <f>F2083/'Summary (banks)'!$F$99</f>
        <v>#DIV/0!</v>
      </c>
      <c r="G2086" s="230" t="e">
        <f>G2083/'Summary (banks)'!$G$99</f>
        <v>#DIV/0!</v>
      </c>
      <c r="H2086" s="230" t="e">
        <f>H2083/'Summary (banks)'!$H$99</f>
        <v>#DIV/0!</v>
      </c>
      <c r="I2086" s="230" t="e">
        <f>I2083/'Summary (banks)'!$I$99</f>
        <v>#DIV/0!</v>
      </c>
      <c r="J2086" s="230" t="e">
        <f>J2083/'Summary (banks)'!$J$99</f>
        <v>#DIV/0!</v>
      </c>
      <c r="K2086" s="230" t="e">
        <f>K2083/'Summary (banks)'!$K$99</f>
        <v>#DIV/0!</v>
      </c>
      <c r="L2086" s="230">
        <f>L2083/'Summary (banks)'!$L$99</f>
        <v>0.87428489014951205</v>
      </c>
      <c r="M2086" s="230" t="e">
        <f>M2083/'Summary (banks)'!$M$99</f>
        <v>#DIV/0!</v>
      </c>
      <c r="N2086" s="230" t="e">
        <f>N2083/'Summary (banks)'!$N$99</f>
        <v>#DIV/0!</v>
      </c>
      <c r="O2086" s="230" t="e">
        <f>O2083/'Summary (banks)'!$O$99</f>
        <v>#DIV/0!</v>
      </c>
      <c r="P2086" s="230" t="e">
        <f>P2083/'Summary (banks)'!$P$99</f>
        <v>#DIV/0!</v>
      </c>
      <c r="Q2086" s="230" t="e">
        <f>Q2083/'Summary (banks)'!$Q$99</f>
        <v>#DIV/0!</v>
      </c>
      <c r="R2086" s="230" t="e">
        <f>R2083/'Summary (banks)'!$R$99</f>
        <v>#DIV/0!</v>
      </c>
      <c r="S2086" s="230" t="e">
        <f>S2083/'Summary (banks)'!$S$99</f>
        <v>#DIV/0!</v>
      </c>
      <c r="T2086" s="230" t="e">
        <f>T2083/'Summary (banks)'!$T$99</f>
        <v>#DIV/0!</v>
      </c>
      <c r="U2086" s="230" t="e">
        <f>U2083/'Summary (banks)'!$U$99</f>
        <v>#DIV/0!</v>
      </c>
      <c r="V2086" s="230" t="e">
        <f>V2083/'Summary (banks)'!$V$99</f>
        <v>#DIV/0!</v>
      </c>
      <c r="W2086" s="230" t="e">
        <f>W2083/'Summary (banks)'!$W$99</f>
        <v>#DIV/0!</v>
      </c>
      <c r="X2086" s="230" t="e">
        <f>X2083/'Summary (banks)'!$X$99</f>
        <v>#DIV/0!</v>
      </c>
      <c r="Z2086" s="399"/>
    </row>
    <row r="2087" spans="1:26" s="51" customFormat="1" ht="15.75" thickBot="1" x14ac:dyDescent="0.3">
      <c r="A2087" s="422"/>
      <c r="B2087" s="423"/>
      <c r="C2087" s="424"/>
      <c r="D2087" s="425"/>
      <c r="E2087" s="426"/>
      <c r="F2087" s="426"/>
      <c r="G2087" s="426"/>
      <c r="H2087" s="426"/>
      <c r="I2087" s="426"/>
      <c r="J2087" s="426"/>
      <c r="K2087" s="426"/>
      <c r="L2087" s="426"/>
      <c r="M2087" s="426"/>
      <c r="N2087" s="426"/>
      <c r="O2087" s="426"/>
      <c r="P2087" s="426"/>
      <c r="Q2087" s="426"/>
      <c r="R2087" s="426"/>
      <c r="S2087" s="426"/>
      <c r="T2087" s="426"/>
      <c r="U2087" s="426"/>
      <c r="V2087" s="426"/>
      <c r="W2087" s="426"/>
      <c r="X2087" s="426"/>
      <c r="Y2087" s="97"/>
      <c r="Z2087" s="97"/>
    </row>
    <row r="2088" spans="1:26" s="204" customFormat="1" ht="15.75" thickBot="1" x14ac:dyDescent="0.3">
      <c r="A2088" s="682" t="s">
        <v>234</v>
      </c>
      <c r="B2088" s="684" t="s">
        <v>331</v>
      </c>
      <c r="C2088" s="188" t="s">
        <v>2</v>
      </c>
      <c r="D2088" s="203">
        <f>SUM(E2088:X2088)</f>
        <v>90</v>
      </c>
      <c r="E2088" s="203"/>
      <c r="F2088" s="203"/>
      <c r="G2088" s="203"/>
      <c r="H2088" s="203"/>
      <c r="I2088" s="203"/>
      <c r="J2088" s="188"/>
      <c r="K2088" s="188"/>
      <c r="L2088" s="188">
        <f>'Société Générale'!C27</f>
        <v>0</v>
      </c>
      <c r="M2088" s="188"/>
      <c r="N2088" s="188"/>
      <c r="O2088" s="188"/>
      <c r="P2088" s="188"/>
      <c r="Q2088" s="188"/>
      <c r="R2088" s="188"/>
      <c r="S2088" s="188"/>
      <c r="T2088" s="188"/>
      <c r="U2088" s="188"/>
      <c r="V2088" s="188"/>
      <c r="W2088" s="188"/>
      <c r="X2088" s="188">
        <f>Nordea!D8</f>
        <v>90</v>
      </c>
      <c r="Y2088" s="188"/>
      <c r="Z2088" s="404"/>
    </row>
    <row r="2089" spans="1:26" s="23" customFormat="1" x14ac:dyDescent="0.25">
      <c r="A2089" s="683"/>
      <c r="B2089" s="685"/>
      <c r="C2089" s="189" t="s">
        <v>333</v>
      </c>
      <c r="D2089" s="230">
        <f>D2088/'Summary (banks)'!$D$3</f>
        <v>1.8427238088029361E-4</v>
      </c>
      <c r="E2089" s="230">
        <f>E2088/'Summary (banks)'!$E$3</f>
        <v>0</v>
      </c>
      <c r="F2089" s="230">
        <f>F2088/'Summary (banks)'!$F$3</f>
        <v>0</v>
      </c>
      <c r="G2089" s="230">
        <f>G2088/'Summary (banks)'!$G$3</f>
        <v>0</v>
      </c>
      <c r="H2089" s="230">
        <f>H2088/'Summary (banks)'!$H$3</f>
        <v>0</v>
      </c>
      <c r="I2089" s="230">
        <f>I2088/'Summary (banks)'!$I$3</f>
        <v>0</v>
      </c>
      <c r="J2089" s="230">
        <f>J2088/'Summary (banks)'!$J$3</f>
        <v>0</v>
      </c>
      <c r="K2089" s="230">
        <f>K2088/'Summary (banks)'!$K$3</f>
        <v>0</v>
      </c>
      <c r="L2089" s="230">
        <f>L2088/'Summary (banks)'!$L$3</f>
        <v>0</v>
      </c>
      <c r="M2089" s="230">
        <f>M2088/'Summary (banks)'!$M$3</f>
        <v>0</v>
      </c>
      <c r="N2089" s="230">
        <f>N2088/'Summary (banks)'!$N$3</f>
        <v>0</v>
      </c>
      <c r="O2089" s="230">
        <f>O2088/'Summary (banks)'!$O$3</f>
        <v>0</v>
      </c>
      <c r="P2089" s="230">
        <f>P2088/'Summary (banks)'!$P$3</f>
        <v>0</v>
      </c>
      <c r="Q2089" s="230">
        <f>Q2088/'Summary (banks)'!$Q$3</f>
        <v>0</v>
      </c>
      <c r="R2089" s="230">
        <f>R2088/'Summary (banks)'!$R$3</f>
        <v>0</v>
      </c>
      <c r="S2089" s="230">
        <f>S2088/'Summary (banks)'!$S$3</f>
        <v>0</v>
      </c>
      <c r="T2089" s="230">
        <f>T2088/'Summary (banks)'!$T$3</f>
        <v>0</v>
      </c>
      <c r="U2089" s="230">
        <f>U2088/'Summary (banks)'!$U$3</f>
        <v>0</v>
      </c>
      <c r="V2089" s="230">
        <f>V2088/'Summary (banks)'!$V$3</f>
        <v>0</v>
      </c>
      <c r="W2089" s="230">
        <f>W2088/'Summary (banks)'!$W$3</f>
        <v>0</v>
      </c>
      <c r="X2089" s="230">
        <f>X2088/'Summary (banks)'!$X$3</f>
        <v>8.8748644117937082E-3</v>
      </c>
      <c r="Y2089" s="204"/>
      <c r="Z2089" s="397"/>
    </row>
    <row r="2090" spans="1:26" s="360" customFormat="1" ht="15.75" thickBot="1" x14ac:dyDescent="0.3">
      <c r="A2090" s="683"/>
      <c r="B2090" s="685"/>
      <c r="C2090" s="359" t="s">
        <v>334</v>
      </c>
      <c r="D2090" s="264">
        <f>D2088/'Summary (banks)'!$D$7</f>
        <v>3.5107003737451986E-4</v>
      </c>
      <c r="E2090" s="264">
        <f>E2088/'Summary (banks)'!$E$7</f>
        <v>0</v>
      </c>
      <c r="F2090" s="264">
        <f>F2088/'Summary (banks)'!$F$7</f>
        <v>0</v>
      </c>
      <c r="G2090" s="264">
        <f>G2088/'Summary (banks)'!$G$7</f>
        <v>0</v>
      </c>
      <c r="H2090" s="264">
        <f>H2088/'Summary (banks)'!$H$7</f>
        <v>0</v>
      </c>
      <c r="I2090" s="264">
        <f>I2088/'Summary (banks)'!$I$7</f>
        <v>0</v>
      </c>
      <c r="J2090" s="264">
        <f>J2088/'Summary (banks)'!$J$7</f>
        <v>0</v>
      </c>
      <c r="K2090" s="264">
        <f>K2088/'Summary (banks)'!$K$7</f>
        <v>0</v>
      </c>
      <c r="L2090" s="264">
        <f>L2088/'Summary (banks)'!$L$7</f>
        <v>0</v>
      </c>
      <c r="M2090" s="264">
        <f>M2088/'Summary (banks)'!$M$7</f>
        <v>0</v>
      </c>
      <c r="N2090" s="264">
        <f>N2088/'Summary (banks)'!$N$7</f>
        <v>0</v>
      </c>
      <c r="O2090" s="264">
        <f>O2088/'Summary (banks)'!$O$7</f>
        <v>0</v>
      </c>
      <c r="P2090" s="264">
        <f>P2088/'Summary (banks)'!$P$7</f>
        <v>0</v>
      </c>
      <c r="Q2090" s="264">
        <f>Q2088/'Summary (banks)'!$Q$7</f>
        <v>0</v>
      </c>
      <c r="R2090" s="264">
        <f>R2088/'Summary (banks)'!$R$7</f>
        <v>0</v>
      </c>
      <c r="S2090" s="264">
        <f>S2088/'Summary (banks)'!$S$7</f>
        <v>0</v>
      </c>
      <c r="T2090" s="264">
        <f>T2088/'Summary (banks)'!$T$7</f>
        <v>0</v>
      </c>
      <c r="U2090" s="264">
        <f>U2088/'Summary (banks)'!$U$7</f>
        <v>0</v>
      </c>
      <c r="V2090" s="264">
        <f>V2088/'Summary (banks)'!$V$7</f>
        <v>0</v>
      </c>
      <c r="W2090" s="264">
        <f>W2088/'Summary (banks)'!$W$7</f>
        <v>0</v>
      </c>
      <c r="X2090" s="264">
        <f>X2088/'Summary (banks)'!$X$7</f>
        <v>1.2417218543046357E-2</v>
      </c>
      <c r="Z2090" s="397"/>
    </row>
    <row r="2091" spans="1:26" s="204" customFormat="1" ht="15.75" thickBot="1" x14ac:dyDescent="0.3">
      <c r="A2091" s="683"/>
      <c r="B2091" s="685"/>
      <c r="C2091" s="188" t="s">
        <v>6</v>
      </c>
      <c r="D2091" s="203">
        <f>SUM(E2091:X2091)</f>
        <v>61</v>
      </c>
      <c r="E2091" s="203"/>
      <c r="F2091" s="203"/>
      <c r="G2091" s="203"/>
      <c r="H2091" s="203"/>
      <c r="I2091" s="203"/>
      <c r="J2091" s="188"/>
      <c r="K2091" s="188"/>
      <c r="L2091" s="188">
        <f>'Société Générale'!E27</f>
        <v>1</v>
      </c>
      <c r="M2091" s="188"/>
      <c r="N2091" s="188"/>
      <c r="O2091" s="188"/>
      <c r="P2091" s="188"/>
      <c r="Q2091" s="188"/>
      <c r="R2091" s="188"/>
      <c r="S2091" s="188"/>
      <c r="T2091" s="188"/>
      <c r="U2091" s="188"/>
      <c r="V2091" s="188"/>
      <c r="W2091" s="188"/>
      <c r="X2091" s="188">
        <f>Nordea!F8</f>
        <v>60</v>
      </c>
      <c r="Y2091" s="188"/>
      <c r="Z2091" s="404"/>
    </row>
    <row r="2092" spans="1:26" s="23" customFormat="1" x14ac:dyDescent="0.25">
      <c r="A2092" s="683"/>
      <c r="B2092" s="685"/>
      <c r="C2092" s="189" t="s">
        <v>335</v>
      </c>
      <c r="D2092" s="230">
        <f>D2091/'Summary (banks)'!$D$29</f>
        <v>6.4674285656342648E-4</v>
      </c>
      <c r="E2092" s="230">
        <f>E2091/'Summary (banks)'!$E$29</f>
        <v>0</v>
      </c>
      <c r="F2092" s="230">
        <f>F2091/'Summary (banks)'!$F$29</f>
        <v>0</v>
      </c>
      <c r="G2092" s="230">
        <f>G2091/'Summary (banks)'!$G$29</f>
        <v>0</v>
      </c>
      <c r="H2092" s="230">
        <f>H2091/'Summary (banks)'!$H$29</f>
        <v>0</v>
      </c>
      <c r="I2092" s="230">
        <f>I2091/'Summary (banks)'!$I$29</f>
        <v>0</v>
      </c>
      <c r="J2092" s="230">
        <f>J2091/'Summary (banks)'!$J$29</f>
        <v>0</v>
      </c>
      <c r="K2092" s="230">
        <f>K2091/'Summary (banks)'!$K$29</f>
        <v>0</v>
      </c>
      <c r="L2092" s="230">
        <f>L2091/'Summary (banks)'!$L$29</f>
        <v>1.6363933889707084E-4</v>
      </c>
      <c r="M2092" s="230">
        <f>M2091/'Summary (banks)'!$M$29</f>
        <v>0</v>
      </c>
      <c r="N2092" s="230">
        <f>N2091/'Summary (banks)'!$N$29</f>
        <v>0</v>
      </c>
      <c r="O2092" s="230">
        <f>O2091/'Summary (banks)'!$O$29</f>
        <v>0</v>
      </c>
      <c r="P2092" s="230">
        <f>P2091/'Summary (banks)'!$P$29</f>
        <v>0</v>
      </c>
      <c r="Q2092" s="230">
        <f>Q2091/'Summary (banks)'!$Q$29</f>
        <v>0</v>
      </c>
      <c r="R2092" s="230">
        <f>R2091/'Summary (banks)'!$R$29</f>
        <v>0</v>
      </c>
      <c r="S2092" s="230">
        <f>S2091/'Summary (banks)'!$S$29</f>
        <v>0</v>
      </c>
      <c r="T2092" s="230">
        <f>T2091/'Summary (banks)'!$T$29</f>
        <v>0</v>
      </c>
      <c r="U2092" s="230">
        <f>U2091/'Summary (banks)'!$U$29</f>
        <v>0</v>
      </c>
      <c r="V2092" s="230">
        <f>V2091/'Summary (banks)'!$V$29</f>
        <v>0</v>
      </c>
      <c r="W2092" s="230">
        <f>W2091/'Summary (banks)'!$W$29</f>
        <v>0</v>
      </c>
      <c r="X2092" s="230">
        <f>X2091/'Summary (banks)'!$X$29</f>
        <v>1.2755102040816327E-2</v>
      </c>
      <c r="Y2092" s="204"/>
      <c r="Z2092" s="397"/>
    </row>
    <row r="2093" spans="1:26" s="360" customFormat="1" ht="15.75" thickBot="1" x14ac:dyDescent="0.3">
      <c r="A2093" s="683"/>
      <c r="B2093" s="685"/>
      <c r="C2093" s="359" t="s">
        <v>336</v>
      </c>
      <c r="D2093" s="264">
        <f>D2091/'Summary (banks)'!$D$33</f>
        <v>9.012239213828172E-4</v>
      </c>
      <c r="E2093" s="264">
        <f>E2091/'Summary (banks)'!$E$33</f>
        <v>0</v>
      </c>
      <c r="F2093" s="264">
        <f>F2091/'Summary (banks)'!$F$33</f>
        <v>0</v>
      </c>
      <c r="G2093" s="264">
        <f>G2091/'Summary (banks)'!$G$33</f>
        <v>0</v>
      </c>
      <c r="H2093" s="264">
        <f>H2091/'Summary (banks)'!$H$33</f>
        <v>0</v>
      </c>
      <c r="I2093" s="264">
        <f>I2091/'Summary (banks)'!$I$33</f>
        <v>0</v>
      </c>
      <c r="J2093" s="264">
        <f>J2091/'Summary (banks)'!$J$33</f>
        <v>0</v>
      </c>
      <c r="K2093" s="264">
        <f>K2091/'Summary (banks)'!$K$33</f>
        <v>0</v>
      </c>
      <c r="L2093" s="264">
        <f>L2091/'Summary (banks)'!$L$33</f>
        <v>2.2431583669807088E-4</v>
      </c>
      <c r="M2093" s="264">
        <f>M2091/'Summary (banks)'!$M$33</f>
        <v>0</v>
      </c>
      <c r="N2093" s="264">
        <f>N2091/'Summary (banks)'!$N$33</f>
        <v>0</v>
      </c>
      <c r="O2093" s="264">
        <f>O2091/'Summary (banks)'!$O$33</f>
        <v>0</v>
      </c>
      <c r="P2093" s="264">
        <f>P2091/'Summary (banks)'!$P$33</f>
        <v>0</v>
      </c>
      <c r="Q2093" s="264">
        <f>Q2091/'Summary (banks)'!$Q$33</f>
        <v>0</v>
      </c>
      <c r="R2093" s="264">
        <f>R2091/'Summary (banks)'!$R$33</f>
        <v>0</v>
      </c>
      <c r="S2093" s="264">
        <f>S2091/'Summary (banks)'!$S$33</f>
        <v>0</v>
      </c>
      <c r="T2093" s="264">
        <f>T2091/'Summary (banks)'!$T$33</f>
        <v>0</v>
      </c>
      <c r="U2093" s="264">
        <f>U2091/'Summary (banks)'!$U$33</f>
        <v>0</v>
      </c>
      <c r="V2093" s="264">
        <f>V2091/'Summary (banks)'!$V$33</f>
        <v>0</v>
      </c>
      <c r="W2093" s="264">
        <f>W2091/'Summary (banks)'!$W$33</f>
        <v>0</v>
      </c>
      <c r="X2093" s="264">
        <f>X2091/'Summary (banks)'!$X$33</f>
        <v>1.5263291783261256E-2</v>
      </c>
      <c r="Z2093" s="397"/>
    </row>
    <row r="2094" spans="1:26" s="204" customFormat="1" ht="15.75" thickBot="1" x14ac:dyDescent="0.3">
      <c r="A2094" s="683"/>
      <c r="B2094" s="685"/>
      <c r="C2094" s="188" t="s">
        <v>400</v>
      </c>
      <c r="D2094" s="203">
        <f>SUM(E2094:X2094)</f>
        <v>12</v>
      </c>
      <c r="E2094" s="203"/>
      <c r="F2094" s="203"/>
      <c r="G2094" s="203"/>
      <c r="H2094" s="203"/>
      <c r="I2094" s="203"/>
      <c r="J2094" s="188"/>
      <c r="K2094" s="188"/>
      <c r="L2094" s="188">
        <f>'Société Générale'!F27</f>
        <v>0</v>
      </c>
      <c r="M2094" s="188"/>
      <c r="N2094" s="188"/>
      <c r="O2094" s="188"/>
      <c r="P2094" s="188"/>
      <c r="Q2094" s="188"/>
      <c r="R2094" s="188"/>
      <c r="S2094" s="188"/>
      <c r="T2094" s="188"/>
      <c r="U2094" s="188"/>
      <c r="V2094" s="188"/>
      <c r="W2094" s="188"/>
      <c r="X2094" s="188">
        <f>Nordea!G8</f>
        <v>12</v>
      </c>
      <c r="Y2094" s="188"/>
      <c r="Z2094" s="404"/>
    </row>
    <row r="2095" spans="1:26" s="23" customFormat="1" x14ac:dyDescent="0.25">
      <c r="A2095" s="683"/>
      <c r="B2095" s="685"/>
      <c r="C2095" s="189" t="s">
        <v>401</v>
      </c>
      <c r="D2095" s="230">
        <f>D2094/'Summary (banks)'!$D$42</f>
        <v>4.3014786158460393E-4</v>
      </c>
      <c r="E2095" s="230">
        <f>E2094/'Summary (banks)'!$E$42</f>
        <v>0</v>
      </c>
      <c r="F2095" s="230">
        <f>F2094/'Summary (banks)'!$F$42</f>
        <v>0</v>
      </c>
      <c r="G2095" s="230">
        <f>G2094/'Summary (banks)'!$G$42</f>
        <v>0</v>
      </c>
      <c r="H2095" s="230">
        <f>H2094/'Summary (banks)'!$H$42</f>
        <v>0</v>
      </c>
      <c r="I2095" s="230">
        <f>I2094/'Summary (banks)'!$I$42</f>
        <v>0</v>
      </c>
      <c r="J2095" s="230">
        <f>J2094/'Summary (banks)'!$J$42</f>
        <v>0</v>
      </c>
      <c r="K2095" s="230">
        <f>K2094/'Summary (banks)'!$K$42</f>
        <v>0</v>
      </c>
      <c r="L2095" s="230">
        <f>L2094/'Summary (banks)'!$L$42</f>
        <v>0</v>
      </c>
      <c r="M2095" s="230">
        <f>M2094/'Summary (banks)'!$M$42</f>
        <v>0</v>
      </c>
      <c r="N2095" s="230">
        <f>N2094/'Summary (banks)'!$N$42</f>
        <v>0</v>
      </c>
      <c r="O2095" s="230">
        <f>O2094/'Summary (banks)'!$O$42</f>
        <v>0</v>
      </c>
      <c r="P2095" s="230">
        <f>P2094/'Summary (banks)'!$P$42</f>
        <v>0</v>
      </c>
      <c r="Q2095" s="230">
        <f>Q2094/'Summary (banks)'!$Q$42</f>
        <v>0</v>
      </c>
      <c r="R2095" s="230">
        <f>R2094/'Summary (banks)'!$R$42</f>
        <v>0</v>
      </c>
      <c r="S2095" s="230">
        <f>S2094/'Summary (banks)'!$S$42</f>
        <v>0</v>
      </c>
      <c r="T2095" s="230">
        <f>T2094/'Summary (banks)'!$T$42</f>
        <v>0</v>
      </c>
      <c r="U2095" s="230">
        <f>U2094/'Summary (banks)'!$U$42</f>
        <v>0</v>
      </c>
      <c r="V2095" s="230">
        <f>V2094/'Summary (banks)'!$V$42</f>
        <v>0</v>
      </c>
      <c r="W2095" s="230">
        <f>W2094/'Summary (banks)'!$W$42</f>
        <v>0</v>
      </c>
      <c r="X2095" s="230">
        <f>X2094/'Summary (banks)'!$X$42</f>
        <v>1.1516314779270634E-2</v>
      </c>
      <c r="Y2095" s="204"/>
      <c r="Z2095" s="397"/>
    </row>
    <row r="2096" spans="1:26" s="360" customFormat="1" ht="15.75" thickBot="1" x14ac:dyDescent="0.3">
      <c r="A2096" s="683"/>
      <c r="B2096" s="685"/>
      <c r="C2096" s="359" t="s">
        <v>402</v>
      </c>
      <c r="D2096" s="264">
        <f>D2094/'Summary (banks)'!$D$46</f>
        <v>6.439103064335911E-4</v>
      </c>
      <c r="E2096" s="264">
        <f>E2094/'Summary (banks)'!$E$46</f>
        <v>0</v>
      </c>
      <c r="F2096" s="264">
        <f>F2094/'Summary (banks)'!$F$46</f>
        <v>0</v>
      </c>
      <c r="G2096" s="264">
        <f>G2094/'Summary (banks)'!$G$46</f>
        <v>0</v>
      </c>
      <c r="H2096" s="264">
        <f>H2094/'Summary (banks)'!$H$46</f>
        <v>0</v>
      </c>
      <c r="I2096" s="264">
        <f>I2094/'Summary (banks)'!$I$46</f>
        <v>0</v>
      </c>
      <c r="J2096" s="264">
        <f>J2094/'Summary (banks)'!$J$46</f>
        <v>0</v>
      </c>
      <c r="K2096" s="264">
        <f>K2094/'Summary (banks)'!$K$46</f>
        <v>0</v>
      </c>
      <c r="L2096" s="264">
        <f>L2094/'Summary (banks)'!$L$46</f>
        <v>0</v>
      </c>
      <c r="M2096" s="264">
        <f>M2094/'Summary (banks)'!$M$46</f>
        <v>0</v>
      </c>
      <c r="N2096" s="264">
        <f>N2094/'Summary (banks)'!$N$46</f>
        <v>0</v>
      </c>
      <c r="O2096" s="264">
        <f>O2094/'Summary (banks)'!$O$46</f>
        <v>0</v>
      </c>
      <c r="P2096" s="264">
        <f>P2094/'Summary (banks)'!$P$46</f>
        <v>0</v>
      </c>
      <c r="Q2096" s="264">
        <f>Q2094/'Summary (banks)'!$Q$46</f>
        <v>0</v>
      </c>
      <c r="R2096" s="264">
        <f>R2094/'Summary (banks)'!$R$46</f>
        <v>0</v>
      </c>
      <c r="S2096" s="264">
        <f>S2094/'Summary (banks)'!$S$46</f>
        <v>0</v>
      </c>
      <c r="T2096" s="264">
        <f>T2094/'Summary (banks)'!$T$46</f>
        <v>0</v>
      </c>
      <c r="U2096" s="264">
        <f>U2094/'Summary (banks)'!$U$46</f>
        <v>0</v>
      </c>
      <c r="V2096" s="264">
        <f>V2094/'Summary (banks)'!$V$46</f>
        <v>0</v>
      </c>
      <c r="W2096" s="264">
        <f>W2094/'Summary (banks)'!$W$46</f>
        <v>0</v>
      </c>
      <c r="X2096" s="264">
        <f>X2094/'Summary (banks)'!$X$46</f>
        <v>1.3157894736842105E-2</v>
      </c>
      <c r="Z2096" s="397"/>
    </row>
    <row r="2097" spans="1:26" s="204" customFormat="1" ht="15.75" thickBot="1" x14ac:dyDescent="0.3">
      <c r="A2097" s="683"/>
      <c r="B2097" s="685"/>
      <c r="C2097" s="188" t="s">
        <v>3</v>
      </c>
      <c r="D2097" s="188">
        <f>SUM(E2097:X2097)</f>
        <v>480</v>
      </c>
      <c r="E2097" s="188"/>
      <c r="F2097" s="188"/>
      <c r="G2097" s="188"/>
      <c r="H2097" s="188"/>
      <c r="I2097" s="188"/>
      <c r="J2097" s="188"/>
      <c r="K2097" s="188"/>
      <c r="L2097" s="188">
        <f>'Société Générale'!D27</f>
        <v>0</v>
      </c>
      <c r="M2097" s="188"/>
      <c r="N2097" s="188"/>
      <c r="O2097" s="188"/>
      <c r="P2097" s="188"/>
      <c r="Q2097" s="188"/>
      <c r="R2097" s="188"/>
      <c r="S2097" s="188"/>
      <c r="T2097" s="188"/>
      <c r="U2097" s="188"/>
      <c r="V2097" s="188"/>
      <c r="W2097" s="188"/>
      <c r="X2097" s="188">
        <f>Nordea!E8</f>
        <v>480</v>
      </c>
      <c r="Y2097" s="188"/>
      <c r="Z2097" s="404"/>
    </row>
    <row r="2098" spans="1:26" s="23" customFormat="1" x14ac:dyDescent="0.25">
      <c r="A2098" s="683"/>
      <c r="B2098" s="685"/>
      <c r="C2098" s="189" t="s">
        <v>337</v>
      </c>
      <c r="D2098" s="230">
        <f>D2097/'Summary (banks)'!$D$16</f>
        <v>2.2883142465677671E-4</v>
      </c>
      <c r="E2098" s="230">
        <f>E2097/'Summary (banks)'!$E$16</f>
        <v>0</v>
      </c>
      <c r="F2098" s="230">
        <f>F2097/'Summary (banks)'!$F$16</f>
        <v>0</v>
      </c>
      <c r="G2098" s="230">
        <f>G2097/'Summary (banks)'!$G$16</f>
        <v>0</v>
      </c>
      <c r="H2098" s="230">
        <f>H2097/'Summary (banks)'!$H$16</f>
        <v>0</v>
      </c>
      <c r="I2098" s="230">
        <f>I2097/'Summary (banks)'!$I$16</f>
        <v>0</v>
      </c>
      <c r="J2098" s="230">
        <f>J2097/'Summary (banks)'!$J$16</f>
        <v>0</v>
      </c>
      <c r="K2098" s="230">
        <f>K2097/'Summary (banks)'!$K$16</f>
        <v>0</v>
      </c>
      <c r="L2098" s="230">
        <f>L2097/'Summary (banks)'!$L$16</f>
        <v>0</v>
      </c>
      <c r="M2098" s="230">
        <f>M2097/'Summary (banks)'!$M$16</f>
        <v>0</v>
      </c>
      <c r="N2098" s="230">
        <f>N2097/'Summary (banks)'!$N$16</f>
        <v>0</v>
      </c>
      <c r="O2098" s="230">
        <f>O2097/'Summary (banks)'!$O$16</f>
        <v>0</v>
      </c>
      <c r="P2098" s="230">
        <f>P2097/'Summary (banks)'!$P$16</f>
        <v>0</v>
      </c>
      <c r="Q2098" s="230">
        <f>Q2097/'Summary (banks)'!$Q$16</f>
        <v>0</v>
      </c>
      <c r="R2098" s="230">
        <f>R2097/'Summary (banks)'!$R$16</f>
        <v>0</v>
      </c>
      <c r="S2098" s="230">
        <f>S2097/'Summary (banks)'!$S$16</f>
        <v>0</v>
      </c>
      <c r="T2098" s="230">
        <f>T2097/'Summary (banks)'!$T$16</f>
        <v>0</v>
      </c>
      <c r="U2098" s="230">
        <f>U2097/'Summary (banks)'!$U$16</f>
        <v>0</v>
      </c>
      <c r="V2098" s="230">
        <f>V2097/'Summary (banks)'!$V$16</f>
        <v>0</v>
      </c>
      <c r="W2098" s="230">
        <f>W2097/'Summary (banks)'!$W$16</f>
        <v>0</v>
      </c>
      <c r="X2098" s="230">
        <f>X2097/'Summary (banks)'!$X$16</f>
        <v>1.6171961861123279E-2</v>
      </c>
      <c r="Y2098" s="204"/>
      <c r="Z2098" s="397"/>
    </row>
    <row r="2099" spans="1:26" s="365" customFormat="1" ht="15.75" thickBot="1" x14ac:dyDescent="0.3">
      <c r="A2099" s="683"/>
      <c r="B2099" s="685"/>
      <c r="C2099" s="359" t="s">
        <v>338</v>
      </c>
      <c r="D2099" s="264">
        <f>D2097/'Summary (banks)'!$D$20</f>
        <v>4.0946931923166495E-4</v>
      </c>
      <c r="E2099" s="264">
        <f>E2097/'Summary (banks)'!$E$20</f>
        <v>0</v>
      </c>
      <c r="F2099" s="264">
        <f>F2097/'Summary (banks)'!$F$20</f>
        <v>0</v>
      </c>
      <c r="G2099" s="264">
        <f>G2097/'Summary (banks)'!$G$20</f>
        <v>0</v>
      </c>
      <c r="H2099" s="264">
        <f>H2097/'Summary (banks)'!$H$20</f>
        <v>0</v>
      </c>
      <c r="I2099" s="264">
        <f>I2097/'Summary (banks)'!$I$20</f>
        <v>0</v>
      </c>
      <c r="J2099" s="264">
        <f>J2097/'Summary (banks)'!$J$20</f>
        <v>0</v>
      </c>
      <c r="K2099" s="264">
        <f>K2097/'Summary (banks)'!$K$20</f>
        <v>0</v>
      </c>
      <c r="L2099" s="264">
        <f>L2097/'Summary (banks)'!$L$20</f>
        <v>0</v>
      </c>
      <c r="M2099" s="264">
        <f>M2097/'Summary (banks)'!$M$20</f>
        <v>0</v>
      </c>
      <c r="N2099" s="264">
        <f>N2097/'Summary (banks)'!$N$20</f>
        <v>0</v>
      </c>
      <c r="O2099" s="264">
        <f>O2097/'Summary (banks)'!$O$20</f>
        <v>0</v>
      </c>
      <c r="P2099" s="264">
        <f>P2097/'Summary (banks)'!$P$20</f>
        <v>0</v>
      </c>
      <c r="Q2099" s="264">
        <f>Q2097/'Summary (banks)'!$Q$20</f>
        <v>0</v>
      </c>
      <c r="R2099" s="264">
        <f>R2097/'Summary (banks)'!$R$20</f>
        <v>0</v>
      </c>
      <c r="S2099" s="264">
        <f>S2097/'Summary (banks)'!$S$20</f>
        <v>0</v>
      </c>
      <c r="T2099" s="264">
        <f>T2097/'Summary (banks)'!$T$20</f>
        <v>0</v>
      </c>
      <c r="U2099" s="264">
        <f>U2097/'Summary (banks)'!$U$20</f>
        <v>0</v>
      </c>
      <c r="V2099" s="264">
        <f>V2097/'Summary (banks)'!$V$20</f>
        <v>0</v>
      </c>
      <c r="W2099" s="264">
        <f>W2097/'Summary (banks)'!$W$20</f>
        <v>0</v>
      </c>
      <c r="X2099" s="264">
        <f>X2097/'Summary (banks)'!$X$20</f>
        <v>2.1123041718007392E-2</v>
      </c>
      <c r="Y2099" s="360"/>
      <c r="Z2099" s="397"/>
    </row>
    <row r="2100" spans="1:26" s="230" customFormat="1" ht="15" customHeight="1" thickTop="1" thickBot="1" x14ac:dyDescent="0.3">
      <c r="A2100" s="683"/>
      <c r="B2100" s="685"/>
      <c r="C2100" s="190" t="s">
        <v>405</v>
      </c>
      <c r="D2100" s="188"/>
      <c r="E2100" s="190"/>
      <c r="F2100" s="190"/>
      <c r="G2100" s="190"/>
      <c r="H2100" s="188"/>
      <c r="I2100" s="188"/>
      <c r="J2100" s="190"/>
      <c r="K2100" s="190"/>
      <c r="L2100" s="190"/>
      <c r="M2100" s="190"/>
      <c r="N2100" s="190"/>
      <c r="O2100" s="190"/>
      <c r="P2100" s="188"/>
      <c r="Q2100" s="188"/>
      <c r="R2100" s="190"/>
      <c r="S2100" s="190"/>
      <c r="T2100" s="188"/>
      <c r="U2100" s="188"/>
      <c r="V2100" s="188"/>
      <c r="W2100" s="188"/>
      <c r="X2100" s="188"/>
      <c r="Y2100" s="190"/>
      <c r="Z2100" s="405"/>
    </row>
    <row r="2101" spans="1:26" s="204" customFormat="1" ht="15.75" thickBot="1" x14ac:dyDescent="0.3">
      <c r="A2101" s="683"/>
      <c r="B2101" s="686"/>
      <c r="C2101" s="191" t="s">
        <v>406</v>
      </c>
      <c r="D2101" s="192"/>
      <c r="E2101" s="192"/>
      <c r="F2101" s="192"/>
      <c r="G2101" s="192"/>
      <c r="H2101" s="192"/>
      <c r="I2101" s="192"/>
      <c r="J2101" s="192"/>
      <c r="K2101" s="192"/>
      <c r="L2101" s="192"/>
      <c r="M2101" s="192"/>
      <c r="N2101" s="192"/>
      <c r="O2101" s="192"/>
      <c r="P2101" s="192"/>
      <c r="Q2101" s="192"/>
      <c r="R2101" s="192"/>
      <c r="S2101" s="192"/>
      <c r="T2101" s="192"/>
      <c r="U2101" s="192"/>
      <c r="V2101" s="192"/>
      <c r="W2101" s="192"/>
      <c r="X2101" s="192"/>
      <c r="Y2101" s="192"/>
      <c r="Z2101" s="398"/>
    </row>
    <row r="2102" spans="1:26" s="23" customFormat="1" ht="16.5" thickTop="1" thickBot="1" x14ac:dyDescent="0.3">
      <c r="A2102" s="683"/>
      <c r="B2102" s="687" t="s">
        <v>82</v>
      </c>
      <c r="C2102" s="200" t="s">
        <v>91</v>
      </c>
      <c r="D2102" s="200">
        <f>D2094/D2091</f>
        <v>0.19672131147540983</v>
      </c>
      <c r="E2102" s="200" t="e">
        <f>E2094/E2091</f>
        <v>#DIV/0!</v>
      </c>
      <c r="F2102" s="200" t="e">
        <f t="shared" ref="F2102:X2102" si="106">F2094/F2091</f>
        <v>#DIV/0!</v>
      </c>
      <c r="G2102" s="200" t="e">
        <f t="shared" si="106"/>
        <v>#DIV/0!</v>
      </c>
      <c r="H2102" s="200" t="e">
        <f t="shared" si="106"/>
        <v>#DIV/0!</v>
      </c>
      <c r="I2102" s="200" t="e">
        <f t="shared" si="106"/>
        <v>#DIV/0!</v>
      </c>
      <c r="J2102" s="200" t="e">
        <f t="shared" si="106"/>
        <v>#DIV/0!</v>
      </c>
      <c r="K2102" s="200" t="e">
        <f t="shared" si="106"/>
        <v>#DIV/0!</v>
      </c>
      <c r="L2102" s="200">
        <f t="shared" si="106"/>
        <v>0</v>
      </c>
      <c r="M2102" s="200" t="e">
        <f t="shared" si="106"/>
        <v>#DIV/0!</v>
      </c>
      <c r="N2102" s="200" t="e">
        <f t="shared" si="106"/>
        <v>#DIV/0!</v>
      </c>
      <c r="O2102" s="200" t="e">
        <f t="shared" si="106"/>
        <v>#DIV/0!</v>
      </c>
      <c r="P2102" s="200" t="e">
        <f t="shared" si="106"/>
        <v>#DIV/0!</v>
      </c>
      <c r="Q2102" s="200" t="e">
        <f t="shared" si="106"/>
        <v>#DIV/0!</v>
      </c>
      <c r="R2102" s="200" t="e">
        <f t="shared" si="106"/>
        <v>#DIV/0!</v>
      </c>
      <c r="S2102" s="200" t="e">
        <f t="shared" si="106"/>
        <v>#DIV/0!</v>
      </c>
      <c r="T2102" s="200" t="e">
        <f t="shared" si="106"/>
        <v>#DIV/0!</v>
      </c>
      <c r="U2102" s="200" t="e">
        <f t="shared" si="106"/>
        <v>#DIV/0!</v>
      </c>
      <c r="V2102" s="200" t="e">
        <f t="shared" si="106"/>
        <v>#DIV/0!</v>
      </c>
      <c r="W2102" s="200" t="e">
        <f t="shared" si="106"/>
        <v>#DIV/0!</v>
      </c>
      <c r="X2102" s="200">
        <f t="shared" si="106"/>
        <v>0.2</v>
      </c>
      <c r="Y2102" s="200"/>
      <c r="Z2102" s="406" t="e">
        <f>MEDIAN(E2102:X2102)</f>
        <v>#DIV/0!</v>
      </c>
    </row>
    <row r="2103" spans="1:26" s="204" customFormat="1" ht="15.75" thickBot="1" x14ac:dyDescent="0.3">
      <c r="A2103" s="683"/>
      <c r="B2103" s="688"/>
      <c r="C2103" s="193" t="s">
        <v>407</v>
      </c>
      <c r="Z2103" s="397"/>
    </row>
    <row r="2104" spans="1:26" s="204" customFormat="1" ht="15.75" thickBot="1" x14ac:dyDescent="0.3">
      <c r="A2104" s="683"/>
      <c r="B2104" s="688"/>
      <c r="C2104" s="188" t="s">
        <v>497</v>
      </c>
      <c r="D2104" s="233">
        <f t="shared" ref="D2104:X2104" si="107">D2091/D2097</f>
        <v>0.12708333333333333</v>
      </c>
      <c r="E2104" s="188" t="e">
        <f t="shared" si="107"/>
        <v>#DIV/0!</v>
      </c>
      <c r="F2104" s="188" t="e">
        <f t="shared" si="107"/>
        <v>#DIV/0!</v>
      </c>
      <c r="G2104" s="188" t="e">
        <f t="shared" si="107"/>
        <v>#DIV/0!</v>
      </c>
      <c r="H2104" s="188" t="e">
        <f t="shared" si="107"/>
        <v>#DIV/0!</v>
      </c>
      <c r="I2104" s="188" t="e">
        <f t="shared" si="107"/>
        <v>#DIV/0!</v>
      </c>
      <c r="J2104" s="188" t="e">
        <f t="shared" si="107"/>
        <v>#DIV/0!</v>
      </c>
      <c r="K2104" s="188" t="e">
        <f t="shared" si="107"/>
        <v>#DIV/0!</v>
      </c>
      <c r="L2104" s="188" t="e">
        <f t="shared" si="107"/>
        <v>#DIV/0!</v>
      </c>
      <c r="M2104" s="188" t="e">
        <f t="shared" si="107"/>
        <v>#DIV/0!</v>
      </c>
      <c r="N2104" s="188" t="e">
        <f t="shared" si="107"/>
        <v>#DIV/0!</v>
      </c>
      <c r="O2104" s="188" t="e">
        <f t="shared" si="107"/>
        <v>#DIV/0!</v>
      </c>
      <c r="P2104" s="188" t="e">
        <f t="shared" si="107"/>
        <v>#DIV/0!</v>
      </c>
      <c r="Q2104" s="188" t="e">
        <f t="shared" si="107"/>
        <v>#DIV/0!</v>
      </c>
      <c r="R2104" s="188" t="e">
        <f t="shared" si="107"/>
        <v>#DIV/0!</v>
      </c>
      <c r="S2104" s="188" t="e">
        <f t="shared" si="107"/>
        <v>#DIV/0!</v>
      </c>
      <c r="T2104" s="188" t="e">
        <f t="shared" si="107"/>
        <v>#DIV/0!</v>
      </c>
      <c r="U2104" s="188" t="e">
        <f t="shared" si="107"/>
        <v>#DIV/0!</v>
      </c>
      <c r="V2104" s="188" t="e">
        <f t="shared" si="107"/>
        <v>#DIV/0!</v>
      </c>
      <c r="W2104" s="188" t="e">
        <f t="shared" si="107"/>
        <v>#DIV/0!</v>
      </c>
      <c r="X2104" s="188">
        <f t="shared" si="107"/>
        <v>0.125</v>
      </c>
      <c r="Y2104" s="188"/>
      <c r="Z2104" s="404"/>
    </row>
    <row r="2105" spans="1:26" s="204" customFormat="1" x14ac:dyDescent="0.25">
      <c r="A2105" s="683"/>
      <c r="B2105" s="688"/>
      <c r="C2105" s="189" t="s">
        <v>445</v>
      </c>
      <c r="D2105" s="234">
        <f>D2104/'Summary (banks)'!$D$81</f>
        <v>2.8262851465154903</v>
      </c>
      <c r="E2105" s="230" t="e">
        <f>E2104/'Summary (banks)'!$E$81</f>
        <v>#DIV/0!</v>
      </c>
      <c r="F2105" s="230" t="e">
        <f>F2104/'Summary (banks)'!$F$81</f>
        <v>#DIV/0!</v>
      </c>
      <c r="G2105" s="230" t="e">
        <f>G2104/'Summary (banks)'!$G$81</f>
        <v>#DIV/0!</v>
      </c>
      <c r="H2105" s="230" t="e">
        <f>H2104/'Summary (banks)'!$H$81</f>
        <v>#DIV/0!</v>
      </c>
      <c r="I2105" s="230" t="e">
        <f>I2104/'Summary (banks)'!$I$81</f>
        <v>#DIV/0!</v>
      </c>
      <c r="J2105" s="230" t="e">
        <f>J2104/'Summary (banks)'!$J$81</f>
        <v>#DIV/0!</v>
      </c>
      <c r="K2105" s="230" t="e">
        <f>K2104/'Summary (banks)'!$K$81</f>
        <v>#DIV/0!</v>
      </c>
      <c r="L2105" s="230" t="e">
        <f>L2104/'Summary (banks)'!$L$81</f>
        <v>#DIV/0!</v>
      </c>
      <c r="M2105" s="230" t="e">
        <f>M2104/'Summary (banks)'!$M$81</f>
        <v>#DIV/0!</v>
      </c>
      <c r="N2105" s="230" t="e">
        <f>N2104/'Summary (banks)'!$N$81</f>
        <v>#DIV/0!</v>
      </c>
      <c r="O2105" s="230" t="e">
        <f>O2104/'Summary (banks)'!$O$81</f>
        <v>#DIV/0!</v>
      </c>
      <c r="P2105" s="230" t="e">
        <f>P2104/'Summary (banks)'!$P$81</f>
        <v>#DIV/0!</v>
      </c>
      <c r="Q2105" s="230" t="e">
        <f>Q2104/'Summary (banks)'!$Q$81</f>
        <v>#DIV/0!</v>
      </c>
      <c r="R2105" s="230" t="e">
        <f>R2104/'Summary (banks)'!$R$81</f>
        <v>#DIV/0!</v>
      </c>
      <c r="S2105" s="230" t="e">
        <f>S2104/'Summary (banks)'!$S$81</f>
        <v>#DIV/0!</v>
      </c>
      <c r="T2105" s="230" t="e">
        <f>T2104/'Summary (banks)'!$T$81</f>
        <v>#DIV/0!</v>
      </c>
      <c r="U2105" s="230" t="e">
        <f>U2104/'Summary (banks)'!$U$81</f>
        <v>#DIV/0!</v>
      </c>
      <c r="V2105" s="230" t="e">
        <f>V2104/'Summary (banks)'!$V$81</f>
        <v>#DIV/0!</v>
      </c>
      <c r="W2105" s="230" t="e">
        <f>W2104/'Summary (banks)'!$W$81</f>
        <v>#DIV/0!</v>
      </c>
      <c r="X2105" s="230">
        <f>X2104/'Summary (banks)'!$X$81</f>
        <v>0.78871704931972786</v>
      </c>
      <c r="Z2105" s="397"/>
    </row>
    <row r="2106" spans="1:26" s="364" customFormat="1" x14ac:dyDescent="0.25">
      <c r="A2106" s="683"/>
      <c r="B2106" s="688"/>
      <c r="C2106" s="359" t="s">
        <v>446</v>
      </c>
      <c r="D2106" s="363">
        <f>D2104/'Summary (banks)'!$D$84</f>
        <v>2.2009559179522626</v>
      </c>
      <c r="E2106" s="264" t="e">
        <f>E2104/'Summary (banks)'!$E$84</f>
        <v>#DIV/0!</v>
      </c>
      <c r="F2106" s="264" t="e">
        <f>F2104/'Summary (banks)'!$F$84</f>
        <v>#DIV/0!</v>
      </c>
      <c r="G2106" s="264" t="e">
        <f>G2104/'Summary (banks)'!$G$84</f>
        <v>#DIV/0!</v>
      </c>
      <c r="H2106" s="264" t="e">
        <f>H2104/'Summary (banks)'!$H$84</f>
        <v>#DIV/0!</v>
      </c>
      <c r="I2106" s="264" t="e">
        <f>I2104/'Summary (banks)'!$I$84</f>
        <v>#DIV/0!</v>
      </c>
      <c r="J2106" s="264" t="e">
        <f>J2104/'Summary (banks)'!$J$84</f>
        <v>#DIV/0!</v>
      </c>
      <c r="K2106" s="264" t="e">
        <f>K2104/'Summary (banks)'!$K$84</f>
        <v>#DIV/0!</v>
      </c>
      <c r="L2106" s="264" t="e">
        <f>L2104/'Summary (banks)'!$L$84</f>
        <v>#DIV/0!</v>
      </c>
      <c r="M2106" s="264" t="e">
        <f>M2104/'Summary (banks)'!$M$84</f>
        <v>#DIV/0!</v>
      </c>
      <c r="N2106" s="264" t="e">
        <f>N2104/'Summary (banks)'!$N$84</f>
        <v>#DIV/0!</v>
      </c>
      <c r="O2106" s="264" t="e">
        <f>O2104/'Summary (banks)'!$O$84</f>
        <v>#DIV/0!</v>
      </c>
      <c r="P2106" s="264" t="e">
        <f>P2104/'Summary (banks)'!$P$84</f>
        <v>#DIV/0!</v>
      </c>
      <c r="Q2106" s="264" t="e">
        <f>Q2104/'Summary (banks)'!$Q$84</f>
        <v>#DIV/0!</v>
      </c>
      <c r="R2106" s="264" t="e">
        <f>R2104/'Summary (banks)'!$R$84</f>
        <v>#DIV/0!</v>
      </c>
      <c r="S2106" s="264" t="e">
        <f>S2104/'Summary (banks)'!$S$84</f>
        <v>#DIV/0!</v>
      </c>
      <c r="T2106" s="264" t="e">
        <f>T2104/'Summary (banks)'!$T$84</f>
        <v>#DIV/0!</v>
      </c>
      <c r="U2106" s="264" t="e">
        <f>U2104/'Summary (banks)'!$U$84</f>
        <v>#DIV/0!</v>
      </c>
      <c r="V2106" s="264" t="e">
        <f>V2104/'Summary (banks)'!$V$84</f>
        <v>#DIV/0!</v>
      </c>
      <c r="W2106" s="264" t="e">
        <f>W2104/'Summary (banks)'!$W$84</f>
        <v>#DIV/0!</v>
      </c>
      <c r="X2106" s="264">
        <f>X2104/'Summary (banks)'!$X$84</f>
        <v>0.72258967183922662</v>
      </c>
      <c r="Y2106" s="360"/>
      <c r="Z2106" s="397"/>
    </row>
    <row r="2107" spans="1:26" s="204" customFormat="1" ht="15.75" thickBot="1" x14ac:dyDescent="0.3">
      <c r="A2107" s="683"/>
      <c r="B2107" s="688"/>
      <c r="C2107" s="372" t="s">
        <v>447</v>
      </c>
      <c r="D2107" s="234">
        <f>D2104/'Summary (banks)'!$D$92</f>
        <v>3.0427044950532287</v>
      </c>
      <c r="E2107" s="230" t="e">
        <f>E2104/'Summary (banks)'!$E$86</f>
        <v>#DIV/0!</v>
      </c>
      <c r="F2107" s="230" t="e">
        <f>F2104/'Summary (banks)'!$F$86</f>
        <v>#DIV/0!</v>
      </c>
      <c r="G2107" s="230" t="e">
        <f>G2104/'Summary (banks)'!$G$86</f>
        <v>#DIV/0!</v>
      </c>
      <c r="H2107" s="230" t="e">
        <f>H2104/'Summary (banks)'!$H$86</f>
        <v>#DIV/0!</v>
      </c>
      <c r="I2107" s="230" t="e">
        <f>I2104/'Summary (banks)'!$I$86</f>
        <v>#DIV/0!</v>
      </c>
      <c r="J2107" s="230" t="e">
        <f>J2104/'Summary (banks)'!$J$86</f>
        <v>#DIV/0!</v>
      </c>
      <c r="K2107" s="230" t="e">
        <f>K2104/'Summary (banks)'!$K$86</f>
        <v>#DIV/0!</v>
      </c>
      <c r="L2107" s="230" t="e">
        <f>L2104/'Summary (banks)'!$L$86</f>
        <v>#DIV/0!</v>
      </c>
      <c r="M2107" s="230" t="e">
        <f>M2104/'Summary (banks)'!$M$86</f>
        <v>#DIV/0!</v>
      </c>
      <c r="N2107" s="230" t="e">
        <f>N2104/'Summary (banks)'!$N$86</f>
        <v>#DIV/0!</v>
      </c>
      <c r="O2107" s="230" t="e">
        <f>O2104/'Summary (banks)'!$O$86</f>
        <v>#DIV/0!</v>
      </c>
      <c r="P2107" s="230" t="e">
        <f>P2104/'Summary (banks)'!$P$86</f>
        <v>#DIV/0!</v>
      </c>
      <c r="Q2107" s="230" t="e">
        <f>Q2104/'Summary (banks)'!$Q$86</f>
        <v>#DIV/0!</v>
      </c>
      <c r="R2107" s="230" t="e">
        <f>R2104/'Summary (banks)'!$R$86</f>
        <v>#DIV/0!</v>
      </c>
      <c r="S2107" s="230" t="e">
        <f>S2104/'Summary (banks)'!$S$86</f>
        <v>#DIV/0!</v>
      </c>
      <c r="T2107" s="230" t="e">
        <f>T2104/'Summary (banks)'!$T$86</f>
        <v>#DIV/0!</v>
      </c>
      <c r="U2107" s="230" t="e">
        <f>U2104/'Summary (banks)'!$U$86</f>
        <v>#DIV/0!</v>
      </c>
      <c r="V2107" s="230" t="e">
        <f>V2104/'Summary (banks)'!$V$86</f>
        <v>#DIV/0!</v>
      </c>
      <c r="W2107" s="230" t="e">
        <f>W2104/'Summary (banks)'!$W$86</f>
        <v>#DIV/0!</v>
      </c>
      <c r="X2107" s="230">
        <f>X2104/'Summary (banks)'!$X$86</f>
        <v>0.26286008230452679</v>
      </c>
      <c r="Z2107" s="397"/>
    </row>
    <row r="2108" spans="1:26" s="230" customFormat="1" ht="15.75" thickBot="1" x14ac:dyDescent="0.3">
      <c r="A2108" s="683"/>
      <c r="B2108" s="688"/>
      <c r="C2108" s="201" t="s">
        <v>498</v>
      </c>
      <c r="D2108" s="201">
        <f t="shared" ref="D2108:X2108" si="108">D2091/D2088</f>
        <v>0.67777777777777781</v>
      </c>
      <c r="E2108" s="201" t="e">
        <f t="shared" si="108"/>
        <v>#DIV/0!</v>
      </c>
      <c r="F2108" s="201" t="e">
        <f t="shared" si="108"/>
        <v>#DIV/0!</v>
      </c>
      <c r="G2108" s="201" t="e">
        <f t="shared" si="108"/>
        <v>#DIV/0!</v>
      </c>
      <c r="H2108" s="201" t="e">
        <f t="shared" si="108"/>
        <v>#DIV/0!</v>
      </c>
      <c r="I2108" s="201" t="e">
        <f t="shared" si="108"/>
        <v>#DIV/0!</v>
      </c>
      <c r="J2108" s="201" t="e">
        <f t="shared" si="108"/>
        <v>#DIV/0!</v>
      </c>
      <c r="K2108" s="201" t="e">
        <f t="shared" si="108"/>
        <v>#DIV/0!</v>
      </c>
      <c r="L2108" s="201" t="e">
        <f t="shared" si="108"/>
        <v>#DIV/0!</v>
      </c>
      <c r="M2108" s="201" t="e">
        <f t="shared" si="108"/>
        <v>#DIV/0!</v>
      </c>
      <c r="N2108" s="201" t="e">
        <f t="shared" si="108"/>
        <v>#DIV/0!</v>
      </c>
      <c r="O2108" s="201" t="e">
        <f t="shared" si="108"/>
        <v>#DIV/0!</v>
      </c>
      <c r="P2108" s="201" t="e">
        <f t="shared" si="108"/>
        <v>#DIV/0!</v>
      </c>
      <c r="Q2108" s="201" t="e">
        <f t="shared" si="108"/>
        <v>#DIV/0!</v>
      </c>
      <c r="R2108" s="201" t="e">
        <f t="shared" si="108"/>
        <v>#DIV/0!</v>
      </c>
      <c r="S2108" s="201" t="e">
        <f t="shared" si="108"/>
        <v>#DIV/0!</v>
      </c>
      <c r="T2108" s="201" t="e">
        <f t="shared" si="108"/>
        <v>#DIV/0!</v>
      </c>
      <c r="U2108" s="201" t="e">
        <f t="shared" si="108"/>
        <v>#DIV/0!</v>
      </c>
      <c r="V2108" s="201" t="e">
        <f t="shared" si="108"/>
        <v>#DIV/0!</v>
      </c>
      <c r="W2108" s="201" t="e">
        <f t="shared" si="108"/>
        <v>#DIV/0!</v>
      </c>
      <c r="X2108" s="201">
        <f t="shared" si="108"/>
        <v>0.66666666666666663</v>
      </c>
      <c r="Y2108" s="201"/>
      <c r="Z2108" s="407"/>
    </row>
    <row r="2109" spans="1:26" s="230" customFormat="1" x14ac:dyDescent="0.25">
      <c r="A2109" s="683"/>
      <c r="B2109" s="688"/>
      <c r="C2109" s="382" t="s">
        <v>445</v>
      </c>
      <c r="D2109" s="230">
        <f>D2108/'Summary (banks)'!$D$94</f>
        <v>3.5097112951699549</v>
      </c>
      <c r="E2109" s="230" t="e">
        <f>E2108/'Summary (banks)'!$E$94</f>
        <v>#DIV/0!</v>
      </c>
      <c r="F2109" s="230" t="e">
        <f>F2108/'Summary (banks)'!$F$94</f>
        <v>#DIV/0!</v>
      </c>
      <c r="G2109" s="230" t="e">
        <f>G2108/'Summary (banks)'!$G$94</f>
        <v>#DIV/0!</v>
      </c>
      <c r="H2109" s="230" t="e">
        <f>H2108/'Summary (banks)'!$H$94</f>
        <v>#DIV/0!</v>
      </c>
      <c r="I2109" s="230" t="e">
        <f>I2108/'Summary (banks)'!$I$94</f>
        <v>#DIV/0!</v>
      </c>
      <c r="J2109" s="230" t="e">
        <f>J2108/'Summary (banks)'!$J$94</f>
        <v>#DIV/0!</v>
      </c>
      <c r="K2109" s="230" t="e">
        <f>K2108/'Summary (banks)'!$K$94</f>
        <v>#DIV/0!</v>
      </c>
      <c r="L2109" s="230" t="e">
        <f>L2108/'Summary (banks)'!$L$94</f>
        <v>#DIV/0!</v>
      </c>
      <c r="M2109" s="230" t="e">
        <f>M2108/'Summary (banks)'!$M$94</f>
        <v>#DIV/0!</v>
      </c>
      <c r="N2109" s="230" t="e">
        <f>N2108/'Summary (banks)'!$N$94</f>
        <v>#DIV/0!</v>
      </c>
      <c r="O2109" s="230" t="e">
        <f>O2108/'Summary (banks)'!$O$94</f>
        <v>#DIV/0!</v>
      </c>
      <c r="P2109" s="230" t="e">
        <f>P2108/'Summary (banks)'!$P$94</f>
        <v>#DIV/0!</v>
      </c>
      <c r="Q2109" s="230" t="e">
        <f>Q2108/'Summary (banks)'!$Q$94</f>
        <v>#DIV/0!</v>
      </c>
      <c r="R2109" s="230" t="e">
        <f>R2108/'Summary (banks)'!$R$94</f>
        <v>#DIV/0!</v>
      </c>
      <c r="S2109" s="230" t="e">
        <f>S2108/'Summary (banks)'!$S$94</f>
        <v>#DIV/0!</v>
      </c>
      <c r="T2109" s="230" t="e">
        <f>T2108/'Summary (banks)'!$T$94</f>
        <v>#DIV/0!</v>
      </c>
      <c r="U2109" s="230" t="e">
        <f>U2108/'Summary (banks)'!$U$94</f>
        <v>#DIV/0!</v>
      </c>
      <c r="V2109" s="230" t="e">
        <f>V2108/'Summary (banks)'!$V$94</f>
        <v>#DIV/0!</v>
      </c>
      <c r="W2109" s="230" t="e">
        <f>W2108/'Summary (banks)'!$W$94</f>
        <v>#DIV/0!</v>
      </c>
      <c r="X2109" s="230">
        <f>X2108/'Summary (banks)'!$X$94</f>
        <v>1.4372165532879817</v>
      </c>
      <c r="Z2109" s="399"/>
    </row>
    <row r="2110" spans="1:26" s="386" customFormat="1" x14ac:dyDescent="0.25">
      <c r="A2110" s="683"/>
      <c r="B2110" s="688"/>
      <c r="C2110" s="383" t="s">
        <v>446</v>
      </c>
      <c r="D2110" s="264">
        <f>D2108/'Summary (banks)'!$D$97</f>
        <v>2.5670772935298829</v>
      </c>
      <c r="E2110" s="264" t="e">
        <f>E2108/'Summary (banks)'!$E$97</f>
        <v>#DIV/0!</v>
      </c>
      <c r="F2110" s="264" t="e">
        <f>F2108/'Summary (banks)'!$F$97</f>
        <v>#DIV/0!</v>
      </c>
      <c r="G2110" s="264" t="e">
        <f>G2108/'Summary (banks)'!$G$97</f>
        <v>#DIV/0!</v>
      </c>
      <c r="H2110" s="264" t="e">
        <f>H2108/'Summary (banks)'!$H$97</f>
        <v>#DIV/0!</v>
      </c>
      <c r="I2110" s="264" t="e">
        <f>I2108/'Summary (banks)'!$I$97</f>
        <v>#DIV/0!</v>
      </c>
      <c r="J2110" s="264" t="e">
        <f>J2108/'Summary (banks)'!$J$97</f>
        <v>#DIV/0!</v>
      </c>
      <c r="K2110" s="264" t="e">
        <f>K2108/'Summary (banks)'!$K$97</f>
        <v>#DIV/0!</v>
      </c>
      <c r="L2110" s="264" t="e">
        <f>L2108/'Summary (banks)'!$L$97</f>
        <v>#DIV/0!</v>
      </c>
      <c r="M2110" s="264" t="e">
        <f>M2108/'Summary (banks)'!$M$97</f>
        <v>#DIV/0!</v>
      </c>
      <c r="N2110" s="264" t="e">
        <f>N2108/'Summary (banks)'!$N$97</f>
        <v>#DIV/0!</v>
      </c>
      <c r="O2110" s="264" t="e">
        <f>O2108/'Summary (banks)'!$O$97</f>
        <v>#DIV/0!</v>
      </c>
      <c r="P2110" s="264" t="e">
        <f>P2108/'Summary (banks)'!$P$97</f>
        <v>#DIV/0!</v>
      </c>
      <c r="Q2110" s="264" t="e">
        <f>Q2108/'Summary (banks)'!$Q$97</f>
        <v>#DIV/0!</v>
      </c>
      <c r="R2110" s="264" t="e">
        <f>R2108/'Summary (banks)'!$R$97</f>
        <v>#DIV/0!</v>
      </c>
      <c r="S2110" s="264" t="e">
        <f>S2108/'Summary (banks)'!$S$97</f>
        <v>#DIV/0!</v>
      </c>
      <c r="T2110" s="264" t="e">
        <f>T2108/'Summary (banks)'!$T$97</f>
        <v>#DIV/0!</v>
      </c>
      <c r="U2110" s="264" t="e">
        <f>U2108/'Summary (banks)'!$U$97</f>
        <v>#DIV/0!</v>
      </c>
      <c r="V2110" s="264" t="e">
        <f>V2108/'Summary (banks)'!$V$97</f>
        <v>#DIV/0!</v>
      </c>
      <c r="W2110" s="264" t="e">
        <f>W2108/'Summary (banks)'!$W$97</f>
        <v>#DIV/0!</v>
      </c>
      <c r="X2110" s="264">
        <f>X2108/'Summary (banks)'!$X$97</f>
        <v>1.2292037649453065</v>
      </c>
      <c r="Y2110" s="264"/>
      <c r="Z2110" s="399"/>
    </row>
    <row r="2111" spans="1:26" s="230" customFormat="1" x14ac:dyDescent="0.25">
      <c r="A2111" s="683"/>
      <c r="B2111" s="688"/>
      <c r="C2111" s="385" t="s">
        <v>447</v>
      </c>
      <c r="D2111" s="230">
        <f>D2108/'Summary (banks)'!$D$105</f>
        <v>3.1241600240123417</v>
      </c>
      <c r="E2111" s="230" t="e">
        <f>E2108/'Summary (banks)'!$E$99</f>
        <v>#DIV/0!</v>
      </c>
      <c r="F2111" s="230" t="e">
        <f>F2108/'Summary (banks)'!$F$99</f>
        <v>#DIV/0!</v>
      </c>
      <c r="G2111" s="230" t="e">
        <f>G2108/'Summary (banks)'!$G$99</f>
        <v>#DIV/0!</v>
      </c>
      <c r="H2111" s="230" t="e">
        <f>H2108/'Summary (banks)'!$H$99</f>
        <v>#DIV/0!</v>
      </c>
      <c r="I2111" s="230" t="e">
        <f>I2108/'Summary (banks)'!$I$99</f>
        <v>#DIV/0!</v>
      </c>
      <c r="J2111" s="230" t="e">
        <f>J2108/'Summary (banks)'!$J$99</f>
        <v>#DIV/0!</v>
      </c>
      <c r="K2111" s="230" t="e">
        <f>K2108/'Summary (banks)'!$K$99</f>
        <v>#DIV/0!</v>
      </c>
      <c r="L2111" s="230" t="e">
        <f>L2108/'Summary (banks)'!$L$99</f>
        <v>#DIV/0!</v>
      </c>
      <c r="M2111" s="230" t="e">
        <f>M2108/'Summary (banks)'!$M$99</f>
        <v>#DIV/0!</v>
      </c>
      <c r="N2111" s="230" t="e">
        <f>N2108/'Summary (banks)'!$N$99</f>
        <v>#DIV/0!</v>
      </c>
      <c r="O2111" s="230" t="e">
        <f>O2108/'Summary (banks)'!$O$99</f>
        <v>#DIV/0!</v>
      </c>
      <c r="P2111" s="230" t="e">
        <f>P2108/'Summary (banks)'!$P$99</f>
        <v>#DIV/0!</v>
      </c>
      <c r="Q2111" s="230" t="e">
        <f>Q2108/'Summary (banks)'!$Q$99</f>
        <v>#DIV/0!</v>
      </c>
      <c r="R2111" s="230" t="e">
        <f>R2108/'Summary (banks)'!$R$99</f>
        <v>#DIV/0!</v>
      </c>
      <c r="S2111" s="230" t="e">
        <f>S2108/'Summary (banks)'!$S$99</f>
        <v>#DIV/0!</v>
      </c>
      <c r="T2111" s="230" t="e">
        <f>T2108/'Summary (banks)'!$T$99</f>
        <v>#DIV/0!</v>
      </c>
      <c r="U2111" s="230" t="e">
        <f>U2108/'Summary (banks)'!$U$99</f>
        <v>#DIV/0!</v>
      </c>
      <c r="V2111" s="230" t="e">
        <f>V2108/'Summary (banks)'!$V$99</f>
        <v>#DIV/0!</v>
      </c>
      <c r="W2111" s="230" t="e">
        <f>W2108/'Summary (banks)'!$W$99</f>
        <v>#DIV/0!</v>
      </c>
      <c r="X2111" s="230">
        <f>X2108/'Summary (banks)'!$X$99</f>
        <v>1.037037037037037</v>
      </c>
      <c r="Z2111" s="399"/>
    </row>
    <row r="2112" spans="1:26" s="51" customFormat="1" x14ac:dyDescent="0.25">
      <c r="A2112" s="423"/>
      <c r="B2112" s="423"/>
      <c r="C2112" s="424"/>
      <c r="D2112" s="425"/>
      <c r="E2112" s="426"/>
      <c r="F2112" s="426"/>
      <c r="G2112" s="426"/>
      <c r="H2112" s="426"/>
      <c r="I2112" s="426"/>
      <c r="J2112" s="426"/>
      <c r="K2112" s="426"/>
      <c r="L2112" s="426"/>
      <c r="M2112" s="426"/>
      <c r="N2112" s="426"/>
      <c r="O2112" s="426"/>
      <c r="P2112" s="426"/>
      <c r="Q2112" s="426"/>
      <c r="R2112" s="426"/>
      <c r="S2112" s="426"/>
      <c r="T2112" s="426"/>
      <c r="U2112" s="426"/>
      <c r="V2112" s="426"/>
      <c r="W2112" s="426"/>
      <c r="X2112" s="426"/>
      <c r="Y2112" s="97"/>
      <c r="Z2112" s="97"/>
    </row>
    <row r="2113" spans="1:26" s="51" customFormat="1" ht="15.75" thickBot="1" x14ac:dyDescent="0.3">
      <c r="A2113" s="423"/>
      <c r="B2113" s="423"/>
      <c r="C2113" s="424"/>
      <c r="D2113" s="425"/>
      <c r="E2113" s="426"/>
      <c r="F2113" s="426"/>
      <c r="G2113" s="426"/>
      <c r="H2113" s="426"/>
      <c r="I2113" s="426"/>
      <c r="J2113" s="426"/>
      <c r="K2113" s="426"/>
      <c r="L2113" s="426"/>
      <c r="M2113" s="426"/>
      <c r="N2113" s="426"/>
      <c r="O2113" s="426"/>
      <c r="P2113" s="426"/>
      <c r="Q2113" s="426"/>
      <c r="R2113" s="426"/>
      <c r="S2113" s="426"/>
      <c r="T2113" s="426"/>
      <c r="U2113" s="426"/>
      <c r="V2113" s="426"/>
      <c r="W2113" s="426"/>
      <c r="X2113" s="426"/>
      <c r="Y2113" s="97"/>
      <c r="Z2113" s="97"/>
    </row>
    <row r="2114" spans="1:26" s="204" customFormat="1" ht="15.75" thickBot="1" x14ac:dyDescent="0.3">
      <c r="A2114" s="682" t="s">
        <v>482</v>
      </c>
      <c r="B2114" s="684" t="s">
        <v>331</v>
      </c>
      <c r="C2114" s="188" t="s">
        <v>2</v>
      </c>
      <c r="D2114" s="203">
        <f>SUM(E2114:X2114)</f>
        <v>3.6063999999999998</v>
      </c>
      <c r="E2114" s="203"/>
      <c r="F2114" s="203"/>
      <c r="G2114" s="203"/>
      <c r="H2114" s="203"/>
      <c r="I2114" s="203">
        <f>'Standard Chartered'!C19</f>
        <v>3.6063999999999998</v>
      </c>
      <c r="J2114" s="188"/>
      <c r="K2114" s="188"/>
      <c r="L2114" s="188"/>
      <c r="M2114" s="188"/>
      <c r="N2114" s="188"/>
      <c r="O2114" s="188"/>
      <c r="P2114" s="188"/>
      <c r="Q2114" s="188"/>
      <c r="R2114" s="188"/>
      <c r="S2114" s="188"/>
      <c r="T2114" s="188"/>
      <c r="U2114" s="188"/>
      <c r="V2114" s="188"/>
      <c r="W2114" s="188"/>
      <c r="X2114" s="188"/>
      <c r="Y2114" s="188"/>
      <c r="Z2114" s="404"/>
    </row>
    <row r="2115" spans="1:26" s="23" customFormat="1" x14ac:dyDescent="0.25">
      <c r="A2115" s="683"/>
      <c r="B2115" s="685"/>
      <c r="C2115" s="189" t="s">
        <v>333</v>
      </c>
      <c r="D2115" s="230">
        <f>D2114/'Summary (banks)'!$D$3</f>
        <v>7.3839990489632322E-6</v>
      </c>
      <c r="E2115" s="230">
        <f>E2114/'Summary (banks)'!$E$3</f>
        <v>0</v>
      </c>
      <c r="F2115" s="230">
        <f>F2114/'Summary (banks)'!$F$3</f>
        <v>0</v>
      </c>
      <c r="G2115" s="230">
        <f>G2114/'Summary (banks)'!$G$3</f>
        <v>0</v>
      </c>
      <c r="H2115" s="230">
        <f>H2114/'Summary (banks)'!$H$3</f>
        <v>0</v>
      </c>
      <c r="I2115" s="230">
        <f>I2114/'Summary (banks)'!$I$3</f>
        <v>2.6162600562495915E-4</v>
      </c>
      <c r="J2115" s="230">
        <f>J2114/'Summary (banks)'!$J$3</f>
        <v>0</v>
      </c>
      <c r="K2115" s="230">
        <f>K2114/'Summary (banks)'!$K$3</f>
        <v>0</v>
      </c>
      <c r="L2115" s="230">
        <f>L2114/'Summary (banks)'!$L$3</f>
        <v>0</v>
      </c>
      <c r="M2115" s="230">
        <f>M2114/'Summary (banks)'!$M$3</f>
        <v>0</v>
      </c>
      <c r="N2115" s="230">
        <f>N2114/'Summary (banks)'!$N$3</f>
        <v>0</v>
      </c>
      <c r="O2115" s="230">
        <f>O2114/'Summary (banks)'!$O$3</f>
        <v>0</v>
      </c>
      <c r="P2115" s="230">
        <f>P2114/'Summary (banks)'!$P$3</f>
        <v>0</v>
      </c>
      <c r="Q2115" s="230">
        <f>Q2114/'Summary (banks)'!$Q$3</f>
        <v>0</v>
      </c>
      <c r="R2115" s="230">
        <f>R2114/'Summary (banks)'!$R$3</f>
        <v>0</v>
      </c>
      <c r="S2115" s="230">
        <f>S2114/'Summary (banks)'!$S$3</f>
        <v>0</v>
      </c>
      <c r="T2115" s="230">
        <f>T2114/'Summary (banks)'!$T$3</f>
        <v>0</v>
      </c>
      <c r="U2115" s="230">
        <f>U2114/'Summary (banks)'!$U$3</f>
        <v>0</v>
      </c>
      <c r="V2115" s="230">
        <f>V2114/'Summary (banks)'!$V$3</f>
        <v>0</v>
      </c>
      <c r="W2115" s="230">
        <f>W2114/'Summary (banks)'!$W$3</f>
        <v>0</v>
      </c>
      <c r="X2115" s="230">
        <f>X2114/'Summary (banks)'!$X$3</f>
        <v>0</v>
      </c>
      <c r="Y2115" s="204"/>
      <c r="Z2115" s="397"/>
    </row>
    <row r="2116" spans="1:26" s="360" customFormat="1" ht="15.75" thickBot="1" x14ac:dyDescent="0.3">
      <c r="A2116" s="683"/>
      <c r="B2116" s="685"/>
      <c r="C2116" s="359" t="s">
        <v>334</v>
      </c>
      <c r="D2116" s="264">
        <f>D2114/'Summary (banks)'!$D$7</f>
        <v>1.4067766475416315E-5</v>
      </c>
      <c r="E2116" s="264">
        <f>E2114/'Summary (banks)'!$E$7</f>
        <v>0</v>
      </c>
      <c r="F2116" s="264">
        <f>F2114/'Summary (banks)'!$F$7</f>
        <v>0</v>
      </c>
      <c r="G2116" s="264">
        <f>G2114/'Summary (banks)'!$G$7</f>
        <v>0</v>
      </c>
      <c r="H2116" s="264">
        <f>H2114/'Summary (banks)'!$H$7</f>
        <v>0</v>
      </c>
      <c r="I2116" s="264">
        <f>I2114/'Summary (banks)'!$I$7</f>
        <v>3.2642402480822591E-4</v>
      </c>
      <c r="J2116" s="264">
        <f>J2114/'Summary (banks)'!$J$7</f>
        <v>0</v>
      </c>
      <c r="K2116" s="264">
        <f>K2114/'Summary (banks)'!$K$7</f>
        <v>0</v>
      </c>
      <c r="L2116" s="264">
        <f>L2114/'Summary (banks)'!$L$7</f>
        <v>0</v>
      </c>
      <c r="M2116" s="264">
        <f>M2114/'Summary (banks)'!$M$7</f>
        <v>0</v>
      </c>
      <c r="N2116" s="264">
        <f>N2114/'Summary (banks)'!$N$7</f>
        <v>0</v>
      </c>
      <c r="O2116" s="264">
        <f>O2114/'Summary (banks)'!$O$7</f>
        <v>0</v>
      </c>
      <c r="P2116" s="264">
        <f>P2114/'Summary (banks)'!$P$7</f>
        <v>0</v>
      </c>
      <c r="Q2116" s="264">
        <f>Q2114/'Summary (banks)'!$Q$7</f>
        <v>0</v>
      </c>
      <c r="R2116" s="264">
        <f>R2114/'Summary (banks)'!$R$7</f>
        <v>0</v>
      </c>
      <c r="S2116" s="264">
        <f>S2114/'Summary (banks)'!$S$7</f>
        <v>0</v>
      </c>
      <c r="T2116" s="264">
        <f>T2114/'Summary (banks)'!$T$7</f>
        <v>0</v>
      </c>
      <c r="U2116" s="264">
        <f>U2114/'Summary (banks)'!$U$7</f>
        <v>0</v>
      </c>
      <c r="V2116" s="264">
        <f>V2114/'Summary (banks)'!$V$7</f>
        <v>0</v>
      </c>
      <c r="W2116" s="264">
        <f>W2114/'Summary (banks)'!$W$7</f>
        <v>0</v>
      </c>
      <c r="X2116" s="264">
        <f>X2114/'Summary (banks)'!$X$7</f>
        <v>0</v>
      </c>
      <c r="Z2116" s="397"/>
    </row>
    <row r="2117" spans="1:26" s="204" customFormat="1" ht="15.75" thickBot="1" x14ac:dyDescent="0.3">
      <c r="A2117" s="683"/>
      <c r="B2117" s="685"/>
      <c r="C2117" s="188" t="s">
        <v>6</v>
      </c>
      <c r="D2117" s="203">
        <f>SUM(E2117:X2117)</f>
        <v>0.90159999999999996</v>
      </c>
      <c r="E2117" s="203"/>
      <c r="F2117" s="203"/>
      <c r="G2117" s="203"/>
      <c r="H2117" s="203"/>
      <c r="I2117" s="203">
        <f>'Standard Chartered'!E19</f>
        <v>0.90159999999999996</v>
      </c>
      <c r="J2117" s="188"/>
      <c r="K2117" s="188"/>
      <c r="L2117" s="188"/>
      <c r="M2117" s="188"/>
      <c r="N2117" s="188"/>
      <c r="O2117" s="188"/>
      <c r="P2117" s="188"/>
      <c r="Q2117" s="188"/>
      <c r="R2117" s="188"/>
      <c r="S2117" s="188"/>
      <c r="T2117" s="188"/>
      <c r="U2117" s="188"/>
      <c r="V2117" s="188"/>
      <c r="W2117" s="188"/>
      <c r="X2117" s="188"/>
      <c r="Y2117" s="188"/>
      <c r="Z2117" s="404"/>
    </row>
    <row r="2118" spans="1:26" s="23" customFormat="1" x14ac:dyDescent="0.25">
      <c r="A2118" s="683"/>
      <c r="B2118" s="685"/>
      <c r="C2118" s="189" t="s">
        <v>335</v>
      </c>
      <c r="D2118" s="230">
        <f>D2117/'Summary (banks)'!$D$29</f>
        <v>9.55907146684566E-6</v>
      </c>
      <c r="E2118" s="230">
        <f>E2117/'Summary (banks)'!$E$29</f>
        <v>0</v>
      </c>
      <c r="F2118" s="230">
        <f>F2117/'Summary (banks)'!$F$29</f>
        <v>0</v>
      </c>
      <c r="G2118" s="230">
        <f>G2117/'Summary (banks)'!$G$29</f>
        <v>0</v>
      </c>
      <c r="H2118" s="230">
        <f>H2117/'Summary (banks)'!$H$29</f>
        <v>0</v>
      </c>
      <c r="I2118" s="230">
        <f>I2117/'Summary (banks)'!$I$29</f>
        <v>-6.5659881812212711E-4</v>
      </c>
      <c r="J2118" s="230">
        <f>J2117/'Summary (banks)'!$J$29</f>
        <v>0</v>
      </c>
      <c r="K2118" s="230">
        <f>K2117/'Summary (banks)'!$K$29</f>
        <v>0</v>
      </c>
      <c r="L2118" s="230">
        <f>L2117/'Summary (banks)'!$L$29</f>
        <v>0</v>
      </c>
      <c r="M2118" s="230">
        <f>M2117/'Summary (banks)'!$M$29</f>
        <v>0</v>
      </c>
      <c r="N2118" s="230">
        <f>N2117/'Summary (banks)'!$N$29</f>
        <v>0</v>
      </c>
      <c r="O2118" s="230">
        <f>O2117/'Summary (banks)'!$O$29</f>
        <v>0</v>
      </c>
      <c r="P2118" s="230">
        <f>P2117/'Summary (banks)'!$P$29</f>
        <v>0</v>
      </c>
      <c r="Q2118" s="230">
        <f>Q2117/'Summary (banks)'!$Q$29</f>
        <v>0</v>
      </c>
      <c r="R2118" s="230">
        <f>R2117/'Summary (banks)'!$R$29</f>
        <v>0</v>
      </c>
      <c r="S2118" s="230">
        <f>S2117/'Summary (banks)'!$S$29</f>
        <v>0</v>
      </c>
      <c r="T2118" s="230">
        <f>T2117/'Summary (banks)'!$T$29</f>
        <v>0</v>
      </c>
      <c r="U2118" s="230">
        <f>U2117/'Summary (banks)'!$U$29</f>
        <v>0</v>
      </c>
      <c r="V2118" s="230">
        <f>V2117/'Summary (banks)'!$V$29</f>
        <v>0</v>
      </c>
      <c r="W2118" s="230">
        <f>W2117/'Summary (banks)'!$W$29</f>
        <v>0</v>
      </c>
      <c r="X2118" s="230">
        <f>X2117/'Summary (banks)'!$X$29</f>
        <v>0</v>
      </c>
      <c r="Y2118" s="204"/>
      <c r="Z2118" s="397"/>
    </row>
    <row r="2119" spans="1:26" s="360" customFormat="1" ht="15.75" thickBot="1" x14ac:dyDescent="0.3">
      <c r="A2119" s="683"/>
      <c r="B2119" s="685"/>
      <c r="C2119" s="359" t="s">
        <v>336</v>
      </c>
      <c r="D2119" s="264">
        <f>D2117/'Summary (banks)'!$D$33</f>
        <v>1.332038504129095E-5</v>
      </c>
      <c r="E2119" s="264">
        <f>E2117/'Summary (banks)'!$E$33</f>
        <v>0</v>
      </c>
      <c r="F2119" s="264">
        <f>F2117/'Summary (banks)'!$F$33</f>
        <v>0</v>
      </c>
      <c r="G2119" s="264">
        <f>G2117/'Summary (banks)'!$G$33</f>
        <v>0</v>
      </c>
      <c r="H2119" s="264">
        <f>H2117/'Summary (banks)'!$H$33</f>
        <v>0</v>
      </c>
      <c r="I2119" s="264">
        <f>I2117/'Summary (banks)'!$I$33</f>
        <v>3.2894736842105326E-3</v>
      </c>
      <c r="J2119" s="264">
        <f>J2117/'Summary (banks)'!$J$33</f>
        <v>0</v>
      </c>
      <c r="K2119" s="264">
        <f>K2117/'Summary (banks)'!$K$33</f>
        <v>0</v>
      </c>
      <c r="L2119" s="264">
        <f>L2117/'Summary (banks)'!$L$33</f>
        <v>0</v>
      </c>
      <c r="M2119" s="264">
        <f>M2117/'Summary (banks)'!$M$33</f>
        <v>0</v>
      </c>
      <c r="N2119" s="264">
        <f>N2117/'Summary (banks)'!$N$33</f>
        <v>0</v>
      </c>
      <c r="O2119" s="264">
        <f>O2117/'Summary (banks)'!$O$33</f>
        <v>0</v>
      </c>
      <c r="P2119" s="264">
        <f>P2117/'Summary (banks)'!$P$33</f>
        <v>0</v>
      </c>
      <c r="Q2119" s="264">
        <f>Q2117/'Summary (banks)'!$Q$33</f>
        <v>0</v>
      </c>
      <c r="R2119" s="264">
        <f>R2117/'Summary (banks)'!$R$33</f>
        <v>0</v>
      </c>
      <c r="S2119" s="264">
        <f>S2117/'Summary (banks)'!$S$33</f>
        <v>0</v>
      </c>
      <c r="T2119" s="264">
        <f>T2117/'Summary (banks)'!$T$33</f>
        <v>0</v>
      </c>
      <c r="U2119" s="264">
        <f>U2117/'Summary (banks)'!$U$33</f>
        <v>0</v>
      </c>
      <c r="V2119" s="264">
        <f>V2117/'Summary (banks)'!$V$33</f>
        <v>0</v>
      </c>
      <c r="W2119" s="264">
        <f>W2117/'Summary (banks)'!$W$33</f>
        <v>0</v>
      </c>
      <c r="X2119" s="264">
        <f>X2117/'Summary (banks)'!$X$33</f>
        <v>0</v>
      </c>
      <c r="Z2119" s="397"/>
    </row>
    <row r="2120" spans="1:26" s="204" customFormat="1" ht="15.75" thickBot="1" x14ac:dyDescent="0.3">
      <c r="A2120" s="683"/>
      <c r="B2120" s="685"/>
      <c r="C2120" s="188" t="s">
        <v>400</v>
      </c>
      <c r="D2120" s="203">
        <f>SUM(E2120:X2120)</f>
        <v>0</v>
      </c>
      <c r="E2120" s="203"/>
      <c r="F2120" s="203"/>
      <c r="G2120" s="203"/>
      <c r="H2120" s="203"/>
      <c r="I2120" s="203">
        <f>'Standard Chartered'!F19</f>
        <v>0</v>
      </c>
      <c r="J2120" s="188"/>
      <c r="K2120" s="188"/>
      <c r="L2120" s="188"/>
      <c r="M2120" s="188"/>
      <c r="N2120" s="188"/>
      <c r="O2120" s="188"/>
      <c r="P2120" s="188"/>
      <c r="Q2120" s="188"/>
      <c r="R2120" s="188"/>
      <c r="S2120" s="188"/>
      <c r="T2120" s="188"/>
      <c r="U2120" s="188"/>
      <c r="V2120" s="188"/>
      <c r="W2120" s="188"/>
      <c r="X2120" s="188"/>
      <c r="Y2120" s="188"/>
      <c r="Z2120" s="404"/>
    </row>
    <row r="2121" spans="1:26" s="23" customFormat="1" x14ac:dyDescent="0.25">
      <c r="A2121" s="683"/>
      <c r="B2121" s="685"/>
      <c r="C2121" s="189" t="s">
        <v>401</v>
      </c>
      <c r="D2121" s="230">
        <f>D2120/'Summary (banks)'!$D$42</f>
        <v>0</v>
      </c>
      <c r="E2121" s="230">
        <f>E2120/'Summary (banks)'!$E$42</f>
        <v>0</v>
      </c>
      <c r="F2121" s="230">
        <f>F2120/'Summary (banks)'!$F$42</f>
        <v>0</v>
      </c>
      <c r="G2121" s="230">
        <f>G2120/'Summary (banks)'!$G$42</f>
        <v>0</v>
      </c>
      <c r="H2121" s="230">
        <f>H2120/'Summary (banks)'!$H$42</f>
        <v>0</v>
      </c>
      <c r="I2121" s="230">
        <f>I2120/'Summary (banks)'!$I$42</f>
        <v>0</v>
      </c>
      <c r="J2121" s="230">
        <f>J2120/'Summary (banks)'!$J$42</f>
        <v>0</v>
      </c>
      <c r="K2121" s="230">
        <f>K2120/'Summary (banks)'!$K$42</f>
        <v>0</v>
      </c>
      <c r="L2121" s="230">
        <f>L2120/'Summary (banks)'!$L$42</f>
        <v>0</v>
      </c>
      <c r="M2121" s="230">
        <f>M2120/'Summary (banks)'!$M$42</f>
        <v>0</v>
      </c>
      <c r="N2121" s="230">
        <f>N2120/'Summary (banks)'!$N$42</f>
        <v>0</v>
      </c>
      <c r="O2121" s="230">
        <f>O2120/'Summary (banks)'!$O$42</f>
        <v>0</v>
      </c>
      <c r="P2121" s="230">
        <f>P2120/'Summary (banks)'!$P$42</f>
        <v>0</v>
      </c>
      <c r="Q2121" s="230">
        <f>Q2120/'Summary (banks)'!$Q$42</f>
        <v>0</v>
      </c>
      <c r="R2121" s="230">
        <f>R2120/'Summary (banks)'!$R$42</f>
        <v>0</v>
      </c>
      <c r="S2121" s="230">
        <f>S2120/'Summary (banks)'!$S$42</f>
        <v>0</v>
      </c>
      <c r="T2121" s="230">
        <f>T2120/'Summary (banks)'!$T$42</f>
        <v>0</v>
      </c>
      <c r="U2121" s="230">
        <f>U2120/'Summary (banks)'!$U$42</f>
        <v>0</v>
      </c>
      <c r="V2121" s="230">
        <f>V2120/'Summary (banks)'!$V$42</f>
        <v>0</v>
      </c>
      <c r="W2121" s="230">
        <f>W2120/'Summary (banks)'!$W$42</f>
        <v>0</v>
      </c>
      <c r="X2121" s="230">
        <f>X2120/'Summary (banks)'!$X$42</f>
        <v>0</v>
      </c>
      <c r="Y2121" s="204"/>
      <c r="Z2121" s="397"/>
    </row>
    <row r="2122" spans="1:26" s="360" customFormat="1" ht="15.75" thickBot="1" x14ac:dyDescent="0.3">
      <c r="A2122" s="683"/>
      <c r="B2122" s="685"/>
      <c r="C2122" s="359" t="s">
        <v>402</v>
      </c>
      <c r="D2122" s="264">
        <f>D2120/'Summary (banks)'!$D$46</f>
        <v>0</v>
      </c>
      <c r="E2122" s="264">
        <f>E2120/'Summary (banks)'!$E$46</f>
        <v>0</v>
      </c>
      <c r="F2122" s="264">
        <f>F2120/'Summary (banks)'!$F$46</f>
        <v>0</v>
      </c>
      <c r="G2122" s="264">
        <f>G2120/'Summary (banks)'!$G$46</f>
        <v>0</v>
      </c>
      <c r="H2122" s="264">
        <f>H2120/'Summary (banks)'!$H$46</f>
        <v>0</v>
      </c>
      <c r="I2122" s="264">
        <f>I2120/'Summary (banks)'!$I$46</f>
        <v>0</v>
      </c>
      <c r="J2122" s="264">
        <f>J2120/'Summary (banks)'!$J$46</f>
        <v>0</v>
      </c>
      <c r="K2122" s="264">
        <f>K2120/'Summary (banks)'!$K$46</f>
        <v>0</v>
      </c>
      <c r="L2122" s="264">
        <f>L2120/'Summary (banks)'!$L$46</f>
        <v>0</v>
      </c>
      <c r="M2122" s="264">
        <f>M2120/'Summary (banks)'!$M$46</f>
        <v>0</v>
      </c>
      <c r="N2122" s="264">
        <f>N2120/'Summary (banks)'!$N$46</f>
        <v>0</v>
      </c>
      <c r="O2122" s="264">
        <f>O2120/'Summary (banks)'!$O$46</f>
        <v>0</v>
      </c>
      <c r="P2122" s="264">
        <f>P2120/'Summary (banks)'!$P$46</f>
        <v>0</v>
      </c>
      <c r="Q2122" s="264">
        <f>Q2120/'Summary (banks)'!$Q$46</f>
        <v>0</v>
      </c>
      <c r="R2122" s="264">
        <f>R2120/'Summary (banks)'!$R$46</f>
        <v>0</v>
      </c>
      <c r="S2122" s="264">
        <f>S2120/'Summary (banks)'!$S$46</f>
        <v>0</v>
      </c>
      <c r="T2122" s="264">
        <f>T2120/'Summary (banks)'!$T$46</f>
        <v>0</v>
      </c>
      <c r="U2122" s="264">
        <f>U2120/'Summary (banks)'!$U$46</f>
        <v>0</v>
      </c>
      <c r="V2122" s="264">
        <f>V2120/'Summary (banks)'!$V$46</f>
        <v>0</v>
      </c>
      <c r="W2122" s="264">
        <f>W2120/'Summary (banks)'!$W$46</f>
        <v>0</v>
      </c>
      <c r="X2122" s="264">
        <f>X2120/'Summary (banks)'!$X$46</f>
        <v>0</v>
      </c>
      <c r="Z2122" s="397"/>
    </row>
    <row r="2123" spans="1:26" s="204" customFormat="1" ht="15.75" thickBot="1" x14ac:dyDescent="0.3">
      <c r="A2123" s="683"/>
      <c r="B2123" s="685"/>
      <c r="C2123" s="188" t="s">
        <v>3</v>
      </c>
      <c r="D2123" s="188">
        <f>SUM(E2123:X2123)</f>
        <v>21</v>
      </c>
      <c r="E2123" s="188"/>
      <c r="F2123" s="188"/>
      <c r="G2123" s="188"/>
      <c r="H2123" s="188"/>
      <c r="I2123" s="188">
        <f>'Standard Chartered'!D19</f>
        <v>21</v>
      </c>
      <c r="J2123" s="188"/>
      <c r="K2123" s="188"/>
      <c r="L2123" s="188"/>
      <c r="M2123" s="188"/>
      <c r="N2123" s="188"/>
      <c r="O2123" s="188"/>
      <c r="P2123" s="188"/>
      <c r="Q2123" s="188"/>
      <c r="R2123" s="188"/>
      <c r="S2123" s="188"/>
      <c r="T2123" s="188"/>
      <c r="U2123" s="188"/>
      <c r="V2123" s="188"/>
      <c r="W2123" s="188"/>
      <c r="X2123" s="188"/>
      <c r="Y2123" s="188"/>
      <c r="Z2123" s="404"/>
    </row>
    <row r="2124" spans="1:26" s="23" customFormat="1" x14ac:dyDescent="0.25">
      <c r="A2124" s="683"/>
      <c r="B2124" s="685"/>
      <c r="C2124" s="189" t="s">
        <v>337</v>
      </c>
      <c r="D2124" s="230">
        <f>D2123/'Summary (banks)'!$D$16</f>
        <v>1.001137482873398E-5</v>
      </c>
      <c r="E2124" s="230">
        <f>E2123/'Summary (banks)'!$E$16</f>
        <v>0</v>
      </c>
      <c r="F2124" s="230">
        <f>F2123/'Summary (banks)'!$F$16</f>
        <v>0</v>
      </c>
      <c r="G2124" s="230">
        <f>G2123/'Summary (banks)'!$G$16</f>
        <v>0</v>
      </c>
      <c r="H2124" s="230">
        <f>H2123/'Summary (banks)'!$H$16</f>
        <v>0</v>
      </c>
      <c r="I2124" s="230">
        <f>I2123/'Summary (banks)'!$I$16</f>
        <v>2.4050024050024051E-4</v>
      </c>
      <c r="J2124" s="230">
        <f>J2123/'Summary (banks)'!$J$16</f>
        <v>0</v>
      </c>
      <c r="K2124" s="230">
        <f>K2123/'Summary (banks)'!$K$16</f>
        <v>0</v>
      </c>
      <c r="L2124" s="230">
        <f>L2123/'Summary (banks)'!$L$16</f>
        <v>0</v>
      </c>
      <c r="M2124" s="230">
        <f>M2123/'Summary (banks)'!$M$16</f>
        <v>0</v>
      </c>
      <c r="N2124" s="230">
        <f>N2123/'Summary (banks)'!$N$16</f>
        <v>0</v>
      </c>
      <c r="O2124" s="230">
        <f>O2123/'Summary (banks)'!$O$16</f>
        <v>0</v>
      </c>
      <c r="P2124" s="230">
        <f>P2123/'Summary (banks)'!$P$16</f>
        <v>0</v>
      </c>
      <c r="Q2124" s="230">
        <f>Q2123/'Summary (banks)'!$Q$16</f>
        <v>0</v>
      </c>
      <c r="R2124" s="230">
        <f>R2123/'Summary (banks)'!$R$16</f>
        <v>0</v>
      </c>
      <c r="S2124" s="230">
        <f>S2123/'Summary (banks)'!$S$16</f>
        <v>0</v>
      </c>
      <c r="T2124" s="230">
        <f>T2123/'Summary (banks)'!$T$16</f>
        <v>0</v>
      </c>
      <c r="U2124" s="230">
        <f>U2123/'Summary (banks)'!$U$16</f>
        <v>0</v>
      </c>
      <c r="V2124" s="230">
        <f>V2123/'Summary (banks)'!$V$16</f>
        <v>0</v>
      </c>
      <c r="W2124" s="230">
        <f>W2123/'Summary (banks)'!$W$16</f>
        <v>0</v>
      </c>
      <c r="X2124" s="230">
        <f>X2123/'Summary (banks)'!$X$16</f>
        <v>0</v>
      </c>
      <c r="Y2124" s="204"/>
      <c r="Z2124" s="397"/>
    </row>
    <row r="2125" spans="1:26" s="365" customFormat="1" ht="15.75" thickBot="1" x14ac:dyDescent="0.3">
      <c r="A2125" s="683"/>
      <c r="B2125" s="685"/>
      <c r="C2125" s="359" t="s">
        <v>338</v>
      </c>
      <c r="D2125" s="264">
        <f>D2123/'Summary (banks)'!$D$20</f>
        <v>1.7914282716385342E-5</v>
      </c>
      <c r="E2125" s="264">
        <f>E2123/'Summary (banks)'!$E$20</f>
        <v>0</v>
      </c>
      <c r="F2125" s="264">
        <f>F2123/'Summary (banks)'!$F$20</f>
        <v>0</v>
      </c>
      <c r="G2125" s="264">
        <f>G2123/'Summary (banks)'!$G$20</f>
        <v>0</v>
      </c>
      <c r="H2125" s="264">
        <f>H2123/'Summary (banks)'!$H$20</f>
        <v>0</v>
      </c>
      <c r="I2125" s="264">
        <f>I2123/'Summary (banks)'!$I$20</f>
        <v>2.4571462001989118E-4</v>
      </c>
      <c r="J2125" s="264">
        <f>J2123/'Summary (banks)'!$J$20</f>
        <v>0</v>
      </c>
      <c r="K2125" s="264">
        <f>K2123/'Summary (banks)'!$K$20</f>
        <v>0</v>
      </c>
      <c r="L2125" s="264">
        <f>L2123/'Summary (banks)'!$L$20</f>
        <v>0</v>
      </c>
      <c r="M2125" s="264">
        <f>M2123/'Summary (banks)'!$M$20</f>
        <v>0</v>
      </c>
      <c r="N2125" s="264">
        <f>N2123/'Summary (banks)'!$N$20</f>
        <v>0</v>
      </c>
      <c r="O2125" s="264">
        <f>O2123/'Summary (banks)'!$O$20</f>
        <v>0</v>
      </c>
      <c r="P2125" s="264">
        <f>P2123/'Summary (banks)'!$P$20</f>
        <v>0</v>
      </c>
      <c r="Q2125" s="264">
        <f>Q2123/'Summary (banks)'!$Q$20</f>
        <v>0</v>
      </c>
      <c r="R2125" s="264">
        <f>R2123/'Summary (banks)'!$R$20</f>
        <v>0</v>
      </c>
      <c r="S2125" s="264">
        <f>S2123/'Summary (banks)'!$S$20</f>
        <v>0</v>
      </c>
      <c r="T2125" s="264">
        <f>T2123/'Summary (banks)'!$T$20</f>
        <v>0</v>
      </c>
      <c r="U2125" s="264">
        <f>U2123/'Summary (banks)'!$U$20</f>
        <v>0</v>
      </c>
      <c r="V2125" s="264">
        <f>V2123/'Summary (banks)'!$V$20</f>
        <v>0</v>
      </c>
      <c r="W2125" s="264">
        <f>W2123/'Summary (banks)'!$W$20</f>
        <v>0</v>
      </c>
      <c r="X2125" s="264">
        <f>X2123/'Summary (banks)'!$X$20</f>
        <v>0</v>
      </c>
      <c r="Y2125" s="360"/>
      <c r="Z2125" s="397"/>
    </row>
    <row r="2126" spans="1:26" s="230" customFormat="1" ht="15" customHeight="1" thickTop="1" thickBot="1" x14ac:dyDescent="0.3">
      <c r="A2126" s="683"/>
      <c r="B2126" s="685"/>
      <c r="C2126" s="190" t="s">
        <v>405</v>
      </c>
      <c r="D2126" s="188"/>
      <c r="E2126" s="190"/>
      <c r="F2126" s="190"/>
      <c r="G2126" s="190"/>
      <c r="H2126" s="188"/>
      <c r="I2126" s="188"/>
      <c r="J2126" s="190"/>
      <c r="K2126" s="190"/>
      <c r="L2126" s="190"/>
      <c r="M2126" s="190"/>
      <c r="N2126" s="190"/>
      <c r="O2126" s="190"/>
      <c r="P2126" s="188"/>
      <c r="Q2126" s="188"/>
      <c r="R2126" s="190"/>
      <c r="S2126" s="190"/>
      <c r="T2126" s="188"/>
      <c r="U2126" s="188"/>
      <c r="V2126" s="188"/>
      <c r="W2126" s="188"/>
      <c r="X2126" s="188"/>
      <c r="Y2126" s="190"/>
      <c r="Z2126" s="405"/>
    </row>
    <row r="2127" spans="1:26" s="204" customFormat="1" ht="15.75" thickBot="1" x14ac:dyDescent="0.3">
      <c r="A2127" s="683"/>
      <c r="B2127" s="686"/>
      <c r="C2127" s="191" t="s">
        <v>406</v>
      </c>
      <c r="D2127" s="192"/>
      <c r="E2127" s="192"/>
      <c r="F2127" s="192"/>
      <c r="G2127" s="192"/>
      <c r="H2127" s="192"/>
      <c r="I2127" s="192"/>
      <c r="J2127" s="192"/>
      <c r="K2127" s="192"/>
      <c r="L2127" s="192"/>
      <c r="M2127" s="192"/>
      <c r="N2127" s="192"/>
      <c r="O2127" s="192"/>
      <c r="P2127" s="192"/>
      <c r="Q2127" s="192"/>
      <c r="R2127" s="192"/>
      <c r="S2127" s="192"/>
      <c r="T2127" s="192"/>
      <c r="U2127" s="192"/>
      <c r="V2127" s="192"/>
      <c r="W2127" s="192"/>
      <c r="X2127" s="192"/>
      <c r="Y2127" s="192"/>
      <c r="Z2127" s="398"/>
    </row>
    <row r="2128" spans="1:26" s="23" customFormat="1" ht="16.5" thickTop="1" thickBot="1" x14ac:dyDescent="0.3">
      <c r="A2128" s="683"/>
      <c r="B2128" s="687" t="s">
        <v>82</v>
      </c>
      <c r="C2128" s="200" t="s">
        <v>91</v>
      </c>
      <c r="D2128" s="200">
        <f>D2120/D2117</f>
        <v>0</v>
      </c>
      <c r="E2128" s="200" t="e">
        <f>E2120/E2117</f>
        <v>#DIV/0!</v>
      </c>
      <c r="F2128" s="200" t="e">
        <f t="shared" ref="F2128:X2128" si="109">F2120/F2117</f>
        <v>#DIV/0!</v>
      </c>
      <c r="G2128" s="200" t="e">
        <f t="shared" si="109"/>
        <v>#DIV/0!</v>
      </c>
      <c r="H2128" s="200" t="e">
        <f t="shared" si="109"/>
        <v>#DIV/0!</v>
      </c>
      <c r="I2128" s="200">
        <f t="shared" si="109"/>
        <v>0</v>
      </c>
      <c r="J2128" s="200" t="e">
        <f t="shared" si="109"/>
        <v>#DIV/0!</v>
      </c>
      <c r="K2128" s="200" t="e">
        <f t="shared" si="109"/>
        <v>#DIV/0!</v>
      </c>
      <c r="L2128" s="200" t="e">
        <f t="shared" si="109"/>
        <v>#DIV/0!</v>
      </c>
      <c r="M2128" s="200" t="e">
        <f t="shared" si="109"/>
        <v>#DIV/0!</v>
      </c>
      <c r="N2128" s="200" t="e">
        <f t="shared" si="109"/>
        <v>#DIV/0!</v>
      </c>
      <c r="O2128" s="200" t="e">
        <f t="shared" si="109"/>
        <v>#DIV/0!</v>
      </c>
      <c r="P2128" s="200" t="e">
        <f t="shared" si="109"/>
        <v>#DIV/0!</v>
      </c>
      <c r="Q2128" s="200" t="e">
        <f t="shared" si="109"/>
        <v>#DIV/0!</v>
      </c>
      <c r="R2128" s="200" t="e">
        <f t="shared" si="109"/>
        <v>#DIV/0!</v>
      </c>
      <c r="S2128" s="200" t="e">
        <f t="shared" si="109"/>
        <v>#DIV/0!</v>
      </c>
      <c r="T2128" s="200" t="e">
        <f t="shared" si="109"/>
        <v>#DIV/0!</v>
      </c>
      <c r="U2128" s="200" t="e">
        <f t="shared" si="109"/>
        <v>#DIV/0!</v>
      </c>
      <c r="V2128" s="200" t="e">
        <f t="shared" si="109"/>
        <v>#DIV/0!</v>
      </c>
      <c r="W2128" s="200" t="e">
        <f t="shared" si="109"/>
        <v>#DIV/0!</v>
      </c>
      <c r="X2128" s="200" t="e">
        <f t="shared" si="109"/>
        <v>#DIV/0!</v>
      </c>
      <c r="Y2128" s="200"/>
      <c r="Z2128" s="406" t="e">
        <f>MEDIAN(E2128:X2128)</f>
        <v>#DIV/0!</v>
      </c>
    </row>
    <row r="2129" spans="1:26" s="204" customFormat="1" ht="15.75" thickBot="1" x14ac:dyDescent="0.3">
      <c r="A2129" s="683"/>
      <c r="B2129" s="688"/>
      <c r="C2129" s="193" t="s">
        <v>407</v>
      </c>
      <c r="Z2129" s="397"/>
    </row>
    <row r="2130" spans="1:26" s="204" customFormat="1" ht="15.75" thickBot="1" x14ac:dyDescent="0.3">
      <c r="A2130" s="683"/>
      <c r="B2130" s="688"/>
      <c r="C2130" s="188" t="s">
        <v>497</v>
      </c>
      <c r="D2130" s="233">
        <f t="shared" ref="D2130:X2130" si="110">D2117/D2123</f>
        <v>4.293333333333333E-2</v>
      </c>
      <c r="E2130" s="188" t="e">
        <f t="shared" si="110"/>
        <v>#DIV/0!</v>
      </c>
      <c r="F2130" s="188" t="e">
        <f t="shared" si="110"/>
        <v>#DIV/0!</v>
      </c>
      <c r="G2130" s="188" t="e">
        <f t="shared" si="110"/>
        <v>#DIV/0!</v>
      </c>
      <c r="H2130" s="188" t="e">
        <f t="shared" si="110"/>
        <v>#DIV/0!</v>
      </c>
      <c r="I2130" s="188">
        <f t="shared" si="110"/>
        <v>4.293333333333333E-2</v>
      </c>
      <c r="J2130" s="188" t="e">
        <f t="shared" si="110"/>
        <v>#DIV/0!</v>
      </c>
      <c r="K2130" s="188" t="e">
        <f t="shared" si="110"/>
        <v>#DIV/0!</v>
      </c>
      <c r="L2130" s="188" t="e">
        <f t="shared" si="110"/>
        <v>#DIV/0!</v>
      </c>
      <c r="M2130" s="188" t="e">
        <f t="shared" si="110"/>
        <v>#DIV/0!</v>
      </c>
      <c r="N2130" s="188" t="e">
        <f t="shared" si="110"/>
        <v>#DIV/0!</v>
      </c>
      <c r="O2130" s="188" t="e">
        <f t="shared" si="110"/>
        <v>#DIV/0!</v>
      </c>
      <c r="P2130" s="188" t="e">
        <f t="shared" si="110"/>
        <v>#DIV/0!</v>
      </c>
      <c r="Q2130" s="188" t="e">
        <f t="shared" si="110"/>
        <v>#DIV/0!</v>
      </c>
      <c r="R2130" s="188" t="e">
        <f t="shared" si="110"/>
        <v>#DIV/0!</v>
      </c>
      <c r="S2130" s="188" t="e">
        <f t="shared" si="110"/>
        <v>#DIV/0!</v>
      </c>
      <c r="T2130" s="188" t="e">
        <f t="shared" si="110"/>
        <v>#DIV/0!</v>
      </c>
      <c r="U2130" s="188" t="e">
        <f t="shared" si="110"/>
        <v>#DIV/0!</v>
      </c>
      <c r="V2130" s="188" t="e">
        <f t="shared" si="110"/>
        <v>#DIV/0!</v>
      </c>
      <c r="W2130" s="188" t="e">
        <f t="shared" si="110"/>
        <v>#DIV/0!</v>
      </c>
      <c r="X2130" s="188" t="e">
        <f t="shared" si="110"/>
        <v>#DIV/0!</v>
      </c>
      <c r="Y2130" s="188"/>
      <c r="Z2130" s="404"/>
    </row>
    <row r="2131" spans="1:26" s="204" customFormat="1" x14ac:dyDescent="0.25">
      <c r="A2131" s="683"/>
      <c r="B2131" s="688"/>
      <c r="C2131" s="189" t="s">
        <v>445</v>
      </c>
      <c r="D2131" s="234">
        <f>D2130/'Summary (banks)'!$D$81</f>
        <v>0.95482105408838069</v>
      </c>
      <c r="E2131" s="230" t="e">
        <f>E2130/'Summary (banks)'!$E$81</f>
        <v>#DIV/0!</v>
      </c>
      <c r="F2131" s="230" t="e">
        <f>F2130/'Summary (banks)'!$F$81</f>
        <v>#DIV/0!</v>
      </c>
      <c r="G2131" s="230" t="e">
        <f>G2130/'Summary (banks)'!$G$81</f>
        <v>#DIV/0!</v>
      </c>
      <c r="H2131" s="230" t="e">
        <f>H2130/'Summary (banks)'!$H$81</f>
        <v>#DIV/0!</v>
      </c>
      <c r="I2131" s="230">
        <f>I2130/'Summary (banks)'!$I$81</f>
        <v>-2.7301378857518044</v>
      </c>
      <c r="J2131" s="230" t="e">
        <f>J2130/'Summary (banks)'!$J$81</f>
        <v>#DIV/0!</v>
      </c>
      <c r="K2131" s="230" t="e">
        <f>K2130/'Summary (banks)'!$K$81</f>
        <v>#DIV/0!</v>
      </c>
      <c r="L2131" s="230" t="e">
        <f>L2130/'Summary (banks)'!$L$81</f>
        <v>#DIV/0!</v>
      </c>
      <c r="M2131" s="230" t="e">
        <f>M2130/'Summary (banks)'!$M$81</f>
        <v>#DIV/0!</v>
      </c>
      <c r="N2131" s="230" t="e">
        <f>N2130/'Summary (banks)'!$N$81</f>
        <v>#DIV/0!</v>
      </c>
      <c r="O2131" s="230" t="e">
        <f>O2130/'Summary (banks)'!$O$81</f>
        <v>#DIV/0!</v>
      </c>
      <c r="P2131" s="230" t="e">
        <f>P2130/'Summary (banks)'!$P$81</f>
        <v>#DIV/0!</v>
      </c>
      <c r="Q2131" s="230" t="e">
        <f>Q2130/'Summary (banks)'!$Q$81</f>
        <v>#DIV/0!</v>
      </c>
      <c r="R2131" s="230" t="e">
        <f>R2130/'Summary (banks)'!$R$81</f>
        <v>#DIV/0!</v>
      </c>
      <c r="S2131" s="230" t="e">
        <f>S2130/'Summary (banks)'!$S$81</f>
        <v>#DIV/0!</v>
      </c>
      <c r="T2131" s="230" t="e">
        <f>T2130/'Summary (banks)'!$T$81</f>
        <v>#DIV/0!</v>
      </c>
      <c r="U2131" s="230" t="e">
        <f>U2130/'Summary (banks)'!$U$81</f>
        <v>#DIV/0!</v>
      </c>
      <c r="V2131" s="230" t="e">
        <f>V2130/'Summary (banks)'!$V$81</f>
        <v>#DIV/0!</v>
      </c>
      <c r="W2131" s="230" t="e">
        <f>W2130/'Summary (banks)'!$W$81</f>
        <v>#DIV/0!</v>
      </c>
      <c r="X2131" s="230" t="e">
        <f>X2130/'Summary (banks)'!$X$81</f>
        <v>#DIV/0!</v>
      </c>
      <c r="Z2131" s="397"/>
    </row>
    <row r="2132" spans="1:26" s="364" customFormat="1" x14ac:dyDescent="0.25">
      <c r="A2132" s="683"/>
      <c r="B2132" s="688"/>
      <c r="C2132" s="359" t="s">
        <v>446</v>
      </c>
      <c r="D2132" s="363">
        <f>D2130/'Summary (banks)'!$D$84</f>
        <v>0.74356228782229883</v>
      </c>
      <c r="E2132" s="264" t="e">
        <f>E2130/'Summary (banks)'!$E$84</f>
        <v>#DIV/0!</v>
      </c>
      <c r="F2132" s="264" t="e">
        <f>F2130/'Summary (banks)'!$F$84</f>
        <v>#DIV/0!</v>
      </c>
      <c r="G2132" s="264" t="e">
        <f>G2130/'Summary (banks)'!$G$84</f>
        <v>#DIV/0!</v>
      </c>
      <c r="H2132" s="264" t="e">
        <f>H2130/'Summary (banks)'!$H$84</f>
        <v>#DIV/0!</v>
      </c>
      <c r="I2132" s="264">
        <f>I2130/'Summary (banks)'!$I$84</f>
        <v>13.387374686716816</v>
      </c>
      <c r="J2132" s="264" t="e">
        <f>J2130/'Summary (banks)'!$J$84</f>
        <v>#DIV/0!</v>
      </c>
      <c r="K2132" s="264" t="e">
        <f>K2130/'Summary (banks)'!$K$84</f>
        <v>#DIV/0!</v>
      </c>
      <c r="L2132" s="264" t="e">
        <f>L2130/'Summary (banks)'!$L$84</f>
        <v>#DIV/0!</v>
      </c>
      <c r="M2132" s="264" t="e">
        <f>M2130/'Summary (banks)'!$M$84</f>
        <v>#DIV/0!</v>
      </c>
      <c r="N2132" s="264" t="e">
        <f>N2130/'Summary (banks)'!$N$84</f>
        <v>#DIV/0!</v>
      </c>
      <c r="O2132" s="264" t="e">
        <f>O2130/'Summary (banks)'!$O$84</f>
        <v>#DIV/0!</v>
      </c>
      <c r="P2132" s="264" t="e">
        <f>P2130/'Summary (banks)'!$P$84</f>
        <v>#DIV/0!</v>
      </c>
      <c r="Q2132" s="264" t="e">
        <f>Q2130/'Summary (banks)'!$Q$84</f>
        <v>#DIV/0!</v>
      </c>
      <c r="R2132" s="264" t="e">
        <f>R2130/'Summary (banks)'!$R$84</f>
        <v>#DIV/0!</v>
      </c>
      <c r="S2132" s="264" t="e">
        <f>S2130/'Summary (banks)'!$S$84</f>
        <v>#DIV/0!</v>
      </c>
      <c r="T2132" s="264" t="e">
        <f>T2130/'Summary (banks)'!$T$84</f>
        <v>#DIV/0!</v>
      </c>
      <c r="U2132" s="264" t="e">
        <f>U2130/'Summary (banks)'!$U$84</f>
        <v>#DIV/0!</v>
      </c>
      <c r="V2132" s="264" t="e">
        <f>V2130/'Summary (banks)'!$V$84</f>
        <v>#DIV/0!</v>
      </c>
      <c r="W2132" s="264" t="e">
        <f>W2130/'Summary (banks)'!$W$84</f>
        <v>#DIV/0!</v>
      </c>
      <c r="X2132" s="264" t="e">
        <f>X2130/'Summary (banks)'!$X$84</f>
        <v>#DIV/0!</v>
      </c>
      <c r="Y2132" s="360"/>
      <c r="Z2132" s="397"/>
    </row>
    <row r="2133" spans="1:26" s="204" customFormat="1" ht="15.75" thickBot="1" x14ac:dyDescent="0.3">
      <c r="A2133" s="683"/>
      <c r="B2133" s="688"/>
      <c r="C2133" s="372" t="s">
        <v>447</v>
      </c>
      <c r="D2133" s="234">
        <f>D2130/'Summary (banks)'!$D$92</f>
        <v>1.0279353153124087</v>
      </c>
      <c r="E2133" s="230" t="e">
        <f>E2130/'Summary (banks)'!$E$86</f>
        <v>#DIV/0!</v>
      </c>
      <c r="F2133" s="230" t="e">
        <f>F2130/'Summary (banks)'!$F$86</f>
        <v>#DIV/0!</v>
      </c>
      <c r="G2133" s="230" t="e">
        <f>G2130/'Summary (banks)'!$G$86</f>
        <v>#DIV/0!</v>
      </c>
      <c r="H2133" s="230" t="e">
        <f>H2130/'Summary (banks)'!$H$86</f>
        <v>#DIV/0!</v>
      </c>
      <c r="I2133" s="230">
        <f>I2130/'Summary (banks)'!$I$86</f>
        <v>0.66479498563593631</v>
      </c>
      <c r="J2133" s="230" t="e">
        <f>J2130/'Summary (banks)'!$J$86</f>
        <v>#DIV/0!</v>
      </c>
      <c r="K2133" s="230" t="e">
        <f>K2130/'Summary (banks)'!$K$86</f>
        <v>#DIV/0!</v>
      </c>
      <c r="L2133" s="230" t="e">
        <f>L2130/'Summary (banks)'!$L$86</f>
        <v>#DIV/0!</v>
      </c>
      <c r="M2133" s="230" t="e">
        <f>M2130/'Summary (banks)'!$M$86</f>
        <v>#DIV/0!</v>
      </c>
      <c r="N2133" s="230" t="e">
        <f>N2130/'Summary (banks)'!$N$86</f>
        <v>#DIV/0!</v>
      </c>
      <c r="O2133" s="230" t="e">
        <f>O2130/'Summary (banks)'!$O$86</f>
        <v>#DIV/0!</v>
      </c>
      <c r="P2133" s="230" t="e">
        <f>P2130/'Summary (banks)'!$P$86</f>
        <v>#DIV/0!</v>
      </c>
      <c r="Q2133" s="230" t="e">
        <f>Q2130/'Summary (banks)'!$Q$86</f>
        <v>#DIV/0!</v>
      </c>
      <c r="R2133" s="230" t="e">
        <f>R2130/'Summary (banks)'!$R$86</f>
        <v>#DIV/0!</v>
      </c>
      <c r="S2133" s="230" t="e">
        <f>S2130/'Summary (banks)'!$S$86</f>
        <v>#DIV/0!</v>
      </c>
      <c r="T2133" s="230" t="e">
        <f>T2130/'Summary (banks)'!$T$86</f>
        <v>#DIV/0!</v>
      </c>
      <c r="U2133" s="230" t="e">
        <f>U2130/'Summary (banks)'!$U$86</f>
        <v>#DIV/0!</v>
      </c>
      <c r="V2133" s="230" t="e">
        <f>V2130/'Summary (banks)'!$V$86</f>
        <v>#DIV/0!</v>
      </c>
      <c r="W2133" s="230" t="e">
        <f>W2130/'Summary (banks)'!$W$86</f>
        <v>#DIV/0!</v>
      </c>
      <c r="X2133" s="230" t="e">
        <f>X2130/'Summary (banks)'!$X$86</f>
        <v>#DIV/0!</v>
      </c>
      <c r="Z2133" s="397"/>
    </row>
    <row r="2134" spans="1:26" s="230" customFormat="1" ht="15.75" thickBot="1" x14ac:dyDescent="0.3">
      <c r="A2134" s="683"/>
      <c r="B2134" s="688"/>
      <c r="C2134" s="201" t="s">
        <v>498</v>
      </c>
      <c r="D2134" s="201">
        <f t="shared" ref="D2134:X2134" si="111">D2117/D2114</f>
        <v>0.25</v>
      </c>
      <c r="E2134" s="201" t="e">
        <f t="shared" si="111"/>
        <v>#DIV/0!</v>
      </c>
      <c r="F2134" s="201" t="e">
        <f t="shared" si="111"/>
        <v>#DIV/0!</v>
      </c>
      <c r="G2134" s="201" t="e">
        <f t="shared" si="111"/>
        <v>#DIV/0!</v>
      </c>
      <c r="H2134" s="201" t="e">
        <f t="shared" si="111"/>
        <v>#DIV/0!</v>
      </c>
      <c r="I2134" s="201">
        <f t="shared" si="111"/>
        <v>0.25</v>
      </c>
      <c r="J2134" s="201" t="e">
        <f t="shared" si="111"/>
        <v>#DIV/0!</v>
      </c>
      <c r="K2134" s="201" t="e">
        <f t="shared" si="111"/>
        <v>#DIV/0!</v>
      </c>
      <c r="L2134" s="201" t="e">
        <f t="shared" si="111"/>
        <v>#DIV/0!</v>
      </c>
      <c r="M2134" s="201" t="e">
        <f t="shared" si="111"/>
        <v>#DIV/0!</v>
      </c>
      <c r="N2134" s="201" t="e">
        <f t="shared" si="111"/>
        <v>#DIV/0!</v>
      </c>
      <c r="O2134" s="201" t="e">
        <f t="shared" si="111"/>
        <v>#DIV/0!</v>
      </c>
      <c r="P2134" s="201" t="e">
        <f t="shared" si="111"/>
        <v>#DIV/0!</v>
      </c>
      <c r="Q2134" s="201" t="e">
        <f t="shared" si="111"/>
        <v>#DIV/0!</v>
      </c>
      <c r="R2134" s="201" t="e">
        <f t="shared" si="111"/>
        <v>#DIV/0!</v>
      </c>
      <c r="S2134" s="201" t="e">
        <f t="shared" si="111"/>
        <v>#DIV/0!</v>
      </c>
      <c r="T2134" s="201" t="e">
        <f t="shared" si="111"/>
        <v>#DIV/0!</v>
      </c>
      <c r="U2134" s="201" t="e">
        <f t="shared" si="111"/>
        <v>#DIV/0!</v>
      </c>
      <c r="V2134" s="201" t="e">
        <f t="shared" si="111"/>
        <v>#DIV/0!</v>
      </c>
      <c r="W2134" s="201" t="e">
        <f t="shared" si="111"/>
        <v>#DIV/0!</v>
      </c>
      <c r="X2134" s="201" t="e">
        <f t="shared" si="111"/>
        <v>#DIV/0!</v>
      </c>
      <c r="Y2134" s="201"/>
      <c r="Z2134" s="407"/>
    </row>
    <row r="2135" spans="1:26" s="230" customFormat="1" x14ac:dyDescent="0.25">
      <c r="A2135" s="683"/>
      <c r="B2135" s="688"/>
      <c r="C2135" s="382" t="s">
        <v>445</v>
      </c>
      <c r="D2135" s="230">
        <f>D2134/'Summary (banks)'!$D$94</f>
        <v>1.2945656416610489</v>
      </c>
      <c r="E2135" s="230" t="e">
        <f>E2134/'Summary (banks)'!$E$94</f>
        <v>#DIV/0!</v>
      </c>
      <c r="F2135" s="230" t="e">
        <f>F2134/'Summary (banks)'!$F$94</f>
        <v>#DIV/0!</v>
      </c>
      <c r="G2135" s="230" t="e">
        <f>G2134/'Summary (banks)'!$G$94</f>
        <v>#DIV/0!</v>
      </c>
      <c r="H2135" s="230" t="e">
        <f>H2134/'Summary (banks)'!$H$94</f>
        <v>#DIV/0!</v>
      </c>
      <c r="I2135" s="230">
        <f>I2134/'Summary (banks)'!$I$94</f>
        <v>-2.5096848325673005</v>
      </c>
      <c r="J2135" s="230" t="e">
        <f>J2134/'Summary (banks)'!$J$94</f>
        <v>#DIV/0!</v>
      </c>
      <c r="K2135" s="230" t="e">
        <f>K2134/'Summary (banks)'!$K$94</f>
        <v>#DIV/0!</v>
      </c>
      <c r="L2135" s="230" t="e">
        <f>L2134/'Summary (banks)'!$L$94</f>
        <v>#DIV/0!</v>
      </c>
      <c r="M2135" s="230" t="e">
        <f>M2134/'Summary (banks)'!$M$94</f>
        <v>#DIV/0!</v>
      </c>
      <c r="N2135" s="230" t="e">
        <f>N2134/'Summary (banks)'!$N$94</f>
        <v>#DIV/0!</v>
      </c>
      <c r="O2135" s="230" t="e">
        <f>O2134/'Summary (banks)'!$O$94</f>
        <v>#DIV/0!</v>
      </c>
      <c r="P2135" s="230" t="e">
        <f>P2134/'Summary (banks)'!$P$94</f>
        <v>#DIV/0!</v>
      </c>
      <c r="Q2135" s="230" t="e">
        <f>Q2134/'Summary (banks)'!$Q$94</f>
        <v>#DIV/0!</v>
      </c>
      <c r="R2135" s="230" t="e">
        <f>R2134/'Summary (banks)'!$R$94</f>
        <v>#DIV/0!</v>
      </c>
      <c r="S2135" s="230" t="e">
        <f>S2134/'Summary (banks)'!$S$94</f>
        <v>#DIV/0!</v>
      </c>
      <c r="T2135" s="230" t="e">
        <f>T2134/'Summary (banks)'!$T$94</f>
        <v>#DIV/0!</v>
      </c>
      <c r="U2135" s="230" t="e">
        <f>U2134/'Summary (banks)'!$U$94</f>
        <v>#DIV/0!</v>
      </c>
      <c r="V2135" s="230" t="e">
        <f>V2134/'Summary (banks)'!$V$94</f>
        <v>#DIV/0!</v>
      </c>
      <c r="W2135" s="230" t="e">
        <f>W2134/'Summary (banks)'!$W$94</f>
        <v>#DIV/0!</v>
      </c>
      <c r="X2135" s="230" t="e">
        <f>X2134/'Summary (banks)'!$X$94</f>
        <v>#DIV/0!</v>
      </c>
      <c r="Z2135" s="399"/>
    </row>
    <row r="2136" spans="1:26" s="386" customFormat="1" x14ac:dyDescent="0.25">
      <c r="A2136" s="683"/>
      <c r="B2136" s="688"/>
      <c r="C2136" s="383" t="s">
        <v>446</v>
      </c>
      <c r="D2136" s="264">
        <f>D2134/'Summary (banks)'!$D$97</f>
        <v>0.94687277220364519</v>
      </c>
      <c r="E2136" s="264" t="e">
        <f>E2134/'Summary (banks)'!$E$97</f>
        <v>#DIV/0!</v>
      </c>
      <c r="F2136" s="264" t="e">
        <f>F2134/'Summary (banks)'!$F$97</f>
        <v>#DIV/0!</v>
      </c>
      <c r="G2136" s="264" t="e">
        <f>G2134/'Summary (banks)'!$G$97</f>
        <v>#DIV/0!</v>
      </c>
      <c r="H2136" s="264" t="e">
        <f>H2134/'Summary (banks)'!$H$97</f>
        <v>#DIV/0!</v>
      </c>
      <c r="I2136" s="264">
        <f>I2134/'Summary (banks)'!$I$97</f>
        <v>10.077302631578966</v>
      </c>
      <c r="J2136" s="264" t="e">
        <f>J2134/'Summary (banks)'!$J$97</f>
        <v>#DIV/0!</v>
      </c>
      <c r="K2136" s="264" t="e">
        <f>K2134/'Summary (banks)'!$K$97</f>
        <v>#DIV/0!</v>
      </c>
      <c r="L2136" s="264" t="e">
        <f>L2134/'Summary (banks)'!$L$97</f>
        <v>#DIV/0!</v>
      </c>
      <c r="M2136" s="264" t="e">
        <f>M2134/'Summary (banks)'!$M$97</f>
        <v>#DIV/0!</v>
      </c>
      <c r="N2136" s="264" t="e">
        <f>N2134/'Summary (banks)'!$N$97</f>
        <v>#DIV/0!</v>
      </c>
      <c r="O2136" s="264" t="e">
        <f>O2134/'Summary (banks)'!$O$97</f>
        <v>#DIV/0!</v>
      </c>
      <c r="P2136" s="264" t="e">
        <f>P2134/'Summary (banks)'!$P$97</f>
        <v>#DIV/0!</v>
      </c>
      <c r="Q2136" s="264" t="e">
        <f>Q2134/'Summary (banks)'!$Q$97</f>
        <v>#DIV/0!</v>
      </c>
      <c r="R2136" s="264" t="e">
        <f>R2134/'Summary (banks)'!$R$97</f>
        <v>#DIV/0!</v>
      </c>
      <c r="S2136" s="264" t="e">
        <f>S2134/'Summary (banks)'!$S$97</f>
        <v>#DIV/0!</v>
      </c>
      <c r="T2136" s="264" t="e">
        <f>T2134/'Summary (banks)'!$T$97</f>
        <v>#DIV/0!</v>
      </c>
      <c r="U2136" s="264" t="e">
        <f>U2134/'Summary (banks)'!$U$97</f>
        <v>#DIV/0!</v>
      </c>
      <c r="V2136" s="264" t="e">
        <f>V2134/'Summary (banks)'!$V$97</f>
        <v>#DIV/0!</v>
      </c>
      <c r="W2136" s="264" t="e">
        <f>W2134/'Summary (banks)'!$W$97</f>
        <v>#DIV/0!</v>
      </c>
      <c r="X2136" s="264" t="e">
        <f>X2134/'Summary (banks)'!$X$97</f>
        <v>#DIV/0!</v>
      </c>
      <c r="Y2136" s="264"/>
      <c r="Z2136" s="399"/>
    </row>
    <row r="2137" spans="1:26" s="230" customFormat="1" x14ac:dyDescent="0.25">
      <c r="A2137" s="683"/>
      <c r="B2137" s="688"/>
      <c r="C2137" s="385" t="s">
        <v>447</v>
      </c>
      <c r="D2137" s="230">
        <f>D2134/'Summary (banks)'!$D$105</f>
        <v>1.1523541072176668</v>
      </c>
      <c r="E2137" s="230" t="e">
        <f>E2134/'Summary (banks)'!$E$99</f>
        <v>#DIV/0!</v>
      </c>
      <c r="F2137" s="230" t="e">
        <f>F2134/'Summary (banks)'!$F$99</f>
        <v>#DIV/0!</v>
      </c>
      <c r="G2137" s="230" t="e">
        <f>G2134/'Summary (banks)'!$G$99</f>
        <v>#DIV/0!</v>
      </c>
      <c r="H2137" s="230" t="e">
        <f>H2134/'Summary (banks)'!$H$99</f>
        <v>#DIV/0!</v>
      </c>
      <c r="I2137" s="230">
        <f>I2134/'Summary (banks)'!$I$99</f>
        <v>1.3507769652650823</v>
      </c>
      <c r="J2137" s="230" t="e">
        <f>J2134/'Summary (banks)'!$J$99</f>
        <v>#DIV/0!</v>
      </c>
      <c r="K2137" s="230" t="e">
        <f>K2134/'Summary (banks)'!$K$99</f>
        <v>#DIV/0!</v>
      </c>
      <c r="L2137" s="230" t="e">
        <f>L2134/'Summary (banks)'!$L$99</f>
        <v>#DIV/0!</v>
      </c>
      <c r="M2137" s="230" t="e">
        <f>M2134/'Summary (banks)'!$M$99</f>
        <v>#DIV/0!</v>
      </c>
      <c r="N2137" s="230" t="e">
        <f>N2134/'Summary (banks)'!$N$99</f>
        <v>#DIV/0!</v>
      </c>
      <c r="O2137" s="230" t="e">
        <f>O2134/'Summary (banks)'!$O$99</f>
        <v>#DIV/0!</v>
      </c>
      <c r="P2137" s="230" t="e">
        <f>P2134/'Summary (banks)'!$P$99</f>
        <v>#DIV/0!</v>
      </c>
      <c r="Q2137" s="230" t="e">
        <f>Q2134/'Summary (banks)'!$Q$99</f>
        <v>#DIV/0!</v>
      </c>
      <c r="R2137" s="230" t="e">
        <f>R2134/'Summary (banks)'!$R$99</f>
        <v>#DIV/0!</v>
      </c>
      <c r="S2137" s="230" t="e">
        <f>S2134/'Summary (banks)'!$S$99</f>
        <v>#DIV/0!</v>
      </c>
      <c r="T2137" s="230" t="e">
        <f>T2134/'Summary (banks)'!$T$99</f>
        <v>#DIV/0!</v>
      </c>
      <c r="U2137" s="230" t="e">
        <f>U2134/'Summary (banks)'!$U$99</f>
        <v>#DIV/0!</v>
      </c>
      <c r="V2137" s="230" t="e">
        <f>V2134/'Summary (banks)'!$V$99</f>
        <v>#DIV/0!</v>
      </c>
      <c r="W2137" s="230" t="e">
        <f>W2134/'Summary (banks)'!$W$99</f>
        <v>#DIV/0!</v>
      </c>
      <c r="X2137" s="230" t="e">
        <f>X2134/'Summary (banks)'!$X$99</f>
        <v>#DIV/0!</v>
      </c>
      <c r="Z2137" s="399"/>
    </row>
    <row r="2138" spans="1:26" s="51" customFormat="1" ht="15.75" thickBot="1" x14ac:dyDescent="0.3">
      <c r="A2138" s="422"/>
      <c r="B2138" s="423"/>
      <c r="C2138" s="424"/>
      <c r="D2138" s="425"/>
      <c r="E2138" s="426"/>
      <c r="F2138" s="426"/>
      <c r="G2138" s="426"/>
      <c r="H2138" s="426"/>
      <c r="I2138" s="426"/>
      <c r="J2138" s="426"/>
      <c r="K2138" s="426"/>
      <c r="L2138" s="426"/>
      <c r="M2138" s="426"/>
      <c r="N2138" s="426"/>
      <c r="O2138" s="426"/>
      <c r="P2138" s="426"/>
      <c r="Q2138" s="426"/>
      <c r="R2138" s="426"/>
      <c r="S2138" s="426"/>
      <c r="T2138" s="426"/>
      <c r="U2138" s="426"/>
      <c r="V2138" s="426"/>
      <c r="W2138" s="426"/>
      <c r="X2138" s="426"/>
      <c r="Y2138" s="97"/>
      <c r="Z2138" s="97"/>
    </row>
    <row r="2139" spans="1:26" s="204" customFormat="1" ht="15.75" thickBot="1" x14ac:dyDescent="0.3">
      <c r="A2139" s="682" t="s">
        <v>131</v>
      </c>
      <c r="B2139" s="684" t="s">
        <v>331</v>
      </c>
      <c r="C2139" s="188" t="s">
        <v>2</v>
      </c>
      <c r="D2139" s="203">
        <f>SUM(E2139:X2139)</f>
        <v>2798.9376219999999</v>
      </c>
      <c r="E2139" s="203"/>
      <c r="F2139" s="203"/>
      <c r="G2139" s="203">
        <f>RBS!C16</f>
        <v>28.937622000000001</v>
      </c>
      <c r="H2139" s="203"/>
      <c r="I2139" s="203"/>
      <c r="J2139" s="188">
        <f>'BNP Paribas'!C21</f>
        <v>5</v>
      </c>
      <c r="K2139" s="188">
        <f>'Crédit Agricole'!C16</f>
        <v>10</v>
      </c>
      <c r="L2139" s="188">
        <f>'Société Générale'!C28</f>
        <v>65</v>
      </c>
      <c r="M2139" s="188"/>
      <c r="N2139" s="188"/>
      <c r="O2139" s="188">
        <f>'Deutsche Bank'!C16</f>
        <v>0</v>
      </c>
      <c r="P2139" s="188"/>
      <c r="Q2139" s="188"/>
      <c r="R2139" s="188"/>
      <c r="S2139" s="188">
        <f>Rabobank!D17</f>
        <v>2</v>
      </c>
      <c r="T2139" s="188"/>
      <c r="U2139" s="188"/>
      <c r="V2139" s="188">
        <f>Santander!C17</f>
        <v>83</v>
      </c>
      <c r="W2139" s="188"/>
      <c r="X2139" s="188">
        <f>Nordea!D9</f>
        <v>2605</v>
      </c>
      <c r="Y2139" s="188"/>
      <c r="Z2139" s="404"/>
    </row>
    <row r="2140" spans="1:26" s="23" customFormat="1" x14ac:dyDescent="0.25">
      <c r="A2140" s="683"/>
      <c r="B2140" s="685"/>
      <c r="C2140" s="189" t="s">
        <v>333</v>
      </c>
      <c r="D2140" s="230">
        <f>D2139/'Summary (banks)'!$D$3</f>
        <v>5.7307433282374146E-3</v>
      </c>
      <c r="E2140" s="230">
        <f>E2139/'Summary (banks)'!$E$3</f>
        <v>0</v>
      </c>
      <c r="F2140" s="230">
        <f>F2139/'Summary (banks)'!$F$3</f>
        <v>0</v>
      </c>
      <c r="G2140" s="230">
        <f>G2139/'Summary (banks)'!$G$3</f>
        <v>1.6250096726766231E-3</v>
      </c>
      <c r="H2140" s="230">
        <f>H2139/'Summary (banks)'!$H$3</f>
        <v>0</v>
      </c>
      <c r="I2140" s="230">
        <f>I2139/'Summary (banks)'!$I$3</f>
        <v>0</v>
      </c>
      <c r="J2140" s="230">
        <f>J2139/'Summary (banks)'!$J$3</f>
        <v>1.164469700498393E-4</v>
      </c>
      <c r="K2140" s="230">
        <f>K2139/'Summary (banks)'!$K$3</f>
        <v>3.0839449824215134E-4</v>
      </c>
      <c r="L2140" s="230">
        <f>L2139/'Summary (banks)'!$L$3</f>
        <v>2.5348048200288576E-3</v>
      </c>
      <c r="M2140" s="230">
        <f>M2139/'Summary (banks)'!$M$3</f>
        <v>0</v>
      </c>
      <c r="N2140" s="230">
        <f>N2139/'Summary (banks)'!$N$3</f>
        <v>0</v>
      </c>
      <c r="O2140" s="230">
        <f>O2139/'Summary (banks)'!$O$3</f>
        <v>0</v>
      </c>
      <c r="P2140" s="230">
        <f>P2139/'Summary (banks)'!$P$3</f>
        <v>0</v>
      </c>
      <c r="Q2140" s="230">
        <f>Q2139/'Summary (banks)'!$Q$3</f>
        <v>0</v>
      </c>
      <c r="R2140" s="230">
        <f>R2139/'Summary (banks)'!$R$3</f>
        <v>0</v>
      </c>
      <c r="S2140" s="230">
        <f>S2139/'Summary (banks)'!$S$3</f>
        <v>1.536806516059628E-4</v>
      </c>
      <c r="T2140" s="230">
        <f>T2139/'Summary (banks)'!$T$3</f>
        <v>0</v>
      </c>
      <c r="U2140" s="230">
        <f>U2139/'Summary (banks)'!$U$3</f>
        <v>0</v>
      </c>
      <c r="V2140" s="230">
        <f>V2139/'Summary (banks)'!$V$3</f>
        <v>1.8084758688310274E-3</v>
      </c>
      <c r="W2140" s="230">
        <f>W2139/'Summary (banks)'!$W$3</f>
        <v>0</v>
      </c>
      <c r="X2140" s="230">
        <f>X2139/'Summary (banks)'!$X$3</f>
        <v>0.25687801991914011</v>
      </c>
      <c r="Y2140" s="204"/>
      <c r="Z2140" s="397"/>
    </row>
    <row r="2141" spans="1:26" s="360" customFormat="1" ht="15.75" thickBot="1" x14ac:dyDescent="0.3">
      <c r="A2141" s="683"/>
      <c r="B2141" s="685"/>
      <c r="C2141" s="359" t="s">
        <v>334</v>
      </c>
      <c r="D2141" s="264">
        <f>D2139/'Summary (banks)'!$D$7</f>
        <v>1.0918034839605441E-2</v>
      </c>
      <c r="E2141" s="264">
        <f>E2139/'Summary (banks)'!$E$7</f>
        <v>0</v>
      </c>
      <c r="F2141" s="264">
        <f>F2139/'Summary (banks)'!$F$7</f>
        <v>0</v>
      </c>
      <c r="G2141" s="264">
        <f>G2139/'Summary (banks)'!$G$7</f>
        <v>1.0937499999999999E-2</v>
      </c>
      <c r="H2141" s="264">
        <f>H2139/'Summary (banks)'!$H$7</f>
        <v>0</v>
      </c>
      <c r="I2141" s="264">
        <f>I2139/'Summary (banks)'!$I$7</f>
        <v>0</v>
      </c>
      <c r="J2141" s="264">
        <f>J2139/'Summary (banks)'!$J$7</f>
        <v>1.7462368595676318E-4</v>
      </c>
      <c r="K2141" s="264">
        <f>K2139/'Summary (banks)'!$K$7</f>
        <v>1.1285407967498026E-3</v>
      </c>
      <c r="L2141" s="264">
        <f>L2139/'Summary (banks)'!$L$7</f>
        <v>4.7984644913627635E-3</v>
      </c>
      <c r="M2141" s="264">
        <f>M2139/'Summary (banks)'!$M$7</f>
        <v>0</v>
      </c>
      <c r="N2141" s="264">
        <f>N2139/'Summary (banks)'!$N$7</f>
        <v>0</v>
      </c>
      <c r="O2141" s="264">
        <f>O2139/'Summary (banks)'!$O$7</f>
        <v>0</v>
      </c>
      <c r="P2141" s="264">
        <f>P2139/'Summary (banks)'!$P$7</f>
        <v>0</v>
      </c>
      <c r="Q2141" s="264">
        <f>Q2139/'Summary (banks)'!$Q$7</f>
        <v>0</v>
      </c>
      <c r="R2141" s="264">
        <f>R2139/'Summary (banks)'!$R$7</f>
        <v>0</v>
      </c>
      <c r="S2141" s="264">
        <f>S2139/'Summary (banks)'!$S$7</f>
        <v>4.8297512678097078E-4</v>
      </c>
      <c r="T2141" s="264">
        <f>T2139/'Summary (banks)'!$T$7</f>
        <v>0</v>
      </c>
      <c r="U2141" s="264">
        <f>U2139/'Summary (banks)'!$U$7</f>
        <v>0</v>
      </c>
      <c r="V2141" s="264">
        <f>V2139/'Summary (banks)'!$V$7</f>
        <v>2.0573071584374381E-3</v>
      </c>
      <c r="W2141" s="264">
        <f>W2139/'Summary (banks)'!$W$7</f>
        <v>0</v>
      </c>
      <c r="X2141" s="264">
        <f>X2139/'Summary (banks)'!$X$7</f>
        <v>0.3594094922737307</v>
      </c>
      <c r="Z2141" s="397"/>
    </row>
    <row r="2142" spans="1:26" s="204" customFormat="1" ht="15.75" thickBot="1" x14ac:dyDescent="0.3">
      <c r="A2142" s="683"/>
      <c r="B2142" s="685"/>
      <c r="C2142" s="188" t="s">
        <v>6</v>
      </c>
      <c r="D2142" s="203">
        <f>SUM(E2142:X2142)</f>
        <v>1659.181658</v>
      </c>
      <c r="E2142" s="203"/>
      <c r="F2142" s="203"/>
      <c r="G2142" s="203">
        <f>RBS!E16</f>
        <v>26.181658000000002</v>
      </c>
      <c r="H2142" s="203"/>
      <c r="I2142" s="203"/>
      <c r="J2142" s="188">
        <f>'BNP Paribas'!E21</f>
        <v>-3</v>
      </c>
      <c r="K2142" s="188">
        <f>'Crédit Agricole'!E16</f>
        <v>5</v>
      </c>
      <c r="L2142" s="188">
        <f>'Société Générale'!E28</f>
        <v>46</v>
      </c>
      <c r="M2142" s="188"/>
      <c r="N2142" s="188"/>
      <c r="O2142" s="188">
        <f>'Deutsche Bank'!E16</f>
        <v>0</v>
      </c>
      <c r="P2142" s="188"/>
      <c r="Q2142" s="188"/>
      <c r="R2142" s="188"/>
      <c r="S2142" s="188">
        <f>Rabobank!F17</f>
        <v>2</v>
      </c>
      <c r="T2142" s="188"/>
      <c r="U2142" s="188"/>
      <c r="V2142" s="188">
        <f>Santander!E17</f>
        <v>48</v>
      </c>
      <c r="W2142" s="188"/>
      <c r="X2142" s="188">
        <f>Nordea!F9</f>
        <v>1535</v>
      </c>
      <c r="Y2142" s="188"/>
      <c r="Z2142" s="404"/>
    </row>
    <row r="2143" spans="1:26" s="23" customFormat="1" x14ac:dyDescent="0.25">
      <c r="A2143" s="683"/>
      <c r="B2143" s="685"/>
      <c r="C2143" s="189" t="s">
        <v>335</v>
      </c>
      <c r="D2143" s="230">
        <f>D2142/'Summary (banks)'!$D$29</f>
        <v>1.7591211230369871E-2</v>
      </c>
      <c r="E2143" s="230">
        <f>E2142/'Summary (banks)'!$E$29</f>
        <v>0</v>
      </c>
      <c r="F2143" s="230">
        <f>F2142/'Summary (banks)'!$F$29</f>
        <v>0</v>
      </c>
      <c r="G2143" s="230">
        <f>G2142/'Summary (banks)'!$G$29</f>
        <v>-7.029226785053644E-3</v>
      </c>
      <c r="H2143" s="230">
        <f>H2142/'Summary (banks)'!$H$29</f>
        <v>0</v>
      </c>
      <c r="I2143" s="230">
        <f>I2142/'Summary (banks)'!$I$29</f>
        <v>0</v>
      </c>
      <c r="J2143" s="230">
        <f>J2142/'Summary (banks)'!$J$29</f>
        <v>-3.0643513789581204E-4</v>
      </c>
      <c r="K2143" s="230">
        <f>K2142/'Summary (banks)'!$K$29</f>
        <v>5.6548292241574304E-4</v>
      </c>
      <c r="L2143" s="230">
        <f>L2142/'Summary (banks)'!$L$29</f>
        <v>7.5274095892652595E-3</v>
      </c>
      <c r="M2143" s="230">
        <f>M2142/'Summary (banks)'!$M$29</f>
        <v>0</v>
      </c>
      <c r="N2143" s="230">
        <f>N2142/'Summary (banks)'!$N$29</f>
        <v>0</v>
      </c>
      <c r="O2143" s="230">
        <f>O2142/'Summary (banks)'!$O$29</f>
        <v>0</v>
      </c>
      <c r="P2143" s="230">
        <f>P2142/'Summary (banks)'!$P$29</f>
        <v>0</v>
      </c>
      <c r="Q2143" s="230">
        <f>Q2142/'Summary (banks)'!$Q$29</f>
        <v>0</v>
      </c>
      <c r="R2143" s="230">
        <f>R2142/'Summary (banks)'!$R$29</f>
        <v>0</v>
      </c>
      <c r="S2143" s="230">
        <f>S2142/'Summary (banks)'!$S$29</f>
        <v>6.9710700592540956E-4</v>
      </c>
      <c r="T2143" s="230">
        <f>T2142/'Summary (banks)'!$T$29</f>
        <v>0</v>
      </c>
      <c r="U2143" s="230">
        <f>U2142/'Summary (banks)'!$U$29</f>
        <v>0</v>
      </c>
      <c r="V2143" s="230">
        <f>V2142/'Summary (banks)'!$V$29</f>
        <v>5.0277574107049335E-3</v>
      </c>
      <c r="W2143" s="230">
        <f>W2142/'Summary (banks)'!$W$29</f>
        <v>0</v>
      </c>
      <c r="X2143" s="230">
        <f>X2142/'Summary (banks)'!$X$29</f>
        <v>0.32631802721088438</v>
      </c>
      <c r="Y2143" s="204"/>
      <c r="Z2143" s="397"/>
    </row>
    <row r="2144" spans="1:26" s="360" customFormat="1" ht="15.75" thickBot="1" x14ac:dyDescent="0.3">
      <c r="A2144" s="683"/>
      <c r="B2144" s="685"/>
      <c r="C2144" s="359" t="s">
        <v>336</v>
      </c>
      <c r="D2144" s="264">
        <f>D2142/'Summary (banks)'!$D$33</f>
        <v>2.4513019673921381E-2</v>
      </c>
      <c r="E2144" s="264">
        <f>E2142/'Summary (banks)'!$E$33</f>
        <v>0</v>
      </c>
      <c r="F2144" s="264">
        <f>F2142/'Summary (banks)'!$F$33</f>
        <v>0</v>
      </c>
      <c r="G2144" s="264">
        <f>G2142/'Summary (banks)'!$G$33</f>
        <v>-7.9664570230607978E-3</v>
      </c>
      <c r="H2144" s="264">
        <f>H2142/'Summary (banks)'!$H$33</f>
        <v>0</v>
      </c>
      <c r="I2144" s="264">
        <f>I2142/'Summary (banks)'!$I$33</f>
        <v>0</v>
      </c>
      <c r="J2144" s="264">
        <f>J2142/'Summary (banks)'!$J$33</f>
        <v>-3.8240917782026768E-4</v>
      </c>
      <c r="K2144" s="264">
        <f>K2142/'Summary (banks)'!$K$33</f>
        <v>2.0008003201280513E-3</v>
      </c>
      <c r="L2144" s="264">
        <f>L2142/'Summary (banks)'!$L$33</f>
        <v>1.031852848811126E-2</v>
      </c>
      <c r="M2144" s="264">
        <f>M2142/'Summary (banks)'!$M$33</f>
        <v>0</v>
      </c>
      <c r="N2144" s="264">
        <f>N2142/'Summary (banks)'!$N$33</f>
        <v>0</v>
      </c>
      <c r="O2144" s="264">
        <f>O2142/'Summary (banks)'!$O$33</f>
        <v>0</v>
      </c>
      <c r="P2144" s="264">
        <f>P2142/'Summary (banks)'!$P$33</f>
        <v>0</v>
      </c>
      <c r="Q2144" s="264">
        <f>Q2142/'Summary (banks)'!$Q$33</f>
        <v>0</v>
      </c>
      <c r="R2144" s="264">
        <f>R2142/'Summary (banks)'!$R$33</f>
        <v>0</v>
      </c>
      <c r="S2144" s="264">
        <f>S2142/'Summary (banks)'!$S$33</f>
        <v>2.6007802340702211E-3</v>
      </c>
      <c r="T2144" s="264">
        <f>T2142/'Summary (banks)'!$T$33</f>
        <v>0</v>
      </c>
      <c r="U2144" s="264">
        <f>U2142/'Summary (banks)'!$U$33</f>
        <v>0</v>
      </c>
      <c r="V2144" s="264">
        <f>V2142/'Summary (banks)'!$V$33</f>
        <v>4.5553762930625411E-3</v>
      </c>
      <c r="W2144" s="264">
        <f>W2142/'Summary (banks)'!$W$33</f>
        <v>0</v>
      </c>
      <c r="X2144" s="264">
        <f>X2142/'Summary (banks)'!$X$33</f>
        <v>0.39048588145510049</v>
      </c>
      <c r="Z2144" s="397"/>
    </row>
    <row r="2145" spans="1:26" s="204" customFormat="1" ht="15.75" thickBot="1" x14ac:dyDescent="0.3">
      <c r="A2145" s="683"/>
      <c r="B2145" s="685"/>
      <c r="C2145" s="188" t="s">
        <v>400</v>
      </c>
      <c r="D2145" s="203">
        <f>SUM(E2145:X2145)</f>
        <v>376.13394599999998</v>
      </c>
      <c r="E2145" s="203"/>
      <c r="F2145" s="203"/>
      <c r="G2145" s="203">
        <f>RBS!F16</f>
        <v>4.1339459999999999</v>
      </c>
      <c r="H2145" s="203"/>
      <c r="I2145" s="203"/>
      <c r="J2145" s="188">
        <f>'BNP Paribas'!F21</f>
        <v>0</v>
      </c>
      <c r="K2145" s="188">
        <f>'Crédit Agricole'!F16</f>
        <v>1</v>
      </c>
      <c r="L2145" s="188">
        <f>'Société Générale'!F28</f>
        <v>9</v>
      </c>
      <c r="M2145" s="188"/>
      <c r="N2145" s="188"/>
      <c r="O2145" s="188">
        <f>'Deutsche Bank'!F16</f>
        <v>0</v>
      </c>
      <c r="P2145" s="188"/>
      <c r="Q2145" s="188"/>
      <c r="R2145" s="188"/>
      <c r="S2145" s="188">
        <f>Rabobank!G17</f>
        <v>0</v>
      </c>
      <c r="T2145" s="188"/>
      <c r="U2145" s="188"/>
      <c r="V2145" s="188">
        <f>Santander!F17</f>
        <v>4</v>
      </c>
      <c r="W2145" s="188"/>
      <c r="X2145" s="188">
        <f>Nordea!G9</f>
        <v>358</v>
      </c>
      <c r="Y2145" s="188"/>
      <c r="Z2145" s="404"/>
    </row>
    <row r="2146" spans="1:26" s="23" customFormat="1" x14ac:dyDescent="0.25">
      <c r="A2146" s="683"/>
      <c r="B2146" s="685"/>
      <c r="C2146" s="189" t="s">
        <v>401</v>
      </c>
      <c r="D2146" s="230">
        <f>D2145/'Summary (banks)'!$D$42</f>
        <v>1.3482767711773241E-2</v>
      </c>
      <c r="E2146" s="230">
        <f>E2145/'Summary (banks)'!$E$42</f>
        <v>0</v>
      </c>
      <c r="F2146" s="230">
        <f>F2145/'Summary (banks)'!$F$42</f>
        <v>0</v>
      </c>
      <c r="G2146" s="230">
        <f>G2145/'Summary (banks)'!$G$42</f>
        <v>5.3571428571428575E-2</v>
      </c>
      <c r="H2146" s="230">
        <f>H2145/'Summary (banks)'!$H$42</f>
        <v>0</v>
      </c>
      <c r="I2146" s="230">
        <f>I2145/'Summary (banks)'!$I$42</f>
        <v>0</v>
      </c>
      <c r="J2146" s="230">
        <f>J2145/'Summary (banks)'!$J$42</f>
        <v>0</v>
      </c>
      <c r="K2146" s="230">
        <f>K2145/'Summary (banks)'!$K$42</f>
        <v>3.3444816053511704E-4</v>
      </c>
      <c r="L2146" s="230">
        <f>L2145/'Summary (banks)'!$L$42</f>
        <v>5.2570093457943922E-3</v>
      </c>
      <c r="M2146" s="230">
        <f>M2145/'Summary (banks)'!$M$42</f>
        <v>0</v>
      </c>
      <c r="N2146" s="230">
        <f>N2145/'Summary (banks)'!$N$42</f>
        <v>0</v>
      </c>
      <c r="O2146" s="230">
        <f>O2145/'Summary (banks)'!$O$42</f>
        <v>0</v>
      </c>
      <c r="P2146" s="230">
        <f>P2145/'Summary (banks)'!$P$42</f>
        <v>0</v>
      </c>
      <c r="Q2146" s="230">
        <f>Q2145/'Summary (banks)'!$Q$42</f>
        <v>0</v>
      </c>
      <c r="R2146" s="230">
        <f>R2145/'Summary (banks)'!$R$42</f>
        <v>0</v>
      </c>
      <c r="S2146" s="230">
        <f>S2145/'Summary (banks)'!$S$42</f>
        <v>0</v>
      </c>
      <c r="T2146" s="230">
        <f>T2145/'Summary (banks)'!$T$42</f>
        <v>0</v>
      </c>
      <c r="U2146" s="230">
        <f>U2145/'Summary (banks)'!$U$42</f>
        <v>0</v>
      </c>
      <c r="V2146" s="230">
        <f>V2145/'Summary (banks)'!$V$42</f>
        <v>1.8140589569160999E-3</v>
      </c>
      <c r="W2146" s="230">
        <f>W2145/'Summary (banks)'!$W$42</f>
        <v>0</v>
      </c>
      <c r="X2146" s="230">
        <f>X2145/'Summary (banks)'!$X$42</f>
        <v>0.34357005758157388</v>
      </c>
      <c r="Y2146" s="204"/>
      <c r="Z2146" s="397"/>
    </row>
    <row r="2147" spans="1:26" s="360" customFormat="1" ht="15.75" thickBot="1" x14ac:dyDescent="0.3">
      <c r="A2147" s="683"/>
      <c r="B2147" s="685"/>
      <c r="C2147" s="359" t="s">
        <v>402</v>
      </c>
      <c r="D2147" s="264">
        <f>D2145/'Summary (banks)'!$D$46</f>
        <v>2.0183043702411318E-2</v>
      </c>
      <c r="E2147" s="264">
        <f>E2145/'Summary (banks)'!$E$46</f>
        <v>0</v>
      </c>
      <c r="F2147" s="264">
        <f>F2145/'Summary (banks)'!$F$46</f>
        <v>0</v>
      </c>
      <c r="G2147" s="264">
        <f>G2145/'Summary (banks)'!$G$46</f>
        <v>-2.6315789473684206E-2</v>
      </c>
      <c r="H2147" s="264">
        <f>H2145/'Summary (banks)'!$H$46</f>
        <v>0</v>
      </c>
      <c r="I2147" s="264">
        <f>I2145/'Summary (banks)'!$I$46</f>
        <v>0</v>
      </c>
      <c r="J2147" s="264">
        <f>J2145/'Summary (banks)'!$J$46</f>
        <v>0</v>
      </c>
      <c r="K2147" s="264">
        <f>K2145/'Summary (banks)'!$K$46</f>
        <v>1.4144271570014145E-3</v>
      </c>
      <c r="L2147" s="264">
        <f>L2145/'Summary (banks)'!$L$46</f>
        <v>7.9505300353356883E-3</v>
      </c>
      <c r="M2147" s="264">
        <f>M2145/'Summary (banks)'!$M$46</f>
        <v>0</v>
      </c>
      <c r="N2147" s="264">
        <f>N2145/'Summary (banks)'!$N$46</f>
        <v>0</v>
      </c>
      <c r="O2147" s="264">
        <f>O2145/'Summary (banks)'!$O$46</f>
        <v>0</v>
      </c>
      <c r="P2147" s="264">
        <f>P2145/'Summary (banks)'!$P$46</f>
        <v>0</v>
      </c>
      <c r="Q2147" s="264">
        <f>Q2145/'Summary (banks)'!$Q$46</f>
        <v>0</v>
      </c>
      <c r="R2147" s="264">
        <f>R2145/'Summary (banks)'!$R$46</f>
        <v>0</v>
      </c>
      <c r="S2147" s="264">
        <f>S2145/'Summary (banks)'!$S$46</f>
        <v>0</v>
      </c>
      <c r="T2147" s="264">
        <f>T2145/'Summary (banks)'!$T$46</f>
        <v>0</v>
      </c>
      <c r="U2147" s="264">
        <f>U2145/'Summary (banks)'!$U$46</f>
        <v>0</v>
      </c>
      <c r="V2147" s="264">
        <f>V2145/'Summary (banks)'!$V$46</f>
        <v>1.8726591760299626E-3</v>
      </c>
      <c r="W2147" s="264">
        <f>W2145/'Summary (banks)'!$W$46</f>
        <v>0</v>
      </c>
      <c r="X2147" s="264">
        <f>X2145/'Summary (banks)'!$X$46</f>
        <v>0.39254385964912281</v>
      </c>
      <c r="Z2147" s="397"/>
    </row>
    <row r="2148" spans="1:26" s="204" customFormat="1" ht="15.75" thickBot="1" x14ac:dyDescent="0.3">
      <c r="A2148" s="683"/>
      <c r="B2148" s="685"/>
      <c r="C2148" s="188" t="s">
        <v>3</v>
      </c>
      <c r="D2148" s="188">
        <f>SUM(E2148:X2148)</f>
        <v>7251</v>
      </c>
      <c r="E2148" s="188"/>
      <c r="F2148" s="188"/>
      <c r="G2148" s="188">
        <f>RBS!D16</f>
        <v>5</v>
      </c>
      <c r="H2148" s="188"/>
      <c r="I2148" s="188"/>
      <c r="J2148" s="188">
        <f>'BNP Paribas'!D21</f>
        <v>30</v>
      </c>
      <c r="K2148" s="188">
        <f>'Crédit Agricole'!D16</f>
        <v>12</v>
      </c>
      <c r="L2148" s="188">
        <f>'Société Générale'!D28</f>
        <v>112</v>
      </c>
      <c r="M2148" s="188"/>
      <c r="N2148" s="188"/>
      <c r="O2148" s="188">
        <f>'Deutsche Bank'!D16</f>
        <v>4</v>
      </c>
      <c r="P2148" s="188"/>
      <c r="Q2148" s="188"/>
      <c r="R2148" s="188"/>
      <c r="S2148" s="188">
        <f>Rabobank!E17</f>
        <v>6</v>
      </c>
      <c r="T2148" s="188"/>
      <c r="U2148" s="188"/>
      <c r="V2148" s="188">
        <f>Santander!D17</f>
        <v>136</v>
      </c>
      <c r="W2148" s="188"/>
      <c r="X2148" s="188">
        <f>Nordea!E9</f>
        <v>6946</v>
      </c>
      <c r="Y2148" s="188"/>
      <c r="Z2148" s="404"/>
    </row>
    <row r="2149" spans="1:26" s="23" customFormat="1" x14ac:dyDescent="0.25">
      <c r="A2149" s="683"/>
      <c r="B2149" s="685"/>
      <c r="C2149" s="189" t="s">
        <v>337</v>
      </c>
      <c r="D2149" s="230">
        <f>D2148/'Summary (banks)'!$D$16</f>
        <v>3.4567847087214332E-3</v>
      </c>
      <c r="E2149" s="230">
        <f>E2148/'Summary (banks)'!$E$16</f>
        <v>0</v>
      </c>
      <c r="F2149" s="230">
        <f>F2148/'Summary (banks)'!$F$16</f>
        <v>0</v>
      </c>
      <c r="G2149" s="230">
        <f>G2148/'Summary (banks)'!$G$16</f>
        <v>5.4443101514607085E-5</v>
      </c>
      <c r="H2149" s="230">
        <f>H2148/'Summary (banks)'!$H$16</f>
        <v>0</v>
      </c>
      <c r="I2149" s="230">
        <f>I2148/'Summary (banks)'!$I$16</f>
        <v>0</v>
      </c>
      <c r="J2149" s="230">
        <f>J2148/'Summary (banks)'!$J$16</f>
        <v>1.6524282433035345E-4</v>
      </c>
      <c r="K2149" s="230">
        <f>K2148/'Summary (banks)'!$K$16</f>
        <v>8.6828167057393421E-5</v>
      </c>
      <c r="L2149" s="230">
        <f>L2148/'Summary (banks)'!$L$16</f>
        <v>8.5031431261198341E-4</v>
      </c>
      <c r="M2149" s="230">
        <f>M2148/'Summary (banks)'!$M$16</f>
        <v>0</v>
      </c>
      <c r="N2149" s="230">
        <f>N2148/'Summary (banks)'!$N$16</f>
        <v>0</v>
      </c>
      <c r="O2149" s="230">
        <f>O2148/'Summary (banks)'!$O$16</f>
        <v>3.9562830720538052E-5</v>
      </c>
      <c r="P2149" s="230">
        <f>P2148/'Summary (banks)'!$P$16</f>
        <v>0</v>
      </c>
      <c r="Q2149" s="230">
        <f>Q2148/'Summary (banks)'!$Q$16</f>
        <v>0</v>
      </c>
      <c r="R2149" s="230">
        <f>R2148/'Summary (banks)'!$R$16</f>
        <v>0</v>
      </c>
      <c r="S2149" s="230">
        <f>S2148/'Summary (banks)'!$S$16</f>
        <v>1.277791975466394E-4</v>
      </c>
      <c r="T2149" s="230">
        <f>T2148/'Summary (banks)'!$T$16</f>
        <v>0</v>
      </c>
      <c r="U2149" s="230">
        <f>U2148/'Summary (banks)'!$U$16</f>
        <v>0</v>
      </c>
      <c r="V2149" s="230">
        <f>V2148/'Summary (banks)'!$V$16</f>
        <v>7.384602018819875E-4</v>
      </c>
      <c r="W2149" s="230">
        <f>W2148/'Summary (banks)'!$W$16</f>
        <v>0</v>
      </c>
      <c r="X2149" s="230">
        <f>X2148/'Summary (banks)'!$X$16</f>
        <v>0.23402176476533809</v>
      </c>
      <c r="Y2149" s="204"/>
      <c r="Z2149" s="397"/>
    </row>
    <row r="2150" spans="1:26" s="365" customFormat="1" ht="15.75" thickBot="1" x14ac:dyDescent="0.3">
      <c r="A2150" s="683"/>
      <c r="B2150" s="685"/>
      <c r="C2150" s="359" t="s">
        <v>338</v>
      </c>
      <c r="D2150" s="264">
        <f>D2148/'Summary (banks)'!$D$20</f>
        <v>6.1855459036433387E-3</v>
      </c>
      <c r="E2150" s="264">
        <f>E2148/'Summary (banks)'!$E$20</f>
        <v>0</v>
      </c>
      <c r="F2150" s="264">
        <f>F2148/'Summary (banks)'!$F$20</f>
        <v>0</v>
      </c>
      <c r="G2150" s="264">
        <f>G2148/'Summary (banks)'!$G$20</f>
        <v>1.8333822235259606E-4</v>
      </c>
      <c r="H2150" s="264">
        <f>H2148/'Summary (banks)'!$H$20</f>
        <v>0</v>
      </c>
      <c r="I2150" s="264">
        <f>I2148/'Summary (banks)'!$I$20</f>
        <v>0</v>
      </c>
      <c r="J2150" s="264">
        <f>J2148/'Summary (banks)'!$J$20</f>
        <v>2.4082844986754435E-4</v>
      </c>
      <c r="K2150" s="264">
        <f>K2148/'Summary (banks)'!$K$20</f>
        <v>3.4867503486750347E-4</v>
      </c>
      <c r="L2150" s="264">
        <f>L2148/'Summary (banks)'!$L$20</f>
        <v>1.3981823629281933E-3</v>
      </c>
      <c r="M2150" s="264">
        <f>M2148/'Summary (banks)'!$M$20</f>
        <v>0</v>
      </c>
      <c r="N2150" s="264">
        <f>N2148/'Summary (banks)'!$N$20</f>
        <v>0</v>
      </c>
      <c r="O2150" s="264">
        <f>O2148/'Summary (banks)'!$O$20</f>
        <v>7.2270000722700001E-5</v>
      </c>
      <c r="P2150" s="264">
        <f>P2148/'Summary (banks)'!$P$20</f>
        <v>0</v>
      </c>
      <c r="Q2150" s="264">
        <f>Q2148/'Summary (banks)'!$Q$20</f>
        <v>0</v>
      </c>
      <c r="R2150" s="264">
        <f>R2148/'Summary (banks)'!$R$20</f>
        <v>0</v>
      </c>
      <c r="S2150" s="264">
        <f>S2148/'Summary (banks)'!$S$20</f>
        <v>5.0356693243810318E-4</v>
      </c>
      <c r="T2150" s="264">
        <f>T2148/'Summary (banks)'!$T$20</f>
        <v>0</v>
      </c>
      <c r="U2150" s="264">
        <f>U2148/'Summary (banks)'!$U$20</f>
        <v>0</v>
      </c>
      <c r="V2150" s="264">
        <f>V2148/'Summary (banks)'!$V$20</f>
        <v>8.8123424631793117E-4</v>
      </c>
      <c r="W2150" s="264">
        <f>W2148/'Summary (banks)'!$W$20</f>
        <v>0</v>
      </c>
      <c r="X2150" s="264">
        <f>X2148/'Summary (banks)'!$X$20</f>
        <v>0.30566801619433198</v>
      </c>
      <c r="Y2150" s="360"/>
      <c r="Z2150" s="397"/>
    </row>
    <row r="2151" spans="1:26" s="230" customFormat="1" ht="15" customHeight="1" thickTop="1" thickBot="1" x14ac:dyDescent="0.3">
      <c r="A2151" s="683"/>
      <c r="B2151" s="685"/>
      <c r="C2151" s="190" t="s">
        <v>405</v>
      </c>
      <c r="D2151" s="188"/>
      <c r="E2151" s="190"/>
      <c r="F2151" s="190"/>
      <c r="G2151" s="190"/>
      <c r="H2151" s="188"/>
      <c r="I2151" s="188"/>
      <c r="J2151" s="190"/>
      <c r="K2151" s="190"/>
      <c r="L2151" s="190"/>
      <c r="M2151" s="190"/>
      <c r="N2151" s="190"/>
      <c r="O2151" s="190"/>
      <c r="P2151" s="188"/>
      <c r="Q2151" s="188"/>
      <c r="R2151" s="190"/>
      <c r="S2151" s="190"/>
      <c r="T2151" s="188"/>
      <c r="U2151" s="188"/>
      <c r="V2151" s="188"/>
      <c r="W2151" s="188"/>
      <c r="X2151" s="188"/>
      <c r="Y2151" s="190"/>
      <c r="Z2151" s="405"/>
    </row>
    <row r="2152" spans="1:26" s="204" customFormat="1" ht="15.75" thickBot="1" x14ac:dyDescent="0.3">
      <c r="A2152" s="683"/>
      <c r="B2152" s="686"/>
      <c r="C2152" s="191" t="s">
        <v>406</v>
      </c>
      <c r="D2152" s="192"/>
      <c r="E2152" s="192"/>
      <c r="F2152" s="192"/>
      <c r="G2152" s="192"/>
      <c r="H2152" s="192"/>
      <c r="I2152" s="192"/>
      <c r="J2152" s="192"/>
      <c r="K2152" s="192"/>
      <c r="L2152" s="192"/>
      <c r="M2152" s="192"/>
      <c r="N2152" s="192"/>
      <c r="O2152" s="192"/>
      <c r="P2152" s="192"/>
      <c r="Q2152" s="192"/>
      <c r="R2152" s="192"/>
      <c r="S2152" s="192"/>
      <c r="T2152" s="192"/>
      <c r="U2152" s="192"/>
      <c r="V2152" s="192"/>
      <c r="W2152" s="192"/>
      <c r="X2152" s="192"/>
      <c r="Y2152" s="192"/>
      <c r="Z2152" s="398"/>
    </row>
    <row r="2153" spans="1:26" s="23" customFormat="1" ht="16.5" thickTop="1" thickBot="1" x14ac:dyDescent="0.3">
      <c r="A2153" s="683"/>
      <c r="B2153" s="687" t="s">
        <v>82</v>
      </c>
      <c r="C2153" s="200" t="s">
        <v>91</v>
      </c>
      <c r="D2153" s="200">
        <f>D2145/D2142</f>
        <v>0.22669847161485435</v>
      </c>
      <c r="E2153" s="200" t="e">
        <f>E2145/E2142</f>
        <v>#DIV/0!</v>
      </c>
      <c r="F2153" s="200" t="e">
        <f t="shared" ref="F2153:X2153" si="112">F2145/F2142</f>
        <v>#DIV/0!</v>
      </c>
      <c r="G2153" s="200">
        <f t="shared" si="112"/>
        <v>0.15789473684210525</v>
      </c>
      <c r="H2153" s="200" t="e">
        <f t="shared" si="112"/>
        <v>#DIV/0!</v>
      </c>
      <c r="I2153" s="200" t="e">
        <f t="shared" si="112"/>
        <v>#DIV/0!</v>
      </c>
      <c r="J2153" s="200">
        <f t="shared" si="112"/>
        <v>0</v>
      </c>
      <c r="K2153" s="200">
        <f t="shared" si="112"/>
        <v>0.2</v>
      </c>
      <c r="L2153" s="200">
        <f t="shared" si="112"/>
        <v>0.19565217391304349</v>
      </c>
      <c r="M2153" s="200" t="e">
        <f t="shared" si="112"/>
        <v>#DIV/0!</v>
      </c>
      <c r="N2153" s="200" t="e">
        <f t="shared" si="112"/>
        <v>#DIV/0!</v>
      </c>
      <c r="O2153" s="200" t="e">
        <f t="shared" si="112"/>
        <v>#DIV/0!</v>
      </c>
      <c r="P2153" s="200" t="e">
        <f t="shared" si="112"/>
        <v>#DIV/0!</v>
      </c>
      <c r="Q2153" s="200" t="e">
        <f t="shared" si="112"/>
        <v>#DIV/0!</v>
      </c>
      <c r="R2153" s="200" t="e">
        <f t="shared" si="112"/>
        <v>#DIV/0!</v>
      </c>
      <c r="S2153" s="200">
        <f t="shared" si="112"/>
        <v>0</v>
      </c>
      <c r="T2153" s="200" t="e">
        <f t="shared" si="112"/>
        <v>#DIV/0!</v>
      </c>
      <c r="U2153" s="200" t="e">
        <f t="shared" si="112"/>
        <v>#DIV/0!</v>
      </c>
      <c r="V2153" s="200">
        <f t="shared" si="112"/>
        <v>8.3333333333333329E-2</v>
      </c>
      <c r="W2153" s="200" t="e">
        <f t="shared" si="112"/>
        <v>#DIV/0!</v>
      </c>
      <c r="X2153" s="200">
        <f t="shared" si="112"/>
        <v>0.23322475570032572</v>
      </c>
      <c r="Y2153" s="200"/>
      <c r="Z2153" s="406" t="e">
        <f>MEDIAN(E2153:X2153)</f>
        <v>#DIV/0!</v>
      </c>
    </row>
    <row r="2154" spans="1:26" s="204" customFormat="1" ht="15.75" thickBot="1" x14ac:dyDescent="0.3">
      <c r="A2154" s="683"/>
      <c r="B2154" s="688"/>
      <c r="C2154" s="193" t="s">
        <v>407</v>
      </c>
      <c r="Z2154" s="397"/>
    </row>
    <row r="2155" spans="1:26" s="204" customFormat="1" ht="15.75" thickBot="1" x14ac:dyDescent="0.3">
      <c r="A2155" s="683"/>
      <c r="B2155" s="688"/>
      <c r="C2155" s="188" t="s">
        <v>497</v>
      </c>
      <c r="D2155" s="233">
        <f t="shared" ref="D2155:X2155" si="113">D2142/D2148</f>
        <v>0.22882108095435111</v>
      </c>
      <c r="E2155" s="188" t="e">
        <f t="shared" si="113"/>
        <v>#DIV/0!</v>
      </c>
      <c r="F2155" s="188" t="e">
        <f t="shared" si="113"/>
        <v>#DIV/0!</v>
      </c>
      <c r="G2155" s="188">
        <f t="shared" si="113"/>
        <v>5.2363316000000006</v>
      </c>
      <c r="H2155" s="188" t="e">
        <f t="shared" si="113"/>
        <v>#DIV/0!</v>
      </c>
      <c r="I2155" s="188" t="e">
        <f t="shared" si="113"/>
        <v>#DIV/0!</v>
      </c>
      <c r="J2155" s="188">
        <f t="shared" si="113"/>
        <v>-0.1</v>
      </c>
      <c r="K2155" s="188">
        <f t="shared" si="113"/>
        <v>0.41666666666666669</v>
      </c>
      <c r="L2155" s="188">
        <f t="shared" si="113"/>
        <v>0.4107142857142857</v>
      </c>
      <c r="M2155" s="188" t="e">
        <f t="shared" si="113"/>
        <v>#DIV/0!</v>
      </c>
      <c r="N2155" s="188" t="e">
        <f t="shared" si="113"/>
        <v>#DIV/0!</v>
      </c>
      <c r="O2155" s="188">
        <f t="shared" si="113"/>
        <v>0</v>
      </c>
      <c r="P2155" s="188" t="e">
        <f t="shared" si="113"/>
        <v>#DIV/0!</v>
      </c>
      <c r="Q2155" s="188" t="e">
        <f t="shared" si="113"/>
        <v>#DIV/0!</v>
      </c>
      <c r="R2155" s="188" t="e">
        <f t="shared" si="113"/>
        <v>#DIV/0!</v>
      </c>
      <c r="S2155" s="188">
        <f t="shared" si="113"/>
        <v>0.33333333333333331</v>
      </c>
      <c r="T2155" s="188" t="e">
        <f t="shared" si="113"/>
        <v>#DIV/0!</v>
      </c>
      <c r="U2155" s="188" t="e">
        <f t="shared" si="113"/>
        <v>#DIV/0!</v>
      </c>
      <c r="V2155" s="188">
        <f t="shared" si="113"/>
        <v>0.35294117647058826</v>
      </c>
      <c r="W2155" s="188" t="e">
        <f t="shared" si="113"/>
        <v>#DIV/0!</v>
      </c>
      <c r="X2155" s="188">
        <f t="shared" si="113"/>
        <v>0.22099049812841923</v>
      </c>
      <c r="Y2155" s="188"/>
      <c r="Z2155" s="404"/>
    </row>
    <row r="2156" spans="1:26" s="204" customFormat="1" x14ac:dyDescent="0.25">
      <c r="A2156" s="683"/>
      <c r="B2156" s="688"/>
      <c r="C2156" s="189" t="s">
        <v>445</v>
      </c>
      <c r="D2156" s="234">
        <f>D2155/'Summary (banks)'!$D$81</f>
        <v>5.0888940772005338</v>
      </c>
      <c r="E2156" s="230" t="e">
        <f>E2155/'Summary (banks)'!$E$81</f>
        <v>#DIV/0!</v>
      </c>
      <c r="F2156" s="230" t="e">
        <f>F2155/'Summary (banks)'!$F$81</f>
        <v>#DIV/0!</v>
      </c>
      <c r="G2156" s="230">
        <f>G2155/'Summary (banks)'!$G$81</f>
        <v>-129.11143174250833</v>
      </c>
      <c r="H2156" s="230" t="e">
        <f>H2155/'Summary (banks)'!$H$81</f>
        <v>#DIV/0!</v>
      </c>
      <c r="I2156" s="230" t="e">
        <f>I2155/'Summary (banks)'!$I$81</f>
        <v>#DIV/0!</v>
      </c>
      <c r="J2156" s="230">
        <f>J2155/'Summary (banks)'!$J$81</f>
        <v>-1.854453524004086</v>
      </c>
      <c r="K2156" s="230">
        <f>K2155/'Summary (banks)'!$K$81</f>
        <v>6.5126668174621134</v>
      </c>
      <c r="L2156" s="230">
        <f>L2155/'Summary (banks)'!$L$81</f>
        <v>8.8525025130327037</v>
      </c>
      <c r="M2156" s="230" t="e">
        <f>M2155/'Summary (banks)'!$M$81</f>
        <v>#DIV/0!</v>
      </c>
      <c r="N2156" s="230" t="e">
        <f>N2155/'Summary (banks)'!$N$81</f>
        <v>#DIV/0!</v>
      </c>
      <c r="O2156" s="230">
        <f>O2155/'Summary (banks)'!$O$81</f>
        <v>0</v>
      </c>
      <c r="P2156" s="230" t="e">
        <f>P2155/'Summary (banks)'!$P$81</f>
        <v>#DIV/0!</v>
      </c>
      <c r="Q2156" s="230" t="e">
        <f>Q2155/'Summary (banks)'!$Q$81</f>
        <v>#DIV/0!</v>
      </c>
      <c r="R2156" s="230" t="e">
        <f>R2155/'Summary (banks)'!$R$81</f>
        <v>#DIV/0!</v>
      </c>
      <c r="S2156" s="230">
        <f>S2155/'Summary (banks)'!$S$81</f>
        <v>5.455559428372255</v>
      </c>
      <c r="T2156" s="230" t="e">
        <f>T2155/'Summary (banks)'!$T$81</f>
        <v>#DIV/0!</v>
      </c>
      <c r="U2156" s="230" t="e">
        <f>U2155/'Summary (banks)'!$U$81</f>
        <v>#DIV/0!</v>
      </c>
      <c r="V2156" s="230">
        <f>V2155/'Summary (banks)'!$V$81</f>
        <v>6.8084338165977609</v>
      </c>
      <c r="W2156" s="230" t="e">
        <f>W2155/'Summary (banks)'!$W$81</f>
        <v>#DIV/0!</v>
      </c>
      <c r="X2156" s="230">
        <f>X2155/'Summary (banks)'!$X$81</f>
        <v>1.3943917888923492</v>
      </c>
      <c r="Z2156" s="397"/>
    </row>
    <row r="2157" spans="1:26" s="364" customFormat="1" x14ac:dyDescent="0.25">
      <c r="A2157" s="683"/>
      <c r="B2157" s="688"/>
      <c r="C2157" s="359" t="s">
        <v>446</v>
      </c>
      <c r="D2157" s="363">
        <f>D2155/'Summary (banks)'!$D$84</f>
        <v>3.9629517031767572</v>
      </c>
      <c r="E2157" s="264" t="e">
        <f>E2155/'Summary (banks)'!$E$84</f>
        <v>#DIV/0!</v>
      </c>
      <c r="F2157" s="264" t="e">
        <f>F2155/'Summary (banks)'!$F$84</f>
        <v>#DIV/0!</v>
      </c>
      <c r="G2157" s="264">
        <f>G2155/'Summary (banks)'!$G$84</f>
        <v>-43.452243186582812</v>
      </c>
      <c r="H2157" s="264" t="e">
        <f>H2155/'Summary (banks)'!$H$84</f>
        <v>#DIV/0!</v>
      </c>
      <c r="I2157" s="264" t="e">
        <f>I2155/'Summary (banks)'!$I$84</f>
        <v>#DIV/0!</v>
      </c>
      <c r="J2157" s="264">
        <f>J2155/'Summary (banks)'!$J$84</f>
        <v>-1.5878903760356917</v>
      </c>
      <c r="K2157" s="264">
        <f>K2155/'Summary (banks)'!$K$84</f>
        <v>5.7382953181272516</v>
      </c>
      <c r="L2157" s="264">
        <f>L2155/'Summary (banks)'!$L$84</f>
        <v>7.379958982247004</v>
      </c>
      <c r="M2157" s="264" t="e">
        <f>M2155/'Summary (banks)'!$M$84</f>
        <v>#DIV/0!</v>
      </c>
      <c r="N2157" s="264" t="e">
        <f>N2155/'Summary (banks)'!$N$84</f>
        <v>#DIV/0!</v>
      </c>
      <c r="O2157" s="264">
        <f>O2155/'Summary (banks)'!$O$84</f>
        <v>0</v>
      </c>
      <c r="P2157" s="264" t="e">
        <f>P2155/'Summary (banks)'!$P$84</f>
        <v>#DIV/0!</v>
      </c>
      <c r="Q2157" s="264" t="e">
        <f>Q2155/'Summary (banks)'!$Q$84</f>
        <v>#DIV/0!</v>
      </c>
      <c r="R2157" s="264" t="e">
        <f>R2155/'Summary (banks)'!$R$84</f>
        <v>#DIV/0!</v>
      </c>
      <c r="S2157" s="264">
        <f>S2155/'Summary (banks)'!$S$84</f>
        <v>5.1647160814911137</v>
      </c>
      <c r="T2157" s="264" t="e">
        <f>T2155/'Summary (banks)'!$T$84</f>
        <v>#DIV/0!</v>
      </c>
      <c r="U2157" s="264" t="e">
        <f>U2155/'Summary (banks)'!$U$84</f>
        <v>#DIV/0!</v>
      </c>
      <c r="V2157" s="264">
        <f>V2155/'Summary (banks)'!$V$84</f>
        <v>5.1693137347944784</v>
      </c>
      <c r="W2157" s="264" t="e">
        <f>W2155/'Summary (banks)'!$W$84</f>
        <v>#DIV/0!</v>
      </c>
      <c r="X2157" s="264">
        <f>X2155/'Summary (banks)'!$X$84</f>
        <v>1.2774836121776134</v>
      </c>
      <c r="Y2157" s="360"/>
      <c r="Z2157" s="397"/>
    </row>
    <row r="2158" spans="1:26" s="204" customFormat="1" ht="15.75" thickBot="1" x14ac:dyDescent="0.3">
      <c r="A2158" s="683"/>
      <c r="B2158" s="688"/>
      <c r="C2158" s="372" t="s">
        <v>447</v>
      </c>
      <c r="D2158" s="234">
        <f>D2155/'Summary (banks)'!$D$92</f>
        <v>5.4785699534379768</v>
      </c>
      <c r="E2158" s="230" t="e">
        <f>E2155/'Summary (banks)'!$E$86</f>
        <v>#DIV/0!</v>
      </c>
      <c r="F2158" s="230" t="e">
        <f>F2155/'Summary (banks)'!$F$86</f>
        <v>#DIV/0!</v>
      </c>
      <c r="G2158" s="230">
        <f>G2155/'Summary (banks)'!$G$86</f>
        <v>82.64457142857141</v>
      </c>
      <c r="H2158" s="230" t="e">
        <f>H2155/'Summary (banks)'!$H$86</f>
        <v>#DIV/0!</v>
      </c>
      <c r="I2158" s="230" t="e">
        <f>I2155/'Summary (banks)'!$I$86</f>
        <v>#DIV/0!</v>
      </c>
      <c r="J2158" s="230">
        <f>J2155/'Summary (banks)'!$J$86</f>
        <v>-0.88998732572877071</v>
      </c>
      <c r="K2158" s="230">
        <f>K2155/'Summary (banks)'!$K$86</f>
        <v>4.8456057007125892</v>
      </c>
      <c r="L2158" s="230">
        <f>L2155/'Summary (banks)'!$L$86</f>
        <v>1.5752208856717052</v>
      </c>
      <c r="M2158" s="230" t="e">
        <f>M2155/'Summary (banks)'!$M$86</f>
        <v>#DIV/0!</v>
      </c>
      <c r="N2158" s="230" t="e">
        <f>N2155/'Summary (banks)'!$N$86</f>
        <v>#DIV/0!</v>
      </c>
      <c r="O2158" s="230">
        <f>O2155/'Summary (banks)'!$O$86</f>
        <v>0</v>
      </c>
      <c r="P2158" s="230" t="e">
        <f>P2155/'Summary (banks)'!$P$86</f>
        <v>#DIV/0!</v>
      </c>
      <c r="Q2158" s="230" t="e">
        <f>Q2155/'Summary (banks)'!$Q$86</f>
        <v>#DIV/0!</v>
      </c>
      <c r="R2158" s="230" t="e">
        <f>R2155/'Summary (banks)'!$R$86</f>
        <v>#DIV/0!</v>
      </c>
      <c r="S2158" s="230">
        <f>S2155/'Summary (banks)'!$S$86</f>
        <v>2.111842105263158</v>
      </c>
      <c r="T2158" s="230" t="e">
        <f>T2155/'Summary (banks)'!$T$86</f>
        <v>#DIV/0!</v>
      </c>
      <c r="U2158" s="230" t="e">
        <f>U2155/'Summary (banks)'!$U$86</f>
        <v>#DIV/0!</v>
      </c>
      <c r="V2158" s="230">
        <f>V2155/'Summary (banks)'!$V$86</f>
        <v>2.2389029231324433</v>
      </c>
      <c r="W2158" s="230" t="e">
        <f>W2155/'Summary (banks)'!$W$86</f>
        <v>#DIV/0!</v>
      </c>
      <c r="X2158" s="230">
        <f>X2155/'Summary (banks)'!$X$86</f>
        <v>0.46471664421243719</v>
      </c>
      <c r="Z2158" s="397"/>
    </row>
    <row r="2159" spans="1:26" s="230" customFormat="1" ht="15.75" thickBot="1" x14ac:dyDescent="0.3">
      <c r="A2159" s="683"/>
      <c r="B2159" s="688"/>
      <c r="C2159" s="201" t="s">
        <v>498</v>
      </c>
      <c r="D2159" s="201">
        <f t="shared" ref="D2159:X2159" si="114">D2142/D2139</f>
        <v>0.59278979458442538</v>
      </c>
      <c r="E2159" s="201" t="e">
        <f t="shared" si="114"/>
        <v>#DIV/0!</v>
      </c>
      <c r="F2159" s="201" t="e">
        <f t="shared" si="114"/>
        <v>#DIV/0!</v>
      </c>
      <c r="G2159" s="201">
        <f t="shared" si="114"/>
        <v>0.90476190476190477</v>
      </c>
      <c r="H2159" s="201" t="e">
        <f t="shared" si="114"/>
        <v>#DIV/0!</v>
      </c>
      <c r="I2159" s="201" t="e">
        <f t="shared" si="114"/>
        <v>#DIV/0!</v>
      </c>
      <c r="J2159" s="201">
        <f t="shared" si="114"/>
        <v>-0.6</v>
      </c>
      <c r="K2159" s="201">
        <f t="shared" si="114"/>
        <v>0.5</v>
      </c>
      <c r="L2159" s="201">
        <f t="shared" si="114"/>
        <v>0.70769230769230773</v>
      </c>
      <c r="M2159" s="201" t="e">
        <f t="shared" si="114"/>
        <v>#DIV/0!</v>
      </c>
      <c r="N2159" s="201" t="e">
        <f t="shared" si="114"/>
        <v>#DIV/0!</v>
      </c>
      <c r="O2159" s="201" t="e">
        <f t="shared" si="114"/>
        <v>#DIV/0!</v>
      </c>
      <c r="P2159" s="201" t="e">
        <f t="shared" si="114"/>
        <v>#DIV/0!</v>
      </c>
      <c r="Q2159" s="201" t="e">
        <f t="shared" si="114"/>
        <v>#DIV/0!</v>
      </c>
      <c r="R2159" s="201" t="e">
        <f t="shared" si="114"/>
        <v>#DIV/0!</v>
      </c>
      <c r="S2159" s="201">
        <f t="shared" si="114"/>
        <v>1</v>
      </c>
      <c r="T2159" s="201" t="e">
        <f t="shared" si="114"/>
        <v>#DIV/0!</v>
      </c>
      <c r="U2159" s="201" t="e">
        <f t="shared" si="114"/>
        <v>#DIV/0!</v>
      </c>
      <c r="V2159" s="201">
        <f t="shared" si="114"/>
        <v>0.57831325301204817</v>
      </c>
      <c r="W2159" s="201" t="e">
        <f t="shared" si="114"/>
        <v>#DIV/0!</v>
      </c>
      <c r="X2159" s="201">
        <f t="shared" si="114"/>
        <v>0.58925143953934744</v>
      </c>
      <c r="Y2159" s="201"/>
      <c r="Z2159" s="407"/>
    </row>
    <row r="2160" spans="1:26" s="230" customFormat="1" x14ac:dyDescent="0.25">
      <c r="A2160" s="683"/>
      <c r="B2160" s="688"/>
      <c r="C2160" s="382" t="s">
        <v>445</v>
      </c>
      <c r="D2160" s="230">
        <f>D2159/'Summary (banks)'!$D$94</f>
        <v>3.0696212031852319</v>
      </c>
      <c r="E2160" s="230" t="e">
        <f>E2159/'Summary (banks)'!$E$94</f>
        <v>#DIV/0!</v>
      </c>
      <c r="F2160" s="230" t="e">
        <f>F2159/'Summary (banks)'!$F$94</f>
        <v>#DIV/0!</v>
      </c>
      <c r="G2160" s="230">
        <f>G2159/'Summary (banks)'!$G$94</f>
        <v>-4.3256522734880107</v>
      </c>
      <c r="H2160" s="230" t="e">
        <f>H2159/'Summary (banks)'!$H$94</f>
        <v>#DIV/0!</v>
      </c>
      <c r="I2160" s="230" t="e">
        <f>I2159/'Summary (banks)'!$I$94</f>
        <v>#DIV/0!</v>
      </c>
      <c r="J2160" s="230">
        <f>J2159/'Summary (banks)'!$J$94</f>
        <v>-2.6315423901940753</v>
      </c>
      <c r="K2160" s="230">
        <f>K2159/'Summary (banks)'!$K$94</f>
        <v>1.8336349242252883</v>
      </c>
      <c r="L2160" s="230">
        <f>L2159/'Summary (banks)'!$L$94</f>
        <v>2.9696209861158316</v>
      </c>
      <c r="M2160" s="230" t="e">
        <f>M2159/'Summary (banks)'!$M$94</f>
        <v>#DIV/0!</v>
      </c>
      <c r="N2160" s="230" t="e">
        <f>N2159/'Summary (banks)'!$N$94</f>
        <v>#DIV/0!</v>
      </c>
      <c r="O2160" s="230" t="e">
        <f>O2159/'Summary (banks)'!$O$94</f>
        <v>#DIV/0!</v>
      </c>
      <c r="P2160" s="230" t="e">
        <f>P2159/'Summary (banks)'!$P$94</f>
        <v>#DIV/0!</v>
      </c>
      <c r="Q2160" s="230" t="e">
        <f>Q2159/'Summary (banks)'!$Q$94</f>
        <v>#DIV/0!</v>
      </c>
      <c r="R2160" s="230" t="e">
        <f>R2159/'Summary (banks)'!$R$94</f>
        <v>#DIV/0!</v>
      </c>
      <c r="S2160" s="230">
        <f>S2159/'Summary (banks)'!$S$94</f>
        <v>4.5360752875566401</v>
      </c>
      <c r="T2160" s="230" t="e">
        <f>T2159/'Summary (banks)'!$T$94</f>
        <v>#DIV/0!</v>
      </c>
      <c r="U2160" s="230" t="e">
        <f>U2159/'Summary (banks)'!$U$94</f>
        <v>#DIV/0!</v>
      </c>
      <c r="V2160" s="230">
        <f>V2159/'Summary (banks)'!$V$94</f>
        <v>2.7801075465578666</v>
      </c>
      <c r="W2160" s="230" t="e">
        <f>W2159/'Summary (banks)'!$W$94</f>
        <v>#DIV/0!</v>
      </c>
      <c r="X2160" s="230">
        <f>X2159/'Summary (banks)'!$X$94</f>
        <v>1.2703228844320837</v>
      </c>
      <c r="Z2160" s="399"/>
    </row>
    <row r="2161" spans="1:26" s="386" customFormat="1" x14ac:dyDescent="0.25">
      <c r="A2161" s="683"/>
      <c r="B2161" s="688"/>
      <c r="C2161" s="383" t="s">
        <v>446</v>
      </c>
      <c r="D2161" s="264">
        <f>D2159/'Summary (banks)'!$D$97</f>
        <v>2.2451860645287369</v>
      </c>
      <c r="E2161" s="264" t="e">
        <f>E2159/'Summary (banks)'!$E$97</f>
        <v>#DIV/0!</v>
      </c>
      <c r="F2161" s="264" t="e">
        <f>F2159/'Summary (banks)'!$F$97</f>
        <v>#DIV/0!</v>
      </c>
      <c r="G2161" s="264">
        <f>G2159/'Summary (banks)'!$G$97</f>
        <v>-0.72836178496555859</v>
      </c>
      <c r="H2161" s="264" t="e">
        <f>H2159/'Summary (banks)'!$H$97</f>
        <v>#DIV/0!</v>
      </c>
      <c r="I2161" s="264" t="e">
        <f>I2159/'Summary (banks)'!$I$97</f>
        <v>#DIV/0!</v>
      </c>
      <c r="J2161" s="264">
        <f>J2159/'Summary (banks)'!$J$97</f>
        <v>-2.1899043977055448</v>
      </c>
      <c r="K2161" s="264">
        <f>K2159/'Summary (banks)'!$K$97</f>
        <v>1.7729091636654664</v>
      </c>
      <c r="L2161" s="264">
        <f>L2159/'Summary (banks)'!$L$97</f>
        <v>2.1503813369223868</v>
      </c>
      <c r="M2161" s="264" t="e">
        <f>M2159/'Summary (banks)'!$M$97</f>
        <v>#DIV/0!</v>
      </c>
      <c r="N2161" s="264" t="e">
        <f>N2159/'Summary (banks)'!$N$97</f>
        <v>#DIV/0!</v>
      </c>
      <c r="O2161" s="264" t="e">
        <f>O2159/'Summary (banks)'!$O$97</f>
        <v>#DIV/0!</v>
      </c>
      <c r="P2161" s="264" t="e">
        <f>P2159/'Summary (banks)'!$P$97</f>
        <v>#DIV/0!</v>
      </c>
      <c r="Q2161" s="264" t="e">
        <f>Q2159/'Summary (banks)'!$Q$97</f>
        <v>#DIV/0!</v>
      </c>
      <c r="R2161" s="264" t="e">
        <f>R2159/'Summary (banks)'!$R$97</f>
        <v>#DIV/0!</v>
      </c>
      <c r="S2161" s="264">
        <f>S2159/'Summary (banks)'!$S$97</f>
        <v>5.3849154746423924</v>
      </c>
      <c r="T2161" s="264" t="e">
        <f>T2159/'Summary (banks)'!$T$97</f>
        <v>#DIV/0!</v>
      </c>
      <c r="U2161" s="264" t="e">
        <f>U2159/'Summary (banks)'!$U$97</f>
        <v>#DIV/0!</v>
      </c>
      <c r="V2161" s="264">
        <f>V2159/'Summary (banks)'!$V$97</f>
        <v>2.2142421827387371</v>
      </c>
      <c r="W2161" s="264" t="e">
        <f>W2159/'Summary (banks)'!$W$97</f>
        <v>#DIV/0!</v>
      </c>
      <c r="X2161" s="264">
        <f>X2159/'Summary (banks)'!$X$97</f>
        <v>1.0864651319718113</v>
      </c>
      <c r="Y2161" s="264"/>
      <c r="Z2161" s="399"/>
    </row>
    <row r="2162" spans="1:26" s="230" customFormat="1" x14ac:dyDescent="0.25">
      <c r="A2162" s="683"/>
      <c r="B2162" s="688"/>
      <c r="C2162" s="385" t="s">
        <v>447</v>
      </c>
      <c r="D2162" s="230">
        <f>D2159/'Summary (banks)'!$D$105</f>
        <v>2.7324150180243185</v>
      </c>
      <c r="E2162" s="230" t="e">
        <f>E2159/'Summary (banks)'!$E$99</f>
        <v>#DIV/0!</v>
      </c>
      <c r="F2162" s="230" t="e">
        <f>F2159/'Summary (banks)'!$F$99</f>
        <v>#DIV/0!</v>
      </c>
      <c r="G2162" s="230">
        <f>G2159/'Summary (banks)'!$G$99</f>
        <v>2.7272108843537404</v>
      </c>
      <c r="H2162" s="230" t="e">
        <f>H2159/'Summary (banks)'!$H$99</f>
        <v>#DIV/0!</v>
      </c>
      <c r="I2162" s="230" t="e">
        <f>I2159/'Summary (banks)'!$I$99</f>
        <v>#DIV/0!</v>
      </c>
      <c r="J2162" s="230">
        <f>J2159/'Summary (banks)'!$J$99</f>
        <v>-1.6522813688212927</v>
      </c>
      <c r="K2162" s="230">
        <f>K2159/'Summary (banks)'!$K$99</f>
        <v>2.4596199524940618</v>
      </c>
      <c r="L2162" s="230">
        <f>L2159/'Summary (banks)'!$L$99</f>
        <v>1.3700332454430817</v>
      </c>
      <c r="M2162" s="230" t="e">
        <f>M2159/'Summary (banks)'!$M$99</f>
        <v>#DIV/0!</v>
      </c>
      <c r="N2162" s="230" t="e">
        <f>N2159/'Summary (banks)'!$N$99</f>
        <v>#DIV/0!</v>
      </c>
      <c r="O2162" s="230" t="e">
        <f>O2159/'Summary (banks)'!$O$99</f>
        <v>#DIV/0!</v>
      </c>
      <c r="P2162" s="230" t="e">
        <f>P2159/'Summary (banks)'!$P$99</f>
        <v>#DIV/0!</v>
      </c>
      <c r="Q2162" s="230" t="e">
        <f>Q2159/'Summary (banks)'!$Q$99</f>
        <v>#DIV/0!</v>
      </c>
      <c r="R2162" s="230" t="e">
        <f>R2159/'Summary (banks)'!$R$99</f>
        <v>#DIV/0!</v>
      </c>
      <c r="S2162" s="230">
        <f>S2159/'Summary (banks)'!$S$99</f>
        <v>3.625</v>
      </c>
      <c r="T2162" s="230" t="e">
        <f>T2159/'Summary (banks)'!$T$99</f>
        <v>#DIV/0!</v>
      </c>
      <c r="U2162" s="230" t="e">
        <f>U2159/'Summary (banks)'!$U$99</f>
        <v>#DIV/0!</v>
      </c>
      <c r="V2162" s="230">
        <f>V2159/'Summary (banks)'!$V$99</f>
        <v>1.4404612314287826</v>
      </c>
      <c r="W2162" s="230" t="e">
        <f>W2159/'Summary (banks)'!$W$99</f>
        <v>#DIV/0!</v>
      </c>
      <c r="X2162" s="230">
        <f>X2159/'Summary (banks)'!$X$99</f>
        <v>0.91661335039454039</v>
      </c>
      <c r="Z2162" s="399"/>
    </row>
    <row r="2163" spans="1:26" s="51" customFormat="1" ht="15.75" thickBot="1" x14ac:dyDescent="0.3">
      <c r="A2163" s="422"/>
      <c r="B2163" s="423"/>
      <c r="C2163" s="424"/>
      <c r="D2163" s="425"/>
      <c r="E2163" s="426"/>
      <c r="F2163" s="426"/>
      <c r="G2163" s="426"/>
      <c r="H2163" s="426"/>
      <c r="I2163" s="426"/>
      <c r="J2163" s="426"/>
      <c r="K2163" s="426"/>
      <c r="L2163" s="426"/>
      <c r="M2163" s="426"/>
      <c r="N2163" s="426"/>
      <c r="O2163" s="426"/>
      <c r="P2163" s="426"/>
      <c r="Q2163" s="426"/>
      <c r="R2163" s="426"/>
      <c r="S2163" s="426"/>
      <c r="T2163" s="426"/>
      <c r="U2163" s="426"/>
      <c r="V2163" s="426"/>
      <c r="W2163" s="426"/>
      <c r="X2163" s="426"/>
      <c r="Y2163" s="97"/>
      <c r="Z2163" s="97"/>
    </row>
    <row r="2164" spans="1:26" s="204" customFormat="1" ht="15.75" thickBot="1" x14ac:dyDescent="0.3">
      <c r="A2164" s="682" t="s">
        <v>363</v>
      </c>
      <c r="B2164" s="684" t="s">
        <v>331</v>
      </c>
      <c r="C2164" s="188" t="s">
        <v>2</v>
      </c>
      <c r="D2164" s="203">
        <f>SUM(E2164:X2164)</f>
        <v>104</v>
      </c>
      <c r="E2164" s="203"/>
      <c r="F2164" s="203"/>
      <c r="G2164" s="203"/>
      <c r="H2164" s="203"/>
      <c r="I2164" s="203"/>
      <c r="J2164" s="188"/>
      <c r="K2164" s="188"/>
      <c r="L2164" s="188">
        <f>'Société Générale'!C30</f>
        <v>46</v>
      </c>
      <c r="M2164" s="188">
        <f>'BPCE group'!C24</f>
        <v>58</v>
      </c>
      <c r="N2164" s="188"/>
      <c r="O2164" s="188"/>
      <c r="P2164" s="188"/>
      <c r="Q2164" s="188"/>
      <c r="R2164" s="188"/>
      <c r="S2164" s="188"/>
      <c r="T2164" s="188"/>
      <c r="U2164" s="188"/>
      <c r="V2164" s="188"/>
      <c r="W2164" s="188"/>
      <c r="X2164" s="188"/>
      <c r="Y2164" s="188"/>
      <c r="Z2164" s="404"/>
    </row>
    <row r="2165" spans="1:26" s="23" customFormat="1" x14ac:dyDescent="0.25">
      <c r="A2165" s="683"/>
      <c r="B2165" s="685"/>
      <c r="C2165" s="189" t="s">
        <v>333</v>
      </c>
      <c r="D2165" s="230">
        <f>D2164/'Summary (banks)'!$D$3</f>
        <v>2.1293697346167262E-4</v>
      </c>
      <c r="E2165" s="230">
        <f>E2164/'Summary (banks)'!$E$3</f>
        <v>0</v>
      </c>
      <c r="F2165" s="230">
        <f>F2164/'Summary (banks)'!$F$3</f>
        <v>0</v>
      </c>
      <c r="G2165" s="230">
        <f>G2164/'Summary (banks)'!$G$3</f>
        <v>0</v>
      </c>
      <c r="H2165" s="230">
        <f>H2164/'Summary (banks)'!$H$3</f>
        <v>0</v>
      </c>
      <c r="I2165" s="230">
        <f>I2164/'Summary (banks)'!$I$3</f>
        <v>0</v>
      </c>
      <c r="J2165" s="230">
        <f>J2164/'Summary (banks)'!$J$3</f>
        <v>0</v>
      </c>
      <c r="K2165" s="230">
        <f>K2164/'Summary (banks)'!$K$3</f>
        <v>0</v>
      </c>
      <c r="L2165" s="230">
        <f>L2164/'Summary (banks)'!$L$3</f>
        <v>1.793861872635807E-3</v>
      </c>
      <c r="M2165" s="230">
        <f>M2164/'Summary (banks)'!$M$3</f>
        <v>2.4304391552128729E-3</v>
      </c>
      <c r="N2165" s="230">
        <f>N2164/'Summary (banks)'!$N$3</f>
        <v>0</v>
      </c>
      <c r="O2165" s="230">
        <f>O2164/'Summary (banks)'!$O$3</f>
        <v>0</v>
      </c>
      <c r="P2165" s="230">
        <f>P2164/'Summary (banks)'!$P$3</f>
        <v>0</v>
      </c>
      <c r="Q2165" s="230">
        <f>Q2164/'Summary (banks)'!$Q$3</f>
        <v>0</v>
      </c>
      <c r="R2165" s="230">
        <f>R2164/'Summary (banks)'!$R$3</f>
        <v>0</v>
      </c>
      <c r="S2165" s="230">
        <f>S2164/'Summary (banks)'!$S$3</f>
        <v>0</v>
      </c>
      <c r="T2165" s="230">
        <f>T2164/'Summary (banks)'!$T$3</f>
        <v>0</v>
      </c>
      <c r="U2165" s="230">
        <f>U2164/'Summary (banks)'!$U$3</f>
        <v>0</v>
      </c>
      <c r="V2165" s="230">
        <f>V2164/'Summary (banks)'!$V$3</f>
        <v>0</v>
      </c>
      <c r="W2165" s="230">
        <f>W2164/'Summary (banks)'!$W$3</f>
        <v>0</v>
      </c>
      <c r="X2165" s="230">
        <f>X2164/'Summary (banks)'!$X$3</f>
        <v>0</v>
      </c>
      <c r="Y2165" s="204"/>
      <c r="Z2165" s="397"/>
    </row>
    <row r="2166" spans="1:26" s="360" customFormat="1" ht="15.75" thickBot="1" x14ac:dyDescent="0.3">
      <c r="A2166" s="683"/>
      <c r="B2166" s="685"/>
      <c r="C2166" s="359" t="s">
        <v>334</v>
      </c>
      <c r="D2166" s="264">
        <f>D2164/'Summary (banks)'!$D$7</f>
        <v>4.0568093207722297E-4</v>
      </c>
      <c r="E2166" s="264">
        <f>E2164/'Summary (banks)'!$E$7</f>
        <v>0</v>
      </c>
      <c r="F2166" s="264">
        <f>F2164/'Summary (banks)'!$F$7</f>
        <v>0</v>
      </c>
      <c r="G2166" s="264">
        <f>G2164/'Summary (banks)'!$G$7</f>
        <v>0</v>
      </c>
      <c r="H2166" s="264">
        <f>H2164/'Summary (banks)'!$H$7</f>
        <v>0</v>
      </c>
      <c r="I2166" s="264">
        <f>I2164/'Summary (banks)'!$I$7</f>
        <v>0</v>
      </c>
      <c r="J2166" s="264">
        <f>J2164/'Summary (banks)'!$J$7</f>
        <v>0</v>
      </c>
      <c r="K2166" s="264">
        <f>K2164/'Summary (banks)'!$K$7</f>
        <v>0</v>
      </c>
      <c r="L2166" s="264">
        <f>L2164/'Summary (banks)'!$L$7</f>
        <v>3.3958364092721099E-3</v>
      </c>
      <c r="M2166" s="264">
        <f>M2164/'Summary (banks)'!$M$7</f>
        <v>1.2220817530552043E-2</v>
      </c>
      <c r="N2166" s="264">
        <f>N2164/'Summary (banks)'!$N$7</f>
        <v>0</v>
      </c>
      <c r="O2166" s="264">
        <f>O2164/'Summary (banks)'!$O$7</f>
        <v>0</v>
      </c>
      <c r="P2166" s="264">
        <f>P2164/'Summary (banks)'!$P$7</f>
        <v>0</v>
      </c>
      <c r="Q2166" s="264">
        <f>Q2164/'Summary (banks)'!$Q$7</f>
        <v>0</v>
      </c>
      <c r="R2166" s="264">
        <f>R2164/'Summary (banks)'!$R$7</f>
        <v>0</v>
      </c>
      <c r="S2166" s="264">
        <f>S2164/'Summary (banks)'!$S$7</f>
        <v>0</v>
      </c>
      <c r="T2166" s="264">
        <f>T2164/'Summary (banks)'!$T$7</f>
        <v>0</v>
      </c>
      <c r="U2166" s="264">
        <f>U2164/'Summary (banks)'!$U$7</f>
        <v>0</v>
      </c>
      <c r="V2166" s="264">
        <f>V2164/'Summary (banks)'!$V$7</f>
        <v>0</v>
      </c>
      <c r="W2166" s="264">
        <f>W2164/'Summary (banks)'!$W$7</f>
        <v>0</v>
      </c>
      <c r="X2166" s="264">
        <f>X2164/'Summary (banks)'!$X$7</f>
        <v>0</v>
      </c>
      <c r="Z2166" s="397"/>
    </row>
    <row r="2167" spans="1:26" s="204" customFormat="1" ht="15.75" thickBot="1" x14ac:dyDescent="0.3">
      <c r="A2167" s="683"/>
      <c r="B2167" s="685"/>
      <c r="C2167" s="188" t="s">
        <v>6</v>
      </c>
      <c r="D2167" s="203">
        <f>SUM(E2167:X2167)</f>
        <v>23</v>
      </c>
      <c r="E2167" s="203"/>
      <c r="F2167" s="203"/>
      <c r="G2167" s="203"/>
      <c r="H2167" s="203"/>
      <c r="I2167" s="203"/>
      <c r="J2167" s="188"/>
      <c r="K2167" s="188"/>
      <c r="L2167" s="188">
        <f>'Société Générale'!E30</f>
        <v>3</v>
      </c>
      <c r="M2167" s="188">
        <f>'BPCE group'!E24</f>
        <v>20</v>
      </c>
      <c r="N2167" s="188"/>
      <c r="O2167" s="188"/>
      <c r="P2167" s="188"/>
      <c r="Q2167" s="188"/>
      <c r="R2167" s="188"/>
      <c r="S2167" s="188"/>
      <c r="T2167" s="188"/>
      <c r="U2167" s="188"/>
      <c r="V2167" s="188"/>
      <c r="W2167" s="188"/>
      <c r="X2167" s="188"/>
      <c r="Y2167" s="188"/>
      <c r="Z2167" s="404"/>
    </row>
    <row r="2168" spans="1:26" s="23" customFormat="1" x14ac:dyDescent="0.25">
      <c r="A2168" s="683"/>
      <c r="B2168" s="685"/>
      <c r="C2168" s="189" t="s">
        <v>335</v>
      </c>
      <c r="D2168" s="230">
        <f>D2167/'Summary (banks)'!$D$29</f>
        <v>2.438538639501444E-4</v>
      </c>
      <c r="E2168" s="230">
        <f>E2167/'Summary (banks)'!$E$29</f>
        <v>0</v>
      </c>
      <c r="F2168" s="230">
        <f>F2167/'Summary (banks)'!$F$29</f>
        <v>0</v>
      </c>
      <c r="G2168" s="230">
        <f>G2167/'Summary (banks)'!$G$29</f>
        <v>0</v>
      </c>
      <c r="H2168" s="230">
        <f>H2167/'Summary (banks)'!$H$29</f>
        <v>0</v>
      </c>
      <c r="I2168" s="230">
        <f>I2167/'Summary (banks)'!$I$29</f>
        <v>0</v>
      </c>
      <c r="J2168" s="230">
        <f>J2167/'Summary (banks)'!$J$29</f>
        <v>0</v>
      </c>
      <c r="K2168" s="230">
        <f>K2167/'Summary (banks)'!$K$29</f>
        <v>0</v>
      </c>
      <c r="L2168" s="230">
        <f>L2167/'Summary (banks)'!$L$29</f>
        <v>4.9091801669121256E-4</v>
      </c>
      <c r="M2168" s="230">
        <f>M2167/'Summary (banks)'!$M$29</f>
        <v>3.0284675953967293E-3</v>
      </c>
      <c r="N2168" s="230">
        <f>N2167/'Summary (banks)'!$N$29</f>
        <v>0</v>
      </c>
      <c r="O2168" s="230">
        <f>O2167/'Summary (banks)'!$O$29</f>
        <v>0</v>
      </c>
      <c r="P2168" s="230">
        <f>P2167/'Summary (banks)'!$P$29</f>
        <v>0</v>
      </c>
      <c r="Q2168" s="230">
        <f>Q2167/'Summary (banks)'!$Q$29</f>
        <v>0</v>
      </c>
      <c r="R2168" s="230">
        <f>R2167/'Summary (banks)'!$R$29</f>
        <v>0</v>
      </c>
      <c r="S2168" s="230">
        <f>S2167/'Summary (banks)'!$S$29</f>
        <v>0</v>
      </c>
      <c r="T2168" s="230">
        <f>T2167/'Summary (banks)'!$T$29</f>
        <v>0</v>
      </c>
      <c r="U2168" s="230">
        <f>U2167/'Summary (banks)'!$U$29</f>
        <v>0</v>
      </c>
      <c r="V2168" s="230">
        <f>V2167/'Summary (banks)'!$V$29</f>
        <v>0</v>
      </c>
      <c r="W2168" s="230">
        <f>W2167/'Summary (banks)'!$W$29</f>
        <v>0</v>
      </c>
      <c r="X2168" s="230">
        <f>X2167/'Summary (banks)'!$X$29</f>
        <v>0</v>
      </c>
      <c r="Y2168" s="204"/>
      <c r="Z2168" s="397"/>
    </row>
    <row r="2169" spans="1:26" s="360" customFormat="1" ht="15.75" thickBot="1" x14ac:dyDescent="0.3">
      <c r="A2169" s="683"/>
      <c r="B2169" s="685"/>
      <c r="C2169" s="359" t="s">
        <v>336</v>
      </c>
      <c r="D2169" s="264">
        <f>D2167/'Summary (banks)'!$D$33</f>
        <v>3.3980574084925894E-4</v>
      </c>
      <c r="E2169" s="264">
        <f>E2167/'Summary (banks)'!$E$33</f>
        <v>0</v>
      </c>
      <c r="F2169" s="264">
        <f>F2167/'Summary (banks)'!$F$33</f>
        <v>0</v>
      </c>
      <c r="G2169" s="264">
        <f>G2167/'Summary (banks)'!$G$33</f>
        <v>0</v>
      </c>
      <c r="H2169" s="264">
        <f>H2167/'Summary (banks)'!$H$33</f>
        <v>0</v>
      </c>
      <c r="I2169" s="264">
        <f>I2167/'Summary (banks)'!$I$33</f>
        <v>0</v>
      </c>
      <c r="J2169" s="264">
        <f>J2167/'Summary (banks)'!$J$33</f>
        <v>0</v>
      </c>
      <c r="K2169" s="264">
        <f>K2167/'Summary (banks)'!$K$33</f>
        <v>0</v>
      </c>
      <c r="L2169" s="264">
        <f>L2167/'Summary (banks)'!$L$33</f>
        <v>6.7294751009421266E-4</v>
      </c>
      <c r="M2169" s="264">
        <f>M2167/'Summary (banks)'!$M$33</f>
        <v>1.1580775911986103E-2</v>
      </c>
      <c r="N2169" s="264">
        <f>N2167/'Summary (banks)'!$N$33</f>
        <v>0</v>
      </c>
      <c r="O2169" s="264">
        <f>O2167/'Summary (banks)'!$O$33</f>
        <v>0</v>
      </c>
      <c r="P2169" s="264">
        <f>P2167/'Summary (banks)'!$P$33</f>
        <v>0</v>
      </c>
      <c r="Q2169" s="264">
        <f>Q2167/'Summary (banks)'!$Q$33</f>
        <v>0</v>
      </c>
      <c r="R2169" s="264">
        <f>R2167/'Summary (banks)'!$R$33</f>
        <v>0</v>
      </c>
      <c r="S2169" s="264">
        <f>S2167/'Summary (banks)'!$S$33</f>
        <v>0</v>
      </c>
      <c r="T2169" s="264">
        <f>T2167/'Summary (banks)'!$T$33</f>
        <v>0</v>
      </c>
      <c r="U2169" s="264">
        <f>U2167/'Summary (banks)'!$U$33</f>
        <v>0</v>
      </c>
      <c r="V2169" s="264">
        <f>V2167/'Summary (banks)'!$V$33</f>
        <v>0</v>
      </c>
      <c r="W2169" s="264">
        <f>W2167/'Summary (banks)'!$W$33</f>
        <v>0</v>
      </c>
      <c r="X2169" s="264">
        <f>X2167/'Summary (banks)'!$X$33</f>
        <v>0</v>
      </c>
      <c r="Z2169" s="397"/>
    </row>
    <row r="2170" spans="1:26" s="204" customFormat="1" ht="15.75" thickBot="1" x14ac:dyDescent="0.3">
      <c r="A2170" s="683"/>
      <c r="B2170" s="685"/>
      <c r="C2170" s="188" t="s">
        <v>400</v>
      </c>
      <c r="D2170" s="203">
        <f>SUM(E2170:X2170)</f>
        <v>10</v>
      </c>
      <c r="E2170" s="203"/>
      <c r="F2170" s="203"/>
      <c r="G2170" s="203"/>
      <c r="H2170" s="203"/>
      <c r="I2170" s="203"/>
      <c r="J2170" s="188"/>
      <c r="K2170" s="188"/>
      <c r="L2170" s="188">
        <f>'Société Générale'!F30</f>
        <v>2</v>
      </c>
      <c r="M2170" s="188">
        <f>'BPCE group'!F24</f>
        <v>8</v>
      </c>
      <c r="N2170" s="188"/>
      <c r="O2170" s="188"/>
      <c r="P2170" s="188"/>
      <c r="Q2170" s="188"/>
      <c r="R2170" s="188"/>
      <c r="S2170" s="188"/>
      <c r="T2170" s="188"/>
      <c r="U2170" s="188"/>
      <c r="V2170" s="188"/>
      <c r="W2170" s="188"/>
      <c r="X2170" s="188"/>
      <c r="Y2170" s="188"/>
      <c r="Z2170" s="404"/>
    </row>
    <row r="2171" spans="1:26" s="23" customFormat="1" x14ac:dyDescent="0.25">
      <c r="A2171" s="683"/>
      <c r="B2171" s="685"/>
      <c r="C2171" s="189" t="s">
        <v>401</v>
      </c>
      <c r="D2171" s="230">
        <f>D2170/'Summary (banks)'!$D$42</f>
        <v>3.584565513205033E-4</v>
      </c>
      <c r="E2171" s="230">
        <f>E2170/'Summary (banks)'!$E$42</f>
        <v>0</v>
      </c>
      <c r="F2171" s="230">
        <f>F2170/'Summary (banks)'!$F$42</f>
        <v>0</v>
      </c>
      <c r="G2171" s="230">
        <f>G2170/'Summary (banks)'!$G$42</f>
        <v>0</v>
      </c>
      <c r="H2171" s="230">
        <f>H2170/'Summary (banks)'!$H$42</f>
        <v>0</v>
      </c>
      <c r="I2171" s="230">
        <f>I2170/'Summary (banks)'!$I$42</f>
        <v>0</v>
      </c>
      <c r="J2171" s="230">
        <f>J2170/'Summary (banks)'!$J$42</f>
        <v>0</v>
      </c>
      <c r="K2171" s="230">
        <f>K2170/'Summary (banks)'!$K$42</f>
        <v>0</v>
      </c>
      <c r="L2171" s="230">
        <f>L2170/'Summary (banks)'!$L$42</f>
        <v>1.1682242990654205E-3</v>
      </c>
      <c r="M2171" s="230">
        <f>M2170/'Summary (banks)'!$M$42</f>
        <v>3.4453057708871662E-3</v>
      </c>
      <c r="N2171" s="230">
        <f>N2170/'Summary (banks)'!$N$42</f>
        <v>0</v>
      </c>
      <c r="O2171" s="230">
        <f>O2170/'Summary (banks)'!$O$42</f>
        <v>0</v>
      </c>
      <c r="P2171" s="230">
        <f>P2170/'Summary (banks)'!$P$42</f>
        <v>0</v>
      </c>
      <c r="Q2171" s="230">
        <f>Q2170/'Summary (banks)'!$Q$42</f>
        <v>0</v>
      </c>
      <c r="R2171" s="230">
        <f>R2170/'Summary (banks)'!$R$42</f>
        <v>0</v>
      </c>
      <c r="S2171" s="230">
        <f>S2170/'Summary (banks)'!$S$42</f>
        <v>0</v>
      </c>
      <c r="T2171" s="230">
        <f>T2170/'Summary (banks)'!$T$42</f>
        <v>0</v>
      </c>
      <c r="U2171" s="230">
        <f>U2170/'Summary (banks)'!$U$42</f>
        <v>0</v>
      </c>
      <c r="V2171" s="230">
        <f>V2170/'Summary (banks)'!$V$42</f>
        <v>0</v>
      </c>
      <c r="W2171" s="230">
        <f>W2170/'Summary (banks)'!$W$42</f>
        <v>0</v>
      </c>
      <c r="X2171" s="230">
        <f>X2170/'Summary (banks)'!$X$42</f>
        <v>0</v>
      </c>
      <c r="Y2171" s="204"/>
      <c r="Z2171" s="397"/>
    </row>
    <row r="2172" spans="1:26" s="360" customFormat="1" ht="15.75" thickBot="1" x14ac:dyDescent="0.3">
      <c r="A2172" s="683"/>
      <c r="B2172" s="685"/>
      <c r="C2172" s="359" t="s">
        <v>402</v>
      </c>
      <c r="D2172" s="264">
        <f>D2170/'Summary (banks)'!$D$46</f>
        <v>5.3659192202799258E-4</v>
      </c>
      <c r="E2172" s="264">
        <f>E2170/'Summary (banks)'!$E$46</f>
        <v>0</v>
      </c>
      <c r="F2172" s="264">
        <f>F2170/'Summary (banks)'!$F$46</f>
        <v>0</v>
      </c>
      <c r="G2172" s="264">
        <f>G2170/'Summary (banks)'!$G$46</f>
        <v>0</v>
      </c>
      <c r="H2172" s="264">
        <f>H2170/'Summary (banks)'!$H$46</f>
        <v>0</v>
      </c>
      <c r="I2172" s="264">
        <f>I2170/'Summary (banks)'!$I$46</f>
        <v>0</v>
      </c>
      <c r="J2172" s="264">
        <f>J2170/'Summary (banks)'!$J$46</f>
        <v>0</v>
      </c>
      <c r="K2172" s="264">
        <f>K2170/'Summary (banks)'!$K$46</f>
        <v>0</v>
      </c>
      <c r="L2172" s="264">
        <f>L2170/'Summary (banks)'!$L$46</f>
        <v>1.7667844522968198E-3</v>
      </c>
      <c r="M2172" s="264">
        <f>M2170/'Summary (banks)'!$M$46</f>
        <v>1.4234875444839857E-2</v>
      </c>
      <c r="N2172" s="264">
        <f>N2170/'Summary (banks)'!$N$46</f>
        <v>0</v>
      </c>
      <c r="O2172" s="264">
        <f>O2170/'Summary (banks)'!$O$46</f>
        <v>0</v>
      </c>
      <c r="P2172" s="264">
        <f>P2170/'Summary (banks)'!$P$46</f>
        <v>0</v>
      </c>
      <c r="Q2172" s="264">
        <f>Q2170/'Summary (banks)'!$Q$46</f>
        <v>0</v>
      </c>
      <c r="R2172" s="264">
        <f>R2170/'Summary (banks)'!$R$46</f>
        <v>0</v>
      </c>
      <c r="S2172" s="264">
        <f>S2170/'Summary (banks)'!$S$46</f>
        <v>0</v>
      </c>
      <c r="T2172" s="264">
        <f>T2170/'Summary (banks)'!$T$46</f>
        <v>0</v>
      </c>
      <c r="U2172" s="264">
        <f>U2170/'Summary (banks)'!$U$46</f>
        <v>0</v>
      </c>
      <c r="V2172" s="264">
        <f>V2170/'Summary (banks)'!$V$46</f>
        <v>0</v>
      </c>
      <c r="W2172" s="264">
        <f>W2170/'Summary (banks)'!$W$46</f>
        <v>0</v>
      </c>
      <c r="X2172" s="264">
        <f>X2170/'Summary (banks)'!$X$46</f>
        <v>0</v>
      </c>
      <c r="Z2172" s="397"/>
    </row>
    <row r="2173" spans="1:26" s="204" customFormat="1" ht="15.75" thickBot="1" x14ac:dyDescent="0.3">
      <c r="A2173" s="683"/>
      <c r="B2173" s="685"/>
      <c r="C2173" s="188" t="s">
        <v>3</v>
      </c>
      <c r="D2173" s="188">
        <f>SUM(E2173:X2173)</f>
        <v>584</v>
      </c>
      <c r="E2173" s="188"/>
      <c r="F2173" s="188"/>
      <c r="G2173" s="188"/>
      <c r="H2173" s="188"/>
      <c r="I2173" s="188"/>
      <c r="J2173" s="188"/>
      <c r="K2173" s="188"/>
      <c r="L2173" s="188">
        <f>'Société Générale'!D30</f>
        <v>288</v>
      </c>
      <c r="M2173" s="188">
        <f>'BPCE group'!D24</f>
        <v>296</v>
      </c>
      <c r="N2173" s="188"/>
      <c r="O2173" s="188"/>
      <c r="P2173" s="188"/>
      <c r="Q2173" s="188"/>
      <c r="R2173" s="188"/>
      <c r="S2173" s="188"/>
      <c r="T2173" s="188"/>
      <c r="U2173" s="188"/>
      <c r="V2173" s="188"/>
      <c r="W2173" s="188"/>
      <c r="X2173" s="188"/>
      <c r="Y2173" s="188"/>
      <c r="Z2173" s="404"/>
    </row>
    <row r="2174" spans="1:26" s="23" customFormat="1" x14ac:dyDescent="0.25">
      <c r="A2174" s="683"/>
      <c r="B2174" s="685"/>
      <c r="C2174" s="189" t="s">
        <v>337</v>
      </c>
      <c r="D2174" s="230">
        <f>D2173/'Summary (banks)'!$D$16</f>
        <v>2.7841156666574498E-4</v>
      </c>
      <c r="E2174" s="230">
        <f>E2173/'Summary (banks)'!$E$16</f>
        <v>0</v>
      </c>
      <c r="F2174" s="230">
        <f>F2173/'Summary (banks)'!$F$16</f>
        <v>0</v>
      </c>
      <c r="G2174" s="230">
        <f>G2173/'Summary (banks)'!$G$16</f>
        <v>0</v>
      </c>
      <c r="H2174" s="230">
        <f>H2173/'Summary (banks)'!$H$16</f>
        <v>0</v>
      </c>
      <c r="I2174" s="230">
        <f>I2173/'Summary (banks)'!$I$16</f>
        <v>0</v>
      </c>
      <c r="J2174" s="230">
        <f>J2173/'Summary (banks)'!$J$16</f>
        <v>0</v>
      </c>
      <c r="K2174" s="230">
        <f>K2173/'Summary (banks)'!$K$16</f>
        <v>0</v>
      </c>
      <c r="L2174" s="230">
        <f>L2173/'Summary (banks)'!$L$16</f>
        <v>2.1865225181450999E-3</v>
      </c>
      <c r="M2174" s="230">
        <f>M2173/'Summary (banks)'!$M$16</f>
        <v>2.8769426652541139E-3</v>
      </c>
      <c r="N2174" s="230">
        <f>N2173/'Summary (banks)'!$N$16</f>
        <v>0</v>
      </c>
      <c r="O2174" s="230">
        <f>O2173/'Summary (banks)'!$O$16</f>
        <v>0</v>
      </c>
      <c r="P2174" s="230">
        <f>P2173/'Summary (banks)'!$P$16</f>
        <v>0</v>
      </c>
      <c r="Q2174" s="230">
        <f>Q2173/'Summary (banks)'!$Q$16</f>
        <v>0</v>
      </c>
      <c r="R2174" s="230">
        <f>R2173/'Summary (banks)'!$R$16</f>
        <v>0</v>
      </c>
      <c r="S2174" s="230">
        <f>S2173/'Summary (banks)'!$S$16</f>
        <v>0</v>
      </c>
      <c r="T2174" s="230">
        <f>T2173/'Summary (banks)'!$T$16</f>
        <v>0</v>
      </c>
      <c r="U2174" s="230">
        <f>U2173/'Summary (banks)'!$U$16</f>
        <v>0</v>
      </c>
      <c r="V2174" s="230">
        <f>V2173/'Summary (banks)'!$V$16</f>
        <v>0</v>
      </c>
      <c r="W2174" s="230">
        <f>W2173/'Summary (banks)'!$W$16</f>
        <v>0</v>
      </c>
      <c r="X2174" s="230">
        <f>X2173/'Summary (banks)'!$X$16</f>
        <v>0</v>
      </c>
      <c r="Y2174" s="204"/>
      <c r="Z2174" s="397"/>
    </row>
    <row r="2175" spans="1:26" s="365" customFormat="1" ht="15.75" thickBot="1" x14ac:dyDescent="0.3">
      <c r="A2175" s="683"/>
      <c r="B2175" s="685"/>
      <c r="C2175" s="359" t="s">
        <v>338</v>
      </c>
      <c r="D2175" s="264">
        <f>D2173/'Summary (banks)'!$D$20</f>
        <v>4.9818767173185903E-4</v>
      </c>
      <c r="E2175" s="264">
        <f>E2173/'Summary (banks)'!$E$20</f>
        <v>0</v>
      </c>
      <c r="F2175" s="264">
        <f>F2173/'Summary (banks)'!$F$20</f>
        <v>0</v>
      </c>
      <c r="G2175" s="264">
        <f>G2173/'Summary (banks)'!$G$20</f>
        <v>0</v>
      </c>
      <c r="H2175" s="264">
        <f>H2173/'Summary (banks)'!$H$20</f>
        <v>0</v>
      </c>
      <c r="I2175" s="264">
        <f>I2173/'Summary (banks)'!$I$20</f>
        <v>0</v>
      </c>
      <c r="J2175" s="264">
        <f>J2173/'Summary (banks)'!$J$20</f>
        <v>0</v>
      </c>
      <c r="K2175" s="264">
        <f>K2173/'Summary (banks)'!$K$20</f>
        <v>0</v>
      </c>
      <c r="L2175" s="264">
        <f>L2173/'Summary (banks)'!$L$20</f>
        <v>3.5953260761010684E-3</v>
      </c>
      <c r="M2175" s="264">
        <f>M2173/'Summary (banks)'!$M$20</f>
        <v>2.5396825396825397E-2</v>
      </c>
      <c r="N2175" s="264">
        <f>N2173/'Summary (banks)'!$N$20</f>
        <v>0</v>
      </c>
      <c r="O2175" s="264">
        <f>O2173/'Summary (banks)'!$O$20</f>
        <v>0</v>
      </c>
      <c r="P2175" s="264">
        <f>P2173/'Summary (banks)'!$P$20</f>
        <v>0</v>
      </c>
      <c r="Q2175" s="264">
        <f>Q2173/'Summary (banks)'!$Q$20</f>
        <v>0</v>
      </c>
      <c r="R2175" s="264">
        <f>R2173/'Summary (banks)'!$R$20</f>
        <v>0</v>
      </c>
      <c r="S2175" s="264">
        <f>S2173/'Summary (banks)'!$S$20</f>
        <v>0</v>
      </c>
      <c r="T2175" s="264">
        <f>T2173/'Summary (banks)'!$T$20</f>
        <v>0</v>
      </c>
      <c r="U2175" s="264">
        <f>U2173/'Summary (banks)'!$U$20</f>
        <v>0</v>
      </c>
      <c r="V2175" s="264">
        <f>V2173/'Summary (banks)'!$V$20</f>
        <v>0</v>
      </c>
      <c r="W2175" s="264">
        <f>W2173/'Summary (banks)'!$W$20</f>
        <v>0</v>
      </c>
      <c r="X2175" s="264">
        <f>X2173/'Summary (banks)'!$X$20</f>
        <v>0</v>
      </c>
      <c r="Y2175" s="360"/>
      <c r="Z2175" s="397"/>
    </row>
    <row r="2176" spans="1:26" s="230" customFormat="1" ht="15" customHeight="1" thickTop="1" thickBot="1" x14ac:dyDescent="0.3">
      <c r="A2176" s="683"/>
      <c r="B2176" s="685"/>
      <c r="C2176" s="190" t="s">
        <v>405</v>
      </c>
      <c r="D2176" s="188"/>
      <c r="E2176" s="190"/>
      <c r="F2176" s="190"/>
      <c r="G2176" s="190"/>
      <c r="H2176" s="188"/>
      <c r="I2176" s="188"/>
      <c r="J2176" s="190"/>
      <c r="K2176" s="190"/>
      <c r="L2176" s="190"/>
      <c r="M2176" s="190"/>
      <c r="N2176" s="190"/>
      <c r="O2176" s="190"/>
      <c r="P2176" s="188"/>
      <c r="Q2176" s="188"/>
      <c r="R2176" s="190"/>
      <c r="S2176" s="190"/>
      <c r="T2176" s="188"/>
      <c r="U2176" s="188"/>
      <c r="V2176" s="188"/>
      <c r="W2176" s="188"/>
      <c r="X2176" s="188"/>
      <c r="Y2176" s="190"/>
      <c r="Z2176" s="405"/>
    </row>
    <row r="2177" spans="1:26" s="204" customFormat="1" ht="15.75" thickBot="1" x14ac:dyDescent="0.3">
      <c r="A2177" s="683"/>
      <c r="B2177" s="686"/>
      <c r="C2177" s="191" t="s">
        <v>406</v>
      </c>
      <c r="D2177" s="192"/>
      <c r="E2177" s="192"/>
      <c r="F2177" s="192"/>
      <c r="G2177" s="192"/>
      <c r="H2177" s="192"/>
      <c r="I2177" s="192"/>
      <c r="J2177" s="192"/>
      <c r="K2177" s="192"/>
      <c r="L2177" s="192"/>
      <c r="M2177" s="192"/>
      <c r="N2177" s="192"/>
      <c r="O2177" s="192"/>
      <c r="P2177" s="192"/>
      <c r="Q2177" s="192"/>
      <c r="R2177" s="192"/>
      <c r="S2177" s="192"/>
      <c r="T2177" s="192"/>
      <c r="U2177" s="192"/>
      <c r="V2177" s="192"/>
      <c r="W2177" s="192"/>
      <c r="X2177" s="192"/>
      <c r="Y2177" s="192"/>
      <c r="Z2177" s="398"/>
    </row>
    <row r="2178" spans="1:26" s="23" customFormat="1" ht="16.5" thickTop="1" thickBot="1" x14ac:dyDescent="0.3">
      <c r="A2178" s="683"/>
      <c r="B2178" s="687" t="s">
        <v>82</v>
      </c>
      <c r="C2178" s="200" t="s">
        <v>91</v>
      </c>
      <c r="D2178" s="200">
        <f>D2170/D2167</f>
        <v>0.43478260869565216</v>
      </c>
      <c r="E2178" s="200" t="e">
        <f>E2170/E2167</f>
        <v>#DIV/0!</v>
      </c>
      <c r="F2178" s="200" t="e">
        <f t="shared" ref="F2178:X2178" si="115">F2170/F2167</f>
        <v>#DIV/0!</v>
      </c>
      <c r="G2178" s="200" t="e">
        <f t="shared" si="115"/>
        <v>#DIV/0!</v>
      </c>
      <c r="H2178" s="200" t="e">
        <f t="shared" si="115"/>
        <v>#DIV/0!</v>
      </c>
      <c r="I2178" s="200" t="e">
        <f t="shared" si="115"/>
        <v>#DIV/0!</v>
      </c>
      <c r="J2178" s="200" t="e">
        <f t="shared" si="115"/>
        <v>#DIV/0!</v>
      </c>
      <c r="K2178" s="200" t="e">
        <f t="shared" si="115"/>
        <v>#DIV/0!</v>
      </c>
      <c r="L2178" s="200">
        <f t="shared" si="115"/>
        <v>0.66666666666666663</v>
      </c>
      <c r="M2178" s="200">
        <f t="shared" si="115"/>
        <v>0.4</v>
      </c>
      <c r="N2178" s="200" t="e">
        <f t="shared" si="115"/>
        <v>#DIV/0!</v>
      </c>
      <c r="O2178" s="200" t="e">
        <f t="shared" si="115"/>
        <v>#DIV/0!</v>
      </c>
      <c r="P2178" s="200" t="e">
        <f t="shared" si="115"/>
        <v>#DIV/0!</v>
      </c>
      <c r="Q2178" s="200" t="e">
        <f t="shared" si="115"/>
        <v>#DIV/0!</v>
      </c>
      <c r="R2178" s="200" t="e">
        <f t="shared" si="115"/>
        <v>#DIV/0!</v>
      </c>
      <c r="S2178" s="200" t="e">
        <f t="shared" si="115"/>
        <v>#DIV/0!</v>
      </c>
      <c r="T2178" s="200" t="e">
        <f t="shared" si="115"/>
        <v>#DIV/0!</v>
      </c>
      <c r="U2178" s="200" t="e">
        <f t="shared" si="115"/>
        <v>#DIV/0!</v>
      </c>
      <c r="V2178" s="200" t="e">
        <f t="shared" si="115"/>
        <v>#DIV/0!</v>
      </c>
      <c r="W2178" s="200" t="e">
        <f t="shared" si="115"/>
        <v>#DIV/0!</v>
      </c>
      <c r="X2178" s="200" t="e">
        <f t="shared" si="115"/>
        <v>#DIV/0!</v>
      </c>
      <c r="Y2178" s="200"/>
      <c r="Z2178" s="406" t="e">
        <f>MEDIAN(E2178:X2178)</f>
        <v>#DIV/0!</v>
      </c>
    </row>
    <row r="2179" spans="1:26" s="204" customFormat="1" ht="15.75" thickBot="1" x14ac:dyDescent="0.3">
      <c r="A2179" s="683"/>
      <c r="B2179" s="688"/>
      <c r="C2179" s="193" t="s">
        <v>407</v>
      </c>
      <c r="Z2179" s="397"/>
    </row>
    <row r="2180" spans="1:26" s="204" customFormat="1" ht="15.75" thickBot="1" x14ac:dyDescent="0.3">
      <c r="A2180" s="683"/>
      <c r="B2180" s="688"/>
      <c r="C2180" s="188" t="s">
        <v>497</v>
      </c>
      <c r="D2180" s="233">
        <f t="shared" ref="D2180:X2180" si="116">D2167/D2173</f>
        <v>3.9383561643835614E-2</v>
      </c>
      <c r="E2180" s="188" t="e">
        <f t="shared" si="116"/>
        <v>#DIV/0!</v>
      </c>
      <c r="F2180" s="188" t="e">
        <f t="shared" si="116"/>
        <v>#DIV/0!</v>
      </c>
      <c r="G2180" s="188" t="e">
        <f t="shared" si="116"/>
        <v>#DIV/0!</v>
      </c>
      <c r="H2180" s="188" t="e">
        <f t="shared" si="116"/>
        <v>#DIV/0!</v>
      </c>
      <c r="I2180" s="188" t="e">
        <f t="shared" si="116"/>
        <v>#DIV/0!</v>
      </c>
      <c r="J2180" s="188" t="e">
        <f t="shared" si="116"/>
        <v>#DIV/0!</v>
      </c>
      <c r="K2180" s="188" t="e">
        <f t="shared" si="116"/>
        <v>#DIV/0!</v>
      </c>
      <c r="L2180" s="188">
        <f t="shared" si="116"/>
        <v>1.0416666666666666E-2</v>
      </c>
      <c r="M2180" s="188">
        <f t="shared" si="116"/>
        <v>6.7567567567567571E-2</v>
      </c>
      <c r="N2180" s="188" t="e">
        <f t="shared" si="116"/>
        <v>#DIV/0!</v>
      </c>
      <c r="O2180" s="188" t="e">
        <f t="shared" si="116"/>
        <v>#DIV/0!</v>
      </c>
      <c r="P2180" s="188" t="e">
        <f t="shared" si="116"/>
        <v>#DIV/0!</v>
      </c>
      <c r="Q2180" s="188" t="e">
        <f t="shared" si="116"/>
        <v>#DIV/0!</v>
      </c>
      <c r="R2180" s="188" t="e">
        <f t="shared" si="116"/>
        <v>#DIV/0!</v>
      </c>
      <c r="S2180" s="188" t="e">
        <f t="shared" si="116"/>
        <v>#DIV/0!</v>
      </c>
      <c r="T2180" s="188" t="e">
        <f t="shared" si="116"/>
        <v>#DIV/0!</v>
      </c>
      <c r="U2180" s="188" t="e">
        <f t="shared" si="116"/>
        <v>#DIV/0!</v>
      </c>
      <c r="V2180" s="188" t="e">
        <f t="shared" si="116"/>
        <v>#DIV/0!</v>
      </c>
      <c r="W2180" s="188" t="e">
        <f t="shared" si="116"/>
        <v>#DIV/0!</v>
      </c>
      <c r="X2180" s="188" t="e">
        <f t="shared" si="116"/>
        <v>#DIV/0!</v>
      </c>
      <c r="Y2180" s="188"/>
      <c r="Z2180" s="404"/>
    </row>
    <row r="2181" spans="1:26" s="204" customFormat="1" x14ac:dyDescent="0.25">
      <c r="A2181" s="683"/>
      <c r="B2181" s="688"/>
      <c r="C2181" s="189" t="s">
        <v>445</v>
      </c>
      <c r="D2181" s="234">
        <f>D2180/'Summary (banks)'!$D$81</f>
        <v>0.87587547769849017</v>
      </c>
      <c r="E2181" s="230" t="e">
        <f>E2180/'Summary (banks)'!$E$81</f>
        <v>#DIV/0!</v>
      </c>
      <c r="F2181" s="230" t="e">
        <f>F2180/'Summary (banks)'!$F$81</f>
        <v>#DIV/0!</v>
      </c>
      <c r="G2181" s="230" t="e">
        <f>G2180/'Summary (banks)'!$G$81</f>
        <v>#DIV/0!</v>
      </c>
      <c r="H2181" s="230" t="e">
        <f>H2180/'Summary (banks)'!$H$81</f>
        <v>#DIV/0!</v>
      </c>
      <c r="I2181" s="230" t="e">
        <f>I2180/'Summary (banks)'!$I$81</f>
        <v>#DIV/0!</v>
      </c>
      <c r="J2181" s="230" t="e">
        <f>J2180/'Summary (banks)'!$J$81</f>
        <v>#DIV/0!</v>
      </c>
      <c r="K2181" s="230" t="e">
        <f>K2180/'Summary (banks)'!$K$81</f>
        <v>#DIV/0!</v>
      </c>
      <c r="L2181" s="230">
        <f>L2180/'Summary (banks)'!$L$81</f>
        <v>0.22451999127256858</v>
      </c>
      <c r="M2181" s="230">
        <f>M2180/'Summary (banks)'!$M$81</f>
        <v>1.0526687347553489</v>
      </c>
      <c r="N2181" s="230" t="e">
        <f>N2180/'Summary (banks)'!$N$81</f>
        <v>#DIV/0!</v>
      </c>
      <c r="O2181" s="230" t="e">
        <f>O2180/'Summary (banks)'!$O$81</f>
        <v>#DIV/0!</v>
      </c>
      <c r="P2181" s="230" t="e">
        <f>P2180/'Summary (banks)'!$P$81</f>
        <v>#DIV/0!</v>
      </c>
      <c r="Q2181" s="230" t="e">
        <f>Q2180/'Summary (banks)'!$Q$81</f>
        <v>#DIV/0!</v>
      </c>
      <c r="R2181" s="230" t="e">
        <f>R2180/'Summary (banks)'!$R$81</f>
        <v>#DIV/0!</v>
      </c>
      <c r="S2181" s="230" t="e">
        <f>S2180/'Summary (banks)'!$S$81</f>
        <v>#DIV/0!</v>
      </c>
      <c r="T2181" s="230" t="e">
        <f>T2180/'Summary (banks)'!$T$81</f>
        <v>#DIV/0!</v>
      </c>
      <c r="U2181" s="230" t="e">
        <f>U2180/'Summary (banks)'!$U$81</f>
        <v>#DIV/0!</v>
      </c>
      <c r="V2181" s="230" t="e">
        <f>V2180/'Summary (banks)'!$V$81</f>
        <v>#DIV/0!</v>
      </c>
      <c r="W2181" s="230" t="e">
        <f>W2180/'Summary (banks)'!$W$81</f>
        <v>#DIV/0!</v>
      </c>
      <c r="X2181" s="230" t="e">
        <f>X2180/'Summary (banks)'!$X$81</f>
        <v>#DIV/0!</v>
      </c>
      <c r="Z2181" s="397"/>
    </row>
    <row r="2182" spans="1:26" s="364" customFormat="1" x14ac:dyDescent="0.25">
      <c r="A2182" s="683"/>
      <c r="B2182" s="688"/>
      <c r="C2182" s="359" t="s">
        <v>446</v>
      </c>
      <c r="D2182" s="363">
        <f>D2180/'Summary (banks)'!$D$84</f>
        <v>0.68208380120685441</v>
      </c>
      <c r="E2182" s="264" t="e">
        <f>E2180/'Summary (banks)'!$E$84</f>
        <v>#DIV/0!</v>
      </c>
      <c r="F2182" s="264" t="e">
        <f>F2180/'Summary (banks)'!$F$84</f>
        <v>#DIV/0!</v>
      </c>
      <c r="G2182" s="264" t="e">
        <f>G2180/'Summary (banks)'!$G$84</f>
        <v>#DIV/0!</v>
      </c>
      <c r="H2182" s="264" t="e">
        <f>H2180/'Summary (banks)'!$H$84</f>
        <v>#DIV/0!</v>
      </c>
      <c r="I2182" s="264" t="e">
        <f>I2180/'Summary (banks)'!$I$84</f>
        <v>#DIV/0!</v>
      </c>
      <c r="J2182" s="264" t="e">
        <f>J2180/'Summary (banks)'!$J$84</f>
        <v>#DIV/0!</v>
      </c>
      <c r="K2182" s="264" t="e">
        <f>K2180/'Summary (banks)'!$K$84</f>
        <v>#DIV/0!</v>
      </c>
      <c r="L2182" s="264">
        <f>L2180/'Summary (banks)'!$L$84</f>
        <v>0.18717287273814864</v>
      </c>
      <c r="M2182" s="264">
        <f>M2180/'Summary (banks)'!$M$84</f>
        <v>0.45599305153445285</v>
      </c>
      <c r="N2182" s="264" t="e">
        <f>N2180/'Summary (banks)'!$N$84</f>
        <v>#DIV/0!</v>
      </c>
      <c r="O2182" s="264" t="e">
        <f>O2180/'Summary (banks)'!$O$84</f>
        <v>#DIV/0!</v>
      </c>
      <c r="P2182" s="264" t="e">
        <f>P2180/'Summary (banks)'!$P$84</f>
        <v>#DIV/0!</v>
      </c>
      <c r="Q2182" s="264" t="e">
        <f>Q2180/'Summary (banks)'!$Q$84</f>
        <v>#DIV/0!</v>
      </c>
      <c r="R2182" s="264" t="e">
        <f>R2180/'Summary (banks)'!$R$84</f>
        <v>#DIV/0!</v>
      </c>
      <c r="S2182" s="264" t="e">
        <f>S2180/'Summary (banks)'!$S$84</f>
        <v>#DIV/0!</v>
      </c>
      <c r="T2182" s="264" t="e">
        <f>T2180/'Summary (banks)'!$T$84</f>
        <v>#DIV/0!</v>
      </c>
      <c r="U2182" s="264" t="e">
        <f>U2180/'Summary (banks)'!$U$84</f>
        <v>#DIV/0!</v>
      </c>
      <c r="V2182" s="264" t="e">
        <f>V2180/'Summary (banks)'!$V$84</f>
        <v>#DIV/0!</v>
      </c>
      <c r="W2182" s="264" t="e">
        <f>W2180/'Summary (banks)'!$W$84</f>
        <v>#DIV/0!</v>
      </c>
      <c r="X2182" s="264" t="e">
        <f>X2180/'Summary (banks)'!$X$84</f>
        <v>#DIV/0!</v>
      </c>
      <c r="Y2182" s="360"/>
      <c r="Z2182" s="397"/>
    </row>
    <row r="2183" spans="1:26" s="204" customFormat="1" ht="15.75" thickBot="1" x14ac:dyDescent="0.3">
      <c r="A2183" s="683"/>
      <c r="B2183" s="688"/>
      <c r="C2183" s="372" t="s">
        <v>447</v>
      </c>
      <c r="D2183" s="234">
        <f>D2180/'Summary (banks)'!$D$92</f>
        <v>0.94294457740252757</v>
      </c>
      <c r="E2183" s="230" t="e">
        <f>E2180/'Summary (banks)'!$E$86</f>
        <v>#DIV/0!</v>
      </c>
      <c r="F2183" s="230" t="e">
        <f>F2180/'Summary (banks)'!$F$86</f>
        <v>#DIV/0!</v>
      </c>
      <c r="G2183" s="230" t="e">
        <f>G2180/'Summary (banks)'!$G$86</f>
        <v>#DIV/0!</v>
      </c>
      <c r="H2183" s="230" t="e">
        <f>H2180/'Summary (banks)'!$H$86</f>
        <v>#DIV/0!</v>
      </c>
      <c r="I2183" s="230" t="e">
        <f>I2180/'Summary (banks)'!$I$86</f>
        <v>#DIV/0!</v>
      </c>
      <c r="J2183" s="230" t="e">
        <f>J2180/'Summary (banks)'!$J$86</f>
        <v>#DIV/0!</v>
      </c>
      <c r="K2183" s="230" t="e">
        <f>K2180/'Summary (banks)'!$K$86</f>
        <v>#DIV/0!</v>
      </c>
      <c r="L2183" s="230">
        <f>L2180/'Summary (banks)'!$L$86</f>
        <v>3.9951254346746144E-2</v>
      </c>
      <c r="M2183" s="230">
        <f>M2180/'Summary (banks)'!$M$86</f>
        <v>0.52308289150394416</v>
      </c>
      <c r="N2183" s="230" t="e">
        <f>N2180/'Summary (banks)'!$N$86</f>
        <v>#DIV/0!</v>
      </c>
      <c r="O2183" s="230" t="e">
        <f>O2180/'Summary (banks)'!$O$86</f>
        <v>#DIV/0!</v>
      </c>
      <c r="P2183" s="230" t="e">
        <f>P2180/'Summary (banks)'!$P$86</f>
        <v>#DIV/0!</v>
      </c>
      <c r="Q2183" s="230" t="e">
        <f>Q2180/'Summary (banks)'!$Q$86</f>
        <v>#DIV/0!</v>
      </c>
      <c r="R2183" s="230" t="e">
        <f>R2180/'Summary (banks)'!$R$86</f>
        <v>#DIV/0!</v>
      </c>
      <c r="S2183" s="230" t="e">
        <f>S2180/'Summary (banks)'!$S$86</f>
        <v>#DIV/0!</v>
      </c>
      <c r="T2183" s="230" t="e">
        <f>T2180/'Summary (banks)'!$T$86</f>
        <v>#DIV/0!</v>
      </c>
      <c r="U2183" s="230" t="e">
        <f>U2180/'Summary (banks)'!$U$86</f>
        <v>#DIV/0!</v>
      </c>
      <c r="V2183" s="230" t="e">
        <f>V2180/'Summary (banks)'!$V$86</f>
        <v>#DIV/0!</v>
      </c>
      <c r="W2183" s="230" t="e">
        <f>W2180/'Summary (banks)'!$W$86</f>
        <v>#DIV/0!</v>
      </c>
      <c r="X2183" s="230" t="e">
        <f>X2180/'Summary (banks)'!$X$86</f>
        <v>#DIV/0!</v>
      </c>
      <c r="Z2183" s="397"/>
    </row>
    <row r="2184" spans="1:26" s="230" customFormat="1" ht="15.75" thickBot="1" x14ac:dyDescent="0.3">
      <c r="A2184" s="683"/>
      <c r="B2184" s="688"/>
      <c r="C2184" s="201" t="s">
        <v>498</v>
      </c>
      <c r="D2184" s="201">
        <f t="shared" ref="D2184:X2184" si="117">D2167/D2164</f>
        <v>0.22115384615384615</v>
      </c>
      <c r="E2184" s="201" t="e">
        <f t="shared" si="117"/>
        <v>#DIV/0!</v>
      </c>
      <c r="F2184" s="201" t="e">
        <f t="shared" si="117"/>
        <v>#DIV/0!</v>
      </c>
      <c r="G2184" s="201" t="e">
        <f t="shared" si="117"/>
        <v>#DIV/0!</v>
      </c>
      <c r="H2184" s="201" t="e">
        <f t="shared" si="117"/>
        <v>#DIV/0!</v>
      </c>
      <c r="I2184" s="201" t="e">
        <f t="shared" si="117"/>
        <v>#DIV/0!</v>
      </c>
      <c r="J2184" s="201" t="e">
        <f t="shared" si="117"/>
        <v>#DIV/0!</v>
      </c>
      <c r="K2184" s="201" t="e">
        <f t="shared" si="117"/>
        <v>#DIV/0!</v>
      </c>
      <c r="L2184" s="201">
        <f t="shared" si="117"/>
        <v>6.5217391304347824E-2</v>
      </c>
      <c r="M2184" s="201">
        <f t="shared" si="117"/>
        <v>0.34482758620689657</v>
      </c>
      <c r="N2184" s="201" t="e">
        <f t="shared" si="117"/>
        <v>#DIV/0!</v>
      </c>
      <c r="O2184" s="201" t="e">
        <f t="shared" si="117"/>
        <v>#DIV/0!</v>
      </c>
      <c r="P2184" s="201" t="e">
        <f t="shared" si="117"/>
        <v>#DIV/0!</v>
      </c>
      <c r="Q2184" s="201" t="e">
        <f t="shared" si="117"/>
        <v>#DIV/0!</v>
      </c>
      <c r="R2184" s="201" t="e">
        <f t="shared" si="117"/>
        <v>#DIV/0!</v>
      </c>
      <c r="S2184" s="201" t="e">
        <f t="shared" si="117"/>
        <v>#DIV/0!</v>
      </c>
      <c r="T2184" s="201" t="e">
        <f t="shared" si="117"/>
        <v>#DIV/0!</v>
      </c>
      <c r="U2184" s="201" t="e">
        <f t="shared" si="117"/>
        <v>#DIV/0!</v>
      </c>
      <c r="V2184" s="201" t="e">
        <f t="shared" si="117"/>
        <v>#DIV/0!</v>
      </c>
      <c r="W2184" s="201" t="e">
        <f t="shared" si="117"/>
        <v>#DIV/0!</v>
      </c>
      <c r="X2184" s="201" t="e">
        <f t="shared" si="117"/>
        <v>#DIV/0!</v>
      </c>
      <c r="Y2184" s="201"/>
      <c r="Z2184" s="407"/>
    </row>
    <row r="2185" spans="1:26" s="230" customFormat="1" x14ac:dyDescent="0.25">
      <c r="A2185" s="683"/>
      <c r="B2185" s="688"/>
      <c r="C2185" s="382" t="s">
        <v>445</v>
      </c>
      <c r="D2185" s="230">
        <f>D2184/'Summary (banks)'!$D$94</f>
        <v>1.1451926830078509</v>
      </c>
      <c r="E2185" s="230" t="e">
        <f>E2184/'Summary (banks)'!$E$94</f>
        <v>#DIV/0!</v>
      </c>
      <c r="F2185" s="230" t="e">
        <f>F2184/'Summary (banks)'!$F$94</f>
        <v>#DIV/0!</v>
      </c>
      <c r="G2185" s="230" t="e">
        <f>G2184/'Summary (banks)'!$G$94</f>
        <v>#DIV/0!</v>
      </c>
      <c r="H2185" s="230" t="e">
        <f>H2184/'Summary (banks)'!$H$94</f>
        <v>#DIV/0!</v>
      </c>
      <c r="I2185" s="230" t="e">
        <f>I2184/'Summary (banks)'!$I$94</f>
        <v>#DIV/0!</v>
      </c>
      <c r="J2185" s="230" t="e">
        <f>J2184/'Summary (banks)'!$J$94</f>
        <v>#DIV/0!</v>
      </c>
      <c r="K2185" s="230" t="e">
        <f>K2184/'Summary (banks)'!$K$94</f>
        <v>#DIV/0!</v>
      </c>
      <c r="L2185" s="230">
        <f>L2184/'Summary (banks)'!$L$94</f>
        <v>0.27366545004375575</v>
      </c>
      <c r="M2185" s="230">
        <f>M2184/'Summary (banks)'!$M$94</f>
        <v>1.2460577706301301</v>
      </c>
      <c r="N2185" s="230" t="e">
        <f>N2184/'Summary (banks)'!$N$94</f>
        <v>#DIV/0!</v>
      </c>
      <c r="O2185" s="230" t="e">
        <f>O2184/'Summary (banks)'!$O$94</f>
        <v>#DIV/0!</v>
      </c>
      <c r="P2185" s="230" t="e">
        <f>P2184/'Summary (banks)'!$P$94</f>
        <v>#DIV/0!</v>
      </c>
      <c r="Q2185" s="230" t="e">
        <f>Q2184/'Summary (banks)'!$Q$94</f>
        <v>#DIV/0!</v>
      </c>
      <c r="R2185" s="230" t="e">
        <f>R2184/'Summary (banks)'!$R$94</f>
        <v>#DIV/0!</v>
      </c>
      <c r="S2185" s="230" t="e">
        <f>S2184/'Summary (banks)'!$S$94</f>
        <v>#DIV/0!</v>
      </c>
      <c r="T2185" s="230" t="e">
        <f>T2184/'Summary (banks)'!$T$94</f>
        <v>#DIV/0!</v>
      </c>
      <c r="U2185" s="230" t="e">
        <f>U2184/'Summary (banks)'!$U$94</f>
        <v>#DIV/0!</v>
      </c>
      <c r="V2185" s="230" t="e">
        <f>V2184/'Summary (banks)'!$V$94</f>
        <v>#DIV/0!</v>
      </c>
      <c r="W2185" s="230" t="e">
        <f>W2184/'Summary (banks)'!$W$94</f>
        <v>#DIV/0!</v>
      </c>
      <c r="X2185" s="230" t="e">
        <f>X2184/'Summary (banks)'!$X$94</f>
        <v>#DIV/0!</v>
      </c>
      <c r="Z2185" s="399"/>
    </row>
    <row r="2186" spans="1:26" s="386" customFormat="1" x14ac:dyDescent="0.25">
      <c r="A2186" s="683"/>
      <c r="B2186" s="688"/>
      <c r="C2186" s="383" t="s">
        <v>446</v>
      </c>
      <c r="D2186" s="264">
        <f>D2184/'Summary (banks)'!$D$97</f>
        <v>0.83761822156476307</v>
      </c>
      <c r="E2186" s="264" t="e">
        <f>E2184/'Summary (banks)'!$E$97</f>
        <v>#DIV/0!</v>
      </c>
      <c r="F2186" s="264" t="e">
        <f>F2184/'Summary (banks)'!$F$97</f>
        <v>#DIV/0!</v>
      </c>
      <c r="G2186" s="264" t="e">
        <f>G2184/'Summary (banks)'!$G$97</f>
        <v>#DIV/0!</v>
      </c>
      <c r="H2186" s="264" t="e">
        <f>H2184/'Summary (banks)'!$H$97</f>
        <v>#DIV/0!</v>
      </c>
      <c r="I2186" s="264" t="e">
        <f>I2184/'Summary (banks)'!$I$97</f>
        <v>#DIV/0!</v>
      </c>
      <c r="J2186" s="264" t="e">
        <f>J2184/'Summary (banks)'!$J$97</f>
        <v>#DIV/0!</v>
      </c>
      <c r="K2186" s="264" t="e">
        <f>K2184/'Summary (banks)'!$K$97</f>
        <v>#DIV/0!</v>
      </c>
      <c r="L2186" s="264">
        <f>L2184/'Summary (banks)'!$L$97</f>
        <v>0.19816841242904792</v>
      </c>
      <c r="M2186" s="264">
        <f>M2184/'Summary (banks)'!$M$97</f>
        <v>0.947626939280794</v>
      </c>
      <c r="N2186" s="264" t="e">
        <f>N2184/'Summary (banks)'!$N$97</f>
        <v>#DIV/0!</v>
      </c>
      <c r="O2186" s="264" t="e">
        <f>O2184/'Summary (banks)'!$O$97</f>
        <v>#DIV/0!</v>
      </c>
      <c r="P2186" s="264" t="e">
        <f>P2184/'Summary (banks)'!$P$97</f>
        <v>#DIV/0!</v>
      </c>
      <c r="Q2186" s="264" t="e">
        <f>Q2184/'Summary (banks)'!$Q$97</f>
        <v>#DIV/0!</v>
      </c>
      <c r="R2186" s="264" t="e">
        <f>R2184/'Summary (banks)'!$R$97</f>
        <v>#DIV/0!</v>
      </c>
      <c r="S2186" s="264" t="e">
        <f>S2184/'Summary (banks)'!$S$97</f>
        <v>#DIV/0!</v>
      </c>
      <c r="T2186" s="264" t="e">
        <f>T2184/'Summary (banks)'!$T$97</f>
        <v>#DIV/0!</v>
      </c>
      <c r="U2186" s="264" t="e">
        <f>U2184/'Summary (banks)'!$U$97</f>
        <v>#DIV/0!</v>
      </c>
      <c r="V2186" s="264" t="e">
        <f>V2184/'Summary (banks)'!$V$97</f>
        <v>#DIV/0!</v>
      </c>
      <c r="W2186" s="264" t="e">
        <f>W2184/'Summary (banks)'!$W$97</f>
        <v>#DIV/0!</v>
      </c>
      <c r="X2186" s="264" t="e">
        <f>X2184/'Summary (banks)'!$X$97</f>
        <v>#DIV/0!</v>
      </c>
      <c r="Y2186" s="264"/>
      <c r="Z2186" s="399"/>
    </row>
    <row r="2187" spans="1:26" s="230" customFormat="1" x14ac:dyDescent="0.25">
      <c r="A2187" s="683"/>
      <c r="B2187" s="688"/>
      <c r="C2187" s="385" t="s">
        <v>447</v>
      </c>
      <c r="D2187" s="230">
        <f>D2184/'Summary (banks)'!$D$105</f>
        <v>1.0193901717694747</v>
      </c>
      <c r="E2187" s="230" t="e">
        <f>E2184/'Summary (banks)'!$E$99</f>
        <v>#DIV/0!</v>
      </c>
      <c r="F2187" s="230" t="e">
        <f>F2184/'Summary (banks)'!$F$99</f>
        <v>#DIV/0!</v>
      </c>
      <c r="G2187" s="230" t="e">
        <f>G2184/'Summary (banks)'!$G$99</f>
        <v>#DIV/0!</v>
      </c>
      <c r="H2187" s="230" t="e">
        <f>H2184/'Summary (banks)'!$H$99</f>
        <v>#DIV/0!</v>
      </c>
      <c r="I2187" s="230" t="e">
        <f>I2184/'Summary (banks)'!$I$99</f>
        <v>#DIV/0!</v>
      </c>
      <c r="J2187" s="230" t="e">
        <f>J2184/'Summary (banks)'!$J$99</f>
        <v>#DIV/0!</v>
      </c>
      <c r="K2187" s="230" t="e">
        <f>K2184/'Summary (banks)'!$K$99</f>
        <v>#DIV/0!</v>
      </c>
      <c r="L2187" s="230">
        <f>L2184/'Summary (banks)'!$L$99</f>
        <v>0.12625542668308171</v>
      </c>
      <c r="M2187" s="230">
        <f>M2184/'Summary (banks)'!$M$99</f>
        <v>0.91239069460485078</v>
      </c>
      <c r="N2187" s="230" t="e">
        <f>N2184/'Summary (banks)'!$N$99</f>
        <v>#DIV/0!</v>
      </c>
      <c r="O2187" s="230" t="e">
        <f>O2184/'Summary (banks)'!$O$99</f>
        <v>#DIV/0!</v>
      </c>
      <c r="P2187" s="230" t="e">
        <f>P2184/'Summary (banks)'!$P$99</f>
        <v>#DIV/0!</v>
      </c>
      <c r="Q2187" s="230" t="e">
        <f>Q2184/'Summary (banks)'!$Q$99</f>
        <v>#DIV/0!</v>
      </c>
      <c r="R2187" s="230" t="e">
        <f>R2184/'Summary (banks)'!$R$99</f>
        <v>#DIV/0!</v>
      </c>
      <c r="S2187" s="230" t="e">
        <f>S2184/'Summary (banks)'!$S$99</f>
        <v>#DIV/0!</v>
      </c>
      <c r="T2187" s="230" t="e">
        <f>T2184/'Summary (banks)'!$T$99</f>
        <v>#DIV/0!</v>
      </c>
      <c r="U2187" s="230" t="e">
        <f>U2184/'Summary (banks)'!$U$99</f>
        <v>#DIV/0!</v>
      </c>
      <c r="V2187" s="230" t="e">
        <f>V2184/'Summary (banks)'!$V$99</f>
        <v>#DIV/0!</v>
      </c>
      <c r="W2187" s="230" t="e">
        <f>W2184/'Summary (banks)'!$W$99</f>
        <v>#DIV/0!</v>
      </c>
      <c r="X2187" s="230" t="e">
        <f>X2184/'Summary (banks)'!$X$99</f>
        <v>#DIV/0!</v>
      </c>
      <c r="Z2187" s="399"/>
    </row>
    <row r="2188" spans="1:26" s="51" customFormat="1" ht="15.75" thickBot="1" x14ac:dyDescent="0.3">
      <c r="A2188" s="423"/>
      <c r="B2188" s="423"/>
      <c r="C2188" s="424"/>
      <c r="D2188" s="425"/>
      <c r="E2188" s="426"/>
      <c r="F2188" s="426"/>
      <c r="G2188" s="426"/>
      <c r="H2188" s="426"/>
      <c r="I2188" s="426"/>
      <c r="J2188" s="426"/>
      <c r="K2188" s="426"/>
      <c r="L2188" s="426"/>
      <c r="M2188" s="426"/>
      <c r="N2188" s="426"/>
      <c r="O2188" s="426"/>
      <c r="P2188" s="426"/>
      <c r="Q2188" s="426"/>
      <c r="R2188" s="426"/>
      <c r="S2188" s="426"/>
      <c r="T2188" s="426"/>
      <c r="U2188" s="426"/>
      <c r="V2188" s="426"/>
      <c r="W2188" s="426"/>
      <c r="X2188" s="426"/>
      <c r="Y2188" s="97"/>
      <c r="Z2188" s="97"/>
    </row>
    <row r="2189" spans="1:26" s="204" customFormat="1" ht="15.75" thickBot="1" x14ac:dyDescent="0.3">
      <c r="A2189" s="682" t="s">
        <v>426</v>
      </c>
      <c r="B2189" s="684" t="s">
        <v>331</v>
      </c>
      <c r="C2189" s="188" t="s">
        <v>2</v>
      </c>
      <c r="D2189" s="203">
        <f>SUM(E2189:X2189)</f>
        <v>10.819199999999999</v>
      </c>
      <c r="E2189" s="203"/>
      <c r="F2189" s="203"/>
      <c r="G2189" s="203"/>
      <c r="H2189" s="203"/>
      <c r="I2189" s="203">
        <f>'Standard Chartered'!C21</f>
        <v>10.819199999999999</v>
      </c>
      <c r="J2189" s="188"/>
      <c r="K2189" s="188"/>
      <c r="L2189" s="188"/>
      <c r="M2189" s="188"/>
      <c r="N2189" s="188"/>
      <c r="O2189" s="188"/>
      <c r="P2189" s="188"/>
      <c r="Q2189" s="188"/>
      <c r="R2189" s="188"/>
      <c r="S2189" s="188"/>
      <c r="T2189" s="188"/>
      <c r="U2189" s="188"/>
      <c r="V2189" s="188"/>
      <c r="W2189" s="188"/>
      <c r="X2189" s="188"/>
      <c r="Y2189" s="188"/>
      <c r="Z2189" s="404"/>
    </row>
    <row r="2190" spans="1:26" s="23" customFormat="1" x14ac:dyDescent="0.25">
      <c r="A2190" s="683"/>
      <c r="B2190" s="685"/>
      <c r="C2190" s="189" t="s">
        <v>333</v>
      </c>
      <c r="D2190" s="230">
        <f>D2189/'Summary (banks)'!$D$3</f>
        <v>2.2151997146889695E-5</v>
      </c>
      <c r="E2190" s="230">
        <f>E2189/'Summary (banks)'!$E$3</f>
        <v>0</v>
      </c>
      <c r="F2190" s="230">
        <f>F2189/'Summary (banks)'!$F$3</f>
        <v>0</v>
      </c>
      <c r="G2190" s="230">
        <f>G2189/'Summary (banks)'!$G$3</f>
        <v>0</v>
      </c>
      <c r="H2190" s="230">
        <f>H2189/'Summary (banks)'!$H$3</f>
        <v>0</v>
      </c>
      <c r="I2190" s="230">
        <f>I2189/'Summary (banks)'!$I$3</f>
        <v>7.8487801687487728E-4</v>
      </c>
      <c r="J2190" s="230">
        <f>J2189/'Summary (banks)'!$J$3</f>
        <v>0</v>
      </c>
      <c r="K2190" s="230">
        <f>K2189/'Summary (banks)'!$K$3</f>
        <v>0</v>
      </c>
      <c r="L2190" s="230">
        <f>L2189/'Summary (banks)'!$L$3</f>
        <v>0</v>
      </c>
      <c r="M2190" s="230">
        <f>M2189/'Summary (banks)'!$M$3</f>
        <v>0</v>
      </c>
      <c r="N2190" s="230">
        <f>N2189/'Summary (banks)'!$N$3</f>
        <v>0</v>
      </c>
      <c r="O2190" s="230">
        <f>O2189/'Summary (banks)'!$O$3</f>
        <v>0</v>
      </c>
      <c r="P2190" s="230">
        <f>P2189/'Summary (banks)'!$P$3</f>
        <v>0</v>
      </c>
      <c r="Q2190" s="230">
        <f>Q2189/'Summary (banks)'!$Q$3</f>
        <v>0</v>
      </c>
      <c r="R2190" s="230">
        <f>R2189/'Summary (banks)'!$R$3</f>
        <v>0</v>
      </c>
      <c r="S2190" s="230">
        <f>S2189/'Summary (banks)'!$S$3</f>
        <v>0</v>
      </c>
      <c r="T2190" s="230">
        <f>T2189/'Summary (banks)'!$T$3</f>
        <v>0</v>
      </c>
      <c r="U2190" s="230">
        <f>U2189/'Summary (banks)'!$U$3</f>
        <v>0</v>
      </c>
      <c r="V2190" s="230">
        <f>V2189/'Summary (banks)'!$V$3</f>
        <v>0</v>
      </c>
      <c r="W2190" s="230">
        <f>W2189/'Summary (banks)'!$W$3</f>
        <v>0</v>
      </c>
      <c r="X2190" s="230">
        <f>X2189/'Summary (banks)'!$X$3</f>
        <v>0</v>
      </c>
      <c r="Y2190" s="204"/>
      <c r="Z2190" s="397"/>
    </row>
    <row r="2191" spans="1:26" s="360" customFormat="1" ht="15.75" thickBot="1" x14ac:dyDescent="0.3">
      <c r="A2191" s="683"/>
      <c r="B2191" s="685"/>
      <c r="C2191" s="359" t="s">
        <v>334</v>
      </c>
      <c r="D2191" s="264">
        <f>D2189/'Summary (banks)'!$D$7</f>
        <v>4.2203299426248941E-5</v>
      </c>
      <c r="E2191" s="264">
        <f>E2189/'Summary (banks)'!$E$7</f>
        <v>0</v>
      </c>
      <c r="F2191" s="264">
        <f>F2189/'Summary (banks)'!$F$7</f>
        <v>0</v>
      </c>
      <c r="G2191" s="264">
        <f>G2189/'Summary (banks)'!$G$7</f>
        <v>0</v>
      </c>
      <c r="H2191" s="264">
        <f>H2189/'Summary (banks)'!$H$7</f>
        <v>0</v>
      </c>
      <c r="I2191" s="264">
        <f>I2189/'Summary (banks)'!$I$7</f>
        <v>9.7927207442467757E-4</v>
      </c>
      <c r="J2191" s="264">
        <f>J2189/'Summary (banks)'!$J$7</f>
        <v>0</v>
      </c>
      <c r="K2191" s="264">
        <f>K2189/'Summary (banks)'!$K$7</f>
        <v>0</v>
      </c>
      <c r="L2191" s="264">
        <f>L2189/'Summary (banks)'!$L$7</f>
        <v>0</v>
      </c>
      <c r="M2191" s="264">
        <f>M2189/'Summary (banks)'!$M$7</f>
        <v>0</v>
      </c>
      <c r="N2191" s="264">
        <f>N2189/'Summary (banks)'!$N$7</f>
        <v>0</v>
      </c>
      <c r="O2191" s="264">
        <f>O2189/'Summary (banks)'!$O$7</f>
        <v>0</v>
      </c>
      <c r="P2191" s="264">
        <f>P2189/'Summary (banks)'!$P$7</f>
        <v>0</v>
      </c>
      <c r="Q2191" s="264">
        <f>Q2189/'Summary (banks)'!$Q$7</f>
        <v>0</v>
      </c>
      <c r="R2191" s="264">
        <f>R2189/'Summary (banks)'!$R$7</f>
        <v>0</v>
      </c>
      <c r="S2191" s="264">
        <f>S2189/'Summary (banks)'!$S$7</f>
        <v>0</v>
      </c>
      <c r="T2191" s="264">
        <f>T2189/'Summary (banks)'!$T$7</f>
        <v>0</v>
      </c>
      <c r="U2191" s="264">
        <f>U2189/'Summary (banks)'!$U$7</f>
        <v>0</v>
      </c>
      <c r="V2191" s="264">
        <f>V2189/'Summary (banks)'!$V$7</f>
        <v>0</v>
      </c>
      <c r="W2191" s="264">
        <f>W2189/'Summary (banks)'!$W$7</f>
        <v>0</v>
      </c>
      <c r="X2191" s="264">
        <f>X2189/'Summary (banks)'!$X$7</f>
        <v>0</v>
      </c>
      <c r="Z2191" s="397"/>
    </row>
    <row r="2192" spans="1:26" s="204" customFormat="1" ht="15.75" thickBot="1" x14ac:dyDescent="0.3">
      <c r="A2192" s="683"/>
      <c r="B2192" s="685"/>
      <c r="C2192" s="188" t="s">
        <v>6</v>
      </c>
      <c r="D2192" s="203">
        <f>SUM(E2192:X2192)</f>
        <v>1.8031999999999999</v>
      </c>
      <c r="E2192" s="203"/>
      <c r="F2192" s="203"/>
      <c r="G2192" s="203"/>
      <c r="H2192" s="203"/>
      <c r="I2192" s="203">
        <f>'Standard Chartered'!E21</f>
        <v>1.8031999999999999</v>
      </c>
      <c r="J2192" s="188"/>
      <c r="K2192" s="188"/>
      <c r="L2192" s="188"/>
      <c r="M2192" s="188"/>
      <c r="N2192" s="188"/>
      <c r="O2192" s="188"/>
      <c r="P2192" s="188"/>
      <c r="Q2192" s="188"/>
      <c r="R2192" s="188"/>
      <c r="S2192" s="188"/>
      <c r="T2192" s="188"/>
      <c r="U2192" s="188"/>
      <c r="V2192" s="188"/>
      <c r="W2192" s="188"/>
      <c r="X2192" s="188"/>
      <c r="Y2192" s="188"/>
      <c r="Z2192" s="404"/>
    </row>
    <row r="2193" spans="1:26" s="23" customFormat="1" x14ac:dyDescent="0.25">
      <c r="A2193" s="683"/>
      <c r="B2193" s="685"/>
      <c r="C2193" s="189" t="s">
        <v>335</v>
      </c>
      <c r="D2193" s="230">
        <f>D2192/'Summary (banks)'!$D$29</f>
        <v>1.911814293369132E-5</v>
      </c>
      <c r="E2193" s="230">
        <f>E2192/'Summary (banks)'!$E$29</f>
        <v>0</v>
      </c>
      <c r="F2193" s="230">
        <f>F2192/'Summary (banks)'!$F$29</f>
        <v>0</v>
      </c>
      <c r="G2193" s="230">
        <f>G2192/'Summary (banks)'!$G$29</f>
        <v>0</v>
      </c>
      <c r="H2193" s="230">
        <f>H2192/'Summary (banks)'!$H$29</f>
        <v>0</v>
      </c>
      <c r="I2193" s="230">
        <f>I2192/'Summary (banks)'!$I$29</f>
        <v>-1.3131976362442542E-3</v>
      </c>
      <c r="J2193" s="230">
        <f>J2192/'Summary (banks)'!$J$29</f>
        <v>0</v>
      </c>
      <c r="K2193" s="230">
        <f>K2192/'Summary (banks)'!$K$29</f>
        <v>0</v>
      </c>
      <c r="L2193" s="230">
        <f>L2192/'Summary (banks)'!$L$29</f>
        <v>0</v>
      </c>
      <c r="M2193" s="230">
        <f>M2192/'Summary (banks)'!$M$29</f>
        <v>0</v>
      </c>
      <c r="N2193" s="230">
        <f>N2192/'Summary (banks)'!$N$29</f>
        <v>0</v>
      </c>
      <c r="O2193" s="230">
        <f>O2192/'Summary (banks)'!$O$29</f>
        <v>0</v>
      </c>
      <c r="P2193" s="230">
        <f>P2192/'Summary (banks)'!$P$29</f>
        <v>0</v>
      </c>
      <c r="Q2193" s="230">
        <f>Q2192/'Summary (banks)'!$Q$29</f>
        <v>0</v>
      </c>
      <c r="R2193" s="230">
        <f>R2192/'Summary (banks)'!$R$29</f>
        <v>0</v>
      </c>
      <c r="S2193" s="230">
        <f>S2192/'Summary (banks)'!$S$29</f>
        <v>0</v>
      </c>
      <c r="T2193" s="230">
        <f>T2192/'Summary (banks)'!$T$29</f>
        <v>0</v>
      </c>
      <c r="U2193" s="230">
        <f>U2192/'Summary (banks)'!$U$29</f>
        <v>0</v>
      </c>
      <c r="V2193" s="230">
        <f>V2192/'Summary (banks)'!$V$29</f>
        <v>0</v>
      </c>
      <c r="W2193" s="230">
        <f>W2192/'Summary (banks)'!$W$29</f>
        <v>0</v>
      </c>
      <c r="X2193" s="230">
        <f>X2192/'Summary (banks)'!$X$29</f>
        <v>0</v>
      </c>
      <c r="Y2193" s="204"/>
      <c r="Z2193" s="397"/>
    </row>
    <row r="2194" spans="1:26" s="360" customFormat="1" ht="15.75" thickBot="1" x14ac:dyDescent="0.3">
      <c r="A2194" s="683"/>
      <c r="B2194" s="685"/>
      <c r="C2194" s="359" t="s">
        <v>336</v>
      </c>
      <c r="D2194" s="264">
        <f>D2192/'Summary (banks)'!$D$33</f>
        <v>2.6640770082581899E-5</v>
      </c>
      <c r="E2194" s="264">
        <f>E2192/'Summary (banks)'!$E$33</f>
        <v>0</v>
      </c>
      <c r="F2194" s="264">
        <f>F2192/'Summary (banks)'!$F$33</f>
        <v>0</v>
      </c>
      <c r="G2194" s="264">
        <f>G2192/'Summary (banks)'!$G$33</f>
        <v>0</v>
      </c>
      <c r="H2194" s="264">
        <f>H2192/'Summary (banks)'!$H$33</f>
        <v>0</v>
      </c>
      <c r="I2194" s="264">
        <f>I2192/'Summary (banks)'!$I$33</f>
        <v>6.5789473684210653E-3</v>
      </c>
      <c r="J2194" s="264">
        <f>J2192/'Summary (banks)'!$J$33</f>
        <v>0</v>
      </c>
      <c r="K2194" s="264">
        <f>K2192/'Summary (banks)'!$K$33</f>
        <v>0</v>
      </c>
      <c r="L2194" s="264">
        <f>L2192/'Summary (banks)'!$L$33</f>
        <v>0</v>
      </c>
      <c r="M2194" s="264">
        <f>M2192/'Summary (banks)'!$M$33</f>
        <v>0</v>
      </c>
      <c r="N2194" s="264">
        <f>N2192/'Summary (banks)'!$N$33</f>
        <v>0</v>
      </c>
      <c r="O2194" s="264">
        <f>O2192/'Summary (banks)'!$O$33</f>
        <v>0</v>
      </c>
      <c r="P2194" s="264">
        <f>P2192/'Summary (banks)'!$P$33</f>
        <v>0</v>
      </c>
      <c r="Q2194" s="264">
        <f>Q2192/'Summary (banks)'!$Q$33</f>
        <v>0</v>
      </c>
      <c r="R2194" s="264">
        <f>R2192/'Summary (banks)'!$R$33</f>
        <v>0</v>
      </c>
      <c r="S2194" s="264">
        <f>S2192/'Summary (banks)'!$S$33</f>
        <v>0</v>
      </c>
      <c r="T2194" s="264">
        <f>T2192/'Summary (banks)'!$T$33</f>
        <v>0</v>
      </c>
      <c r="U2194" s="264">
        <f>U2192/'Summary (banks)'!$U$33</f>
        <v>0</v>
      </c>
      <c r="V2194" s="264">
        <f>V2192/'Summary (banks)'!$V$33</f>
        <v>0</v>
      </c>
      <c r="W2194" s="264">
        <f>W2192/'Summary (banks)'!$W$33</f>
        <v>0</v>
      </c>
      <c r="X2194" s="264">
        <f>X2192/'Summary (banks)'!$X$33</f>
        <v>0</v>
      </c>
      <c r="Z2194" s="397"/>
    </row>
    <row r="2195" spans="1:26" s="204" customFormat="1" ht="15.75" thickBot="1" x14ac:dyDescent="0.3">
      <c r="A2195" s="683"/>
      <c r="B2195" s="685"/>
      <c r="C2195" s="188" t="s">
        <v>400</v>
      </c>
      <c r="D2195" s="203">
        <f>SUM(E2195:X2195)</f>
        <v>0.90159999999999996</v>
      </c>
      <c r="E2195" s="203"/>
      <c r="F2195" s="203"/>
      <c r="G2195" s="203"/>
      <c r="H2195" s="203"/>
      <c r="I2195" s="203">
        <f>'Standard Chartered'!F21</f>
        <v>0.90159999999999996</v>
      </c>
      <c r="J2195" s="188"/>
      <c r="K2195" s="188"/>
      <c r="L2195" s="188"/>
      <c r="M2195" s="188"/>
      <c r="N2195" s="188"/>
      <c r="O2195" s="188"/>
      <c r="P2195" s="188"/>
      <c r="Q2195" s="188"/>
      <c r="R2195" s="188"/>
      <c r="S2195" s="188"/>
      <c r="T2195" s="188"/>
      <c r="U2195" s="188"/>
      <c r="V2195" s="188"/>
      <c r="W2195" s="188"/>
      <c r="X2195" s="188"/>
      <c r="Y2195" s="188"/>
      <c r="Z2195" s="404"/>
    </row>
    <row r="2196" spans="1:26" s="23" customFormat="1" x14ac:dyDescent="0.25">
      <c r="A2196" s="683"/>
      <c r="B2196" s="685"/>
      <c r="C2196" s="189" t="s">
        <v>401</v>
      </c>
      <c r="D2196" s="230">
        <f>D2195/'Summary (banks)'!$D$42</f>
        <v>3.2318442667056573E-5</v>
      </c>
      <c r="E2196" s="230">
        <f>E2195/'Summary (banks)'!$E$42</f>
        <v>0</v>
      </c>
      <c r="F2196" s="230">
        <f>F2195/'Summary (banks)'!$F$42</f>
        <v>0</v>
      </c>
      <c r="G2196" s="230">
        <f>G2195/'Summary (banks)'!$G$42</f>
        <v>0</v>
      </c>
      <c r="H2196" s="230">
        <f>H2195/'Summary (banks)'!$H$42</f>
        <v>0</v>
      </c>
      <c r="I2196" s="230">
        <f>I2195/'Summary (banks)'!$I$42</f>
        <v>8.6880973066898344E-4</v>
      </c>
      <c r="J2196" s="230">
        <f>J2195/'Summary (banks)'!$J$42</f>
        <v>0</v>
      </c>
      <c r="K2196" s="230">
        <f>K2195/'Summary (banks)'!$K$42</f>
        <v>0</v>
      </c>
      <c r="L2196" s="230">
        <f>L2195/'Summary (banks)'!$L$42</f>
        <v>0</v>
      </c>
      <c r="M2196" s="230">
        <f>M2195/'Summary (banks)'!$M$42</f>
        <v>0</v>
      </c>
      <c r="N2196" s="230">
        <f>N2195/'Summary (banks)'!$N$42</f>
        <v>0</v>
      </c>
      <c r="O2196" s="230">
        <f>O2195/'Summary (banks)'!$O$42</f>
        <v>0</v>
      </c>
      <c r="P2196" s="230">
        <f>P2195/'Summary (banks)'!$P$42</f>
        <v>0</v>
      </c>
      <c r="Q2196" s="230">
        <f>Q2195/'Summary (banks)'!$Q$42</f>
        <v>0</v>
      </c>
      <c r="R2196" s="230">
        <f>R2195/'Summary (banks)'!$R$42</f>
        <v>0</v>
      </c>
      <c r="S2196" s="230">
        <f>S2195/'Summary (banks)'!$S$42</f>
        <v>0</v>
      </c>
      <c r="T2196" s="230">
        <f>T2195/'Summary (banks)'!$T$42</f>
        <v>0</v>
      </c>
      <c r="U2196" s="230">
        <f>U2195/'Summary (banks)'!$U$42</f>
        <v>0</v>
      </c>
      <c r="V2196" s="230">
        <f>V2195/'Summary (banks)'!$V$42</f>
        <v>0</v>
      </c>
      <c r="W2196" s="230">
        <f>W2195/'Summary (banks)'!$W$42</f>
        <v>0</v>
      </c>
      <c r="X2196" s="230">
        <f>X2195/'Summary (banks)'!$X$42</f>
        <v>0</v>
      </c>
      <c r="Y2196" s="204"/>
      <c r="Z2196" s="397"/>
    </row>
    <row r="2197" spans="1:26" s="360" customFormat="1" ht="15.75" thickBot="1" x14ac:dyDescent="0.3">
      <c r="A2197" s="683"/>
      <c r="B2197" s="685"/>
      <c r="C2197" s="359" t="s">
        <v>402</v>
      </c>
      <c r="D2197" s="264">
        <f>D2195/'Summary (banks)'!$D$46</f>
        <v>4.8379127690043813E-5</v>
      </c>
      <c r="E2197" s="264">
        <f>E2195/'Summary (banks)'!$E$46</f>
        <v>0</v>
      </c>
      <c r="F2197" s="264">
        <f>F2195/'Summary (banks)'!$F$46</f>
        <v>0</v>
      </c>
      <c r="G2197" s="264">
        <f>G2195/'Summary (banks)'!$G$46</f>
        <v>0</v>
      </c>
      <c r="H2197" s="264">
        <f>H2195/'Summary (banks)'!$H$46</f>
        <v>0</v>
      </c>
      <c r="I2197" s="264">
        <f>I2195/'Summary (banks)'!$I$46</f>
        <v>8.576329331046312E-4</v>
      </c>
      <c r="J2197" s="264">
        <f>J2195/'Summary (banks)'!$J$46</f>
        <v>0</v>
      </c>
      <c r="K2197" s="264">
        <f>K2195/'Summary (banks)'!$K$46</f>
        <v>0</v>
      </c>
      <c r="L2197" s="264">
        <f>L2195/'Summary (banks)'!$L$46</f>
        <v>0</v>
      </c>
      <c r="M2197" s="264">
        <f>M2195/'Summary (banks)'!$M$46</f>
        <v>0</v>
      </c>
      <c r="N2197" s="264">
        <f>N2195/'Summary (banks)'!$N$46</f>
        <v>0</v>
      </c>
      <c r="O2197" s="264">
        <f>O2195/'Summary (banks)'!$O$46</f>
        <v>0</v>
      </c>
      <c r="P2197" s="264">
        <f>P2195/'Summary (banks)'!$P$46</f>
        <v>0</v>
      </c>
      <c r="Q2197" s="264">
        <f>Q2195/'Summary (banks)'!$Q$46</f>
        <v>0</v>
      </c>
      <c r="R2197" s="264">
        <f>R2195/'Summary (banks)'!$R$46</f>
        <v>0</v>
      </c>
      <c r="S2197" s="264">
        <f>S2195/'Summary (banks)'!$S$46</f>
        <v>0</v>
      </c>
      <c r="T2197" s="264">
        <f>T2195/'Summary (banks)'!$T$46</f>
        <v>0</v>
      </c>
      <c r="U2197" s="264">
        <f>U2195/'Summary (banks)'!$U$46</f>
        <v>0</v>
      </c>
      <c r="V2197" s="264">
        <f>V2195/'Summary (banks)'!$V$46</f>
        <v>0</v>
      </c>
      <c r="W2197" s="264">
        <f>W2195/'Summary (banks)'!$W$46</f>
        <v>0</v>
      </c>
      <c r="X2197" s="264">
        <f>X2195/'Summary (banks)'!$X$46</f>
        <v>0</v>
      </c>
      <c r="Z2197" s="397"/>
    </row>
    <row r="2198" spans="1:26" s="204" customFormat="1" ht="15.75" thickBot="1" x14ac:dyDescent="0.3">
      <c r="A2198" s="683"/>
      <c r="B2198" s="685"/>
      <c r="C2198" s="188" t="s">
        <v>3</v>
      </c>
      <c r="D2198" s="188">
        <f>SUM(E2198:X2198)</f>
        <v>162</v>
      </c>
      <c r="E2198" s="188"/>
      <c r="F2198" s="188"/>
      <c r="G2198" s="188"/>
      <c r="H2198" s="188"/>
      <c r="I2198" s="188">
        <f>'Standard Chartered'!D21</f>
        <v>162</v>
      </c>
      <c r="J2198" s="188"/>
      <c r="K2198" s="188"/>
      <c r="L2198" s="188"/>
      <c r="M2198" s="188"/>
      <c r="N2198" s="188"/>
      <c r="O2198" s="188"/>
      <c r="P2198" s="188"/>
      <c r="Q2198" s="188"/>
      <c r="R2198" s="188"/>
      <c r="S2198" s="188"/>
      <c r="T2198" s="188"/>
      <c r="U2198" s="188"/>
      <c r="V2198" s="188"/>
      <c r="W2198" s="188"/>
      <c r="X2198" s="188"/>
      <c r="Y2198" s="188"/>
      <c r="Z2198" s="404"/>
    </row>
    <row r="2199" spans="1:26" s="23" customFormat="1" x14ac:dyDescent="0.25">
      <c r="A2199" s="683"/>
      <c r="B2199" s="685"/>
      <c r="C2199" s="189" t="s">
        <v>337</v>
      </c>
      <c r="D2199" s="230">
        <f>D2198/'Summary (banks)'!$D$16</f>
        <v>7.7230605821662141E-5</v>
      </c>
      <c r="E2199" s="230">
        <f>E2198/'Summary (banks)'!$E$16</f>
        <v>0</v>
      </c>
      <c r="F2199" s="230">
        <f>F2198/'Summary (banks)'!$F$16</f>
        <v>0</v>
      </c>
      <c r="G2199" s="230">
        <f>G2198/'Summary (banks)'!$G$16</f>
        <v>0</v>
      </c>
      <c r="H2199" s="230">
        <f>H2198/'Summary (banks)'!$H$16</f>
        <v>0</v>
      </c>
      <c r="I2199" s="230">
        <f>I2198/'Summary (banks)'!$I$16</f>
        <v>1.8552875695732839E-3</v>
      </c>
      <c r="J2199" s="230">
        <f>J2198/'Summary (banks)'!$J$16</f>
        <v>0</v>
      </c>
      <c r="K2199" s="230">
        <f>K2198/'Summary (banks)'!$K$16</f>
        <v>0</v>
      </c>
      <c r="L2199" s="230">
        <f>L2198/'Summary (banks)'!$L$16</f>
        <v>0</v>
      </c>
      <c r="M2199" s="230">
        <f>M2198/'Summary (banks)'!$M$16</f>
        <v>0</v>
      </c>
      <c r="N2199" s="230">
        <f>N2198/'Summary (banks)'!$N$16</f>
        <v>0</v>
      </c>
      <c r="O2199" s="230">
        <f>O2198/'Summary (banks)'!$O$16</f>
        <v>0</v>
      </c>
      <c r="P2199" s="230">
        <f>P2198/'Summary (banks)'!$P$16</f>
        <v>0</v>
      </c>
      <c r="Q2199" s="230">
        <f>Q2198/'Summary (banks)'!$Q$16</f>
        <v>0</v>
      </c>
      <c r="R2199" s="230">
        <f>R2198/'Summary (banks)'!$R$16</f>
        <v>0</v>
      </c>
      <c r="S2199" s="230">
        <f>S2198/'Summary (banks)'!$S$16</f>
        <v>0</v>
      </c>
      <c r="T2199" s="230">
        <f>T2198/'Summary (banks)'!$T$16</f>
        <v>0</v>
      </c>
      <c r="U2199" s="230">
        <f>U2198/'Summary (banks)'!$U$16</f>
        <v>0</v>
      </c>
      <c r="V2199" s="230">
        <f>V2198/'Summary (banks)'!$V$16</f>
        <v>0</v>
      </c>
      <c r="W2199" s="230">
        <f>W2198/'Summary (banks)'!$W$16</f>
        <v>0</v>
      </c>
      <c r="X2199" s="230">
        <f>X2198/'Summary (banks)'!$X$16</f>
        <v>0</v>
      </c>
      <c r="Y2199" s="204"/>
      <c r="Z2199" s="397"/>
    </row>
    <row r="2200" spans="1:26" s="365" customFormat="1" ht="15.75" thickBot="1" x14ac:dyDescent="0.3">
      <c r="A2200" s="683"/>
      <c r="B2200" s="685"/>
      <c r="C2200" s="359" t="s">
        <v>338</v>
      </c>
      <c r="D2200" s="264">
        <f>D2198/'Summary (banks)'!$D$20</f>
        <v>1.3819589524068692E-4</v>
      </c>
      <c r="E2200" s="264">
        <f>E2198/'Summary (banks)'!$E$20</f>
        <v>0</v>
      </c>
      <c r="F2200" s="264">
        <f>F2198/'Summary (banks)'!$F$20</f>
        <v>0</v>
      </c>
      <c r="G2200" s="264">
        <f>G2198/'Summary (banks)'!$G$20</f>
        <v>0</v>
      </c>
      <c r="H2200" s="264">
        <f>H2198/'Summary (banks)'!$H$20</f>
        <v>0</v>
      </c>
      <c r="I2200" s="264">
        <f>I2198/'Summary (banks)'!$I$20</f>
        <v>1.8955127830105891E-3</v>
      </c>
      <c r="J2200" s="264">
        <f>J2198/'Summary (banks)'!$J$20</f>
        <v>0</v>
      </c>
      <c r="K2200" s="264">
        <f>K2198/'Summary (banks)'!$K$20</f>
        <v>0</v>
      </c>
      <c r="L2200" s="264">
        <f>L2198/'Summary (banks)'!$L$20</f>
        <v>0</v>
      </c>
      <c r="M2200" s="264">
        <f>M2198/'Summary (banks)'!$M$20</f>
        <v>0</v>
      </c>
      <c r="N2200" s="264">
        <f>N2198/'Summary (banks)'!$N$20</f>
        <v>0</v>
      </c>
      <c r="O2200" s="264">
        <f>O2198/'Summary (banks)'!$O$20</f>
        <v>0</v>
      </c>
      <c r="P2200" s="264">
        <f>P2198/'Summary (banks)'!$P$20</f>
        <v>0</v>
      </c>
      <c r="Q2200" s="264">
        <f>Q2198/'Summary (banks)'!$Q$20</f>
        <v>0</v>
      </c>
      <c r="R2200" s="264">
        <f>R2198/'Summary (banks)'!$R$20</f>
        <v>0</v>
      </c>
      <c r="S2200" s="264">
        <f>S2198/'Summary (banks)'!$S$20</f>
        <v>0</v>
      </c>
      <c r="T2200" s="264">
        <f>T2198/'Summary (banks)'!$T$20</f>
        <v>0</v>
      </c>
      <c r="U2200" s="264">
        <f>U2198/'Summary (banks)'!$U$20</f>
        <v>0</v>
      </c>
      <c r="V2200" s="264">
        <f>V2198/'Summary (banks)'!$V$20</f>
        <v>0</v>
      </c>
      <c r="W2200" s="264">
        <f>W2198/'Summary (banks)'!$W$20</f>
        <v>0</v>
      </c>
      <c r="X2200" s="264">
        <f>X2198/'Summary (banks)'!$X$20</f>
        <v>0</v>
      </c>
      <c r="Y2200" s="360"/>
      <c r="Z2200" s="397"/>
    </row>
    <row r="2201" spans="1:26" s="230" customFormat="1" ht="15" customHeight="1" thickTop="1" thickBot="1" x14ac:dyDescent="0.3">
      <c r="A2201" s="683"/>
      <c r="B2201" s="685"/>
      <c r="C2201" s="190" t="s">
        <v>405</v>
      </c>
      <c r="D2201" s="188"/>
      <c r="E2201" s="190"/>
      <c r="F2201" s="190"/>
      <c r="G2201" s="190"/>
      <c r="H2201" s="188"/>
      <c r="I2201" s="188"/>
      <c r="J2201" s="190"/>
      <c r="K2201" s="190"/>
      <c r="L2201" s="190"/>
      <c r="M2201" s="190"/>
      <c r="N2201" s="190"/>
      <c r="O2201" s="190"/>
      <c r="P2201" s="188"/>
      <c r="Q2201" s="188"/>
      <c r="R2201" s="190"/>
      <c r="S2201" s="190"/>
      <c r="T2201" s="188"/>
      <c r="U2201" s="188"/>
      <c r="V2201" s="188"/>
      <c r="W2201" s="188"/>
      <c r="X2201" s="188"/>
      <c r="Y2201" s="190"/>
      <c r="Z2201" s="405"/>
    </row>
    <row r="2202" spans="1:26" s="204" customFormat="1" ht="15.75" thickBot="1" x14ac:dyDescent="0.3">
      <c r="A2202" s="683"/>
      <c r="B2202" s="686"/>
      <c r="C2202" s="191" t="s">
        <v>406</v>
      </c>
      <c r="D2202" s="192"/>
      <c r="E2202" s="192"/>
      <c r="F2202" s="192"/>
      <c r="G2202" s="192"/>
      <c r="H2202" s="192"/>
      <c r="I2202" s="192"/>
      <c r="J2202" s="192"/>
      <c r="K2202" s="192"/>
      <c r="L2202" s="192"/>
      <c r="M2202" s="192"/>
      <c r="N2202" s="192"/>
      <c r="O2202" s="192"/>
      <c r="P2202" s="192"/>
      <c r="Q2202" s="192"/>
      <c r="R2202" s="192"/>
      <c r="S2202" s="192"/>
      <c r="T2202" s="192"/>
      <c r="U2202" s="192"/>
      <c r="V2202" s="192"/>
      <c r="W2202" s="192"/>
      <c r="X2202" s="192"/>
      <c r="Y2202" s="192"/>
      <c r="Z2202" s="398"/>
    </row>
    <row r="2203" spans="1:26" s="23" customFormat="1" ht="16.5" thickTop="1" thickBot="1" x14ac:dyDescent="0.3">
      <c r="A2203" s="683"/>
      <c r="B2203" s="687" t="s">
        <v>82</v>
      </c>
      <c r="C2203" s="200" t="s">
        <v>91</v>
      </c>
      <c r="D2203" s="200">
        <f>D2195/D2192</f>
        <v>0.5</v>
      </c>
      <c r="E2203" s="200" t="e">
        <f>E2195/E2192</f>
        <v>#DIV/0!</v>
      </c>
      <c r="F2203" s="200" t="e">
        <f t="shared" ref="F2203:X2203" si="118">F2195/F2192</f>
        <v>#DIV/0!</v>
      </c>
      <c r="G2203" s="200" t="e">
        <f t="shared" si="118"/>
        <v>#DIV/0!</v>
      </c>
      <c r="H2203" s="200" t="e">
        <f t="shared" si="118"/>
        <v>#DIV/0!</v>
      </c>
      <c r="I2203" s="200">
        <f t="shared" si="118"/>
        <v>0.5</v>
      </c>
      <c r="J2203" s="200" t="e">
        <f t="shared" si="118"/>
        <v>#DIV/0!</v>
      </c>
      <c r="K2203" s="200" t="e">
        <f t="shared" si="118"/>
        <v>#DIV/0!</v>
      </c>
      <c r="L2203" s="200" t="e">
        <f t="shared" si="118"/>
        <v>#DIV/0!</v>
      </c>
      <c r="M2203" s="200" t="e">
        <f t="shared" si="118"/>
        <v>#DIV/0!</v>
      </c>
      <c r="N2203" s="200" t="e">
        <f t="shared" si="118"/>
        <v>#DIV/0!</v>
      </c>
      <c r="O2203" s="200" t="e">
        <f t="shared" si="118"/>
        <v>#DIV/0!</v>
      </c>
      <c r="P2203" s="200" t="e">
        <f t="shared" si="118"/>
        <v>#DIV/0!</v>
      </c>
      <c r="Q2203" s="200" t="e">
        <f t="shared" si="118"/>
        <v>#DIV/0!</v>
      </c>
      <c r="R2203" s="200" t="e">
        <f t="shared" si="118"/>
        <v>#DIV/0!</v>
      </c>
      <c r="S2203" s="200" t="e">
        <f t="shared" si="118"/>
        <v>#DIV/0!</v>
      </c>
      <c r="T2203" s="200" t="e">
        <f t="shared" si="118"/>
        <v>#DIV/0!</v>
      </c>
      <c r="U2203" s="200" t="e">
        <f t="shared" si="118"/>
        <v>#DIV/0!</v>
      </c>
      <c r="V2203" s="200" t="e">
        <f t="shared" si="118"/>
        <v>#DIV/0!</v>
      </c>
      <c r="W2203" s="200" t="e">
        <f t="shared" si="118"/>
        <v>#DIV/0!</v>
      </c>
      <c r="X2203" s="200" t="e">
        <f t="shared" si="118"/>
        <v>#DIV/0!</v>
      </c>
      <c r="Y2203" s="200"/>
      <c r="Z2203" s="406" t="e">
        <f>MEDIAN(E2203:X2203)</f>
        <v>#DIV/0!</v>
      </c>
    </row>
    <row r="2204" spans="1:26" s="204" customFormat="1" ht="15.75" thickBot="1" x14ac:dyDescent="0.3">
      <c r="A2204" s="683"/>
      <c r="B2204" s="688"/>
      <c r="C2204" s="193" t="s">
        <v>407</v>
      </c>
      <c r="Z2204" s="397"/>
    </row>
    <row r="2205" spans="1:26" s="204" customFormat="1" ht="15.75" thickBot="1" x14ac:dyDescent="0.3">
      <c r="A2205" s="683"/>
      <c r="B2205" s="688"/>
      <c r="C2205" s="188" t="s">
        <v>497</v>
      </c>
      <c r="D2205" s="233">
        <f t="shared" ref="D2205:X2205" si="119">D2192/D2198</f>
        <v>1.1130864197530864E-2</v>
      </c>
      <c r="E2205" s="188" t="e">
        <f t="shared" si="119"/>
        <v>#DIV/0!</v>
      </c>
      <c r="F2205" s="188" t="e">
        <f t="shared" si="119"/>
        <v>#DIV/0!</v>
      </c>
      <c r="G2205" s="188" t="e">
        <f t="shared" si="119"/>
        <v>#DIV/0!</v>
      </c>
      <c r="H2205" s="188" t="e">
        <f t="shared" si="119"/>
        <v>#DIV/0!</v>
      </c>
      <c r="I2205" s="188">
        <f t="shared" si="119"/>
        <v>1.1130864197530864E-2</v>
      </c>
      <c r="J2205" s="188" t="e">
        <f t="shared" si="119"/>
        <v>#DIV/0!</v>
      </c>
      <c r="K2205" s="188" t="e">
        <f t="shared" si="119"/>
        <v>#DIV/0!</v>
      </c>
      <c r="L2205" s="188" t="e">
        <f t="shared" si="119"/>
        <v>#DIV/0!</v>
      </c>
      <c r="M2205" s="188" t="e">
        <f t="shared" si="119"/>
        <v>#DIV/0!</v>
      </c>
      <c r="N2205" s="188" t="e">
        <f t="shared" si="119"/>
        <v>#DIV/0!</v>
      </c>
      <c r="O2205" s="188" t="e">
        <f t="shared" si="119"/>
        <v>#DIV/0!</v>
      </c>
      <c r="P2205" s="188" t="e">
        <f t="shared" si="119"/>
        <v>#DIV/0!</v>
      </c>
      <c r="Q2205" s="188" t="e">
        <f t="shared" si="119"/>
        <v>#DIV/0!</v>
      </c>
      <c r="R2205" s="188" t="e">
        <f t="shared" si="119"/>
        <v>#DIV/0!</v>
      </c>
      <c r="S2205" s="188" t="e">
        <f t="shared" si="119"/>
        <v>#DIV/0!</v>
      </c>
      <c r="T2205" s="188" t="e">
        <f t="shared" si="119"/>
        <v>#DIV/0!</v>
      </c>
      <c r="U2205" s="188" t="e">
        <f t="shared" si="119"/>
        <v>#DIV/0!</v>
      </c>
      <c r="V2205" s="188" t="e">
        <f t="shared" si="119"/>
        <v>#DIV/0!</v>
      </c>
      <c r="W2205" s="188" t="e">
        <f t="shared" si="119"/>
        <v>#DIV/0!</v>
      </c>
      <c r="X2205" s="188" t="e">
        <f t="shared" si="119"/>
        <v>#DIV/0!</v>
      </c>
      <c r="Y2205" s="188"/>
      <c r="Z2205" s="404"/>
    </row>
    <row r="2206" spans="1:26" s="204" customFormat="1" x14ac:dyDescent="0.25">
      <c r="A2206" s="683"/>
      <c r="B2206" s="688"/>
      <c r="C2206" s="189" t="s">
        <v>445</v>
      </c>
      <c r="D2206" s="234">
        <f>D2205/'Summary (banks)'!$D$81</f>
        <v>0.2475461992080987</v>
      </c>
      <c r="E2206" s="230" t="e">
        <f>E2205/'Summary (banks)'!$E$81</f>
        <v>#DIV/0!</v>
      </c>
      <c r="F2206" s="230" t="e">
        <f>F2205/'Summary (banks)'!$F$81</f>
        <v>#DIV/0!</v>
      </c>
      <c r="G2206" s="230" t="e">
        <f>G2205/'Summary (banks)'!$G$81</f>
        <v>#DIV/0!</v>
      </c>
      <c r="H2206" s="230" t="e">
        <f>H2205/'Summary (banks)'!$H$81</f>
        <v>#DIV/0!</v>
      </c>
      <c r="I2206" s="230">
        <f>I2205/'Summary (banks)'!$I$81</f>
        <v>-0.70781352593565305</v>
      </c>
      <c r="J2206" s="230" t="e">
        <f>J2205/'Summary (banks)'!$J$81</f>
        <v>#DIV/0!</v>
      </c>
      <c r="K2206" s="230" t="e">
        <f>K2205/'Summary (banks)'!$K$81</f>
        <v>#DIV/0!</v>
      </c>
      <c r="L2206" s="230" t="e">
        <f>L2205/'Summary (banks)'!$L$81</f>
        <v>#DIV/0!</v>
      </c>
      <c r="M2206" s="230" t="e">
        <f>M2205/'Summary (banks)'!$M$81</f>
        <v>#DIV/0!</v>
      </c>
      <c r="N2206" s="230" t="e">
        <f>N2205/'Summary (banks)'!$N$81</f>
        <v>#DIV/0!</v>
      </c>
      <c r="O2206" s="230" t="e">
        <f>O2205/'Summary (banks)'!$O$81</f>
        <v>#DIV/0!</v>
      </c>
      <c r="P2206" s="230" t="e">
        <f>P2205/'Summary (banks)'!$P$81</f>
        <v>#DIV/0!</v>
      </c>
      <c r="Q2206" s="230" t="e">
        <f>Q2205/'Summary (banks)'!$Q$81</f>
        <v>#DIV/0!</v>
      </c>
      <c r="R2206" s="230" t="e">
        <f>R2205/'Summary (banks)'!$R$81</f>
        <v>#DIV/0!</v>
      </c>
      <c r="S2206" s="230" t="e">
        <f>S2205/'Summary (banks)'!$S$81</f>
        <v>#DIV/0!</v>
      </c>
      <c r="T2206" s="230" t="e">
        <f>T2205/'Summary (banks)'!$T$81</f>
        <v>#DIV/0!</v>
      </c>
      <c r="U2206" s="230" t="e">
        <f>U2205/'Summary (banks)'!$U$81</f>
        <v>#DIV/0!</v>
      </c>
      <c r="V2206" s="230" t="e">
        <f>V2205/'Summary (banks)'!$V$81</f>
        <v>#DIV/0!</v>
      </c>
      <c r="W2206" s="230" t="e">
        <f>W2205/'Summary (banks)'!$W$81</f>
        <v>#DIV/0!</v>
      </c>
      <c r="X2206" s="230" t="e">
        <f>X2205/'Summary (banks)'!$X$81</f>
        <v>#DIV/0!</v>
      </c>
      <c r="Z2206" s="397"/>
    </row>
    <row r="2207" spans="1:26" s="364" customFormat="1" x14ac:dyDescent="0.25">
      <c r="A2207" s="683"/>
      <c r="B2207" s="688"/>
      <c r="C2207" s="359" t="s">
        <v>446</v>
      </c>
      <c r="D2207" s="363">
        <f>D2205/'Summary (banks)'!$D$84</f>
        <v>0.19277540795392933</v>
      </c>
      <c r="E2207" s="264" t="e">
        <f>E2205/'Summary (banks)'!$E$84</f>
        <v>#DIV/0!</v>
      </c>
      <c r="F2207" s="264" t="e">
        <f>F2205/'Summary (banks)'!$F$84</f>
        <v>#DIV/0!</v>
      </c>
      <c r="G2207" s="264" t="e">
        <f>G2205/'Summary (banks)'!$G$84</f>
        <v>#DIV/0!</v>
      </c>
      <c r="H2207" s="264" t="e">
        <f>H2205/'Summary (banks)'!$H$84</f>
        <v>#DIV/0!</v>
      </c>
      <c r="I2207" s="264">
        <f>I2205/'Summary (banks)'!$I$84</f>
        <v>3.4708008447043599</v>
      </c>
      <c r="J2207" s="264" t="e">
        <f>J2205/'Summary (banks)'!$J$84</f>
        <v>#DIV/0!</v>
      </c>
      <c r="K2207" s="264" t="e">
        <f>K2205/'Summary (banks)'!$K$84</f>
        <v>#DIV/0!</v>
      </c>
      <c r="L2207" s="264" t="e">
        <f>L2205/'Summary (banks)'!$L$84</f>
        <v>#DIV/0!</v>
      </c>
      <c r="M2207" s="264" t="e">
        <f>M2205/'Summary (banks)'!$M$84</f>
        <v>#DIV/0!</v>
      </c>
      <c r="N2207" s="264" t="e">
        <f>N2205/'Summary (banks)'!$N$84</f>
        <v>#DIV/0!</v>
      </c>
      <c r="O2207" s="264" t="e">
        <f>O2205/'Summary (banks)'!$O$84</f>
        <v>#DIV/0!</v>
      </c>
      <c r="P2207" s="264" t="e">
        <f>P2205/'Summary (banks)'!$P$84</f>
        <v>#DIV/0!</v>
      </c>
      <c r="Q2207" s="264" t="e">
        <f>Q2205/'Summary (banks)'!$Q$84</f>
        <v>#DIV/0!</v>
      </c>
      <c r="R2207" s="264" t="e">
        <f>R2205/'Summary (banks)'!$R$84</f>
        <v>#DIV/0!</v>
      </c>
      <c r="S2207" s="264" t="e">
        <f>S2205/'Summary (banks)'!$S$84</f>
        <v>#DIV/0!</v>
      </c>
      <c r="T2207" s="264" t="e">
        <f>T2205/'Summary (banks)'!$T$84</f>
        <v>#DIV/0!</v>
      </c>
      <c r="U2207" s="264" t="e">
        <f>U2205/'Summary (banks)'!$U$84</f>
        <v>#DIV/0!</v>
      </c>
      <c r="V2207" s="264" t="e">
        <f>V2205/'Summary (banks)'!$V$84</f>
        <v>#DIV/0!</v>
      </c>
      <c r="W2207" s="264" t="e">
        <f>W2205/'Summary (banks)'!$W$84</f>
        <v>#DIV/0!</v>
      </c>
      <c r="X2207" s="264" t="e">
        <f>X2205/'Summary (banks)'!$X$84</f>
        <v>#DIV/0!</v>
      </c>
      <c r="Y2207" s="360"/>
      <c r="Z2207" s="397"/>
    </row>
    <row r="2208" spans="1:26" s="204" customFormat="1" ht="15.75" thickBot="1" x14ac:dyDescent="0.3">
      <c r="A2208" s="683"/>
      <c r="B2208" s="688"/>
      <c r="C2208" s="372" t="s">
        <v>447</v>
      </c>
      <c r="D2208" s="234">
        <f>D2205/'Summary (banks)'!$D$92</f>
        <v>0.26650174841432822</v>
      </c>
      <c r="E2208" s="230" t="e">
        <f>E2205/'Summary (banks)'!$E$86</f>
        <v>#DIV/0!</v>
      </c>
      <c r="F2208" s="230" t="e">
        <f>F2205/'Summary (banks)'!$F$86</f>
        <v>#DIV/0!</v>
      </c>
      <c r="G2208" s="230" t="e">
        <f>G2205/'Summary (banks)'!$G$86</f>
        <v>#DIV/0!</v>
      </c>
      <c r="H2208" s="230" t="e">
        <f>H2205/'Summary (banks)'!$H$86</f>
        <v>#DIV/0!</v>
      </c>
      <c r="I2208" s="230">
        <f>I2205/'Summary (banks)'!$I$86</f>
        <v>0.17235425553524275</v>
      </c>
      <c r="J2208" s="230" t="e">
        <f>J2205/'Summary (banks)'!$J$86</f>
        <v>#DIV/0!</v>
      </c>
      <c r="K2208" s="230" t="e">
        <f>K2205/'Summary (banks)'!$K$86</f>
        <v>#DIV/0!</v>
      </c>
      <c r="L2208" s="230" t="e">
        <f>L2205/'Summary (banks)'!$L$86</f>
        <v>#DIV/0!</v>
      </c>
      <c r="M2208" s="230" t="e">
        <f>M2205/'Summary (banks)'!$M$86</f>
        <v>#DIV/0!</v>
      </c>
      <c r="N2208" s="230" t="e">
        <f>N2205/'Summary (banks)'!$N$86</f>
        <v>#DIV/0!</v>
      </c>
      <c r="O2208" s="230" t="e">
        <f>O2205/'Summary (banks)'!$O$86</f>
        <v>#DIV/0!</v>
      </c>
      <c r="P2208" s="230" t="e">
        <f>P2205/'Summary (banks)'!$P$86</f>
        <v>#DIV/0!</v>
      </c>
      <c r="Q2208" s="230" t="e">
        <f>Q2205/'Summary (banks)'!$Q$86</f>
        <v>#DIV/0!</v>
      </c>
      <c r="R2208" s="230" t="e">
        <f>R2205/'Summary (banks)'!$R$86</f>
        <v>#DIV/0!</v>
      </c>
      <c r="S2208" s="230" t="e">
        <f>S2205/'Summary (banks)'!$S$86</f>
        <v>#DIV/0!</v>
      </c>
      <c r="T2208" s="230" t="e">
        <f>T2205/'Summary (banks)'!$T$86</f>
        <v>#DIV/0!</v>
      </c>
      <c r="U2208" s="230" t="e">
        <f>U2205/'Summary (banks)'!$U$86</f>
        <v>#DIV/0!</v>
      </c>
      <c r="V2208" s="230" t="e">
        <f>V2205/'Summary (banks)'!$V$86</f>
        <v>#DIV/0!</v>
      </c>
      <c r="W2208" s="230" t="e">
        <f>W2205/'Summary (banks)'!$W$86</f>
        <v>#DIV/0!</v>
      </c>
      <c r="X2208" s="230" t="e">
        <f>X2205/'Summary (banks)'!$X$86</f>
        <v>#DIV/0!</v>
      </c>
      <c r="Z2208" s="397"/>
    </row>
    <row r="2209" spans="1:26" s="230" customFormat="1" ht="15.75" thickBot="1" x14ac:dyDescent="0.3">
      <c r="A2209" s="683"/>
      <c r="B2209" s="688"/>
      <c r="C2209" s="201" t="s">
        <v>498</v>
      </c>
      <c r="D2209" s="201">
        <f t="shared" ref="D2209:X2209" si="120">D2192/D2189</f>
        <v>0.16666666666666669</v>
      </c>
      <c r="E2209" s="201" t="e">
        <f t="shared" si="120"/>
        <v>#DIV/0!</v>
      </c>
      <c r="F2209" s="201" t="e">
        <f t="shared" si="120"/>
        <v>#DIV/0!</v>
      </c>
      <c r="G2209" s="201" t="e">
        <f t="shared" si="120"/>
        <v>#DIV/0!</v>
      </c>
      <c r="H2209" s="201" t="e">
        <f t="shared" si="120"/>
        <v>#DIV/0!</v>
      </c>
      <c r="I2209" s="201">
        <f t="shared" si="120"/>
        <v>0.16666666666666669</v>
      </c>
      <c r="J2209" s="201" t="e">
        <f t="shared" si="120"/>
        <v>#DIV/0!</v>
      </c>
      <c r="K2209" s="201" t="e">
        <f t="shared" si="120"/>
        <v>#DIV/0!</v>
      </c>
      <c r="L2209" s="201" t="e">
        <f t="shared" si="120"/>
        <v>#DIV/0!</v>
      </c>
      <c r="M2209" s="201" t="e">
        <f t="shared" si="120"/>
        <v>#DIV/0!</v>
      </c>
      <c r="N2209" s="201" t="e">
        <f t="shared" si="120"/>
        <v>#DIV/0!</v>
      </c>
      <c r="O2209" s="201" t="e">
        <f t="shared" si="120"/>
        <v>#DIV/0!</v>
      </c>
      <c r="P2209" s="201" t="e">
        <f t="shared" si="120"/>
        <v>#DIV/0!</v>
      </c>
      <c r="Q2209" s="201" t="e">
        <f t="shared" si="120"/>
        <v>#DIV/0!</v>
      </c>
      <c r="R2209" s="201" t="e">
        <f t="shared" si="120"/>
        <v>#DIV/0!</v>
      </c>
      <c r="S2209" s="201" t="e">
        <f t="shared" si="120"/>
        <v>#DIV/0!</v>
      </c>
      <c r="T2209" s="201" t="e">
        <f t="shared" si="120"/>
        <v>#DIV/0!</v>
      </c>
      <c r="U2209" s="201" t="e">
        <f t="shared" si="120"/>
        <v>#DIV/0!</v>
      </c>
      <c r="V2209" s="201" t="e">
        <f t="shared" si="120"/>
        <v>#DIV/0!</v>
      </c>
      <c r="W2209" s="201" t="e">
        <f t="shared" si="120"/>
        <v>#DIV/0!</v>
      </c>
      <c r="X2209" s="201" t="e">
        <f t="shared" si="120"/>
        <v>#DIV/0!</v>
      </c>
      <c r="Y2209" s="201"/>
      <c r="Z2209" s="407"/>
    </row>
    <row r="2210" spans="1:26" s="230" customFormat="1" x14ac:dyDescent="0.25">
      <c r="A2210" s="683"/>
      <c r="B2210" s="688"/>
      <c r="C2210" s="382" t="s">
        <v>445</v>
      </c>
      <c r="D2210" s="230">
        <f>D2209/'Summary (banks)'!$D$94</f>
        <v>0.86304376110736603</v>
      </c>
      <c r="E2210" s="230" t="e">
        <f>E2209/'Summary (banks)'!$E$94</f>
        <v>#DIV/0!</v>
      </c>
      <c r="F2210" s="230" t="e">
        <f>F2209/'Summary (banks)'!$F$94</f>
        <v>#DIV/0!</v>
      </c>
      <c r="G2210" s="230" t="e">
        <f>G2209/'Summary (banks)'!$G$94</f>
        <v>#DIV/0!</v>
      </c>
      <c r="H2210" s="230" t="e">
        <f>H2209/'Summary (banks)'!$H$94</f>
        <v>#DIV/0!</v>
      </c>
      <c r="I2210" s="230">
        <f>I2209/'Summary (banks)'!$I$94</f>
        <v>-1.6731232217115337</v>
      </c>
      <c r="J2210" s="230" t="e">
        <f>J2209/'Summary (banks)'!$J$94</f>
        <v>#DIV/0!</v>
      </c>
      <c r="K2210" s="230" t="e">
        <f>K2209/'Summary (banks)'!$K$94</f>
        <v>#DIV/0!</v>
      </c>
      <c r="L2210" s="230" t="e">
        <f>L2209/'Summary (banks)'!$L$94</f>
        <v>#DIV/0!</v>
      </c>
      <c r="M2210" s="230" t="e">
        <f>M2209/'Summary (banks)'!$M$94</f>
        <v>#DIV/0!</v>
      </c>
      <c r="N2210" s="230" t="e">
        <f>N2209/'Summary (banks)'!$N$94</f>
        <v>#DIV/0!</v>
      </c>
      <c r="O2210" s="230" t="e">
        <f>O2209/'Summary (banks)'!$O$94</f>
        <v>#DIV/0!</v>
      </c>
      <c r="P2210" s="230" t="e">
        <f>P2209/'Summary (banks)'!$P$94</f>
        <v>#DIV/0!</v>
      </c>
      <c r="Q2210" s="230" t="e">
        <f>Q2209/'Summary (banks)'!$Q$94</f>
        <v>#DIV/0!</v>
      </c>
      <c r="R2210" s="230" t="e">
        <f>R2209/'Summary (banks)'!$R$94</f>
        <v>#DIV/0!</v>
      </c>
      <c r="S2210" s="230" t="e">
        <f>S2209/'Summary (banks)'!$S$94</f>
        <v>#DIV/0!</v>
      </c>
      <c r="T2210" s="230" t="e">
        <f>T2209/'Summary (banks)'!$T$94</f>
        <v>#DIV/0!</v>
      </c>
      <c r="U2210" s="230" t="e">
        <f>U2209/'Summary (banks)'!$U$94</f>
        <v>#DIV/0!</v>
      </c>
      <c r="V2210" s="230" t="e">
        <f>V2209/'Summary (banks)'!$V$94</f>
        <v>#DIV/0!</v>
      </c>
      <c r="W2210" s="230" t="e">
        <f>W2209/'Summary (banks)'!$W$94</f>
        <v>#DIV/0!</v>
      </c>
      <c r="X2210" s="230" t="e">
        <f>X2209/'Summary (banks)'!$X$94</f>
        <v>#DIV/0!</v>
      </c>
      <c r="Z2210" s="399"/>
    </row>
    <row r="2211" spans="1:26" s="386" customFormat="1" x14ac:dyDescent="0.25">
      <c r="A2211" s="683"/>
      <c r="B2211" s="688"/>
      <c r="C2211" s="383" t="s">
        <v>446</v>
      </c>
      <c r="D2211" s="264">
        <f>D2209/'Summary (banks)'!$D$97</f>
        <v>0.63124851480243016</v>
      </c>
      <c r="E2211" s="264" t="e">
        <f>E2209/'Summary (banks)'!$E$97</f>
        <v>#DIV/0!</v>
      </c>
      <c r="F2211" s="264" t="e">
        <f>F2209/'Summary (banks)'!$F$97</f>
        <v>#DIV/0!</v>
      </c>
      <c r="G2211" s="264" t="e">
        <f>G2209/'Summary (banks)'!$G$97</f>
        <v>#DIV/0!</v>
      </c>
      <c r="H2211" s="264" t="e">
        <f>H2209/'Summary (banks)'!$H$97</f>
        <v>#DIV/0!</v>
      </c>
      <c r="I2211" s="264">
        <f>I2209/'Summary (banks)'!$I$97</f>
        <v>6.7182017543859782</v>
      </c>
      <c r="J2211" s="264" t="e">
        <f>J2209/'Summary (banks)'!$J$97</f>
        <v>#DIV/0!</v>
      </c>
      <c r="K2211" s="264" t="e">
        <f>K2209/'Summary (banks)'!$K$97</f>
        <v>#DIV/0!</v>
      </c>
      <c r="L2211" s="264" t="e">
        <f>L2209/'Summary (banks)'!$L$97</f>
        <v>#DIV/0!</v>
      </c>
      <c r="M2211" s="264" t="e">
        <f>M2209/'Summary (banks)'!$M$97</f>
        <v>#DIV/0!</v>
      </c>
      <c r="N2211" s="264" t="e">
        <f>N2209/'Summary (banks)'!$N$97</f>
        <v>#DIV/0!</v>
      </c>
      <c r="O2211" s="264" t="e">
        <f>O2209/'Summary (banks)'!$O$97</f>
        <v>#DIV/0!</v>
      </c>
      <c r="P2211" s="264" t="e">
        <f>P2209/'Summary (banks)'!$P$97</f>
        <v>#DIV/0!</v>
      </c>
      <c r="Q2211" s="264" t="e">
        <f>Q2209/'Summary (banks)'!$Q$97</f>
        <v>#DIV/0!</v>
      </c>
      <c r="R2211" s="264" t="e">
        <f>R2209/'Summary (banks)'!$R$97</f>
        <v>#DIV/0!</v>
      </c>
      <c r="S2211" s="264" t="e">
        <f>S2209/'Summary (banks)'!$S$97</f>
        <v>#DIV/0!</v>
      </c>
      <c r="T2211" s="264" t="e">
        <f>T2209/'Summary (banks)'!$T$97</f>
        <v>#DIV/0!</v>
      </c>
      <c r="U2211" s="264" t="e">
        <f>U2209/'Summary (banks)'!$U$97</f>
        <v>#DIV/0!</v>
      </c>
      <c r="V2211" s="264" t="e">
        <f>V2209/'Summary (banks)'!$V$97</f>
        <v>#DIV/0!</v>
      </c>
      <c r="W2211" s="264" t="e">
        <f>W2209/'Summary (banks)'!$W$97</f>
        <v>#DIV/0!</v>
      </c>
      <c r="X2211" s="264" t="e">
        <f>X2209/'Summary (banks)'!$X$97</f>
        <v>#DIV/0!</v>
      </c>
      <c r="Y2211" s="264"/>
      <c r="Z2211" s="399"/>
    </row>
    <row r="2212" spans="1:26" s="230" customFormat="1" x14ac:dyDescent="0.25">
      <c r="A2212" s="683"/>
      <c r="B2212" s="688"/>
      <c r="C2212" s="385" t="s">
        <v>447</v>
      </c>
      <c r="D2212" s="230">
        <f>D2209/'Summary (banks)'!$D$105</f>
        <v>0.76823607147844475</v>
      </c>
      <c r="E2212" s="230" t="e">
        <f>E2209/'Summary (banks)'!$E$99</f>
        <v>#DIV/0!</v>
      </c>
      <c r="F2212" s="230" t="e">
        <f>F2209/'Summary (banks)'!$F$99</f>
        <v>#DIV/0!</v>
      </c>
      <c r="G2212" s="230" t="e">
        <f>G2209/'Summary (banks)'!$G$99</f>
        <v>#DIV/0!</v>
      </c>
      <c r="H2212" s="230" t="e">
        <f>H2209/'Summary (banks)'!$H$99</f>
        <v>#DIV/0!</v>
      </c>
      <c r="I2212" s="230">
        <f>I2209/'Summary (banks)'!$I$99</f>
        <v>0.9005179768433883</v>
      </c>
      <c r="J2212" s="230" t="e">
        <f>J2209/'Summary (banks)'!$J$99</f>
        <v>#DIV/0!</v>
      </c>
      <c r="K2212" s="230" t="e">
        <f>K2209/'Summary (banks)'!$K$99</f>
        <v>#DIV/0!</v>
      </c>
      <c r="L2212" s="230" t="e">
        <f>L2209/'Summary (banks)'!$L$99</f>
        <v>#DIV/0!</v>
      </c>
      <c r="M2212" s="230" t="e">
        <f>M2209/'Summary (banks)'!$M$99</f>
        <v>#DIV/0!</v>
      </c>
      <c r="N2212" s="230" t="e">
        <f>N2209/'Summary (banks)'!$N$99</f>
        <v>#DIV/0!</v>
      </c>
      <c r="O2212" s="230" t="e">
        <f>O2209/'Summary (banks)'!$O$99</f>
        <v>#DIV/0!</v>
      </c>
      <c r="P2212" s="230" t="e">
        <f>P2209/'Summary (banks)'!$P$99</f>
        <v>#DIV/0!</v>
      </c>
      <c r="Q2212" s="230" t="e">
        <f>Q2209/'Summary (banks)'!$Q$99</f>
        <v>#DIV/0!</v>
      </c>
      <c r="R2212" s="230" t="e">
        <f>R2209/'Summary (banks)'!$R$99</f>
        <v>#DIV/0!</v>
      </c>
      <c r="S2212" s="230" t="e">
        <f>S2209/'Summary (banks)'!$S$99</f>
        <v>#DIV/0!</v>
      </c>
      <c r="T2212" s="230" t="e">
        <f>T2209/'Summary (banks)'!$T$99</f>
        <v>#DIV/0!</v>
      </c>
      <c r="U2212" s="230" t="e">
        <f>U2209/'Summary (banks)'!$U$99</f>
        <v>#DIV/0!</v>
      </c>
      <c r="V2212" s="230" t="e">
        <f>V2209/'Summary (banks)'!$V$99</f>
        <v>#DIV/0!</v>
      </c>
      <c r="W2212" s="230" t="e">
        <f>W2209/'Summary (banks)'!$W$99</f>
        <v>#DIV/0!</v>
      </c>
      <c r="X2212" s="230" t="e">
        <f>X2209/'Summary (banks)'!$X$99</f>
        <v>#DIV/0!</v>
      </c>
      <c r="Z2212" s="399"/>
    </row>
    <row r="2213" spans="1:26" s="51" customFormat="1" x14ac:dyDescent="0.25">
      <c r="A2213" s="423"/>
      <c r="B2213" s="423"/>
      <c r="C2213" s="424"/>
      <c r="D2213" s="425"/>
      <c r="E2213" s="426"/>
      <c r="F2213" s="426"/>
      <c r="G2213" s="426"/>
      <c r="H2213" s="426"/>
      <c r="I2213" s="426"/>
      <c r="J2213" s="426"/>
      <c r="K2213" s="426"/>
      <c r="L2213" s="426"/>
      <c r="M2213" s="426"/>
      <c r="N2213" s="426"/>
      <c r="O2213" s="426"/>
      <c r="P2213" s="426"/>
      <c r="Q2213" s="426"/>
      <c r="R2213" s="426"/>
      <c r="S2213" s="426"/>
      <c r="T2213" s="426"/>
      <c r="U2213" s="426"/>
      <c r="V2213" s="426"/>
      <c r="W2213" s="426"/>
      <c r="X2213" s="426"/>
      <c r="Y2213" s="97"/>
      <c r="Z2213" s="97"/>
    </row>
    <row r="2214" spans="1:26" s="51" customFormat="1" ht="15.75" thickBot="1" x14ac:dyDescent="0.3">
      <c r="A2214" s="423"/>
      <c r="B2214" s="423"/>
      <c r="C2214" s="424"/>
      <c r="D2214" s="425"/>
      <c r="E2214" s="426"/>
      <c r="F2214" s="426"/>
      <c r="G2214" s="426"/>
      <c r="H2214" s="426"/>
      <c r="I2214" s="426"/>
      <c r="J2214" s="426"/>
      <c r="K2214" s="426"/>
      <c r="L2214" s="426"/>
      <c r="M2214" s="426"/>
      <c r="N2214" s="426"/>
      <c r="O2214" s="426"/>
      <c r="P2214" s="426"/>
      <c r="Q2214" s="426"/>
      <c r="R2214" s="426"/>
      <c r="S2214" s="426"/>
      <c r="T2214" s="426"/>
      <c r="U2214" s="426"/>
      <c r="V2214" s="426"/>
      <c r="W2214" s="426"/>
      <c r="X2214" s="426"/>
      <c r="Y2214" s="97"/>
      <c r="Z2214" s="97"/>
    </row>
    <row r="2215" spans="1:26" s="204" customFormat="1" ht="15.75" thickBot="1" x14ac:dyDescent="0.3">
      <c r="A2215" s="682" t="s">
        <v>385</v>
      </c>
      <c r="B2215" s="684" t="s">
        <v>331</v>
      </c>
      <c r="C2215" s="188" t="s">
        <v>2</v>
      </c>
      <c r="D2215" s="203">
        <f>SUM(E2215:X2215)</f>
        <v>49</v>
      </c>
      <c r="E2215" s="203"/>
      <c r="F2215" s="203"/>
      <c r="G2215" s="203"/>
      <c r="H2215" s="203"/>
      <c r="I2215" s="203"/>
      <c r="J2215" s="188"/>
      <c r="K2215" s="188"/>
      <c r="L2215" s="188">
        <f>'Société Générale'!C31</f>
        <v>49</v>
      </c>
      <c r="M2215" s="188"/>
      <c r="N2215" s="188"/>
      <c r="O2215" s="188"/>
      <c r="P2215" s="188"/>
      <c r="Q2215" s="188"/>
      <c r="R2215" s="188"/>
      <c r="S2215" s="188"/>
      <c r="T2215" s="188"/>
      <c r="U2215" s="188"/>
      <c r="V2215" s="188"/>
      <c r="W2215" s="188"/>
      <c r="X2215" s="188"/>
      <c r="Y2215" s="188"/>
      <c r="Z2215" s="404"/>
    </row>
    <row r="2216" spans="1:26" s="23" customFormat="1" x14ac:dyDescent="0.25">
      <c r="A2216" s="683"/>
      <c r="B2216" s="685"/>
      <c r="C2216" s="189" t="s">
        <v>333</v>
      </c>
      <c r="D2216" s="230">
        <f>D2215/'Summary (banks)'!$D$3</f>
        <v>1.0032607403482653E-4</v>
      </c>
      <c r="E2216" s="230">
        <f>E2215/'Summary (banks)'!$E$3</f>
        <v>0</v>
      </c>
      <c r="F2216" s="230">
        <f>F2215/'Summary (banks)'!$F$3</f>
        <v>0</v>
      </c>
      <c r="G2216" s="230">
        <f>G2215/'Summary (banks)'!$G$3</f>
        <v>0</v>
      </c>
      <c r="H2216" s="230">
        <f>H2215/'Summary (banks)'!$H$3</f>
        <v>0</v>
      </c>
      <c r="I2216" s="230">
        <f>I2215/'Summary (banks)'!$I$3</f>
        <v>0</v>
      </c>
      <c r="J2216" s="230">
        <f>J2215/'Summary (banks)'!$J$3</f>
        <v>0</v>
      </c>
      <c r="K2216" s="230">
        <f>K2215/'Summary (banks)'!$K$3</f>
        <v>0</v>
      </c>
      <c r="L2216" s="230">
        <f>L2215/'Summary (banks)'!$L$3</f>
        <v>1.9108528643294465E-3</v>
      </c>
      <c r="M2216" s="230">
        <f>M2215/'Summary (banks)'!$M$3</f>
        <v>0</v>
      </c>
      <c r="N2216" s="230">
        <f>N2215/'Summary (banks)'!$N$3</f>
        <v>0</v>
      </c>
      <c r="O2216" s="230">
        <f>O2215/'Summary (banks)'!$O$3</f>
        <v>0</v>
      </c>
      <c r="P2216" s="230">
        <f>P2215/'Summary (banks)'!$P$3</f>
        <v>0</v>
      </c>
      <c r="Q2216" s="230">
        <f>Q2215/'Summary (banks)'!$Q$3</f>
        <v>0</v>
      </c>
      <c r="R2216" s="230">
        <f>R2215/'Summary (banks)'!$R$3</f>
        <v>0</v>
      </c>
      <c r="S2216" s="230">
        <f>S2215/'Summary (banks)'!$S$3</f>
        <v>0</v>
      </c>
      <c r="T2216" s="230">
        <f>T2215/'Summary (banks)'!$T$3</f>
        <v>0</v>
      </c>
      <c r="U2216" s="230">
        <f>U2215/'Summary (banks)'!$U$3</f>
        <v>0</v>
      </c>
      <c r="V2216" s="230">
        <f>V2215/'Summary (banks)'!$V$3</f>
        <v>0</v>
      </c>
      <c r="W2216" s="230">
        <f>W2215/'Summary (banks)'!$W$3</f>
        <v>0</v>
      </c>
      <c r="X2216" s="230">
        <f>X2215/'Summary (banks)'!$X$3</f>
        <v>0</v>
      </c>
      <c r="Y2216" s="204"/>
      <c r="Z2216" s="397"/>
    </row>
    <row r="2217" spans="1:26" s="360" customFormat="1" ht="15.75" thickBot="1" x14ac:dyDescent="0.3">
      <c r="A2217" s="683"/>
      <c r="B2217" s="685"/>
      <c r="C2217" s="359" t="s">
        <v>334</v>
      </c>
      <c r="D2217" s="264">
        <f>D2215/'Summary (banks)'!$D$7</f>
        <v>1.9113813145946082E-4</v>
      </c>
      <c r="E2217" s="264">
        <f>E2215/'Summary (banks)'!$E$7</f>
        <v>0</v>
      </c>
      <c r="F2217" s="264">
        <f>F2215/'Summary (banks)'!$F$7</f>
        <v>0</v>
      </c>
      <c r="G2217" s="264">
        <f>G2215/'Summary (banks)'!$G$7</f>
        <v>0</v>
      </c>
      <c r="H2217" s="264">
        <f>H2215/'Summary (banks)'!$H$7</f>
        <v>0</v>
      </c>
      <c r="I2217" s="264">
        <f>I2215/'Summary (banks)'!$I$7</f>
        <v>0</v>
      </c>
      <c r="J2217" s="264">
        <f>J2215/'Summary (banks)'!$J$7</f>
        <v>0</v>
      </c>
      <c r="K2217" s="264">
        <f>K2215/'Summary (banks)'!$K$7</f>
        <v>0</v>
      </c>
      <c r="L2217" s="264">
        <f>L2215/'Summary (banks)'!$L$7</f>
        <v>3.6173040011811606E-3</v>
      </c>
      <c r="M2217" s="264">
        <f>M2215/'Summary (banks)'!$M$7</f>
        <v>0</v>
      </c>
      <c r="N2217" s="264">
        <f>N2215/'Summary (banks)'!$N$7</f>
        <v>0</v>
      </c>
      <c r="O2217" s="264">
        <f>O2215/'Summary (banks)'!$O$7</f>
        <v>0</v>
      </c>
      <c r="P2217" s="264">
        <f>P2215/'Summary (banks)'!$P$7</f>
        <v>0</v>
      </c>
      <c r="Q2217" s="264">
        <f>Q2215/'Summary (banks)'!$Q$7</f>
        <v>0</v>
      </c>
      <c r="R2217" s="264">
        <f>R2215/'Summary (banks)'!$R$7</f>
        <v>0</v>
      </c>
      <c r="S2217" s="264">
        <f>S2215/'Summary (banks)'!$S$7</f>
        <v>0</v>
      </c>
      <c r="T2217" s="264">
        <f>T2215/'Summary (banks)'!$T$7</f>
        <v>0</v>
      </c>
      <c r="U2217" s="264">
        <f>U2215/'Summary (banks)'!$U$7</f>
        <v>0</v>
      </c>
      <c r="V2217" s="264">
        <f>V2215/'Summary (banks)'!$V$7</f>
        <v>0</v>
      </c>
      <c r="W2217" s="264">
        <f>W2215/'Summary (banks)'!$W$7</f>
        <v>0</v>
      </c>
      <c r="X2217" s="264">
        <f>X2215/'Summary (banks)'!$X$7</f>
        <v>0</v>
      </c>
      <c r="Z2217" s="397"/>
    </row>
    <row r="2218" spans="1:26" s="204" customFormat="1" ht="15.75" thickBot="1" x14ac:dyDescent="0.3">
      <c r="A2218" s="683"/>
      <c r="B2218" s="685"/>
      <c r="C2218" s="188" t="s">
        <v>6</v>
      </c>
      <c r="D2218" s="203">
        <f>SUM(E2218:X2218)</f>
        <v>22</v>
      </c>
      <c r="E2218" s="203"/>
      <c r="F2218" s="203"/>
      <c r="G2218" s="203"/>
      <c r="H2218" s="203"/>
      <c r="I2218" s="203"/>
      <c r="J2218" s="188"/>
      <c r="K2218" s="188"/>
      <c r="L2218" s="188">
        <f>'Société Générale'!E31</f>
        <v>22</v>
      </c>
      <c r="M2218" s="188"/>
      <c r="N2218" s="188"/>
      <c r="O2218" s="188"/>
      <c r="P2218" s="188"/>
      <c r="Q2218" s="188"/>
      <c r="R2218" s="188"/>
      <c r="S2218" s="188"/>
      <c r="T2218" s="188"/>
      <c r="U2218" s="188"/>
      <c r="V2218" s="188"/>
      <c r="W2218" s="188"/>
      <c r="X2218" s="188"/>
      <c r="Y2218" s="188"/>
      <c r="Z2218" s="404"/>
    </row>
    <row r="2219" spans="1:26" s="23" customFormat="1" x14ac:dyDescent="0.25">
      <c r="A2219" s="683"/>
      <c r="B2219" s="685"/>
      <c r="C2219" s="189" t="s">
        <v>335</v>
      </c>
      <c r="D2219" s="230">
        <f>D2218/'Summary (banks)'!$D$29</f>
        <v>2.3325152203926858E-4</v>
      </c>
      <c r="E2219" s="230">
        <f>E2218/'Summary (banks)'!$E$29</f>
        <v>0</v>
      </c>
      <c r="F2219" s="230">
        <f>F2218/'Summary (banks)'!$F$29</f>
        <v>0</v>
      </c>
      <c r="G2219" s="230">
        <f>G2218/'Summary (banks)'!$G$29</f>
        <v>0</v>
      </c>
      <c r="H2219" s="230">
        <f>H2218/'Summary (banks)'!$H$29</f>
        <v>0</v>
      </c>
      <c r="I2219" s="230">
        <f>I2218/'Summary (banks)'!$I$29</f>
        <v>0</v>
      </c>
      <c r="J2219" s="230">
        <f>J2218/'Summary (banks)'!$J$29</f>
        <v>0</v>
      </c>
      <c r="K2219" s="230">
        <f>K2218/'Summary (banks)'!$K$29</f>
        <v>0</v>
      </c>
      <c r="L2219" s="230">
        <f>L2218/'Summary (banks)'!$L$29</f>
        <v>3.6000654557355586E-3</v>
      </c>
      <c r="M2219" s="230">
        <f>M2218/'Summary (banks)'!$M$29</f>
        <v>0</v>
      </c>
      <c r="N2219" s="230">
        <f>N2218/'Summary (banks)'!$N$29</f>
        <v>0</v>
      </c>
      <c r="O2219" s="230">
        <f>O2218/'Summary (banks)'!$O$29</f>
        <v>0</v>
      </c>
      <c r="P2219" s="230">
        <f>P2218/'Summary (banks)'!$P$29</f>
        <v>0</v>
      </c>
      <c r="Q2219" s="230">
        <f>Q2218/'Summary (banks)'!$Q$29</f>
        <v>0</v>
      </c>
      <c r="R2219" s="230">
        <f>R2218/'Summary (banks)'!$R$29</f>
        <v>0</v>
      </c>
      <c r="S2219" s="230">
        <f>S2218/'Summary (banks)'!$S$29</f>
        <v>0</v>
      </c>
      <c r="T2219" s="230">
        <f>T2218/'Summary (banks)'!$T$29</f>
        <v>0</v>
      </c>
      <c r="U2219" s="230">
        <f>U2218/'Summary (banks)'!$U$29</f>
        <v>0</v>
      </c>
      <c r="V2219" s="230">
        <f>V2218/'Summary (banks)'!$V$29</f>
        <v>0</v>
      </c>
      <c r="W2219" s="230">
        <f>W2218/'Summary (banks)'!$W$29</f>
        <v>0</v>
      </c>
      <c r="X2219" s="230">
        <f>X2218/'Summary (banks)'!$X$29</f>
        <v>0</v>
      </c>
      <c r="Y2219" s="204"/>
      <c r="Z2219" s="397"/>
    </row>
    <row r="2220" spans="1:26" s="360" customFormat="1" ht="15.75" thickBot="1" x14ac:dyDescent="0.3">
      <c r="A2220" s="683"/>
      <c r="B2220" s="685"/>
      <c r="C2220" s="359" t="s">
        <v>336</v>
      </c>
      <c r="D2220" s="264">
        <f>D2218/'Summary (banks)'!$D$33</f>
        <v>3.2503157820363898E-4</v>
      </c>
      <c r="E2220" s="264">
        <f>E2218/'Summary (banks)'!$E$33</f>
        <v>0</v>
      </c>
      <c r="F2220" s="264">
        <f>F2218/'Summary (banks)'!$F$33</f>
        <v>0</v>
      </c>
      <c r="G2220" s="264">
        <f>G2218/'Summary (banks)'!$G$33</f>
        <v>0</v>
      </c>
      <c r="H2220" s="264">
        <f>H2218/'Summary (banks)'!$H$33</f>
        <v>0</v>
      </c>
      <c r="I2220" s="264">
        <f>I2218/'Summary (banks)'!$I$33</f>
        <v>0</v>
      </c>
      <c r="J2220" s="264">
        <f>J2218/'Summary (banks)'!$J$33</f>
        <v>0</v>
      </c>
      <c r="K2220" s="264">
        <f>K2218/'Summary (banks)'!$K$33</f>
        <v>0</v>
      </c>
      <c r="L2220" s="264">
        <f>L2218/'Summary (banks)'!$L$33</f>
        <v>4.9349484073575598E-3</v>
      </c>
      <c r="M2220" s="264">
        <f>M2218/'Summary (banks)'!$M$33</f>
        <v>0</v>
      </c>
      <c r="N2220" s="264">
        <f>N2218/'Summary (banks)'!$N$33</f>
        <v>0</v>
      </c>
      <c r="O2220" s="264">
        <f>O2218/'Summary (banks)'!$O$33</f>
        <v>0</v>
      </c>
      <c r="P2220" s="264">
        <f>P2218/'Summary (banks)'!$P$33</f>
        <v>0</v>
      </c>
      <c r="Q2220" s="264">
        <f>Q2218/'Summary (banks)'!$Q$33</f>
        <v>0</v>
      </c>
      <c r="R2220" s="264">
        <f>R2218/'Summary (banks)'!$R$33</f>
        <v>0</v>
      </c>
      <c r="S2220" s="264">
        <f>S2218/'Summary (banks)'!$S$33</f>
        <v>0</v>
      </c>
      <c r="T2220" s="264">
        <f>T2218/'Summary (banks)'!$T$33</f>
        <v>0</v>
      </c>
      <c r="U2220" s="264">
        <f>U2218/'Summary (banks)'!$U$33</f>
        <v>0</v>
      </c>
      <c r="V2220" s="264">
        <f>V2218/'Summary (banks)'!$V$33</f>
        <v>0</v>
      </c>
      <c r="W2220" s="264">
        <f>W2218/'Summary (banks)'!$W$33</f>
        <v>0</v>
      </c>
      <c r="X2220" s="264">
        <f>X2218/'Summary (banks)'!$X$33</f>
        <v>0</v>
      </c>
      <c r="Z2220" s="397"/>
    </row>
    <row r="2221" spans="1:26" s="204" customFormat="1" ht="15.75" thickBot="1" x14ac:dyDescent="0.3">
      <c r="A2221" s="683"/>
      <c r="B2221" s="685"/>
      <c r="C2221" s="188" t="s">
        <v>400</v>
      </c>
      <c r="D2221" s="203">
        <f>SUM(E2221:X2221)</f>
        <v>2</v>
      </c>
      <c r="E2221" s="203"/>
      <c r="F2221" s="203"/>
      <c r="G2221" s="203"/>
      <c r="H2221" s="203"/>
      <c r="I2221" s="203"/>
      <c r="J2221" s="188"/>
      <c r="K2221" s="188"/>
      <c r="L2221" s="188">
        <f>'Société Générale'!F31</f>
        <v>2</v>
      </c>
      <c r="M2221" s="188"/>
      <c r="N2221" s="188"/>
      <c r="O2221" s="188"/>
      <c r="P2221" s="188"/>
      <c r="Q2221" s="188"/>
      <c r="R2221" s="188"/>
      <c r="S2221" s="188"/>
      <c r="T2221" s="188"/>
      <c r="U2221" s="188"/>
      <c r="V2221" s="188"/>
      <c r="W2221" s="188"/>
      <c r="X2221" s="188"/>
      <c r="Y2221" s="188"/>
      <c r="Z2221" s="404"/>
    </row>
    <row r="2222" spans="1:26" s="23" customFormat="1" x14ac:dyDescent="0.25">
      <c r="A2222" s="683"/>
      <c r="B2222" s="685"/>
      <c r="C2222" s="189" t="s">
        <v>401</v>
      </c>
      <c r="D2222" s="230">
        <f>D2221/'Summary (banks)'!$D$42</f>
        <v>7.1691310264100655E-5</v>
      </c>
      <c r="E2222" s="230">
        <f>E2221/'Summary (banks)'!$E$42</f>
        <v>0</v>
      </c>
      <c r="F2222" s="230">
        <f>F2221/'Summary (banks)'!$F$42</f>
        <v>0</v>
      </c>
      <c r="G2222" s="230">
        <f>G2221/'Summary (banks)'!$G$42</f>
        <v>0</v>
      </c>
      <c r="H2222" s="230">
        <f>H2221/'Summary (banks)'!$H$42</f>
        <v>0</v>
      </c>
      <c r="I2222" s="230">
        <f>I2221/'Summary (banks)'!$I$42</f>
        <v>0</v>
      </c>
      <c r="J2222" s="230">
        <f>J2221/'Summary (banks)'!$J$42</f>
        <v>0</v>
      </c>
      <c r="K2222" s="230">
        <f>K2221/'Summary (banks)'!$K$42</f>
        <v>0</v>
      </c>
      <c r="L2222" s="230">
        <f>L2221/'Summary (banks)'!$L$42</f>
        <v>1.1682242990654205E-3</v>
      </c>
      <c r="M2222" s="230">
        <f>M2221/'Summary (banks)'!$M$42</f>
        <v>0</v>
      </c>
      <c r="N2222" s="230">
        <f>N2221/'Summary (banks)'!$N$42</f>
        <v>0</v>
      </c>
      <c r="O2222" s="230">
        <f>O2221/'Summary (banks)'!$O$42</f>
        <v>0</v>
      </c>
      <c r="P2222" s="230">
        <f>P2221/'Summary (banks)'!$P$42</f>
        <v>0</v>
      </c>
      <c r="Q2222" s="230">
        <f>Q2221/'Summary (banks)'!$Q$42</f>
        <v>0</v>
      </c>
      <c r="R2222" s="230">
        <f>R2221/'Summary (banks)'!$R$42</f>
        <v>0</v>
      </c>
      <c r="S2222" s="230">
        <f>S2221/'Summary (banks)'!$S$42</f>
        <v>0</v>
      </c>
      <c r="T2222" s="230">
        <f>T2221/'Summary (banks)'!$T$42</f>
        <v>0</v>
      </c>
      <c r="U2222" s="230">
        <f>U2221/'Summary (banks)'!$U$42</f>
        <v>0</v>
      </c>
      <c r="V2222" s="230">
        <f>V2221/'Summary (banks)'!$V$42</f>
        <v>0</v>
      </c>
      <c r="W2222" s="230">
        <f>W2221/'Summary (banks)'!$W$42</f>
        <v>0</v>
      </c>
      <c r="X2222" s="230">
        <f>X2221/'Summary (banks)'!$X$42</f>
        <v>0</v>
      </c>
      <c r="Y2222" s="204"/>
      <c r="Z2222" s="397"/>
    </row>
    <row r="2223" spans="1:26" s="360" customFormat="1" ht="15.75" thickBot="1" x14ac:dyDescent="0.3">
      <c r="A2223" s="683"/>
      <c r="B2223" s="685"/>
      <c r="C2223" s="359" t="s">
        <v>402</v>
      </c>
      <c r="D2223" s="264">
        <f>D2221/'Summary (banks)'!$D$46</f>
        <v>1.0731838440559852E-4</v>
      </c>
      <c r="E2223" s="264">
        <f>E2221/'Summary (banks)'!$E$46</f>
        <v>0</v>
      </c>
      <c r="F2223" s="264">
        <f>F2221/'Summary (banks)'!$F$46</f>
        <v>0</v>
      </c>
      <c r="G2223" s="264">
        <f>G2221/'Summary (banks)'!$G$46</f>
        <v>0</v>
      </c>
      <c r="H2223" s="264">
        <f>H2221/'Summary (banks)'!$H$46</f>
        <v>0</v>
      </c>
      <c r="I2223" s="264">
        <f>I2221/'Summary (banks)'!$I$46</f>
        <v>0</v>
      </c>
      <c r="J2223" s="264">
        <f>J2221/'Summary (banks)'!$J$46</f>
        <v>0</v>
      </c>
      <c r="K2223" s="264">
        <f>K2221/'Summary (banks)'!$K$46</f>
        <v>0</v>
      </c>
      <c r="L2223" s="264">
        <f>L2221/'Summary (banks)'!$L$46</f>
        <v>1.7667844522968198E-3</v>
      </c>
      <c r="M2223" s="264">
        <f>M2221/'Summary (banks)'!$M$46</f>
        <v>0</v>
      </c>
      <c r="N2223" s="264">
        <f>N2221/'Summary (banks)'!$N$46</f>
        <v>0</v>
      </c>
      <c r="O2223" s="264">
        <f>O2221/'Summary (banks)'!$O$46</f>
        <v>0</v>
      </c>
      <c r="P2223" s="264">
        <f>P2221/'Summary (banks)'!$P$46</f>
        <v>0</v>
      </c>
      <c r="Q2223" s="264">
        <f>Q2221/'Summary (banks)'!$Q$46</f>
        <v>0</v>
      </c>
      <c r="R2223" s="264">
        <f>R2221/'Summary (banks)'!$R$46</f>
        <v>0</v>
      </c>
      <c r="S2223" s="264">
        <f>S2221/'Summary (banks)'!$S$46</f>
        <v>0</v>
      </c>
      <c r="T2223" s="264">
        <f>T2221/'Summary (banks)'!$T$46</f>
        <v>0</v>
      </c>
      <c r="U2223" s="264">
        <f>U2221/'Summary (banks)'!$U$46</f>
        <v>0</v>
      </c>
      <c r="V2223" s="264">
        <f>V2221/'Summary (banks)'!$V$46</f>
        <v>0</v>
      </c>
      <c r="W2223" s="264">
        <f>W2221/'Summary (banks)'!$W$46</f>
        <v>0</v>
      </c>
      <c r="X2223" s="264">
        <f>X2221/'Summary (banks)'!$X$46</f>
        <v>0</v>
      </c>
      <c r="Z2223" s="397"/>
    </row>
    <row r="2224" spans="1:26" s="204" customFormat="1" ht="15.75" thickBot="1" x14ac:dyDescent="0.3">
      <c r="A2224" s="683"/>
      <c r="B2224" s="685"/>
      <c r="C2224" s="188" t="s">
        <v>3</v>
      </c>
      <c r="D2224" s="188">
        <f>SUM(E2224:X2224)</f>
        <v>972</v>
      </c>
      <c r="E2224" s="188"/>
      <c r="F2224" s="188"/>
      <c r="G2224" s="188"/>
      <c r="H2224" s="188"/>
      <c r="I2224" s="188"/>
      <c r="J2224" s="188"/>
      <c r="K2224" s="188"/>
      <c r="L2224" s="188">
        <f>'Société Générale'!D31</f>
        <v>972</v>
      </c>
      <c r="M2224" s="188"/>
      <c r="N2224" s="188"/>
      <c r="O2224" s="188"/>
      <c r="P2224" s="188"/>
      <c r="Q2224" s="188"/>
      <c r="R2224" s="188"/>
      <c r="S2224" s="188"/>
      <c r="T2224" s="188"/>
      <c r="U2224" s="188"/>
      <c r="V2224" s="188"/>
      <c r="W2224" s="188"/>
      <c r="X2224" s="188"/>
      <c r="Y2224" s="188"/>
      <c r="Z2224" s="404"/>
    </row>
    <row r="2225" spans="1:26" s="23" customFormat="1" x14ac:dyDescent="0.25">
      <c r="A2225" s="683"/>
      <c r="B2225" s="685"/>
      <c r="C2225" s="189" t="s">
        <v>337</v>
      </c>
      <c r="D2225" s="230">
        <f>D2224/'Summary (banks)'!$D$16</f>
        <v>4.6338363492997279E-4</v>
      </c>
      <c r="E2225" s="230">
        <f>E2224/'Summary (banks)'!$E$16</f>
        <v>0</v>
      </c>
      <c r="F2225" s="230">
        <f>F2224/'Summary (banks)'!$F$16</f>
        <v>0</v>
      </c>
      <c r="G2225" s="230">
        <f>G2224/'Summary (banks)'!$G$16</f>
        <v>0</v>
      </c>
      <c r="H2225" s="230">
        <f>H2224/'Summary (banks)'!$H$16</f>
        <v>0</v>
      </c>
      <c r="I2225" s="230">
        <f>I2224/'Summary (banks)'!$I$16</f>
        <v>0</v>
      </c>
      <c r="J2225" s="230">
        <f>J2224/'Summary (banks)'!$J$16</f>
        <v>0</v>
      </c>
      <c r="K2225" s="230">
        <f>K2224/'Summary (banks)'!$K$16</f>
        <v>0</v>
      </c>
      <c r="L2225" s="230">
        <f>L2224/'Summary (banks)'!$L$16</f>
        <v>7.3795134987397126E-3</v>
      </c>
      <c r="M2225" s="230">
        <f>M2224/'Summary (banks)'!$M$16</f>
        <v>0</v>
      </c>
      <c r="N2225" s="230">
        <f>N2224/'Summary (banks)'!$N$16</f>
        <v>0</v>
      </c>
      <c r="O2225" s="230">
        <f>O2224/'Summary (banks)'!$O$16</f>
        <v>0</v>
      </c>
      <c r="P2225" s="230">
        <f>P2224/'Summary (banks)'!$P$16</f>
        <v>0</v>
      </c>
      <c r="Q2225" s="230">
        <f>Q2224/'Summary (banks)'!$Q$16</f>
        <v>0</v>
      </c>
      <c r="R2225" s="230">
        <f>R2224/'Summary (banks)'!$R$16</f>
        <v>0</v>
      </c>
      <c r="S2225" s="230">
        <f>S2224/'Summary (banks)'!$S$16</f>
        <v>0</v>
      </c>
      <c r="T2225" s="230">
        <f>T2224/'Summary (banks)'!$T$16</f>
        <v>0</v>
      </c>
      <c r="U2225" s="230">
        <f>U2224/'Summary (banks)'!$U$16</f>
        <v>0</v>
      </c>
      <c r="V2225" s="230">
        <f>V2224/'Summary (banks)'!$V$16</f>
        <v>0</v>
      </c>
      <c r="W2225" s="230">
        <f>W2224/'Summary (banks)'!$W$16</f>
        <v>0</v>
      </c>
      <c r="X2225" s="230">
        <f>X2224/'Summary (banks)'!$X$16</f>
        <v>0</v>
      </c>
      <c r="Y2225" s="204"/>
      <c r="Z2225" s="397"/>
    </row>
    <row r="2226" spans="1:26" s="365" customFormat="1" ht="15.75" thickBot="1" x14ac:dyDescent="0.3">
      <c r="A2226" s="683"/>
      <c r="B2226" s="685"/>
      <c r="C2226" s="359" t="s">
        <v>338</v>
      </c>
      <c r="D2226" s="264">
        <f>D2224/'Summary (banks)'!$D$20</f>
        <v>8.2917537144412148E-4</v>
      </c>
      <c r="E2226" s="264">
        <f>E2224/'Summary (banks)'!$E$20</f>
        <v>0</v>
      </c>
      <c r="F2226" s="264">
        <f>F2224/'Summary (banks)'!$F$20</f>
        <v>0</v>
      </c>
      <c r="G2226" s="264">
        <f>G2224/'Summary (banks)'!$G$20</f>
        <v>0</v>
      </c>
      <c r="H2226" s="264">
        <f>H2224/'Summary (banks)'!$H$20</f>
        <v>0</v>
      </c>
      <c r="I2226" s="264">
        <f>I2224/'Summary (banks)'!$I$20</f>
        <v>0</v>
      </c>
      <c r="J2226" s="264">
        <f>J2224/'Summary (banks)'!$J$20</f>
        <v>0</v>
      </c>
      <c r="K2226" s="264">
        <f>K2224/'Summary (banks)'!$K$20</f>
        <v>0</v>
      </c>
      <c r="L2226" s="264">
        <f>L2224/'Summary (banks)'!$L$20</f>
        <v>1.2134225506841106E-2</v>
      </c>
      <c r="M2226" s="264">
        <f>M2224/'Summary (banks)'!$M$20</f>
        <v>0</v>
      </c>
      <c r="N2226" s="264">
        <f>N2224/'Summary (banks)'!$N$20</f>
        <v>0</v>
      </c>
      <c r="O2226" s="264">
        <f>O2224/'Summary (banks)'!$O$20</f>
        <v>0</v>
      </c>
      <c r="P2226" s="264">
        <f>P2224/'Summary (banks)'!$P$20</f>
        <v>0</v>
      </c>
      <c r="Q2226" s="264">
        <f>Q2224/'Summary (banks)'!$Q$20</f>
        <v>0</v>
      </c>
      <c r="R2226" s="264">
        <f>R2224/'Summary (banks)'!$R$20</f>
        <v>0</v>
      </c>
      <c r="S2226" s="264">
        <f>S2224/'Summary (banks)'!$S$20</f>
        <v>0</v>
      </c>
      <c r="T2226" s="264">
        <f>T2224/'Summary (banks)'!$T$20</f>
        <v>0</v>
      </c>
      <c r="U2226" s="264">
        <f>U2224/'Summary (banks)'!$U$20</f>
        <v>0</v>
      </c>
      <c r="V2226" s="264">
        <f>V2224/'Summary (banks)'!$V$20</f>
        <v>0</v>
      </c>
      <c r="W2226" s="264">
        <f>W2224/'Summary (banks)'!$W$20</f>
        <v>0</v>
      </c>
      <c r="X2226" s="264">
        <f>X2224/'Summary (banks)'!$X$20</f>
        <v>0</v>
      </c>
      <c r="Y2226" s="360"/>
      <c r="Z2226" s="397"/>
    </row>
    <row r="2227" spans="1:26" s="230" customFormat="1" ht="15" customHeight="1" thickTop="1" thickBot="1" x14ac:dyDescent="0.3">
      <c r="A2227" s="683"/>
      <c r="B2227" s="685"/>
      <c r="C2227" s="190" t="s">
        <v>405</v>
      </c>
      <c r="D2227" s="188"/>
      <c r="E2227" s="190"/>
      <c r="F2227" s="190"/>
      <c r="G2227" s="190"/>
      <c r="H2227" s="188"/>
      <c r="I2227" s="188"/>
      <c r="J2227" s="190"/>
      <c r="K2227" s="190"/>
      <c r="L2227" s="190"/>
      <c r="M2227" s="190"/>
      <c r="N2227" s="190"/>
      <c r="O2227" s="190"/>
      <c r="P2227" s="188"/>
      <c r="Q2227" s="188"/>
      <c r="R2227" s="190"/>
      <c r="S2227" s="190"/>
      <c r="T2227" s="188"/>
      <c r="U2227" s="188"/>
      <c r="V2227" s="188"/>
      <c r="W2227" s="188"/>
      <c r="X2227" s="188"/>
      <c r="Y2227" s="190"/>
      <c r="Z2227" s="405"/>
    </row>
    <row r="2228" spans="1:26" s="204" customFormat="1" ht="15.75" thickBot="1" x14ac:dyDescent="0.3">
      <c r="A2228" s="683"/>
      <c r="B2228" s="686"/>
      <c r="C2228" s="191" t="s">
        <v>406</v>
      </c>
      <c r="D2228" s="192"/>
      <c r="E2228" s="192"/>
      <c r="F2228" s="192"/>
      <c r="G2228" s="192"/>
      <c r="H2228" s="192"/>
      <c r="I2228" s="192"/>
      <c r="J2228" s="192"/>
      <c r="K2228" s="192"/>
      <c r="L2228" s="192"/>
      <c r="M2228" s="192"/>
      <c r="N2228" s="192"/>
      <c r="O2228" s="192"/>
      <c r="P2228" s="192"/>
      <c r="Q2228" s="192"/>
      <c r="R2228" s="192"/>
      <c r="S2228" s="192"/>
      <c r="T2228" s="192"/>
      <c r="U2228" s="192"/>
      <c r="V2228" s="192"/>
      <c r="W2228" s="192"/>
      <c r="X2228" s="192"/>
      <c r="Y2228" s="192"/>
      <c r="Z2228" s="398"/>
    </row>
    <row r="2229" spans="1:26" s="23" customFormat="1" ht="16.5" thickTop="1" thickBot="1" x14ac:dyDescent="0.3">
      <c r="A2229" s="683"/>
      <c r="B2229" s="687" t="s">
        <v>82</v>
      </c>
      <c r="C2229" s="200" t="s">
        <v>91</v>
      </c>
      <c r="D2229" s="200">
        <f>D2221/D2218</f>
        <v>9.0909090909090912E-2</v>
      </c>
      <c r="E2229" s="200" t="e">
        <f>E2221/E2218</f>
        <v>#DIV/0!</v>
      </c>
      <c r="F2229" s="200" t="e">
        <f t="shared" ref="F2229:X2229" si="121">F2221/F2218</f>
        <v>#DIV/0!</v>
      </c>
      <c r="G2229" s="200" t="e">
        <f t="shared" si="121"/>
        <v>#DIV/0!</v>
      </c>
      <c r="H2229" s="200" t="e">
        <f t="shared" si="121"/>
        <v>#DIV/0!</v>
      </c>
      <c r="I2229" s="200" t="e">
        <f t="shared" si="121"/>
        <v>#DIV/0!</v>
      </c>
      <c r="J2229" s="200" t="e">
        <f t="shared" si="121"/>
        <v>#DIV/0!</v>
      </c>
      <c r="K2229" s="200" t="e">
        <f t="shared" si="121"/>
        <v>#DIV/0!</v>
      </c>
      <c r="L2229" s="200">
        <f t="shared" si="121"/>
        <v>9.0909090909090912E-2</v>
      </c>
      <c r="M2229" s="200" t="e">
        <f t="shared" si="121"/>
        <v>#DIV/0!</v>
      </c>
      <c r="N2229" s="200" t="e">
        <f t="shared" si="121"/>
        <v>#DIV/0!</v>
      </c>
      <c r="O2229" s="200" t="e">
        <f t="shared" si="121"/>
        <v>#DIV/0!</v>
      </c>
      <c r="P2229" s="200" t="e">
        <f t="shared" si="121"/>
        <v>#DIV/0!</v>
      </c>
      <c r="Q2229" s="200" t="e">
        <f t="shared" si="121"/>
        <v>#DIV/0!</v>
      </c>
      <c r="R2229" s="200" t="e">
        <f t="shared" si="121"/>
        <v>#DIV/0!</v>
      </c>
      <c r="S2229" s="200" t="e">
        <f t="shared" si="121"/>
        <v>#DIV/0!</v>
      </c>
      <c r="T2229" s="200" t="e">
        <f t="shared" si="121"/>
        <v>#DIV/0!</v>
      </c>
      <c r="U2229" s="200" t="e">
        <f t="shared" si="121"/>
        <v>#DIV/0!</v>
      </c>
      <c r="V2229" s="200" t="e">
        <f t="shared" si="121"/>
        <v>#DIV/0!</v>
      </c>
      <c r="W2229" s="200" t="e">
        <f t="shared" si="121"/>
        <v>#DIV/0!</v>
      </c>
      <c r="X2229" s="200" t="e">
        <f t="shared" si="121"/>
        <v>#DIV/0!</v>
      </c>
      <c r="Y2229" s="200"/>
      <c r="Z2229" s="406" t="e">
        <f>MEDIAN(E2229:X2229)</f>
        <v>#DIV/0!</v>
      </c>
    </row>
    <row r="2230" spans="1:26" s="204" customFormat="1" ht="15.75" thickBot="1" x14ac:dyDescent="0.3">
      <c r="A2230" s="683"/>
      <c r="B2230" s="688"/>
      <c r="C2230" s="193" t="s">
        <v>407</v>
      </c>
      <c r="Z2230" s="397"/>
    </row>
    <row r="2231" spans="1:26" s="204" customFormat="1" ht="15.75" thickBot="1" x14ac:dyDescent="0.3">
      <c r="A2231" s="683"/>
      <c r="B2231" s="688"/>
      <c r="C2231" s="188" t="s">
        <v>497</v>
      </c>
      <c r="D2231" s="233">
        <f t="shared" ref="D2231:X2231" si="122">D2218/D2224</f>
        <v>2.2633744855967079E-2</v>
      </c>
      <c r="E2231" s="188" t="e">
        <f t="shared" si="122"/>
        <v>#DIV/0!</v>
      </c>
      <c r="F2231" s="188" t="e">
        <f t="shared" si="122"/>
        <v>#DIV/0!</v>
      </c>
      <c r="G2231" s="188" t="e">
        <f t="shared" si="122"/>
        <v>#DIV/0!</v>
      </c>
      <c r="H2231" s="188" t="e">
        <f t="shared" si="122"/>
        <v>#DIV/0!</v>
      </c>
      <c r="I2231" s="188" t="e">
        <f t="shared" si="122"/>
        <v>#DIV/0!</v>
      </c>
      <c r="J2231" s="188" t="e">
        <f t="shared" si="122"/>
        <v>#DIV/0!</v>
      </c>
      <c r="K2231" s="188" t="e">
        <f t="shared" si="122"/>
        <v>#DIV/0!</v>
      </c>
      <c r="L2231" s="188">
        <f t="shared" si="122"/>
        <v>2.2633744855967079E-2</v>
      </c>
      <c r="M2231" s="188" t="e">
        <f t="shared" si="122"/>
        <v>#DIV/0!</v>
      </c>
      <c r="N2231" s="188" t="e">
        <f t="shared" si="122"/>
        <v>#DIV/0!</v>
      </c>
      <c r="O2231" s="188" t="e">
        <f t="shared" si="122"/>
        <v>#DIV/0!</v>
      </c>
      <c r="P2231" s="188" t="e">
        <f t="shared" si="122"/>
        <v>#DIV/0!</v>
      </c>
      <c r="Q2231" s="188" t="e">
        <f t="shared" si="122"/>
        <v>#DIV/0!</v>
      </c>
      <c r="R2231" s="188" t="e">
        <f t="shared" si="122"/>
        <v>#DIV/0!</v>
      </c>
      <c r="S2231" s="188" t="e">
        <f t="shared" si="122"/>
        <v>#DIV/0!</v>
      </c>
      <c r="T2231" s="188" t="e">
        <f t="shared" si="122"/>
        <v>#DIV/0!</v>
      </c>
      <c r="U2231" s="188" t="e">
        <f t="shared" si="122"/>
        <v>#DIV/0!</v>
      </c>
      <c r="V2231" s="188" t="e">
        <f t="shared" si="122"/>
        <v>#DIV/0!</v>
      </c>
      <c r="W2231" s="188" t="e">
        <f t="shared" si="122"/>
        <v>#DIV/0!</v>
      </c>
      <c r="X2231" s="188" t="e">
        <f t="shared" si="122"/>
        <v>#DIV/0!</v>
      </c>
      <c r="Y2231" s="188"/>
      <c r="Z2231" s="404"/>
    </row>
    <row r="2232" spans="1:26" s="204" customFormat="1" x14ac:dyDescent="0.25">
      <c r="A2232" s="683"/>
      <c r="B2232" s="688"/>
      <c r="C2232" s="189" t="s">
        <v>445</v>
      </c>
      <c r="D2232" s="234">
        <f>D2231/'Summary (banks)'!$D$81</f>
        <v>0.50336590344740573</v>
      </c>
      <c r="E2232" s="230" t="e">
        <f>E2231/'Summary (banks)'!$E$81</f>
        <v>#DIV/0!</v>
      </c>
      <c r="F2232" s="230" t="e">
        <f>F2231/'Summary (banks)'!$F$81</f>
        <v>#DIV/0!</v>
      </c>
      <c r="G2232" s="230" t="e">
        <f>G2231/'Summary (banks)'!$G$81</f>
        <v>#DIV/0!</v>
      </c>
      <c r="H2232" s="230" t="e">
        <f>H2231/'Summary (banks)'!$H$81</f>
        <v>#DIV/0!</v>
      </c>
      <c r="I2232" s="230" t="e">
        <f>I2231/'Summary (banks)'!$I$81</f>
        <v>#DIV/0!</v>
      </c>
      <c r="J2232" s="230" t="e">
        <f>J2231/'Summary (banks)'!$J$81</f>
        <v>#DIV/0!</v>
      </c>
      <c r="K2232" s="230" t="e">
        <f>K2231/'Summary (banks)'!$K$81</f>
        <v>#DIV/0!</v>
      </c>
      <c r="L2232" s="230">
        <f>L2231/'Summary (banks)'!$L$81</f>
        <v>0.4878459069626182</v>
      </c>
      <c r="M2232" s="230" t="e">
        <f>M2231/'Summary (banks)'!$M$81</f>
        <v>#DIV/0!</v>
      </c>
      <c r="N2232" s="230" t="e">
        <f>N2231/'Summary (banks)'!$N$81</f>
        <v>#DIV/0!</v>
      </c>
      <c r="O2232" s="230" t="e">
        <f>O2231/'Summary (banks)'!$O$81</f>
        <v>#DIV/0!</v>
      </c>
      <c r="P2232" s="230" t="e">
        <f>P2231/'Summary (banks)'!$P$81</f>
        <v>#DIV/0!</v>
      </c>
      <c r="Q2232" s="230" t="e">
        <f>Q2231/'Summary (banks)'!$Q$81</f>
        <v>#DIV/0!</v>
      </c>
      <c r="R2232" s="230" t="e">
        <f>R2231/'Summary (banks)'!$R$81</f>
        <v>#DIV/0!</v>
      </c>
      <c r="S2232" s="230" t="e">
        <f>S2231/'Summary (banks)'!$S$81</f>
        <v>#DIV/0!</v>
      </c>
      <c r="T2232" s="230" t="e">
        <f>T2231/'Summary (banks)'!$T$81</f>
        <v>#DIV/0!</v>
      </c>
      <c r="U2232" s="230" t="e">
        <f>U2231/'Summary (banks)'!$U$81</f>
        <v>#DIV/0!</v>
      </c>
      <c r="V2232" s="230" t="e">
        <f>V2231/'Summary (banks)'!$V$81</f>
        <v>#DIV/0!</v>
      </c>
      <c r="W2232" s="230" t="e">
        <f>W2231/'Summary (banks)'!$W$81</f>
        <v>#DIV/0!</v>
      </c>
      <c r="X2232" s="230" t="e">
        <f>X2231/'Summary (banks)'!$X$81</f>
        <v>#DIV/0!</v>
      </c>
      <c r="Z2232" s="397"/>
    </row>
    <row r="2233" spans="1:26" s="364" customFormat="1" x14ac:dyDescent="0.25">
      <c r="A2233" s="683"/>
      <c r="B2233" s="688"/>
      <c r="C2233" s="359" t="s">
        <v>446</v>
      </c>
      <c r="D2233" s="363">
        <f>D2231/'Summary (banks)'!$D$84</f>
        <v>0.39199376802226094</v>
      </c>
      <c r="E2233" s="264" t="e">
        <f>E2231/'Summary (banks)'!$E$84</f>
        <v>#DIV/0!</v>
      </c>
      <c r="F2233" s="264" t="e">
        <f>F2231/'Summary (banks)'!$F$84</f>
        <v>#DIV/0!</v>
      </c>
      <c r="G2233" s="264" t="e">
        <f>G2231/'Summary (banks)'!$G$84</f>
        <v>#DIV/0!</v>
      </c>
      <c r="H2233" s="264" t="e">
        <f>H2231/'Summary (banks)'!$H$84</f>
        <v>#DIV/0!</v>
      </c>
      <c r="I2233" s="264" t="e">
        <f>I2231/'Summary (banks)'!$I$84</f>
        <v>#DIV/0!</v>
      </c>
      <c r="J2233" s="264" t="e">
        <f>J2231/'Summary (banks)'!$J$84</f>
        <v>#DIV/0!</v>
      </c>
      <c r="K2233" s="264" t="e">
        <f>K2231/'Summary (banks)'!$K$84</f>
        <v>#DIV/0!</v>
      </c>
      <c r="L2233" s="264">
        <f>L2231/'Summary (banks)'!$L$84</f>
        <v>0.40669661236931065</v>
      </c>
      <c r="M2233" s="264" t="e">
        <f>M2231/'Summary (banks)'!$M$84</f>
        <v>#DIV/0!</v>
      </c>
      <c r="N2233" s="264" t="e">
        <f>N2231/'Summary (banks)'!$N$84</f>
        <v>#DIV/0!</v>
      </c>
      <c r="O2233" s="264" t="e">
        <f>O2231/'Summary (banks)'!$O$84</f>
        <v>#DIV/0!</v>
      </c>
      <c r="P2233" s="264" t="e">
        <f>P2231/'Summary (banks)'!$P$84</f>
        <v>#DIV/0!</v>
      </c>
      <c r="Q2233" s="264" t="e">
        <f>Q2231/'Summary (banks)'!$Q$84</f>
        <v>#DIV/0!</v>
      </c>
      <c r="R2233" s="264" t="e">
        <f>R2231/'Summary (banks)'!$R$84</f>
        <v>#DIV/0!</v>
      </c>
      <c r="S2233" s="264" t="e">
        <f>S2231/'Summary (banks)'!$S$84</f>
        <v>#DIV/0!</v>
      </c>
      <c r="T2233" s="264" t="e">
        <f>T2231/'Summary (banks)'!$T$84</f>
        <v>#DIV/0!</v>
      </c>
      <c r="U2233" s="264" t="e">
        <f>U2231/'Summary (banks)'!$U$84</f>
        <v>#DIV/0!</v>
      </c>
      <c r="V2233" s="264" t="e">
        <f>V2231/'Summary (banks)'!$V$84</f>
        <v>#DIV/0!</v>
      </c>
      <c r="W2233" s="264" t="e">
        <f>W2231/'Summary (banks)'!$W$84</f>
        <v>#DIV/0!</v>
      </c>
      <c r="X2233" s="264" t="e">
        <f>X2231/'Summary (banks)'!$X$84</f>
        <v>#DIV/0!</v>
      </c>
      <c r="Y2233" s="360"/>
      <c r="Z2233" s="397"/>
    </row>
    <row r="2234" spans="1:26" s="204" customFormat="1" ht="15.75" thickBot="1" x14ac:dyDescent="0.3">
      <c r="A2234" s="683"/>
      <c r="B2234" s="688"/>
      <c r="C2234" s="372" t="s">
        <v>447</v>
      </c>
      <c r="D2234" s="234">
        <f>D2231/'Summary (banks)'!$D$92</f>
        <v>0.54191053544765055</v>
      </c>
      <c r="E2234" s="230" t="e">
        <f>E2231/'Summary (banks)'!$E$86</f>
        <v>#DIV/0!</v>
      </c>
      <c r="F2234" s="230" t="e">
        <f>F2231/'Summary (banks)'!$F$86</f>
        <v>#DIV/0!</v>
      </c>
      <c r="G2234" s="230" t="e">
        <f>G2231/'Summary (banks)'!$G$86</f>
        <v>#DIV/0!</v>
      </c>
      <c r="H2234" s="230" t="e">
        <f>H2231/'Summary (banks)'!$H$86</f>
        <v>#DIV/0!</v>
      </c>
      <c r="I2234" s="230" t="e">
        <f>I2231/'Summary (banks)'!$I$86</f>
        <v>#DIV/0!</v>
      </c>
      <c r="J2234" s="230" t="e">
        <f>J2231/'Summary (banks)'!$J$86</f>
        <v>#DIV/0!</v>
      </c>
      <c r="K2234" s="230" t="e">
        <f>K2231/'Summary (banks)'!$K$86</f>
        <v>#DIV/0!</v>
      </c>
      <c r="L2234" s="230">
        <f>L2231/'Summary (banks)'!$L$86</f>
        <v>8.6807663765769413E-2</v>
      </c>
      <c r="M2234" s="230" t="e">
        <f>M2231/'Summary (banks)'!$M$86</f>
        <v>#DIV/0!</v>
      </c>
      <c r="N2234" s="230" t="e">
        <f>N2231/'Summary (banks)'!$N$86</f>
        <v>#DIV/0!</v>
      </c>
      <c r="O2234" s="230" t="e">
        <f>O2231/'Summary (banks)'!$O$86</f>
        <v>#DIV/0!</v>
      </c>
      <c r="P2234" s="230" t="e">
        <f>P2231/'Summary (banks)'!$P$86</f>
        <v>#DIV/0!</v>
      </c>
      <c r="Q2234" s="230" t="e">
        <f>Q2231/'Summary (banks)'!$Q$86</f>
        <v>#DIV/0!</v>
      </c>
      <c r="R2234" s="230" t="e">
        <f>R2231/'Summary (banks)'!$R$86</f>
        <v>#DIV/0!</v>
      </c>
      <c r="S2234" s="230" t="e">
        <f>S2231/'Summary (banks)'!$S$86</f>
        <v>#DIV/0!</v>
      </c>
      <c r="T2234" s="230" t="e">
        <f>T2231/'Summary (banks)'!$T$86</f>
        <v>#DIV/0!</v>
      </c>
      <c r="U2234" s="230" t="e">
        <f>U2231/'Summary (banks)'!$U$86</f>
        <v>#DIV/0!</v>
      </c>
      <c r="V2234" s="230" t="e">
        <f>V2231/'Summary (banks)'!$V$86</f>
        <v>#DIV/0!</v>
      </c>
      <c r="W2234" s="230" t="e">
        <f>W2231/'Summary (banks)'!$W$86</f>
        <v>#DIV/0!</v>
      </c>
      <c r="X2234" s="230" t="e">
        <f>X2231/'Summary (banks)'!$X$86</f>
        <v>#DIV/0!</v>
      </c>
      <c r="Z2234" s="397"/>
    </row>
    <row r="2235" spans="1:26" s="230" customFormat="1" ht="15.75" thickBot="1" x14ac:dyDescent="0.3">
      <c r="A2235" s="683"/>
      <c r="B2235" s="688"/>
      <c r="C2235" s="201" t="s">
        <v>498</v>
      </c>
      <c r="D2235" s="201">
        <f t="shared" ref="D2235:X2235" si="123">D2218/D2215</f>
        <v>0.44897959183673469</v>
      </c>
      <c r="E2235" s="201" t="e">
        <f t="shared" si="123"/>
        <v>#DIV/0!</v>
      </c>
      <c r="F2235" s="201" t="e">
        <f t="shared" si="123"/>
        <v>#DIV/0!</v>
      </c>
      <c r="G2235" s="201" t="e">
        <f t="shared" si="123"/>
        <v>#DIV/0!</v>
      </c>
      <c r="H2235" s="201" t="e">
        <f t="shared" si="123"/>
        <v>#DIV/0!</v>
      </c>
      <c r="I2235" s="201" t="e">
        <f t="shared" si="123"/>
        <v>#DIV/0!</v>
      </c>
      <c r="J2235" s="201" t="e">
        <f t="shared" si="123"/>
        <v>#DIV/0!</v>
      </c>
      <c r="K2235" s="201" t="e">
        <f t="shared" si="123"/>
        <v>#DIV/0!</v>
      </c>
      <c r="L2235" s="201">
        <f t="shared" si="123"/>
        <v>0.44897959183673469</v>
      </c>
      <c r="M2235" s="201" t="e">
        <f t="shared" si="123"/>
        <v>#DIV/0!</v>
      </c>
      <c r="N2235" s="201" t="e">
        <f t="shared" si="123"/>
        <v>#DIV/0!</v>
      </c>
      <c r="O2235" s="201" t="e">
        <f t="shared" si="123"/>
        <v>#DIV/0!</v>
      </c>
      <c r="P2235" s="201" t="e">
        <f t="shared" si="123"/>
        <v>#DIV/0!</v>
      </c>
      <c r="Q2235" s="201" t="e">
        <f t="shared" si="123"/>
        <v>#DIV/0!</v>
      </c>
      <c r="R2235" s="201" t="e">
        <f t="shared" si="123"/>
        <v>#DIV/0!</v>
      </c>
      <c r="S2235" s="201" t="e">
        <f t="shared" si="123"/>
        <v>#DIV/0!</v>
      </c>
      <c r="T2235" s="201" t="e">
        <f t="shared" si="123"/>
        <v>#DIV/0!</v>
      </c>
      <c r="U2235" s="201" t="e">
        <f t="shared" si="123"/>
        <v>#DIV/0!</v>
      </c>
      <c r="V2235" s="201" t="e">
        <f t="shared" si="123"/>
        <v>#DIV/0!</v>
      </c>
      <c r="W2235" s="201" t="e">
        <f t="shared" si="123"/>
        <v>#DIV/0!</v>
      </c>
      <c r="X2235" s="201" t="e">
        <f t="shared" si="123"/>
        <v>#DIV/0!</v>
      </c>
      <c r="Y2235" s="201"/>
      <c r="Z2235" s="407"/>
    </row>
    <row r="2236" spans="1:26" s="230" customFormat="1" x14ac:dyDescent="0.25">
      <c r="A2236" s="683"/>
      <c r="B2236" s="688"/>
      <c r="C2236" s="382" t="s">
        <v>445</v>
      </c>
      <c r="D2236" s="230">
        <f>D2235/'Summary (banks)'!$D$94</f>
        <v>2.3249342135953532</v>
      </c>
      <c r="E2236" s="230" t="e">
        <f>E2235/'Summary (banks)'!$E$94</f>
        <v>#DIV/0!</v>
      </c>
      <c r="F2236" s="230" t="e">
        <f>F2235/'Summary (banks)'!$F$94</f>
        <v>#DIV/0!</v>
      </c>
      <c r="G2236" s="230" t="e">
        <f>G2235/'Summary (banks)'!$G$94</f>
        <v>#DIV/0!</v>
      </c>
      <c r="H2236" s="230" t="e">
        <f>H2235/'Summary (banks)'!$H$94</f>
        <v>#DIV/0!</v>
      </c>
      <c r="I2236" s="230" t="e">
        <f>I2235/'Summary (banks)'!$I$94</f>
        <v>#DIV/0!</v>
      </c>
      <c r="J2236" s="230" t="e">
        <f>J2235/'Summary (banks)'!$J$94</f>
        <v>#DIV/0!</v>
      </c>
      <c r="K2236" s="230" t="e">
        <f>K2235/'Summary (banks)'!$K$94</f>
        <v>#DIV/0!</v>
      </c>
      <c r="L2236" s="230">
        <f>L2235/'Summary (banks)'!$L$94</f>
        <v>1.8840097649270804</v>
      </c>
      <c r="M2236" s="230" t="e">
        <f>M2235/'Summary (banks)'!$M$94</f>
        <v>#DIV/0!</v>
      </c>
      <c r="N2236" s="230" t="e">
        <f>N2235/'Summary (banks)'!$N$94</f>
        <v>#DIV/0!</v>
      </c>
      <c r="O2236" s="230" t="e">
        <f>O2235/'Summary (banks)'!$O$94</f>
        <v>#DIV/0!</v>
      </c>
      <c r="P2236" s="230" t="e">
        <f>P2235/'Summary (banks)'!$P$94</f>
        <v>#DIV/0!</v>
      </c>
      <c r="Q2236" s="230" t="e">
        <f>Q2235/'Summary (banks)'!$Q$94</f>
        <v>#DIV/0!</v>
      </c>
      <c r="R2236" s="230" t="e">
        <f>R2235/'Summary (banks)'!$R$94</f>
        <v>#DIV/0!</v>
      </c>
      <c r="S2236" s="230" t="e">
        <f>S2235/'Summary (banks)'!$S$94</f>
        <v>#DIV/0!</v>
      </c>
      <c r="T2236" s="230" t="e">
        <f>T2235/'Summary (banks)'!$T$94</f>
        <v>#DIV/0!</v>
      </c>
      <c r="U2236" s="230" t="e">
        <f>U2235/'Summary (banks)'!$U$94</f>
        <v>#DIV/0!</v>
      </c>
      <c r="V2236" s="230" t="e">
        <f>V2235/'Summary (banks)'!$V$94</f>
        <v>#DIV/0!</v>
      </c>
      <c r="W2236" s="230" t="e">
        <f>W2235/'Summary (banks)'!$W$94</f>
        <v>#DIV/0!</v>
      </c>
      <c r="X2236" s="230" t="e">
        <f>X2235/'Summary (banks)'!$X$94</f>
        <v>#DIV/0!</v>
      </c>
      <c r="Z2236" s="399"/>
    </row>
    <row r="2237" spans="1:26" s="386" customFormat="1" x14ac:dyDescent="0.25">
      <c r="A2237" s="683"/>
      <c r="B2237" s="688"/>
      <c r="C2237" s="383" t="s">
        <v>446</v>
      </c>
      <c r="D2237" s="264">
        <f>D2235/'Summary (banks)'!$D$97</f>
        <v>1.7005062031412403</v>
      </c>
      <c r="E2237" s="264" t="e">
        <f>E2235/'Summary (banks)'!$E$97</f>
        <v>#DIV/0!</v>
      </c>
      <c r="F2237" s="264" t="e">
        <f>F2235/'Summary (banks)'!$F$97</f>
        <v>#DIV/0!</v>
      </c>
      <c r="G2237" s="264" t="e">
        <f>G2235/'Summary (banks)'!$G$97</f>
        <v>#DIV/0!</v>
      </c>
      <c r="H2237" s="264" t="e">
        <f>H2235/'Summary (banks)'!$H$97</f>
        <v>#DIV/0!</v>
      </c>
      <c r="I2237" s="264" t="e">
        <f>I2235/'Summary (banks)'!$I$97</f>
        <v>#DIV/0!</v>
      </c>
      <c r="J2237" s="264" t="e">
        <f>J2235/'Summary (banks)'!$J$97</f>
        <v>#DIV/0!</v>
      </c>
      <c r="K2237" s="264" t="e">
        <f>K2235/'Summary (banks)'!$K$97</f>
        <v>#DIV/0!</v>
      </c>
      <c r="L2237" s="264">
        <f>L2235/'Summary (banks)'!$L$97</f>
        <v>1.364261451552357</v>
      </c>
      <c r="M2237" s="264" t="e">
        <f>M2235/'Summary (banks)'!$M$97</f>
        <v>#DIV/0!</v>
      </c>
      <c r="N2237" s="264" t="e">
        <f>N2235/'Summary (banks)'!$N$97</f>
        <v>#DIV/0!</v>
      </c>
      <c r="O2237" s="264" t="e">
        <f>O2235/'Summary (banks)'!$O$97</f>
        <v>#DIV/0!</v>
      </c>
      <c r="P2237" s="264" t="e">
        <f>P2235/'Summary (banks)'!$P$97</f>
        <v>#DIV/0!</v>
      </c>
      <c r="Q2237" s="264" t="e">
        <f>Q2235/'Summary (banks)'!$Q$97</f>
        <v>#DIV/0!</v>
      </c>
      <c r="R2237" s="264" t="e">
        <f>R2235/'Summary (banks)'!$R$97</f>
        <v>#DIV/0!</v>
      </c>
      <c r="S2237" s="264" t="e">
        <f>S2235/'Summary (banks)'!$S$97</f>
        <v>#DIV/0!</v>
      </c>
      <c r="T2237" s="264" t="e">
        <f>T2235/'Summary (banks)'!$T$97</f>
        <v>#DIV/0!</v>
      </c>
      <c r="U2237" s="264" t="e">
        <f>U2235/'Summary (banks)'!$U$97</f>
        <v>#DIV/0!</v>
      </c>
      <c r="V2237" s="264" t="e">
        <f>V2235/'Summary (banks)'!$V$97</f>
        <v>#DIV/0!</v>
      </c>
      <c r="W2237" s="264" t="e">
        <f>W2235/'Summary (banks)'!$W$97</f>
        <v>#DIV/0!</v>
      </c>
      <c r="X2237" s="264" t="e">
        <f>X2235/'Summary (banks)'!$X$97</f>
        <v>#DIV/0!</v>
      </c>
      <c r="Y2237" s="264"/>
      <c r="Z2237" s="399"/>
    </row>
    <row r="2238" spans="1:26" s="230" customFormat="1" x14ac:dyDescent="0.25">
      <c r="A2238" s="683"/>
      <c r="B2238" s="688"/>
      <c r="C2238" s="385" t="s">
        <v>447</v>
      </c>
      <c r="D2238" s="230">
        <f>D2235/'Summary (banks)'!$D$105</f>
        <v>2.0695339068398915</v>
      </c>
      <c r="E2238" s="230" t="e">
        <f>E2235/'Summary (banks)'!$E$99</f>
        <v>#DIV/0!</v>
      </c>
      <c r="F2238" s="230" t="e">
        <f>F2235/'Summary (banks)'!$F$99</f>
        <v>#DIV/0!</v>
      </c>
      <c r="G2238" s="230" t="e">
        <f>G2235/'Summary (banks)'!$G$99</f>
        <v>#DIV/0!</v>
      </c>
      <c r="H2238" s="230" t="e">
        <f>H2235/'Summary (banks)'!$H$99</f>
        <v>#DIV/0!</v>
      </c>
      <c r="I2238" s="230" t="e">
        <f>I2235/'Summary (banks)'!$I$99</f>
        <v>#DIV/0!</v>
      </c>
      <c r="J2238" s="230" t="e">
        <f>J2235/'Summary (banks)'!$J$99</f>
        <v>#DIV/0!</v>
      </c>
      <c r="K2238" s="230" t="e">
        <f>K2235/'Summary (banks)'!$K$99</f>
        <v>#DIV/0!</v>
      </c>
      <c r="L2238" s="230">
        <f>L2235/'Summary (banks)'!$L$99</f>
        <v>0.86918701906992313</v>
      </c>
      <c r="M2238" s="230" t="e">
        <f>M2235/'Summary (banks)'!$M$99</f>
        <v>#DIV/0!</v>
      </c>
      <c r="N2238" s="230" t="e">
        <f>N2235/'Summary (banks)'!$N$99</f>
        <v>#DIV/0!</v>
      </c>
      <c r="O2238" s="230" t="e">
        <f>O2235/'Summary (banks)'!$O$99</f>
        <v>#DIV/0!</v>
      </c>
      <c r="P2238" s="230" t="e">
        <f>P2235/'Summary (banks)'!$P$99</f>
        <v>#DIV/0!</v>
      </c>
      <c r="Q2238" s="230" t="e">
        <f>Q2235/'Summary (banks)'!$Q$99</f>
        <v>#DIV/0!</v>
      </c>
      <c r="R2238" s="230" t="e">
        <f>R2235/'Summary (banks)'!$R$99</f>
        <v>#DIV/0!</v>
      </c>
      <c r="S2238" s="230" t="e">
        <f>S2235/'Summary (banks)'!$S$99</f>
        <v>#DIV/0!</v>
      </c>
      <c r="T2238" s="230" t="e">
        <f>T2235/'Summary (banks)'!$T$99</f>
        <v>#DIV/0!</v>
      </c>
      <c r="U2238" s="230" t="e">
        <f>U2235/'Summary (banks)'!$U$99</f>
        <v>#DIV/0!</v>
      </c>
      <c r="V2238" s="230" t="e">
        <f>V2235/'Summary (banks)'!$V$99</f>
        <v>#DIV/0!</v>
      </c>
      <c r="W2238" s="230" t="e">
        <f>W2235/'Summary (banks)'!$W$99</f>
        <v>#DIV/0!</v>
      </c>
      <c r="X2238" s="230" t="e">
        <f>X2235/'Summary (banks)'!$X$99</f>
        <v>#DIV/0!</v>
      </c>
      <c r="Z2238" s="399"/>
    </row>
    <row r="2239" spans="1:26" ht="15.75" thickBot="1" x14ac:dyDescent="0.3"/>
    <row r="2240" spans="1:26" s="204" customFormat="1" ht="15.75" thickBot="1" x14ac:dyDescent="0.3">
      <c r="A2240" s="689" t="s">
        <v>192</v>
      </c>
      <c r="B2240" s="684" t="s">
        <v>331</v>
      </c>
      <c r="C2240" s="188" t="s">
        <v>2</v>
      </c>
      <c r="D2240" s="203">
        <f>SUM(E2240:X2240)</f>
        <v>334.778164</v>
      </c>
      <c r="E2240" s="203"/>
      <c r="F2240" s="203">
        <f>Barclays!D13</f>
        <v>140.55416400000001</v>
      </c>
      <c r="G2240" s="203"/>
      <c r="H2240" s="203"/>
      <c r="I2240" s="203">
        <f>'Standard Chartered'!C23</f>
        <v>126.22399999999999</v>
      </c>
      <c r="J2240" s="188"/>
      <c r="K2240" s="188"/>
      <c r="L2240" s="188">
        <f>'Société Générale'!C33</f>
        <v>68</v>
      </c>
      <c r="M2240" s="188"/>
      <c r="N2240" s="188"/>
      <c r="O2240" s="188"/>
      <c r="P2240" s="188"/>
      <c r="Q2240" s="188"/>
      <c r="R2240" s="188"/>
      <c r="S2240" s="188"/>
      <c r="T2240" s="188"/>
      <c r="U2240" s="188"/>
      <c r="V2240" s="188"/>
      <c r="W2240" s="188"/>
      <c r="X2240" s="188"/>
      <c r="Y2240" s="188"/>
      <c r="Z2240" s="404"/>
    </row>
    <row r="2241" spans="1:26" s="23" customFormat="1" x14ac:dyDescent="0.25">
      <c r="A2241" s="690"/>
      <c r="B2241" s="685"/>
      <c r="C2241" s="189" t="s">
        <v>333</v>
      </c>
      <c r="D2241" s="230">
        <f>D2240/'Summary (banks)'!$D$3</f>
        <v>6.8544854830014895E-4</v>
      </c>
      <c r="E2241" s="230">
        <f>E2240/'Summary (banks)'!$E$3</f>
        <v>0</v>
      </c>
      <c r="F2241" s="230">
        <f>F2240/'Summary (banks)'!$F$3</f>
        <v>3.4792100146672582E-3</v>
      </c>
      <c r="G2241" s="230">
        <f>G2240/'Summary (banks)'!$G$3</f>
        <v>0</v>
      </c>
      <c r="H2241" s="230">
        <f>H2240/'Summary (banks)'!$H$3</f>
        <v>0</v>
      </c>
      <c r="I2241" s="230">
        <f>I2240/'Summary (banks)'!$I$3</f>
        <v>9.1569101968735685E-3</v>
      </c>
      <c r="J2241" s="230">
        <f>J2240/'Summary (banks)'!$J$3</f>
        <v>0</v>
      </c>
      <c r="K2241" s="230">
        <f>K2240/'Summary (banks)'!$K$3</f>
        <v>0</v>
      </c>
      <c r="L2241" s="230">
        <f>L2240/'Summary (banks)'!$L$3</f>
        <v>2.6517958117224976E-3</v>
      </c>
      <c r="M2241" s="230">
        <f>M2240/'Summary (banks)'!$M$3</f>
        <v>0</v>
      </c>
      <c r="N2241" s="230">
        <f>N2240/'Summary (banks)'!$N$3</f>
        <v>0</v>
      </c>
      <c r="O2241" s="230">
        <f>O2240/'Summary (banks)'!$O$3</f>
        <v>0</v>
      </c>
      <c r="P2241" s="230">
        <f>P2240/'Summary (banks)'!$P$3</f>
        <v>0</v>
      </c>
      <c r="Q2241" s="230">
        <f>Q2240/'Summary (banks)'!$Q$3</f>
        <v>0</v>
      </c>
      <c r="R2241" s="230">
        <f>R2240/'Summary (banks)'!$R$3</f>
        <v>0</v>
      </c>
      <c r="S2241" s="230">
        <f>S2240/'Summary (banks)'!$S$3</f>
        <v>0</v>
      </c>
      <c r="T2241" s="230">
        <f>T2240/'Summary (banks)'!$T$3</f>
        <v>0</v>
      </c>
      <c r="U2241" s="230">
        <f>U2240/'Summary (banks)'!$U$3</f>
        <v>0</v>
      </c>
      <c r="V2241" s="230">
        <f>V2240/'Summary (banks)'!$V$3</f>
        <v>0</v>
      </c>
      <c r="W2241" s="230">
        <f>W2240/'Summary (banks)'!$W$3</f>
        <v>0</v>
      </c>
      <c r="X2241" s="230">
        <f>X2240/'Summary (banks)'!$X$3</f>
        <v>0</v>
      </c>
      <c r="Y2241" s="204"/>
      <c r="Z2241" s="397"/>
    </row>
    <row r="2242" spans="1:26" s="360" customFormat="1" ht="15.75" thickBot="1" x14ac:dyDescent="0.3">
      <c r="A2242" s="690"/>
      <c r="B2242" s="685"/>
      <c r="C2242" s="359" t="s">
        <v>334</v>
      </c>
      <c r="D2242" s="264">
        <f>D2240/'Summary (banks)'!$D$7</f>
        <v>1.3058953616405906E-3</v>
      </c>
      <c r="E2242" s="264">
        <f>E2240/'Summary (banks)'!$E$7</f>
        <v>0</v>
      </c>
      <c r="F2242" s="264">
        <f>F2240/'Summary (banks)'!$F$7</f>
        <v>7.2794747359406237E-3</v>
      </c>
      <c r="G2242" s="264">
        <f>G2240/'Summary (banks)'!$G$7</f>
        <v>0</v>
      </c>
      <c r="H2242" s="264">
        <f>H2240/'Summary (banks)'!$H$7</f>
        <v>0</v>
      </c>
      <c r="I2242" s="264">
        <f>I2240/'Summary (banks)'!$I$7</f>
        <v>1.1424840868287905E-2</v>
      </c>
      <c r="J2242" s="264">
        <f>J2240/'Summary (banks)'!$J$7</f>
        <v>0</v>
      </c>
      <c r="K2242" s="264">
        <f>K2240/'Summary (banks)'!$K$7</f>
        <v>0</v>
      </c>
      <c r="L2242" s="264">
        <f>L2240/'Summary (banks)'!$L$7</f>
        <v>5.0199320832718143E-3</v>
      </c>
      <c r="M2242" s="264">
        <f>M2240/'Summary (banks)'!$M$7</f>
        <v>0</v>
      </c>
      <c r="N2242" s="264">
        <f>N2240/'Summary (banks)'!$N$7</f>
        <v>0</v>
      </c>
      <c r="O2242" s="264">
        <f>O2240/'Summary (banks)'!$O$7</f>
        <v>0</v>
      </c>
      <c r="P2242" s="264">
        <f>P2240/'Summary (banks)'!$P$7</f>
        <v>0</v>
      </c>
      <c r="Q2242" s="264">
        <f>Q2240/'Summary (banks)'!$Q$7</f>
        <v>0</v>
      </c>
      <c r="R2242" s="264">
        <f>R2240/'Summary (banks)'!$R$7</f>
        <v>0</v>
      </c>
      <c r="S2242" s="264">
        <f>S2240/'Summary (banks)'!$S$7</f>
        <v>0</v>
      </c>
      <c r="T2242" s="264">
        <f>T2240/'Summary (banks)'!$T$7</f>
        <v>0</v>
      </c>
      <c r="U2242" s="264">
        <f>U2240/'Summary (banks)'!$U$7</f>
        <v>0</v>
      </c>
      <c r="V2242" s="264">
        <f>V2240/'Summary (banks)'!$V$7</f>
        <v>0</v>
      </c>
      <c r="W2242" s="264">
        <f>W2240/'Summary (banks)'!$W$7</f>
        <v>0</v>
      </c>
      <c r="X2242" s="264">
        <f>X2240/'Summary (banks)'!$X$7</f>
        <v>0</v>
      </c>
      <c r="Z2242" s="397"/>
    </row>
    <row r="2243" spans="1:26" s="204" customFormat="1" ht="15.75" thickBot="1" x14ac:dyDescent="0.3">
      <c r="A2243" s="690"/>
      <c r="B2243" s="685"/>
      <c r="C2243" s="188" t="s">
        <v>6</v>
      </c>
      <c r="D2243" s="203">
        <f>SUM(E2243:X2243)</f>
        <v>102.40355399999999</v>
      </c>
      <c r="E2243" s="203"/>
      <c r="F2243" s="203">
        <f>Barclays!F13</f>
        <v>64.765153999999995</v>
      </c>
      <c r="G2243" s="203"/>
      <c r="H2243" s="203"/>
      <c r="I2243" s="203">
        <f>'Standard Chartered'!E23</f>
        <v>21.638399999999997</v>
      </c>
      <c r="J2243" s="188"/>
      <c r="K2243" s="188"/>
      <c r="L2243" s="188">
        <f>'Société Générale'!E33</f>
        <v>16</v>
      </c>
      <c r="M2243" s="188"/>
      <c r="N2243" s="188"/>
      <c r="O2243" s="188"/>
      <c r="P2243" s="188"/>
      <c r="Q2243" s="188"/>
      <c r="R2243" s="188"/>
      <c r="S2243" s="188"/>
      <c r="T2243" s="188"/>
      <c r="U2243" s="188"/>
      <c r="V2243" s="188"/>
      <c r="W2243" s="188"/>
      <c r="X2243" s="188"/>
      <c r="Y2243" s="188"/>
      <c r="Z2243" s="404"/>
    </row>
    <row r="2244" spans="1:26" s="23" customFormat="1" x14ac:dyDescent="0.25">
      <c r="A2244" s="690"/>
      <c r="B2244" s="685"/>
      <c r="C2244" s="189" t="s">
        <v>335</v>
      </c>
      <c r="D2244" s="230">
        <f>D2243/'Summary (banks)'!$D$29</f>
        <v>1.0857174923968374E-3</v>
      </c>
      <c r="E2244" s="230">
        <f>E2243/'Summary (banks)'!$E$29</f>
        <v>0</v>
      </c>
      <c r="F2244" s="230">
        <f>F2243/'Summary (banks)'!$F$29</f>
        <v>1.2983425414364636E-2</v>
      </c>
      <c r="G2244" s="230">
        <f>G2243/'Summary (banks)'!$G$29</f>
        <v>0</v>
      </c>
      <c r="H2244" s="230">
        <f>H2243/'Summary (banks)'!$H$29</f>
        <v>0</v>
      </c>
      <c r="I2244" s="230">
        <f>I2243/'Summary (banks)'!$I$29</f>
        <v>-1.5758371634931049E-2</v>
      </c>
      <c r="J2244" s="230">
        <f>J2243/'Summary (banks)'!$J$29</f>
        <v>0</v>
      </c>
      <c r="K2244" s="230">
        <f>K2243/'Summary (banks)'!$K$29</f>
        <v>0</v>
      </c>
      <c r="L2244" s="230">
        <f>L2243/'Summary (banks)'!$L$29</f>
        <v>2.6182294223531335E-3</v>
      </c>
      <c r="M2244" s="230">
        <f>M2243/'Summary (banks)'!$M$29</f>
        <v>0</v>
      </c>
      <c r="N2244" s="230">
        <f>N2243/'Summary (banks)'!$N$29</f>
        <v>0</v>
      </c>
      <c r="O2244" s="230">
        <f>O2243/'Summary (banks)'!$O$29</f>
        <v>0</v>
      </c>
      <c r="P2244" s="230">
        <f>P2243/'Summary (banks)'!$P$29</f>
        <v>0</v>
      </c>
      <c r="Q2244" s="230">
        <f>Q2243/'Summary (banks)'!$Q$29</f>
        <v>0</v>
      </c>
      <c r="R2244" s="230">
        <f>R2243/'Summary (banks)'!$R$29</f>
        <v>0</v>
      </c>
      <c r="S2244" s="230">
        <f>S2243/'Summary (banks)'!$S$29</f>
        <v>0</v>
      </c>
      <c r="T2244" s="230">
        <f>T2243/'Summary (banks)'!$T$29</f>
        <v>0</v>
      </c>
      <c r="U2244" s="230">
        <f>U2243/'Summary (banks)'!$U$29</f>
        <v>0</v>
      </c>
      <c r="V2244" s="230">
        <f>V2243/'Summary (banks)'!$V$29</f>
        <v>0</v>
      </c>
      <c r="W2244" s="230">
        <f>W2243/'Summary (banks)'!$W$29</f>
        <v>0</v>
      </c>
      <c r="X2244" s="230">
        <f>X2243/'Summary (banks)'!$X$29</f>
        <v>0</v>
      </c>
      <c r="Y2244" s="204"/>
      <c r="Z2244" s="397"/>
    </row>
    <row r="2245" spans="1:26" s="360" customFormat="1" ht="15.75" thickBot="1" x14ac:dyDescent="0.3">
      <c r="A2245" s="690"/>
      <c r="B2245" s="685"/>
      <c r="C2245" s="359" t="s">
        <v>336</v>
      </c>
      <c r="D2245" s="264">
        <f>D2243/'Summary (banks)'!$D$33</f>
        <v>1.5129267622855257E-3</v>
      </c>
      <c r="E2245" s="264">
        <f>E2243/'Summary (banks)'!$E$33</f>
        <v>0</v>
      </c>
      <c r="F2245" s="264">
        <f>F2243/'Summary (banks)'!$F$33</f>
        <v>2.0189003436426104E-2</v>
      </c>
      <c r="G2245" s="264">
        <f>G2243/'Summary (banks)'!$G$33</f>
        <v>0</v>
      </c>
      <c r="H2245" s="264">
        <f>H2243/'Summary (banks)'!$H$33</f>
        <v>0</v>
      </c>
      <c r="I2245" s="264">
        <f>I2243/'Summary (banks)'!$I$33</f>
        <v>7.894736842105278E-2</v>
      </c>
      <c r="J2245" s="264">
        <f>J2243/'Summary (banks)'!$J$33</f>
        <v>0</v>
      </c>
      <c r="K2245" s="264">
        <f>K2243/'Summary (banks)'!$K$33</f>
        <v>0</v>
      </c>
      <c r="L2245" s="264">
        <f>L2243/'Summary (banks)'!$L$33</f>
        <v>3.589053387169134E-3</v>
      </c>
      <c r="M2245" s="264">
        <f>M2243/'Summary (banks)'!$M$33</f>
        <v>0</v>
      </c>
      <c r="N2245" s="264">
        <f>N2243/'Summary (banks)'!$N$33</f>
        <v>0</v>
      </c>
      <c r="O2245" s="264">
        <f>O2243/'Summary (banks)'!$O$33</f>
        <v>0</v>
      </c>
      <c r="P2245" s="264">
        <f>P2243/'Summary (banks)'!$P$33</f>
        <v>0</v>
      </c>
      <c r="Q2245" s="264">
        <f>Q2243/'Summary (banks)'!$Q$33</f>
        <v>0</v>
      </c>
      <c r="R2245" s="264">
        <f>R2243/'Summary (banks)'!$R$33</f>
        <v>0</v>
      </c>
      <c r="S2245" s="264">
        <f>S2243/'Summary (banks)'!$S$33</f>
        <v>0</v>
      </c>
      <c r="T2245" s="264">
        <f>T2243/'Summary (banks)'!$T$33</f>
        <v>0</v>
      </c>
      <c r="U2245" s="264">
        <f>U2243/'Summary (banks)'!$U$33</f>
        <v>0</v>
      </c>
      <c r="V2245" s="264">
        <f>V2243/'Summary (banks)'!$V$33</f>
        <v>0</v>
      </c>
      <c r="W2245" s="264">
        <f>W2243/'Summary (banks)'!$W$33</f>
        <v>0</v>
      </c>
      <c r="X2245" s="264">
        <f>X2243/'Summary (banks)'!$X$33</f>
        <v>0</v>
      </c>
      <c r="Z2245" s="397"/>
    </row>
    <row r="2246" spans="1:26" s="204" customFormat="1" ht="15.75" thickBot="1" x14ac:dyDescent="0.3">
      <c r="A2246" s="690"/>
      <c r="B2246" s="685"/>
      <c r="C2246" s="188" t="s">
        <v>400</v>
      </c>
      <c r="D2246" s="203">
        <f>SUM(E2246:X2246)</f>
        <v>46.083640000000003</v>
      </c>
      <c r="E2246" s="203"/>
      <c r="F2246" s="203">
        <f>Barclays!G13</f>
        <v>27.559640000000002</v>
      </c>
      <c r="G2246" s="203"/>
      <c r="H2246" s="203"/>
      <c r="I2246" s="203">
        <f>'Standard Chartered'!F23</f>
        <v>13.523999999999999</v>
      </c>
      <c r="J2246" s="188"/>
      <c r="K2246" s="188"/>
      <c r="L2246" s="188">
        <f>'Société Générale'!F33</f>
        <v>5</v>
      </c>
      <c r="M2246" s="188"/>
      <c r="N2246" s="188"/>
      <c r="O2246" s="188"/>
      <c r="P2246" s="188"/>
      <c r="Q2246" s="188"/>
      <c r="R2246" s="188"/>
      <c r="S2246" s="188"/>
      <c r="T2246" s="188"/>
      <c r="U2246" s="188"/>
      <c r="V2246" s="188"/>
      <c r="W2246" s="188"/>
      <c r="X2246" s="188"/>
      <c r="Y2246" s="188"/>
      <c r="Z2246" s="404"/>
    </row>
    <row r="2247" spans="1:26" s="23" customFormat="1" x14ac:dyDescent="0.25">
      <c r="A2247" s="690"/>
      <c r="B2247" s="685"/>
      <c r="C2247" s="189" t="s">
        <v>401</v>
      </c>
      <c r="D2247" s="230">
        <f>D2246/'Summary (banks)'!$D$42</f>
        <v>1.6518982666695599E-3</v>
      </c>
      <c r="E2247" s="230">
        <f>E2246/'Summary (banks)'!$E$42</f>
        <v>0</v>
      </c>
      <c r="F2247" s="230">
        <f>F2246/'Summary (banks)'!$F$42</f>
        <v>1.7094017094017099E-2</v>
      </c>
      <c r="G2247" s="230">
        <f>G2246/'Summary (banks)'!$G$42</f>
        <v>0</v>
      </c>
      <c r="H2247" s="230">
        <f>H2246/'Summary (banks)'!$H$42</f>
        <v>0</v>
      </c>
      <c r="I2247" s="230">
        <f>I2246/'Summary (banks)'!$I$42</f>
        <v>1.3032145960034752E-2</v>
      </c>
      <c r="J2247" s="230">
        <f>J2246/'Summary (banks)'!$J$42</f>
        <v>0</v>
      </c>
      <c r="K2247" s="230">
        <f>K2246/'Summary (banks)'!$K$42</f>
        <v>0</v>
      </c>
      <c r="L2247" s="230">
        <f>L2246/'Summary (banks)'!$L$42</f>
        <v>2.9205607476635513E-3</v>
      </c>
      <c r="M2247" s="230">
        <f>M2246/'Summary (banks)'!$M$42</f>
        <v>0</v>
      </c>
      <c r="N2247" s="230">
        <f>N2246/'Summary (banks)'!$N$42</f>
        <v>0</v>
      </c>
      <c r="O2247" s="230">
        <f>O2246/'Summary (banks)'!$O$42</f>
        <v>0</v>
      </c>
      <c r="P2247" s="230">
        <f>P2246/'Summary (banks)'!$P$42</f>
        <v>0</v>
      </c>
      <c r="Q2247" s="230">
        <f>Q2246/'Summary (banks)'!$Q$42</f>
        <v>0</v>
      </c>
      <c r="R2247" s="230">
        <f>R2246/'Summary (banks)'!$R$42</f>
        <v>0</v>
      </c>
      <c r="S2247" s="230">
        <f>S2246/'Summary (banks)'!$S$42</f>
        <v>0</v>
      </c>
      <c r="T2247" s="230">
        <f>T2246/'Summary (banks)'!$T$42</f>
        <v>0</v>
      </c>
      <c r="U2247" s="230">
        <f>U2246/'Summary (banks)'!$U$42</f>
        <v>0</v>
      </c>
      <c r="V2247" s="230">
        <f>V2246/'Summary (banks)'!$V$42</f>
        <v>0</v>
      </c>
      <c r="W2247" s="230">
        <f>W2246/'Summary (banks)'!$W$42</f>
        <v>0</v>
      </c>
      <c r="X2247" s="230">
        <f>X2246/'Summary (banks)'!$X$42</f>
        <v>0</v>
      </c>
      <c r="Y2247" s="204"/>
      <c r="Z2247" s="397"/>
    </row>
    <row r="2248" spans="1:26" s="360" customFormat="1" ht="15.75" thickBot="1" x14ac:dyDescent="0.3">
      <c r="A2248" s="690"/>
      <c r="B2248" s="685"/>
      <c r="C2248" s="359" t="s">
        <v>402</v>
      </c>
      <c r="D2248" s="264">
        <f>D2246/'Summary (banks)'!$D$46</f>
        <v>2.4728108961646084E-3</v>
      </c>
      <c r="E2248" s="264">
        <f>E2246/'Summary (banks)'!$E$46</f>
        <v>0</v>
      </c>
      <c r="F2248" s="264">
        <f>F2246/'Summary (banks)'!$F$46</f>
        <v>1.9782393669634031E-2</v>
      </c>
      <c r="G2248" s="264">
        <f>G2246/'Summary (banks)'!$G$46</f>
        <v>0</v>
      </c>
      <c r="H2248" s="264">
        <f>H2246/'Summary (banks)'!$H$46</f>
        <v>0</v>
      </c>
      <c r="I2248" s="264">
        <f>I2246/'Summary (banks)'!$I$46</f>
        <v>1.2864493996569469E-2</v>
      </c>
      <c r="J2248" s="264">
        <f>J2246/'Summary (banks)'!$J$46</f>
        <v>0</v>
      </c>
      <c r="K2248" s="264">
        <f>K2246/'Summary (banks)'!$K$46</f>
        <v>0</v>
      </c>
      <c r="L2248" s="264">
        <f>L2246/'Summary (banks)'!$L$46</f>
        <v>4.4169611307420496E-3</v>
      </c>
      <c r="M2248" s="264">
        <f>M2246/'Summary (banks)'!$M$46</f>
        <v>0</v>
      </c>
      <c r="N2248" s="264">
        <f>N2246/'Summary (banks)'!$N$46</f>
        <v>0</v>
      </c>
      <c r="O2248" s="264">
        <f>O2246/'Summary (banks)'!$O$46</f>
        <v>0</v>
      </c>
      <c r="P2248" s="264">
        <f>P2246/'Summary (banks)'!$P$46</f>
        <v>0</v>
      </c>
      <c r="Q2248" s="264">
        <f>Q2246/'Summary (banks)'!$Q$46</f>
        <v>0</v>
      </c>
      <c r="R2248" s="264">
        <f>R2246/'Summary (banks)'!$R$46</f>
        <v>0</v>
      </c>
      <c r="S2248" s="264">
        <f>S2246/'Summary (banks)'!$S$46</f>
        <v>0</v>
      </c>
      <c r="T2248" s="264">
        <f>T2246/'Summary (banks)'!$T$46</f>
        <v>0</v>
      </c>
      <c r="U2248" s="264">
        <f>U2246/'Summary (banks)'!$U$46</f>
        <v>0</v>
      </c>
      <c r="V2248" s="264">
        <f>V2246/'Summary (banks)'!$V$46</f>
        <v>0</v>
      </c>
      <c r="W2248" s="264">
        <f>W2246/'Summary (banks)'!$W$46</f>
        <v>0</v>
      </c>
      <c r="X2248" s="264">
        <f>X2246/'Summary (banks)'!$X$46</f>
        <v>0</v>
      </c>
      <c r="Z2248" s="397"/>
    </row>
    <row r="2249" spans="1:26" s="204" customFormat="1" ht="15.75" thickBot="1" x14ac:dyDescent="0.3">
      <c r="A2249" s="690"/>
      <c r="B2249" s="685"/>
      <c r="C2249" s="188" t="s">
        <v>3</v>
      </c>
      <c r="D2249" s="188">
        <f>SUM(E2249:X2249)</f>
        <v>2963</v>
      </c>
      <c r="E2249" s="188"/>
      <c r="F2249" s="188">
        <f>Barclays!E13</f>
        <v>1146</v>
      </c>
      <c r="G2249" s="188"/>
      <c r="H2249" s="188"/>
      <c r="I2249" s="188">
        <f>'Standard Chartered'!D23</f>
        <v>1156</v>
      </c>
      <c r="J2249" s="188"/>
      <c r="K2249" s="188"/>
      <c r="L2249" s="188">
        <f>'Société Générale'!D33</f>
        <v>661</v>
      </c>
      <c r="M2249" s="188"/>
      <c r="N2249" s="188"/>
      <c r="O2249" s="188"/>
      <c r="P2249" s="188"/>
      <c r="Q2249" s="188"/>
      <c r="R2249" s="188"/>
      <c r="S2249" s="188"/>
      <c r="T2249" s="188"/>
      <c r="U2249" s="188"/>
      <c r="V2249" s="188"/>
      <c r="W2249" s="188"/>
      <c r="X2249" s="188"/>
      <c r="Y2249" s="188"/>
      <c r="Z2249" s="404"/>
    </row>
    <row r="2250" spans="1:26" s="23" customFormat="1" x14ac:dyDescent="0.25">
      <c r="A2250" s="690"/>
      <c r="B2250" s="685"/>
      <c r="C2250" s="189" t="s">
        <v>337</v>
      </c>
      <c r="D2250" s="230">
        <f>D2249/'Summary (banks)'!$D$16</f>
        <v>1.4125573151208945E-3</v>
      </c>
      <c r="E2250" s="230">
        <f>E2249/'Summary (banks)'!$E$16</f>
        <v>0</v>
      </c>
      <c r="F2250" s="230">
        <f>F2249/'Summary (banks)'!$F$16</f>
        <v>8.754774637127578E-3</v>
      </c>
      <c r="G2250" s="230">
        <f>G2249/'Summary (banks)'!$G$16</f>
        <v>0</v>
      </c>
      <c r="H2250" s="230">
        <f>H2249/'Summary (banks)'!$H$16</f>
        <v>0</v>
      </c>
      <c r="I2250" s="230">
        <f>I2249/'Summary (banks)'!$I$16</f>
        <v>1.3238965619918001E-2</v>
      </c>
      <c r="J2250" s="230">
        <f>J2249/'Summary (banks)'!$J$16</f>
        <v>0</v>
      </c>
      <c r="K2250" s="230">
        <f>K2249/'Summary (banks)'!$K$16</f>
        <v>0</v>
      </c>
      <c r="L2250" s="230">
        <f>L2249/'Summary (banks)'!$L$16</f>
        <v>5.0183728628260807E-3</v>
      </c>
      <c r="M2250" s="230">
        <f>M2249/'Summary (banks)'!$M$16</f>
        <v>0</v>
      </c>
      <c r="N2250" s="230">
        <f>N2249/'Summary (banks)'!$N$16</f>
        <v>0</v>
      </c>
      <c r="O2250" s="230">
        <f>O2249/'Summary (banks)'!$O$16</f>
        <v>0</v>
      </c>
      <c r="P2250" s="230">
        <f>P2249/'Summary (banks)'!$P$16</f>
        <v>0</v>
      </c>
      <c r="Q2250" s="230">
        <f>Q2249/'Summary (banks)'!$Q$16</f>
        <v>0</v>
      </c>
      <c r="R2250" s="230">
        <f>R2249/'Summary (banks)'!$R$16</f>
        <v>0</v>
      </c>
      <c r="S2250" s="230">
        <f>S2249/'Summary (banks)'!$S$16</f>
        <v>0</v>
      </c>
      <c r="T2250" s="230">
        <f>T2249/'Summary (banks)'!$T$16</f>
        <v>0</v>
      </c>
      <c r="U2250" s="230">
        <f>U2249/'Summary (banks)'!$U$16</f>
        <v>0</v>
      </c>
      <c r="V2250" s="230">
        <f>V2249/'Summary (banks)'!$V$16</f>
        <v>0</v>
      </c>
      <c r="W2250" s="230">
        <f>W2249/'Summary (banks)'!$W$16</f>
        <v>0</v>
      </c>
      <c r="X2250" s="230">
        <f>X2249/'Summary (banks)'!$X$16</f>
        <v>0</v>
      </c>
      <c r="Y2250" s="204"/>
      <c r="Z2250" s="397"/>
    </row>
    <row r="2251" spans="1:26" s="365" customFormat="1" ht="15.75" thickBot="1" x14ac:dyDescent="0.3">
      <c r="A2251" s="690"/>
      <c r="B2251" s="685"/>
      <c r="C2251" s="359" t="s">
        <v>338</v>
      </c>
      <c r="D2251" s="264">
        <f>D2249/'Summary (banks)'!$D$20</f>
        <v>2.5276199851737985E-3</v>
      </c>
      <c r="E2251" s="264">
        <f>E2249/'Summary (banks)'!$E$20</f>
        <v>0</v>
      </c>
      <c r="F2251" s="264">
        <f>F2249/'Summary (banks)'!$F$20</f>
        <v>1.3928389119813317E-2</v>
      </c>
      <c r="G2251" s="264">
        <f>G2249/'Summary (banks)'!$G$20</f>
        <v>0</v>
      </c>
      <c r="H2251" s="264">
        <f>H2249/'Summary (banks)'!$H$20</f>
        <v>0</v>
      </c>
      <c r="I2251" s="264">
        <f>I2249/'Summary (banks)'!$I$20</f>
        <v>1.3526004797285439E-2</v>
      </c>
      <c r="J2251" s="264">
        <f>J2249/'Summary (banks)'!$J$20</f>
        <v>0</v>
      </c>
      <c r="K2251" s="264">
        <f>K2249/'Summary (banks)'!$K$20</f>
        <v>0</v>
      </c>
      <c r="L2251" s="264">
        <f>L2249/'Summary (banks)'!$L$20</f>
        <v>8.2517726954958546E-3</v>
      </c>
      <c r="M2251" s="264">
        <f>M2249/'Summary (banks)'!$M$20</f>
        <v>0</v>
      </c>
      <c r="N2251" s="264">
        <f>N2249/'Summary (banks)'!$N$20</f>
        <v>0</v>
      </c>
      <c r="O2251" s="264">
        <f>O2249/'Summary (banks)'!$O$20</f>
        <v>0</v>
      </c>
      <c r="P2251" s="264">
        <f>P2249/'Summary (banks)'!$P$20</f>
        <v>0</v>
      </c>
      <c r="Q2251" s="264">
        <f>Q2249/'Summary (banks)'!$Q$20</f>
        <v>0</v>
      </c>
      <c r="R2251" s="264">
        <f>R2249/'Summary (banks)'!$R$20</f>
        <v>0</v>
      </c>
      <c r="S2251" s="264">
        <f>S2249/'Summary (banks)'!$S$20</f>
        <v>0</v>
      </c>
      <c r="T2251" s="264">
        <f>T2249/'Summary (banks)'!$T$20</f>
        <v>0</v>
      </c>
      <c r="U2251" s="264">
        <f>U2249/'Summary (banks)'!$U$20</f>
        <v>0</v>
      </c>
      <c r="V2251" s="264">
        <f>V2249/'Summary (banks)'!$V$20</f>
        <v>0</v>
      </c>
      <c r="W2251" s="264">
        <f>W2249/'Summary (banks)'!$W$20</f>
        <v>0</v>
      </c>
      <c r="X2251" s="264">
        <f>X2249/'Summary (banks)'!$X$20</f>
        <v>0</v>
      </c>
      <c r="Y2251" s="360"/>
      <c r="Z2251" s="397"/>
    </row>
    <row r="2252" spans="1:26" s="230" customFormat="1" ht="15" customHeight="1" thickTop="1" thickBot="1" x14ac:dyDescent="0.3">
      <c r="A2252" s="690"/>
      <c r="B2252" s="685"/>
      <c r="C2252" s="190" t="s">
        <v>405</v>
      </c>
      <c r="D2252" s="188"/>
      <c r="E2252" s="190"/>
      <c r="F2252" s="190"/>
      <c r="G2252" s="190"/>
      <c r="H2252" s="188"/>
      <c r="I2252" s="188"/>
      <c r="J2252" s="190"/>
      <c r="K2252" s="190"/>
      <c r="L2252" s="190"/>
      <c r="M2252" s="190"/>
      <c r="N2252" s="190"/>
      <c r="O2252" s="190"/>
      <c r="P2252" s="188"/>
      <c r="Q2252" s="188"/>
      <c r="R2252" s="190"/>
      <c r="S2252" s="190"/>
      <c r="T2252" s="188"/>
      <c r="U2252" s="188"/>
      <c r="V2252" s="188"/>
      <c r="W2252" s="188"/>
      <c r="X2252" s="188"/>
      <c r="Y2252" s="190"/>
      <c r="Z2252" s="405"/>
    </row>
    <row r="2253" spans="1:26" s="204" customFormat="1" ht="15.75" thickBot="1" x14ac:dyDescent="0.3">
      <c r="A2253" s="690"/>
      <c r="B2253" s="686"/>
      <c r="C2253" s="191" t="s">
        <v>406</v>
      </c>
      <c r="D2253" s="192"/>
      <c r="E2253" s="192"/>
      <c r="F2253" s="192"/>
      <c r="G2253" s="192"/>
      <c r="H2253" s="192"/>
      <c r="I2253" s="192"/>
      <c r="J2253" s="192"/>
      <c r="K2253" s="192"/>
      <c r="L2253" s="192"/>
      <c r="M2253" s="192"/>
      <c r="N2253" s="192"/>
      <c r="O2253" s="192"/>
      <c r="P2253" s="192"/>
      <c r="Q2253" s="192"/>
      <c r="R2253" s="192"/>
      <c r="S2253" s="192"/>
      <c r="T2253" s="192"/>
      <c r="U2253" s="192"/>
      <c r="V2253" s="192"/>
      <c r="W2253" s="192"/>
      <c r="X2253" s="192"/>
      <c r="Y2253" s="192"/>
      <c r="Z2253" s="398"/>
    </row>
    <row r="2254" spans="1:26" s="23" customFormat="1" ht="16.5" thickTop="1" thickBot="1" x14ac:dyDescent="0.3">
      <c r="A2254" s="690"/>
      <c r="B2254" s="687" t="s">
        <v>82</v>
      </c>
      <c r="C2254" s="200" t="s">
        <v>91</v>
      </c>
      <c r="D2254" s="200">
        <f>D2246/D2243</f>
        <v>0.45001992801929519</v>
      </c>
      <c r="E2254" s="200" t="e">
        <f>E2246/E2243</f>
        <v>#DIV/0!</v>
      </c>
      <c r="F2254" s="200">
        <f t="shared" ref="F2254:X2254" si="124">F2246/F2243</f>
        <v>0.42553191489361708</v>
      </c>
      <c r="G2254" s="200" t="e">
        <f t="shared" si="124"/>
        <v>#DIV/0!</v>
      </c>
      <c r="H2254" s="200" t="e">
        <f t="shared" si="124"/>
        <v>#DIV/0!</v>
      </c>
      <c r="I2254" s="200">
        <f t="shared" si="124"/>
        <v>0.625</v>
      </c>
      <c r="J2254" s="200" t="e">
        <f t="shared" si="124"/>
        <v>#DIV/0!</v>
      </c>
      <c r="K2254" s="200" t="e">
        <f t="shared" si="124"/>
        <v>#DIV/0!</v>
      </c>
      <c r="L2254" s="200">
        <f t="shared" si="124"/>
        <v>0.3125</v>
      </c>
      <c r="M2254" s="200" t="e">
        <f t="shared" si="124"/>
        <v>#DIV/0!</v>
      </c>
      <c r="N2254" s="200" t="e">
        <f t="shared" si="124"/>
        <v>#DIV/0!</v>
      </c>
      <c r="O2254" s="200" t="e">
        <f t="shared" si="124"/>
        <v>#DIV/0!</v>
      </c>
      <c r="P2254" s="200" t="e">
        <f t="shared" si="124"/>
        <v>#DIV/0!</v>
      </c>
      <c r="Q2254" s="200" t="e">
        <f t="shared" si="124"/>
        <v>#DIV/0!</v>
      </c>
      <c r="R2254" s="200" t="e">
        <f t="shared" si="124"/>
        <v>#DIV/0!</v>
      </c>
      <c r="S2254" s="200" t="e">
        <f t="shared" si="124"/>
        <v>#DIV/0!</v>
      </c>
      <c r="T2254" s="200" t="e">
        <f t="shared" si="124"/>
        <v>#DIV/0!</v>
      </c>
      <c r="U2254" s="200" t="e">
        <f t="shared" si="124"/>
        <v>#DIV/0!</v>
      </c>
      <c r="V2254" s="200" t="e">
        <f t="shared" si="124"/>
        <v>#DIV/0!</v>
      </c>
      <c r="W2254" s="200" t="e">
        <f t="shared" si="124"/>
        <v>#DIV/0!</v>
      </c>
      <c r="X2254" s="200" t="e">
        <f t="shared" si="124"/>
        <v>#DIV/0!</v>
      </c>
      <c r="Y2254" s="200"/>
      <c r="Z2254" s="406" t="e">
        <f>MEDIAN(E2254:X2254)</f>
        <v>#DIV/0!</v>
      </c>
    </row>
    <row r="2255" spans="1:26" s="204" customFormat="1" ht="15.75" thickBot="1" x14ac:dyDescent="0.3">
      <c r="A2255" s="690"/>
      <c r="B2255" s="688"/>
      <c r="C2255" s="193" t="s">
        <v>407</v>
      </c>
      <c r="Z2255" s="397"/>
    </row>
    <row r="2256" spans="1:26" s="204" customFormat="1" ht="15.75" thickBot="1" x14ac:dyDescent="0.3">
      <c r="A2256" s="690"/>
      <c r="B2256" s="688"/>
      <c r="C2256" s="188" t="s">
        <v>497</v>
      </c>
      <c r="D2256" s="233">
        <f t="shared" ref="D2256:X2256" si="125">D2243/D2249</f>
        <v>3.4560767465406678E-2</v>
      </c>
      <c r="E2256" s="188" t="e">
        <f t="shared" si="125"/>
        <v>#DIV/0!</v>
      </c>
      <c r="F2256" s="188">
        <f t="shared" si="125"/>
        <v>5.651409598603839E-2</v>
      </c>
      <c r="G2256" s="188" t="e">
        <f t="shared" si="125"/>
        <v>#DIV/0!</v>
      </c>
      <c r="H2256" s="188" t="e">
        <f t="shared" si="125"/>
        <v>#DIV/0!</v>
      </c>
      <c r="I2256" s="188">
        <f t="shared" si="125"/>
        <v>1.8718339100346017E-2</v>
      </c>
      <c r="J2256" s="188" t="e">
        <f t="shared" si="125"/>
        <v>#DIV/0!</v>
      </c>
      <c r="K2256" s="188" t="e">
        <f t="shared" si="125"/>
        <v>#DIV/0!</v>
      </c>
      <c r="L2256" s="188">
        <f t="shared" si="125"/>
        <v>2.4205748865355523E-2</v>
      </c>
      <c r="M2256" s="188" t="e">
        <f t="shared" si="125"/>
        <v>#DIV/0!</v>
      </c>
      <c r="N2256" s="188" t="e">
        <f t="shared" si="125"/>
        <v>#DIV/0!</v>
      </c>
      <c r="O2256" s="188" t="e">
        <f t="shared" si="125"/>
        <v>#DIV/0!</v>
      </c>
      <c r="P2256" s="188" t="e">
        <f t="shared" si="125"/>
        <v>#DIV/0!</v>
      </c>
      <c r="Q2256" s="188" t="e">
        <f t="shared" si="125"/>
        <v>#DIV/0!</v>
      </c>
      <c r="R2256" s="188" t="e">
        <f t="shared" si="125"/>
        <v>#DIV/0!</v>
      </c>
      <c r="S2256" s="188" t="e">
        <f t="shared" si="125"/>
        <v>#DIV/0!</v>
      </c>
      <c r="T2256" s="188" t="e">
        <f t="shared" si="125"/>
        <v>#DIV/0!</v>
      </c>
      <c r="U2256" s="188" t="e">
        <f t="shared" si="125"/>
        <v>#DIV/0!</v>
      </c>
      <c r="V2256" s="188" t="e">
        <f t="shared" si="125"/>
        <v>#DIV/0!</v>
      </c>
      <c r="W2256" s="188" t="e">
        <f t="shared" si="125"/>
        <v>#DIV/0!</v>
      </c>
      <c r="X2256" s="188" t="e">
        <f t="shared" si="125"/>
        <v>#DIV/0!</v>
      </c>
      <c r="Y2256" s="188"/>
      <c r="Z2256" s="404"/>
    </row>
    <row r="2257" spans="1:26" s="204" customFormat="1" x14ac:dyDescent="0.25">
      <c r="A2257" s="690"/>
      <c r="B2257" s="688"/>
      <c r="C2257" s="189" t="s">
        <v>445</v>
      </c>
      <c r="D2257" s="234">
        <f>D2256/'Summary (banks)'!$D$81</f>
        <v>0.76861836385302063</v>
      </c>
      <c r="E2257" s="230" t="e">
        <f>E2256/'Summary (banks)'!$E$81</f>
        <v>#DIV/0!</v>
      </c>
      <c r="F2257" s="230">
        <f>F2256/'Summary (banks)'!$F$81</f>
        <v>1.4830108086739362</v>
      </c>
      <c r="G2257" s="230" t="e">
        <f>G2256/'Summary (banks)'!$G$81</f>
        <v>#DIV/0!</v>
      </c>
      <c r="H2257" s="230" t="e">
        <f>H2256/'Summary (banks)'!$H$81</f>
        <v>#DIV/0!</v>
      </c>
      <c r="I2257" s="230">
        <f>I2256/'Summary (banks)'!$I$81</f>
        <v>-1.1903023308122052</v>
      </c>
      <c r="J2257" s="230" t="e">
        <f>J2256/'Summary (banks)'!$J$81</f>
        <v>#DIV/0!</v>
      </c>
      <c r="K2257" s="230" t="e">
        <f>K2256/'Summary (banks)'!$K$81</f>
        <v>#DIV/0!</v>
      </c>
      <c r="L2257" s="230">
        <f>L2256/'Summary (banks)'!$L$81</f>
        <v>0.52172875430357846</v>
      </c>
      <c r="M2257" s="230" t="e">
        <f>M2256/'Summary (banks)'!$M$81</f>
        <v>#DIV/0!</v>
      </c>
      <c r="N2257" s="230" t="e">
        <f>N2256/'Summary (banks)'!$N$81</f>
        <v>#DIV/0!</v>
      </c>
      <c r="O2257" s="230" t="e">
        <f>O2256/'Summary (banks)'!$O$81</f>
        <v>#DIV/0!</v>
      </c>
      <c r="P2257" s="230" t="e">
        <f>P2256/'Summary (banks)'!$P$81</f>
        <v>#DIV/0!</v>
      </c>
      <c r="Q2257" s="230" t="e">
        <f>Q2256/'Summary (banks)'!$Q$81</f>
        <v>#DIV/0!</v>
      </c>
      <c r="R2257" s="230" t="e">
        <f>R2256/'Summary (banks)'!$R$81</f>
        <v>#DIV/0!</v>
      </c>
      <c r="S2257" s="230" t="e">
        <f>S2256/'Summary (banks)'!$S$81</f>
        <v>#DIV/0!</v>
      </c>
      <c r="T2257" s="230" t="e">
        <f>T2256/'Summary (banks)'!$T$81</f>
        <v>#DIV/0!</v>
      </c>
      <c r="U2257" s="230" t="e">
        <f>U2256/'Summary (banks)'!$U$81</f>
        <v>#DIV/0!</v>
      </c>
      <c r="V2257" s="230" t="e">
        <f>V2256/'Summary (banks)'!$V$81</f>
        <v>#DIV/0!</v>
      </c>
      <c r="W2257" s="230" t="e">
        <f>W2256/'Summary (banks)'!$W$81</f>
        <v>#DIV/0!</v>
      </c>
      <c r="X2257" s="230" t="e">
        <f>X2256/'Summary (banks)'!$X$81</f>
        <v>#DIV/0!</v>
      </c>
      <c r="Z2257" s="397"/>
    </row>
    <row r="2258" spans="1:26" s="364" customFormat="1" x14ac:dyDescent="0.25">
      <c r="A2258" s="690"/>
      <c r="B2258" s="688"/>
      <c r="C2258" s="359" t="s">
        <v>446</v>
      </c>
      <c r="D2258" s="363">
        <f>D2256/'Summary (banks)'!$D$84</f>
        <v>0.59855784143180735</v>
      </c>
      <c r="E2258" s="264" t="e">
        <f>E2256/'Summary (banks)'!$E$84</f>
        <v>#DIV/0!</v>
      </c>
      <c r="F2258" s="264">
        <f>F2256/'Summary (banks)'!$F$84</f>
        <v>1.4494858854644566</v>
      </c>
      <c r="G2258" s="264" t="e">
        <f>G2256/'Summary (banks)'!$G$84</f>
        <v>#DIV/0!</v>
      </c>
      <c r="H2258" s="264" t="e">
        <f>H2256/'Summary (banks)'!$H$84</f>
        <v>#DIV/0!</v>
      </c>
      <c r="I2258" s="264">
        <f>I2256/'Summary (banks)'!$I$84</f>
        <v>5.8367100710253244</v>
      </c>
      <c r="J2258" s="264" t="e">
        <f>J2256/'Summary (banks)'!$J$84</f>
        <v>#DIV/0!</v>
      </c>
      <c r="K2258" s="264" t="e">
        <f>K2256/'Summary (banks)'!$K$84</f>
        <v>#DIV/0!</v>
      </c>
      <c r="L2258" s="264">
        <f>L2256/'Summary (banks)'!$L$84</f>
        <v>0.43494331698305044</v>
      </c>
      <c r="M2258" s="264" t="e">
        <f>M2256/'Summary (banks)'!$M$84</f>
        <v>#DIV/0!</v>
      </c>
      <c r="N2258" s="264" t="e">
        <f>N2256/'Summary (banks)'!$N$84</f>
        <v>#DIV/0!</v>
      </c>
      <c r="O2258" s="264" t="e">
        <f>O2256/'Summary (banks)'!$O$84</f>
        <v>#DIV/0!</v>
      </c>
      <c r="P2258" s="264" t="e">
        <f>P2256/'Summary (banks)'!$P$84</f>
        <v>#DIV/0!</v>
      </c>
      <c r="Q2258" s="264" t="e">
        <f>Q2256/'Summary (banks)'!$Q$84</f>
        <v>#DIV/0!</v>
      </c>
      <c r="R2258" s="264" t="e">
        <f>R2256/'Summary (banks)'!$R$84</f>
        <v>#DIV/0!</v>
      </c>
      <c r="S2258" s="264" t="e">
        <f>S2256/'Summary (banks)'!$S$84</f>
        <v>#DIV/0!</v>
      </c>
      <c r="T2258" s="264" t="e">
        <f>T2256/'Summary (banks)'!$T$84</f>
        <v>#DIV/0!</v>
      </c>
      <c r="U2258" s="264" t="e">
        <f>U2256/'Summary (banks)'!$U$84</f>
        <v>#DIV/0!</v>
      </c>
      <c r="V2258" s="264" t="e">
        <f>V2256/'Summary (banks)'!$V$84</f>
        <v>#DIV/0!</v>
      </c>
      <c r="W2258" s="264" t="e">
        <f>W2256/'Summary (banks)'!$W$84</f>
        <v>#DIV/0!</v>
      </c>
      <c r="X2258" s="264" t="e">
        <f>X2256/'Summary (banks)'!$X$84</f>
        <v>#DIV/0!</v>
      </c>
      <c r="Y2258" s="360"/>
      <c r="Z2258" s="397"/>
    </row>
    <row r="2259" spans="1:26" s="204" customFormat="1" ht="15.75" thickBot="1" x14ac:dyDescent="0.3">
      <c r="A2259" s="690"/>
      <c r="B2259" s="688"/>
      <c r="C2259" s="372" t="s">
        <v>447</v>
      </c>
      <c r="D2259" s="234">
        <f>D2256/'Summary (banks)'!$D$92</f>
        <v>0.82747438048117206</v>
      </c>
      <c r="E2259" s="230" t="e">
        <f>E2256/'Summary (banks)'!$E$86</f>
        <v>#DIV/0!</v>
      </c>
      <c r="F2259" s="230">
        <f>F2256/'Summary (banks)'!$F$86</f>
        <v>0.2612677109054331</v>
      </c>
      <c r="G2259" s="230" t="e">
        <f>G2256/'Summary (banks)'!$G$86</f>
        <v>#DIV/0!</v>
      </c>
      <c r="H2259" s="230" t="e">
        <f>H2256/'Summary (banks)'!$H$86</f>
        <v>#DIV/0!</v>
      </c>
      <c r="I2259" s="230">
        <f>I2256/'Summary (banks)'!$I$86</f>
        <v>0.2898414124225881</v>
      </c>
      <c r="J2259" s="230" t="e">
        <f>J2256/'Summary (banks)'!$J$86</f>
        <v>#DIV/0!</v>
      </c>
      <c r="K2259" s="230" t="e">
        <f>K2256/'Summary (banks)'!$K$86</f>
        <v>#DIV/0!</v>
      </c>
      <c r="L2259" s="230">
        <f>L2256/'Summary (banks)'!$L$86</f>
        <v>9.2836802839034921E-2</v>
      </c>
      <c r="M2259" s="230" t="e">
        <f>M2256/'Summary (banks)'!$M$86</f>
        <v>#DIV/0!</v>
      </c>
      <c r="N2259" s="230" t="e">
        <f>N2256/'Summary (banks)'!$N$86</f>
        <v>#DIV/0!</v>
      </c>
      <c r="O2259" s="230" t="e">
        <f>O2256/'Summary (banks)'!$O$86</f>
        <v>#DIV/0!</v>
      </c>
      <c r="P2259" s="230" t="e">
        <f>P2256/'Summary (banks)'!$P$86</f>
        <v>#DIV/0!</v>
      </c>
      <c r="Q2259" s="230" t="e">
        <f>Q2256/'Summary (banks)'!$Q$86</f>
        <v>#DIV/0!</v>
      </c>
      <c r="R2259" s="230" t="e">
        <f>R2256/'Summary (banks)'!$R$86</f>
        <v>#DIV/0!</v>
      </c>
      <c r="S2259" s="230" t="e">
        <f>S2256/'Summary (banks)'!$S$86</f>
        <v>#DIV/0!</v>
      </c>
      <c r="T2259" s="230" t="e">
        <f>T2256/'Summary (banks)'!$T$86</f>
        <v>#DIV/0!</v>
      </c>
      <c r="U2259" s="230" t="e">
        <f>U2256/'Summary (banks)'!$U$86</f>
        <v>#DIV/0!</v>
      </c>
      <c r="V2259" s="230" t="e">
        <f>V2256/'Summary (banks)'!$V$86</f>
        <v>#DIV/0!</v>
      </c>
      <c r="W2259" s="230" t="e">
        <f>W2256/'Summary (banks)'!$W$86</f>
        <v>#DIV/0!</v>
      </c>
      <c r="X2259" s="230" t="e">
        <f>X2256/'Summary (banks)'!$X$86</f>
        <v>#DIV/0!</v>
      </c>
      <c r="Z2259" s="397"/>
    </row>
    <row r="2260" spans="1:26" s="230" customFormat="1" ht="15.75" thickBot="1" x14ac:dyDescent="0.3">
      <c r="A2260" s="690"/>
      <c r="B2260" s="688"/>
      <c r="C2260" s="201" t="s">
        <v>498</v>
      </c>
      <c r="D2260" s="201">
        <f t="shared" ref="D2260:X2260" si="126">D2243/D2240</f>
        <v>0.30588480675221097</v>
      </c>
      <c r="E2260" s="201" t="e">
        <f t="shared" si="126"/>
        <v>#DIV/0!</v>
      </c>
      <c r="F2260" s="201">
        <f t="shared" si="126"/>
        <v>0.46078431372549011</v>
      </c>
      <c r="G2260" s="201" t="e">
        <f t="shared" si="126"/>
        <v>#DIV/0!</v>
      </c>
      <c r="H2260" s="201" t="e">
        <f t="shared" si="126"/>
        <v>#DIV/0!</v>
      </c>
      <c r="I2260" s="201">
        <f t="shared" si="126"/>
        <v>0.17142857142857143</v>
      </c>
      <c r="J2260" s="201" t="e">
        <f t="shared" si="126"/>
        <v>#DIV/0!</v>
      </c>
      <c r="K2260" s="201" t="e">
        <f t="shared" si="126"/>
        <v>#DIV/0!</v>
      </c>
      <c r="L2260" s="201">
        <f t="shared" si="126"/>
        <v>0.23529411764705882</v>
      </c>
      <c r="M2260" s="201" t="e">
        <f t="shared" si="126"/>
        <v>#DIV/0!</v>
      </c>
      <c r="N2260" s="201" t="e">
        <f t="shared" si="126"/>
        <v>#DIV/0!</v>
      </c>
      <c r="O2260" s="201" t="e">
        <f t="shared" si="126"/>
        <v>#DIV/0!</v>
      </c>
      <c r="P2260" s="201" t="e">
        <f t="shared" si="126"/>
        <v>#DIV/0!</v>
      </c>
      <c r="Q2260" s="201" t="e">
        <f t="shared" si="126"/>
        <v>#DIV/0!</v>
      </c>
      <c r="R2260" s="201" t="e">
        <f t="shared" si="126"/>
        <v>#DIV/0!</v>
      </c>
      <c r="S2260" s="201" t="e">
        <f t="shared" si="126"/>
        <v>#DIV/0!</v>
      </c>
      <c r="T2260" s="201" t="e">
        <f t="shared" si="126"/>
        <v>#DIV/0!</v>
      </c>
      <c r="U2260" s="201" t="e">
        <f t="shared" si="126"/>
        <v>#DIV/0!</v>
      </c>
      <c r="V2260" s="201" t="e">
        <f t="shared" si="126"/>
        <v>#DIV/0!</v>
      </c>
      <c r="W2260" s="201" t="e">
        <f t="shared" si="126"/>
        <v>#DIV/0!</v>
      </c>
      <c r="X2260" s="201" t="e">
        <f t="shared" si="126"/>
        <v>#DIV/0!</v>
      </c>
      <c r="Y2260" s="201"/>
      <c r="Z2260" s="407"/>
    </row>
    <row r="2261" spans="1:26" s="230" customFormat="1" x14ac:dyDescent="0.25">
      <c r="A2261" s="690"/>
      <c r="B2261" s="688"/>
      <c r="C2261" s="382" t="s">
        <v>445</v>
      </c>
      <c r="D2261" s="230">
        <f>D2260/'Summary (banks)'!$D$94</f>
        <v>1.5839518445101677</v>
      </c>
      <c r="E2261" s="230" t="e">
        <f>E2260/'Summary (banks)'!$E$94</f>
        <v>#DIV/0!</v>
      </c>
      <c r="F2261" s="230">
        <f>F2260/'Summary (banks)'!$F$94</f>
        <v>3.7317164987541962</v>
      </c>
      <c r="G2261" s="230" t="e">
        <f>G2260/'Summary (banks)'!$G$94</f>
        <v>#DIV/0!</v>
      </c>
      <c r="H2261" s="230" t="e">
        <f>H2260/'Summary (banks)'!$H$94</f>
        <v>#DIV/0!</v>
      </c>
      <c r="I2261" s="230">
        <f>I2260/'Summary (banks)'!$I$94</f>
        <v>-1.720926742331863</v>
      </c>
      <c r="J2261" s="230" t="e">
        <f>J2260/'Summary (banks)'!$J$94</f>
        <v>#DIV/0!</v>
      </c>
      <c r="K2261" s="230" t="e">
        <f>K2260/'Summary (banks)'!$K$94</f>
        <v>#DIV/0!</v>
      </c>
      <c r="L2261" s="230">
        <f>L2260/'Summary (banks)'!$L$94</f>
        <v>0.98734201584413839</v>
      </c>
      <c r="M2261" s="230" t="e">
        <f>M2260/'Summary (banks)'!$M$94</f>
        <v>#DIV/0!</v>
      </c>
      <c r="N2261" s="230" t="e">
        <f>N2260/'Summary (banks)'!$N$94</f>
        <v>#DIV/0!</v>
      </c>
      <c r="O2261" s="230" t="e">
        <f>O2260/'Summary (banks)'!$O$94</f>
        <v>#DIV/0!</v>
      </c>
      <c r="P2261" s="230" t="e">
        <f>P2260/'Summary (banks)'!$P$94</f>
        <v>#DIV/0!</v>
      </c>
      <c r="Q2261" s="230" t="e">
        <f>Q2260/'Summary (banks)'!$Q$94</f>
        <v>#DIV/0!</v>
      </c>
      <c r="R2261" s="230" t="e">
        <f>R2260/'Summary (banks)'!$R$94</f>
        <v>#DIV/0!</v>
      </c>
      <c r="S2261" s="230" t="e">
        <f>S2260/'Summary (banks)'!$S$94</f>
        <v>#DIV/0!</v>
      </c>
      <c r="T2261" s="230" t="e">
        <f>T2260/'Summary (banks)'!$T$94</f>
        <v>#DIV/0!</v>
      </c>
      <c r="U2261" s="230" t="e">
        <f>U2260/'Summary (banks)'!$U$94</f>
        <v>#DIV/0!</v>
      </c>
      <c r="V2261" s="230" t="e">
        <f>V2260/'Summary (banks)'!$V$94</f>
        <v>#DIV/0!</v>
      </c>
      <c r="W2261" s="230" t="e">
        <f>W2260/'Summary (banks)'!$W$94</f>
        <v>#DIV/0!</v>
      </c>
      <c r="X2261" s="230" t="e">
        <f>X2260/'Summary (banks)'!$X$94</f>
        <v>#DIV/0!</v>
      </c>
      <c r="Z2261" s="399"/>
    </row>
    <row r="2262" spans="1:26" s="386" customFormat="1" x14ac:dyDescent="0.25">
      <c r="A2262" s="690"/>
      <c r="B2262" s="688"/>
      <c r="C2262" s="383" t="s">
        <v>446</v>
      </c>
      <c r="D2262" s="264">
        <f>D2260/'Summary (banks)'!$D$97</f>
        <v>1.1585359797777692</v>
      </c>
      <c r="E2262" s="264" t="e">
        <f>E2260/'Summary (banks)'!$E$97</f>
        <v>#DIV/0!</v>
      </c>
      <c r="F2262" s="264">
        <f>F2260/'Summary (banks)'!$F$97</f>
        <v>2.7734148642274756</v>
      </c>
      <c r="G2262" s="264" t="e">
        <f>G2260/'Summary (banks)'!$G$97</f>
        <v>#DIV/0!</v>
      </c>
      <c r="H2262" s="264" t="e">
        <f>H2260/'Summary (banks)'!$H$97</f>
        <v>#DIV/0!</v>
      </c>
      <c r="I2262" s="264">
        <f>I2260/'Summary (banks)'!$I$97</f>
        <v>6.9101503759398621</v>
      </c>
      <c r="J2262" s="264" t="e">
        <f>J2260/'Summary (banks)'!$J$97</f>
        <v>#DIV/0!</v>
      </c>
      <c r="K2262" s="264" t="e">
        <f>K2260/'Summary (banks)'!$K$97</f>
        <v>#DIV/0!</v>
      </c>
      <c r="L2262" s="264">
        <f>L2260/'Summary (banks)'!$L$97</f>
        <v>0.71496054680283949</v>
      </c>
      <c r="M2262" s="264" t="e">
        <f>M2260/'Summary (banks)'!$M$97</f>
        <v>#DIV/0!</v>
      </c>
      <c r="N2262" s="264" t="e">
        <f>N2260/'Summary (banks)'!$N$97</f>
        <v>#DIV/0!</v>
      </c>
      <c r="O2262" s="264" t="e">
        <f>O2260/'Summary (banks)'!$O$97</f>
        <v>#DIV/0!</v>
      </c>
      <c r="P2262" s="264" t="e">
        <f>P2260/'Summary (banks)'!$P$97</f>
        <v>#DIV/0!</v>
      </c>
      <c r="Q2262" s="264" t="e">
        <f>Q2260/'Summary (banks)'!$Q$97</f>
        <v>#DIV/0!</v>
      </c>
      <c r="R2262" s="264" t="e">
        <f>R2260/'Summary (banks)'!$R$97</f>
        <v>#DIV/0!</v>
      </c>
      <c r="S2262" s="264" t="e">
        <f>S2260/'Summary (banks)'!$S$97</f>
        <v>#DIV/0!</v>
      </c>
      <c r="T2262" s="264" t="e">
        <f>T2260/'Summary (banks)'!$T$97</f>
        <v>#DIV/0!</v>
      </c>
      <c r="U2262" s="264" t="e">
        <f>U2260/'Summary (banks)'!$U$97</f>
        <v>#DIV/0!</v>
      </c>
      <c r="V2262" s="264" t="e">
        <f>V2260/'Summary (banks)'!$V$97</f>
        <v>#DIV/0!</v>
      </c>
      <c r="W2262" s="264" t="e">
        <f>W2260/'Summary (banks)'!$W$97</f>
        <v>#DIV/0!</v>
      </c>
      <c r="X2262" s="264" t="e">
        <f>X2260/'Summary (banks)'!$X$97</f>
        <v>#DIV/0!</v>
      </c>
      <c r="Y2262" s="264"/>
      <c r="Z2262" s="399"/>
    </row>
    <row r="2263" spans="1:26" s="230" customFormat="1" x14ac:dyDescent="0.25">
      <c r="A2263" s="690"/>
      <c r="B2263" s="688"/>
      <c r="C2263" s="385" t="s">
        <v>447</v>
      </c>
      <c r="D2263" s="230">
        <f>D2260/'Summary (banks)'!$D$105</f>
        <v>1.4099504535855707</v>
      </c>
      <c r="E2263" s="230" t="e">
        <f>E2260/'Summary (banks)'!$E$99</f>
        <v>#DIV/0!</v>
      </c>
      <c r="F2263" s="230">
        <f>F2260/'Summary (banks)'!$F$99</f>
        <v>1.1350796252453506</v>
      </c>
      <c r="G2263" s="230" t="e">
        <f>G2260/'Summary (banks)'!$G$99</f>
        <v>#DIV/0!</v>
      </c>
      <c r="H2263" s="230" t="e">
        <f>H2260/'Summary (banks)'!$H$99</f>
        <v>#DIV/0!</v>
      </c>
      <c r="I2263" s="230">
        <f>I2260/'Summary (banks)'!$I$99</f>
        <v>0.92624706189605643</v>
      </c>
      <c r="J2263" s="230" t="e">
        <f>J2260/'Summary (banks)'!$J$99</f>
        <v>#DIV/0!</v>
      </c>
      <c r="K2263" s="230" t="e">
        <f>K2260/'Summary (banks)'!$K$99</f>
        <v>#DIV/0!</v>
      </c>
      <c r="L2263" s="230">
        <f>L2260/'Summary (banks)'!$L$99</f>
        <v>0.4555097746997458</v>
      </c>
      <c r="M2263" s="230" t="e">
        <f>M2260/'Summary (banks)'!$M$99</f>
        <v>#DIV/0!</v>
      </c>
      <c r="N2263" s="230" t="e">
        <f>N2260/'Summary (banks)'!$N$99</f>
        <v>#DIV/0!</v>
      </c>
      <c r="O2263" s="230" t="e">
        <f>O2260/'Summary (banks)'!$O$99</f>
        <v>#DIV/0!</v>
      </c>
      <c r="P2263" s="230" t="e">
        <f>P2260/'Summary (banks)'!$P$99</f>
        <v>#DIV/0!</v>
      </c>
      <c r="Q2263" s="230" t="e">
        <f>Q2260/'Summary (banks)'!$Q$99</f>
        <v>#DIV/0!</v>
      </c>
      <c r="R2263" s="230" t="e">
        <f>R2260/'Summary (banks)'!$R$99</f>
        <v>#DIV/0!</v>
      </c>
      <c r="S2263" s="230" t="e">
        <f>S2260/'Summary (banks)'!$S$99</f>
        <v>#DIV/0!</v>
      </c>
      <c r="T2263" s="230" t="e">
        <f>T2260/'Summary (banks)'!$T$99</f>
        <v>#DIV/0!</v>
      </c>
      <c r="U2263" s="230" t="e">
        <f>U2260/'Summary (banks)'!$U$99</f>
        <v>#DIV/0!</v>
      </c>
      <c r="V2263" s="230" t="e">
        <f>V2260/'Summary (banks)'!$V$99</f>
        <v>#DIV/0!</v>
      </c>
      <c r="W2263" s="230" t="e">
        <f>W2260/'Summary (banks)'!$W$99</f>
        <v>#DIV/0!</v>
      </c>
      <c r="X2263" s="230" t="e">
        <f>X2260/'Summary (banks)'!$X$99</f>
        <v>#DIV/0!</v>
      </c>
      <c r="Z2263" s="399"/>
    </row>
    <row r="2264" spans="1:26" s="51" customFormat="1" x14ac:dyDescent="0.25">
      <c r="A2264" s="422"/>
      <c r="B2264" s="423"/>
      <c r="C2264" s="424"/>
      <c r="D2264" s="425"/>
      <c r="E2264" s="426"/>
      <c r="F2264" s="426"/>
      <c r="G2264" s="426"/>
      <c r="H2264" s="426"/>
      <c r="I2264" s="426"/>
      <c r="J2264" s="426"/>
      <c r="K2264" s="426"/>
      <c r="L2264" s="426"/>
      <c r="M2264" s="426"/>
      <c r="N2264" s="426"/>
      <c r="O2264" s="426"/>
      <c r="P2264" s="426"/>
      <c r="Q2264" s="426"/>
      <c r="R2264" s="426"/>
      <c r="S2264" s="426"/>
      <c r="T2264" s="426"/>
      <c r="U2264" s="426"/>
      <c r="V2264" s="426"/>
      <c r="W2264" s="426"/>
      <c r="X2264" s="426"/>
      <c r="Y2264" s="97"/>
      <c r="Z2264" s="97"/>
    </row>
    <row r="2265" spans="1:26" s="51" customFormat="1" ht="15.75" thickBot="1" x14ac:dyDescent="0.3">
      <c r="A2265" s="422"/>
      <c r="B2265" s="423"/>
      <c r="C2265" s="424"/>
      <c r="D2265" s="425"/>
      <c r="E2265" s="426"/>
      <c r="F2265" s="426"/>
      <c r="G2265" s="426"/>
      <c r="H2265" s="426"/>
      <c r="I2265" s="426"/>
      <c r="J2265" s="426"/>
      <c r="K2265" s="426"/>
      <c r="L2265" s="426"/>
      <c r="M2265" s="426"/>
      <c r="N2265" s="426"/>
      <c r="O2265" s="426"/>
      <c r="P2265" s="426"/>
      <c r="Q2265" s="426"/>
      <c r="R2265" s="426"/>
      <c r="S2265" s="426"/>
      <c r="T2265" s="426"/>
      <c r="U2265" s="426"/>
      <c r="V2265" s="426"/>
      <c r="W2265" s="426"/>
      <c r="X2265" s="426"/>
      <c r="Y2265" s="97"/>
      <c r="Z2265" s="97"/>
    </row>
    <row r="2266" spans="1:26" s="204" customFormat="1" ht="15.75" thickBot="1" x14ac:dyDescent="0.3">
      <c r="A2266" s="682" t="s">
        <v>149</v>
      </c>
      <c r="B2266" s="684" t="s">
        <v>331</v>
      </c>
      <c r="C2266" s="188" t="s">
        <v>2</v>
      </c>
      <c r="D2266" s="203">
        <f>SUM(E2266:X2266)</f>
        <v>113.93560399999998</v>
      </c>
      <c r="E2266" s="203">
        <f>HSBC!C22</f>
        <v>67.61999999999999</v>
      </c>
      <c r="F2266" s="203"/>
      <c r="G2266" s="203">
        <f>RBS!C20</f>
        <v>30.315604</v>
      </c>
      <c r="H2266" s="203"/>
      <c r="I2266" s="203"/>
      <c r="J2266" s="188">
        <f>'BNP Paribas'!C23</f>
        <v>3</v>
      </c>
      <c r="K2266" s="188">
        <f>'Crédit Agricole'!C19</f>
        <v>9</v>
      </c>
      <c r="L2266" s="188">
        <f>'Société Générale'!C35</f>
        <v>4</v>
      </c>
      <c r="M2266" s="188"/>
      <c r="N2266" s="188"/>
      <c r="O2266" s="188">
        <f>'Deutsche Bank'!C20</f>
        <v>0</v>
      </c>
      <c r="P2266" s="188"/>
      <c r="Q2266" s="188"/>
      <c r="R2266" s="188"/>
      <c r="S2266" s="188"/>
      <c r="T2266" s="188"/>
      <c r="U2266" s="188"/>
      <c r="V2266" s="188"/>
      <c r="W2266" s="188"/>
      <c r="X2266" s="188"/>
      <c r="Y2266" s="188"/>
      <c r="Z2266" s="404"/>
    </row>
    <row r="2267" spans="1:26" s="23" customFormat="1" x14ac:dyDescent="0.25">
      <c r="A2267" s="683"/>
      <c r="B2267" s="685"/>
      <c r="C2267" s="189" t="s">
        <v>333</v>
      </c>
      <c r="D2267" s="230">
        <f>D2266/'Summary (banks)'!$D$3</f>
        <v>2.3327983351238113E-4</v>
      </c>
      <c r="E2267" s="230">
        <f>E2266/'Summary (banks)'!$E$3</f>
        <v>1.2541806020066888E-3</v>
      </c>
      <c r="F2267" s="230">
        <f>F2266/'Summary (banks)'!$F$3</f>
        <v>0</v>
      </c>
      <c r="G2267" s="230">
        <f>G2266/'Summary (banks)'!$G$3</f>
        <v>1.7023910856612241E-3</v>
      </c>
      <c r="H2267" s="230">
        <f>H2266/'Summary (banks)'!$H$3</f>
        <v>0</v>
      </c>
      <c r="I2267" s="230">
        <f>I2266/'Summary (banks)'!$I$3</f>
        <v>0</v>
      </c>
      <c r="J2267" s="230">
        <f>J2266/'Summary (banks)'!$J$3</f>
        <v>6.9868182029903577E-5</v>
      </c>
      <c r="K2267" s="230">
        <f>K2266/'Summary (banks)'!$K$3</f>
        <v>2.7755504841793624E-4</v>
      </c>
      <c r="L2267" s="230">
        <f>L2266/'Summary (banks)'!$L$3</f>
        <v>1.559879889248528E-4</v>
      </c>
      <c r="M2267" s="230">
        <f>M2266/'Summary (banks)'!$M$3</f>
        <v>0</v>
      </c>
      <c r="N2267" s="230">
        <f>N2266/'Summary (banks)'!$N$3</f>
        <v>0</v>
      </c>
      <c r="O2267" s="230">
        <f>O2266/'Summary (banks)'!$O$3</f>
        <v>0</v>
      </c>
      <c r="P2267" s="230">
        <f>P2266/'Summary (banks)'!$P$3</f>
        <v>0</v>
      </c>
      <c r="Q2267" s="230">
        <f>Q2266/'Summary (banks)'!$Q$3</f>
        <v>0</v>
      </c>
      <c r="R2267" s="230">
        <f>R2266/'Summary (banks)'!$R$3</f>
        <v>0</v>
      </c>
      <c r="S2267" s="230">
        <f>S2266/'Summary (banks)'!$S$3</f>
        <v>0</v>
      </c>
      <c r="T2267" s="230">
        <f>T2266/'Summary (banks)'!$T$3</f>
        <v>0</v>
      </c>
      <c r="U2267" s="230">
        <f>U2266/'Summary (banks)'!$U$3</f>
        <v>0</v>
      </c>
      <c r="V2267" s="230">
        <f>V2266/'Summary (banks)'!$V$3</f>
        <v>0</v>
      </c>
      <c r="W2267" s="230">
        <f>W2266/'Summary (banks)'!$W$3</f>
        <v>0</v>
      </c>
      <c r="X2267" s="230">
        <f>X2266/'Summary (banks)'!$X$3</f>
        <v>0</v>
      </c>
      <c r="Y2267" s="204"/>
      <c r="Z2267" s="397"/>
    </row>
    <row r="2268" spans="1:26" s="360" customFormat="1" ht="15.75" thickBot="1" x14ac:dyDescent="0.3">
      <c r="A2268" s="683"/>
      <c r="B2268" s="685"/>
      <c r="C2268" s="359" t="s">
        <v>334</v>
      </c>
      <c r="D2268" s="264">
        <f>D2266/'Summary (banks)'!$D$7</f>
        <v>4.4443751949520543E-4</v>
      </c>
      <c r="E2268" s="264">
        <f>E2266/'Summary (banks)'!$E$7</f>
        <v>1.677364524858542E-3</v>
      </c>
      <c r="F2268" s="264">
        <f>F2266/'Summary (banks)'!$F$7</f>
        <v>0</v>
      </c>
      <c r="G2268" s="264">
        <f>G2266/'Summary (banks)'!$G$7</f>
        <v>1.1458333333333333E-2</v>
      </c>
      <c r="H2268" s="264">
        <f>H2266/'Summary (banks)'!$H$7</f>
        <v>0</v>
      </c>
      <c r="I2268" s="264">
        <f>I2266/'Summary (banks)'!$I$7</f>
        <v>0</v>
      </c>
      <c r="J2268" s="264">
        <f>J2266/'Summary (banks)'!$J$7</f>
        <v>1.047742115740579E-4</v>
      </c>
      <c r="K2268" s="264">
        <f>K2266/'Summary (banks)'!$K$7</f>
        <v>1.0156867170748223E-3</v>
      </c>
      <c r="L2268" s="264">
        <f>L2266/'Summary (banks)'!$L$7</f>
        <v>2.9529012254540088E-4</v>
      </c>
      <c r="M2268" s="264">
        <f>M2266/'Summary (banks)'!$M$7</f>
        <v>0</v>
      </c>
      <c r="N2268" s="264">
        <f>N2266/'Summary (banks)'!$N$7</f>
        <v>0</v>
      </c>
      <c r="O2268" s="264">
        <f>O2266/'Summary (banks)'!$O$7</f>
        <v>0</v>
      </c>
      <c r="P2268" s="264">
        <f>P2266/'Summary (banks)'!$P$7</f>
        <v>0</v>
      </c>
      <c r="Q2268" s="264">
        <f>Q2266/'Summary (banks)'!$Q$7</f>
        <v>0</v>
      </c>
      <c r="R2268" s="264">
        <f>R2266/'Summary (banks)'!$R$7</f>
        <v>0</v>
      </c>
      <c r="S2268" s="264">
        <f>S2266/'Summary (banks)'!$S$7</f>
        <v>0</v>
      </c>
      <c r="T2268" s="264">
        <f>T2266/'Summary (banks)'!$T$7</f>
        <v>0</v>
      </c>
      <c r="U2268" s="264">
        <f>U2266/'Summary (banks)'!$U$7</f>
        <v>0</v>
      </c>
      <c r="V2268" s="264">
        <f>V2266/'Summary (banks)'!$V$7</f>
        <v>0</v>
      </c>
      <c r="W2268" s="264">
        <f>W2266/'Summary (banks)'!$W$7</f>
        <v>0</v>
      </c>
      <c r="X2268" s="264">
        <f>X2266/'Summary (banks)'!$X$7</f>
        <v>0</v>
      </c>
      <c r="Z2268" s="397"/>
    </row>
    <row r="2269" spans="1:26" s="204" customFormat="1" ht="15.75" thickBot="1" x14ac:dyDescent="0.3">
      <c r="A2269" s="683"/>
      <c r="B2269" s="685"/>
      <c r="C2269" s="188" t="s">
        <v>6</v>
      </c>
      <c r="D2269" s="203">
        <f>SUM(E2269:X2269)</f>
        <v>-248.902626</v>
      </c>
      <c r="E2269" s="203">
        <f>HSBC!E22</f>
        <v>-28.851199999999999</v>
      </c>
      <c r="F2269" s="203"/>
      <c r="G2269" s="203">
        <f>RBS!E20</f>
        <v>-197.05142599999999</v>
      </c>
      <c r="H2269" s="203"/>
      <c r="I2269" s="203"/>
      <c r="J2269" s="188">
        <f>'BNP Paribas'!E23</f>
        <v>0</v>
      </c>
      <c r="K2269" s="188">
        <f>'Crédit Agricole'!E19</f>
        <v>-24</v>
      </c>
      <c r="L2269" s="188">
        <f>'Société Générale'!E35</f>
        <v>1</v>
      </c>
      <c r="M2269" s="188"/>
      <c r="N2269" s="188"/>
      <c r="O2269" s="188">
        <f>'Deutsche Bank'!E20</f>
        <v>0</v>
      </c>
      <c r="P2269" s="188"/>
      <c r="Q2269" s="188"/>
      <c r="R2269" s="188"/>
      <c r="S2269" s="188"/>
      <c r="T2269" s="188"/>
      <c r="U2269" s="188"/>
      <c r="V2269" s="188"/>
      <c r="W2269" s="188"/>
      <c r="X2269" s="188"/>
      <c r="Y2269" s="188"/>
      <c r="Z2269" s="404"/>
    </row>
    <row r="2270" spans="1:26" s="23" customFormat="1" x14ac:dyDescent="0.25">
      <c r="A2270" s="683"/>
      <c r="B2270" s="685"/>
      <c r="C2270" s="189" t="s">
        <v>335</v>
      </c>
      <c r="D2270" s="230">
        <f>D2269/'Summary (banks)'!$D$29</f>
        <v>-2.6389507433668556E-3</v>
      </c>
      <c r="E2270" s="230">
        <f>E2269/'Summary (banks)'!$E$29</f>
        <v>-1.6960831080722956E-3</v>
      </c>
      <c r="F2270" s="230">
        <f>F2269/'Summary (banks)'!$F$29</f>
        <v>0</v>
      </c>
      <c r="G2270" s="230">
        <f>G2269/'Summary (banks)'!$G$29</f>
        <v>5.290418054014058E-2</v>
      </c>
      <c r="H2270" s="230">
        <f>H2269/'Summary (banks)'!$H$29</f>
        <v>0</v>
      </c>
      <c r="I2270" s="230">
        <f>I2269/'Summary (banks)'!$I$29</f>
        <v>0</v>
      </c>
      <c r="J2270" s="230">
        <f>J2269/'Summary (banks)'!$J$29</f>
        <v>0</v>
      </c>
      <c r="K2270" s="230">
        <f>K2269/'Summary (banks)'!$K$29</f>
        <v>-2.7143180275955667E-3</v>
      </c>
      <c r="L2270" s="230">
        <f>L2269/'Summary (banks)'!$L$29</f>
        <v>1.6363933889707084E-4</v>
      </c>
      <c r="M2270" s="230">
        <f>M2269/'Summary (banks)'!$M$29</f>
        <v>0</v>
      </c>
      <c r="N2270" s="230">
        <f>N2269/'Summary (banks)'!$N$29</f>
        <v>0</v>
      </c>
      <c r="O2270" s="230">
        <f>O2269/'Summary (banks)'!$O$29</f>
        <v>0</v>
      </c>
      <c r="P2270" s="230">
        <f>P2269/'Summary (banks)'!$P$29</f>
        <v>0</v>
      </c>
      <c r="Q2270" s="230">
        <f>Q2269/'Summary (banks)'!$Q$29</f>
        <v>0</v>
      </c>
      <c r="R2270" s="230">
        <f>R2269/'Summary (banks)'!$R$29</f>
        <v>0</v>
      </c>
      <c r="S2270" s="230">
        <f>S2269/'Summary (banks)'!$S$29</f>
        <v>0</v>
      </c>
      <c r="T2270" s="230">
        <f>T2269/'Summary (banks)'!$T$29</f>
        <v>0</v>
      </c>
      <c r="U2270" s="230">
        <f>U2269/'Summary (banks)'!$U$29</f>
        <v>0</v>
      </c>
      <c r="V2270" s="230">
        <f>V2269/'Summary (banks)'!$V$29</f>
        <v>0</v>
      </c>
      <c r="W2270" s="230">
        <f>W2269/'Summary (banks)'!$W$29</f>
        <v>0</v>
      </c>
      <c r="X2270" s="230">
        <f>X2269/'Summary (banks)'!$X$29</f>
        <v>0</v>
      </c>
      <c r="Y2270" s="204"/>
      <c r="Z2270" s="397"/>
    </row>
    <row r="2271" spans="1:26" s="360" customFormat="1" ht="15.75" thickBot="1" x14ac:dyDescent="0.3">
      <c r="A2271" s="683"/>
      <c r="B2271" s="685"/>
      <c r="C2271" s="359" t="s">
        <v>336</v>
      </c>
      <c r="D2271" s="264">
        <f>D2269/'Summary (banks)'!$D$33</f>
        <v>-3.6773278794459139E-3</v>
      </c>
      <c r="E2271" s="264">
        <f>E2269/'Summary (banks)'!$E$33</f>
        <v>-1.6494845360824741E-3</v>
      </c>
      <c r="F2271" s="264">
        <f>F2269/'Summary (banks)'!$F$33</f>
        <v>0</v>
      </c>
      <c r="G2271" s="264">
        <f>G2269/'Summary (banks)'!$G$33</f>
        <v>5.9958071278825992E-2</v>
      </c>
      <c r="H2271" s="264">
        <f>H2269/'Summary (banks)'!$H$33</f>
        <v>0</v>
      </c>
      <c r="I2271" s="264">
        <f>I2269/'Summary (banks)'!$I$33</f>
        <v>0</v>
      </c>
      <c r="J2271" s="264">
        <f>J2269/'Summary (banks)'!$J$33</f>
        <v>0</v>
      </c>
      <c r="K2271" s="264">
        <f>K2269/'Summary (banks)'!$K$33</f>
        <v>-9.6038415366146452E-3</v>
      </c>
      <c r="L2271" s="264">
        <f>L2269/'Summary (banks)'!$L$33</f>
        <v>2.2431583669807088E-4</v>
      </c>
      <c r="M2271" s="264">
        <f>M2269/'Summary (banks)'!$M$33</f>
        <v>0</v>
      </c>
      <c r="N2271" s="264">
        <f>N2269/'Summary (banks)'!$N$33</f>
        <v>0</v>
      </c>
      <c r="O2271" s="264">
        <f>O2269/'Summary (banks)'!$O$33</f>
        <v>0</v>
      </c>
      <c r="P2271" s="264">
        <f>P2269/'Summary (banks)'!$P$33</f>
        <v>0</v>
      </c>
      <c r="Q2271" s="264">
        <f>Q2269/'Summary (banks)'!$Q$33</f>
        <v>0</v>
      </c>
      <c r="R2271" s="264">
        <f>R2269/'Summary (banks)'!$R$33</f>
        <v>0</v>
      </c>
      <c r="S2271" s="264">
        <f>S2269/'Summary (banks)'!$S$33</f>
        <v>0</v>
      </c>
      <c r="T2271" s="264">
        <f>T2269/'Summary (banks)'!$T$33</f>
        <v>0</v>
      </c>
      <c r="U2271" s="264">
        <f>U2269/'Summary (banks)'!$U$33</f>
        <v>0</v>
      </c>
      <c r="V2271" s="264">
        <f>V2269/'Summary (banks)'!$V$33</f>
        <v>0</v>
      </c>
      <c r="W2271" s="264">
        <f>W2269/'Summary (banks)'!$W$33</f>
        <v>0</v>
      </c>
      <c r="X2271" s="264">
        <f>X2269/'Summary (banks)'!$X$33</f>
        <v>0</v>
      </c>
      <c r="Z2271" s="397"/>
    </row>
    <row r="2272" spans="1:26" s="204" customFormat="1" ht="15.75" thickBot="1" x14ac:dyDescent="0.3">
      <c r="A2272" s="683"/>
      <c r="B2272" s="685"/>
      <c r="C2272" s="188" t="s">
        <v>400</v>
      </c>
      <c r="D2272" s="203">
        <f>SUM(E2272:X2272)</f>
        <v>16.032</v>
      </c>
      <c r="E2272" s="203">
        <f>HSBC!F22</f>
        <v>18.032</v>
      </c>
      <c r="F2272" s="203"/>
      <c r="G2272" s="203">
        <f>RBS!F20</f>
        <v>0</v>
      </c>
      <c r="H2272" s="203"/>
      <c r="I2272" s="203"/>
      <c r="J2272" s="188">
        <f>'BNP Paribas'!F23</f>
        <v>0</v>
      </c>
      <c r="K2272" s="188">
        <f>'Crédit Agricole'!F19</f>
        <v>-1</v>
      </c>
      <c r="L2272" s="188">
        <f>'Société Générale'!F35</f>
        <v>-1</v>
      </c>
      <c r="M2272" s="188"/>
      <c r="N2272" s="188"/>
      <c r="O2272" s="188">
        <f>'Deutsche Bank'!F20</f>
        <v>0</v>
      </c>
      <c r="P2272" s="188"/>
      <c r="Q2272" s="188"/>
      <c r="R2272" s="188"/>
      <c r="S2272" s="188"/>
      <c r="T2272" s="188"/>
      <c r="U2272" s="188"/>
      <c r="V2272" s="188"/>
      <c r="W2272" s="188"/>
      <c r="X2272" s="188"/>
      <c r="Y2272" s="188"/>
      <c r="Z2272" s="404"/>
    </row>
    <row r="2273" spans="1:26" s="23" customFormat="1" x14ac:dyDescent="0.25">
      <c r="A2273" s="683"/>
      <c r="B2273" s="685"/>
      <c r="C2273" s="189" t="s">
        <v>401</v>
      </c>
      <c r="D2273" s="230">
        <f>D2272/'Summary (banks)'!$D$42</f>
        <v>5.7467754307703083E-4</v>
      </c>
      <c r="E2273" s="230">
        <f>E2272/'Summary (banks)'!$E$42</f>
        <v>5.9435364041604761E-3</v>
      </c>
      <c r="F2273" s="230">
        <f>F2272/'Summary (banks)'!$F$42</f>
        <v>0</v>
      </c>
      <c r="G2273" s="230">
        <f>G2272/'Summary (banks)'!$G$42</f>
        <v>0</v>
      </c>
      <c r="H2273" s="230">
        <f>H2272/'Summary (banks)'!$H$42</f>
        <v>0</v>
      </c>
      <c r="I2273" s="230">
        <f>I2272/'Summary (banks)'!$I$42</f>
        <v>0</v>
      </c>
      <c r="J2273" s="230">
        <f>J2272/'Summary (banks)'!$J$42</f>
        <v>0</v>
      </c>
      <c r="K2273" s="230">
        <f>K2272/'Summary (banks)'!$K$42</f>
        <v>-3.3444816053511704E-4</v>
      </c>
      <c r="L2273" s="230">
        <f>L2272/'Summary (banks)'!$L$42</f>
        <v>-5.8411214953271024E-4</v>
      </c>
      <c r="M2273" s="230">
        <f>M2272/'Summary (banks)'!$M$42</f>
        <v>0</v>
      </c>
      <c r="N2273" s="230">
        <f>N2272/'Summary (banks)'!$N$42</f>
        <v>0</v>
      </c>
      <c r="O2273" s="230">
        <f>O2272/'Summary (banks)'!$O$42</f>
        <v>0</v>
      </c>
      <c r="P2273" s="230">
        <f>P2272/'Summary (banks)'!$P$42</f>
        <v>0</v>
      </c>
      <c r="Q2273" s="230">
        <f>Q2272/'Summary (banks)'!$Q$42</f>
        <v>0</v>
      </c>
      <c r="R2273" s="230">
        <f>R2272/'Summary (banks)'!$R$42</f>
        <v>0</v>
      </c>
      <c r="S2273" s="230">
        <f>S2272/'Summary (banks)'!$S$42</f>
        <v>0</v>
      </c>
      <c r="T2273" s="230">
        <f>T2272/'Summary (banks)'!$T$42</f>
        <v>0</v>
      </c>
      <c r="U2273" s="230">
        <f>U2272/'Summary (banks)'!$U$42</f>
        <v>0</v>
      </c>
      <c r="V2273" s="230">
        <f>V2272/'Summary (banks)'!$V$42</f>
        <v>0</v>
      </c>
      <c r="W2273" s="230">
        <f>W2272/'Summary (banks)'!$W$42</f>
        <v>0</v>
      </c>
      <c r="X2273" s="230">
        <f>X2272/'Summary (banks)'!$X$42</f>
        <v>0</v>
      </c>
      <c r="Y2273" s="204"/>
      <c r="Z2273" s="397"/>
    </row>
    <row r="2274" spans="1:26" s="360" customFormat="1" ht="15.75" thickBot="1" x14ac:dyDescent="0.3">
      <c r="A2274" s="683"/>
      <c r="B2274" s="685"/>
      <c r="C2274" s="359" t="s">
        <v>402</v>
      </c>
      <c r="D2274" s="264">
        <f>D2272/'Summary (banks)'!$D$46</f>
        <v>8.6026416939527777E-4</v>
      </c>
      <c r="E2274" s="264">
        <f>E2272/'Summary (banks)'!$E$46</f>
        <v>6.1709348966368415E-3</v>
      </c>
      <c r="F2274" s="264">
        <f>F2272/'Summary (banks)'!$F$46</f>
        <v>0</v>
      </c>
      <c r="G2274" s="264">
        <f>G2272/'Summary (banks)'!$G$46</f>
        <v>0</v>
      </c>
      <c r="H2274" s="264">
        <f>H2272/'Summary (banks)'!$H$46</f>
        <v>0</v>
      </c>
      <c r="I2274" s="264">
        <f>I2272/'Summary (banks)'!$I$46</f>
        <v>0</v>
      </c>
      <c r="J2274" s="264">
        <f>J2272/'Summary (banks)'!$J$46</f>
        <v>0</v>
      </c>
      <c r="K2274" s="264">
        <f>K2272/'Summary (banks)'!$K$46</f>
        <v>-1.4144271570014145E-3</v>
      </c>
      <c r="L2274" s="264">
        <f>L2272/'Summary (banks)'!$L$46</f>
        <v>-8.8339222614840988E-4</v>
      </c>
      <c r="M2274" s="264">
        <f>M2272/'Summary (banks)'!$M$46</f>
        <v>0</v>
      </c>
      <c r="N2274" s="264">
        <f>N2272/'Summary (banks)'!$N$46</f>
        <v>0</v>
      </c>
      <c r="O2274" s="264">
        <f>O2272/'Summary (banks)'!$O$46</f>
        <v>0</v>
      </c>
      <c r="P2274" s="264">
        <f>P2272/'Summary (banks)'!$P$46</f>
        <v>0</v>
      </c>
      <c r="Q2274" s="264">
        <f>Q2272/'Summary (banks)'!$Q$46</f>
        <v>0</v>
      </c>
      <c r="R2274" s="264">
        <f>R2272/'Summary (banks)'!$R$46</f>
        <v>0</v>
      </c>
      <c r="S2274" s="264">
        <f>S2272/'Summary (banks)'!$S$46</f>
        <v>0</v>
      </c>
      <c r="T2274" s="264">
        <f>T2272/'Summary (banks)'!$T$46</f>
        <v>0</v>
      </c>
      <c r="U2274" s="264">
        <f>U2272/'Summary (banks)'!$U$46</f>
        <v>0</v>
      </c>
      <c r="V2274" s="264">
        <f>V2272/'Summary (banks)'!$V$46</f>
        <v>0</v>
      </c>
      <c r="W2274" s="264">
        <f>W2272/'Summary (banks)'!$W$46</f>
        <v>0</v>
      </c>
      <c r="X2274" s="264">
        <f>X2272/'Summary (banks)'!$X$46</f>
        <v>0</v>
      </c>
      <c r="Z2274" s="397"/>
    </row>
    <row r="2275" spans="1:26" s="204" customFormat="1" ht="15.75" thickBot="1" x14ac:dyDescent="0.3">
      <c r="A2275" s="683"/>
      <c r="B2275" s="685"/>
      <c r="C2275" s="188" t="s">
        <v>3</v>
      </c>
      <c r="D2275" s="188">
        <f>SUM(E2275:X2275)</f>
        <v>600</v>
      </c>
      <c r="E2275" s="188">
        <f>HSBC!D22</f>
        <v>381</v>
      </c>
      <c r="F2275" s="188"/>
      <c r="G2275" s="188">
        <f>RBS!D20</f>
        <v>67</v>
      </c>
      <c r="H2275" s="188"/>
      <c r="I2275" s="188"/>
      <c r="J2275" s="188">
        <f>'BNP Paribas'!D23</f>
        <v>24</v>
      </c>
      <c r="K2275" s="188">
        <f>'Crédit Agricole'!D19</f>
        <v>82</v>
      </c>
      <c r="L2275" s="188">
        <f>'Société Générale'!D35</f>
        <v>37</v>
      </c>
      <c r="M2275" s="188"/>
      <c r="N2275" s="188"/>
      <c r="O2275" s="188">
        <f>'Deutsche Bank'!D20</f>
        <v>9</v>
      </c>
      <c r="P2275" s="188"/>
      <c r="Q2275" s="188"/>
      <c r="R2275" s="188"/>
      <c r="S2275" s="188"/>
      <c r="T2275" s="188"/>
      <c r="U2275" s="188"/>
      <c r="V2275" s="188"/>
      <c r="W2275" s="188"/>
      <c r="X2275" s="188"/>
      <c r="Y2275" s="188"/>
      <c r="Z2275" s="404"/>
    </row>
    <row r="2276" spans="1:26" s="23" customFormat="1" x14ac:dyDescent="0.25">
      <c r="A2276" s="683"/>
      <c r="B2276" s="685"/>
      <c r="C2276" s="189" t="s">
        <v>337</v>
      </c>
      <c r="D2276" s="230">
        <f>D2275/'Summary (banks)'!$D$16</f>
        <v>2.8603928082097089E-4</v>
      </c>
      <c r="E2276" s="230">
        <f>E2275/'Summary (banks)'!$E$16</f>
        <v>1.4713037836835885E-3</v>
      </c>
      <c r="F2276" s="230">
        <f>F2275/'Summary (banks)'!$F$16</f>
        <v>0</v>
      </c>
      <c r="G2276" s="230">
        <f>G2275/'Summary (banks)'!$G$16</f>
        <v>7.2953756029573488E-4</v>
      </c>
      <c r="H2276" s="230">
        <f>H2275/'Summary (banks)'!$H$16</f>
        <v>0</v>
      </c>
      <c r="I2276" s="230">
        <f>I2275/'Summary (banks)'!$I$16</f>
        <v>0</v>
      </c>
      <c r="J2276" s="230">
        <f>J2275/'Summary (banks)'!$J$16</f>
        <v>1.3219425946428277E-4</v>
      </c>
      <c r="K2276" s="230">
        <f>K2275/'Summary (banks)'!$K$16</f>
        <v>5.9332580822552168E-4</v>
      </c>
      <c r="L2276" s="230">
        <f>L2275/'Summary (banks)'!$L$16</f>
        <v>2.8090740684503021E-4</v>
      </c>
      <c r="M2276" s="230">
        <f>M2275/'Summary (banks)'!$M$16</f>
        <v>0</v>
      </c>
      <c r="N2276" s="230">
        <f>N2275/'Summary (banks)'!$N$16</f>
        <v>0</v>
      </c>
      <c r="O2276" s="230">
        <f>O2275/'Summary (banks)'!$O$16</f>
        <v>8.9016369121210624E-5</v>
      </c>
      <c r="P2276" s="230">
        <f>P2275/'Summary (banks)'!$P$16</f>
        <v>0</v>
      </c>
      <c r="Q2276" s="230">
        <f>Q2275/'Summary (banks)'!$Q$16</f>
        <v>0</v>
      </c>
      <c r="R2276" s="230">
        <f>R2275/'Summary (banks)'!$R$16</f>
        <v>0</v>
      </c>
      <c r="S2276" s="230">
        <f>S2275/'Summary (banks)'!$S$16</f>
        <v>0</v>
      </c>
      <c r="T2276" s="230">
        <f>T2275/'Summary (banks)'!$T$16</f>
        <v>0</v>
      </c>
      <c r="U2276" s="230">
        <f>U2275/'Summary (banks)'!$U$16</f>
        <v>0</v>
      </c>
      <c r="V2276" s="230">
        <f>V2275/'Summary (banks)'!$V$16</f>
        <v>0</v>
      </c>
      <c r="W2276" s="230">
        <f>W2275/'Summary (banks)'!$W$16</f>
        <v>0</v>
      </c>
      <c r="X2276" s="230">
        <f>X2275/'Summary (banks)'!$X$16</f>
        <v>0</v>
      </c>
      <c r="Y2276" s="204"/>
      <c r="Z2276" s="397"/>
    </row>
    <row r="2277" spans="1:26" s="365" customFormat="1" ht="15.75" thickBot="1" x14ac:dyDescent="0.3">
      <c r="A2277" s="683"/>
      <c r="B2277" s="685"/>
      <c r="C2277" s="359" t="s">
        <v>338</v>
      </c>
      <c r="D2277" s="264">
        <f>D2275/'Summary (banks)'!$D$20</f>
        <v>5.1183664903958119E-4</v>
      </c>
      <c r="E2277" s="264">
        <f>E2275/'Summary (banks)'!$E$20</f>
        <v>1.7770936822220668E-3</v>
      </c>
      <c r="F2277" s="264">
        <f>F2275/'Summary (banks)'!$F$20</f>
        <v>0</v>
      </c>
      <c r="G2277" s="264">
        <f>G2275/'Summary (banks)'!$G$20</f>
        <v>2.4567321795247875E-3</v>
      </c>
      <c r="H2277" s="264">
        <f>H2275/'Summary (banks)'!$H$20</f>
        <v>0</v>
      </c>
      <c r="I2277" s="264">
        <f>I2275/'Summary (banks)'!$I$20</f>
        <v>0</v>
      </c>
      <c r="J2277" s="264">
        <f>J2275/'Summary (banks)'!$J$20</f>
        <v>1.9266275989403549E-4</v>
      </c>
      <c r="K2277" s="264">
        <f>K2275/'Summary (banks)'!$K$20</f>
        <v>2.3826127382612738E-3</v>
      </c>
      <c r="L2277" s="264">
        <f>L2275/'Summary (banks)'!$L$20</f>
        <v>4.6189953061020675E-4</v>
      </c>
      <c r="M2277" s="264">
        <f>M2275/'Summary (banks)'!$M$20</f>
        <v>0</v>
      </c>
      <c r="N2277" s="264">
        <f>N2275/'Summary (banks)'!$N$20</f>
        <v>0</v>
      </c>
      <c r="O2277" s="264">
        <f>O2275/'Summary (banks)'!$O$20</f>
        <v>1.6260750162607501E-4</v>
      </c>
      <c r="P2277" s="264">
        <f>P2275/'Summary (banks)'!$P$20</f>
        <v>0</v>
      </c>
      <c r="Q2277" s="264">
        <f>Q2275/'Summary (banks)'!$Q$20</f>
        <v>0</v>
      </c>
      <c r="R2277" s="264">
        <f>R2275/'Summary (banks)'!$R$20</f>
        <v>0</v>
      </c>
      <c r="S2277" s="264">
        <f>S2275/'Summary (banks)'!$S$20</f>
        <v>0</v>
      </c>
      <c r="T2277" s="264">
        <f>T2275/'Summary (banks)'!$T$20</f>
        <v>0</v>
      </c>
      <c r="U2277" s="264">
        <f>U2275/'Summary (banks)'!$U$20</f>
        <v>0</v>
      </c>
      <c r="V2277" s="264">
        <f>V2275/'Summary (banks)'!$V$20</f>
        <v>0</v>
      </c>
      <c r="W2277" s="264">
        <f>W2275/'Summary (banks)'!$W$20</f>
        <v>0</v>
      </c>
      <c r="X2277" s="264">
        <f>X2275/'Summary (banks)'!$X$20</f>
        <v>0</v>
      </c>
      <c r="Y2277" s="360"/>
      <c r="Z2277" s="397"/>
    </row>
    <row r="2278" spans="1:26" s="230" customFormat="1" ht="15" customHeight="1" thickTop="1" thickBot="1" x14ac:dyDescent="0.3">
      <c r="A2278" s="683"/>
      <c r="B2278" s="685"/>
      <c r="C2278" s="190" t="s">
        <v>405</v>
      </c>
      <c r="D2278" s="188"/>
      <c r="E2278" s="190"/>
      <c r="F2278" s="190"/>
      <c r="G2278" s="190"/>
      <c r="H2278" s="188"/>
      <c r="I2278" s="188"/>
      <c r="J2278" s="190"/>
      <c r="K2278" s="190"/>
      <c r="L2278" s="190"/>
      <c r="M2278" s="190"/>
      <c r="N2278" s="190"/>
      <c r="O2278" s="190"/>
      <c r="P2278" s="188"/>
      <c r="Q2278" s="188"/>
      <c r="R2278" s="190"/>
      <c r="S2278" s="190"/>
      <c r="T2278" s="188"/>
      <c r="U2278" s="188"/>
      <c r="V2278" s="188"/>
      <c r="W2278" s="188"/>
      <c r="X2278" s="188"/>
      <c r="Y2278" s="190"/>
      <c r="Z2278" s="405"/>
    </row>
    <row r="2279" spans="1:26" s="204" customFormat="1" ht="15.75" thickBot="1" x14ac:dyDescent="0.3">
      <c r="A2279" s="683"/>
      <c r="B2279" s="686"/>
      <c r="C2279" s="191" t="s">
        <v>406</v>
      </c>
      <c r="D2279" s="192"/>
      <c r="E2279" s="192"/>
      <c r="F2279" s="192"/>
      <c r="G2279" s="192"/>
      <c r="H2279" s="192"/>
      <c r="I2279" s="192"/>
      <c r="J2279" s="192"/>
      <c r="K2279" s="192"/>
      <c r="L2279" s="192"/>
      <c r="M2279" s="192"/>
      <c r="N2279" s="192"/>
      <c r="O2279" s="192"/>
      <c r="P2279" s="192"/>
      <c r="Q2279" s="192"/>
      <c r="R2279" s="192"/>
      <c r="S2279" s="192"/>
      <c r="T2279" s="192"/>
      <c r="U2279" s="192"/>
      <c r="V2279" s="192"/>
      <c r="W2279" s="192"/>
      <c r="X2279" s="192"/>
      <c r="Y2279" s="192"/>
      <c r="Z2279" s="398"/>
    </row>
    <row r="2280" spans="1:26" s="23" customFormat="1" ht="16.5" thickTop="1" thickBot="1" x14ac:dyDescent="0.3">
      <c r="A2280" s="683"/>
      <c r="B2280" s="687" t="s">
        <v>82</v>
      </c>
      <c r="C2280" s="200" t="s">
        <v>91</v>
      </c>
      <c r="D2280" s="200">
        <f>D2272/D2269</f>
        <v>-6.44107306445212E-2</v>
      </c>
      <c r="E2280" s="200">
        <f>E2272/E2269</f>
        <v>-0.625</v>
      </c>
      <c r="F2280" s="200" t="e">
        <f t="shared" ref="F2280:X2280" si="127">F2272/F2269</f>
        <v>#DIV/0!</v>
      </c>
      <c r="G2280" s="200">
        <f t="shared" si="127"/>
        <v>0</v>
      </c>
      <c r="H2280" s="200" t="e">
        <f t="shared" si="127"/>
        <v>#DIV/0!</v>
      </c>
      <c r="I2280" s="200" t="e">
        <f t="shared" si="127"/>
        <v>#DIV/0!</v>
      </c>
      <c r="J2280" s="200" t="e">
        <f t="shared" si="127"/>
        <v>#DIV/0!</v>
      </c>
      <c r="K2280" s="200">
        <f t="shared" si="127"/>
        <v>4.1666666666666664E-2</v>
      </c>
      <c r="L2280" s="200">
        <f t="shared" si="127"/>
        <v>-1</v>
      </c>
      <c r="M2280" s="200" t="e">
        <f t="shared" si="127"/>
        <v>#DIV/0!</v>
      </c>
      <c r="N2280" s="200" t="e">
        <f t="shared" si="127"/>
        <v>#DIV/0!</v>
      </c>
      <c r="O2280" s="200" t="e">
        <f t="shared" si="127"/>
        <v>#DIV/0!</v>
      </c>
      <c r="P2280" s="200" t="e">
        <f t="shared" si="127"/>
        <v>#DIV/0!</v>
      </c>
      <c r="Q2280" s="200" t="e">
        <f t="shared" si="127"/>
        <v>#DIV/0!</v>
      </c>
      <c r="R2280" s="200" t="e">
        <f t="shared" si="127"/>
        <v>#DIV/0!</v>
      </c>
      <c r="S2280" s="200" t="e">
        <f t="shared" si="127"/>
        <v>#DIV/0!</v>
      </c>
      <c r="T2280" s="200" t="e">
        <f t="shared" si="127"/>
        <v>#DIV/0!</v>
      </c>
      <c r="U2280" s="200" t="e">
        <f t="shared" si="127"/>
        <v>#DIV/0!</v>
      </c>
      <c r="V2280" s="200" t="e">
        <f t="shared" si="127"/>
        <v>#DIV/0!</v>
      </c>
      <c r="W2280" s="200" t="e">
        <f t="shared" si="127"/>
        <v>#DIV/0!</v>
      </c>
      <c r="X2280" s="200" t="e">
        <f t="shared" si="127"/>
        <v>#DIV/0!</v>
      </c>
      <c r="Y2280" s="200"/>
      <c r="Z2280" s="406" t="e">
        <f>MEDIAN(E2280:X2280)</f>
        <v>#DIV/0!</v>
      </c>
    </row>
    <row r="2281" spans="1:26" s="204" customFormat="1" ht="15.75" thickBot="1" x14ac:dyDescent="0.3">
      <c r="A2281" s="683"/>
      <c r="B2281" s="688"/>
      <c r="C2281" s="193" t="s">
        <v>407</v>
      </c>
      <c r="Z2281" s="397"/>
    </row>
    <row r="2282" spans="1:26" s="204" customFormat="1" ht="15.75" thickBot="1" x14ac:dyDescent="0.3">
      <c r="A2282" s="683"/>
      <c r="B2282" s="688"/>
      <c r="C2282" s="188" t="s">
        <v>497</v>
      </c>
      <c r="D2282" s="233">
        <f t="shared" ref="D2282:X2282" si="128">D2269/D2275</f>
        <v>-0.41483770999999997</v>
      </c>
      <c r="E2282" s="188">
        <f t="shared" si="128"/>
        <v>-7.5724934383202103E-2</v>
      </c>
      <c r="F2282" s="188" t="e">
        <f t="shared" si="128"/>
        <v>#DIV/0!</v>
      </c>
      <c r="G2282" s="188">
        <f t="shared" si="128"/>
        <v>-2.9410660597014924</v>
      </c>
      <c r="H2282" s="188" t="e">
        <f t="shared" si="128"/>
        <v>#DIV/0!</v>
      </c>
      <c r="I2282" s="188" t="e">
        <f t="shared" si="128"/>
        <v>#DIV/0!</v>
      </c>
      <c r="J2282" s="188">
        <f t="shared" si="128"/>
        <v>0</v>
      </c>
      <c r="K2282" s="188">
        <f t="shared" si="128"/>
        <v>-0.29268292682926828</v>
      </c>
      <c r="L2282" s="188">
        <f t="shared" si="128"/>
        <v>2.7027027027027029E-2</v>
      </c>
      <c r="M2282" s="188" t="e">
        <f t="shared" si="128"/>
        <v>#DIV/0!</v>
      </c>
      <c r="N2282" s="188" t="e">
        <f t="shared" si="128"/>
        <v>#DIV/0!</v>
      </c>
      <c r="O2282" s="188">
        <f t="shared" si="128"/>
        <v>0</v>
      </c>
      <c r="P2282" s="188" t="e">
        <f t="shared" si="128"/>
        <v>#DIV/0!</v>
      </c>
      <c r="Q2282" s="188" t="e">
        <f t="shared" si="128"/>
        <v>#DIV/0!</v>
      </c>
      <c r="R2282" s="188" t="e">
        <f t="shared" si="128"/>
        <v>#DIV/0!</v>
      </c>
      <c r="S2282" s="188" t="e">
        <f t="shared" si="128"/>
        <v>#DIV/0!</v>
      </c>
      <c r="T2282" s="188" t="e">
        <f t="shared" si="128"/>
        <v>#DIV/0!</v>
      </c>
      <c r="U2282" s="188" t="e">
        <f t="shared" si="128"/>
        <v>#DIV/0!</v>
      </c>
      <c r="V2282" s="188" t="e">
        <f t="shared" si="128"/>
        <v>#DIV/0!</v>
      </c>
      <c r="W2282" s="188" t="e">
        <f t="shared" si="128"/>
        <v>#DIV/0!</v>
      </c>
      <c r="X2282" s="188" t="e">
        <f t="shared" si="128"/>
        <v>#DIV/0!</v>
      </c>
      <c r="Y2282" s="188"/>
      <c r="Z2282" s="404"/>
    </row>
    <row r="2283" spans="1:26" s="204" customFormat="1" x14ac:dyDescent="0.25">
      <c r="A2283" s="683"/>
      <c r="B2283" s="688"/>
      <c r="C2283" s="189" t="s">
        <v>445</v>
      </c>
      <c r="D2283" s="234">
        <f>D2282/'Summary (banks)'!$D$81</f>
        <v>-9.2258333743278715</v>
      </c>
      <c r="E2283" s="230">
        <f>E2282/'Summary (banks)'!$E$81</f>
        <v>-1.1527756041148378</v>
      </c>
      <c r="F2283" s="230" t="e">
        <f>F2282/'Summary (banks)'!$F$81</f>
        <v>#DIV/0!</v>
      </c>
      <c r="G2283" s="230">
        <f>G2282/'Summary (banks)'!$G$81</f>
        <v>72.517418457104043</v>
      </c>
      <c r="H2283" s="230" t="e">
        <f>H2282/'Summary (banks)'!$H$81</f>
        <v>#DIV/0!</v>
      </c>
      <c r="I2283" s="230" t="e">
        <f>I2282/'Summary (banks)'!$I$81</f>
        <v>#DIV/0!</v>
      </c>
      <c r="J2283" s="230">
        <f>J2282/'Summary (banks)'!$J$81</f>
        <v>0</v>
      </c>
      <c r="K2283" s="230">
        <f>K2282/'Summary (banks)'!$K$81</f>
        <v>-4.5747513254368011</v>
      </c>
      <c r="L2283" s="230">
        <f>L2282/'Summary (banks)'!$L$81</f>
        <v>0.58253835573423207</v>
      </c>
      <c r="M2283" s="230" t="e">
        <f>M2282/'Summary (banks)'!$M$81</f>
        <v>#DIV/0!</v>
      </c>
      <c r="N2283" s="230" t="e">
        <f>N2282/'Summary (banks)'!$N$81</f>
        <v>#DIV/0!</v>
      </c>
      <c r="O2283" s="230">
        <f>O2282/'Summary (banks)'!$O$81</f>
        <v>0</v>
      </c>
      <c r="P2283" s="230" t="e">
        <f>P2282/'Summary (banks)'!$P$81</f>
        <v>#DIV/0!</v>
      </c>
      <c r="Q2283" s="230" t="e">
        <f>Q2282/'Summary (banks)'!$Q$81</f>
        <v>#DIV/0!</v>
      </c>
      <c r="R2283" s="230" t="e">
        <f>R2282/'Summary (banks)'!$R$81</f>
        <v>#DIV/0!</v>
      </c>
      <c r="S2283" s="230" t="e">
        <f>S2282/'Summary (banks)'!$S$81</f>
        <v>#DIV/0!</v>
      </c>
      <c r="T2283" s="230" t="e">
        <f>T2282/'Summary (banks)'!$T$81</f>
        <v>#DIV/0!</v>
      </c>
      <c r="U2283" s="230" t="e">
        <f>U2282/'Summary (banks)'!$U$81</f>
        <v>#DIV/0!</v>
      </c>
      <c r="V2283" s="230" t="e">
        <f>V2282/'Summary (banks)'!$V$81</f>
        <v>#DIV/0!</v>
      </c>
      <c r="W2283" s="230" t="e">
        <f>W2282/'Summary (banks)'!$W$81</f>
        <v>#DIV/0!</v>
      </c>
      <c r="X2283" s="230" t="e">
        <f>X2282/'Summary (banks)'!$X$81</f>
        <v>#DIV/0!</v>
      </c>
      <c r="Z2283" s="397"/>
    </row>
    <row r="2284" spans="1:26" s="364" customFormat="1" x14ac:dyDescent="0.25">
      <c r="A2284" s="683"/>
      <c r="B2284" s="688"/>
      <c r="C2284" s="359" t="s">
        <v>446</v>
      </c>
      <c r="D2284" s="363">
        <f>D2282/'Summary (banks)'!$D$84</f>
        <v>-7.1845732155876556</v>
      </c>
      <c r="E2284" s="264">
        <f>E2282/'Summary (banks)'!$E$84</f>
        <v>-0.92819222339475616</v>
      </c>
      <c r="F2284" s="264" t="e">
        <f>F2282/'Summary (banks)'!$F$84</f>
        <v>#DIV/0!</v>
      </c>
      <c r="G2284" s="264">
        <f>G2282/'Summary (banks)'!$G$84</f>
        <v>24.40561970024093</v>
      </c>
      <c r="H2284" s="264" t="e">
        <f>H2282/'Summary (banks)'!$H$84</f>
        <v>#DIV/0!</v>
      </c>
      <c r="I2284" s="264" t="e">
        <f>I2282/'Summary (banks)'!$I$84</f>
        <v>#DIV/0!</v>
      </c>
      <c r="J2284" s="264">
        <f>J2282/'Summary (banks)'!$J$84</f>
        <v>0</v>
      </c>
      <c r="K2284" s="264">
        <f>K2282/'Summary (banks)'!$K$84</f>
        <v>-4.0308025649284103</v>
      </c>
      <c r="L2284" s="264">
        <f>L2282/'Summary (banks)'!$L$84</f>
        <v>0.48563772386114246</v>
      </c>
      <c r="M2284" s="264" t="e">
        <f>M2282/'Summary (banks)'!$M$84</f>
        <v>#DIV/0!</v>
      </c>
      <c r="N2284" s="264" t="e">
        <f>N2282/'Summary (banks)'!$N$84</f>
        <v>#DIV/0!</v>
      </c>
      <c r="O2284" s="264">
        <f>O2282/'Summary (banks)'!$O$84</f>
        <v>0</v>
      </c>
      <c r="P2284" s="264" t="e">
        <f>P2282/'Summary (banks)'!$P$84</f>
        <v>#DIV/0!</v>
      </c>
      <c r="Q2284" s="264" t="e">
        <f>Q2282/'Summary (banks)'!$Q$84</f>
        <v>#DIV/0!</v>
      </c>
      <c r="R2284" s="264" t="e">
        <f>R2282/'Summary (banks)'!$R$84</f>
        <v>#DIV/0!</v>
      </c>
      <c r="S2284" s="264" t="e">
        <f>S2282/'Summary (banks)'!$S$84</f>
        <v>#DIV/0!</v>
      </c>
      <c r="T2284" s="264" t="e">
        <f>T2282/'Summary (banks)'!$T$84</f>
        <v>#DIV/0!</v>
      </c>
      <c r="U2284" s="264" t="e">
        <f>U2282/'Summary (banks)'!$U$84</f>
        <v>#DIV/0!</v>
      </c>
      <c r="V2284" s="264" t="e">
        <f>V2282/'Summary (banks)'!$V$84</f>
        <v>#DIV/0!</v>
      </c>
      <c r="W2284" s="264" t="e">
        <f>W2282/'Summary (banks)'!$W$84</f>
        <v>#DIV/0!</v>
      </c>
      <c r="X2284" s="264" t="e">
        <f>X2282/'Summary (banks)'!$X$84</f>
        <v>#DIV/0!</v>
      </c>
      <c r="Y2284" s="360"/>
      <c r="Z2284" s="397"/>
    </row>
    <row r="2285" spans="1:26" s="204" customFormat="1" ht="15.75" thickBot="1" x14ac:dyDescent="0.3">
      <c r="A2285" s="683"/>
      <c r="B2285" s="688"/>
      <c r="C2285" s="372" t="s">
        <v>447</v>
      </c>
      <c r="D2285" s="234">
        <f>D2282/'Summary (banks)'!$D$92</f>
        <v>-9.9322903470262638</v>
      </c>
      <c r="E2285" s="230">
        <f>E2282/'Summary (banks)'!$E$86</f>
        <v>-0.3086160429648232</v>
      </c>
      <c r="F2285" s="230" t="e">
        <f>F2282/'Summary (banks)'!$F$86</f>
        <v>#DIV/0!</v>
      </c>
      <c r="G2285" s="230">
        <f>G2282/'Summary (banks)'!$G$86</f>
        <v>-46.41859275053303</v>
      </c>
      <c r="H2285" s="230" t="e">
        <f>H2282/'Summary (banks)'!$H$86</f>
        <v>#DIV/0!</v>
      </c>
      <c r="I2285" s="230" t="e">
        <f>I2282/'Summary (banks)'!$I$86</f>
        <v>#DIV/0!</v>
      </c>
      <c r="J2285" s="230">
        <f>J2282/'Summary (banks)'!$J$86</f>
        <v>0</v>
      </c>
      <c r="K2285" s="230">
        <f>K2282/'Summary (banks)'!$K$86</f>
        <v>-3.4037425409883553</v>
      </c>
      <c r="L2285" s="230">
        <f>L2282/'Summary (banks)'!$L$86</f>
        <v>0.10365730857534136</v>
      </c>
      <c r="M2285" s="230" t="e">
        <f>M2282/'Summary (banks)'!$M$86</f>
        <v>#DIV/0!</v>
      </c>
      <c r="N2285" s="230" t="e">
        <f>N2282/'Summary (banks)'!$N$86</f>
        <v>#DIV/0!</v>
      </c>
      <c r="O2285" s="230">
        <f>O2282/'Summary (banks)'!$O$86</f>
        <v>0</v>
      </c>
      <c r="P2285" s="230" t="e">
        <f>P2282/'Summary (banks)'!$P$86</f>
        <v>#DIV/0!</v>
      </c>
      <c r="Q2285" s="230" t="e">
        <f>Q2282/'Summary (banks)'!$Q$86</f>
        <v>#DIV/0!</v>
      </c>
      <c r="R2285" s="230" t="e">
        <f>R2282/'Summary (banks)'!$R$86</f>
        <v>#DIV/0!</v>
      </c>
      <c r="S2285" s="230" t="e">
        <f>S2282/'Summary (banks)'!$S$86</f>
        <v>#DIV/0!</v>
      </c>
      <c r="T2285" s="230" t="e">
        <f>T2282/'Summary (banks)'!$T$86</f>
        <v>#DIV/0!</v>
      </c>
      <c r="U2285" s="230" t="e">
        <f>U2282/'Summary (banks)'!$U$86</f>
        <v>#DIV/0!</v>
      </c>
      <c r="V2285" s="230" t="e">
        <f>V2282/'Summary (banks)'!$V$86</f>
        <v>#DIV/0!</v>
      </c>
      <c r="W2285" s="230" t="e">
        <f>W2282/'Summary (banks)'!$W$86</f>
        <v>#DIV/0!</v>
      </c>
      <c r="X2285" s="230" t="e">
        <f>X2282/'Summary (banks)'!$X$86</f>
        <v>#DIV/0!</v>
      </c>
      <c r="Z2285" s="397"/>
    </row>
    <row r="2286" spans="1:26" s="230" customFormat="1" ht="15.75" thickBot="1" x14ac:dyDescent="0.3">
      <c r="A2286" s="683"/>
      <c r="B2286" s="688"/>
      <c r="C2286" s="201" t="s">
        <v>498</v>
      </c>
      <c r="D2286" s="201">
        <f t="shared" ref="D2286:X2286" si="129">D2269/D2266</f>
        <v>-2.1845903937104687</v>
      </c>
      <c r="E2286" s="201">
        <f t="shared" si="129"/>
        <v>-0.42666666666666669</v>
      </c>
      <c r="F2286" s="201" t="e">
        <f t="shared" si="129"/>
        <v>#DIV/0!</v>
      </c>
      <c r="G2286" s="201">
        <f t="shared" si="129"/>
        <v>-6.5</v>
      </c>
      <c r="H2286" s="201" t="e">
        <f t="shared" si="129"/>
        <v>#DIV/0!</v>
      </c>
      <c r="I2286" s="201" t="e">
        <f t="shared" si="129"/>
        <v>#DIV/0!</v>
      </c>
      <c r="J2286" s="201">
        <f t="shared" si="129"/>
        <v>0</v>
      </c>
      <c r="K2286" s="201">
        <f t="shared" si="129"/>
        <v>-2.6666666666666665</v>
      </c>
      <c r="L2286" s="201">
        <f t="shared" si="129"/>
        <v>0.25</v>
      </c>
      <c r="M2286" s="201" t="e">
        <f t="shared" si="129"/>
        <v>#DIV/0!</v>
      </c>
      <c r="N2286" s="201" t="e">
        <f t="shared" si="129"/>
        <v>#DIV/0!</v>
      </c>
      <c r="O2286" s="201" t="e">
        <f t="shared" si="129"/>
        <v>#DIV/0!</v>
      </c>
      <c r="P2286" s="201" t="e">
        <f t="shared" si="129"/>
        <v>#DIV/0!</v>
      </c>
      <c r="Q2286" s="201" t="e">
        <f t="shared" si="129"/>
        <v>#DIV/0!</v>
      </c>
      <c r="R2286" s="201" t="e">
        <f t="shared" si="129"/>
        <v>#DIV/0!</v>
      </c>
      <c r="S2286" s="201" t="e">
        <f t="shared" si="129"/>
        <v>#DIV/0!</v>
      </c>
      <c r="T2286" s="201" t="e">
        <f t="shared" si="129"/>
        <v>#DIV/0!</v>
      </c>
      <c r="U2286" s="201" t="e">
        <f t="shared" si="129"/>
        <v>#DIV/0!</v>
      </c>
      <c r="V2286" s="201" t="e">
        <f t="shared" si="129"/>
        <v>#DIV/0!</v>
      </c>
      <c r="W2286" s="201" t="e">
        <f t="shared" si="129"/>
        <v>#DIV/0!</v>
      </c>
      <c r="X2286" s="201" t="e">
        <f t="shared" si="129"/>
        <v>#DIV/0!</v>
      </c>
      <c r="Y2286" s="201"/>
      <c r="Z2286" s="407"/>
    </row>
    <row r="2287" spans="1:26" s="230" customFormat="1" x14ac:dyDescent="0.25">
      <c r="A2287" s="683"/>
      <c r="B2287" s="688"/>
      <c r="C2287" s="382" t="s">
        <v>445</v>
      </c>
      <c r="D2287" s="230">
        <f>D2286/'Summary (banks)'!$D$94</f>
        <v>-11.312382659201425</v>
      </c>
      <c r="E2287" s="230">
        <f>E2286/'Summary (banks)'!$E$94</f>
        <v>-1.3523435981696437</v>
      </c>
      <c r="F2287" s="230" t="e">
        <f>F2286/'Summary (banks)'!$F$94</f>
        <v>#DIV/0!</v>
      </c>
      <c r="G2287" s="230">
        <f>G2286/'Summary (banks)'!$G$94</f>
        <v>31.076396596374394</v>
      </c>
      <c r="H2287" s="230" t="e">
        <f>H2286/'Summary (banks)'!$H$94</f>
        <v>#DIV/0!</v>
      </c>
      <c r="I2287" s="230" t="e">
        <f>I2286/'Summary (banks)'!$I$94</f>
        <v>#DIV/0!</v>
      </c>
      <c r="J2287" s="230">
        <f>J2286/'Summary (banks)'!$J$94</f>
        <v>0</v>
      </c>
      <c r="K2287" s="230">
        <f>K2286/'Summary (banks)'!$K$94</f>
        <v>-9.7793862625348709</v>
      </c>
      <c r="L2287" s="230">
        <f>L2286/'Summary (banks)'!$L$94</f>
        <v>1.049050891834397</v>
      </c>
      <c r="M2287" s="230" t="e">
        <f>M2286/'Summary (banks)'!$M$94</f>
        <v>#DIV/0!</v>
      </c>
      <c r="N2287" s="230" t="e">
        <f>N2286/'Summary (banks)'!$N$94</f>
        <v>#DIV/0!</v>
      </c>
      <c r="O2287" s="230" t="e">
        <f>O2286/'Summary (banks)'!$O$94</f>
        <v>#DIV/0!</v>
      </c>
      <c r="P2287" s="230" t="e">
        <f>P2286/'Summary (banks)'!$P$94</f>
        <v>#DIV/0!</v>
      </c>
      <c r="Q2287" s="230" t="e">
        <f>Q2286/'Summary (banks)'!$Q$94</f>
        <v>#DIV/0!</v>
      </c>
      <c r="R2287" s="230" t="e">
        <f>R2286/'Summary (banks)'!$R$94</f>
        <v>#DIV/0!</v>
      </c>
      <c r="S2287" s="230" t="e">
        <f>S2286/'Summary (banks)'!$S$94</f>
        <v>#DIV/0!</v>
      </c>
      <c r="T2287" s="230" t="e">
        <f>T2286/'Summary (banks)'!$T$94</f>
        <v>#DIV/0!</v>
      </c>
      <c r="U2287" s="230" t="e">
        <f>U2286/'Summary (banks)'!$U$94</f>
        <v>#DIV/0!</v>
      </c>
      <c r="V2287" s="230" t="e">
        <f>V2286/'Summary (banks)'!$V$94</f>
        <v>#DIV/0!</v>
      </c>
      <c r="W2287" s="230" t="e">
        <f>W2286/'Summary (banks)'!$W$94</f>
        <v>#DIV/0!</v>
      </c>
      <c r="X2287" s="230" t="e">
        <f>X2286/'Summary (banks)'!$X$94</f>
        <v>#DIV/0!</v>
      </c>
      <c r="Z2287" s="399"/>
    </row>
    <row r="2288" spans="1:26" s="386" customFormat="1" x14ac:dyDescent="0.25">
      <c r="A2288" s="683"/>
      <c r="B2288" s="688"/>
      <c r="C2288" s="383" t="s">
        <v>446</v>
      </c>
      <c r="D2288" s="264">
        <f>D2286/'Summary (banks)'!$D$97</f>
        <v>-8.2741166488883362</v>
      </c>
      <c r="E2288" s="264">
        <f>E2286/'Summary (banks)'!$E$97</f>
        <v>-0.98337869415807555</v>
      </c>
      <c r="F2288" s="264" t="e">
        <f>F2286/'Summary (banks)'!$F$97</f>
        <v>#DIV/0!</v>
      </c>
      <c r="G2288" s="264">
        <f>G2286/'Summary (banks)'!$G$97</f>
        <v>5.232704402515723</v>
      </c>
      <c r="H2288" s="264" t="e">
        <f>H2286/'Summary (banks)'!$H$97</f>
        <v>#DIV/0!</v>
      </c>
      <c r="I2288" s="264" t="e">
        <f>I2286/'Summary (banks)'!$I$97</f>
        <v>#DIV/0!</v>
      </c>
      <c r="J2288" s="264">
        <f>J2286/'Summary (banks)'!$J$97</f>
        <v>0</v>
      </c>
      <c r="K2288" s="264">
        <f>K2286/'Summary (banks)'!$K$97</f>
        <v>-9.4555155395491539</v>
      </c>
      <c r="L2288" s="264">
        <f>L2286/'Summary (banks)'!$L$97</f>
        <v>0.75964558097801704</v>
      </c>
      <c r="M2288" s="264" t="e">
        <f>M2286/'Summary (banks)'!$M$97</f>
        <v>#DIV/0!</v>
      </c>
      <c r="N2288" s="264" t="e">
        <f>N2286/'Summary (banks)'!$N$97</f>
        <v>#DIV/0!</v>
      </c>
      <c r="O2288" s="264" t="e">
        <f>O2286/'Summary (banks)'!$O$97</f>
        <v>#DIV/0!</v>
      </c>
      <c r="P2288" s="264" t="e">
        <f>P2286/'Summary (banks)'!$P$97</f>
        <v>#DIV/0!</v>
      </c>
      <c r="Q2288" s="264" t="e">
        <f>Q2286/'Summary (banks)'!$Q$97</f>
        <v>#DIV/0!</v>
      </c>
      <c r="R2288" s="264" t="e">
        <f>R2286/'Summary (banks)'!$R$97</f>
        <v>#DIV/0!</v>
      </c>
      <c r="S2288" s="264" t="e">
        <f>S2286/'Summary (banks)'!$S$97</f>
        <v>#DIV/0!</v>
      </c>
      <c r="T2288" s="264" t="e">
        <f>T2286/'Summary (banks)'!$T$97</f>
        <v>#DIV/0!</v>
      </c>
      <c r="U2288" s="264" t="e">
        <f>U2286/'Summary (banks)'!$U$97</f>
        <v>#DIV/0!</v>
      </c>
      <c r="V2288" s="264" t="e">
        <f>V2286/'Summary (banks)'!$V$97</f>
        <v>#DIV/0!</v>
      </c>
      <c r="W2288" s="264" t="e">
        <f>W2286/'Summary (banks)'!$W$97</f>
        <v>#DIV/0!</v>
      </c>
      <c r="X2288" s="264" t="e">
        <f>X2286/'Summary (banks)'!$X$97</f>
        <v>#DIV/0!</v>
      </c>
      <c r="Y2288" s="264"/>
      <c r="Z2288" s="399"/>
    </row>
    <row r="2289" spans="1:26" s="230" customFormat="1" x14ac:dyDescent="0.25">
      <c r="A2289" s="683"/>
      <c r="B2289" s="688"/>
      <c r="C2289" s="385" t="s">
        <v>447</v>
      </c>
      <c r="D2289" s="230">
        <f>D2286/'Summary (banks)'!$D$105</f>
        <v>-10.069686851122075</v>
      </c>
      <c r="E2289" s="230">
        <f>E2286/'Summary (banks)'!$E$99</f>
        <v>-0.76029806259314481</v>
      </c>
      <c r="F2289" s="230" t="e">
        <f>F2286/'Summary (banks)'!$F$99</f>
        <v>#DIV/0!</v>
      </c>
      <c r="G2289" s="230">
        <f>G2286/'Summary (banks)'!$G$99</f>
        <v>-19.592857142857135</v>
      </c>
      <c r="H2289" s="230" t="e">
        <f>H2286/'Summary (banks)'!$H$99</f>
        <v>#DIV/0!</v>
      </c>
      <c r="I2289" s="230" t="e">
        <f>I2286/'Summary (banks)'!$I$99</f>
        <v>#DIV/0!</v>
      </c>
      <c r="J2289" s="230">
        <f>J2286/'Summary (banks)'!$J$99</f>
        <v>0</v>
      </c>
      <c r="K2289" s="230">
        <f>K2286/'Summary (banks)'!$K$99</f>
        <v>-13.117973079968328</v>
      </c>
      <c r="L2289" s="230">
        <f>L2286/'Summary (banks)'!$L$99</f>
        <v>0.48397913561847988</v>
      </c>
      <c r="M2289" s="230" t="e">
        <f>M2286/'Summary (banks)'!$M$99</f>
        <v>#DIV/0!</v>
      </c>
      <c r="N2289" s="230" t="e">
        <f>N2286/'Summary (banks)'!$N$99</f>
        <v>#DIV/0!</v>
      </c>
      <c r="O2289" s="230" t="e">
        <f>O2286/'Summary (banks)'!$O$99</f>
        <v>#DIV/0!</v>
      </c>
      <c r="P2289" s="230" t="e">
        <f>P2286/'Summary (banks)'!$P$99</f>
        <v>#DIV/0!</v>
      </c>
      <c r="Q2289" s="230" t="e">
        <f>Q2286/'Summary (banks)'!$Q$99</f>
        <v>#DIV/0!</v>
      </c>
      <c r="R2289" s="230" t="e">
        <f>R2286/'Summary (banks)'!$R$99</f>
        <v>#DIV/0!</v>
      </c>
      <c r="S2289" s="230" t="e">
        <f>S2286/'Summary (banks)'!$S$99</f>
        <v>#DIV/0!</v>
      </c>
      <c r="T2289" s="230" t="e">
        <f>T2286/'Summary (banks)'!$T$99</f>
        <v>#DIV/0!</v>
      </c>
      <c r="U2289" s="230" t="e">
        <f>U2286/'Summary (banks)'!$U$99</f>
        <v>#DIV/0!</v>
      </c>
      <c r="V2289" s="230" t="e">
        <f>V2286/'Summary (banks)'!$V$99</f>
        <v>#DIV/0!</v>
      </c>
      <c r="W2289" s="230" t="e">
        <f>W2286/'Summary (banks)'!$W$99</f>
        <v>#DIV/0!</v>
      </c>
      <c r="X2289" s="230" t="e">
        <f>X2286/'Summary (banks)'!$X$99</f>
        <v>#DIV/0!</v>
      </c>
      <c r="Z2289" s="399"/>
    </row>
    <row r="2290" spans="1:26" s="51" customFormat="1" ht="15.75" thickBot="1" x14ac:dyDescent="0.3">
      <c r="A2290" s="423"/>
      <c r="B2290" s="423"/>
      <c r="C2290" s="424"/>
      <c r="D2290" s="425"/>
      <c r="E2290" s="426"/>
      <c r="F2290" s="426"/>
      <c r="G2290" s="426"/>
      <c r="H2290" s="426"/>
      <c r="I2290" s="426"/>
      <c r="J2290" s="426"/>
      <c r="K2290" s="426"/>
      <c r="L2290" s="426"/>
      <c r="M2290" s="426"/>
      <c r="N2290" s="426"/>
      <c r="O2290" s="426"/>
      <c r="P2290" s="426"/>
      <c r="Q2290" s="426"/>
      <c r="R2290" s="426"/>
      <c r="S2290" s="426"/>
      <c r="T2290" s="426"/>
      <c r="U2290" s="426"/>
      <c r="V2290" s="426"/>
      <c r="W2290" s="426"/>
      <c r="X2290" s="426"/>
      <c r="Y2290" s="97"/>
      <c r="Z2290" s="97"/>
    </row>
    <row r="2291" spans="1:26" s="204" customFormat="1" ht="15.75" thickBot="1" x14ac:dyDescent="0.3">
      <c r="A2291" s="682" t="s">
        <v>386</v>
      </c>
      <c r="B2291" s="684" t="s">
        <v>331</v>
      </c>
      <c r="C2291" s="188" t="s">
        <v>2</v>
      </c>
      <c r="D2291" s="203">
        <f>SUM(E2291:X2291)</f>
        <v>37</v>
      </c>
      <c r="E2291" s="203"/>
      <c r="F2291" s="203"/>
      <c r="G2291" s="203"/>
      <c r="H2291" s="203"/>
      <c r="I2291" s="203"/>
      <c r="J2291" s="188"/>
      <c r="K2291" s="188"/>
      <c r="L2291" s="188">
        <f>'Société Générale'!C37</f>
        <v>37</v>
      </c>
      <c r="M2291" s="188"/>
      <c r="N2291" s="188"/>
      <c r="O2291" s="188"/>
      <c r="P2291" s="188"/>
      <c r="Q2291" s="188"/>
      <c r="R2291" s="188"/>
      <c r="S2291" s="188"/>
      <c r="T2291" s="188"/>
      <c r="U2291" s="188"/>
      <c r="V2291" s="188"/>
      <c r="W2291" s="188"/>
      <c r="X2291" s="188"/>
      <c r="Y2291" s="188"/>
      <c r="Z2291" s="404"/>
    </row>
    <row r="2292" spans="1:26" s="23" customFormat="1" x14ac:dyDescent="0.25">
      <c r="A2292" s="683"/>
      <c r="B2292" s="685"/>
      <c r="C2292" s="189" t="s">
        <v>333</v>
      </c>
      <c r="D2292" s="230">
        <f>D2291/'Summary (banks)'!$D$3</f>
        <v>7.5756423250787375E-5</v>
      </c>
      <c r="E2292" s="230">
        <f>E2291/'Summary (banks)'!$E$3</f>
        <v>0</v>
      </c>
      <c r="F2292" s="230">
        <f>F2291/'Summary (banks)'!$F$3</f>
        <v>0</v>
      </c>
      <c r="G2292" s="230">
        <f>G2291/'Summary (banks)'!$G$3</f>
        <v>0</v>
      </c>
      <c r="H2292" s="230">
        <f>H2291/'Summary (banks)'!$H$3</f>
        <v>0</v>
      </c>
      <c r="I2292" s="230">
        <f>I2291/'Summary (banks)'!$I$3</f>
        <v>0</v>
      </c>
      <c r="J2292" s="230">
        <f>J2291/'Summary (banks)'!$J$3</f>
        <v>0</v>
      </c>
      <c r="K2292" s="230">
        <f>K2291/'Summary (banks)'!$K$3</f>
        <v>0</v>
      </c>
      <c r="L2292" s="230">
        <f>L2291/'Summary (banks)'!$L$3</f>
        <v>1.4428888975548883E-3</v>
      </c>
      <c r="M2292" s="230">
        <f>M2291/'Summary (banks)'!$M$3</f>
        <v>0</v>
      </c>
      <c r="N2292" s="230">
        <f>N2291/'Summary (banks)'!$N$3</f>
        <v>0</v>
      </c>
      <c r="O2292" s="230">
        <f>O2291/'Summary (banks)'!$O$3</f>
        <v>0</v>
      </c>
      <c r="P2292" s="230">
        <f>P2291/'Summary (banks)'!$P$3</f>
        <v>0</v>
      </c>
      <c r="Q2292" s="230">
        <f>Q2291/'Summary (banks)'!$Q$3</f>
        <v>0</v>
      </c>
      <c r="R2292" s="230">
        <f>R2291/'Summary (banks)'!$R$3</f>
        <v>0</v>
      </c>
      <c r="S2292" s="230">
        <f>S2291/'Summary (banks)'!$S$3</f>
        <v>0</v>
      </c>
      <c r="T2292" s="230">
        <f>T2291/'Summary (banks)'!$T$3</f>
        <v>0</v>
      </c>
      <c r="U2292" s="230">
        <f>U2291/'Summary (banks)'!$U$3</f>
        <v>0</v>
      </c>
      <c r="V2292" s="230">
        <f>V2291/'Summary (banks)'!$V$3</f>
        <v>0</v>
      </c>
      <c r="W2292" s="230">
        <f>W2291/'Summary (banks)'!$W$3</f>
        <v>0</v>
      </c>
      <c r="X2292" s="230">
        <f>X2291/'Summary (banks)'!$X$3</f>
        <v>0</v>
      </c>
      <c r="Y2292" s="204"/>
      <c r="Z2292" s="397"/>
    </row>
    <row r="2293" spans="1:26" s="360" customFormat="1" ht="15.75" thickBot="1" x14ac:dyDescent="0.3">
      <c r="A2293" s="683"/>
      <c r="B2293" s="685"/>
      <c r="C2293" s="359" t="s">
        <v>334</v>
      </c>
      <c r="D2293" s="264">
        <f>D2291/'Summary (banks)'!$D$7</f>
        <v>1.4432879314285816E-4</v>
      </c>
      <c r="E2293" s="264">
        <f>E2291/'Summary (banks)'!$E$7</f>
        <v>0</v>
      </c>
      <c r="F2293" s="264">
        <f>F2291/'Summary (banks)'!$F$7</f>
        <v>0</v>
      </c>
      <c r="G2293" s="264">
        <f>G2291/'Summary (banks)'!$G$7</f>
        <v>0</v>
      </c>
      <c r="H2293" s="264">
        <f>H2291/'Summary (banks)'!$H$7</f>
        <v>0</v>
      </c>
      <c r="I2293" s="264">
        <f>I2291/'Summary (banks)'!$I$7</f>
        <v>0</v>
      </c>
      <c r="J2293" s="264">
        <f>J2291/'Summary (banks)'!$J$7</f>
        <v>0</v>
      </c>
      <c r="K2293" s="264">
        <f>K2291/'Summary (banks)'!$K$7</f>
        <v>0</v>
      </c>
      <c r="L2293" s="264">
        <f>L2291/'Summary (banks)'!$L$7</f>
        <v>2.7314336335449579E-3</v>
      </c>
      <c r="M2293" s="264">
        <f>M2291/'Summary (banks)'!$M$7</f>
        <v>0</v>
      </c>
      <c r="N2293" s="264">
        <f>N2291/'Summary (banks)'!$N$7</f>
        <v>0</v>
      </c>
      <c r="O2293" s="264">
        <f>O2291/'Summary (banks)'!$O$7</f>
        <v>0</v>
      </c>
      <c r="P2293" s="264">
        <f>P2291/'Summary (banks)'!$P$7</f>
        <v>0</v>
      </c>
      <c r="Q2293" s="264">
        <f>Q2291/'Summary (banks)'!$Q$7</f>
        <v>0</v>
      </c>
      <c r="R2293" s="264">
        <f>R2291/'Summary (banks)'!$R$7</f>
        <v>0</v>
      </c>
      <c r="S2293" s="264">
        <f>S2291/'Summary (banks)'!$S$7</f>
        <v>0</v>
      </c>
      <c r="T2293" s="264">
        <f>T2291/'Summary (banks)'!$T$7</f>
        <v>0</v>
      </c>
      <c r="U2293" s="264">
        <f>U2291/'Summary (banks)'!$U$7</f>
        <v>0</v>
      </c>
      <c r="V2293" s="264">
        <f>V2291/'Summary (banks)'!$V$7</f>
        <v>0</v>
      </c>
      <c r="W2293" s="264">
        <f>W2291/'Summary (banks)'!$W$7</f>
        <v>0</v>
      </c>
      <c r="X2293" s="264">
        <f>X2291/'Summary (banks)'!$X$7</f>
        <v>0</v>
      </c>
      <c r="Z2293" s="397"/>
    </row>
    <row r="2294" spans="1:26" s="204" customFormat="1" ht="15.75" thickBot="1" x14ac:dyDescent="0.3">
      <c r="A2294" s="683"/>
      <c r="B2294" s="685"/>
      <c r="C2294" s="188" t="s">
        <v>6</v>
      </c>
      <c r="D2294" s="203">
        <f>SUM(E2294:X2294)</f>
        <v>15</v>
      </c>
      <c r="E2294" s="203"/>
      <c r="F2294" s="203"/>
      <c r="G2294" s="203"/>
      <c r="H2294" s="203"/>
      <c r="I2294" s="203"/>
      <c r="J2294" s="188"/>
      <c r="K2294" s="188"/>
      <c r="L2294" s="188">
        <f>'Société Générale'!E37</f>
        <v>15</v>
      </c>
      <c r="M2294" s="188"/>
      <c r="N2294" s="188"/>
      <c r="O2294" s="188"/>
      <c r="P2294" s="188"/>
      <c r="Q2294" s="188"/>
      <c r="R2294" s="188"/>
      <c r="S2294" s="188"/>
      <c r="T2294" s="188"/>
      <c r="U2294" s="188"/>
      <c r="V2294" s="188"/>
      <c r="W2294" s="188"/>
      <c r="X2294" s="188"/>
      <c r="Y2294" s="188"/>
      <c r="Z2294" s="404"/>
    </row>
    <row r="2295" spans="1:26" s="23" customFormat="1" x14ac:dyDescent="0.25">
      <c r="A2295" s="683"/>
      <c r="B2295" s="685"/>
      <c r="C2295" s="189" t="s">
        <v>335</v>
      </c>
      <c r="D2295" s="230">
        <f>D2294/'Summary (banks)'!$D$29</f>
        <v>1.5903512866313765E-4</v>
      </c>
      <c r="E2295" s="230">
        <f>E2294/'Summary (banks)'!$E$29</f>
        <v>0</v>
      </c>
      <c r="F2295" s="230">
        <f>F2294/'Summary (banks)'!$F$29</f>
        <v>0</v>
      </c>
      <c r="G2295" s="230">
        <f>G2294/'Summary (banks)'!$G$29</f>
        <v>0</v>
      </c>
      <c r="H2295" s="230">
        <f>H2294/'Summary (banks)'!$H$29</f>
        <v>0</v>
      </c>
      <c r="I2295" s="230">
        <f>I2294/'Summary (banks)'!$I$29</f>
        <v>0</v>
      </c>
      <c r="J2295" s="230">
        <f>J2294/'Summary (banks)'!$J$29</f>
        <v>0</v>
      </c>
      <c r="K2295" s="230">
        <f>K2294/'Summary (banks)'!$K$29</f>
        <v>0</v>
      </c>
      <c r="L2295" s="230">
        <f>L2294/'Summary (banks)'!$L$29</f>
        <v>2.4545900834560628E-3</v>
      </c>
      <c r="M2295" s="230">
        <f>M2294/'Summary (banks)'!$M$29</f>
        <v>0</v>
      </c>
      <c r="N2295" s="230">
        <f>N2294/'Summary (banks)'!$N$29</f>
        <v>0</v>
      </c>
      <c r="O2295" s="230">
        <f>O2294/'Summary (banks)'!$O$29</f>
        <v>0</v>
      </c>
      <c r="P2295" s="230">
        <f>P2294/'Summary (banks)'!$P$29</f>
        <v>0</v>
      </c>
      <c r="Q2295" s="230">
        <f>Q2294/'Summary (banks)'!$Q$29</f>
        <v>0</v>
      </c>
      <c r="R2295" s="230">
        <f>R2294/'Summary (banks)'!$R$29</f>
        <v>0</v>
      </c>
      <c r="S2295" s="230">
        <f>S2294/'Summary (banks)'!$S$29</f>
        <v>0</v>
      </c>
      <c r="T2295" s="230">
        <f>T2294/'Summary (banks)'!$T$29</f>
        <v>0</v>
      </c>
      <c r="U2295" s="230">
        <f>U2294/'Summary (banks)'!$U$29</f>
        <v>0</v>
      </c>
      <c r="V2295" s="230">
        <f>V2294/'Summary (banks)'!$V$29</f>
        <v>0</v>
      </c>
      <c r="W2295" s="230">
        <f>W2294/'Summary (banks)'!$W$29</f>
        <v>0</v>
      </c>
      <c r="X2295" s="230">
        <f>X2294/'Summary (banks)'!$X$29</f>
        <v>0</v>
      </c>
      <c r="Y2295" s="204"/>
      <c r="Z2295" s="397"/>
    </row>
    <row r="2296" spans="1:26" s="360" customFormat="1" ht="15.75" thickBot="1" x14ac:dyDescent="0.3">
      <c r="A2296" s="683"/>
      <c r="B2296" s="685"/>
      <c r="C2296" s="359" t="s">
        <v>336</v>
      </c>
      <c r="D2296" s="264">
        <f>D2294/'Summary (banks)'!$D$33</f>
        <v>2.2161243968429932E-4</v>
      </c>
      <c r="E2296" s="264">
        <f>E2294/'Summary (banks)'!$E$33</f>
        <v>0</v>
      </c>
      <c r="F2296" s="264">
        <f>F2294/'Summary (banks)'!$F$33</f>
        <v>0</v>
      </c>
      <c r="G2296" s="264">
        <f>G2294/'Summary (banks)'!$G$33</f>
        <v>0</v>
      </c>
      <c r="H2296" s="264">
        <f>H2294/'Summary (banks)'!$H$33</f>
        <v>0</v>
      </c>
      <c r="I2296" s="264">
        <f>I2294/'Summary (banks)'!$I$33</f>
        <v>0</v>
      </c>
      <c r="J2296" s="264">
        <f>J2294/'Summary (banks)'!$J$33</f>
        <v>0</v>
      </c>
      <c r="K2296" s="264">
        <f>K2294/'Summary (banks)'!$K$33</f>
        <v>0</v>
      </c>
      <c r="L2296" s="264">
        <f>L2294/'Summary (banks)'!$L$33</f>
        <v>3.3647375504710633E-3</v>
      </c>
      <c r="M2296" s="264">
        <f>M2294/'Summary (banks)'!$M$33</f>
        <v>0</v>
      </c>
      <c r="N2296" s="264">
        <f>N2294/'Summary (banks)'!$N$33</f>
        <v>0</v>
      </c>
      <c r="O2296" s="264">
        <f>O2294/'Summary (banks)'!$O$33</f>
        <v>0</v>
      </c>
      <c r="P2296" s="264">
        <f>P2294/'Summary (banks)'!$P$33</f>
        <v>0</v>
      </c>
      <c r="Q2296" s="264">
        <f>Q2294/'Summary (banks)'!$Q$33</f>
        <v>0</v>
      </c>
      <c r="R2296" s="264">
        <f>R2294/'Summary (banks)'!$R$33</f>
        <v>0</v>
      </c>
      <c r="S2296" s="264">
        <f>S2294/'Summary (banks)'!$S$33</f>
        <v>0</v>
      </c>
      <c r="T2296" s="264">
        <f>T2294/'Summary (banks)'!$T$33</f>
        <v>0</v>
      </c>
      <c r="U2296" s="264">
        <f>U2294/'Summary (banks)'!$U$33</f>
        <v>0</v>
      </c>
      <c r="V2296" s="264">
        <f>V2294/'Summary (banks)'!$V$33</f>
        <v>0</v>
      </c>
      <c r="W2296" s="264">
        <f>W2294/'Summary (banks)'!$W$33</f>
        <v>0</v>
      </c>
      <c r="X2296" s="264">
        <f>X2294/'Summary (banks)'!$X$33</f>
        <v>0</v>
      </c>
      <c r="Z2296" s="397"/>
    </row>
    <row r="2297" spans="1:26" s="204" customFormat="1" ht="15.75" thickBot="1" x14ac:dyDescent="0.3">
      <c r="A2297" s="683"/>
      <c r="B2297" s="685"/>
      <c r="C2297" s="188" t="s">
        <v>400</v>
      </c>
      <c r="D2297" s="203">
        <f>SUM(E2297:X2297)</f>
        <v>6</v>
      </c>
      <c r="E2297" s="203"/>
      <c r="F2297" s="203"/>
      <c r="G2297" s="203"/>
      <c r="H2297" s="203"/>
      <c r="I2297" s="203"/>
      <c r="J2297" s="188"/>
      <c r="K2297" s="188"/>
      <c r="L2297" s="188">
        <f>'Société Générale'!F37</f>
        <v>6</v>
      </c>
      <c r="M2297" s="188"/>
      <c r="N2297" s="188"/>
      <c r="O2297" s="188"/>
      <c r="P2297" s="188"/>
      <c r="Q2297" s="188"/>
      <c r="R2297" s="188"/>
      <c r="S2297" s="188"/>
      <c r="T2297" s="188"/>
      <c r="U2297" s="188"/>
      <c r="V2297" s="188"/>
      <c r="W2297" s="188"/>
      <c r="X2297" s="188"/>
      <c r="Y2297" s="188"/>
      <c r="Z2297" s="404"/>
    </row>
    <row r="2298" spans="1:26" s="23" customFormat="1" x14ac:dyDescent="0.25">
      <c r="A2298" s="683"/>
      <c r="B2298" s="685"/>
      <c r="C2298" s="189" t="s">
        <v>401</v>
      </c>
      <c r="D2298" s="230">
        <f>D2297/'Summary (banks)'!$D$42</f>
        <v>2.1507393079230196E-4</v>
      </c>
      <c r="E2298" s="230">
        <f>E2297/'Summary (banks)'!$E$42</f>
        <v>0</v>
      </c>
      <c r="F2298" s="230">
        <f>F2297/'Summary (banks)'!$F$42</f>
        <v>0</v>
      </c>
      <c r="G2298" s="230">
        <f>G2297/'Summary (banks)'!$G$42</f>
        <v>0</v>
      </c>
      <c r="H2298" s="230">
        <f>H2297/'Summary (banks)'!$H$42</f>
        <v>0</v>
      </c>
      <c r="I2298" s="230">
        <f>I2297/'Summary (banks)'!$I$42</f>
        <v>0</v>
      </c>
      <c r="J2298" s="230">
        <f>J2297/'Summary (banks)'!$J$42</f>
        <v>0</v>
      </c>
      <c r="K2298" s="230">
        <f>K2297/'Summary (banks)'!$K$42</f>
        <v>0</v>
      </c>
      <c r="L2298" s="230">
        <f>L2297/'Summary (banks)'!$L$42</f>
        <v>3.5046728971962616E-3</v>
      </c>
      <c r="M2298" s="230">
        <f>M2297/'Summary (banks)'!$M$42</f>
        <v>0</v>
      </c>
      <c r="N2298" s="230">
        <f>N2297/'Summary (banks)'!$N$42</f>
        <v>0</v>
      </c>
      <c r="O2298" s="230">
        <f>O2297/'Summary (banks)'!$O$42</f>
        <v>0</v>
      </c>
      <c r="P2298" s="230">
        <f>P2297/'Summary (banks)'!$P$42</f>
        <v>0</v>
      </c>
      <c r="Q2298" s="230">
        <f>Q2297/'Summary (banks)'!$Q$42</f>
        <v>0</v>
      </c>
      <c r="R2298" s="230">
        <f>R2297/'Summary (banks)'!$R$42</f>
        <v>0</v>
      </c>
      <c r="S2298" s="230">
        <f>S2297/'Summary (banks)'!$S$42</f>
        <v>0</v>
      </c>
      <c r="T2298" s="230">
        <f>T2297/'Summary (banks)'!$T$42</f>
        <v>0</v>
      </c>
      <c r="U2298" s="230">
        <f>U2297/'Summary (banks)'!$U$42</f>
        <v>0</v>
      </c>
      <c r="V2298" s="230">
        <f>V2297/'Summary (banks)'!$V$42</f>
        <v>0</v>
      </c>
      <c r="W2298" s="230">
        <f>W2297/'Summary (banks)'!$W$42</f>
        <v>0</v>
      </c>
      <c r="X2298" s="230">
        <f>X2297/'Summary (banks)'!$X$42</f>
        <v>0</v>
      </c>
      <c r="Y2298" s="204"/>
      <c r="Z2298" s="397"/>
    </row>
    <row r="2299" spans="1:26" s="360" customFormat="1" ht="15.75" thickBot="1" x14ac:dyDescent="0.3">
      <c r="A2299" s="683"/>
      <c r="B2299" s="685"/>
      <c r="C2299" s="359" t="s">
        <v>402</v>
      </c>
      <c r="D2299" s="264">
        <f>D2297/'Summary (banks)'!$D$46</f>
        <v>3.2195515321679555E-4</v>
      </c>
      <c r="E2299" s="264">
        <f>E2297/'Summary (banks)'!$E$46</f>
        <v>0</v>
      </c>
      <c r="F2299" s="264">
        <f>F2297/'Summary (banks)'!$F$46</f>
        <v>0</v>
      </c>
      <c r="G2299" s="264">
        <f>G2297/'Summary (banks)'!$G$46</f>
        <v>0</v>
      </c>
      <c r="H2299" s="264">
        <f>H2297/'Summary (banks)'!$H$46</f>
        <v>0</v>
      </c>
      <c r="I2299" s="264">
        <f>I2297/'Summary (banks)'!$I$46</f>
        <v>0</v>
      </c>
      <c r="J2299" s="264">
        <f>J2297/'Summary (banks)'!$J$46</f>
        <v>0</v>
      </c>
      <c r="K2299" s="264">
        <f>K2297/'Summary (banks)'!$K$46</f>
        <v>0</v>
      </c>
      <c r="L2299" s="264">
        <f>L2297/'Summary (banks)'!$L$46</f>
        <v>5.3003533568904597E-3</v>
      </c>
      <c r="M2299" s="264">
        <f>M2297/'Summary (banks)'!$M$46</f>
        <v>0</v>
      </c>
      <c r="N2299" s="264">
        <f>N2297/'Summary (banks)'!$N$46</f>
        <v>0</v>
      </c>
      <c r="O2299" s="264">
        <f>O2297/'Summary (banks)'!$O$46</f>
        <v>0</v>
      </c>
      <c r="P2299" s="264">
        <f>P2297/'Summary (banks)'!$P$46</f>
        <v>0</v>
      </c>
      <c r="Q2299" s="264">
        <f>Q2297/'Summary (banks)'!$Q$46</f>
        <v>0</v>
      </c>
      <c r="R2299" s="264">
        <f>R2297/'Summary (banks)'!$R$46</f>
        <v>0</v>
      </c>
      <c r="S2299" s="264">
        <f>S2297/'Summary (banks)'!$S$46</f>
        <v>0</v>
      </c>
      <c r="T2299" s="264">
        <f>T2297/'Summary (banks)'!$T$46</f>
        <v>0</v>
      </c>
      <c r="U2299" s="264">
        <f>U2297/'Summary (banks)'!$U$46</f>
        <v>0</v>
      </c>
      <c r="V2299" s="264">
        <f>V2297/'Summary (banks)'!$V$46</f>
        <v>0</v>
      </c>
      <c r="W2299" s="264">
        <f>W2297/'Summary (banks)'!$W$46</f>
        <v>0</v>
      </c>
      <c r="X2299" s="264">
        <f>X2297/'Summary (banks)'!$X$46</f>
        <v>0</v>
      </c>
      <c r="Z2299" s="397"/>
    </row>
    <row r="2300" spans="1:26" s="204" customFormat="1" ht="15.75" thickBot="1" x14ac:dyDescent="0.3">
      <c r="A2300" s="683"/>
      <c r="B2300" s="685"/>
      <c r="C2300" s="188" t="s">
        <v>3</v>
      </c>
      <c r="D2300" s="188">
        <f>SUM(E2300:X2300)</f>
        <v>289</v>
      </c>
      <c r="E2300" s="188"/>
      <c r="F2300" s="188"/>
      <c r="G2300" s="188"/>
      <c r="H2300" s="188"/>
      <c r="I2300" s="188"/>
      <c r="J2300" s="188"/>
      <c r="K2300" s="188"/>
      <c r="L2300" s="188">
        <f>'Société Générale'!D37</f>
        <v>289</v>
      </c>
      <c r="M2300" s="188"/>
      <c r="N2300" s="188"/>
      <c r="O2300" s="188"/>
      <c r="P2300" s="188"/>
      <c r="Q2300" s="188"/>
      <c r="R2300" s="188"/>
      <c r="S2300" s="188"/>
      <c r="T2300" s="188"/>
      <c r="U2300" s="188"/>
      <c r="V2300" s="188"/>
      <c r="W2300" s="188"/>
      <c r="X2300" s="188"/>
      <c r="Y2300" s="188"/>
      <c r="Z2300" s="404"/>
    </row>
    <row r="2301" spans="1:26" s="23" customFormat="1" x14ac:dyDescent="0.25">
      <c r="A2301" s="683"/>
      <c r="B2301" s="685"/>
      <c r="C2301" s="189" t="s">
        <v>337</v>
      </c>
      <c r="D2301" s="230">
        <f>D2300/'Summary (banks)'!$D$16</f>
        <v>1.3777558692876763E-4</v>
      </c>
      <c r="E2301" s="230">
        <f>E2300/'Summary (banks)'!$E$16</f>
        <v>0</v>
      </c>
      <c r="F2301" s="230">
        <f>F2300/'Summary (banks)'!$F$16</f>
        <v>0</v>
      </c>
      <c r="G2301" s="230">
        <f>G2300/'Summary (banks)'!$G$16</f>
        <v>0</v>
      </c>
      <c r="H2301" s="230">
        <f>H2300/'Summary (banks)'!$H$16</f>
        <v>0</v>
      </c>
      <c r="I2301" s="230">
        <f>I2300/'Summary (banks)'!$I$16</f>
        <v>0</v>
      </c>
      <c r="J2301" s="230">
        <f>J2300/'Summary (banks)'!$J$16</f>
        <v>0</v>
      </c>
      <c r="K2301" s="230">
        <f>K2300/'Summary (banks)'!$K$16</f>
        <v>0</v>
      </c>
      <c r="L2301" s="230">
        <f>L2300/'Summary (banks)'!$L$16</f>
        <v>2.1941146102219928E-3</v>
      </c>
      <c r="M2301" s="230">
        <f>M2300/'Summary (banks)'!$M$16</f>
        <v>0</v>
      </c>
      <c r="N2301" s="230">
        <f>N2300/'Summary (banks)'!$N$16</f>
        <v>0</v>
      </c>
      <c r="O2301" s="230">
        <f>O2300/'Summary (banks)'!$O$16</f>
        <v>0</v>
      </c>
      <c r="P2301" s="230">
        <f>P2300/'Summary (banks)'!$P$16</f>
        <v>0</v>
      </c>
      <c r="Q2301" s="230">
        <f>Q2300/'Summary (banks)'!$Q$16</f>
        <v>0</v>
      </c>
      <c r="R2301" s="230">
        <f>R2300/'Summary (banks)'!$R$16</f>
        <v>0</v>
      </c>
      <c r="S2301" s="230">
        <f>S2300/'Summary (banks)'!$S$16</f>
        <v>0</v>
      </c>
      <c r="T2301" s="230">
        <f>T2300/'Summary (banks)'!$T$16</f>
        <v>0</v>
      </c>
      <c r="U2301" s="230">
        <f>U2300/'Summary (banks)'!$U$16</f>
        <v>0</v>
      </c>
      <c r="V2301" s="230">
        <f>V2300/'Summary (banks)'!$V$16</f>
        <v>0</v>
      </c>
      <c r="W2301" s="230">
        <f>W2300/'Summary (banks)'!$W$16</f>
        <v>0</v>
      </c>
      <c r="X2301" s="230">
        <f>X2300/'Summary (banks)'!$X$16</f>
        <v>0</v>
      </c>
      <c r="Y2301" s="204"/>
      <c r="Z2301" s="397"/>
    </row>
    <row r="2302" spans="1:26" s="365" customFormat="1" ht="15.75" thickBot="1" x14ac:dyDescent="0.3">
      <c r="A2302" s="683"/>
      <c r="B2302" s="685"/>
      <c r="C2302" s="359" t="s">
        <v>338</v>
      </c>
      <c r="D2302" s="264">
        <f>D2300/'Summary (banks)'!$D$20</f>
        <v>2.4653465262073162E-4</v>
      </c>
      <c r="E2302" s="264">
        <f>E2300/'Summary (banks)'!$E$20</f>
        <v>0</v>
      </c>
      <c r="F2302" s="264">
        <f>F2300/'Summary (banks)'!$F$20</f>
        <v>0</v>
      </c>
      <c r="G2302" s="264">
        <f>G2300/'Summary (banks)'!$G$20</f>
        <v>0</v>
      </c>
      <c r="H2302" s="264">
        <f>H2300/'Summary (banks)'!$H$20</f>
        <v>0</v>
      </c>
      <c r="I2302" s="264">
        <f>I2300/'Summary (banks)'!$I$20</f>
        <v>0</v>
      </c>
      <c r="J2302" s="264">
        <f>J2300/'Summary (banks)'!$J$20</f>
        <v>0</v>
      </c>
      <c r="K2302" s="264">
        <f>K2300/'Summary (banks)'!$K$20</f>
        <v>0</v>
      </c>
      <c r="L2302" s="264">
        <f>L2300/'Summary (banks)'!$L$20</f>
        <v>3.6078098471986416E-3</v>
      </c>
      <c r="M2302" s="264">
        <f>M2300/'Summary (banks)'!$M$20</f>
        <v>0</v>
      </c>
      <c r="N2302" s="264">
        <f>N2300/'Summary (banks)'!$N$20</f>
        <v>0</v>
      </c>
      <c r="O2302" s="264">
        <f>O2300/'Summary (banks)'!$O$20</f>
        <v>0</v>
      </c>
      <c r="P2302" s="264">
        <f>P2300/'Summary (banks)'!$P$20</f>
        <v>0</v>
      </c>
      <c r="Q2302" s="264">
        <f>Q2300/'Summary (banks)'!$Q$20</f>
        <v>0</v>
      </c>
      <c r="R2302" s="264">
        <f>R2300/'Summary (banks)'!$R$20</f>
        <v>0</v>
      </c>
      <c r="S2302" s="264">
        <f>S2300/'Summary (banks)'!$S$20</f>
        <v>0</v>
      </c>
      <c r="T2302" s="264">
        <f>T2300/'Summary (banks)'!$T$20</f>
        <v>0</v>
      </c>
      <c r="U2302" s="264">
        <f>U2300/'Summary (banks)'!$U$20</f>
        <v>0</v>
      </c>
      <c r="V2302" s="264">
        <f>V2300/'Summary (banks)'!$V$20</f>
        <v>0</v>
      </c>
      <c r="W2302" s="264">
        <f>W2300/'Summary (banks)'!$W$20</f>
        <v>0</v>
      </c>
      <c r="X2302" s="264">
        <f>X2300/'Summary (banks)'!$X$20</f>
        <v>0</v>
      </c>
      <c r="Y2302" s="360"/>
      <c r="Z2302" s="397"/>
    </row>
    <row r="2303" spans="1:26" s="230" customFormat="1" ht="15" customHeight="1" thickTop="1" thickBot="1" x14ac:dyDescent="0.3">
      <c r="A2303" s="683"/>
      <c r="B2303" s="685"/>
      <c r="C2303" s="190" t="s">
        <v>405</v>
      </c>
      <c r="D2303" s="188"/>
      <c r="E2303" s="190"/>
      <c r="F2303" s="190"/>
      <c r="G2303" s="190"/>
      <c r="H2303" s="188"/>
      <c r="I2303" s="188"/>
      <c r="J2303" s="190"/>
      <c r="K2303" s="190"/>
      <c r="L2303" s="190"/>
      <c r="M2303" s="190"/>
      <c r="N2303" s="190"/>
      <c r="O2303" s="190"/>
      <c r="P2303" s="188"/>
      <c r="Q2303" s="188"/>
      <c r="R2303" s="190"/>
      <c r="S2303" s="190"/>
      <c r="T2303" s="188"/>
      <c r="U2303" s="188"/>
      <c r="V2303" s="188"/>
      <c r="W2303" s="188"/>
      <c r="X2303" s="188"/>
      <c r="Y2303" s="190"/>
      <c r="Z2303" s="405"/>
    </row>
    <row r="2304" spans="1:26" s="204" customFormat="1" ht="15.75" thickBot="1" x14ac:dyDescent="0.3">
      <c r="A2304" s="683"/>
      <c r="B2304" s="686"/>
      <c r="C2304" s="191" t="s">
        <v>406</v>
      </c>
      <c r="D2304" s="192"/>
      <c r="E2304" s="192"/>
      <c r="F2304" s="192"/>
      <c r="G2304" s="192"/>
      <c r="H2304" s="192"/>
      <c r="I2304" s="192"/>
      <c r="J2304" s="192"/>
      <c r="K2304" s="192"/>
      <c r="L2304" s="192"/>
      <c r="M2304" s="192"/>
      <c r="N2304" s="192"/>
      <c r="O2304" s="192"/>
      <c r="P2304" s="192"/>
      <c r="Q2304" s="192"/>
      <c r="R2304" s="192"/>
      <c r="S2304" s="192"/>
      <c r="T2304" s="192"/>
      <c r="U2304" s="192"/>
      <c r="V2304" s="192"/>
      <c r="W2304" s="192"/>
      <c r="X2304" s="192"/>
      <c r="Y2304" s="192"/>
      <c r="Z2304" s="398"/>
    </row>
    <row r="2305" spans="1:26" s="23" customFormat="1" ht="16.5" thickTop="1" thickBot="1" x14ac:dyDescent="0.3">
      <c r="A2305" s="683"/>
      <c r="B2305" s="687" t="s">
        <v>82</v>
      </c>
      <c r="C2305" s="200" t="s">
        <v>91</v>
      </c>
      <c r="D2305" s="200">
        <f>D2297/D2294</f>
        <v>0.4</v>
      </c>
      <c r="E2305" s="200" t="e">
        <f>E2297/E2294</f>
        <v>#DIV/0!</v>
      </c>
      <c r="F2305" s="200" t="e">
        <f t="shared" ref="F2305:X2305" si="130">F2297/F2294</f>
        <v>#DIV/0!</v>
      </c>
      <c r="G2305" s="200" t="e">
        <f t="shared" si="130"/>
        <v>#DIV/0!</v>
      </c>
      <c r="H2305" s="200" t="e">
        <f t="shared" si="130"/>
        <v>#DIV/0!</v>
      </c>
      <c r="I2305" s="200" t="e">
        <f t="shared" si="130"/>
        <v>#DIV/0!</v>
      </c>
      <c r="J2305" s="200" t="e">
        <f t="shared" si="130"/>
        <v>#DIV/0!</v>
      </c>
      <c r="K2305" s="200" t="e">
        <f t="shared" si="130"/>
        <v>#DIV/0!</v>
      </c>
      <c r="L2305" s="200">
        <f t="shared" si="130"/>
        <v>0.4</v>
      </c>
      <c r="M2305" s="200" t="e">
        <f t="shared" si="130"/>
        <v>#DIV/0!</v>
      </c>
      <c r="N2305" s="200" t="e">
        <f t="shared" si="130"/>
        <v>#DIV/0!</v>
      </c>
      <c r="O2305" s="200" t="e">
        <f t="shared" si="130"/>
        <v>#DIV/0!</v>
      </c>
      <c r="P2305" s="200" t="e">
        <f t="shared" si="130"/>
        <v>#DIV/0!</v>
      </c>
      <c r="Q2305" s="200" t="e">
        <f t="shared" si="130"/>
        <v>#DIV/0!</v>
      </c>
      <c r="R2305" s="200" t="e">
        <f t="shared" si="130"/>
        <v>#DIV/0!</v>
      </c>
      <c r="S2305" s="200" t="e">
        <f t="shared" si="130"/>
        <v>#DIV/0!</v>
      </c>
      <c r="T2305" s="200" t="e">
        <f t="shared" si="130"/>
        <v>#DIV/0!</v>
      </c>
      <c r="U2305" s="200" t="e">
        <f t="shared" si="130"/>
        <v>#DIV/0!</v>
      </c>
      <c r="V2305" s="200" t="e">
        <f t="shared" si="130"/>
        <v>#DIV/0!</v>
      </c>
      <c r="W2305" s="200" t="e">
        <f t="shared" si="130"/>
        <v>#DIV/0!</v>
      </c>
      <c r="X2305" s="200" t="e">
        <f t="shared" si="130"/>
        <v>#DIV/0!</v>
      </c>
      <c r="Y2305" s="200"/>
      <c r="Z2305" s="406" t="e">
        <f>MEDIAN(E2305:X2305)</f>
        <v>#DIV/0!</v>
      </c>
    </row>
    <row r="2306" spans="1:26" s="204" customFormat="1" ht="15.75" thickBot="1" x14ac:dyDescent="0.3">
      <c r="A2306" s="683"/>
      <c r="B2306" s="688"/>
      <c r="C2306" s="193" t="s">
        <v>407</v>
      </c>
      <c r="Z2306" s="397"/>
    </row>
    <row r="2307" spans="1:26" s="204" customFormat="1" ht="15.75" thickBot="1" x14ac:dyDescent="0.3">
      <c r="A2307" s="683"/>
      <c r="B2307" s="688"/>
      <c r="C2307" s="188" t="s">
        <v>497</v>
      </c>
      <c r="D2307" s="233">
        <f t="shared" ref="D2307:X2307" si="131">D2294/D2300</f>
        <v>5.1903114186851208E-2</v>
      </c>
      <c r="E2307" s="188" t="e">
        <f t="shared" si="131"/>
        <v>#DIV/0!</v>
      </c>
      <c r="F2307" s="188" t="e">
        <f t="shared" si="131"/>
        <v>#DIV/0!</v>
      </c>
      <c r="G2307" s="188" t="e">
        <f t="shared" si="131"/>
        <v>#DIV/0!</v>
      </c>
      <c r="H2307" s="188" t="e">
        <f t="shared" si="131"/>
        <v>#DIV/0!</v>
      </c>
      <c r="I2307" s="188" t="e">
        <f t="shared" si="131"/>
        <v>#DIV/0!</v>
      </c>
      <c r="J2307" s="188" t="e">
        <f t="shared" si="131"/>
        <v>#DIV/0!</v>
      </c>
      <c r="K2307" s="188" t="e">
        <f t="shared" si="131"/>
        <v>#DIV/0!</v>
      </c>
      <c r="L2307" s="188">
        <f t="shared" si="131"/>
        <v>5.1903114186851208E-2</v>
      </c>
      <c r="M2307" s="188" t="e">
        <f t="shared" si="131"/>
        <v>#DIV/0!</v>
      </c>
      <c r="N2307" s="188" t="e">
        <f t="shared" si="131"/>
        <v>#DIV/0!</v>
      </c>
      <c r="O2307" s="188" t="e">
        <f t="shared" si="131"/>
        <v>#DIV/0!</v>
      </c>
      <c r="P2307" s="188" t="e">
        <f t="shared" si="131"/>
        <v>#DIV/0!</v>
      </c>
      <c r="Q2307" s="188" t="e">
        <f t="shared" si="131"/>
        <v>#DIV/0!</v>
      </c>
      <c r="R2307" s="188" t="e">
        <f t="shared" si="131"/>
        <v>#DIV/0!</v>
      </c>
      <c r="S2307" s="188" t="e">
        <f t="shared" si="131"/>
        <v>#DIV/0!</v>
      </c>
      <c r="T2307" s="188" t="e">
        <f t="shared" si="131"/>
        <v>#DIV/0!</v>
      </c>
      <c r="U2307" s="188" t="e">
        <f t="shared" si="131"/>
        <v>#DIV/0!</v>
      </c>
      <c r="V2307" s="188" t="e">
        <f t="shared" si="131"/>
        <v>#DIV/0!</v>
      </c>
      <c r="W2307" s="188" t="e">
        <f t="shared" si="131"/>
        <v>#DIV/0!</v>
      </c>
      <c r="X2307" s="188" t="e">
        <f t="shared" si="131"/>
        <v>#DIV/0!</v>
      </c>
      <c r="Y2307" s="188"/>
      <c r="Z2307" s="404"/>
    </row>
    <row r="2308" spans="1:26" s="204" customFormat="1" x14ac:dyDescent="0.25">
      <c r="A2308" s="683"/>
      <c r="B2308" s="688"/>
      <c r="C2308" s="189" t="s">
        <v>445</v>
      </c>
      <c r="D2308" s="234">
        <f>D2307/'Summary (banks)'!$D$81</f>
        <v>1.1543055791543213</v>
      </c>
      <c r="E2308" s="230" t="e">
        <f>E2307/'Summary (banks)'!$E$81</f>
        <v>#DIV/0!</v>
      </c>
      <c r="F2308" s="230" t="e">
        <f>F2307/'Summary (banks)'!$F$81</f>
        <v>#DIV/0!</v>
      </c>
      <c r="G2308" s="230" t="e">
        <f>G2307/'Summary (banks)'!$G$81</f>
        <v>#DIV/0!</v>
      </c>
      <c r="H2308" s="230" t="e">
        <f>H2307/'Summary (banks)'!$H$81</f>
        <v>#DIV/0!</v>
      </c>
      <c r="I2308" s="230" t="e">
        <f>I2307/'Summary (banks)'!$I$81</f>
        <v>#DIV/0!</v>
      </c>
      <c r="J2308" s="230" t="e">
        <f>J2307/'Summary (banks)'!$J$81</f>
        <v>#DIV/0!</v>
      </c>
      <c r="K2308" s="230" t="e">
        <f>K2307/'Summary (banks)'!$K$81</f>
        <v>#DIV/0!</v>
      </c>
      <c r="L2308" s="230">
        <f>L2307/'Summary (banks)'!$L$81</f>
        <v>1.1187155274480927</v>
      </c>
      <c r="M2308" s="230" t="e">
        <f>M2307/'Summary (banks)'!$M$81</f>
        <v>#DIV/0!</v>
      </c>
      <c r="N2308" s="230" t="e">
        <f>N2307/'Summary (banks)'!$N$81</f>
        <v>#DIV/0!</v>
      </c>
      <c r="O2308" s="230" t="e">
        <f>O2307/'Summary (banks)'!$O$81</f>
        <v>#DIV/0!</v>
      </c>
      <c r="P2308" s="230" t="e">
        <f>P2307/'Summary (banks)'!$P$81</f>
        <v>#DIV/0!</v>
      </c>
      <c r="Q2308" s="230" t="e">
        <f>Q2307/'Summary (banks)'!$Q$81</f>
        <v>#DIV/0!</v>
      </c>
      <c r="R2308" s="230" t="e">
        <f>R2307/'Summary (banks)'!$R$81</f>
        <v>#DIV/0!</v>
      </c>
      <c r="S2308" s="230" t="e">
        <f>S2307/'Summary (banks)'!$S$81</f>
        <v>#DIV/0!</v>
      </c>
      <c r="T2308" s="230" t="e">
        <f>T2307/'Summary (banks)'!$T$81</f>
        <v>#DIV/0!</v>
      </c>
      <c r="U2308" s="230" t="e">
        <f>U2307/'Summary (banks)'!$U$81</f>
        <v>#DIV/0!</v>
      </c>
      <c r="V2308" s="230" t="e">
        <f>V2307/'Summary (banks)'!$V$81</f>
        <v>#DIV/0!</v>
      </c>
      <c r="W2308" s="230" t="e">
        <f>W2307/'Summary (banks)'!$W$81</f>
        <v>#DIV/0!</v>
      </c>
      <c r="X2308" s="230" t="e">
        <f>X2307/'Summary (banks)'!$X$81</f>
        <v>#DIV/0!</v>
      </c>
      <c r="Z2308" s="397"/>
    </row>
    <row r="2309" spans="1:26" s="364" customFormat="1" x14ac:dyDescent="0.25">
      <c r="A2309" s="683"/>
      <c r="B2309" s="688"/>
      <c r="C2309" s="359" t="s">
        <v>446</v>
      </c>
      <c r="D2309" s="363">
        <f>D2307/'Summary (banks)'!$D$84</f>
        <v>0.8989098989878207</v>
      </c>
      <c r="E2309" s="264" t="e">
        <f>E2307/'Summary (banks)'!$E$84</f>
        <v>#DIV/0!</v>
      </c>
      <c r="F2309" s="264" t="e">
        <f>F2307/'Summary (banks)'!$F$84</f>
        <v>#DIV/0!</v>
      </c>
      <c r="G2309" s="264" t="e">
        <f>G2307/'Summary (banks)'!$G$84</f>
        <v>#DIV/0!</v>
      </c>
      <c r="H2309" s="264" t="e">
        <f>H2307/'Summary (banks)'!$H$84</f>
        <v>#DIV/0!</v>
      </c>
      <c r="I2309" s="264" t="e">
        <f>I2307/'Summary (banks)'!$I$84</f>
        <v>#DIV/0!</v>
      </c>
      <c r="J2309" s="264" t="e">
        <f>J2307/'Summary (banks)'!$J$84</f>
        <v>#DIV/0!</v>
      </c>
      <c r="K2309" s="264" t="e">
        <f>K2307/'Summary (banks)'!$K$84</f>
        <v>#DIV/0!</v>
      </c>
      <c r="L2309" s="264">
        <f>L2307/'Summary (banks)'!$L$84</f>
        <v>0.93262607869527347</v>
      </c>
      <c r="M2309" s="264" t="e">
        <f>M2307/'Summary (banks)'!$M$84</f>
        <v>#DIV/0!</v>
      </c>
      <c r="N2309" s="264" t="e">
        <f>N2307/'Summary (banks)'!$N$84</f>
        <v>#DIV/0!</v>
      </c>
      <c r="O2309" s="264" t="e">
        <f>O2307/'Summary (banks)'!$O$84</f>
        <v>#DIV/0!</v>
      </c>
      <c r="P2309" s="264" t="e">
        <f>P2307/'Summary (banks)'!$P$84</f>
        <v>#DIV/0!</v>
      </c>
      <c r="Q2309" s="264" t="e">
        <f>Q2307/'Summary (banks)'!$Q$84</f>
        <v>#DIV/0!</v>
      </c>
      <c r="R2309" s="264" t="e">
        <f>R2307/'Summary (banks)'!$R$84</f>
        <v>#DIV/0!</v>
      </c>
      <c r="S2309" s="264" t="e">
        <f>S2307/'Summary (banks)'!$S$84</f>
        <v>#DIV/0!</v>
      </c>
      <c r="T2309" s="264" t="e">
        <f>T2307/'Summary (banks)'!$T$84</f>
        <v>#DIV/0!</v>
      </c>
      <c r="U2309" s="264" t="e">
        <f>U2307/'Summary (banks)'!$U$84</f>
        <v>#DIV/0!</v>
      </c>
      <c r="V2309" s="264" t="e">
        <f>V2307/'Summary (banks)'!$V$84</f>
        <v>#DIV/0!</v>
      </c>
      <c r="W2309" s="264" t="e">
        <f>W2307/'Summary (banks)'!$W$84</f>
        <v>#DIV/0!</v>
      </c>
      <c r="X2309" s="264" t="e">
        <f>X2307/'Summary (banks)'!$X$84</f>
        <v>#DIV/0!</v>
      </c>
      <c r="Y2309" s="360"/>
      <c r="Z2309" s="397"/>
    </row>
    <row r="2310" spans="1:26" s="204" customFormat="1" ht="15.75" thickBot="1" x14ac:dyDescent="0.3">
      <c r="A2310" s="683"/>
      <c r="B2310" s="688"/>
      <c r="C2310" s="372" t="s">
        <v>447</v>
      </c>
      <c r="D2310" s="234">
        <f>D2307/'Summary (banks)'!$D$92</f>
        <v>1.242695125326635</v>
      </c>
      <c r="E2310" s="230" t="e">
        <f>E2307/'Summary (banks)'!$E$86</f>
        <v>#DIV/0!</v>
      </c>
      <c r="F2310" s="230" t="e">
        <f>F2307/'Summary (banks)'!$F$86</f>
        <v>#DIV/0!</v>
      </c>
      <c r="G2310" s="230" t="e">
        <f>G2307/'Summary (banks)'!$G$86</f>
        <v>#DIV/0!</v>
      </c>
      <c r="H2310" s="230" t="e">
        <f>H2307/'Summary (banks)'!$H$86</f>
        <v>#DIV/0!</v>
      </c>
      <c r="I2310" s="230" t="e">
        <f>I2307/'Summary (banks)'!$I$86</f>
        <v>#DIV/0!</v>
      </c>
      <c r="J2310" s="230" t="e">
        <f>J2307/'Summary (banks)'!$J$86</f>
        <v>#DIV/0!</v>
      </c>
      <c r="K2310" s="230" t="e">
        <f>K2307/'Summary (banks)'!$K$86</f>
        <v>#DIV/0!</v>
      </c>
      <c r="L2310" s="230">
        <f>L2307/'Summary (banks)'!$L$86</f>
        <v>0.19906507356164169</v>
      </c>
      <c r="M2310" s="230" t="e">
        <f>M2307/'Summary (banks)'!$M$86</f>
        <v>#DIV/0!</v>
      </c>
      <c r="N2310" s="230" t="e">
        <f>N2307/'Summary (banks)'!$N$86</f>
        <v>#DIV/0!</v>
      </c>
      <c r="O2310" s="230" t="e">
        <f>O2307/'Summary (banks)'!$O$86</f>
        <v>#DIV/0!</v>
      </c>
      <c r="P2310" s="230" t="e">
        <f>P2307/'Summary (banks)'!$P$86</f>
        <v>#DIV/0!</v>
      </c>
      <c r="Q2310" s="230" t="e">
        <f>Q2307/'Summary (banks)'!$Q$86</f>
        <v>#DIV/0!</v>
      </c>
      <c r="R2310" s="230" t="e">
        <f>R2307/'Summary (banks)'!$R$86</f>
        <v>#DIV/0!</v>
      </c>
      <c r="S2310" s="230" t="e">
        <f>S2307/'Summary (banks)'!$S$86</f>
        <v>#DIV/0!</v>
      </c>
      <c r="T2310" s="230" t="e">
        <f>T2307/'Summary (banks)'!$T$86</f>
        <v>#DIV/0!</v>
      </c>
      <c r="U2310" s="230" t="e">
        <f>U2307/'Summary (banks)'!$U$86</f>
        <v>#DIV/0!</v>
      </c>
      <c r="V2310" s="230" t="e">
        <f>V2307/'Summary (banks)'!$V$86</f>
        <v>#DIV/0!</v>
      </c>
      <c r="W2310" s="230" t="e">
        <f>W2307/'Summary (banks)'!$W$86</f>
        <v>#DIV/0!</v>
      </c>
      <c r="X2310" s="230" t="e">
        <f>X2307/'Summary (banks)'!$X$86</f>
        <v>#DIV/0!</v>
      </c>
      <c r="Z2310" s="397"/>
    </row>
    <row r="2311" spans="1:26" s="230" customFormat="1" ht="15.75" thickBot="1" x14ac:dyDescent="0.3">
      <c r="A2311" s="683"/>
      <c r="B2311" s="688"/>
      <c r="C2311" s="201" t="s">
        <v>498</v>
      </c>
      <c r="D2311" s="201">
        <f t="shared" ref="D2311:X2311" si="132">D2294/D2291</f>
        <v>0.40540540540540543</v>
      </c>
      <c r="E2311" s="201" t="e">
        <f t="shared" si="132"/>
        <v>#DIV/0!</v>
      </c>
      <c r="F2311" s="201" t="e">
        <f t="shared" si="132"/>
        <v>#DIV/0!</v>
      </c>
      <c r="G2311" s="201" t="e">
        <f t="shared" si="132"/>
        <v>#DIV/0!</v>
      </c>
      <c r="H2311" s="201" t="e">
        <f t="shared" si="132"/>
        <v>#DIV/0!</v>
      </c>
      <c r="I2311" s="201" t="e">
        <f t="shared" si="132"/>
        <v>#DIV/0!</v>
      </c>
      <c r="J2311" s="201" t="e">
        <f t="shared" si="132"/>
        <v>#DIV/0!</v>
      </c>
      <c r="K2311" s="201" t="e">
        <f t="shared" si="132"/>
        <v>#DIV/0!</v>
      </c>
      <c r="L2311" s="201">
        <f t="shared" si="132"/>
        <v>0.40540540540540543</v>
      </c>
      <c r="M2311" s="201" t="e">
        <f t="shared" si="132"/>
        <v>#DIV/0!</v>
      </c>
      <c r="N2311" s="201" t="e">
        <f t="shared" si="132"/>
        <v>#DIV/0!</v>
      </c>
      <c r="O2311" s="201" t="e">
        <f t="shared" si="132"/>
        <v>#DIV/0!</v>
      </c>
      <c r="P2311" s="201" t="e">
        <f t="shared" si="132"/>
        <v>#DIV/0!</v>
      </c>
      <c r="Q2311" s="201" t="e">
        <f t="shared" si="132"/>
        <v>#DIV/0!</v>
      </c>
      <c r="R2311" s="201" t="e">
        <f t="shared" si="132"/>
        <v>#DIV/0!</v>
      </c>
      <c r="S2311" s="201" t="e">
        <f t="shared" si="132"/>
        <v>#DIV/0!</v>
      </c>
      <c r="T2311" s="201" t="e">
        <f t="shared" si="132"/>
        <v>#DIV/0!</v>
      </c>
      <c r="U2311" s="201" t="e">
        <f t="shared" si="132"/>
        <v>#DIV/0!</v>
      </c>
      <c r="V2311" s="201" t="e">
        <f t="shared" si="132"/>
        <v>#DIV/0!</v>
      </c>
      <c r="W2311" s="201" t="e">
        <f t="shared" si="132"/>
        <v>#DIV/0!</v>
      </c>
      <c r="X2311" s="201" t="e">
        <f t="shared" si="132"/>
        <v>#DIV/0!</v>
      </c>
      <c r="Y2311" s="201"/>
      <c r="Z2311" s="407"/>
    </row>
    <row r="2312" spans="1:26" s="230" customFormat="1" x14ac:dyDescent="0.25">
      <c r="A2312" s="683"/>
      <c r="B2312" s="688"/>
      <c r="C2312" s="382" t="s">
        <v>445</v>
      </c>
      <c r="D2312" s="230">
        <f>D2311/'Summary (banks)'!$D$94</f>
        <v>2.0992956351260252</v>
      </c>
      <c r="E2312" s="230" t="e">
        <f>E2311/'Summary (banks)'!$E$94</f>
        <v>#DIV/0!</v>
      </c>
      <c r="F2312" s="230" t="e">
        <f>F2311/'Summary (banks)'!$F$94</f>
        <v>#DIV/0!</v>
      </c>
      <c r="G2312" s="230" t="e">
        <f>G2311/'Summary (banks)'!$G$94</f>
        <v>#DIV/0!</v>
      </c>
      <c r="H2312" s="230" t="e">
        <f>H2311/'Summary (banks)'!$H$94</f>
        <v>#DIV/0!</v>
      </c>
      <c r="I2312" s="230" t="e">
        <f>I2311/'Summary (banks)'!$I$94</f>
        <v>#DIV/0!</v>
      </c>
      <c r="J2312" s="230" t="e">
        <f>J2311/'Summary (banks)'!$J$94</f>
        <v>#DIV/0!</v>
      </c>
      <c r="K2312" s="230" t="e">
        <f>K2311/'Summary (banks)'!$K$94</f>
        <v>#DIV/0!</v>
      </c>
      <c r="L2312" s="230">
        <f>L2311/'Summary (banks)'!$L$94</f>
        <v>1.7011636083801034</v>
      </c>
      <c r="M2312" s="230" t="e">
        <f>M2311/'Summary (banks)'!$M$94</f>
        <v>#DIV/0!</v>
      </c>
      <c r="N2312" s="230" t="e">
        <f>N2311/'Summary (banks)'!$N$94</f>
        <v>#DIV/0!</v>
      </c>
      <c r="O2312" s="230" t="e">
        <f>O2311/'Summary (banks)'!$O$94</f>
        <v>#DIV/0!</v>
      </c>
      <c r="P2312" s="230" t="e">
        <f>P2311/'Summary (banks)'!$P$94</f>
        <v>#DIV/0!</v>
      </c>
      <c r="Q2312" s="230" t="e">
        <f>Q2311/'Summary (banks)'!$Q$94</f>
        <v>#DIV/0!</v>
      </c>
      <c r="R2312" s="230" t="e">
        <f>R2311/'Summary (banks)'!$R$94</f>
        <v>#DIV/0!</v>
      </c>
      <c r="S2312" s="230" t="e">
        <f>S2311/'Summary (banks)'!$S$94</f>
        <v>#DIV/0!</v>
      </c>
      <c r="T2312" s="230" t="e">
        <f>T2311/'Summary (banks)'!$T$94</f>
        <v>#DIV/0!</v>
      </c>
      <c r="U2312" s="230" t="e">
        <f>U2311/'Summary (banks)'!$U$94</f>
        <v>#DIV/0!</v>
      </c>
      <c r="V2312" s="230" t="e">
        <f>V2311/'Summary (banks)'!$V$94</f>
        <v>#DIV/0!</v>
      </c>
      <c r="W2312" s="230" t="e">
        <f>W2311/'Summary (banks)'!$W$94</f>
        <v>#DIV/0!</v>
      </c>
      <c r="X2312" s="230" t="e">
        <f>X2311/'Summary (banks)'!$X$94</f>
        <v>#DIV/0!</v>
      </c>
      <c r="Z2312" s="399"/>
    </row>
    <row r="2313" spans="1:26" s="386" customFormat="1" x14ac:dyDescent="0.25">
      <c r="A2313" s="683"/>
      <c r="B2313" s="688"/>
      <c r="C2313" s="383" t="s">
        <v>446</v>
      </c>
      <c r="D2313" s="264">
        <f>D2311/'Summary (banks)'!$D$97</f>
        <v>1.5354693603302356</v>
      </c>
      <c r="E2313" s="264" t="e">
        <f>E2311/'Summary (banks)'!$E$97</f>
        <v>#DIV/0!</v>
      </c>
      <c r="F2313" s="264" t="e">
        <f>F2311/'Summary (banks)'!$F$97</f>
        <v>#DIV/0!</v>
      </c>
      <c r="G2313" s="264" t="e">
        <f>G2311/'Summary (banks)'!$G$97</f>
        <v>#DIV/0!</v>
      </c>
      <c r="H2313" s="264" t="e">
        <f>H2311/'Summary (banks)'!$H$97</f>
        <v>#DIV/0!</v>
      </c>
      <c r="I2313" s="264" t="e">
        <f>I2311/'Summary (banks)'!$I$97</f>
        <v>#DIV/0!</v>
      </c>
      <c r="J2313" s="264" t="e">
        <f>J2311/'Summary (banks)'!$J$97</f>
        <v>#DIV/0!</v>
      </c>
      <c r="K2313" s="264" t="e">
        <f>K2311/'Summary (banks)'!$K$97</f>
        <v>#DIV/0!</v>
      </c>
      <c r="L2313" s="264">
        <f>L2311/'Summary (banks)'!$L$97</f>
        <v>1.231857698883271</v>
      </c>
      <c r="M2313" s="264" t="e">
        <f>M2311/'Summary (banks)'!$M$97</f>
        <v>#DIV/0!</v>
      </c>
      <c r="N2313" s="264" t="e">
        <f>N2311/'Summary (banks)'!$N$97</f>
        <v>#DIV/0!</v>
      </c>
      <c r="O2313" s="264" t="e">
        <f>O2311/'Summary (banks)'!$O$97</f>
        <v>#DIV/0!</v>
      </c>
      <c r="P2313" s="264" t="e">
        <f>P2311/'Summary (banks)'!$P$97</f>
        <v>#DIV/0!</v>
      </c>
      <c r="Q2313" s="264" t="e">
        <f>Q2311/'Summary (banks)'!$Q$97</f>
        <v>#DIV/0!</v>
      </c>
      <c r="R2313" s="264" t="e">
        <f>R2311/'Summary (banks)'!$R$97</f>
        <v>#DIV/0!</v>
      </c>
      <c r="S2313" s="264" t="e">
        <f>S2311/'Summary (banks)'!$S$97</f>
        <v>#DIV/0!</v>
      </c>
      <c r="T2313" s="264" t="e">
        <f>T2311/'Summary (banks)'!$T$97</f>
        <v>#DIV/0!</v>
      </c>
      <c r="U2313" s="264" t="e">
        <f>U2311/'Summary (banks)'!$U$97</f>
        <v>#DIV/0!</v>
      </c>
      <c r="V2313" s="264" t="e">
        <f>V2311/'Summary (banks)'!$V$97</f>
        <v>#DIV/0!</v>
      </c>
      <c r="W2313" s="264" t="e">
        <f>W2311/'Summary (banks)'!$W$97</f>
        <v>#DIV/0!</v>
      </c>
      <c r="X2313" s="264" t="e">
        <f>X2311/'Summary (banks)'!$X$97</f>
        <v>#DIV/0!</v>
      </c>
      <c r="Y2313" s="264"/>
      <c r="Z2313" s="399"/>
    </row>
    <row r="2314" spans="1:26" s="230" customFormat="1" x14ac:dyDescent="0.25">
      <c r="A2314" s="683"/>
      <c r="B2314" s="688"/>
      <c r="C2314" s="385" t="s">
        <v>447</v>
      </c>
      <c r="D2314" s="230">
        <f>D2311/'Summary (banks)'!$D$105</f>
        <v>1.8686823360286491</v>
      </c>
      <c r="E2314" s="230" t="e">
        <f>E2311/'Summary (banks)'!$E$99</f>
        <v>#DIV/0!</v>
      </c>
      <c r="F2314" s="230" t="e">
        <f>F2311/'Summary (banks)'!$F$99</f>
        <v>#DIV/0!</v>
      </c>
      <c r="G2314" s="230" t="e">
        <f>G2311/'Summary (banks)'!$G$99</f>
        <v>#DIV/0!</v>
      </c>
      <c r="H2314" s="230" t="e">
        <f>H2311/'Summary (banks)'!$H$99</f>
        <v>#DIV/0!</v>
      </c>
      <c r="I2314" s="230" t="e">
        <f>I2311/'Summary (banks)'!$I$99</f>
        <v>#DIV/0!</v>
      </c>
      <c r="J2314" s="230" t="e">
        <f>J2311/'Summary (banks)'!$J$99</f>
        <v>#DIV/0!</v>
      </c>
      <c r="K2314" s="230" t="e">
        <f>K2311/'Summary (banks)'!$K$99</f>
        <v>#DIV/0!</v>
      </c>
      <c r="L2314" s="230">
        <f>L2311/'Summary (banks)'!$L$99</f>
        <v>0.78483103073267013</v>
      </c>
      <c r="M2314" s="230" t="e">
        <f>M2311/'Summary (banks)'!$M$99</f>
        <v>#DIV/0!</v>
      </c>
      <c r="N2314" s="230" t="e">
        <f>N2311/'Summary (banks)'!$N$99</f>
        <v>#DIV/0!</v>
      </c>
      <c r="O2314" s="230" t="e">
        <f>O2311/'Summary (banks)'!$O$99</f>
        <v>#DIV/0!</v>
      </c>
      <c r="P2314" s="230" t="e">
        <f>P2311/'Summary (banks)'!$P$99</f>
        <v>#DIV/0!</v>
      </c>
      <c r="Q2314" s="230" t="e">
        <f>Q2311/'Summary (banks)'!$Q$99</f>
        <v>#DIV/0!</v>
      </c>
      <c r="R2314" s="230" t="e">
        <f>R2311/'Summary (banks)'!$R$99</f>
        <v>#DIV/0!</v>
      </c>
      <c r="S2314" s="230" t="e">
        <f>S2311/'Summary (banks)'!$S$99</f>
        <v>#DIV/0!</v>
      </c>
      <c r="T2314" s="230" t="e">
        <f>T2311/'Summary (banks)'!$T$99</f>
        <v>#DIV/0!</v>
      </c>
      <c r="U2314" s="230" t="e">
        <f>U2311/'Summary (banks)'!$U$99</f>
        <v>#DIV/0!</v>
      </c>
      <c r="V2314" s="230" t="e">
        <f>V2311/'Summary (banks)'!$V$99</f>
        <v>#DIV/0!</v>
      </c>
      <c r="W2314" s="230" t="e">
        <f>W2311/'Summary (banks)'!$W$99</f>
        <v>#DIV/0!</v>
      </c>
      <c r="X2314" s="230" t="e">
        <f>X2311/'Summary (banks)'!$X$99</f>
        <v>#DIV/0!</v>
      </c>
      <c r="Z2314" s="399"/>
    </row>
    <row r="2315" spans="1:26" s="51" customFormat="1" x14ac:dyDescent="0.25">
      <c r="A2315" s="423"/>
      <c r="B2315" s="423"/>
      <c r="C2315" s="424"/>
      <c r="D2315" s="425"/>
      <c r="E2315" s="426"/>
      <c r="F2315" s="426"/>
      <c r="G2315" s="426"/>
      <c r="H2315" s="426"/>
      <c r="I2315" s="426"/>
      <c r="J2315" s="426"/>
      <c r="K2315" s="426"/>
      <c r="L2315" s="426"/>
      <c r="M2315" s="426"/>
      <c r="N2315" s="426"/>
      <c r="O2315" s="426"/>
      <c r="P2315" s="426"/>
      <c r="Q2315" s="426"/>
      <c r="R2315" s="426"/>
      <c r="S2315" s="426"/>
      <c r="T2315" s="426"/>
      <c r="U2315" s="426"/>
      <c r="V2315" s="426"/>
      <c r="W2315" s="426"/>
      <c r="X2315" s="426"/>
      <c r="Y2315" s="97"/>
      <c r="Z2315" s="97"/>
    </row>
    <row r="2316" spans="1:26" s="51" customFormat="1" ht="15.75" thickBot="1" x14ac:dyDescent="0.3">
      <c r="A2316" s="412"/>
      <c r="B2316" s="199"/>
    </row>
    <row r="2317" spans="1:26" s="204" customFormat="1" ht="15.75" thickBot="1" x14ac:dyDescent="0.3">
      <c r="A2317" s="682" t="s">
        <v>39</v>
      </c>
      <c r="B2317" s="684" t="s">
        <v>331</v>
      </c>
      <c r="C2317" s="188" t="s">
        <v>2</v>
      </c>
      <c r="D2317" s="203">
        <f>SUM(E2317:X2317)</f>
        <v>775.05399999999986</v>
      </c>
      <c r="E2317" s="203"/>
      <c r="F2317" s="203"/>
      <c r="G2317" s="203"/>
      <c r="H2317" s="203"/>
      <c r="I2317" s="203"/>
      <c r="J2317" s="188">
        <f>'BNP Paribas'!C26</f>
        <v>98</v>
      </c>
      <c r="K2317" s="188"/>
      <c r="L2317" s="188">
        <f>'Société Générale'!C39</f>
        <v>0</v>
      </c>
      <c r="M2317" s="188">
        <f>'BPCE group'!C28</f>
        <v>-1</v>
      </c>
      <c r="N2317" s="188">
        <f>'Crédit Mutuel'!C9</f>
        <v>18</v>
      </c>
      <c r="O2317" s="188">
        <f>'Deutsche Bank'!C23</f>
        <v>17</v>
      </c>
      <c r="P2317" s="188"/>
      <c r="Q2317" s="188"/>
      <c r="R2317" s="188">
        <f>ING!E15</f>
        <v>46</v>
      </c>
      <c r="S2317" s="188">
        <f>Rabobank!D20</f>
        <v>6</v>
      </c>
      <c r="T2317" s="188">
        <f>Unicredit!D77</f>
        <v>389.90699999999998</v>
      </c>
      <c r="U2317" s="188">
        <f>'Intesa Sao'!D32</f>
        <v>199.14699999999999</v>
      </c>
      <c r="V2317" s="188">
        <f>Santander!C20</f>
        <v>2</v>
      </c>
      <c r="W2317" s="188"/>
      <c r="X2317" s="188"/>
      <c r="Y2317" s="188"/>
      <c r="Z2317" s="404"/>
    </row>
    <row r="2318" spans="1:26" s="23" customFormat="1" x14ac:dyDescent="0.25">
      <c r="A2318" s="683"/>
      <c r="B2318" s="685"/>
      <c r="C2318" s="189" t="s">
        <v>333</v>
      </c>
      <c r="D2318" s="230">
        <f>D2317/'Summary (banks)'!$D$3</f>
        <v>1.586900509897723E-3</v>
      </c>
      <c r="E2318" s="230">
        <f>E2317/'Summary (banks)'!$E$3</f>
        <v>0</v>
      </c>
      <c r="F2318" s="230">
        <f>F2317/'Summary (banks)'!$F$3</f>
        <v>0</v>
      </c>
      <c r="G2318" s="230">
        <f>G2317/'Summary (banks)'!$G$3</f>
        <v>0</v>
      </c>
      <c r="H2318" s="230">
        <f>H2317/'Summary (banks)'!$H$3</f>
        <v>0</v>
      </c>
      <c r="I2318" s="230">
        <f>I2317/'Summary (banks)'!$I$3</f>
        <v>0</v>
      </c>
      <c r="J2318" s="230">
        <f>J2317/'Summary (banks)'!$J$3</f>
        <v>2.2823606129768505E-3</v>
      </c>
      <c r="K2318" s="230">
        <f>K2317/'Summary (banks)'!$K$3</f>
        <v>0</v>
      </c>
      <c r="L2318" s="230">
        <f>L2317/'Summary (banks)'!$L$3</f>
        <v>0</v>
      </c>
      <c r="M2318" s="230">
        <f>M2317/'Summary (banks)'!$M$3</f>
        <v>-4.1904123365739191E-5</v>
      </c>
      <c r="N2318" s="230">
        <f>N2317/'Summary (banks)'!$N$3</f>
        <v>1.1030763573967397E-3</v>
      </c>
      <c r="O2318" s="230">
        <f>O2317/'Summary (banks)'!$O$3</f>
        <v>4.9023848660495429E-4</v>
      </c>
      <c r="P2318" s="230">
        <f>P2317/'Summary (banks)'!$P$3</f>
        <v>0</v>
      </c>
      <c r="Q2318" s="230">
        <f>Q2317/'Summary (banks)'!$Q$3</f>
        <v>0</v>
      </c>
      <c r="R2318" s="230">
        <f>R2317/'Summary (banks)'!$R$3</f>
        <v>2.6947861745752781E-3</v>
      </c>
      <c r="S2318" s="230">
        <f>S2317/'Summary (banks)'!$S$3</f>
        <v>4.6104195481788842E-4</v>
      </c>
      <c r="T2318" s="230">
        <f>T2317/'Summary (banks)'!$T$3</f>
        <v>1.8282494780978337E-2</v>
      </c>
      <c r="U2318" s="230">
        <f>U2317/'Summary (banks)'!$U$3</f>
        <v>8.4190530415941302E-3</v>
      </c>
      <c r="V2318" s="230">
        <f>V2317/'Summary (banks)'!$V$3</f>
        <v>4.3577731779060897E-5</v>
      </c>
      <c r="W2318" s="230">
        <f>W2317/'Summary (banks)'!$W$3</f>
        <v>0</v>
      </c>
      <c r="X2318" s="230">
        <f>X2317/'Summary (banks)'!$X$3</f>
        <v>0</v>
      </c>
      <c r="Y2318" s="204"/>
      <c r="Z2318" s="397"/>
    </row>
    <row r="2319" spans="1:26" s="360" customFormat="1" ht="15.75" thickBot="1" x14ac:dyDescent="0.3">
      <c r="A2319" s="683"/>
      <c r="B2319" s="685"/>
      <c r="C2319" s="359" t="s">
        <v>334</v>
      </c>
      <c r="D2319" s="264">
        <f>D2317/'Summary (banks)'!$D$7</f>
        <v>3.0233137416363453E-3</v>
      </c>
      <c r="E2319" s="264">
        <f>E2317/'Summary (banks)'!$E$7</f>
        <v>0</v>
      </c>
      <c r="F2319" s="264">
        <f>F2317/'Summary (banks)'!$F$7</f>
        <v>0</v>
      </c>
      <c r="G2319" s="264">
        <f>G2317/'Summary (banks)'!$G$7</f>
        <v>0</v>
      </c>
      <c r="H2319" s="264">
        <f>H2317/'Summary (banks)'!$H$7</f>
        <v>0</v>
      </c>
      <c r="I2319" s="264">
        <f>I2317/'Summary (banks)'!$I$7</f>
        <v>0</v>
      </c>
      <c r="J2319" s="264">
        <f>J2317/'Summary (banks)'!$J$7</f>
        <v>3.422624244752558E-3</v>
      </c>
      <c r="K2319" s="264">
        <f>K2317/'Summary (banks)'!$K$7</f>
        <v>0</v>
      </c>
      <c r="L2319" s="264">
        <f>L2317/'Summary (banks)'!$L$7</f>
        <v>0</v>
      </c>
      <c r="M2319" s="264">
        <f>M2317/'Summary (banks)'!$M$7</f>
        <v>-2.1070375052675939E-4</v>
      </c>
      <c r="N2319" s="264">
        <f>N2317/'Summary (banks)'!$N$7</f>
        <v>6.4678404599353215E-3</v>
      </c>
      <c r="O2319" s="264">
        <f>O2317/'Summary (banks)'!$O$7</f>
        <v>7.0343857326105844E-4</v>
      </c>
      <c r="P2319" s="264">
        <f>P2317/'Summary (banks)'!$P$7</f>
        <v>0</v>
      </c>
      <c r="Q2319" s="264">
        <f>Q2317/'Summary (banks)'!$Q$7</f>
        <v>0</v>
      </c>
      <c r="R2319" s="264">
        <f>R2317/'Summary (banks)'!$R$7</f>
        <v>3.9451114922813037E-3</v>
      </c>
      <c r="S2319" s="264">
        <f>S2317/'Summary (banks)'!$S$7</f>
        <v>1.4489253803429123E-3</v>
      </c>
      <c r="T2319" s="264">
        <f>T2317/'Summary (banks)'!$T$7</f>
        <v>3.2291025781921154E-2</v>
      </c>
      <c r="U2319" s="264">
        <f>U2317/'Summary (banks)'!$U$7</f>
        <v>4.5978839948975746E-2</v>
      </c>
      <c r="V2319" s="264">
        <f>V2317/'Summary (banks)'!$V$7</f>
        <v>4.9573666468372001E-5</v>
      </c>
      <c r="W2319" s="264">
        <f>W2317/'Summary (banks)'!$W$7</f>
        <v>0</v>
      </c>
      <c r="X2319" s="264">
        <f>X2317/'Summary (banks)'!$X$7</f>
        <v>0</v>
      </c>
      <c r="Z2319" s="397"/>
    </row>
    <row r="2320" spans="1:26" s="204" customFormat="1" ht="15.75" thickBot="1" x14ac:dyDescent="0.3">
      <c r="A2320" s="683"/>
      <c r="B2320" s="685"/>
      <c r="C2320" s="188" t="s">
        <v>6</v>
      </c>
      <c r="D2320" s="203">
        <f>SUM(E2320:X2320)</f>
        <v>123.834</v>
      </c>
      <c r="E2320" s="203"/>
      <c r="F2320" s="203"/>
      <c r="G2320" s="203"/>
      <c r="H2320" s="203"/>
      <c r="I2320" s="203"/>
      <c r="J2320" s="188">
        <f>'BNP Paribas'!E26</f>
        <v>35</v>
      </c>
      <c r="K2320" s="188"/>
      <c r="L2320" s="188">
        <f>'Société Générale'!E39</f>
        <v>5</v>
      </c>
      <c r="M2320" s="188">
        <f>'BPCE group'!E28</f>
        <v>0</v>
      </c>
      <c r="N2320" s="188">
        <f>'Crédit Mutuel'!E9</f>
        <v>7</v>
      </c>
      <c r="O2320" s="188">
        <f>'Deutsche Bank'!E23</f>
        <v>5</v>
      </c>
      <c r="P2320" s="188"/>
      <c r="Q2320" s="188"/>
      <c r="R2320" s="188">
        <f>ING!G15</f>
        <v>13</v>
      </c>
      <c r="S2320" s="188">
        <f>Rabobank!F20</f>
        <v>2</v>
      </c>
      <c r="T2320" s="188">
        <f>Unicredit!F77</f>
        <v>164.56100000000001</v>
      </c>
      <c r="U2320" s="188">
        <f>'Intesa Sao'!F32</f>
        <v>-92.727000000000004</v>
      </c>
      <c r="V2320" s="188">
        <f>Santander!E20</f>
        <v>-15</v>
      </c>
      <c r="W2320" s="188"/>
      <c r="X2320" s="188"/>
      <c r="Y2320" s="188"/>
      <c r="Z2320" s="404"/>
    </row>
    <row r="2321" spans="1:26" s="23" customFormat="1" x14ac:dyDescent="0.25">
      <c r="A2321" s="683"/>
      <c r="B2321" s="685"/>
      <c r="C2321" s="189" t="s">
        <v>335</v>
      </c>
      <c r="D2321" s="230">
        <f>D2320/'Summary (banks)'!$D$29</f>
        <v>1.3129304081913992E-3</v>
      </c>
      <c r="E2321" s="230">
        <f>E2320/'Summary (banks)'!$E$29</f>
        <v>0</v>
      </c>
      <c r="F2321" s="230">
        <f>F2320/'Summary (banks)'!$F$29</f>
        <v>0</v>
      </c>
      <c r="G2321" s="230">
        <f>G2320/'Summary (banks)'!$G$29</f>
        <v>0</v>
      </c>
      <c r="H2321" s="230">
        <f>H2320/'Summary (banks)'!$H$29</f>
        <v>0</v>
      </c>
      <c r="I2321" s="230">
        <f>I2320/'Summary (banks)'!$I$29</f>
        <v>0</v>
      </c>
      <c r="J2321" s="230">
        <f>J2320/'Summary (banks)'!$J$29</f>
        <v>3.5750766087844742E-3</v>
      </c>
      <c r="K2321" s="230">
        <f>K2320/'Summary (banks)'!$K$29</f>
        <v>0</v>
      </c>
      <c r="L2321" s="230">
        <f>L2320/'Summary (banks)'!$L$29</f>
        <v>8.181966944853543E-4</v>
      </c>
      <c r="M2321" s="230">
        <f>M2320/'Summary (banks)'!$M$29</f>
        <v>0</v>
      </c>
      <c r="N2321" s="230">
        <f>N2320/'Summary (banks)'!$N$29</f>
        <v>9.5018324962671367E-4</v>
      </c>
      <c r="O2321" s="230">
        <f>O2320/'Summary (banks)'!$O$29</f>
        <v>-1.0004001600640256E-3</v>
      </c>
      <c r="P2321" s="230">
        <f>P2320/'Summary (banks)'!$P$29</f>
        <v>0</v>
      </c>
      <c r="Q2321" s="230">
        <f>Q2320/'Summary (banks)'!$Q$29</f>
        <v>0</v>
      </c>
      <c r="R2321" s="230">
        <f>R2320/'Summary (banks)'!$R$29</f>
        <v>2.0268163392578734E-3</v>
      </c>
      <c r="S2321" s="230">
        <f>S2320/'Summary (banks)'!$S$29</f>
        <v>6.9710700592540956E-4</v>
      </c>
      <c r="T2321" s="230">
        <f>T2320/'Summary (banks)'!$T$29</f>
        <v>7.727348712805085E-2</v>
      </c>
      <c r="U2321" s="230">
        <f>U2320/'Summary (banks)'!$U$29</f>
        <v>-1.177524292224431E-2</v>
      </c>
      <c r="V2321" s="230">
        <f>V2320/'Summary (banks)'!$V$29</f>
        <v>-1.5711741908452917E-3</v>
      </c>
      <c r="W2321" s="230">
        <f>W2320/'Summary (banks)'!$W$29</f>
        <v>0</v>
      </c>
      <c r="X2321" s="230">
        <f>X2320/'Summary (banks)'!$X$29</f>
        <v>0</v>
      </c>
      <c r="Y2321" s="204"/>
      <c r="Z2321" s="397"/>
    </row>
    <row r="2322" spans="1:26" s="360" customFormat="1" ht="15.75" thickBot="1" x14ac:dyDescent="0.3">
      <c r="A2322" s="683"/>
      <c r="B2322" s="685"/>
      <c r="C2322" s="359" t="s">
        <v>336</v>
      </c>
      <c r="D2322" s="264">
        <f>D2320/'Summary (banks)'!$D$33</f>
        <v>1.8295436570577015E-3</v>
      </c>
      <c r="E2322" s="264">
        <f>E2320/'Summary (banks)'!$E$33</f>
        <v>0</v>
      </c>
      <c r="F2322" s="264">
        <f>F2320/'Summary (banks)'!$F$33</f>
        <v>0</v>
      </c>
      <c r="G2322" s="264">
        <f>G2320/'Summary (banks)'!$G$33</f>
        <v>0</v>
      </c>
      <c r="H2322" s="264">
        <f>H2320/'Summary (banks)'!$H$33</f>
        <v>0</v>
      </c>
      <c r="I2322" s="264">
        <f>I2320/'Summary (banks)'!$I$33</f>
        <v>0</v>
      </c>
      <c r="J2322" s="264">
        <f>J2320/'Summary (banks)'!$J$33</f>
        <v>4.4614404079031233E-3</v>
      </c>
      <c r="K2322" s="264">
        <f>K2320/'Summary (banks)'!$K$33</f>
        <v>0</v>
      </c>
      <c r="L2322" s="264">
        <f>L2320/'Summary (banks)'!$L$33</f>
        <v>1.1215791834903544E-3</v>
      </c>
      <c r="M2322" s="264">
        <f>M2320/'Summary (banks)'!$M$33</f>
        <v>0</v>
      </c>
      <c r="N2322" s="264">
        <f>N2320/'Summary (banks)'!$N$33</f>
        <v>7.164790174002047E-3</v>
      </c>
      <c r="O2322" s="264">
        <f>O2320/'Summary (banks)'!$O$33</f>
        <v>-6.6577896138482022E-3</v>
      </c>
      <c r="P2322" s="264">
        <f>P2320/'Summary (banks)'!$P$33</f>
        <v>0</v>
      </c>
      <c r="Q2322" s="264">
        <f>Q2320/'Summary (banks)'!$Q$33</f>
        <v>0</v>
      </c>
      <c r="R2322" s="264">
        <f>R2320/'Summary (banks)'!$R$33</f>
        <v>2.4276377217553689E-3</v>
      </c>
      <c r="S2322" s="264">
        <f>S2320/'Summary (banks)'!$S$33</f>
        <v>2.6007802340702211E-3</v>
      </c>
      <c r="T2322" s="264">
        <f>T2320/'Summary (banks)'!$T$33</f>
        <v>5.867869615417258E-2</v>
      </c>
      <c r="U2322" s="264">
        <f>U2320/'Summary (banks)'!$U$33</f>
        <v>-4.847033585337053E-2</v>
      </c>
      <c r="V2322" s="264">
        <f>V2320/'Summary (banks)'!$V$33</f>
        <v>-1.4235550915820442E-3</v>
      </c>
      <c r="W2322" s="264">
        <f>W2320/'Summary (banks)'!$W$33</f>
        <v>0</v>
      </c>
      <c r="X2322" s="264">
        <f>X2320/'Summary (banks)'!$X$33</f>
        <v>0</v>
      </c>
      <c r="Z2322" s="397"/>
    </row>
    <row r="2323" spans="1:26" s="204" customFormat="1" ht="15.75" thickBot="1" x14ac:dyDescent="0.3">
      <c r="A2323" s="683"/>
      <c r="B2323" s="685"/>
      <c r="C2323" s="188" t="s">
        <v>400</v>
      </c>
      <c r="D2323" s="203">
        <f>SUM(E2323:X2323)</f>
        <v>101.68299999999999</v>
      </c>
      <c r="E2323" s="203"/>
      <c r="F2323" s="203"/>
      <c r="G2323" s="203"/>
      <c r="H2323" s="203"/>
      <c r="I2323" s="203"/>
      <c r="J2323" s="188">
        <f>'BNP Paribas'!F26</f>
        <v>9</v>
      </c>
      <c r="K2323" s="188"/>
      <c r="L2323" s="188">
        <f>'Société Générale'!F39</f>
        <v>0</v>
      </c>
      <c r="M2323" s="188">
        <f>'BPCE group'!F28</f>
        <v>0</v>
      </c>
      <c r="N2323" s="188">
        <f>'Crédit Mutuel'!F9</f>
        <v>0</v>
      </c>
      <c r="O2323" s="188">
        <f>'Deutsche Bank'!F23</f>
        <v>1</v>
      </c>
      <c r="P2323" s="188"/>
      <c r="Q2323" s="188"/>
      <c r="R2323" s="188">
        <f>ING!H15</f>
        <v>5</v>
      </c>
      <c r="S2323" s="188">
        <f>Rabobank!G20</f>
        <v>0</v>
      </c>
      <c r="T2323" s="188">
        <f>Unicredit!G77</f>
        <v>37.677999999999997</v>
      </c>
      <c r="U2323" s="188">
        <f>'Intesa Sao'!G32</f>
        <v>49.004999999999995</v>
      </c>
      <c r="V2323" s="188">
        <f>Santander!F20</f>
        <v>0</v>
      </c>
      <c r="W2323" s="188"/>
      <c r="X2323" s="188"/>
      <c r="Y2323" s="188"/>
      <c r="Z2323" s="404"/>
    </row>
    <row r="2324" spans="1:26" s="23" customFormat="1" x14ac:dyDescent="0.25">
      <c r="A2324" s="683"/>
      <c r="B2324" s="685"/>
      <c r="C2324" s="189" t="s">
        <v>401</v>
      </c>
      <c r="D2324" s="230">
        <f>D2323/'Summary (banks)'!$D$42</f>
        <v>3.6448937507922736E-3</v>
      </c>
      <c r="E2324" s="230">
        <f>E2323/'Summary (banks)'!$E$42</f>
        <v>0</v>
      </c>
      <c r="F2324" s="230">
        <f>F2323/'Summary (banks)'!$F$42</f>
        <v>0</v>
      </c>
      <c r="G2324" s="230">
        <f>G2323/'Summary (banks)'!$G$42</f>
        <v>0</v>
      </c>
      <c r="H2324" s="230">
        <f>H2323/'Summary (banks)'!$H$42</f>
        <v>0</v>
      </c>
      <c r="I2324" s="230">
        <f>I2323/'Summary (banks)'!$I$42</f>
        <v>0</v>
      </c>
      <c r="J2324" s="230">
        <f>J2323/'Summary (banks)'!$J$42</f>
        <v>2.6986506746626685E-3</v>
      </c>
      <c r="K2324" s="230">
        <f>K2323/'Summary (banks)'!$K$42</f>
        <v>0</v>
      </c>
      <c r="L2324" s="230">
        <f>L2323/'Summary (banks)'!$L$42</f>
        <v>0</v>
      </c>
      <c r="M2324" s="230">
        <f>M2323/'Summary (banks)'!$M$42</f>
        <v>0</v>
      </c>
      <c r="N2324" s="230">
        <f>N2323/'Summary (banks)'!$N$42</f>
        <v>0</v>
      </c>
      <c r="O2324" s="230">
        <f>O2323/'Summary (banks)'!$O$42</f>
        <v>1.1862396204033216E-3</v>
      </c>
      <c r="P2324" s="230">
        <f>P2323/'Summary (banks)'!$P$42</f>
        <v>0</v>
      </c>
      <c r="Q2324" s="230">
        <f>Q2323/'Summary (banks)'!$Q$42</f>
        <v>0</v>
      </c>
      <c r="R2324" s="230">
        <f>R2323/'Summary (banks)'!$R$42</f>
        <v>2.9708853238265003E-3</v>
      </c>
      <c r="S2324" s="230">
        <f>S2323/'Summary (banks)'!$S$42</f>
        <v>0</v>
      </c>
      <c r="T2324" s="230">
        <f>T2323/'Summary (banks)'!$T$42</f>
        <v>0.45169875560457456</v>
      </c>
      <c r="U2324" s="230">
        <f>U2323/'Summary (banks)'!$U$42</f>
        <v>3.4884167905284189E-2</v>
      </c>
      <c r="V2324" s="230">
        <f>V2323/'Summary (banks)'!$V$42</f>
        <v>0</v>
      </c>
      <c r="W2324" s="230">
        <f>W2323/'Summary (banks)'!$W$42</f>
        <v>0</v>
      </c>
      <c r="X2324" s="230">
        <f>X2323/'Summary (banks)'!$X$42</f>
        <v>0</v>
      </c>
      <c r="Y2324" s="204"/>
      <c r="Z2324" s="397"/>
    </row>
    <row r="2325" spans="1:26" s="360" customFormat="1" ht="15.75" thickBot="1" x14ac:dyDescent="0.3">
      <c r="A2325" s="683"/>
      <c r="B2325" s="685"/>
      <c r="C2325" s="359" t="s">
        <v>402</v>
      </c>
      <c r="D2325" s="264">
        <f>D2323/'Summary (banks)'!$D$46</f>
        <v>5.4562276407572365E-3</v>
      </c>
      <c r="E2325" s="264">
        <f>E2323/'Summary (banks)'!$E$46</f>
        <v>0</v>
      </c>
      <c r="F2325" s="264">
        <f>F2323/'Summary (banks)'!$F$46</f>
        <v>0</v>
      </c>
      <c r="G2325" s="264">
        <f>G2323/'Summary (banks)'!$G$46</f>
        <v>0</v>
      </c>
      <c r="H2325" s="264">
        <f>H2323/'Summary (banks)'!$H$46</f>
        <v>0</v>
      </c>
      <c r="I2325" s="264">
        <f>I2323/'Summary (banks)'!$I$46</f>
        <v>0</v>
      </c>
      <c r="J2325" s="264">
        <f>J2323/'Summary (banks)'!$J$46</f>
        <v>4.172461752433936E-3</v>
      </c>
      <c r="K2325" s="264">
        <f>K2323/'Summary (banks)'!$K$46</f>
        <v>0</v>
      </c>
      <c r="L2325" s="264">
        <f>L2323/'Summary (banks)'!$L$46</f>
        <v>0</v>
      </c>
      <c r="M2325" s="264">
        <f>M2323/'Summary (banks)'!$M$46</f>
        <v>0</v>
      </c>
      <c r="N2325" s="264">
        <f>N2323/'Summary (banks)'!$N$46</f>
        <v>0</v>
      </c>
      <c r="O2325" s="264">
        <f>O2323/'Summary (banks)'!$O$46</f>
        <v>7.993605115907274E-4</v>
      </c>
      <c r="P2325" s="264">
        <f>P2323/'Summary (banks)'!$P$46</f>
        <v>0</v>
      </c>
      <c r="Q2325" s="264">
        <f>Q2323/'Summary (banks)'!$Q$46</f>
        <v>0</v>
      </c>
      <c r="R2325" s="264">
        <f>R2323/'Summary (banks)'!$R$46</f>
        <v>3.937007874015748E-3</v>
      </c>
      <c r="S2325" s="264">
        <f>S2323/'Summary (banks)'!$S$46</f>
        <v>0</v>
      </c>
      <c r="T2325" s="264">
        <f>T2323/'Summary (banks)'!$T$46</f>
        <v>0.16779485900564689</v>
      </c>
      <c r="U2325" s="264">
        <f>U2323/'Summary (banks)'!$U$46</f>
        <v>0.13303670080926919</v>
      </c>
      <c r="V2325" s="264">
        <f>V2323/'Summary (banks)'!$V$46</f>
        <v>0</v>
      </c>
      <c r="W2325" s="264">
        <f>W2323/'Summary (banks)'!$W$46</f>
        <v>0</v>
      </c>
      <c r="X2325" s="264">
        <f>X2323/'Summary (banks)'!$X$46</f>
        <v>0</v>
      </c>
      <c r="Z2325" s="397"/>
    </row>
    <row r="2326" spans="1:26" s="204" customFormat="1" ht="15.75" thickBot="1" x14ac:dyDescent="0.3">
      <c r="A2326" s="683"/>
      <c r="B2326" s="685"/>
      <c r="C2326" s="188" t="s">
        <v>3</v>
      </c>
      <c r="D2326" s="188">
        <f>SUM(E2326:X2326)</f>
        <v>5982</v>
      </c>
      <c r="E2326" s="188"/>
      <c r="F2326" s="188"/>
      <c r="G2326" s="188"/>
      <c r="H2326" s="188"/>
      <c r="I2326" s="188"/>
      <c r="J2326" s="188">
        <f>'BNP Paribas'!D26</f>
        <v>507</v>
      </c>
      <c r="K2326" s="188"/>
      <c r="L2326" s="188">
        <f>'Société Générale'!D39</f>
        <v>0</v>
      </c>
      <c r="M2326" s="188">
        <f>'BPCE group'!D28</f>
        <v>34</v>
      </c>
      <c r="N2326" s="188">
        <f>'Crédit Mutuel'!D9</f>
        <v>172</v>
      </c>
      <c r="O2326" s="188">
        <f>'Deutsche Bank'!D23</f>
        <v>59</v>
      </c>
      <c r="P2326" s="188"/>
      <c r="Q2326" s="188"/>
      <c r="R2326" s="188">
        <f>ING!F15</f>
        <v>162</v>
      </c>
      <c r="S2326" s="188">
        <f>Rabobank!E20</f>
        <v>31</v>
      </c>
      <c r="T2326" s="188">
        <f>Unicredit!E77</f>
        <v>2046</v>
      </c>
      <c r="U2326" s="188">
        <f>'Intesa Sao'!E32</f>
        <v>2940</v>
      </c>
      <c r="V2326" s="188">
        <f>Santander!D20</f>
        <v>31</v>
      </c>
      <c r="W2326" s="188"/>
      <c r="X2326" s="188"/>
      <c r="Y2326" s="188"/>
      <c r="Z2326" s="404"/>
    </row>
    <row r="2327" spans="1:26" s="23" customFormat="1" x14ac:dyDescent="0.25">
      <c r="A2327" s="683"/>
      <c r="B2327" s="685"/>
      <c r="C2327" s="189" t="s">
        <v>337</v>
      </c>
      <c r="D2327" s="230">
        <f>D2326/'Summary (banks)'!$D$16</f>
        <v>2.8518116297850797E-3</v>
      </c>
      <c r="E2327" s="230">
        <f>E2326/'Summary (banks)'!$E$16</f>
        <v>0</v>
      </c>
      <c r="F2327" s="230">
        <f>F2326/'Summary (banks)'!$F$16</f>
        <v>0</v>
      </c>
      <c r="G2327" s="230">
        <f>G2326/'Summary (banks)'!$G$16</f>
        <v>0</v>
      </c>
      <c r="H2327" s="230">
        <f>H2326/'Summary (banks)'!$H$16</f>
        <v>0</v>
      </c>
      <c r="I2327" s="230">
        <f>I2326/'Summary (banks)'!$I$16</f>
        <v>0</v>
      </c>
      <c r="J2327" s="230">
        <f>J2326/'Summary (banks)'!$J$16</f>
        <v>2.7926037311829734E-3</v>
      </c>
      <c r="K2327" s="230">
        <f>K2326/'Summary (banks)'!$K$16</f>
        <v>0</v>
      </c>
      <c r="L2327" s="230">
        <f>L2326/'Summary (banks)'!$L$16</f>
        <v>0</v>
      </c>
      <c r="M2327" s="230">
        <f>M2326/'Summary (banks)'!$M$16</f>
        <v>3.3045963046837793E-4</v>
      </c>
      <c r="N2327" s="230">
        <f>N2326/'Summary (banks)'!$N$16</f>
        <v>2.182741116751269E-3</v>
      </c>
      <c r="O2327" s="230">
        <f>O2326/'Summary (banks)'!$O$16</f>
        <v>5.8355175312793629E-4</v>
      </c>
      <c r="P2327" s="230">
        <f>P2326/'Summary (banks)'!$P$16</f>
        <v>0</v>
      </c>
      <c r="Q2327" s="230">
        <f>Q2326/'Summary (banks)'!$Q$16</f>
        <v>0</v>
      </c>
      <c r="R2327" s="230">
        <f>R2326/'Summary (banks)'!$R$16</f>
        <v>3.0728376327769347E-3</v>
      </c>
      <c r="S2327" s="230">
        <f>S2326/'Summary (banks)'!$S$16</f>
        <v>6.6019252065763689E-4</v>
      </c>
      <c r="T2327" s="230">
        <f>T2326/'Summary (banks)'!$T$16</f>
        <v>1.6946204497453099E-2</v>
      </c>
      <c r="U2327" s="230">
        <f>U2326/'Summary (banks)'!$U$16</f>
        <v>3.3257542335493939E-2</v>
      </c>
      <c r="V2327" s="230">
        <f>V2326/'Summary (banks)'!$V$16</f>
        <v>1.6832548719368834E-4</v>
      </c>
      <c r="W2327" s="230">
        <f>W2326/'Summary (banks)'!$W$16</f>
        <v>0</v>
      </c>
      <c r="X2327" s="230">
        <f>X2326/'Summary (banks)'!$X$16</f>
        <v>0</v>
      </c>
      <c r="Y2327" s="204"/>
      <c r="Z2327" s="397"/>
    </row>
    <row r="2328" spans="1:26" s="365" customFormat="1" ht="15.75" thickBot="1" x14ac:dyDescent="0.3">
      <c r="A2328" s="683"/>
      <c r="B2328" s="685"/>
      <c r="C2328" s="359" t="s">
        <v>338</v>
      </c>
      <c r="D2328" s="264">
        <f>D2326/'Summary (banks)'!$D$20</f>
        <v>5.1030113909246244E-3</v>
      </c>
      <c r="E2328" s="264">
        <f>E2326/'Summary (banks)'!$E$20</f>
        <v>0</v>
      </c>
      <c r="F2328" s="264">
        <f>F2326/'Summary (banks)'!$F$20</f>
        <v>0</v>
      </c>
      <c r="G2328" s="264">
        <f>G2326/'Summary (banks)'!$G$20</f>
        <v>0</v>
      </c>
      <c r="H2328" s="264">
        <f>H2326/'Summary (banks)'!$H$20</f>
        <v>0</v>
      </c>
      <c r="I2328" s="264">
        <f>I2326/'Summary (banks)'!$I$20</f>
        <v>0</v>
      </c>
      <c r="J2328" s="264">
        <f>J2326/'Summary (banks)'!$J$20</f>
        <v>4.0700008027614995E-3</v>
      </c>
      <c r="K2328" s="264">
        <f>K2326/'Summary (banks)'!$K$20</f>
        <v>0</v>
      </c>
      <c r="L2328" s="264">
        <f>L2326/'Summary (banks)'!$L$20</f>
        <v>0</v>
      </c>
      <c r="M2328" s="264">
        <f>M2326/'Summary (banks)'!$M$20</f>
        <v>2.9172029172029172E-3</v>
      </c>
      <c r="N2328" s="264">
        <f>N2326/'Summary (banks)'!$N$20</f>
        <v>1.3259327782917052E-2</v>
      </c>
      <c r="O2328" s="264">
        <f>O2326/'Summary (banks)'!$O$20</f>
        <v>1.065982510659825E-3</v>
      </c>
      <c r="P2328" s="264">
        <f>P2326/'Summary (banks)'!$P$20</f>
        <v>0</v>
      </c>
      <c r="Q2328" s="264">
        <f>Q2326/'Summary (banks)'!$Q$20</f>
        <v>0</v>
      </c>
      <c r="R2328" s="264">
        <f>R2326/'Summary (banks)'!$R$20</f>
        <v>4.2481774794146951E-3</v>
      </c>
      <c r="S2328" s="264">
        <f>S2326/'Summary (banks)'!$S$20</f>
        <v>2.6017624842635334E-3</v>
      </c>
      <c r="T2328" s="264">
        <f>T2326/'Summary (banks)'!$T$20</f>
        <v>2.8077398106216549E-2</v>
      </c>
      <c r="U2328" s="264">
        <f>U2326/'Summary (banks)'!$U$20</f>
        <v>0.10825539435893659</v>
      </c>
      <c r="V2328" s="264">
        <f>V2326/'Summary (banks)'!$V$20</f>
        <v>2.0086957085188137E-4</v>
      </c>
      <c r="W2328" s="264">
        <f>W2326/'Summary (banks)'!$W$20</f>
        <v>0</v>
      </c>
      <c r="X2328" s="264">
        <f>X2326/'Summary (banks)'!$X$20</f>
        <v>0</v>
      </c>
      <c r="Y2328" s="360"/>
      <c r="Z2328" s="397"/>
    </row>
    <row r="2329" spans="1:26" s="230" customFormat="1" ht="15" customHeight="1" thickTop="1" thickBot="1" x14ac:dyDescent="0.3">
      <c r="A2329" s="683"/>
      <c r="B2329" s="685"/>
      <c r="C2329" s="190" t="s">
        <v>405</v>
      </c>
      <c r="D2329" s="188"/>
      <c r="E2329" s="190"/>
      <c r="F2329" s="190"/>
      <c r="G2329" s="190"/>
      <c r="H2329" s="188"/>
      <c r="I2329" s="188"/>
      <c r="J2329" s="190"/>
      <c r="K2329" s="190"/>
      <c r="L2329" s="190"/>
      <c r="M2329" s="190"/>
      <c r="N2329" s="190"/>
      <c r="O2329" s="190"/>
      <c r="P2329" s="188"/>
      <c r="Q2329" s="188"/>
      <c r="R2329" s="190"/>
      <c r="S2329" s="190"/>
      <c r="T2329" s="188"/>
      <c r="U2329" s="188"/>
      <c r="V2329" s="188"/>
      <c r="W2329" s="188"/>
      <c r="X2329" s="188"/>
      <c r="Y2329" s="190"/>
      <c r="Z2329" s="405"/>
    </row>
    <row r="2330" spans="1:26" s="204" customFormat="1" ht="15.75" thickBot="1" x14ac:dyDescent="0.3">
      <c r="A2330" s="683"/>
      <c r="B2330" s="686"/>
      <c r="C2330" s="191" t="s">
        <v>406</v>
      </c>
      <c r="D2330" s="192"/>
      <c r="E2330" s="192"/>
      <c r="F2330" s="192"/>
      <c r="G2330" s="192"/>
      <c r="H2330" s="192"/>
      <c r="I2330" s="192"/>
      <c r="J2330" s="192"/>
      <c r="K2330" s="192"/>
      <c r="L2330" s="192"/>
      <c r="M2330" s="192"/>
      <c r="N2330" s="192"/>
      <c r="O2330" s="192"/>
      <c r="P2330" s="192"/>
      <c r="Q2330" s="192"/>
      <c r="R2330" s="192"/>
      <c r="S2330" s="192"/>
      <c r="T2330" s="192"/>
      <c r="U2330" s="192"/>
      <c r="V2330" s="192"/>
      <c r="W2330" s="192"/>
      <c r="X2330" s="192"/>
      <c r="Y2330" s="192"/>
      <c r="Z2330" s="398"/>
    </row>
    <row r="2331" spans="1:26" s="23" customFormat="1" ht="16.5" thickTop="1" thickBot="1" x14ac:dyDescent="0.3">
      <c r="A2331" s="683"/>
      <c r="B2331" s="687" t="s">
        <v>82</v>
      </c>
      <c r="C2331" s="200" t="s">
        <v>91</v>
      </c>
      <c r="D2331" s="200">
        <f>D2323/D2320</f>
        <v>0.82112343944312538</v>
      </c>
      <c r="E2331" s="200" t="e">
        <f>E2323/E2320</f>
        <v>#DIV/0!</v>
      </c>
      <c r="F2331" s="200" t="e">
        <f t="shared" ref="F2331:X2331" si="133">F2323/F2320</f>
        <v>#DIV/0!</v>
      </c>
      <c r="G2331" s="200" t="e">
        <f t="shared" si="133"/>
        <v>#DIV/0!</v>
      </c>
      <c r="H2331" s="200" t="e">
        <f t="shared" si="133"/>
        <v>#DIV/0!</v>
      </c>
      <c r="I2331" s="200" t="e">
        <f t="shared" si="133"/>
        <v>#DIV/0!</v>
      </c>
      <c r="J2331" s="200">
        <f t="shared" si="133"/>
        <v>0.25714285714285712</v>
      </c>
      <c r="K2331" s="200" t="e">
        <f t="shared" si="133"/>
        <v>#DIV/0!</v>
      </c>
      <c r="L2331" s="200">
        <f t="shared" si="133"/>
        <v>0</v>
      </c>
      <c r="M2331" s="200" t="e">
        <f t="shared" si="133"/>
        <v>#DIV/0!</v>
      </c>
      <c r="N2331" s="200">
        <f t="shared" si="133"/>
        <v>0</v>
      </c>
      <c r="O2331" s="200">
        <f t="shared" si="133"/>
        <v>0.2</v>
      </c>
      <c r="P2331" s="200" t="e">
        <f t="shared" si="133"/>
        <v>#DIV/0!</v>
      </c>
      <c r="Q2331" s="200" t="e">
        <f t="shared" si="133"/>
        <v>#DIV/0!</v>
      </c>
      <c r="R2331" s="200">
        <f t="shared" si="133"/>
        <v>0.38461538461538464</v>
      </c>
      <c r="S2331" s="200">
        <f t="shared" si="133"/>
        <v>0</v>
      </c>
      <c r="T2331" s="200">
        <f t="shared" si="133"/>
        <v>0.22896068934923824</v>
      </c>
      <c r="U2331" s="200">
        <f t="shared" si="133"/>
        <v>-0.5284868484907308</v>
      </c>
      <c r="V2331" s="200">
        <f t="shared" si="133"/>
        <v>0</v>
      </c>
      <c r="W2331" s="200" t="e">
        <f t="shared" si="133"/>
        <v>#DIV/0!</v>
      </c>
      <c r="X2331" s="200" t="e">
        <f t="shared" si="133"/>
        <v>#DIV/0!</v>
      </c>
      <c r="Y2331" s="200"/>
      <c r="Z2331" s="406" t="e">
        <f>MEDIAN(E2331:X2331)</f>
        <v>#DIV/0!</v>
      </c>
    </row>
    <row r="2332" spans="1:26" s="204" customFormat="1" ht="15.75" thickBot="1" x14ac:dyDescent="0.3">
      <c r="A2332" s="683"/>
      <c r="B2332" s="688"/>
      <c r="C2332" s="193" t="s">
        <v>407</v>
      </c>
      <c r="Z2332" s="397"/>
    </row>
    <row r="2333" spans="1:26" s="204" customFormat="1" ht="15.75" thickBot="1" x14ac:dyDescent="0.3">
      <c r="A2333" s="683"/>
      <c r="B2333" s="688"/>
      <c r="C2333" s="188" t="s">
        <v>497</v>
      </c>
      <c r="D2333" s="233">
        <f t="shared" ref="D2333:X2333" si="134">D2320/D2326</f>
        <v>2.0701103309929789E-2</v>
      </c>
      <c r="E2333" s="188" t="e">
        <f t="shared" si="134"/>
        <v>#DIV/0!</v>
      </c>
      <c r="F2333" s="188" t="e">
        <f t="shared" si="134"/>
        <v>#DIV/0!</v>
      </c>
      <c r="G2333" s="188" t="e">
        <f t="shared" si="134"/>
        <v>#DIV/0!</v>
      </c>
      <c r="H2333" s="188" t="e">
        <f t="shared" si="134"/>
        <v>#DIV/0!</v>
      </c>
      <c r="I2333" s="188" t="e">
        <f t="shared" si="134"/>
        <v>#DIV/0!</v>
      </c>
      <c r="J2333" s="188">
        <f t="shared" si="134"/>
        <v>6.9033530571992116E-2</v>
      </c>
      <c r="K2333" s="188" t="e">
        <f t="shared" si="134"/>
        <v>#DIV/0!</v>
      </c>
      <c r="L2333" s="188" t="e">
        <f t="shared" si="134"/>
        <v>#DIV/0!</v>
      </c>
      <c r="M2333" s="188">
        <f t="shared" si="134"/>
        <v>0</v>
      </c>
      <c r="N2333" s="188">
        <f t="shared" si="134"/>
        <v>4.0697674418604654E-2</v>
      </c>
      <c r="O2333" s="188">
        <f t="shared" si="134"/>
        <v>8.4745762711864403E-2</v>
      </c>
      <c r="P2333" s="188" t="e">
        <f t="shared" si="134"/>
        <v>#DIV/0!</v>
      </c>
      <c r="Q2333" s="188" t="e">
        <f t="shared" si="134"/>
        <v>#DIV/0!</v>
      </c>
      <c r="R2333" s="188">
        <f t="shared" si="134"/>
        <v>8.0246913580246909E-2</v>
      </c>
      <c r="S2333" s="188">
        <f t="shared" si="134"/>
        <v>6.4516129032258063E-2</v>
      </c>
      <c r="T2333" s="188">
        <f t="shared" si="134"/>
        <v>8.0430596285435002E-2</v>
      </c>
      <c r="U2333" s="188">
        <f t="shared" si="134"/>
        <v>-3.153979591836735E-2</v>
      </c>
      <c r="V2333" s="188">
        <f t="shared" si="134"/>
        <v>-0.4838709677419355</v>
      </c>
      <c r="W2333" s="188" t="e">
        <f t="shared" si="134"/>
        <v>#DIV/0!</v>
      </c>
      <c r="X2333" s="188" t="e">
        <f t="shared" si="134"/>
        <v>#DIV/0!</v>
      </c>
      <c r="Y2333" s="188"/>
      <c r="Z2333" s="404"/>
    </row>
    <row r="2334" spans="1:26" s="204" customFormat="1" x14ac:dyDescent="0.25">
      <c r="A2334" s="683"/>
      <c r="B2334" s="688"/>
      <c r="C2334" s="189" t="s">
        <v>445</v>
      </c>
      <c r="D2334" s="234">
        <f>D2333/'Summary (banks)'!$D$81</f>
        <v>0.46038468827281742</v>
      </c>
      <c r="E2334" s="230" t="e">
        <f>E2333/'Summary (banks)'!$E$81</f>
        <v>#DIV/0!</v>
      </c>
      <c r="F2334" s="230" t="e">
        <f>F2333/'Summary (banks)'!$F$81</f>
        <v>#DIV/0!</v>
      </c>
      <c r="G2334" s="230" t="e">
        <f>G2333/'Summary (banks)'!$G$81</f>
        <v>#DIV/0!</v>
      </c>
      <c r="H2334" s="230" t="e">
        <f>H2333/'Summary (banks)'!$H$81</f>
        <v>#DIV/0!</v>
      </c>
      <c r="I2334" s="230" t="e">
        <f>I2333/'Summary (banks)'!$I$81</f>
        <v>#DIV/0!</v>
      </c>
      <c r="J2334" s="230">
        <f>J2333/'Summary (banks)'!$J$81</f>
        <v>1.2801947404367457</v>
      </c>
      <c r="K2334" s="230" t="e">
        <f>K2333/'Summary (banks)'!$K$81</f>
        <v>#DIV/0!</v>
      </c>
      <c r="L2334" s="230" t="e">
        <f>L2333/'Summary (banks)'!$L$81</f>
        <v>#DIV/0!</v>
      </c>
      <c r="M2334" s="230">
        <f>M2333/'Summary (banks)'!$M$81</f>
        <v>0</v>
      </c>
      <c r="N2334" s="230">
        <f>N2333/'Summary (banks)'!$N$81</f>
        <v>0.43531651203828514</v>
      </c>
      <c r="O2334" s="230">
        <f>O2333/'Summary (banks)'!$O$81</f>
        <v>-1.7143297997164968</v>
      </c>
      <c r="P2334" s="230" t="e">
        <f>P2333/'Summary (banks)'!$P$81</f>
        <v>#DIV/0!</v>
      </c>
      <c r="Q2334" s="230" t="e">
        <f>Q2333/'Summary (banks)'!$Q$81</f>
        <v>#DIV/0!</v>
      </c>
      <c r="R2334" s="230">
        <f>R2333/'Summary (banks)'!$R$81</f>
        <v>0.65959109509675973</v>
      </c>
      <c r="S2334" s="230">
        <f>S2333/'Summary (banks)'!$S$81</f>
        <v>1.0559147280720493</v>
      </c>
      <c r="T2334" s="230">
        <f>T2333/'Summary (banks)'!$T$81</f>
        <v>4.5599288701882799</v>
      </c>
      <c r="U2334" s="230">
        <f>U2333/'Summary (banks)'!$U$81</f>
        <v>-0.35406232978548274</v>
      </c>
      <c r="V2334" s="230">
        <f>V2333/'Summary (banks)'!$V$81</f>
        <v>-9.3341431356582198</v>
      </c>
      <c r="W2334" s="230" t="e">
        <f>W2333/'Summary (banks)'!$W$81</f>
        <v>#DIV/0!</v>
      </c>
      <c r="X2334" s="230" t="e">
        <f>X2333/'Summary (banks)'!$X$81</f>
        <v>#DIV/0!</v>
      </c>
      <c r="Z2334" s="397"/>
    </row>
    <row r="2335" spans="1:26" s="364" customFormat="1" x14ac:dyDescent="0.25">
      <c r="A2335" s="683"/>
      <c r="B2335" s="688"/>
      <c r="C2335" s="359" t="s">
        <v>446</v>
      </c>
      <c r="D2335" s="363">
        <f>D2333/'Summary (banks)'!$D$84</f>
        <v>0.35852235413611394</v>
      </c>
      <c r="E2335" s="264" t="e">
        <f>E2333/'Summary (banks)'!$E$84</f>
        <v>#DIV/0!</v>
      </c>
      <c r="F2335" s="264" t="e">
        <f>F2333/'Summary (banks)'!$F$84</f>
        <v>#DIV/0!</v>
      </c>
      <c r="G2335" s="264" t="e">
        <f>G2333/'Summary (banks)'!$G$84</f>
        <v>#DIV/0!</v>
      </c>
      <c r="H2335" s="264" t="e">
        <f>H2333/'Summary (banks)'!$H$84</f>
        <v>#DIV/0!</v>
      </c>
      <c r="I2335" s="264" t="e">
        <f>I2333/'Summary (banks)'!$I$84</f>
        <v>#DIV/0!</v>
      </c>
      <c r="J2335" s="264">
        <f>J2333/'Summary (banks)'!$J$84</f>
        <v>1.0961767881903197</v>
      </c>
      <c r="K2335" s="264" t="e">
        <f>K2333/'Summary (banks)'!$K$84</f>
        <v>#DIV/0!</v>
      </c>
      <c r="L2335" s="264" t="e">
        <f>L2333/'Summary (banks)'!$L$84</f>
        <v>#DIV/0!</v>
      </c>
      <c r="M2335" s="264">
        <f>M2333/'Summary (banks)'!$M$84</f>
        <v>0</v>
      </c>
      <c r="N2335" s="264">
        <f>N2333/'Summary (banks)'!$N$84</f>
        <v>0.54035847754159627</v>
      </c>
      <c r="O2335" s="264">
        <f>O2333/'Summary (banks)'!$O$84</f>
        <v>-6.2456837211401739</v>
      </c>
      <c r="P2335" s="264" t="e">
        <f>P2333/'Summary (banks)'!$P$84</f>
        <v>#DIV/0!</v>
      </c>
      <c r="Q2335" s="264" t="e">
        <f>Q2333/'Summary (banks)'!$Q$84</f>
        <v>#DIV/0!</v>
      </c>
      <c r="R2335" s="264">
        <f>R2333/'Summary (banks)'!$R$84</f>
        <v>0.57145393136678535</v>
      </c>
      <c r="S2335" s="264">
        <f>S2333/'Summary (banks)'!$S$84</f>
        <v>0.99962246738537697</v>
      </c>
      <c r="T2335" s="264">
        <f>T2333/'Summary (banks)'!$T$84</f>
        <v>2.0898908058428916</v>
      </c>
      <c r="U2335" s="264">
        <f>U2333/'Summary (banks)'!$U$84</f>
        <v>-0.44774060581831188</v>
      </c>
      <c r="V2335" s="264">
        <f>V2333/'Summary (banks)'!$V$84</f>
        <v>-7.0869623783472688</v>
      </c>
      <c r="W2335" s="264" t="e">
        <f>W2333/'Summary (banks)'!$W$84</f>
        <v>#DIV/0!</v>
      </c>
      <c r="X2335" s="264" t="e">
        <f>X2333/'Summary (banks)'!$X$84</f>
        <v>#DIV/0!</v>
      </c>
      <c r="Y2335" s="360"/>
      <c r="Z2335" s="397"/>
    </row>
    <row r="2336" spans="1:26" s="204" customFormat="1" ht="15.75" thickBot="1" x14ac:dyDescent="0.3">
      <c r="A2336" s="683"/>
      <c r="B2336" s="688"/>
      <c r="C2336" s="372" t="s">
        <v>447</v>
      </c>
      <c r="D2336" s="234">
        <f>D2333/'Summary (banks)'!$D$92</f>
        <v>0.49563808598309228</v>
      </c>
      <c r="E2336" s="230" t="e">
        <f>E2333/'Summary (banks)'!$E$86</f>
        <v>#DIV/0!</v>
      </c>
      <c r="F2336" s="230" t="e">
        <f>F2333/'Summary (banks)'!$F$86</f>
        <v>#DIV/0!</v>
      </c>
      <c r="G2336" s="230" t="e">
        <f>G2333/'Summary (banks)'!$G$86</f>
        <v>#DIV/0!</v>
      </c>
      <c r="H2336" s="230" t="e">
        <f>H2333/'Summary (banks)'!$H$86</f>
        <v>#DIV/0!</v>
      </c>
      <c r="I2336" s="230" t="e">
        <f>I2333/'Summary (banks)'!$I$86</f>
        <v>#DIV/0!</v>
      </c>
      <c r="J2336" s="230">
        <f>J2333/'Summary (banks)'!$J$86</f>
        <v>0.61438967259382593</v>
      </c>
      <c r="K2336" s="230" t="e">
        <f>K2333/'Summary (banks)'!$K$86</f>
        <v>#DIV/0!</v>
      </c>
      <c r="L2336" s="230" t="e">
        <f>L2333/'Summary (banks)'!$L$86</f>
        <v>#DIV/0!</v>
      </c>
      <c r="M2336" s="230">
        <f>M2333/'Summary (banks)'!$M$86</f>
        <v>0</v>
      </c>
      <c r="N2336" s="230">
        <f>N2333/'Summary (banks)'!$N$86</f>
        <v>0.39488084095327242</v>
      </c>
      <c r="O2336" s="230">
        <f>O2333/'Summary (banks)'!$O$86</f>
        <v>0.31865657639627243</v>
      </c>
      <c r="P2336" s="230" t="e">
        <f>P2333/'Summary (banks)'!$P$86</f>
        <v>#DIV/0!</v>
      </c>
      <c r="Q2336" s="230" t="e">
        <f>Q2333/'Summary (banks)'!$Q$86</f>
        <v>#DIV/0!</v>
      </c>
      <c r="R2336" s="230">
        <f>R2333/'Summary (banks)'!$R$86</f>
        <v>0.42294100492340414</v>
      </c>
      <c r="S2336" s="230">
        <f>S2333/'Summary (banks)'!$S$86</f>
        <v>0.40874363327674024</v>
      </c>
      <c r="T2336" s="230">
        <f>T2333/'Summary (banks)'!$T$86</f>
        <v>0.87322511139304826</v>
      </c>
      <c r="U2336" s="230">
        <f>U2333/'Summary (banks)'!$U$86</f>
        <v>-1.8021946824948697E-2</v>
      </c>
      <c r="V2336" s="230">
        <f>V2333/'Summary (banks)'!$V$86</f>
        <v>-3.0694636849396399</v>
      </c>
      <c r="W2336" s="230" t="e">
        <f>W2333/'Summary (banks)'!$W$86</f>
        <v>#DIV/0!</v>
      </c>
      <c r="X2336" s="230" t="e">
        <f>X2333/'Summary (banks)'!$X$86</f>
        <v>#DIV/0!</v>
      </c>
      <c r="Z2336" s="397"/>
    </row>
    <row r="2337" spans="1:26" s="230" customFormat="1" ht="15.75" thickBot="1" x14ac:dyDescent="0.3">
      <c r="A2337" s="683"/>
      <c r="B2337" s="688"/>
      <c r="C2337" s="201" t="s">
        <v>498</v>
      </c>
      <c r="D2337" s="201">
        <f t="shared" ref="D2337:X2337" si="135">D2320/D2317</f>
        <v>0.15977467376466675</v>
      </c>
      <c r="E2337" s="201" t="e">
        <f t="shared" si="135"/>
        <v>#DIV/0!</v>
      </c>
      <c r="F2337" s="201" t="e">
        <f t="shared" si="135"/>
        <v>#DIV/0!</v>
      </c>
      <c r="G2337" s="201" t="e">
        <f t="shared" si="135"/>
        <v>#DIV/0!</v>
      </c>
      <c r="H2337" s="201" t="e">
        <f t="shared" si="135"/>
        <v>#DIV/0!</v>
      </c>
      <c r="I2337" s="201" t="e">
        <f t="shared" si="135"/>
        <v>#DIV/0!</v>
      </c>
      <c r="J2337" s="201">
        <f t="shared" si="135"/>
        <v>0.35714285714285715</v>
      </c>
      <c r="K2337" s="201" t="e">
        <f t="shared" si="135"/>
        <v>#DIV/0!</v>
      </c>
      <c r="L2337" s="201" t="e">
        <f t="shared" si="135"/>
        <v>#DIV/0!</v>
      </c>
      <c r="M2337" s="201">
        <f t="shared" si="135"/>
        <v>0</v>
      </c>
      <c r="N2337" s="201">
        <f t="shared" si="135"/>
        <v>0.3888888888888889</v>
      </c>
      <c r="O2337" s="201">
        <f t="shared" si="135"/>
        <v>0.29411764705882354</v>
      </c>
      <c r="P2337" s="201" t="e">
        <f t="shared" si="135"/>
        <v>#DIV/0!</v>
      </c>
      <c r="Q2337" s="201" t="e">
        <f t="shared" si="135"/>
        <v>#DIV/0!</v>
      </c>
      <c r="R2337" s="201">
        <f t="shared" si="135"/>
        <v>0.28260869565217389</v>
      </c>
      <c r="S2337" s="201">
        <f t="shared" si="135"/>
        <v>0.33333333333333331</v>
      </c>
      <c r="T2337" s="201">
        <f t="shared" si="135"/>
        <v>0.42205192520267659</v>
      </c>
      <c r="U2337" s="201">
        <f t="shared" si="135"/>
        <v>-0.46562087302344501</v>
      </c>
      <c r="V2337" s="201">
        <f t="shared" si="135"/>
        <v>-7.5</v>
      </c>
      <c r="W2337" s="201" t="e">
        <f t="shared" si="135"/>
        <v>#DIV/0!</v>
      </c>
      <c r="X2337" s="201" t="e">
        <f t="shared" si="135"/>
        <v>#DIV/0!</v>
      </c>
      <c r="Y2337" s="201"/>
      <c r="Z2337" s="407"/>
    </row>
    <row r="2338" spans="1:26" s="230" customFormat="1" x14ac:dyDescent="0.25">
      <c r="A2338" s="683"/>
      <c r="B2338" s="688"/>
      <c r="C2338" s="382" t="s">
        <v>445</v>
      </c>
      <c r="D2338" s="230">
        <f>D2337/'Summary (banks)'!$D$94</f>
        <v>0.82735521225336228</v>
      </c>
      <c r="E2338" s="230" t="e">
        <f>E2337/'Summary (banks)'!$E$94</f>
        <v>#DIV/0!</v>
      </c>
      <c r="F2338" s="230" t="e">
        <f>F2337/'Summary (banks)'!$F$94</f>
        <v>#DIV/0!</v>
      </c>
      <c r="G2338" s="230" t="e">
        <f>G2337/'Summary (banks)'!$G$94</f>
        <v>#DIV/0!</v>
      </c>
      <c r="H2338" s="230" t="e">
        <f>H2337/'Summary (banks)'!$H$94</f>
        <v>#DIV/0!</v>
      </c>
      <c r="I2338" s="230" t="e">
        <f>I2337/'Summary (banks)'!$I$94</f>
        <v>#DIV/0!</v>
      </c>
      <c r="J2338" s="230">
        <f>J2337/'Summary (banks)'!$J$94</f>
        <v>1.566394279877426</v>
      </c>
      <c r="K2338" s="230" t="e">
        <f>K2337/'Summary (banks)'!$K$94</f>
        <v>#DIV/0!</v>
      </c>
      <c r="L2338" s="230" t="e">
        <f>L2337/'Summary (banks)'!$L$94</f>
        <v>#DIV/0!</v>
      </c>
      <c r="M2338" s="230">
        <f>M2337/'Summary (banks)'!$M$94</f>
        <v>0</v>
      </c>
      <c r="N2338" s="230">
        <f>N2337/'Summary (banks)'!$N$94</f>
        <v>0.86139390374492852</v>
      </c>
      <c r="O2338" s="230">
        <f>O2337/'Summary (banks)'!$O$94</f>
        <v>-2.0406397853258951</v>
      </c>
      <c r="P2338" s="230" t="e">
        <f>P2337/'Summary (banks)'!$P$94</f>
        <v>#DIV/0!</v>
      </c>
      <c r="Q2338" s="230" t="e">
        <f>Q2337/'Summary (banks)'!$Q$94</f>
        <v>#DIV/0!</v>
      </c>
      <c r="R2338" s="230">
        <f>R2337/'Summary (banks)'!$R$94</f>
        <v>0.75212510676373678</v>
      </c>
      <c r="S2338" s="230">
        <f>S2337/'Summary (banks)'!$S$94</f>
        <v>1.5120250958522132</v>
      </c>
      <c r="T2338" s="230">
        <f>T2337/'Summary (banks)'!$T$94</f>
        <v>4.226637997372686</v>
      </c>
      <c r="U2338" s="230">
        <f>U2337/'Summary (banks)'!$U$94</f>
        <v>-1.3986422064416275</v>
      </c>
      <c r="V2338" s="230">
        <f>V2337/'Summary (banks)'!$V$94</f>
        <v>-36.054519744422336</v>
      </c>
      <c r="W2338" s="230" t="e">
        <f>W2337/'Summary (banks)'!$W$94</f>
        <v>#DIV/0!</v>
      </c>
      <c r="X2338" s="230" t="e">
        <f>X2337/'Summary (banks)'!$X$94</f>
        <v>#DIV/0!</v>
      </c>
      <c r="Z2338" s="399"/>
    </row>
    <row r="2339" spans="1:26" s="386" customFormat="1" x14ac:dyDescent="0.25">
      <c r="A2339" s="683"/>
      <c r="B2339" s="688"/>
      <c r="C2339" s="383" t="s">
        <v>446</v>
      </c>
      <c r="D2339" s="264">
        <f>D2337/'Summary (banks)'!$D$97</f>
        <v>0.60514515310193218</v>
      </c>
      <c r="E2339" s="264" t="e">
        <f>E2337/'Summary (banks)'!$E$97</f>
        <v>#DIV/0!</v>
      </c>
      <c r="F2339" s="264" t="e">
        <f>F2337/'Summary (banks)'!$F$97</f>
        <v>#DIV/0!</v>
      </c>
      <c r="G2339" s="264" t="e">
        <f>G2337/'Summary (banks)'!$G$97</f>
        <v>#DIV/0!</v>
      </c>
      <c r="H2339" s="264" t="e">
        <f>H2337/'Summary (banks)'!$H$97</f>
        <v>#DIV/0!</v>
      </c>
      <c r="I2339" s="264" t="e">
        <f>I2337/'Summary (banks)'!$I$97</f>
        <v>#DIV/0!</v>
      </c>
      <c r="J2339" s="264">
        <f>J2337/'Summary (banks)'!$J$97</f>
        <v>1.3035145224437767</v>
      </c>
      <c r="K2339" s="264" t="e">
        <f>K2337/'Summary (banks)'!$K$97</f>
        <v>#DIV/0!</v>
      </c>
      <c r="L2339" s="264" t="e">
        <f>L2337/'Summary (banks)'!$L$97</f>
        <v>#DIV/0!</v>
      </c>
      <c r="M2339" s="264">
        <f>M2337/'Summary (banks)'!$M$97</f>
        <v>0</v>
      </c>
      <c r="N2339" s="264">
        <f>N2337/'Summary (banks)'!$N$97</f>
        <v>1.1077561696804277</v>
      </c>
      <c r="O2339" s="264">
        <f>O2337/'Summary (banks)'!$O$97</f>
        <v>-9.4646353881099721</v>
      </c>
      <c r="P2339" s="264" t="e">
        <f>P2337/'Summary (banks)'!$P$97</f>
        <v>#DIV/0!</v>
      </c>
      <c r="Q2339" s="264" t="e">
        <f>Q2337/'Summary (banks)'!$Q$97</f>
        <v>#DIV/0!</v>
      </c>
      <c r="R2339" s="264">
        <f>R2337/'Summary (banks)'!$R$97</f>
        <v>0.61535338773190429</v>
      </c>
      <c r="S2339" s="264">
        <f>S2337/'Summary (banks)'!$S$97</f>
        <v>1.7949718248807975</v>
      </c>
      <c r="T2339" s="264">
        <f>T2337/'Summary (banks)'!$T$97</f>
        <v>1.8171827847917161</v>
      </c>
      <c r="U2339" s="264">
        <f>U2337/'Summary (banks)'!$U$97</f>
        <v>-1.0541878809286984</v>
      </c>
      <c r="V2339" s="264">
        <f>V2337/'Summary (banks)'!$V$97</f>
        <v>-28.715953307392997</v>
      </c>
      <c r="W2339" s="264" t="e">
        <f>W2337/'Summary (banks)'!$W$97</f>
        <v>#DIV/0!</v>
      </c>
      <c r="X2339" s="264" t="e">
        <f>X2337/'Summary (banks)'!$X$97</f>
        <v>#DIV/0!</v>
      </c>
      <c r="Y2339" s="264"/>
      <c r="Z2339" s="399"/>
    </row>
    <row r="2340" spans="1:26" s="230" customFormat="1" x14ac:dyDescent="0.25">
      <c r="A2340" s="683"/>
      <c r="B2340" s="688"/>
      <c r="C2340" s="385" t="s">
        <v>447</v>
      </c>
      <c r="D2340" s="230">
        <f>D2337/'Summary (banks)'!$D$105</f>
        <v>0.73646800616830621</v>
      </c>
      <c r="E2340" s="230" t="e">
        <f>E2337/'Summary (banks)'!$E$99</f>
        <v>#DIV/0!</v>
      </c>
      <c r="F2340" s="230" t="e">
        <f>F2337/'Summary (banks)'!$F$99</f>
        <v>#DIV/0!</v>
      </c>
      <c r="G2340" s="230" t="e">
        <f>G2337/'Summary (banks)'!$G$99</f>
        <v>#DIV/0!</v>
      </c>
      <c r="H2340" s="230" t="e">
        <f>H2337/'Summary (banks)'!$H$99</f>
        <v>#DIV/0!</v>
      </c>
      <c r="I2340" s="230" t="e">
        <f>I2337/'Summary (banks)'!$I$99</f>
        <v>#DIV/0!</v>
      </c>
      <c r="J2340" s="230">
        <f>J2337/'Summary (banks)'!$J$99</f>
        <v>0.98350081477457907</v>
      </c>
      <c r="K2340" s="230" t="e">
        <f>K2337/'Summary (banks)'!$K$99</f>
        <v>#DIV/0!</v>
      </c>
      <c r="L2340" s="230" t="e">
        <f>L2337/'Summary (banks)'!$L$99</f>
        <v>#DIV/0!</v>
      </c>
      <c r="M2340" s="230">
        <f>M2337/'Summary (banks)'!$M$99</f>
        <v>0</v>
      </c>
      <c r="N2340" s="230">
        <f>N2337/'Summary (banks)'!$N$99</f>
        <v>1.1425868593051256</v>
      </c>
      <c r="O2340" s="230">
        <f>O2337/'Summary (banks)'!$O$99</f>
        <v>0.74994573475146509</v>
      </c>
      <c r="P2340" s="230" t="e">
        <f>P2337/'Summary (banks)'!$P$99</f>
        <v>#DIV/0!</v>
      </c>
      <c r="Q2340" s="230" t="e">
        <f>Q2337/'Summary (banks)'!$Q$99</f>
        <v>#DIV/0!</v>
      </c>
      <c r="R2340" s="230">
        <f>R2337/'Summary (banks)'!$R$99</f>
        <v>0.60422498338602815</v>
      </c>
      <c r="S2340" s="230">
        <f>S2337/'Summary (banks)'!$S$99</f>
        <v>1.2083333333333333</v>
      </c>
      <c r="T2340" s="230">
        <f>T2337/'Summary (banks)'!$T$99</f>
        <v>1.7613317574770075</v>
      </c>
      <c r="U2340" s="230">
        <f>U2337/'Summary (banks)'!$U$99</f>
        <v>-0.6818045191976736</v>
      </c>
      <c r="V2340" s="230">
        <f>V2337/'Summary (banks)'!$V$99</f>
        <v>-18.680981595092025</v>
      </c>
      <c r="W2340" s="230" t="e">
        <f>W2337/'Summary (banks)'!$W$99</f>
        <v>#DIV/0!</v>
      </c>
      <c r="X2340" s="230" t="e">
        <f>X2337/'Summary (banks)'!$X$99</f>
        <v>#DIV/0!</v>
      </c>
      <c r="Z2340" s="399"/>
    </row>
    <row r="2341" spans="1:26" s="51" customFormat="1" ht="15.75" thickBot="1" x14ac:dyDescent="0.3">
      <c r="A2341" s="412"/>
      <c r="B2341" s="199"/>
    </row>
    <row r="2342" spans="1:26" s="204" customFormat="1" ht="15.75" thickBot="1" x14ac:dyDescent="0.3">
      <c r="A2342" s="689" t="s">
        <v>59</v>
      </c>
      <c r="B2342" s="684" t="s">
        <v>331</v>
      </c>
      <c r="C2342" s="188" t="s">
        <v>2</v>
      </c>
      <c r="D2342" s="203">
        <f>SUM(E2342:X2342)</f>
        <v>4167.4786080000003</v>
      </c>
      <c r="E2342" s="203">
        <f>HSBC!C24</f>
        <v>1670.6648</v>
      </c>
      <c r="F2342" s="203">
        <f>Barclays!D16</f>
        <v>336.22760800000003</v>
      </c>
      <c r="G2342" s="203"/>
      <c r="H2342" s="203"/>
      <c r="I2342" s="203">
        <f>'Standard Chartered'!C27</f>
        <v>1236.9951999999998</v>
      </c>
      <c r="J2342" s="188">
        <f>'BNP Paribas'!C31</f>
        <v>171</v>
      </c>
      <c r="K2342" s="188">
        <f>'Crédit Agricole'!C22</f>
        <v>44</v>
      </c>
      <c r="L2342" s="188">
        <f>'Société Générale'!C40</f>
        <v>71</v>
      </c>
      <c r="M2342" s="188">
        <f>'BPCE group'!C29</f>
        <v>0</v>
      </c>
      <c r="N2342" s="188"/>
      <c r="O2342" s="188">
        <f>'Deutsche Bank'!C24</f>
        <v>603</v>
      </c>
      <c r="P2342" s="188"/>
      <c r="Q2342" s="188"/>
      <c r="R2342" s="188">
        <f>ING!E16</f>
        <v>0</v>
      </c>
      <c r="S2342" s="188">
        <f>Rabobank!D21</f>
        <v>31</v>
      </c>
      <c r="T2342" s="188">
        <f>Unicredit!D83</f>
        <v>3.5910000000000002</v>
      </c>
      <c r="U2342" s="188"/>
      <c r="V2342" s="188"/>
      <c r="W2342" s="188"/>
      <c r="X2342" s="188"/>
      <c r="Y2342" s="188"/>
      <c r="Z2342" s="404"/>
    </row>
    <row r="2343" spans="1:26" s="23" customFormat="1" x14ac:dyDescent="0.25">
      <c r="A2343" s="690"/>
      <c r="B2343" s="685"/>
      <c r="C2343" s="189" t="s">
        <v>333</v>
      </c>
      <c r="D2343" s="230">
        <f>D2342/'Summary (banks)'!$D$3</f>
        <v>8.5327911707094653E-3</v>
      </c>
      <c r="E2343" s="230">
        <f>E2342/'Summary (banks)'!$E$3</f>
        <v>3.0986622073578596E-2</v>
      </c>
      <c r="F2343" s="230">
        <f>F2342/'Summary (banks)'!$F$3</f>
        <v>8.3228161135177545E-3</v>
      </c>
      <c r="G2343" s="230">
        <f>G2342/'Summary (banks)'!$G$3</f>
        <v>0</v>
      </c>
      <c r="H2343" s="230">
        <f>H2342/'Summary (banks)'!$H$3</f>
        <v>0</v>
      </c>
      <c r="I2343" s="230">
        <f>I2342/'Summary (banks)'!$I$3</f>
        <v>8.9737719929360971E-2</v>
      </c>
      <c r="J2343" s="230">
        <f>J2342/'Summary (banks)'!$J$3</f>
        <v>3.9824863757045043E-3</v>
      </c>
      <c r="K2343" s="230">
        <f>K2342/'Summary (banks)'!$K$3</f>
        <v>1.356935792265466E-3</v>
      </c>
      <c r="L2343" s="230">
        <f>L2342/'Summary (banks)'!$L$3</f>
        <v>2.7687868034161371E-3</v>
      </c>
      <c r="M2343" s="230">
        <f>M2342/'Summary (banks)'!$M$3</f>
        <v>0</v>
      </c>
      <c r="N2343" s="230">
        <f>N2342/'Summary (banks)'!$N$3</f>
        <v>0</v>
      </c>
      <c r="O2343" s="230">
        <f>O2342/'Summary (banks)'!$O$3</f>
        <v>1.7389047495458086E-2</v>
      </c>
      <c r="P2343" s="230">
        <f>P2342/'Summary (banks)'!$P$3</f>
        <v>0</v>
      </c>
      <c r="Q2343" s="230">
        <f>Q2342/'Summary (banks)'!$Q$3</f>
        <v>0</v>
      </c>
      <c r="R2343" s="230">
        <f>R2342/'Summary (banks)'!$R$3</f>
        <v>0</v>
      </c>
      <c r="S2343" s="230">
        <f>S2342/'Summary (banks)'!$S$3</f>
        <v>2.3820500998924235E-3</v>
      </c>
      <c r="T2343" s="230">
        <f>T2342/'Summary (banks)'!$T$3</f>
        <v>1.6837973865176366E-4</v>
      </c>
      <c r="U2343" s="230">
        <f>U2342/'Summary (banks)'!$U$3</f>
        <v>0</v>
      </c>
      <c r="V2343" s="230">
        <f>V2342/'Summary (banks)'!$V$3</f>
        <v>0</v>
      </c>
      <c r="W2343" s="230">
        <f>W2342/'Summary (banks)'!$W$3</f>
        <v>0</v>
      </c>
      <c r="X2343" s="230">
        <f>X2342/'Summary (banks)'!$X$3</f>
        <v>0</v>
      </c>
      <c r="Y2343" s="204"/>
      <c r="Z2343" s="397"/>
    </row>
    <row r="2344" spans="1:26" s="360" customFormat="1" ht="15.75" thickBot="1" x14ac:dyDescent="0.3">
      <c r="A2344" s="690"/>
      <c r="B2344" s="685"/>
      <c r="C2344" s="359" t="s">
        <v>334</v>
      </c>
      <c r="D2344" s="264">
        <f>D2342/'Summary (banks)'!$D$7</f>
        <v>1.625640967408969E-2</v>
      </c>
      <c r="E2344" s="264">
        <f>E2342/'Summary (banks)'!$E$7</f>
        <v>4.1442086194171716E-2</v>
      </c>
      <c r="F2344" s="264">
        <f>F2342/'Summary (banks)'!$F$7</f>
        <v>1.7413645446759923E-2</v>
      </c>
      <c r="G2344" s="264">
        <f>G2342/'Summary (banks)'!$G$7</f>
        <v>0</v>
      </c>
      <c r="H2344" s="264">
        <f>H2342/'Summary (banks)'!$H$7</f>
        <v>0</v>
      </c>
      <c r="I2344" s="264">
        <f>I2342/'Summary (banks)'!$I$7</f>
        <v>0.11196344050922147</v>
      </c>
      <c r="J2344" s="264">
        <f>J2342/'Summary (banks)'!$J$7</f>
        <v>5.9721300597213008E-3</v>
      </c>
      <c r="K2344" s="264">
        <f>K2342/'Summary (banks)'!$K$7</f>
        <v>4.9655795056991314E-3</v>
      </c>
      <c r="L2344" s="264">
        <f>L2342/'Summary (banks)'!$L$7</f>
        <v>5.2413996751808651E-3</v>
      </c>
      <c r="M2344" s="264">
        <f>M2342/'Summary (banks)'!$M$7</f>
        <v>0</v>
      </c>
      <c r="N2344" s="264">
        <f>N2342/'Summary (banks)'!$N$7</f>
        <v>0</v>
      </c>
      <c r="O2344" s="264">
        <f>O2342/'Summary (banks)'!$O$7</f>
        <v>2.495137998096578E-2</v>
      </c>
      <c r="P2344" s="264">
        <f>P2342/'Summary (banks)'!$P$7</f>
        <v>0</v>
      </c>
      <c r="Q2344" s="264">
        <f>Q2342/'Summary (banks)'!$Q$7</f>
        <v>0</v>
      </c>
      <c r="R2344" s="264">
        <f>R2342/'Summary (banks)'!$R$7</f>
        <v>0</v>
      </c>
      <c r="S2344" s="264">
        <f>S2342/'Summary (banks)'!$S$7</f>
        <v>7.4861144651050468E-3</v>
      </c>
      <c r="T2344" s="264">
        <f>T2342/'Summary (banks)'!$T$7</f>
        <v>2.9739674738560448E-4</v>
      </c>
      <c r="U2344" s="264">
        <f>U2342/'Summary (banks)'!$U$7</f>
        <v>0</v>
      </c>
      <c r="V2344" s="264">
        <f>V2342/'Summary (banks)'!$V$7</f>
        <v>0</v>
      </c>
      <c r="W2344" s="264">
        <f>W2342/'Summary (banks)'!$W$7</f>
        <v>0</v>
      </c>
      <c r="X2344" s="264">
        <f>X2342/'Summary (banks)'!$X$7</f>
        <v>0</v>
      </c>
      <c r="Z2344" s="397"/>
    </row>
    <row r="2345" spans="1:26" s="204" customFormat="1" ht="15.75" thickBot="1" x14ac:dyDescent="0.3">
      <c r="A2345" s="690"/>
      <c r="B2345" s="685"/>
      <c r="C2345" s="188" t="s">
        <v>6</v>
      </c>
      <c r="D2345" s="203">
        <f>SUM(E2345:X2345)</f>
        <v>1565.613006</v>
      </c>
      <c r="E2345" s="203">
        <f>HSBC!E24</f>
        <v>546.36959999999999</v>
      </c>
      <c r="F2345" s="203">
        <f>Barclays!F16</f>
        <v>183.27160599999999</v>
      </c>
      <c r="G2345" s="203"/>
      <c r="H2345" s="203"/>
      <c r="I2345" s="203">
        <f>'Standard Chartered'!E27</f>
        <v>178.51679999999999</v>
      </c>
      <c r="J2345" s="188">
        <f>'BNP Paribas'!E31</f>
        <v>125</v>
      </c>
      <c r="K2345" s="188">
        <f>'Crédit Agricole'!E22</f>
        <v>0</v>
      </c>
      <c r="L2345" s="188">
        <f>'Société Générale'!E40</f>
        <v>76</v>
      </c>
      <c r="M2345" s="188">
        <f>'BPCE group'!E29</f>
        <v>0</v>
      </c>
      <c r="N2345" s="188"/>
      <c r="O2345" s="188">
        <f>'Deutsche Bank'!E24</f>
        <v>450</v>
      </c>
      <c r="P2345" s="188"/>
      <c r="Q2345" s="188"/>
      <c r="R2345" s="188">
        <f>ING!G16</f>
        <v>0</v>
      </c>
      <c r="S2345" s="188">
        <f>Rabobank!F21</f>
        <v>8</v>
      </c>
      <c r="T2345" s="188">
        <f>Unicredit!F83</f>
        <v>-1.5449999999999999</v>
      </c>
      <c r="U2345" s="188"/>
      <c r="V2345" s="188"/>
      <c r="W2345" s="188"/>
      <c r="X2345" s="188"/>
      <c r="Y2345" s="188"/>
      <c r="Z2345" s="404"/>
    </row>
    <row r="2346" spans="1:26" s="23" customFormat="1" x14ac:dyDescent="0.25">
      <c r="A2346" s="690"/>
      <c r="B2346" s="685"/>
      <c r="C2346" s="189" t="s">
        <v>335</v>
      </c>
      <c r="D2346" s="230">
        <f>D2345/'Summary (banks)'!$D$29</f>
        <v>1.6599164389726116E-2</v>
      </c>
      <c r="E2346" s="230">
        <f>E2345/'Summary (banks)'!$E$29</f>
        <v>3.2119573859119094E-2</v>
      </c>
      <c r="F2346" s="230">
        <f>F2345/'Summary (banks)'!$F$29</f>
        <v>3.6740331491712692E-2</v>
      </c>
      <c r="G2346" s="230">
        <f>G2345/'Summary (banks)'!$G$29</f>
        <v>0</v>
      </c>
      <c r="H2346" s="230">
        <f>H2345/'Summary (banks)'!$H$29</f>
        <v>0</v>
      </c>
      <c r="I2346" s="230">
        <f>I2345/'Summary (banks)'!$I$29</f>
        <v>-0.13000656598818117</v>
      </c>
      <c r="J2346" s="230">
        <f>J2345/'Summary (banks)'!$J$29</f>
        <v>1.2768130745658836E-2</v>
      </c>
      <c r="K2346" s="230">
        <f>K2345/'Summary (banks)'!$K$29</f>
        <v>0</v>
      </c>
      <c r="L2346" s="230">
        <f>L2345/'Summary (banks)'!$L$29</f>
        <v>1.2436589756177384E-2</v>
      </c>
      <c r="M2346" s="230">
        <f>M2345/'Summary (banks)'!$M$29</f>
        <v>0</v>
      </c>
      <c r="N2346" s="230">
        <f>N2345/'Summary (banks)'!$N$29</f>
        <v>0</v>
      </c>
      <c r="O2346" s="230">
        <f>O2345/'Summary (banks)'!$O$29</f>
        <v>-9.003601440576231E-2</v>
      </c>
      <c r="P2346" s="230">
        <f>P2345/'Summary (banks)'!$P$29</f>
        <v>0</v>
      </c>
      <c r="Q2346" s="230">
        <f>Q2345/'Summary (banks)'!$Q$29</f>
        <v>0</v>
      </c>
      <c r="R2346" s="230">
        <f>R2345/'Summary (banks)'!$R$29</f>
        <v>0</v>
      </c>
      <c r="S2346" s="230">
        <f>S2345/'Summary (banks)'!$S$29</f>
        <v>2.7884280237016382E-3</v>
      </c>
      <c r="T2346" s="230">
        <f>T2345/'Summary (banks)'!$T$29</f>
        <v>-7.2549107998151781E-4</v>
      </c>
      <c r="U2346" s="230">
        <f>U2345/'Summary (banks)'!$U$29</f>
        <v>0</v>
      </c>
      <c r="V2346" s="230">
        <f>V2345/'Summary (banks)'!$V$29</f>
        <v>0</v>
      </c>
      <c r="W2346" s="230">
        <f>W2345/'Summary (banks)'!$W$29</f>
        <v>0</v>
      </c>
      <c r="X2346" s="230">
        <f>X2345/'Summary (banks)'!$X$29</f>
        <v>0</v>
      </c>
      <c r="Y2346" s="204"/>
      <c r="Z2346" s="397"/>
    </row>
    <row r="2347" spans="1:26" s="360" customFormat="1" ht="15.75" thickBot="1" x14ac:dyDescent="0.3">
      <c r="A2347" s="690"/>
      <c r="B2347" s="685"/>
      <c r="C2347" s="359" t="s">
        <v>336</v>
      </c>
      <c r="D2347" s="264">
        <f>D2345/'Summary (banks)'!$D$33</f>
        <v>2.3130621190741971E-2</v>
      </c>
      <c r="E2347" s="264">
        <f>E2345/'Summary (banks)'!$E$33</f>
        <v>3.1237113402061853E-2</v>
      </c>
      <c r="F2347" s="264">
        <f>F2345/'Summary (banks)'!$F$33</f>
        <v>5.7130584192439833E-2</v>
      </c>
      <c r="G2347" s="264">
        <f>G2345/'Summary (banks)'!$G$33</f>
        <v>0</v>
      </c>
      <c r="H2347" s="264">
        <f>H2345/'Summary (banks)'!$H$33</f>
        <v>0</v>
      </c>
      <c r="I2347" s="264">
        <f>I2345/'Summary (banks)'!$I$33</f>
        <v>0.65131578947368551</v>
      </c>
      <c r="J2347" s="264">
        <f>J2345/'Summary (banks)'!$J$33</f>
        <v>1.5933715742511154E-2</v>
      </c>
      <c r="K2347" s="264">
        <f>K2345/'Summary (banks)'!$K$33</f>
        <v>0</v>
      </c>
      <c r="L2347" s="264">
        <f>L2345/'Summary (banks)'!$L$33</f>
        <v>1.7048003589053388E-2</v>
      </c>
      <c r="M2347" s="264">
        <f>M2345/'Summary (banks)'!$M$33</f>
        <v>0</v>
      </c>
      <c r="N2347" s="264">
        <f>N2345/'Summary (banks)'!$N$33</f>
        <v>0</v>
      </c>
      <c r="O2347" s="264">
        <f>O2345/'Summary (banks)'!$O$33</f>
        <v>-0.5992010652463382</v>
      </c>
      <c r="P2347" s="264">
        <f>P2345/'Summary (banks)'!$P$33</f>
        <v>0</v>
      </c>
      <c r="Q2347" s="264">
        <f>Q2345/'Summary (banks)'!$Q$33</f>
        <v>0</v>
      </c>
      <c r="R2347" s="264">
        <f>R2345/'Summary (banks)'!$R$33</f>
        <v>0</v>
      </c>
      <c r="S2347" s="264">
        <f>S2345/'Summary (banks)'!$S$33</f>
        <v>1.0403120936280884E-2</v>
      </c>
      <c r="T2347" s="264">
        <f>T2345/'Summary (banks)'!$T$33</f>
        <v>-5.509117321734593E-4</v>
      </c>
      <c r="U2347" s="264">
        <f>U2345/'Summary (banks)'!$U$33</f>
        <v>0</v>
      </c>
      <c r="V2347" s="264">
        <f>V2345/'Summary (banks)'!$V$33</f>
        <v>0</v>
      </c>
      <c r="W2347" s="264">
        <f>W2345/'Summary (banks)'!$W$33</f>
        <v>0</v>
      </c>
      <c r="X2347" s="264">
        <f>X2345/'Summary (banks)'!$X$33</f>
        <v>0</v>
      </c>
      <c r="Z2347" s="397"/>
    </row>
    <row r="2348" spans="1:26" s="204" customFormat="1" ht="15.75" thickBot="1" x14ac:dyDescent="0.3">
      <c r="A2348" s="690"/>
      <c r="B2348" s="685"/>
      <c r="C2348" s="188" t="s">
        <v>400</v>
      </c>
      <c r="D2348" s="203">
        <f>SUM(E2348:X2348)</f>
        <v>943.03433599999994</v>
      </c>
      <c r="E2348" s="203">
        <f>HSBC!F24</f>
        <v>256.05439999999999</v>
      </c>
      <c r="F2348" s="203">
        <f>Barclays!G16</f>
        <v>66.143135999999998</v>
      </c>
      <c r="G2348" s="203"/>
      <c r="H2348" s="203"/>
      <c r="I2348" s="203">
        <f>'Standard Chartered'!F27</f>
        <v>358.83679999999998</v>
      </c>
      <c r="J2348" s="188">
        <f>'BNP Paribas'!F31</f>
        <v>48</v>
      </c>
      <c r="K2348" s="188">
        <f>'Crédit Agricole'!F22</f>
        <v>7</v>
      </c>
      <c r="L2348" s="188">
        <f>'Société Générale'!G40</f>
        <v>0</v>
      </c>
      <c r="M2348" s="188">
        <f>'BPCE group'!F29</f>
        <v>0</v>
      </c>
      <c r="N2348" s="188"/>
      <c r="O2348" s="188">
        <f>'Deutsche Bank'!F24</f>
        <v>201</v>
      </c>
      <c r="P2348" s="188"/>
      <c r="Q2348" s="188"/>
      <c r="R2348" s="188">
        <f>ING!H16</f>
        <v>0</v>
      </c>
      <c r="S2348" s="188">
        <f>Rabobank!G21</f>
        <v>6</v>
      </c>
      <c r="T2348" s="188"/>
      <c r="U2348" s="188"/>
      <c r="V2348" s="188"/>
      <c r="W2348" s="188"/>
      <c r="X2348" s="188"/>
      <c r="Y2348" s="188"/>
      <c r="Z2348" s="404"/>
    </row>
    <row r="2349" spans="1:26" s="23" customFormat="1" x14ac:dyDescent="0.25">
      <c r="A2349" s="690"/>
      <c r="B2349" s="685"/>
      <c r="C2349" s="189" t="s">
        <v>401</v>
      </c>
      <c r="D2349" s="230">
        <f>D2348/'Summary (banks)'!$D$42</f>
        <v>3.380368358593807E-2</v>
      </c>
      <c r="E2349" s="230">
        <f>E2348/'Summary (banks)'!$E$42</f>
        <v>8.4398216939078757E-2</v>
      </c>
      <c r="F2349" s="230">
        <f>F2348/'Summary (banks)'!$F$42</f>
        <v>4.1025641025641033E-2</v>
      </c>
      <c r="G2349" s="230">
        <f>G2348/'Summary (banks)'!$G$42</f>
        <v>0</v>
      </c>
      <c r="H2349" s="230">
        <f>H2348/'Summary (banks)'!$H$42</f>
        <v>0</v>
      </c>
      <c r="I2349" s="230">
        <f>I2348/'Summary (banks)'!$I$42</f>
        <v>0.3457862728062554</v>
      </c>
      <c r="J2349" s="230">
        <f>J2348/'Summary (banks)'!$J$42</f>
        <v>1.4392803598200899E-2</v>
      </c>
      <c r="K2349" s="230">
        <f>K2348/'Summary (banks)'!$K$42</f>
        <v>2.3411371237458192E-3</v>
      </c>
      <c r="L2349" s="230">
        <f>L2348/'Summary (banks)'!$L$42</f>
        <v>0</v>
      </c>
      <c r="M2349" s="230">
        <f>M2348/'Summary (banks)'!$M$42</f>
        <v>0</v>
      </c>
      <c r="N2349" s="230">
        <f>N2348/'Summary (banks)'!$N$42</f>
        <v>0</v>
      </c>
      <c r="O2349" s="230">
        <f>O2348/'Summary (banks)'!$O$42</f>
        <v>0.23843416370106763</v>
      </c>
      <c r="P2349" s="230">
        <f>P2348/'Summary (banks)'!$P$42</f>
        <v>0</v>
      </c>
      <c r="Q2349" s="230">
        <f>Q2348/'Summary (banks)'!$Q$42</f>
        <v>0</v>
      </c>
      <c r="R2349" s="230">
        <f>R2348/'Summary (banks)'!$R$42</f>
        <v>0</v>
      </c>
      <c r="S2349" s="230">
        <f>S2348/'Summary (banks)'!$S$42</f>
        <v>9.1603053435114507E-3</v>
      </c>
      <c r="T2349" s="230">
        <f>T2348/'Summary (banks)'!$T$42</f>
        <v>0</v>
      </c>
      <c r="U2349" s="230">
        <f>U2348/'Summary (banks)'!$U$42</f>
        <v>0</v>
      </c>
      <c r="V2349" s="230">
        <f>V2348/'Summary (banks)'!$V$42</f>
        <v>0</v>
      </c>
      <c r="W2349" s="230">
        <f>W2348/'Summary (banks)'!$W$42</f>
        <v>0</v>
      </c>
      <c r="X2349" s="230">
        <f>X2348/'Summary (banks)'!$X$42</f>
        <v>0</v>
      </c>
      <c r="Y2349" s="204"/>
      <c r="Z2349" s="397"/>
    </row>
    <row r="2350" spans="1:26" s="360" customFormat="1" ht="15.75" thickBot="1" x14ac:dyDescent="0.3">
      <c r="A2350" s="690"/>
      <c r="B2350" s="685"/>
      <c r="C2350" s="359" t="s">
        <v>402</v>
      </c>
      <c r="D2350" s="264">
        <f>D2348/'Summary (banks)'!$D$46</f>
        <v>5.0602460689263176E-2</v>
      </c>
      <c r="E2350" s="264">
        <f>E2348/'Summary (banks)'!$E$46</f>
        <v>8.7627275532243143E-2</v>
      </c>
      <c r="F2350" s="264">
        <f>F2348/'Summary (banks)'!$F$46</f>
        <v>4.747774480712167E-2</v>
      </c>
      <c r="G2350" s="264">
        <f>G2348/'Summary (banks)'!$G$46</f>
        <v>0</v>
      </c>
      <c r="H2350" s="264">
        <f>H2348/'Summary (banks)'!$H$46</f>
        <v>0</v>
      </c>
      <c r="I2350" s="264">
        <f>I2348/'Summary (banks)'!$I$46</f>
        <v>0.34133790737564323</v>
      </c>
      <c r="J2350" s="264">
        <f>J2348/'Summary (banks)'!$J$46</f>
        <v>2.2253129346314324E-2</v>
      </c>
      <c r="K2350" s="264">
        <f>K2348/'Summary (banks)'!$K$46</f>
        <v>9.9009900990099011E-3</v>
      </c>
      <c r="L2350" s="264">
        <f>L2348/'Summary (banks)'!$L$46</f>
        <v>0</v>
      </c>
      <c r="M2350" s="264">
        <f>M2348/'Summary (banks)'!$M$46</f>
        <v>0</v>
      </c>
      <c r="N2350" s="264">
        <f>N2348/'Summary (banks)'!$N$46</f>
        <v>0</v>
      </c>
      <c r="O2350" s="264">
        <f>O2348/'Summary (banks)'!$O$46</f>
        <v>0.16067146282973621</v>
      </c>
      <c r="P2350" s="264">
        <f>P2348/'Summary (banks)'!$P$46</f>
        <v>0</v>
      </c>
      <c r="Q2350" s="264">
        <f>Q2348/'Summary (banks)'!$Q$46</f>
        <v>0</v>
      </c>
      <c r="R2350" s="264">
        <f>R2348/'Summary (banks)'!$R$46</f>
        <v>0</v>
      </c>
      <c r="S2350" s="264">
        <f>S2348/'Summary (banks)'!$S$46</f>
        <v>1.3921113689095127E-2</v>
      </c>
      <c r="T2350" s="264">
        <f>T2348/'Summary (banks)'!$T$46</f>
        <v>0</v>
      </c>
      <c r="U2350" s="264">
        <f>U2348/'Summary (banks)'!$U$46</f>
        <v>0</v>
      </c>
      <c r="V2350" s="264">
        <f>V2348/'Summary (banks)'!$V$46</f>
        <v>0</v>
      </c>
      <c r="W2350" s="264">
        <f>W2348/'Summary (banks)'!$W$46</f>
        <v>0</v>
      </c>
      <c r="X2350" s="264">
        <f>X2348/'Summary (banks)'!$X$46</f>
        <v>0</v>
      </c>
      <c r="Z2350" s="397"/>
    </row>
    <row r="2351" spans="1:26" s="204" customFormat="1" ht="15.75" thickBot="1" x14ac:dyDescent="0.3">
      <c r="A2351" s="690"/>
      <c r="B2351" s="685"/>
      <c r="C2351" s="188" t="s">
        <v>3</v>
      </c>
      <c r="D2351" s="188">
        <f>SUM(E2351:X2351)</f>
        <v>87399</v>
      </c>
      <c r="E2351" s="188">
        <f>HSBC!D24</f>
        <v>33062</v>
      </c>
      <c r="F2351" s="188">
        <f>Barclays!E16</f>
        <v>14180</v>
      </c>
      <c r="G2351" s="188"/>
      <c r="H2351" s="188"/>
      <c r="I2351" s="188">
        <f>'Standard Chartered'!D27</f>
        <v>19731</v>
      </c>
      <c r="J2351" s="188">
        <f>'BNP Paribas'!D31</f>
        <v>4109</v>
      </c>
      <c r="K2351" s="188">
        <f>'Crédit Agricole'!D22</f>
        <v>135</v>
      </c>
      <c r="L2351" s="188">
        <f>'Société Générale'!D40</f>
        <v>4605</v>
      </c>
      <c r="M2351" s="188">
        <f>'BPCE group'!D29</f>
        <v>4</v>
      </c>
      <c r="N2351" s="188"/>
      <c r="O2351" s="188">
        <f>'Deutsche Bank'!D24</f>
        <v>11368</v>
      </c>
      <c r="P2351" s="188"/>
      <c r="Q2351" s="188"/>
      <c r="R2351" s="188">
        <f>ING!F16</f>
        <v>0</v>
      </c>
      <c r="S2351" s="188">
        <f>Rabobank!E21</f>
        <v>126</v>
      </c>
      <c r="T2351" s="188">
        <f>Unicredit!E83</f>
        <v>79</v>
      </c>
      <c r="U2351" s="188"/>
      <c r="V2351" s="188"/>
      <c r="W2351" s="188"/>
      <c r="X2351" s="188"/>
      <c r="Y2351" s="188"/>
      <c r="Z2351" s="404"/>
    </row>
    <row r="2352" spans="1:26" s="23" customFormat="1" x14ac:dyDescent="0.25">
      <c r="A2352" s="690"/>
      <c r="B2352" s="685"/>
      <c r="C2352" s="189" t="s">
        <v>337</v>
      </c>
      <c r="D2352" s="230">
        <f>D2351/'Summary (banks)'!$D$16</f>
        <v>4.1665911840786725E-2</v>
      </c>
      <c r="E2352" s="230">
        <f>E2351/'Summary (banks)'!$E$16</f>
        <v>0.12767518555419108</v>
      </c>
      <c r="F2352" s="230">
        <f>F2351/'Summary (banks)'!$F$16</f>
        <v>0.10832696715049656</v>
      </c>
      <c r="G2352" s="230">
        <f>G2351/'Summary (banks)'!$G$16</f>
        <v>0</v>
      </c>
      <c r="H2352" s="230">
        <f>H2351/'Summary (banks)'!$H$16</f>
        <v>0</v>
      </c>
      <c r="I2352" s="230">
        <f>I2351/'Summary (banks)'!$I$16</f>
        <v>0.2259671545385831</v>
      </c>
      <c r="J2352" s="230">
        <f>J2351/'Summary (banks)'!$J$16</f>
        <v>2.263275883911408E-2</v>
      </c>
      <c r="K2352" s="230">
        <f>K2351/'Summary (banks)'!$K$16</f>
        <v>9.76816879395676E-4</v>
      </c>
      <c r="L2352" s="230">
        <f>L2351/'Summary (banks)'!$L$16</f>
        <v>3.496158401409092E-2</v>
      </c>
      <c r="M2352" s="230">
        <f>M2351/'Summary (banks)'!$M$16</f>
        <v>3.8877603584515052E-5</v>
      </c>
      <c r="N2352" s="230">
        <f>N2351/'Summary (banks)'!$N$16</f>
        <v>0</v>
      </c>
      <c r="O2352" s="230">
        <f>O2351/'Summary (banks)'!$O$16</f>
        <v>0.11243756490776916</v>
      </c>
      <c r="P2352" s="230">
        <f>P2351/'Summary (banks)'!$P$16</f>
        <v>0</v>
      </c>
      <c r="Q2352" s="230">
        <f>Q2351/'Summary (banks)'!$Q$16</f>
        <v>0</v>
      </c>
      <c r="R2352" s="230">
        <f>R2351/'Summary (banks)'!$R$16</f>
        <v>0</v>
      </c>
      <c r="S2352" s="230">
        <f>S2351/'Summary (banks)'!$S$16</f>
        <v>2.6833631484794273E-3</v>
      </c>
      <c r="T2352" s="230">
        <f>T2351/'Summary (banks)'!$T$16</f>
        <v>6.5432558910009529E-4</v>
      </c>
      <c r="U2352" s="230">
        <f>U2351/'Summary (banks)'!$U$16</f>
        <v>0</v>
      </c>
      <c r="V2352" s="230">
        <f>V2351/'Summary (banks)'!$V$16</f>
        <v>0</v>
      </c>
      <c r="W2352" s="230">
        <f>W2351/'Summary (banks)'!$W$16</f>
        <v>0</v>
      </c>
      <c r="X2352" s="230">
        <f>X2351/'Summary (banks)'!$X$16</f>
        <v>0</v>
      </c>
      <c r="Y2352" s="204"/>
      <c r="Z2352" s="397"/>
    </row>
    <row r="2353" spans="1:26" s="365" customFormat="1" ht="15.75" thickBot="1" x14ac:dyDescent="0.3">
      <c r="A2353" s="690"/>
      <c r="B2353" s="685"/>
      <c r="C2353" s="359" t="s">
        <v>338</v>
      </c>
      <c r="D2353" s="264">
        <f>D2351/'Summary (banks)'!$D$20</f>
        <v>7.4556685482350588E-2</v>
      </c>
      <c r="E2353" s="264">
        <f>E2351/'Summary (banks)'!$E$20</f>
        <v>0.15421068588353273</v>
      </c>
      <c r="F2353" s="264">
        <f>F2351/'Summary (banks)'!$F$20</f>
        <v>0.17234254600257662</v>
      </c>
      <c r="G2353" s="264">
        <f>G2351/'Summary (banks)'!$G$20</f>
        <v>0</v>
      </c>
      <c r="H2353" s="264">
        <f>H2351/'Summary (banks)'!$H$20</f>
        <v>0</v>
      </c>
      <c r="I2353" s="264">
        <f>I2351/'Summary (banks)'!$I$20</f>
        <v>0.2308664365529749</v>
      </c>
      <c r="J2353" s="264">
        <f>J2351/'Summary (banks)'!$J$20</f>
        <v>3.298547001685799E-2</v>
      </c>
      <c r="K2353" s="264">
        <f>K2351/'Summary (banks)'!$K$20</f>
        <v>3.9225941422594141E-3</v>
      </c>
      <c r="L2353" s="264">
        <f>L2351/'Summary (banks)'!$L$20</f>
        <v>5.7487765904324375E-2</v>
      </c>
      <c r="M2353" s="264">
        <f>M2351/'Summary (banks)'!$M$20</f>
        <v>3.4320034320034319E-4</v>
      </c>
      <c r="N2353" s="264">
        <f>N2351/'Summary (banks)'!$N$20</f>
        <v>0</v>
      </c>
      <c r="O2353" s="264">
        <f>O2351/'Summary (banks)'!$O$20</f>
        <v>0.20539134205391343</v>
      </c>
      <c r="P2353" s="264">
        <f>P2351/'Summary (banks)'!$P$20</f>
        <v>0</v>
      </c>
      <c r="Q2353" s="264">
        <f>Q2351/'Summary (banks)'!$Q$20</f>
        <v>0</v>
      </c>
      <c r="R2353" s="264">
        <f>R2351/'Summary (banks)'!$R$20</f>
        <v>0</v>
      </c>
      <c r="S2353" s="264">
        <f>S2351/'Summary (banks)'!$S$20</f>
        <v>1.0574905581200169E-2</v>
      </c>
      <c r="T2353" s="264">
        <f>T2351/'Summary (banks)'!$T$20</f>
        <v>1.0841224097708248E-3</v>
      </c>
      <c r="U2353" s="264">
        <f>U2351/'Summary (banks)'!$U$20</f>
        <v>0</v>
      </c>
      <c r="V2353" s="264">
        <f>V2351/'Summary (banks)'!$V$20</f>
        <v>0</v>
      </c>
      <c r="W2353" s="264">
        <f>W2351/'Summary (banks)'!$W$20</f>
        <v>0</v>
      </c>
      <c r="X2353" s="264">
        <f>X2351/'Summary (banks)'!$X$20</f>
        <v>0</v>
      </c>
      <c r="Y2353" s="360"/>
      <c r="Z2353" s="397"/>
    </row>
    <row r="2354" spans="1:26" s="230" customFormat="1" ht="15" customHeight="1" thickTop="1" thickBot="1" x14ac:dyDescent="0.3">
      <c r="A2354" s="690"/>
      <c r="B2354" s="685"/>
      <c r="C2354" s="190" t="s">
        <v>405</v>
      </c>
      <c r="D2354" s="188"/>
      <c r="E2354" s="190"/>
      <c r="F2354" s="190"/>
      <c r="G2354" s="190"/>
      <c r="H2354" s="188"/>
      <c r="I2354" s="188"/>
      <c r="J2354" s="190"/>
      <c r="K2354" s="190"/>
      <c r="L2354" s="190"/>
      <c r="M2354" s="190"/>
      <c r="N2354" s="190"/>
      <c r="O2354" s="190"/>
      <c r="P2354" s="188"/>
      <c r="Q2354" s="188"/>
      <c r="R2354" s="190"/>
      <c r="S2354" s="190"/>
      <c r="T2354" s="188"/>
      <c r="U2354" s="188"/>
      <c r="V2354" s="188"/>
      <c r="W2354" s="188"/>
      <c r="X2354" s="188"/>
      <c r="Y2354" s="190"/>
      <c r="Z2354" s="405"/>
    </row>
    <row r="2355" spans="1:26" s="204" customFormat="1" ht="15.75" thickBot="1" x14ac:dyDescent="0.3">
      <c r="A2355" s="690"/>
      <c r="B2355" s="686"/>
      <c r="C2355" s="191" t="s">
        <v>406</v>
      </c>
      <c r="D2355" s="192"/>
      <c r="E2355" s="192"/>
      <c r="F2355" s="192"/>
      <c r="G2355" s="192"/>
      <c r="H2355" s="192"/>
      <c r="I2355" s="192"/>
      <c r="J2355" s="192"/>
      <c r="K2355" s="192"/>
      <c r="L2355" s="192"/>
      <c r="M2355" s="192"/>
      <c r="N2355" s="192"/>
      <c r="O2355" s="192"/>
      <c r="P2355" s="192"/>
      <c r="Q2355" s="192"/>
      <c r="R2355" s="192"/>
      <c r="S2355" s="192"/>
      <c r="T2355" s="192"/>
      <c r="U2355" s="192"/>
      <c r="V2355" s="192"/>
      <c r="W2355" s="192"/>
      <c r="X2355" s="192"/>
      <c r="Y2355" s="192"/>
      <c r="Z2355" s="398"/>
    </row>
    <row r="2356" spans="1:26" s="23" customFormat="1" ht="16.5" thickTop="1" thickBot="1" x14ac:dyDescent="0.3">
      <c r="A2356" s="690"/>
      <c r="B2356" s="687" t="s">
        <v>82</v>
      </c>
      <c r="C2356" s="200" t="s">
        <v>91</v>
      </c>
      <c r="D2356" s="200">
        <f>D2348/D2345</f>
        <v>0.60234191488314703</v>
      </c>
      <c r="E2356" s="200">
        <f>E2348/E2345</f>
        <v>0.46864686468646866</v>
      </c>
      <c r="F2356" s="200">
        <f t="shared" ref="F2356:X2356" si="136">F2348/F2345</f>
        <v>0.36090225563909778</v>
      </c>
      <c r="G2356" s="200" t="e">
        <f t="shared" si="136"/>
        <v>#DIV/0!</v>
      </c>
      <c r="H2356" s="200" t="e">
        <f t="shared" si="136"/>
        <v>#DIV/0!</v>
      </c>
      <c r="I2356" s="200">
        <f t="shared" si="136"/>
        <v>2.0101010101010099</v>
      </c>
      <c r="J2356" s="200">
        <f t="shared" si="136"/>
        <v>0.38400000000000001</v>
      </c>
      <c r="K2356" s="200" t="e">
        <f t="shared" si="136"/>
        <v>#DIV/0!</v>
      </c>
      <c r="L2356" s="200">
        <f t="shared" si="136"/>
        <v>0</v>
      </c>
      <c r="M2356" s="200" t="e">
        <f t="shared" si="136"/>
        <v>#DIV/0!</v>
      </c>
      <c r="N2356" s="200" t="e">
        <f t="shared" si="136"/>
        <v>#DIV/0!</v>
      </c>
      <c r="O2356" s="200">
        <f t="shared" si="136"/>
        <v>0.44666666666666666</v>
      </c>
      <c r="P2356" s="200" t="e">
        <f t="shared" si="136"/>
        <v>#DIV/0!</v>
      </c>
      <c r="Q2356" s="200" t="e">
        <f t="shared" si="136"/>
        <v>#DIV/0!</v>
      </c>
      <c r="R2356" s="200" t="e">
        <f t="shared" si="136"/>
        <v>#DIV/0!</v>
      </c>
      <c r="S2356" s="200">
        <f t="shared" si="136"/>
        <v>0.75</v>
      </c>
      <c r="T2356" s="200">
        <f t="shared" si="136"/>
        <v>0</v>
      </c>
      <c r="U2356" s="200" t="e">
        <f t="shared" si="136"/>
        <v>#DIV/0!</v>
      </c>
      <c r="V2356" s="200" t="e">
        <f t="shared" si="136"/>
        <v>#DIV/0!</v>
      </c>
      <c r="W2356" s="200" t="e">
        <f t="shared" si="136"/>
        <v>#DIV/0!</v>
      </c>
      <c r="X2356" s="200" t="e">
        <f t="shared" si="136"/>
        <v>#DIV/0!</v>
      </c>
      <c r="Y2356" s="200"/>
      <c r="Z2356" s="406" t="e">
        <f>MEDIAN(E2356:X2356)</f>
        <v>#DIV/0!</v>
      </c>
    </row>
    <row r="2357" spans="1:26" s="204" customFormat="1" ht="15.75" thickBot="1" x14ac:dyDescent="0.3">
      <c r="A2357" s="690"/>
      <c r="B2357" s="688"/>
      <c r="C2357" s="193" t="s">
        <v>407</v>
      </c>
      <c r="Z2357" s="397"/>
    </row>
    <row r="2358" spans="1:26" s="204" customFormat="1" ht="15.75" thickBot="1" x14ac:dyDescent="0.3">
      <c r="A2358" s="690"/>
      <c r="B2358" s="688"/>
      <c r="C2358" s="188" t="s">
        <v>497</v>
      </c>
      <c r="D2358" s="233">
        <f t="shared" ref="D2358:X2358" si="137">D2345/D2351</f>
        <v>1.7913397247108092E-2</v>
      </c>
      <c r="E2358" s="188">
        <f t="shared" si="137"/>
        <v>1.6525606436392233E-2</v>
      </c>
      <c r="F2358" s="188">
        <f t="shared" si="137"/>
        <v>1.2924654866008462E-2</v>
      </c>
      <c r="G2358" s="188" t="e">
        <f t="shared" si="137"/>
        <v>#DIV/0!</v>
      </c>
      <c r="H2358" s="188" t="e">
        <f t="shared" si="137"/>
        <v>#DIV/0!</v>
      </c>
      <c r="I2358" s="188">
        <f t="shared" si="137"/>
        <v>9.0475292686635241E-3</v>
      </c>
      <c r="J2358" s="188">
        <f t="shared" si="137"/>
        <v>3.0421027013871987E-2</v>
      </c>
      <c r="K2358" s="188">
        <f t="shared" si="137"/>
        <v>0</v>
      </c>
      <c r="L2358" s="233">
        <f t="shared" si="137"/>
        <v>1.6503800217155265E-2</v>
      </c>
      <c r="M2358" s="188">
        <f t="shared" si="137"/>
        <v>0</v>
      </c>
      <c r="N2358" s="188" t="e">
        <f t="shared" si="137"/>
        <v>#DIV/0!</v>
      </c>
      <c r="O2358" s="188">
        <f t="shared" si="137"/>
        <v>3.9584799437016184E-2</v>
      </c>
      <c r="P2358" s="188" t="e">
        <f t="shared" si="137"/>
        <v>#DIV/0!</v>
      </c>
      <c r="Q2358" s="188" t="e">
        <f t="shared" si="137"/>
        <v>#DIV/0!</v>
      </c>
      <c r="R2358" s="188" t="e">
        <f t="shared" si="137"/>
        <v>#DIV/0!</v>
      </c>
      <c r="S2358" s="188">
        <f t="shared" si="137"/>
        <v>6.3492063492063489E-2</v>
      </c>
      <c r="T2358" s="188">
        <f t="shared" si="137"/>
        <v>-1.9556962025316454E-2</v>
      </c>
      <c r="U2358" s="188" t="e">
        <f t="shared" si="137"/>
        <v>#DIV/0!</v>
      </c>
      <c r="V2358" s="188" t="e">
        <f t="shared" si="137"/>
        <v>#DIV/0!</v>
      </c>
      <c r="W2358" s="188" t="e">
        <f t="shared" si="137"/>
        <v>#DIV/0!</v>
      </c>
      <c r="X2358" s="188" t="e">
        <f t="shared" si="137"/>
        <v>#DIV/0!</v>
      </c>
      <c r="Y2358" s="188"/>
      <c r="Z2358" s="404"/>
    </row>
    <row r="2359" spans="1:26" s="204" customFormat="1" x14ac:dyDescent="0.25">
      <c r="A2359" s="690"/>
      <c r="B2359" s="688"/>
      <c r="C2359" s="189" t="s">
        <v>445</v>
      </c>
      <c r="D2359" s="234">
        <f>D2358/'Summary (banks)'!$D$81</f>
        <v>0.39838716246399797</v>
      </c>
      <c r="E2359" s="230">
        <f>E2358/'Summary (banks)'!$E$81</f>
        <v>0.25157256454885751</v>
      </c>
      <c r="F2359" s="230">
        <f>F2358/'Summary (banks)'!$F$81</f>
        <v>0.33916145220487953</v>
      </c>
      <c r="G2359" s="230" t="e">
        <f>G2358/'Summary (banks)'!$G$81</f>
        <v>#DIV/0!</v>
      </c>
      <c r="H2359" s="230" t="e">
        <f>H2358/'Summary (banks)'!$H$81</f>
        <v>#DIV/0!</v>
      </c>
      <c r="I2359" s="230">
        <f>I2358/'Summary (banks)'!$I$81</f>
        <v>-0.57533390750372526</v>
      </c>
      <c r="J2359" s="230">
        <f>J2358/'Summary (banks)'!$J$81</f>
        <v>0.56414380749698401</v>
      </c>
      <c r="K2359" s="230">
        <f>K2358/'Summary (banks)'!$K$81</f>
        <v>0</v>
      </c>
      <c r="L2359" s="230">
        <f>L2358/'Summary (banks)'!$L$81</f>
        <v>0.3557215757491119</v>
      </c>
      <c r="M2359" s="230">
        <f>M2358/'Summary (banks)'!$M$81</f>
        <v>0</v>
      </c>
      <c r="N2359" s="230" t="e">
        <f>N2358/'Summary (banks)'!$N$81</f>
        <v>#DIV/0!</v>
      </c>
      <c r="O2359" s="230">
        <f>O2358/'Summary (banks)'!$O$81</f>
        <v>-0.80076453522999624</v>
      </c>
      <c r="P2359" s="230" t="e">
        <f>P2358/'Summary (banks)'!$P$81</f>
        <v>#DIV/0!</v>
      </c>
      <c r="Q2359" s="230" t="e">
        <f>Q2358/'Summary (banks)'!$Q$81</f>
        <v>#DIV/0!</v>
      </c>
      <c r="R2359" s="230" t="e">
        <f>R2358/'Summary (banks)'!$R$81</f>
        <v>#DIV/0!</v>
      </c>
      <c r="S2359" s="230">
        <f>S2358/'Summary (banks)'!$S$81</f>
        <v>1.0391541768328103</v>
      </c>
      <c r="T2359" s="230">
        <f>T2358/'Summary (banks)'!$T$81</f>
        <v>-1.1087615891337792</v>
      </c>
      <c r="U2359" s="230" t="e">
        <f>U2358/'Summary (banks)'!$U$81</f>
        <v>#DIV/0!</v>
      </c>
      <c r="V2359" s="230" t="e">
        <f>V2358/'Summary (banks)'!$V$81</f>
        <v>#DIV/0!</v>
      </c>
      <c r="W2359" s="230" t="e">
        <f>W2358/'Summary (banks)'!$W$81</f>
        <v>#DIV/0!</v>
      </c>
      <c r="X2359" s="230" t="e">
        <f>X2358/'Summary (banks)'!$X$81</f>
        <v>#DIV/0!</v>
      </c>
      <c r="Z2359" s="397"/>
    </row>
    <row r="2360" spans="1:26" s="364" customFormat="1" x14ac:dyDescent="0.25">
      <c r="A2360" s="690"/>
      <c r="B2360" s="688"/>
      <c r="C2360" s="359" t="s">
        <v>446</v>
      </c>
      <c r="D2360" s="363">
        <f>D2358/'Summary (banks)'!$D$84</f>
        <v>0.31024208011791998</v>
      </c>
      <c r="E2360" s="264">
        <f>E2358/'Summary (banks)'!$E$84</f>
        <v>0.20256127662679366</v>
      </c>
      <c r="F2360" s="264">
        <f>F2358/'Summary (banks)'!$F$84</f>
        <v>0.33149437279164773</v>
      </c>
      <c r="G2360" s="264" t="e">
        <f>G2358/'Summary (banks)'!$G$84</f>
        <v>#DIV/0!</v>
      </c>
      <c r="H2360" s="264" t="e">
        <f>H2358/'Summary (banks)'!$H$84</f>
        <v>#DIV/0!</v>
      </c>
      <c r="I2360" s="264">
        <f>I2358/'Summary (banks)'!$I$84</f>
        <v>2.8211800693005182</v>
      </c>
      <c r="J2360" s="264">
        <f>J2358/'Summary (banks)'!$J$84</f>
        <v>0.48305256024449122</v>
      </c>
      <c r="K2360" s="264">
        <f>K2358/'Summary (banks)'!$K$84</f>
        <v>0</v>
      </c>
      <c r="L2360" s="264">
        <f>L2358/'Summary (banks)'!$L$84</f>
        <v>0.29655011498317752</v>
      </c>
      <c r="M2360" s="264">
        <f>M2358/'Summary (banks)'!$M$84</f>
        <v>0</v>
      </c>
      <c r="N2360" s="264" t="e">
        <f>N2358/'Summary (banks)'!$N$84</f>
        <v>#DIV/0!</v>
      </c>
      <c r="O2360" s="264">
        <f>O2358/'Summary (banks)'!$O$84</f>
        <v>-2.9173628218907743</v>
      </c>
      <c r="P2360" s="264" t="e">
        <f>P2358/'Summary (banks)'!$P$84</f>
        <v>#DIV/0!</v>
      </c>
      <c r="Q2360" s="264" t="e">
        <f>Q2358/'Summary (banks)'!$Q$84</f>
        <v>#DIV/0!</v>
      </c>
      <c r="R2360" s="264" t="e">
        <f>R2358/'Summary (banks)'!$R$84</f>
        <v>#DIV/0!</v>
      </c>
      <c r="S2360" s="264">
        <f>S2358/'Summary (banks)'!$S$84</f>
        <v>0.98375544409354554</v>
      </c>
      <c r="T2360" s="264">
        <f>T2358/'Summary (banks)'!$T$84</f>
        <v>-0.50816377118329081</v>
      </c>
      <c r="U2360" s="264" t="e">
        <f>U2358/'Summary (banks)'!$U$84</f>
        <v>#DIV/0!</v>
      </c>
      <c r="V2360" s="264" t="e">
        <f>V2358/'Summary (banks)'!$V$84</f>
        <v>#DIV/0!</v>
      </c>
      <c r="W2360" s="264" t="e">
        <f>W2358/'Summary (banks)'!$W$84</f>
        <v>#DIV/0!</v>
      </c>
      <c r="X2360" s="264" t="e">
        <f>X2358/'Summary (banks)'!$X$84</f>
        <v>#DIV/0!</v>
      </c>
      <c r="Y2360" s="360"/>
      <c r="Z2360" s="397"/>
    </row>
    <row r="2361" spans="1:26" s="204" customFormat="1" ht="15.75" thickBot="1" x14ac:dyDescent="0.3">
      <c r="A2361" s="690"/>
      <c r="B2361" s="688"/>
      <c r="C2361" s="372" t="s">
        <v>447</v>
      </c>
      <c r="D2361" s="234">
        <f>D2358/'Summary (banks)'!$D$92</f>
        <v>0.42889317501993385</v>
      </c>
      <c r="E2361" s="230">
        <f>E2358/'Summary (banks)'!$E$86</f>
        <v>6.7349906705560916E-2</v>
      </c>
      <c r="F2361" s="230">
        <f>F2358/'Summary (banks)'!$F$86</f>
        <v>5.9751375867695446E-2</v>
      </c>
      <c r="G2361" s="230" t="e">
        <f>G2358/'Summary (banks)'!$G$86</f>
        <v>#DIV/0!</v>
      </c>
      <c r="H2361" s="230" t="e">
        <f>H2358/'Summary (banks)'!$H$86</f>
        <v>#DIV/0!</v>
      </c>
      <c r="I2361" s="230">
        <f>I2358/'Summary (banks)'!$I$86</f>
        <v>0.14009515738047862</v>
      </c>
      <c r="J2361" s="230">
        <f>J2358/'Summary (banks)'!$J$86</f>
        <v>0.27074328477998616</v>
      </c>
      <c r="K2361" s="230">
        <f>K2358/'Summary (banks)'!$K$86</f>
        <v>0</v>
      </c>
      <c r="L2361" s="230">
        <f>L2358/'Summary (banks)'!$L$86</f>
        <v>6.3297361935691604E-2</v>
      </c>
      <c r="M2361" s="230">
        <f>M2358/'Summary (banks)'!$M$86</f>
        <v>0</v>
      </c>
      <c r="N2361" s="230" t="e">
        <f>N2358/'Summary (banks)'!$N$86</f>
        <v>#DIV/0!</v>
      </c>
      <c r="O2361" s="230">
        <f>O2358/'Summary (banks)'!$O$86</f>
        <v>0.14884468865800551</v>
      </c>
      <c r="P2361" s="230" t="e">
        <f>P2358/'Summary (banks)'!$P$86</f>
        <v>#DIV/0!</v>
      </c>
      <c r="Q2361" s="230" t="e">
        <f>Q2358/'Summary (banks)'!$Q$86</f>
        <v>#DIV/0!</v>
      </c>
      <c r="R2361" s="230" t="e">
        <f>R2358/'Summary (banks)'!$R$86</f>
        <v>#DIV/0!</v>
      </c>
      <c r="S2361" s="230">
        <f>S2358/'Summary (banks)'!$S$86</f>
        <v>0.40225563909774437</v>
      </c>
      <c r="T2361" s="230">
        <f>T2358/'Summary (banks)'!$T$86</f>
        <v>-0.21232753618362923</v>
      </c>
      <c r="U2361" s="230" t="e">
        <f>U2358/'Summary (banks)'!$U$86</f>
        <v>#DIV/0!</v>
      </c>
      <c r="V2361" s="230" t="e">
        <f>V2358/'Summary (banks)'!$V$86</f>
        <v>#DIV/0!</v>
      </c>
      <c r="W2361" s="230" t="e">
        <f>W2358/'Summary (banks)'!$W$86</f>
        <v>#DIV/0!</v>
      </c>
      <c r="X2361" s="230" t="e">
        <f>X2358/'Summary (banks)'!$X$86</f>
        <v>#DIV/0!</v>
      </c>
      <c r="Z2361" s="397"/>
    </row>
    <row r="2362" spans="1:26" s="230" customFormat="1" ht="15.75" thickBot="1" x14ac:dyDescent="0.3">
      <c r="A2362" s="690"/>
      <c r="B2362" s="688"/>
      <c r="C2362" s="201" t="s">
        <v>498</v>
      </c>
      <c r="D2362" s="201">
        <f t="shared" ref="D2362:X2362" si="138">D2345/D2342</f>
        <v>0.37567391539685618</v>
      </c>
      <c r="E2362" s="201">
        <f t="shared" si="138"/>
        <v>0.32703723691311387</v>
      </c>
      <c r="F2362" s="201">
        <f t="shared" si="138"/>
        <v>0.54508196721311464</v>
      </c>
      <c r="G2362" s="201" t="e">
        <f t="shared" si="138"/>
        <v>#DIV/0!</v>
      </c>
      <c r="H2362" s="201" t="e">
        <f t="shared" si="138"/>
        <v>#DIV/0!</v>
      </c>
      <c r="I2362" s="201">
        <f t="shared" si="138"/>
        <v>0.14431486880466474</v>
      </c>
      <c r="J2362" s="201">
        <f t="shared" si="138"/>
        <v>0.73099415204678364</v>
      </c>
      <c r="K2362" s="201">
        <f t="shared" si="138"/>
        <v>0</v>
      </c>
      <c r="L2362" s="201">
        <f t="shared" si="138"/>
        <v>1.0704225352112675</v>
      </c>
      <c r="M2362" s="201" t="e">
        <f t="shared" si="138"/>
        <v>#DIV/0!</v>
      </c>
      <c r="N2362" s="201" t="e">
        <f t="shared" si="138"/>
        <v>#DIV/0!</v>
      </c>
      <c r="O2362" s="201">
        <f t="shared" si="138"/>
        <v>0.74626865671641796</v>
      </c>
      <c r="P2362" s="201" t="e">
        <f t="shared" si="138"/>
        <v>#DIV/0!</v>
      </c>
      <c r="Q2362" s="201" t="e">
        <f t="shared" si="138"/>
        <v>#DIV/0!</v>
      </c>
      <c r="R2362" s="201" t="e">
        <f t="shared" si="138"/>
        <v>#DIV/0!</v>
      </c>
      <c r="S2362" s="201">
        <f t="shared" si="138"/>
        <v>0.25806451612903225</v>
      </c>
      <c r="T2362" s="201">
        <f t="shared" si="138"/>
        <v>-0.43024227234753548</v>
      </c>
      <c r="U2362" s="201" t="e">
        <f t="shared" si="138"/>
        <v>#DIV/0!</v>
      </c>
      <c r="V2362" s="201" t="e">
        <f t="shared" si="138"/>
        <v>#DIV/0!</v>
      </c>
      <c r="W2362" s="201" t="e">
        <f t="shared" si="138"/>
        <v>#DIV/0!</v>
      </c>
      <c r="X2362" s="201" t="e">
        <f t="shared" si="138"/>
        <v>#DIV/0!</v>
      </c>
      <c r="Y2362" s="201"/>
      <c r="Z2362" s="407"/>
    </row>
    <row r="2363" spans="1:26" s="230" customFormat="1" x14ac:dyDescent="0.25">
      <c r="A2363" s="690"/>
      <c r="B2363" s="688"/>
      <c r="C2363" s="382" t="s">
        <v>445</v>
      </c>
      <c r="D2363" s="230">
        <f>D2362/'Summary (banks)'!$D$94</f>
        <v>1.9453381733641988</v>
      </c>
      <c r="E2363" s="230">
        <f>E2362/'Summary (banks)'!$E$94</f>
        <v>1.0365626102403249</v>
      </c>
      <c r="F2363" s="230">
        <f>F2362/'Summary (banks)'!$F$94</f>
        <v>4.4144110587809058</v>
      </c>
      <c r="G2363" s="230" t="e">
        <f>G2362/'Summary (banks)'!$G$94</f>
        <v>#DIV/0!</v>
      </c>
      <c r="H2363" s="230" t="e">
        <f>H2362/'Summary (banks)'!$H$94</f>
        <v>#DIV/0!</v>
      </c>
      <c r="I2363" s="230">
        <f>I2362/'Summary (banks)'!$I$94</f>
        <v>-1.4487393494120278</v>
      </c>
      <c r="J2363" s="230">
        <f>J2362/'Summary (banks)'!$J$94</f>
        <v>3.2060701634918076</v>
      </c>
      <c r="K2363" s="230">
        <f>K2362/'Summary (banks)'!$K$94</f>
        <v>0</v>
      </c>
      <c r="L2363" s="230">
        <f>L2362/'Summary (banks)'!$L$94</f>
        <v>4.4917108608120655</v>
      </c>
      <c r="M2363" s="230" t="e">
        <f>M2362/'Summary (banks)'!$M$94</f>
        <v>#DIV/0!</v>
      </c>
      <c r="N2363" s="230" t="e">
        <f>N2362/'Summary (banks)'!$N$94</f>
        <v>#DIV/0!</v>
      </c>
      <c r="O2363" s="230">
        <f>O2362/'Summary (banks)'!$O$94</f>
        <v>-5.1777427388866002</v>
      </c>
      <c r="P2363" s="230" t="e">
        <f>P2362/'Summary (banks)'!$P$94</f>
        <v>#DIV/0!</v>
      </c>
      <c r="Q2363" s="230" t="e">
        <f>Q2362/'Summary (banks)'!$Q$94</f>
        <v>#DIV/0!</v>
      </c>
      <c r="R2363" s="230" t="e">
        <f>R2362/'Summary (banks)'!$R$94</f>
        <v>#DIV/0!</v>
      </c>
      <c r="S2363" s="230">
        <f>S2362/'Summary (banks)'!$S$94</f>
        <v>1.170600074208165</v>
      </c>
      <c r="T2363" s="230">
        <f>T2362/'Summary (banks)'!$T$94</f>
        <v>-4.3086602093019639</v>
      </c>
      <c r="U2363" s="230" t="e">
        <f>U2362/'Summary (banks)'!$U$94</f>
        <v>#DIV/0!</v>
      </c>
      <c r="V2363" s="230" t="e">
        <f>V2362/'Summary (banks)'!$V$94</f>
        <v>#DIV/0!</v>
      </c>
      <c r="W2363" s="230" t="e">
        <f>W2362/'Summary (banks)'!$W$94</f>
        <v>#DIV/0!</v>
      </c>
      <c r="X2363" s="230" t="e">
        <f>X2362/'Summary (banks)'!$X$94</f>
        <v>#DIV/0!</v>
      </c>
      <c r="Z2363" s="399"/>
    </row>
    <row r="2364" spans="1:26" s="386" customFormat="1" x14ac:dyDescent="0.25">
      <c r="A2364" s="690"/>
      <c r="B2364" s="688"/>
      <c r="C2364" s="383" t="s">
        <v>446</v>
      </c>
      <c r="D2364" s="264">
        <f>D2362/'Summary (banks)'!$D$97</f>
        <v>1.4228616068656756</v>
      </c>
      <c r="E2364" s="264">
        <f>E2362/'Summary (banks)'!$E$97</f>
        <v>0.75375340072660102</v>
      </c>
      <c r="F2364" s="264">
        <f>F2362/'Summary (banks)'!$F$97</f>
        <v>3.2807940397724047</v>
      </c>
      <c r="G2364" s="264" t="e">
        <f>G2362/'Summary (banks)'!$G$97</f>
        <v>#DIV/0!</v>
      </c>
      <c r="H2364" s="264" t="e">
        <f>H2362/'Summary (banks)'!$H$97</f>
        <v>#DIV/0!</v>
      </c>
      <c r="I2364" s="264">
        <f>I2362/'Summary (banks)'!$I$97</f>
        <v>5.8172184287248845</v>
      </c>
      <c r="J2364" s="264">
        <f>J2362/'Summary (banks)'!$J$97</f>
        <v>2.6680121804404786</v>
      </c>
      <c r="K2364" s="264">
        <f>K2362/'Summary (banks)'!$K$97</f>
        <v>0</v>
      </c>
      <c r="L2364" s="264">
        <f>L2362/'Summary (banks)'!$L$97</f>
        <v>3.2525669946101008</v>
      </c>
      <c r="M2364" s="264" t="e">
        <f>M2362/'Summary (banks)'!$M$97</f>
        <v>#DIV/0!</v>
      </c>
      <c r="N2364" s="264" t="e">
        <f>N2362/'Summary (banks)'!$N$97</f>
        <v>#DIV/0!</v>
      </c>
      <c r="O2364" s="264">
        <f>O2362/'Summary (banks)'!$O$97</f>
        <v>-24.014746507144704</v>
      </c>
      <c r="P2364" s="264" t="e">
        <f>P2362/'Summary (banks)'!$P$97</f>
        <v>#DIV/0!</v>
      </c>
      <c r="Q2364" s="264" t="e">
        <f>Q2362/'Summary (banks)'!$Q$97</f>
        <v>#DIV/0!</v>
      </c>
      <c r="R2364" s="264" t="e">
        <f>R2362/'Summary (banks)'!$R$97</f>
        <v>#DIV/0!</v>
      </c>
      <c r="S2364" s="264">
        <f>S2362/'Summary (banks)'!$S$97</f>
        <v>1.3896556063593271</v>
      </c>
      <c r="T2364" s="264">
        <f>T2362/'Summary (banks)'!$T$97</f>
        <v>-1.8524470661380417</v>
      </c>
      <c r="U2364" s="264" t="e">
        <f>U2362/'Summary (banks)'!$U$97</f>
        <v>#DIV/0!</v>
      </c>
      <c r="V2364" s="264" t="e">
        <f>V2362/'Summary (banks)'!$V$97</f>
        <v>#DIV/0!</v>
      </c>
      <c r="W2364" s="264" t="e">
        <f>W2362/'Summary (banks)'!$W$97</f>
        <v>#DIV/0!</v>
      </c>
      <c r="X2364" s="264" t="e">
        <f>X2362/'Summary (banks)'!$X$97</f>
        <v>#DIV/0!</v>
      </c>
      <c r="Y2364" s="264"/>
      <c r="Z2364" s="399"/>
    </row>
    <row r="2365" spans="1:26" s="230" customFormat="1" x14ac:dyDescent="0.25">
      <c r="A2365" s="690"/>
      <c r="B2365" s="688"/>
      <c r="C2365" s="385" t="s">
        <v>447</v>
      </c>
      <c r="D2365" s="230">
        <f>D2362/'Summary (banks)'!$D$105</f>
        <v>1.7316375175284382</v>
      </c>
      <c r="E2365" s="230">
        <f>E2362/'Summary (banks)'!$E$99</f>
        <v>0.58276354129888064</v>
      </c>
      <c r="F2365" s="230">
        <f>F2362/'Summary (banks)'!$F$99</f>
        <v>1.3427354548376724</v>
      </c>
      <c r="G2365" s="230" t="e">
        <f>G2362/'Summary (banks)'!$G$99</f>
        <v>#DIV/0!</v>
      </c>
      <c r="H2365" s="230" t="e">
        <f>H2362/'Summary (banks)'!$H$99</f>
        <v>#DIV/0!</v>
      </c>
      <c r="I2365" s="230">
        <f>I2362/'Summary (banks)'!$I$99</f>
        <v>0.77974880210637409</v>
      </c>
      <c r="J2365" s="230">
        <f>J2362/'Summary (banks)'!$J$99</f>
        <v>2.0130133635737</v>
      </c>
      <c r="K2365" s="230">
        <f>K2362/'Summary (banks)'!$K$99</f>
        <v>0</v>
      </c>
      <c r="L2365" s="230">
        <f>L2362/'Summary (banks)'!$L$99</f>
        <v>2.0722486933523645</v>
      </c>
      <c r="M2365" s="230" t="e">
        <f>M2362/'Summary (banks)'!$M$99</f>
        <v>#DIV/0!</v>
      </c>
      <c r="N2365" s="230" t="e">
        <f>N2362/'Summary (banks)'!$N$99</f>
        <v>#DIV/0!</v>
      </c>
      <c r="O2365" s="230">
        <f>O2362/'Summary (banks)'!$O$99</f>
        <v>1.9028473866828219</v>
      </c>
      <c r="P2365" s="230" t="e">
        <f>P2362/'Summary (banks)'!$P$99</f>
        <v>#DIV/0!</v>
      </c>
      <c r="Q2365" s="230" t="e">
        <f>Q2362/'Summary (banks)'!$Q$99</f>
        <v>#DIV/0!</v>
      </c>
      <c r="R2365" s="230" t="e">
        <f>R2362/'Summary (banks)'!$R$99</f>
        <v>#DIV/0!</v>
      </c>
      <c r="S2365" s="230">
        <f>S2362/'Summary (banks)'!$S$99</f>
        <v>0.93548387096774188</v>
      </c>
      <c r="T2365" s="230">
        <f>T2362/'Summary (banks)'!$T$99</f>
        <v>-1.7955121927968407</v>
      </c>
      <c r="U2365" s="230" t="e">
        <f>U2362/'Summary (banks)'!$U$99</f>
        <v>#DIV/0!</v>
      </c>
      <c r="V2365" s="230" t="e">
        <f>V2362/'Summary (banks)'!$V$99</f>
        <v>#DIV/0!</v>
      </c>
      <c r="W2365" s="230" t="e">
        <f>W2362/'Summary (banks)'!$W$99</f>
        <v>#DIV/0!</v>
      </c>
      <c r="X2365" s="230" t="e">
        <f>X2362/'Summary (banks)'!$X$99</f>
        <v>#DIV/0!</v>
      </c>
      <c r="Z2365" s="399"/>
    </row>
    <row r="2367" spans="1:26" ht="15.75" thickBot="1" x14ac:dyDescent="0.3"/>
    <row r="2368" spans="1:26" s="204" customFormat="1" ht="15.75" thickBot="1" x14ac:dyDescent="0.3">
      <c r="A2368" s="689" t="s">
        <v>57</v>
      </c>
      <c r="B2368" s="684" t="s">
        <v>331</v>
      </c>
      <c r="C2368" s="188" t="s">
        <v>2</v>
      </c>
      <c r="D2368" s="203">
        <f>SUM(E2368:X2368)</f>
        <v>973.22183799999993</v>
      </c>
      <c r="E2368" s="203">
        <f>HSBC!C25</f>
        <v>484.1592</v>
      </c>
      <c r="F2368" s="203"/>
      <c r="G2368" s="203">
        <f>RBS!C23</f>
        <v>12.401838</v>
      </c>
      <c r="H2368" s="203"/>
      <c r="I2368" s="203">
        <f>'Standard Chartered'!C28</f>
        <v>259.66079999999999</v>
      </c>
      <c r="J2368" s="188">
        <f>'BNP Paribas'!C32</f>
        <v>44</v>
      </c>
      <c r="K2368" s="188"/>
      <c r="L2368" s="188"/>
      <c r="M2368" s="188"/>
      <c r="N2368" s="188"/>
      <c r="O2368" s="188">
        <f>'Deutsche Bank'!C25</f>
        <v>131</v>
      </c>
      <c r="P2368" s="188"/>
      <c r="Q2368" s="188"/>
      <c r="R2368" s="188">
        <f>ING!E17</f>
        <v>1</v>
      </c>
      <c r="S2368" s="188">
        <f>Rabobank!D22</f>
        <v>41</v>
      </c>
      <c r="T2368" s="188"/>
      <c r="U2368" s="188"/>
      <c r="V2368" s="188"/>
      <c r="W2368" s="188"/>
      <c r="X2368" s="188"/>
      <c r="Y2368" s="188"/>
      <c r="Z2368" s="404"/>
    </row>
    <row r="2369" spans="1:26" s="23" customFormat="1" x14ac:dyDescent="0.25">
      <c r="A2369" s="690"/>
      <c r="B2369" s="685"/>
      <c r="C2369" s="189" t="s">
        <v>333</v>
      </c>
      <c r="D2369" s="230">
        <f>D2368/'Summary (banks)'!$D$3</f>
        <v>1.9926433912550601E-3</v>
      </c>
      <c r="E2369" s="230">
        <f>E2368/'Summary (banks)'!$E$3</f>
        <v>8.9799331103678926E-3</v>
      </c>
      <c r="F2369" s="230">
        <f>F2368/'Summary (banks)'!$F$3</f>
        <v>0</v>
      </c>
      <c r="G2369" s="230">
        <f>G2368/'Summary (banks)'!$G$3</f>
        <v>6.9643271686140984E-4</v>
      </c>
      <c r="H2369" s="230">
        <f>H2368/'Summary (banks)'!$H$3</f>
        <v>0</v>
      </c>
      <c r="I2369" s="230">
        <f>I2368/'Summary (banks)'!$I$3</f>
        <v>1.8837072404997057E-2</v>
      </c>
      <c r="J2369" s="230">
        <f>J2368/'Summary (banks)'!$J$3</f>
        <v>1.0247333364385859E-3</v>
      </c>
      <c r="K2369" s="230">
        <f>K2368/'Summary (banks)'!$K$3</f>
        <v>0</v>
      </c>
      <c r="L2369" s="230">
        <f>L2368/'Summary (banks)'!$L$3</f>
        <v>0</v>
      </c>
      <c r="M2369" s="230">
        <f>M2368/'Summary (banks)'!$M$3</f>
        <v>0</v>
      </c>
      <c r="N2369" s="230">
        <f>N2368/'Summary (banks)'!$N$3</f>
        <v>0</v>
      </c>
      <c r="O2369" s="230">
        <f>O2368/'Summary (banks)'!$O$3</f>
        <v>3.7777201026617064E-3</v>
      </c>
      <c r="P2369" s="230">
        <f>P2368/'Summary (banks)'!$P$3</f>
        <v>0</v>
      </c>
      <c r="Q2369" s="230">
        <f>Q2368/'Summary (banks)'!$Q$3</f>
        <v>0</v>
      </c>
      <c r="R2369" s="230">
        <f>R2368/'Summary (banks)'!$R$3</f>
        <v>5.8582308142940833E-5</v>
      </c>
      <c r="S2369" s="230">
        <f>S2368/'Summary (banks)'!$S$3</f>
        <v>3.1504533579222375E-3</v>
      </c>
      <c r="T2369" s="230">
        <f>T2368/'Summary (banks)'!$T$3</f>
        <v>0</v>
      </c>
      <c r="U2369" s="230">
        <f>U2368/'Summary (banks)'!$U$3</f>
        <v>0</v>
      </c>
      <c r="V2369" s="230">
        <f>V2368/'Summary (banks)'!$V$3</f>
        <v>0</v>
      </c>
      <c r="W2369" s="230">
        <f>W2368/'Summary (banks)'!$W$3</f>
        <v>0</v>
      </c>
      <c r="X2369" s="230">
        <f>X2368/'Summary (banks)'!$X$3</f>
        <v>0</v>
      </c>
      <c r="Y2369" s="204"/>
      <c r="Z2369" s="397"/>
    </row>
    <row r="2370" spans="1:26" s="360" customFormat="1" ht="15.75" thickBot="1" x14ac:dyDescent="0.3">
      <c r="A2370" s="690"/>
      <c r="B2370" s="685"/>
      <c r="C2370" s="359" t="s">
        <v>334</v>
      </c>
      <c r="D2370" s="264">
        <f>D2368/'Summary (banks)'!$D$7</f>
        <v>3.7963225226706546E-3</v>
      </c>
      <c r="E2370" s="264">
        <f>E2368/'Summary (banks)'!$E$7</f>
        <v>1.2009929997987162E-2</v>
      </c>
      <c r="F2370" s="264">
        <f>F2368/'Summary (banks)'!$F$7</f>
        <v>0</v>
      </c>
      <c r="G2370" s="264">
        <f>G2368/'Summary (banks)'!$G$7</f>
        <v>4.6874999999999998E-3</v>
      </c>
      <c r="H2370" s="264">
        <f>H2368/'Summary (banks)'!$H$7</f>
        <v>0</v>
      </c>
      <c r="I2370" s="264">
        <f>I2368/'Summary (banks)'!$I$7</f>
        <v>2.3502529786192265E-2</v>
      </c>
      <c r="J2370" s="264">
        <f>J2368/'Summary (banks)'!$J$7</f>
        <v>1.536688436419516E-3</v>
      </c>
      <c r="K2370" s="264">
        <f>K2368/'Summary (banks)'!$K$7</f>
        <v>0</v>
      </c>
      <c r="L2370" s="264">
        <f>L2368/'Summary (banks)'!$L$7</f>
        <v>0</v>
      </c>
      <c r="M2370" s="264">
        <f>M2368/'Summary (banks)'!$M$7</f>
        <v>0</v>
      </c>
      <c r="N2370" s="264">
        <f>N2368/'Summary (banks)'!$N$7</f>
        <v>0</v>
      </c>
      <c r="O2370" s="264">
        <f>O2368/'Summary (banks)'!$O$7</f>
        <v>5.4206148880705093E-3</v>
      </c>
      <c r="P2370" s="264">
        <f>P2368/'Summary (banks)'!$P$7</f>
        <v>0</v>
      </c>
      <c r="Q2370" s="264">
        <f>Q2368/'Summary (banks)'!$Q$7</f>
        <v>0</v>
      </c>
      <c r="R2370" s="264">
        <f>R2368/'Summary (banks)'!$R$7</f>
        <v>8.5763293310463115E-5</v>
      </c>
      <c r="S2370" s="264">
        <f>S2368/'Summary (banks)'!$S$7</f>
        <v>9.9009900990099011E-3</v>
      </c>
      <c r="T2370" s="264">
        <f>T2368/'Summary (banks)'!$T$7</f>
        <v>0</v>
      </c>
      <c r="U2370" s="264">
        <f>U2368/'Summary (banks)'!$U$7</f>
        <v>0</v>
      </c>
      <c r="V2370" s="264">
        <f>V2368/'Summary (banks)'!$V$7</f>
        <v>0</v>
      </c>
      <c r="W2370" s="264">
        <f>W2368/'Summary (banks)'!$W$7</f>
        <v>0</v>
      </c>
      <c r="X2370" s="264">
        <f>X2368/'Summary (banks)'!$X$7</f>
        <v>0</v>
      </c>
      <c r="Z2370" s="397"/>
    </row>
    <row r="2371" spans="1:26" s="204" customFormat="1" ht="15.75" thickBot="1" x14ac:dyDescent="0.3">
      <c r="A2371" s="690"/>
      <c r="B2371" s="685"/>
      <c r="C2371" s="188" t="s">
        <v>6</v>
      </c>
      <c r="D2371" s="203">
        <f>SUM(E2371:X2371)</f>
        <v>42.983235999999998</v>
      </c>
      <c r="E2371" s="203">
        <f>HSBC!E25</f>
        <v>-6.3111999999999995</v>
      </c>
      <c r="F2371" s="203"/>
      <c r="G2371" s="203">
        <f>RBS!E23</f>
        <v>-2.7559640000000001</v>
      </c>
      <c r="H2371" s="203"/>
      <c r="I2371" s="203">
        <f>'Standard Chartered'!E28</f>
        <v>-27.9496</v>
      </c>
      <c r="J2371" s="188">
        <f>'BNP Paribas'!E32</f>
        <v>22</v>
      </c>
      <c r="K2371" s="188"/>
      <c r="L2371" s="188"/>
      <c r="M2371" s="188"/>
      <c r="N2371" s="188"/>
      <c r="O2371" s="188">
        <f>'Deutsche Bank'!E25</f>
        <v>73</v>
      </c>
      <c r="P2371" s="188"/>
      <c r="Q2371" s="188"/>
      <c r="R2371" s="188">
        <f>ING!G17</f>
        <v>0</v>
      </c>
      <c r="S2371" s="188">
        <f>Rabobank!F22</f>
        <v>-15</v>
      </c>
      <c r="T2371" s="188"/>
      <c r="U2371" s="188"/>
      <c r="V2371" s="188"/>
      <c r="W2371" s="188"/>
      <c r="X2371" s="188"/>
      <c r="Y2371" s="188"/>
      <c r="Z2371" s="404"/>
    </row>
    <row r="2372" spans="1:26" s="23" customFormat="1" x14ac:dyDescent="0.25">
      <c r="A2372" s="690"/>
      <c r="B2372" s="685"/>
      <c r="C2372" s="189" t="s">
        <v>335</v>
      </c>
      <c r="D2372" s="230">
        <f>D2371/'Summary (banks)'!$D$29</f>
        <v>4.5572296450786733E-4</v>
      </c>
      <c r="E2372" s="230">
        <f>E2371/'Summary (banks)'!$E$29</f>
        <v>-3.7101817989081462E-4</v>
      </c>
      <c r="F2372" s="230">
        <f>F2371/'Summary (banks)'!$F$29</f>
        <v>0</v>
      </c>
      <c r="G2372" s="230">
        <f>G2371/'Summary (banks)'!$G$29</f>
        <v>7.3991860895301518E-4</v>
      </c>
      <c r="H2372" s="230">
        <f>H2371/'Summary (banks)'!$H$29</f>
        <v>0</v>
      </c>
      <c r="I2372" s="230">
        <f>I2371/'Summary (banks)'!$I$29</f>
        <v>2.0354563361785941E-2</v>
      </c>
      <c r="J2372" s="230">
        <f>J2371/'Summary (banks)'!$J$29</f>
        <v>2.2471910112359553E-3</v>
      </c>
      <c r="K2372" s="230">
        <f>K2371/'Summary (banks)'!$K$29</f>
        <v>0</v>
      </c>
      <c r="L2372" s="230">
        <f>L2371/'Summary (banks)'!$L$29</f>
        <v>0</v>
      </c>
      <c r="M2372" s="230">
        <f>M2371/'Summary (banks)'!$M$29</f>
        <v>0</v>
      </c>
      <c r="N2372" s="230">
        <f>N2371/'Summary (banks)'!$N$29</f>
        <v>0</v>
      </c>
      <c r="O2372" s="230">
        <f>O2371/'Summary (banks)'!$O$29</f>
        <v>-1.4605842336934774E-2</v>
      </c>
      <c r="P2372" s="230">
        <f>P2371/'Summary (banks)'!$P$29</f>
        <v>0</v>
      </c>
      <c r="Q2372" s="230">
        <f>Q2371/'Summary (banks)'!$Q$29</f>
        <v>0</v>
      </c>
      <c r="R2372" s="230">
        <f>R2371/'Summary (banks)'!$R$29</f>
        <v>0</v>
      </c>
      <c r="S2372" s="230">
        <f>S2371/'Summary (banks)'!$S$29</f>
        <v>-5.2283025444405714E-3</v>
      </c>
      <c r="T2372" s="230">
        <f>T2371/'Summary (banks)'!$T$29</f>
        <v>0</v>
      </c>
      <c r="U2372" s="230">
        <f>U2371/'Summary (banks)'!$U$29</f>
        <v>0</v>
      </c>
      <c r="V2372" s="230">
        <f>V2371/'Summary (banks)'!$V$29</f>
        <v>0</v>
      </c>
      <c r="W2372" s="230">
        <f>W2371/'Summary (banks)'!$W$29</f>
        <v>0</v>
      </c>
      <c r="X2372" s="230">
        <f>X2371/'Summary (banks)'!$X$29</f>
        <v>0</v>
      </c>
      <c r="Y2372" s="204"/>
      <c r="Z2372" s="397"/>
    </row>
    <row r="2373" spans="1:26" s="360" customFormat="1" ht="15.75" thickBot="1" x14ac:dyDescent="0.3">
      <c r="A2373" s="690"/>
      <c r="B2373" s="685"/>
      <c r="C2373" s="359" t="s">
        <v>336</v>
      </c>
      <c r="D2373" s="264">
        <f>D2371/'Summary (banks)'!$D$33</f>
        <v>6.3504131969906684E-4</v>
      </c>
      <c r="E2373" s="264">
        <f>E2371/'Summary (banks)'!$E$33</f>
        <v>-3.6082474226804118E-4</v>
      </c>
      <c r="F2373" s="264">
        <f>F2371/'Summary (banks)'!$F$33</f>
        <v>0</v>
      </c>
      <c r="G2373" s="264">
        <f>G2371/'Summary (banks)'!$G$33</f>
        <v>8.3857442348008382E-4</v>
      </c>
      <c r="H2373" s="264">
        <f>H2371/'Summary (banks)'!$H$33</f>
        <v>0</v>
      </c>
      <c r="I2373" s="264">
        <f>I2371/'Summary (banks)'!$I$33</f>
        <v>-0.10197368421052652</v>
      </c>
      <c r="J2373" s="264">
        <f>J2371/'Summary (banks)'!$J$33</f>
        <v>2.8043339706819632E-3</v>
      </c>
      <c r="K2373" s="264">
        <f>K2371/'Summary (banks)'!$K$33</f>
        <v>0</v>
      </c>
      <c r="L2373" s="264">
        <f>L2371/'Summary (banks)'!$L$33</f>
        <v>0</v>
      </c>
      <c r="M2373" s="264">
        <f>M2371/'Summary (banks)'!$M$33</f>
        <v>0</v>
      </c>
      <c r="N2373" s="264">
        <f>N2371/'Summary (banks)'!$N$33</f>
        <v>0</v>
      </c>
      <c r="O2373" s="264">
        <f>O2371/'Summary (banks)'!$O$33</f>
        <v>-9.7203728362183758E-2</v>
      </c>
      <c r="P2373" s="264">
        <f>P2371/'Summary (banks)'!$P$33</f>
        <v>0</v>
      </c>
      <c r="Q2373" s="264">
        <f>Q2371/'Summary (banks)'!$Q$33</f>
        <v>0</v>
      </c>
      <c r="R2373" s="264">
        <f>R2371/'Summary (banks)'!$R$33</f>
        <v>0</v>
      </c>
      <c r="S2373" s="264">
        <f>S2371/'Summary (banks)'!$S$33</f>
        <v>-1.950585175552666E-2</v>
      </c>
      <c r="T2373" s="264">
        <f>T2371/'Summary (banks)'!$T$33</f>
        <v>0</v>
      </c>
      <c r="U2373" s="264">
        <f>U2371/'Summary (banks)'!$U$33</f>
        <v>0</v>
      </c>
      <c r="V2373" s="264">
        <f>V2371/'Summary (banks)'!$V$33</f>
        <v>0</v>
      </c>
      <c r="W2373" s="264">
        <f>W2371/'Summary (banks)'!$W$33</f>
        <v>0</v>
      </c>
      <c r="X2373" s="264">
        <f>X2371/'Summary (banks)'!$X$33</f>
        <v>0</v>
      </c>
      <c r="Z2373" s="397"/>
    </row>
    <row r="2374" spans="1:26" s="204" customFormat="1" ht="15.75" thickBot="1" x14ac:dyDescent="0.3">
      <c r="A2374" s="690"/>
      <c r="B2374" s="685"/>
      <c r="C2374" s="188" t="s">
        <v>400</v>
      </c>
      <c r="D2374" s="203">
        <f>SUM(E2374:X2374)</f>
        <v>124.8648</v>
      </c>
      <c r="E2374" s="203">
        <f>HSBC!F25</f>
        <v>61.308799999999998</v>
      </c>
      <c r="F2374" s="203"/>
      <c r="G2374" s="203">
        <f>RBS!F23</f>
        <v>0</v>
      </c>
      <c r="H2374" s="203"/>
      <c r="I2374" s="203">
        <f>'Standard Chartered'!F28</f>
        <v>31.555999999999997</v>
      </c>
      <c r="J2374" s="188">
        <f>'BNP Paribas'!F32</f>
        <v>8</v>
      </c>
      <c r="K2374" s="188"/>
      <c r="L2374" s="188"/>
      <c r="M2374" s="188"/>
      <c r="N2374" s="188"/>
      <c r="O2374" s="188">
        <f>'Deutsche Bank'!F25</f>
        <v>23</v>
      </c>
      <c r="P2374" s="188"/>
      <c r="Q2374" s="188"/>
      <c r="R2374" s="188">
        <f>ING!H17</f>
        <v>0</v>
      </c>
      <c r="S2374" s="188">
        <f>Rabobank!G22</f>
        <v>1</v>
      </c>
      <c r="T2374" s="188"/>
      <c r="U2374" s="188"/>
      <c r="V2374" s="188"/>
      <c r="W2374" s="188"/>
      <c r="X2374" s="188"/>
      <c r="Y2374" s="188"/>
      <c r="Z2374" s="404"/>
    </row>
    <row r="2375" spans="1:26" s="23" customFormat="1" x14ac:dyDescent="0.25">
      <c r="A2375" s="690"/>
      <c r="B2375" s="685"/>
      <c r="C2375" s="189" t="s">
        <v>401</v>
      </c>
      <c r="D2375" s="230">
        <f>D2374/'Summary (banks)'!$D$42</f>
        <v>4.4758605589324384E-3</v>
      </c>
      <c r="E2375" s="230">
        <f>E2374/'Summary (banks)'!$E$42</f>
        <v>2.0208023774145618E-2</v>
      </c>
      <c r="F2375" s="230">
        <f>F2374/'Summary (banks)'!$F$42</f>
        <v>0</v>
      </c>
      <c r="G2375" s="230">
        <f>G2374/'Summary (banks)'!$G$42</f>
        <v>0</v>
      </c>
      <c r="H2375" s="230">
        <f>H2374/'Summary (banks)'!$H$42</f>
        <v>0</v>
      </c>
      <c r="I2375" s="230">
        <f>I2374/'Summary (banks)'!$I$42</f>
        <v>3.0408340573414419E-2</v>
      </c>
      <c r="J2375" s="230">
        <f>J2374/'Summary (banks)'!$J$42</f>
        <v>2.3988005997001498E-3</v>
      </c>
      <c r="K2375" s="230">
        <f>K2374/'Summary (banks)'!$K$42</f>
        <v>0</v>
      </c>
      <c r="L2375" s="230">
        <f>L2374/'Summary (banks)'!$L$42</f>
        <v>0</v>
      </c>
      <c r="M2375" s="230">
        <f>M2374/'Summary (banks)'!$M$42</f>
        <v>0</v>
      </c>
      <c r="N2375" s="230">
        <f>N2374/'Summary (banks)'!$N$42</f>
        <v>0</v>
      </c>
      <c r="O2375" s="230">
        <f>O2374/'Summary (banks)'!$O$42</f>
        <v>2.7283511269276393E-2</v>
      </c>
      <c r="P2375" s="230">
        <f>P2374/'Summary (banks)'!$P$42</f>
        <v>0</v>
      </c>
      <c r="Q2375" s="230">
        <f>Q2374/'Summary (banks)'!$Q$42</f>
        <v>0</v>
      </c>
      <c r="R2375" s="230">
        <f>R2374/'Summary (banks)'!$R$42</f>
        <v>0</v>
      </c>
      <c r="S2375" s="230">
        <f>S2374/'Summary (banks)'!$S$42</f>
        <v>1.5267175572519084E-3</v>
      </c>
      <c r="T2375" s="230">
        <f>T2374/'Summary (banks)'!$T$42</f>
        <v>0</v>
      </c>
      <c r="U2375" s="230">
        <f>U2374/'Summary (banks)'!$U$42</f>
        <v>0</v>
      </c>
      <c r="V2375" s="230">
        <f>V2374/'Summary (banks)'!$V$42</f>
        <v>0</v>
      </c>
      <c r="W2375" s="230">
        <f>W2374/'Summary (banks)'!$W$42</f>
        <v>0</v>
      </c>
      <c r="X2375" s="230">
        <f>X2374/'Summary (banks)'!$X$42</f>
        <v>0</v>
      </c>
      <c r="Y2375" s="204"/>
      <c r="Z2375" s="397"/>
    </row>
    <row r="2376" spans="1:26" s="360" customFormat="1" ht="15.75" thickBot="1" x14ac:dyDescent="0.3">
      <c r="A2376" s="690"/>
      <c r="B2376" s="685"/>
      <c r="C2376" s="359" t="s">
        <v>402</v>
      </c>
      <c r="D2376" s="264">
        <f>D2374/'Summary (banks)'!$D$46</f>
        <v>6.7001443025640891E-3</v>
      </c>
      <c r="E2376" s="264">
        <f>E2374/'Summary (banks)'!$E$46</f>
        <v>2.098117864856526E-2</v>
      </c>
      <c r="F2376" s="264">
        <f>F2374/'Summary (banks)'!$F$46</f>
        <v>0</v>
      </c>
      <c r="G2376" s="264">
        <f>G2374/'Summary (banks)'!$G$46</f>
        <v>0</v>
      </c>
      <c r="H2376" s="264">
        <f>H2374/'Summary (banks)'!$H$46</f>
        <v>0</v>
      </c>
      <c r="I2376" s="264">
        <f>I2374/'Summary (banks)'!$I$46</f>
        <v>3.0017152658662092E-2</v>
      </c>
      <c r="J2376" s="264">
        <f>J2374/'Summary (banks)'!$J$46</f>
        <v>3.7088548910523874E-3</v>
      </c>
      <c r="K2376" s="264">
        <f>K2374/'Summary (banks)'!$K$46</f>
        <v>0</v>
      </c>
      <c r="L2376" s="264">
        <f>L2374/'Summary (banks)'!$L$46</f>
        <v>0</v>
      </c>
      <c r="M2376" s="264">
        <f>M2374/'Summary (banks)'!$M$46</f>
        <v>0</v>
      </c>
      <c r="N2376" s="264">
        <f>N2374/'Summary (banks)'!$N$46</f>
        <v>0</v>
      </c>
      <c r="O2376" s="264">
        <f>O2374/'Summary (banks)'!$O$46</f>
        <v>1.838529176658673E-2</v>
      </c>
      <c r="P2376" s="264">
        <f>P2374/'Summary (banks)'!$P$46</f>
        <v>0</v>
      </c>
      <c r="Q2376" s="264">
        <f>Q2374/'Summary (banks)'!$Q$46</f>
        <v>0</v>
      </c>
      <c r="R2376" s="264">
        <f>R2374/'Summary (banks)'!$R$46</f>
        <v>0</v>
      </c>
      <c r="S2376" s="264">
        <f>S2374/'Summary (banks)'!$S$46</f>
        <v>2.3201856148491878E-3</v>
      </c>
      <c r="T2376" s="264">
        <f>T2374/'Summary (banks)'!$T$46</f>
        <v>0</v>
      </c>
      <c r="U2376" s="264">
        <f>U2374/'Summary (banks)'!$U$46</f>
        <v>0</v>
      </c>
      <c r="V2376" s="264">
        <f>V2374/'Summary (banks)'!$V$46</f>
        <v>0</v>
      </c>
      <c r="W2376" s="264">
        <f>W2374/'Summary (banks)'!$W$46</f>
        <v>0</v>
      </c>
      <c r="X2376" s="264">
        <f>X2374/'Summary (banks)'!$X$46</f>
        <v>0</v>
      </c>
      <c r="Z2376" s="397"/>
    </row>
    <row r="2377" spans="1:26" s="204" customFormat="1" ht="15.75" thickBot="1" x14ac:dyDescent="0.3">
      <c r="A2377" s="690"/>
      <c r="B2377" s="685"/>
      <c r="C2377" s="188" t="s">
        <v>3</v>
      </c>
      <c r="D2377" s="188">
        <f>SUM(E2377:X2377)</f>
        <v>9903</v>
      </c>
      <c r="E2377" s="188">
        <f>HSBC!D25</f>
        <v>5437</v>
      </c>
      <c r="F2377" s="188"/>
      <c r="G2377" s="188">
        <f>RBS!D23</f>
        <v>75</v>
      </c>
      <c r="H2377" s="188"/>
      <c r="I2377" s="188">
        <f>'Standard Chartered'!D28</f>
        <v>2827</v>
      </c>
      <c r="J2377" s="188">
        <f>'BNP Paribas'!D32</f>
        <v>135</v>
      </c>
      <c r="K2377" s="188"/>
      <c r="L2377" s="188"/>
      <c r="M2377" s="188"/>
      <c r="N2377" s="188"/>
      <c r="O2377" s="188">
        <f>'Deutsche Bank'!D25</f>
        <v>312</v>
      </c>
      <c r="P2377" s="188"/>
      <c r="Q2377" s="188"/>
      <c r="R2377" s="188">
        <f>ING!F17</f>
        <v>5</v>
      </c>
      <c r="S2377" s="188">
        <f>Rabobank!E22</f>
        <v>1112</v>
      </c>
      <c r="T2377" s="188"/>
      <c r="U2377" s="188"/>
      <c r="V2377" s="188"/>
      <c r="W2377" s="188"/>
      <c r="X2377" s="188"/>
      <c r="Y2377" s="188"/>
      <c r="Z2377" s="404"/>
    </row>
    <row r="2378" spans="1:26" s="23" customFormat="1" x14ac:dyDescent="0.25">
      <c r="A2378" s="690"/>
      <c r="B2378" s="685"/>
      <c r="C2378" s="189" t="s">
        <v>337</v>
      </c>
      <c r="D2378" s="230">
        <f>D2377/'Summary (banks)'!$D$16</f>
        <v>4.7210783299501246E-3</v>
      </c>
      <c r="E2378" s="230">
        <f>E2377/'Summary (banks)'!$E$16</f>
        <v>2.0996007012828534E-2</v>
      </c>
      <c r="F2378" s="230">
        <f>F2377/'Summary (banks)'!$F$16</f>
        <v>0</v>
      </c>
      <c r="G2378" s="230">
        <f>G2377/'Summary (banks)'!$G$16</f>
        <v>8.1664652271910625E-4</v>
      </c>
      <c r="H2378" s="230">
        <f>H2377/'Summary (banks)'!$H$16</f>
        <v>0</v>
      </c>
      <c r="I2378" s="230">
        <f>I2377/'Summary (banks)'!$I$16</f>
        <v>3.237591332829428E-2</v>
      </c>
      <c r="J2378" s="230">
        <f>J2377/'Summary (banks)'!$J$16</f>
        <v>7.4359270948659052E-4</v>
      </c>
      <c r="K2378" s="230">
        <f>K2377/'Summary (banks)'!$K$16</f>
        <v>0</v>
      </c>
      <c r="L2378" s="230">
        <f>L2377/'Summary (banks)'!$L$16</f>
        <v>0</v>
      </c>
      <c r="M2378" s="230">
        <f>M2377/'Summary (banks)'!$M$16</f>
        <v>0</v>
      </c>
      <c r="N2378" s="230">
        <f>N2377/'Summary (banks)'!$N$16</f>
        <v>0</v>
      </c>
      <c r="O2378" s="230">
        <f>O2377/'Summary (banks)'!$O$16</f>
        <v>3.0859007962019684E-3</v>
      </c>
      <c r="P2378" s="230">
        <f>P2377/'Summary (banks)'!$P$16</f>
        <v>0</v>
      </c>
      <c r="Q2378" s="230">
        <f>Q2377/'Summary (banks)'!$Q$16</f>
        <v>0</v>
      </c>
      <c r="R2378" s="230">
        <f>R2377/'Summary (banks)'!$R$16</f>
        <v>9.4840667678300458E-5</v>
      </c>
      <c r="S2378" s="230">
        <f>S2377/'Summary (banks)'!$S$16</f>
        <v>2.3681744611977171E-2</v>
      </c>
      <c r="T2378" s="230">
        <f>T2377/'Summary (banks)'!$T$16</f>
        <v>0</v>
      </c>
      <c r="U2378" s="230">
        <f>U2377/'Summary (banks)'!$U$16</f>
        <v>0</v>
      </c>
      <c r="V2378" s="230">
        <f>V2377/'Summary (banks)'!$V$16</f>
        <v>0</v>
      </c>
      <c r="W2378" s="230">
        <f>W2377/'Summary (banks)'!$W$16</f>
        <v>0</v>
      </c>
      <c r="X2378" s="230">
        <f>X2377/'Summary (banks)'!$X$16</f>
        <v>0</v>
      </c>
      <c r="Y2378" s="204"/>
      <c r="Z2378" s="397"/>
    </row>
    <row r="2379" spans="1:26" s="365" customFormat="1" ht="15.75" thickBot="1" x14ac:dyDescent="0.3">
      <c r="A2379" s="690"/>
      <c r="B2379" s="685"/>
      <c r="C2379" s="359" t="s">
        <v>338</v>
      </c>
      <c r="D2379" s="264">
        <f>D2377/'Summary (banks)'!$D$20</f>
        <v>8.4478638923982871E-3</v>
      </c>
      <c r="E2379" s="264">
        <f>E2377/'Summary (banks)'!$E$20</f>
        <v>2.5359733202733273E-2</v>
      </c>
      <c r="F2379" s="264">
        <f>F2377/'Summary (banks)'!$F$20</f>
        <v>0</v>
      </c>
      <c r="G2379" s="264">
        <f>G2377/'Summary (banks)'!$G$20</f>
        <v>2.7500733352889412E-3</v>
      </c>
      <c r="H2379" s="264">
        <f>H2377/'Summary (banks)'!$H$20</f>
        <v>0</v>
      </c>
      <c r="I2379" s="264">
        <f>I2377/'Summary (banks)'!$I$20</f>
        <v>3.3077868133153922E-2</v>
      </c>
      <c r="J2379" s="264">
        <f>J2377/'Summary (banks)'!$J$20</f>
        <v>1.0837280244039495E-3</v>
      </c>
      <c r="K2379" s="264">
        <f>K2377/'Summary (banks)'!$K$20</f>
        <v>0</v>
      </c>
      <c r="L2379" s="264">
        <f>L2377/'Summary (banks)'!$L$20</f>
        <v>0</v>
      </c>
      <c r="M2379" s="264">
        <f>M2377/'Summary (banks)'!$M$20</f>
        <v>0</v>
      </c>
      <c r="N2379" s="264">
        <f>N2377/'Summary (banks)'!$N$20</f>
        <v>0</v>
      </c>
      <c r="O2379" s="264">
        <f>O2377/'Summary (banks)'!$O$20</f>
        <v>5.6370600563706002E-3</v>
      </c>
      <c r="P2379" s="264">
        <f>P2377/'Summary (banks)'!$P$20</f>
        <v>0</v>
      </c>
      <c r="Q2379" s="264">
        <f>Q2377/'Summary (banks)'!$Q$20</f>
        <v>0</v>
      </c>
      <c r="R2379" s="264">
        <f>R2377/'Summary (banks)'!$R$20</f>
        <v>1.3111658887082393E-4</v>
      </c>
      <c r="S2379" s="264">
        <f>S2377/'Summary (banks)'!$S$20</f>
        <v>9.3327738145195127E-2</v>
      </c>
      <c r="T2379" s="264">
        <f>T2377/'Summary (banks)'!$T$20</f>
        <v>0</v>
      </c>
      <c r="U2379" s="264">
        <f>U2377/'Summary (banks)'!$U$20</f>
        <v>0</v>
      </c>
      <c r="V2379" s="264">
        <f>V2377/'Summary (banks)'!$V$20</f>
        <v>0</v>
      </c>
      <c r="W2379" s="264">
        <f>W2377/'Summary (banks)'!$W$20</f>
        <v>0</v>
      </c>
      <c r="X2379" s="264">
        <f>X2377/'Summary (banks)'!$X$20</f>
        <v>0</v>
      </c>
      <c r="Y2379" s="360"/>
      <c r="Z2379" s="397"/>
    </row>
    <row r="2380" spans="1:26" s="230" customFormat="1" ht="15" customHeight="1" thickTop="1" thickBot="1" x14ac:dyDescent="0.3">
      <c r="A2380" s="690"/>
      <c r="B2380" s="685"/>
      <c r="C2380" s="190" t="s">
        <v>405</v>
      </c>
      <c r="D2380" s="188"/>
      <c r="E2380" s="190"/>
      <c r="F2380" s="190"/>
      <c r="G2380" s="190"/>
      <c r="H2380" s="188"/>
      <c r="I2380" s="188"/>
      <c r="J2380" s="190"/>
      <c r="K2380" s="190"/>
      <c r="L2380" s="190"/>
      <c r="M2380" s="190"/>
      <c r="N2380" s="190"/>
      <c r="O2380" s="190"/>
      <c r="P2380" s="188"/>
      <c r="Q2380" s="188"/>
      <c r="R2380" s="190"/>
      <c r="S2380" s="190"/>
      <c r="T2380" s="188"/>
      <c r="U2380" s="188"/>
      <c r="V2380" s="188"/>
      <c r="W2380" s="188"/>
      <c r="X2380" s="188"/>
      <c r="Y2380" s="190"/>
      <c r="Z2380" s="405"/>
    </row>
    <row r="2381" spans="1:26" s="204" customFormat="1" ht="15.75" thickBot="1" x14ac:dyDescent="0.3">
      <c r="A2381" s="690"/>
      <c r="B2381" s="686"/>
      <c r="C2381" s="191" t="s">
        <v>406</v>
      </c>
      <c r="D2381" s="192"/>
      <c r="E2381" s="192"/>
      <c r="F2381" s="192"/>
      <c r="G2381" s="192"/>
      <c r="H2381" s="192"/>
      <c r="I2381" s="192"/>
      <c r="J2381" s="192"/>
      <c r="K2381" s="192"/>
      <c r="L2381" s="192"/>
      <c r="M2381" s="192"/>
      <c r="N2381" s="192"/>
      <c r="O2381" s="192"/>
      <c r="P2381" s="192"/>
      <c r="Q2381" s="192"/>
      <c r="R2381" s="192"/>
      <c r="S2381" s="192"/>
      <c r="T2381" s="192"/>
      <c r="U2381" s="192"/>
      <c r="V2381" s="192"/>
      <c r="W2381" s="192"/>
      <c r="X2381" s="192"/>
      <c r="Y2381" s="192"/>
      <c r="Z2381" s="398"/>
    </row>
    <row r="2382" spans="1:26" s="23" customFormat="1" ht="16.5" thickTop="1" thickBot="1" x14ac:dyDescent="0.3">
      <c r="A2382" s="690"/>
      <c r="B2382" s="687" t="s">
        <v>82</v>
      </c>
      <c r="C2382" s="200" t="s">
        <v>91</v>
      </c>
      <c r="D2382" s="200">
        <f>D2374/D2371</f>
        <v>2.9049650891803496</v>
      </c>
      <c r="E2382" s="200">
        <f>E2374/E2371</f>
        <v>-9.7142857142857153</v>
      </c>
      <c r="F2382" s="200" t="e">
        <f t="shared" ref="F2382:X2382" si="139">F2374/F2371</f>
        <v>#DIV/0!</v>
      </c>
      <c r="G2382" s="200">
        <f t="shared" si="139"/>
        <v>0</v>
      </c>
      <c r="H2382" s="200" t="e">
        <f t="shared" si="139"/>
        <v>#DIV/0!</v>
      </c>
      <c r="I2382" s="200">
        <f t="shared" si="139"/>
        <v>-1.129032258064516</v>
      </c>
      <c r="J2382" s="200">
        <f t="shared" si="139"/>
        <v>0.36363636363636365</v>
      </c>
      <c r="K2382" s="200" t="e">
        <f t="shared" si="139"/>
        <v>#DIV/0!</v>
      </c>
      <c r="L2382" s="200" t="e">
        <f t="shared" si="139"/>
        <v>#DIV/0!</v>
      </c>
      <c r="M2382" s="200" t="e">
        <f t="shared" si="139"/>
        <v>#DIV/0!</v>
      </c>
      <c r="N2382" s="200" t="e">
        <f t="shared" si="139"/>
        <v>#DIV/0!</v>
      </c>
      <c r="O2382" s="200">
        <f t="shared" si="139"/>
        <v>0.31506849315068491</v>
      </c>
      <c r="P2382" s="200" t="e">
        <f t="shared" si="139"/>
        <v>#DIV/0!</v>
      </c>
      <c r="Q2382" s="200" t="e">
        <f t="shared" si="139"/>
        <v>#DIV/0!</v>
      </c>
      <c r="R2382" s="200" t="e">
        <f t="shared" si="139"/>
        <v>#DIV/0!</v>
      </c>
      <c r="S2382" s="200">
        <f t="shared" si="139"/>
        <v>-6.6666666666666666E-2</v>
      </c>
      <c r="T2382" s="200" t="e">
        <f t="shared" si="139"/>
        <v>#DIV/0!</v>
      </c>
      <c r="U2382" s="200" t="e">
        <f t="shared" si="139"/>
        <v>#DIV/0!</v>
      </c>
      <c r="V2382" s="200" t="e">
        <f t="shared" si="139"/>
        <v>#DIV/0!</v>
      </c>
      <c r="W2382" s="200" t="e">
        <f t="shared" si="139"/>
        <v>#DIV/0!</v>
      </c>
      <c r="X2382" s="200" t="e">
        <f t="shared" si="139"/>
        <v>#DIV/0!</v>
      </c>
      <c r="Y2382" s="200"/>
      <c r="Z2382" s="406" t="e">
        <f>MEDIAN(E2382:X2382)</f>
        <v>#DIV/0!</v>
      </c>
    </row>
    <row r="2383" spans="1:26" s="204" customFormat="1" ht="15.75" thickBot="1" x14ac:dyDescent="0.3">
      <c r="A2383" s="690"/>
      <c r="B2383" s="688"/>
      <c r="C2383" s="193" t="s">
        <v>407</v>
      </c>
      <c r="Z2383" s="397"/>
    </row>
    <row r="2384" spans="1:26" s="204" customFormat="1" ht="15.75" thickBot="1" x14ac:dyDescent="0.3">
      <c r="A2384" s="690"/>
      <c r="B2384" s="688"/>
      <c r="C2384" s="188" t="s">
        <v>497</v>
      </c>
      <c r="D2384" s="392">
        <f t="shared" ref="D2384:X2384" si="140">D2371/D2377</f>
        <v>4.3404257295768956E-3</v>
      </c>
      <c r="E2384" s="188">
        <f t="shared" si="140"/>
        <v>-1.1607871988228802E-3</v>
      </c>
      <c r="F2384" s="188" t="e">
        <f t="shared" si="140"/>
        <v>#DIV/0!</v>
      </c>
      <c r="G2384" s="188">
        <f t="shared" si="140"/>
        <v>-3.6746186666666666E-2</v>
      </c>
      <c r="H2384" s="188" t="e">
        <f t="shared" si="140"/>
        <v>#DIV/0!</v>
      </c>
      <c r="I2384" s="188">
        <f t="shared" si="140"/>
        <v>-9.8866643084541926E-3</v>
      </c>
      <c r="J2384" s="188">
        <f t="shared" si="140"/>
        <v>0.16296296296296298</v>
      </c>
      <c r="K2384" s="188" t="e">
        <f t="shared" si="140"/>
        <v>#DIV/0!</v>
      </c>
      <c r="L2384" s="188" t="e">
        <f t="shared" si="140"/>
        <v>#DIV/0!</v>
      </c>
      <c r="M2384" s="188" t="e">
        <f t="shared" si="140"/>
        <v>#DIV/0!</v>
      </c>
      <c r="N2384" s="188" t="e">
        <f t="shared" si="140"/>
        <v>#DIV/0!</v>
      </c>
      <c r="O2384" s="188">
        <f t="shared" si="140"/>
        <v>0.23397435897435898</v>
      </c>
      <c r="P2384" s="188" t="e">
        <f t="shared" si="140"/>
        <v>#DIV/0!</v>
      </c>
      <c r="Q2384" s="188" t="e">
        <f t="shared" si="140"/>
        <v>#DIV/0!</v>
      </c>
      <c r="R2384" s="188">
        <f t="shared" si="140"/>
        <v>0</v>
      </c>
      <c r="S2384" s="188">
        <f t="shared" si="140"/>
        <v>-1.3489208633093525E-2</v>
      </c>
      <c r="T2384" s="188" t="e">
        <f t="shared" si="140"/>
        <v>#DIV/0!</v>
      </c>
      <c r="U2384" s="188" t="e">
        <f t="shared" si="140"/>
        <v>#DIV/0!</v>
      </c>
      <c r="V2384" s="188" t="e">
        <f t="shared" si="140"/>
        <v>#DIV/0!</v>
      </c>
      <c r="W2384" s="188" t="e">
        <f t="shared" si="140"/>
        <v>#DIV/0!</v>
      </c>
      <c r="X2384" s="188" t="e">
        <f t="shared" si="140"/>
        <v>#DIV/0!</v>
      </c>
      <c r="Y2384" s="188"/>
      <c r="Z2384" s="404"/>
    </row>
    <row r="2385" spans="1:26" s="204" customFormat="1" x14ac:dyDescent="0.25">
      <c r="A2385" s="690"/>
      <c r="B2385" s="688"/>
      <c r="C2385" s="189" t="s">
        <v>445</v>
      </c>
      <c r="D2385" s="234">
        <f>D2384/'Summary (banks)'!$D$81</f>
        <v>9.6529422445037441E-2</v>
      </c>
      <c r="E2385" s="230">
        <f>E2384/'Summary (banks)'!$E$81</f>
        <v>-1.7670892358919627E-2</v>
      </c>
      <c r="F2385" s="230" t="e">
        <f>F2384/'Summary (banks)'!$F$81</f>
        <v>#DIV/0!</v>
      </c>
      <c r="G2385" s="230">
        <f>G2384/'Summary (banks)'!$G$81</f>
        <v>0.90604513503514617</v>
      </c>
      <c r="H2385" s="230" t="e">
        <f>H2384/'Summary (banks)'!$H$81</f>
        <v>#DIV/0!</v>
      </c>
      <c r="I2385" s="230">
        <f>I2384/'Summary (banks)'!$I$81</f>
        <v>0.62869464578154399</v>
      </c>
      <c r="J2385" s="230">
        <f>J2384/'Summary (banks)'!$J$81</f>
        <v>3.0220724094881404</v>
      </c>
      <c r="K2385" s="230" t="e">
        <f>K2384/'Summary (banks)'!$K$81</f>
        <v>#DIV/0!</v>
      </c>
      <c r="L2385" s="230" t="e">
        <f>L2384/'Summary (banks)'!$L$81</f>
        <v>#DIV/0!</v>
      </c>
      <c r="M2385" s="230" t="e">
        <f>M2384/'Summary (banks)'!$M$81</f>
        <v>#DIV/0!</v>
      </c>
      <c r="N2385" s="230" t="e">
        <f>N2384/'Summary (banks)'!$N$81</f>
        <v>#DIV/0!</v>
      </c>
      <c r="O2385" s="230">
        <f>O2384/'Summary (banks)'!$O$81</f>
        <v>-4.7330887483198412</v>
      </c>
      <c r="P2385" s="230" t="e">
        <f>P2384/'Summary (banks)'!$P$81</f>
        <v>#DIV/0!</v>
      </c>
      <c r="Q2385" s="230" t="e">
        <f>Q2384/'Summary (banks)'!$Q$81</f>
        <v>#DIV/0!</v>
      </c>
      <c r="R2385" s="230">
        <f>R2384/'Summary (banks)'!$R$81</f>
        <v>0</v>
      </c>
      <c r="S2385" s="230">
        <f>S2384/'Summary (banks)'!$S$81</f>
        <v>-0.2207735380186614</v>
      </c>
      <c r="T2385" s="230" t="e">
        <f>T2384/'Summary (banks)'!$T$81</f>
        <v>#DIV/0!</v>
      </c>
      <c r="U2385" s="230" t="e">
        <f>U2384/'Summary (banks)'!$U$81</f>
        <v>#DIV/0!</v>
      </c>
      <c r="V2385" s="230" t="e">
        <f>V2384/'Summary (banks)'!$V$81</f>
        <v>#DIV/0!</v>
      </c>
      <c r="W2385" s="230" t="e">
        <f>W2384/'Summary (banks)'!$W$81</f>
        <v>#DIV/0!</v>
      </c>
      <c r="X2385" s="230" t="e">
        <f>X2384/'Summary (banks)'!$X$81</f>
        <v>#DIV/0!</v>
      </c>
      <c r="Z2385" s="397"/>
    </row>
    <row r="2386" spans="1:26" s="364" customFormat="1" x14ac:dyDescent="0.25">
      <c r="A2386" s="690"/>
      <c r="B2386" s="688"/>
      <c r="C2386" s="359" t="s">
        <v>446</v>
      </c>
      <c r="D2386" s="363">
        <f>D2384/'Summary (banks)'!$D$84</f>
        <v>7.5171821869727498E-2</v>
      </c>
      <c r="E2386" s="264">
        <f>E2384/'Summary (banks)'!$E$84</f>
        <v>-1.4228254665910741E-2</v>
      </c>
      <c r="F2386" s="264" t="e">
        <f>F2384/'Summary (banks)'!$F$84</f>
        <v>#DIV/0!</v>
      </c>
      <c r="G2386" s="264">
        <f>G2384/'Summary (banks)'!$G$84</f>
        <v>0.30492802236198457</v>
      </c>
      <c r="H2386" s="264" t="e">
        <f>H2384/'Summary (banks)'!$H$84</f>
        <v>#DIV/0!</v>
      </c>
      <c r="I2386" s="264">
        <f>I2384/'Summary (banks)'!$I$84</f>
        <v>-3.0828372554130348</v>
      </c>
      <c r="J2386" s="264">
        <f>J2384/'Summary (banks)'!$J$84</f>
        <v>2.5876732053914977</v>
      </c>
      <c r="K2386" s="264" t="e">
        <f>K2384/'Summary (banks)'!$K$84</f>
        <v>#DIV/0!</v>
      </c>
      <c r="L2386" s="264" t="e">
        <f>L2384/'Summary (banks)'!$L$84</f>
        <v>#DIV/0!</v>
      </c>
      <c r="M2386" s="264" t="e">
        <f>M2384/'Summary (banks)'!$M$84</f>
        <v>#DIV/0!</v>
      </c>
      <c r="N2386" s="264" t="e">
        <f>N2384/'Summary (banks)'!$N$84</f>
        <v>#DIV/0!</v>
      </c>
      <c r="O2386" s="264">
        <f>O2384/'Summary (banks)'!$O$84</f>
        <v>-17.243692171122262</v>
      </c>
      <c r="P2386" s="264" t="e">
        <f>P2384/'Summary (banks)'!$P$84</f>
        <v>#DIV/0!</v>
      </c>
      <c r="Q2386" s="264" t="e">
        <f>Q2384/'Summary (banks)'!$Q$84</f>
        <v>#DIV/0!</v>
      </c>
      <c r="R2386" s="264">
        <f>R2384/'Summary (banks)'!$R$84</f>
        <v>0</v>
      </c>
      <c r="S2386" s="264">
        <f>S2384/'Summary (banks)'!$S$84</f>
        <v>-0.2090037982617807</v>
      </c>
      <c r="T2386" s="264" t="e">
        <f>T2384/'Summary (banks)'!$T$84</f>
        <v>#DIV/0!</v>
      </c>
      <c r="U2386" s="264" t="e">
        <f>U2384/'Summary (banks)'!$U$84</f>
        <v>#DIV/0!</v>
      </c>
      <c r="V2386" s="264" t="e">
        <f>V2384/'Summary (banks)'!$V$84</f>
        <v>#DIV/0!</v>
      </c>
      <c r="W2386" s="264" t="e">
        <f>W2384/'Summary (banks)'!$W$84</f>
        <v>#DIV/0!</v>
      </c>
      <c r="X2386" s="264" t="e">
        <f>X2384/'Summary (banks)'!$X$84</f>
        <v>#DIV/0!</v>
      </c>
      <c r="Y2386" s="360"/>
      <c r="Z2386" s="397"/>
    </row>
    <row r="2387" spans="1:26" s="204" customFormat="1" ht="15.75" thickBot="1" x14ac:dyDescent="0.3">
      <c r="A2387" s="690"/>
      <c r="B2387" s="688"/>
      <c r="C2387" s="372" t="s">
        <v>447</v>
      </c>
      <c r="D2387" s="234">
        <f>D2384/'Summary (banks)'!$D$92</f>
        <v>0.10392104559602605</v>
      </c>
      <c r="E2387" s="230">
        <f>E2384/'Summary (banks)'!$E$86</f>
        <v>-4.730774017077337E-3</v>
      </c>
      <c r="F2387" s="230" t="e">
        <f>F2384/'Summary (banks)'!$F$86</f>
        <v>#DIV/0!</v>
      </c>
      <c r="G2387" s="230">
        <f>G2384/'Summary (banks)'!$G$86</f>
        <v>-0.57996190476190457</v>
      </c>
      <c r="H2387" s="230" t="e">
        <f>H2384/'Summary (banks)'!$H$86</f>
        <v>#DIV/0!</v>
      </c>
      <c r="I2387" s="230">
        <f>I2384/'Summary (banks)'!$I$86</f>
        <v>-0.15308862244393159</v>
      </c>
      <c r="J2387" s="230">
        <f>J2384/'Summary (banks)'!$J$86</f>
        <v>1.450349716002441</v>
      </c>
      <c r="K2387" s="230" t="e">
        <f>K2384/'Summary (banks)'!$K$86</f>
        <v>#DIV/0!</v>
      </c>
      <c r="L2387" s="230" t="e">
        <f>L2384/'Summary (banks)'!$L$86</f>
        <v>#DIV/0!</v>
      </c>
      <c r="M2387" s="230" t="e">
        <f>M2384/'Summary (banks)'!$M$86</f>
        <v>#DIV/0!</v>
      </c>
      <c r="N2387" s="230" t="e">
        <f>N2384/'Summary (banks)'!$N$86</f>
        <v>#DIV/0!</v>
      </c>
      <c r="O2387" s="230">
        <f>O2384/'Summary (banks)'!$O$86</f>
        <v>0.87977812470432404</v>
      </c>
      <c r="P2387" s="230" t="e">
        <f>P2384/'Summary (banks)'!$P$86</f>
        <v>#DIV/0!</v>
      </c>
      <c r="Q2387" s="230" t="e">
        <f>Q2384/'Summary (banks)'!$Q$86</f>
        <v>#DIV/0!</v>
      </c>
      <c r="R2387" s="230">
        <f>R2384/'Summary (banks)'!$R$86</f>
        <v>0</v>
      </c>
      <c r="S2387" s="230">
        <f>S2384/'Summary (banks)'!$S$86</f>
        <v>-8.5461236274138583E-2</v>
      </c>
      <c r="T2387" s="230" t="e">
        <f>T2384/'Summary (banks)'!$T$86</f>
        <v>#DIV/0!</v>
      </c>
      <c r="U2387" s="230" t="e">
        <f>U2384/'Summary (banks)'!$U$86</f>
        <v>#DIV/0!</v>
      </c>
      <c r="V2387" s="230" t="e">
        <f>V2384/'Summary (banks)'!$V$86</f>
        <v>#DIV/0!</v>
      </c>
      <c r="W2387" s="230" t="e">
        <f>W2384/'Summary (banks)'!$W$86</f>
        <v>#DIV/0!</v>
      </c>
      <c r="X2387" s="230" t="e">
        <f>X2384/'Summary (banks)'!$X$86</f>
        <v>#DIV/0!</v>
      </c>
      <c r="Z2387" s="397"/>
    </row>
    <row r="2388" spans="1:26" s="230" customFormat="1" ht="15.75" thickBot="1" x14ac:dyDescent="0.3">
      <c r="A2388" s="690"/>
      <c r="B2388" s="688"/>
      <c r="C2388" s="201" t="s">
        <v>498</v>
      </c>
      <c r="D2388" s="201">
        <f t="shared" ref="D2388:X2388" si="141">D2371/D2368</f>
        <v>4.4165918110029095E-2</v>
      </c>
      <c r="E2388" s="201">
        <f t="shared" si="141"/>
        <v>-1.3035381750465548E-2</v>
      </c>
      <c r="F2388" s="201" t="e">
        <f t="shared" si="141"/>
        <v>#DIV/0!</v>
      </c>
      <c r="G2388" s="201">
        <f t="shared" si="141"/>
        <v>-0.22222222222222224</v>
      </c>
      <c r="H2388" s="201" t="e">
        <f t="shared" si="141"/>
        <v>#DIV/0!</v>
      </c>
      <c r="I2388" s="201">
        <f t="shared" si="141"/>
        <v>-0.1076388888888889</v>
      </c>
      <c r="J2388" s="201">
        <f t="shared" si="141"/>
        <v>0.5</v>
      </c>
      <c r="K2388" s="201" t="e">
        <f t="shared" si="141"/>
        <v>#DIV/0!</v>
      </c>
      <c r="L2388" s="201" t="e">
        <f t="shared" si="141"/>
        <v>#DIV/0!</v>
      </c>
      <c r="M2388" s="201" t="e">
        <f t="shared" si="141"/>
        <v>#DIV/0!</v>
      </c>
      <c r="N2388" s="201" t="e">
        <f t="shared" si="141"/>
        <v>#DIV/0!</v>
      </c>
      <c r="O2388" s="201">
        <f t="shared" si="141"/>
        <v>0.5572519083969466</v>
      </c>
      <c r="P2388" s="201" t="e">
        <f t="shared" si="141"/>
        <v>#DIV/0!</v>
      </c>
      <c r="Q2388" s="201" t="e">
        <f t="shared" si="141"/>
        <v>#DIV/0!</v>
      </c>
      <c r="R2388" s="201">
        <f t="shared" si="141"/>
        <v>0</v>
      </c>
      <c r="S2388" s="201">
        <f t="shared" si="141"/>
        <v>-0.36585365853658536</v>
      </c>
      <c r="T2388" s="201" t="e">
        <f t="shared" si="141"/>
        <v>#DIV/0!</v>
      </c>
      <c r="U2388" s="201" t="e">
        <f t="shared" si="141"/>
        <v>#DIV/0!</v>
      </c>
      <c r="V2388" s="201" t="e">
        <f t="shared" si="141"/>
        <v>#DIV/0!</v>
      </c>
      <c r="W2388" s="201" t="e">
        <f t="shared" si="141"/>
        <v>#DIV/0!</v>
      </c>
      <c r="X2388" s="201" t="e">
        <f t="shared" si="141"/>
        <v>#DIV/0!</v>
      </c>
      <c r="Y2388" s="201"/>
      <c r="Z2388" s="407"/>
    </row>
    <row r="2389" spans="1:26" s="230" customFormat="1" x14ac:dyDescent="0.25">
      <c r="A2389" s="690"/>
      <c r="B2389" s="688"/>
      <c r="C2389" s="382" t="s">
        <v>445</v>
      </c>
      <c r="D2389" s="230">
        <f>D2388/'Summary (banks)'!$D$94</f>
        <v>0.22870272047063661</v>
      </c>
      <c r="E2389" s="230">
        <f>E2388/'Summary (banks)'!$E$94</f>
        <v>-4.1316363421733171E-2</v>
      </c>
      <c r="F2389" s="230" t="e">
        <f>F2388/'Summary (banks)'!$F$94</f>
        <v>#DIV/0!</v>
      </c>
      <c r="G2389" s="230">
        <f>G2388/'Summary (banks)'!$G$94</f>
        <v>1.0624409092777571</v>
      </c>
      <c r="H2389" s="230" t="e">
        <f>H2388/'Summary (banks)'!$H$94</f>
        <v>#DIV/0!</v>
      </c>
      <c r="I2389" s="230">
        <f>I2388/'Summary (banks)'!$I$94</f>
        <v>1.0805587473553655</v>
      </c>
      <c r="J2389" s="230">
        <f>J2388/'Summary (banks)'!$J$94</f>
        <v>2.1929519918283962</v>
      </c>
      <c r="K2389" s="230" t="e">
        <f>K2388/'Summary (banks)'!$K$94</f>
        <v>#DIV/0!</v>
      </c>
      <c r="L2389" s="230" t="e">
        <f>L2388/'Summary (banks)'!$L$94</f>
        <v>#DIV/0!</v>
      </c>
      <c r="M2389" s="230" t="e">
        <f>M2388/'Summary (banks)'!$M$94</f>
        <v>#DIV/0!</v>
      </c>
      <c r="N2389" s="230" t="e">
        <f>N2388/'Summary (banks)'!$N$94</f>
        <v>#DIV/0!</v>
      </c>
      <c r="O2389" s="230">
        <f>O2388/'Summary (banks)'!$O$94</f>
        <v>-3.8663114100602081</v>
      </c>
      <c r="P2389" s="230" t="e">
        <f>P2388/'Summary (banks)'!$P$94</f>
        <v>#DIV/0!</v>
      </c>
      <c r="Q2389" s="230" t="e">
        <f>Q2388/'Summary (banks)'!$Q$94</f>
        <v>#DIV/0!</v>
      </c>
      <c r="R2389" s="230">
        <f>R2388/'Summary (banks)'!$R$94</f>
        <v>0</v>
      </c>
      <c r="S2389" s="230">
        <f>S2388/'Summary (banks)'!$S$94</f>
        <v>-1.6595397393499902</v>
      </c>
      <c r="T2389" s="230" t="e">
        <f>T2388/'Summary (banks)'!$T$94</f>
        <v>#DIV/0!</v>
      </c>
      <c r="U2389" s="230" t="e">
        <f>U2388/'Summary (banks)'!$U$94</f>
        <v>#DIV/0!</v>
      </c>
      <c r="V2389" s="230" t="e">
        <f>V2388/'Summary (banks)'!$V$94</f>
        <v>#DIV/0!</v>
      </c>
      <c r="W2389" s="230" t="e">
        <f>W2388/'Summary (banks)'!$W$94</f>
        <v>#DIV/0!</v>
      </c>
      <c r="X2389" s="230" t="e">
        <f>X2388/'Summary (banks)'!$X$94</f>
        <v>#DIV/0!</v>
      </c>
      <c r="Z2389" s="399"/>
    </row>
    <row r="2390" spans="1:26" s="386" customFormat="1" x14ac:dyDescent="0.25">
      <c r="A2390" s="690"/>
      <c r="B2390" s="688"/>
      <c r="C2390" s="383" t="s">
        <v>446</v>
      </c>
      <c r="D2390" s="264">
        <f>D2388/'Summary (banks)'!$D$97</f>
        <v>0.16727802127104971</v>
      </c>
      <c r="E2390" s="264">
        <f>E2388/'Summary (banks)'!$E$97</f>
        <v>-3.0043867227245669E-2</v>
      </c>
      <c r="F2390" s="264" t="e">
        <f>F2388/'Summary (banks)'!$F$97</f>
        <v>#DIV/0!</v>
      </c>
      <c r="G2390" s="264">
        <f>G2388/'Summary (banks)'!$G$97</f>
        <v>0.17889587700908458</v>
      </c>
      <c r="H2390" s="264" t="e">
        <f>H2388/'Summary (banks)'!$H$97</f>
        <v>#DIV/0!</v>
      </c>
      <c r="I2390" s="264">
        <f>I2388/'Summary (banks)'!$I$97</f>
        <v>-4.3388386330409441</v>
      </c>
      <c r="J2390" s="264">
        <f>J2388/'Summary (banks)'!$J$97</f>
        <v>1.8249203314212874</v>
      </c>
      <c r="K2390" s="264" t="e">
        <f>K2388/'Summary (banks)'!$K$97</f>
        <v>#DIV/0!</v>
      </c>
      <c r="L2390" s="264" t="e">
        <f>L2388/'Summary (banks)'!$L$97</f>
        <v>#DIV/0!</v>
      </c>
      <c r="M2390" s="264" t="e">
        <f>M2388/'Summary (banks)'!$M$97</f>
        <v>#DIV/0!</v>
      </c>
      <c r="N2390" s="264" t="e">
        <f>N2388/'Summary (banks)'!$N$97</f>
        <v>#DIV/0!</v>
      </c>
      <c r="O2390" s="264">
        <f>O2388/'Summary (banks)'!$O$97</f>
        <v>-17.932232849838893</v>
      </c>
      <c r="P2390" s="264" t="e">
        <f>P2388/'Summary (banks)'!$P$97</f>
        <v>#DIV/0!</v>
      </c>
      <c r="Q2390" s="264" t="e">
        <f>Q2388/'Summary (banks)'!$Q$97</f>
        <v>#DIV/0!</v>
      </c>
      <c r="R2390" s="264">
        <f>R2388/'Summary (banks)'!$R$97</f>
        <v>0</v>
      </c>
      <c r="S2390" s="264">
        <f>S2388/'Summary (banks)'!$S$97</f>
        <v>-1.9700910273081924</v>
      </c>
      <c r="T2390" s="264" t="e">
        <f>T2388/'Summary (banks)'!$T$97</f>
        <v>#DIV/0!</v>
      </c>
      <c r="U2390" s="264" t="e">
        <f>U2388/'Summary (banks)'!$U$97</f>
        <v>#DIV/0!</v>
      </c>
      <c r="V2390" s="264" t="e">
        <f>V2388/'Summary (banks)'!$V$97</f>
        <v>#DIV/0!</v>
      </c>
      <c r="W2390" s="264" t="e">
        <f>W2388/'Summary (banks)'!$W$97</f>
        <v>#DIV/0!</v>
      </c>
      <c r="X2390" s="264" t="e">
        <f>X2388/'Summary (banks)'!$X$97</f>
        <v>#DIV/0!</v>
      </c>
      <c r="Y2390" s="264"/>
      <c r="Z2390" s="399"/>
    </row>
    <row r="2391" spans="1:26" s="230" customFormat="1" x14ac:dyDescent="0.25">
      <c r="A2391" s="690"/>
      <c r="B2391" s="688"/>
      <c r="C2391" s="385" t="s">
        <v>447</v>
      </c>
      <c r="D2391" s="230">
        <f>D2388/'Summary (banks)'!$D$105</f>
        <v>0.20357910853252467</v>
      </c>
      <c r="E2391" s="230">
        <f>E2388/'Summary (banks)'!$E$99</f>
        <v>-2.3228380054783573E-2</v>
      </c>
      <c r="F2391" s="230" t="e">
        <f>F2388/'Summary (banks)'!$F$99</f>
        <v>#DIV/0!</v>
      </c>
      <c r="G2391" s="230">
        <f>G2388/'Summary (banks)'!$G$99</f>
        <v>-0.66984126984126957</v>
      </c>
      <c r="H2391" s="230" t="e">
        <f>H2388/'Summary (banks)'!$H$99</f>
        <v>#DIV/0!</v>
      </c>
      <c r="I2391" s="230">
        <f>I2388/'Summary (banks)'!$I$99</f>
        <v>-0.58158452671135485</v>
      </c>
      <c r="J2391" s="230">
        <f>J2388/'Summary (banks)'!$J$99</f>
        <v>1.3769011406844107</v>
      </c>
      <c r="K2391" s="230" t="e">
        <f>K2388/'Summary (banks)'!$K$99</f>
        <v>#DIV/0!</v>
      </c>
      <c r="L2391" s="230" t="e">
        <f>L2388/'Summary (banks)'!$L$99</f>
        <v>#DIV/0!</v>
      </c>
      <c r="M2391" s="230" t="e">
        <f>M2388/'Summary (banks)'!$M$99</f>
        <v>#DIV/0!</v>
      </c>
      <c r="N2391" s="230" t="e">
        <f>N2388/'Summary (banks)'!$N$99</f>
        <v>#DIV/0!</v>
      </c>
      <c r="O2391" s="230">
        <f>O2388/'Summary (banks)'!$O$99</f>
        <v>1.4208895524069745</v>
      </c>
      <c r="P2391" s="230" t="e">
        <f>P2388/'Summary (banks)'!$P$99</f>
        <v>#DIV/0!</v>
      </c>
      <c r="Q2391" s="230" t="e">
        <f>Q2388/'Summary (banks)'!$Q$99</f>
        <v>#DIV/0!</v>
      </c>
      <c r="R2391" s="230">
        <f>R2388/'Summary (banks)'!$R$99</f>
        <v>0</v>
      </c>
      <c r="S2391" s="230">
        <f>S2388/'Summary (banks)'!$S$99</f>
        <v>-1.3262195121951219</v>
      </c>
      <c r="T2391" s="230" t="e">
        <f>T2388/'Summary (banks)'!$T$99</f>
        <v>#DIV/0!</v>
      </c>
      <c r="U2391" s="230" t="e">
        <f>U2388/'Summary (banks)'!$U$99</f>
        <v>#DIV/0!</v>
      </c>
      <c r="V2391" s="230" t="e">
        <f>V2388/'Summary (banks)'!$V$99</f>
        <v>#DIV/0!</v>
      </c>
      <c r="W2391" s="230" t="e">
        <f>W2388/'Summary (banks)'!$W$99</f>
        <v>#DIV/0!</v>
      </c>
      <c r="X2391" s="230" t="e">
        <f>X2388/'Summary (banks)'!$X$99</f>
        <v>#DIV/0!</v>
      </c>
      <c r="Z2391" s="399"/>
    </row>
    <row r="2392" spans="1:26" s="51" customFormat="1" ht="15.75" thickBot="1" x14ac:dyDescent="0.3">
      <c r="A2392" s="422"/>
      <c r="B2392" s="423"/>
      <c r="C2392" s="424"/>
      <c r="D2392" s="425"/>
      <c r="E2392" s="426"/>
      <c r="F2392" s="426"/>
      <c r="G2392" s="426"/>
      <c r="H2392" s="426"/>
      <c r="I2392" s="426"/>
      <c r="J2392" s="426"/>
      <c r="K2392" s="426"/>
      <c r="L2392" s="426"/>
      <c r="M2392" s="426"/>
      <c r="N2392" s="426"/>
      <c r="O2392" s="426"/>
      <c r="P2392" s="426"/>
      <c r="Q2392" s="426"/>
      <c r="R2392" s="426"/>
      <c r="S2392" s="426"/>
      <c r="T2392" s="426"/>
      <c r="U2392" s="426"/>
      <c r="V2392" s="426"/>
      <c r="W2392" s="426"/>
      <c r="X2392" s="426"/>
      <c r="Y2392" s="97"/>
      <c r="Z2392" s="97"/>
    </row>
    <row r="2393" spans="1:26" s="204" customFormat="1" ht="15.75" thickBot="1" x14ac:dyDescent="0.3">
      <c r="A2393" s="689" t="s">
        <v>348</v>
      </c>
      <c r="B2393" s="684" t="s">
        <v>331</v>
      </c>
      <c r="C2393" s="188" t="s">
        <v>2</v>
      </c>
      <c r="D2393" s="203">
        <f>SUM(E2393:X2393)</f>
        <v>199.3272</v>
      </c>
      <c r="E2393" s="203"/>
      <c r="F2393" s="203"/>
      <c r="G2393" s="203"/>
      <c r="H2393" s="203"/>
      <c r="I2393" s="203">
        <f>'Standard Chartered'!C18</f>
        <v>15.327199999999999</v>
      </c>
      <c r="J2393" s="188">
        <f>'BNP Paribas'!C30</f>
        <v>60</v>
      </c>
      <c r="K2393" s="188"/>
      <c r="L2393" s="188">
        <f>'Société Générale'!C43</f>
        <v>124</v>
      </c>
      <c r="M2393" s="188"/>
      <c r="N2393" s="188"/>
      <c r="O2393" s="188"/>
      <c r="P2393" s="188"/>
      <c r="Q2393" s="188"/>
      <c r="R2393" s="188"/>
      <c r="S2393" s="188"/>
      <c r="T2393" s="188"/>
      <c r="U2393" s="188"/>
      <c r="V2393" s="188"/>
      <c r="W2393" s="188"/>
      <c r="X2393" s="188"/>
      <c r="Y2393" s="188"/>
      <c r="Z2393" s="404"/>
    </row>
    <row r="2394" spans="1:26" s="23" customFormat="1" x14ac:dyDescent="0.25">
      <c r="A2394" s="690"/>
      <c r="B2394" s="685"/>
      <c r="C2394" s="189" t="s">
        <v>333</v>
      </c>
      <c r="D2394" s="230">
        <f>D2393/'Summary (banks)'!$D$3</f>
        <v>4.0811664131336069E-4</v>
      </c>
      <c r="E2394" s="230">
        <f>E2393/'Summary (banks)'!$E$3</f>
        <v>0</v>
      </c>
      <c r="F2394" s="230">
        <f>F2393/'Summary (banks)'!$F$3</f>
        <v>0</v>
      </c>
      <c r="G2394" s="230">
        <f>G2393/'Summary (banks)'!$G$3</f>
        <v>0</v>
      </c>
      <c r="H2394" s="230">
        <f>H2393/'Summary (banks)'!$H$3</f>
        <v>0</v>
      </c>
      <c r="I2394" s="230">
        <f>I2393/'Summary (banks)'!$I$3</f>
        <v>1.1119105239060763E-3</v>
      </c>
      <c r="J2394" s="230">
        <f>J2393/'Summary (banks)'!$J$3</f>
        <v>1.3973636405980715E-3</v>
      </c>
      <c r="K2394" s="230">
        <f>K2393/'Summary (banks)'!$K$3</f>
        <v>0</v>
      </c>
      <c r="L2394" s="230">
        <f>L2393/'Summary (banks)'!$L$3</f>
        <v>4.8356276566704362E-3</v>
      </c>
      <c r="M2394" s="230">
        <f>M2393/'Summary (banks)'!$M$3</f>
        <v>0</v>
      </c>
      <c r="N2394" s="230">
        <f>N2393/'Summary (banks)'!$N$3</f>
        <v>0</v>
      </c>
      <c r="O2394" s="230">
        <f>O2393/'Summary (banks)'!$O$3</f>
        <v>0</v>
      </c>
      <c r="P2394" s="230">
        <f>P2393/'Summary (banks)'!$P$3</f>
        <v>0</v>
      </c>
      <c r="Q2394" s="230">
        <f>Q2393/'Summary (banks)'!$Q$3</f>
        <v>0</v>
      </c>
      <c r="R2394" s="230">
        <f>R2393/'Summary (banks)'!$R$3</f>
        <v>0</v>
      </c>
      <c r="S2394" s="230">
        <f>S2393/'Summary (banks)'!$S$3</f>
        <v>0</v>
      </c>
      <c r="T2394" s="230">
        <f>T2393/'Summary (banks)'!$T$3</f>
        <v>0</v>
      </c>
      <c r="U2394" s="230">
        <f>U2393/'Summary (banks)'!$U$3</f>
        <v>0</v>
      </c>
      <c r="V2394" s="230">
        <f>V2393/'Summary (banks)'!$V$3</f>
        <v>0</v>
      </c>
      <c r="W2394" s="230">
        <f>W2393/'Summary (banks)'!$W$3</f>
        <v>0</v>
      </c>
      <c r="X2394" s="230">
        <f>X2393/'Summary (banks)'!$X$3</f>
        <v>0</v>
      </c>
      <c r="Y2394" s="204"/>
      <c r="Z2394" s="397"/>
    </row>
    <row r="2395" spans="1:26" s="360" customFormat="1" ht="15.75" thickBot="1" x14ac:dyDescent="0.3">
      <c r="A2395" s="690"/>
      <c r="B2395" s="685"/>
      <c r="C2395" s="359" t="s">
        <v>334</v>
      </c>
      <c r="D2395" s="264">
        <f>D2393/'Summary (banks)'!$D$7</f>
        <v>7.7753119504176001E-4</v>
      </c>
      <c r="E2395" s="264">
        <f>E2393/'Summary (banks)'!$E$7</f>
        <v>0</v>
      </c>
      <c r="F2395" s="264">
        <f>F2393/'Summary (banks)'!$F$7</f>
        <v>0</v>
      </c>
      <c r="G2395" s="264">
        <f>G2393/'Summary (banks)'!$G$7</f>
        <v>0</v>
      </c>
      <c r="H2395" s="264">
        <f>H2393/'Summary (banks)'!$H$7</f>
        <v>0</v>
      </c>
      <c r="I2395" s="264">
        <f>I2393/'Summary (banks)'!$I$7</f>
        <v>1.38730210543496E-3</v>
      </c>
      <c r="J2395" s="264">
        <f>J2393/'Summary (banks)'!$J$7</f>
        <v>2.0954842314811579E-3</v>
      </c>
      <c r="K2395" s="264">
        <f>K2393/'Summary (banks)'!$K$7</f>
        <v>0</v>
      </c>
      <c r="L2395" s="264">
        <f>L2393/'Summary (banks)'!$L$7</f>
        <v>9.1539937989074272E-3</v>
      </c>
      <c r="M2395" s="264">
        <f>M2393/'Summary (banks)'!$M$7</f>
        <v>0</v>
      </c>
      <c r="N2395" s="264">
        <f>N2393/'Summary (banks)'!$N$7</f>
        <v>0</v>
      </c>
      <c r="O2395" s="264">
        <f>O2393/'Summary (banks)'!$O$7</f>
        <v>0</v>
      </c>
      <c r="P2395" s="264">
        <f>P2393/'Summary (banks)'!$P$7</f>
        <v>0</v>
      </c>
      <c r="Q2395" s="264">
        <f>Q2393/'Summary (banks)'!$Q$7</f>
        <v>0</v>
      </c>
      <c r="R2395" s="264">
        <f>R2393/'Summary (banks)'!$R$7</f>
        <v>0</v>
      </c>
      <c r="S2395" s="264">
        <f>S2393/'Summary (banks)'!$S$7</f>
        <v>0</v>
      </c>
      <c r="T2395" s="264">
        <f>T2393/'Summary (banks)'!$T$7</f>
        <v>0</v>
      </c>
      <c r="U2395" s="264">
        <f>U2393/'Summary (banks)'!$U$7</f>
        <v>0</v>
      </c>
      <c r="V2395" s="264">
        <f>V2393/'Summary (banks)'!$V$7</f>
        <v>0</v>
      </c>
      <c r="W2395" s="264">
        <f>W2393/'Summary (banks)'!$W$7</f>
        <v>0</v>
      </c>
      <c r="X2395" s="264">
        <f>X2393/'Summary (banks)'!$X$7</f>
        <v>0</v>
      </c>
      <c r="Z2395" s="397"/>
    </row>
    <row r="2396" spans="1:26" s="204" customFormat="1" ht="15.75" thickBot="1" x14ac:dyDescent="0.3">
      <c r="A2396" s="690"/>
      <c r="B2396" s="685"/>
      <c r="C2396" s="188" t="s">
        <v>6</v>
      </c>
      <c r="D2396" s="203">
        <f>SUM(E2396:X2396)</f>
        <v>64.803200000000004</v>
      </c>
      <c r="E2396" s="203"/>
      <c r="F2396" s="203"/>
      <c r="G2396" s="203"/>
      <c r="H2396" s="203"/>
      <c r="I2396" s="203">
        <f>'Standard Chartered'!E18</f>
        <v>1.8031999999999999</v>
      </c>
      <c r="J2396" s="188">
        <f>'BNP Paribas'!E30</f>
        <v>17</v>
      </c>
      <c r="K2396" s="188"/>
      <c r="L2396" s="188">
        <f>'Société Générale'!E43</f>
        <v>46</v>
      </c>
      <c r="M2396" s="188"/>
      <c r="N2396" s="188"/>
      <c r="O2396" s="188"/>
      <c r="P2396" s="188"/>
      <c r="Q2396" s="188"/>
      <c r="R2396" s="188"/>
      <c r="S2396" s="188"/>
      <c r="T2396" s="188"/>
      <c r="U2396" s="188"/>
      <c r="V2396" s="188"/>
      <c r="W2396" s="188"/>
      <c r="X2396" s="188"/>
      <c r="Y2396" s="188"/>
      <c r="Z2396" s="404"/>
    </row>
    <row r="2397" spans="1:26" s="23" customFormat="1" x14ac:dyDescent="0.25">
      <c r="A2397" s="690"/>
      <c r="B2397" s="685"/>
      <c r="C2397" s="189" t="s">
        <v>335</v>
      </c>
      <c r="D2397" s="230">
        <f>D2396/'Summary (banks)'!$D$29</f>
        <v>6.8706568331886953E-4</v>
      </c>
      <c r="E2397" s="230">
        <f>E2396/'Summary (banks)'!$E$29</f>
        <v>0</v>
      </c>
      <c r="F2397" s="230">
        <f>F2396/'Summary (banks)'!$F$29</f>
        <v>0</v>
      </c>
      <c r="G2397" s="230">
        <f>G2396/'Summary (banks)'!$G$29</f>
        <v>0</v>
      </c>
      <c r="H2397" s="230">
        <f>H2396/'Summary (banks)'!$H$29</f>
        <v>0</v>
      </c>
      <c r="I2397" s="230">
        <f>I2396/'Summary (banks)'!$I$29</f>
        <v>-1.3131976362442542E-3</v>
      </c>
      <c r="J2397" s="230">
        <f>J2396/'Summary (banks)'!$J$29</f>
        <v>1.7364657814096017E-3</v>
      </c>
      <c r="K2397" s="230">
        <f>K2396/'Summary (banks)'!$K$29</f>
        <v>0</v>
      </c>
      <c r="L2397" s="230">
        <f>L2396/'Summary (banks)'!$L$29</f>
        <v>7.5274095892652595E-3</v>
      </c>
      <c r="M2397" s="230">
        <f>M2396/'Summary (banks)'!$M$29</f>
        <v>0</v>
      </c>
      <c r="N2397" s="230">
        <f>N2396/'Summary (banks)'!$N$29</f>
        <v>0</v>
      </c>
      <c r="O2397" s="230">
        <f>O2396/'Summary (banks)'!$O$29</f>
        <v>0</v>
      </c>
      <c r="P2397" s="230">
        <f>P2396/'Summary (banks)'!$P$29</f>
        <v>0</v>
      </c>
      <c r="Q2397" s="230">
        <f>Q2396/'Summary (banks)'!$Q$29</f>
        <v>0</v>
      </c>
      <c r="R2397" s="230">
        <f>R2396/'Summary (banks)'!$R$29</f>
        <v>0</v>
      </c>
      <c r="S2397" s="230">
        <f>S2396/'Summary (banks)'!$S$29</f>
        <v>0</v>
      </c>
      <c r="T2397" s="230">
        <f>T2396/'Summary (banks)'!$T$29</f>
        <v>0</v>
      </c>
      <c r="U2397" s="230">
        <f>U2396/'Summary (banks)'!$U$29</f>
        <v>0</v>
      </c>
      <c r="V2397" s="230">
        <f>V2396/'Summary (banks)'!$V$29</f>
        <v>0</v>
      </c>
      <c r="W2397" s="230">
        <f>W2396/'Summary (banks)'!$W$29</f>
        <v>0</v>
      </c>
      <c r="X2397" s="230">
        <f>X2396/'Summary (banks)'!$X$29</f>
        <v>0</v>
      </c>
      <c r="Y2397" s="204"/>
      <c r="Z2397" s="397"/>
    </row>
    <row r="2398" spans="1:26" s="360" customFormat="1" ht="15.75" thickBot="1" x14ac:dyDescent="0.3">
      <c r="A2398" s="690"/>
      <c r="B2398" s="685"/>
      <c r="C2398" s="359" t="s">
        <v>336</v>
      </c>
      <c r="D2398" s="264">
        <f>D2396/'Summary (banks)'!$D$33</f>
        <v>9.574130167566391E-4</v>
      </c>
      <c r="E2398" s="264">
        <f>E2396/'Summary (banks)'!$E$33</f>
        <v>0</v>
      </c>
      <c r="F2398" s="264">
        <f>F2396/'Summary (banks)'!$F$33</f>
        <v>0</v>
      </c>
      <c r="G2398" s="264">
        <f>G2396/'Summary (banks)'!$G$33</f>
        <v>0</v>
      </c>
      <c r="H2398" s="264">
        <f>H2396/'Summary (banks)'!$H$33</f>
        <v>0</v>
      </c>
      <c r="I2398" s="264">
        <f>I2396/'Summary (banks)'!$I$33</f>
        <v>6.5789473684210653E-3</v>
      </c>
      <c r="J2398" s="264">
        <f>J2396/'Summary (banks)'!$J$33</f>
        <v>2.1669853409815171E-3</v>
      </c>
      <c r="K2398" s="264">
        <f>K2396/'Summary (banks)'!$K$33</f>
        <v>0</v>
      </c>
      <c r="L2398" s="264">
        <f>L2396/'Summary (banks)'!$L$33</f>
        <v>1.031852848811126E-2</v>
      </c>
      <c r="M2398" s="264">
        <f>M2396/'Summary (banks)'!$M$33</f>
        <v>0</v>
      </c>
      <c r="N2398" s="264">
        <f>N2396/'Summary (banks)'!$N$33</f>
        <v>0</v>
      </c>
      <c r="O2398" s="264">
        <f>O2396/'Summary (banks)'!$O$33</f>
        <v>0</v>
      </c>
      <c r="P2398" s="264">
        <f>P2396/'Summary (banks)'!$P$33</f>
        <v>0</v>
      </c>
      <c r="Q2398" s="264">
        <f>Q2396/'Summary (banks)'!$Q$33</f>
        <v>0</v>
      </c>
      <c r="R2398" s="264">
        <f>R2396/'Summary (banks)'!$R$33</f>
        <v>0</v>
      </c>
      <c r="S2398" s="264">
        <f>S2396/'Summary (banks)'!$S$33</f>
        <v>0</v>
      </c>
      <c r="T2398" s="264">
        <f>T2396/'Summary (banks)'!$T$33</f>
        <v>0</v>
      </c>
      <c r="U2398" s="264">
        <f>U2396/'Summary (banks)'!$U$33</f>
        <v>0</v>
      </c>
      <c r="V2398" s="264">
        <f>V2396/'Summary (banks)'!$V$33</f>
        <v>0</v>
      </c>
      <c r="W2398" s="264">
        <f>W2396/'Summary (banks)'!$W$33</f>
        <v>0</v>
      </c>
      <c r="X2398" s="264">
        <f>X2396/'Summary (banks)'!$X$33</f>
        <v>0</v>
      </c>
      <c r="Z2398" s="397"/>
    </row>
    <row r="2399" spans="1:26" s="204" customFormat="1" ht="15.75" thickBot="1" x14ac:dyDescent="0.3">
      <c r="A2399" s="690"/>
      <c r="B2399" s="685"/>
      <c r="C2399" s="188" t="s">
        <v>400</v>
      </c>
      <c r="D2399" s="203">
        <f>SUM(E2399:X2399)</f>
        <v>16</v>
      </c>
      <c r="E2399" s="203"/>
      <c r="F2399" s="203"/>
      <c r="G2399" s="203"/>
      <c r="H2399" s="203"/>
      <c r="I2399" s="203">
        <f>'Standard Chartered'!F18</f>
        <v>0</v>
      </c>
      <c r="J2399" s="188">
        <f>'BNP Paribas'!F30</f>
        <v>3</v>
      </c>
      <c r="K2399" s="188"/>
      <c r="L2399" s="188">
        <f>'Société Générale'!F43</f>
        <v>13</v>
      </c>
      <c r="M2399" s="188"/>
      <c r="N2399" s="188"/>
      <c r="O2399" s="188"/>
      <c r="P2399" s="188"/>
      <c r="Q2399" s="188"/>
      <c r="R2399" s="188"/>
      <c r="S2399" s="188"/>
      <c r="T2399" s="188"/>
      <c r="U2399" s="188"/>
      <c r="V2399" s="188"/>
      <c r="W2399" s="188"/>
      <c r="X2399" s="188"/>
      <c r="Y2399" s="188"/>
      <c r="Z2399" s="404"/>
    </row>
    <row r="2400" spans="1:26" s="23" customFormat="1" x14ac:dyDescent="0.25">
      <c r="A2400" s="690"/>
      <c r="B2400" s="685"/>
      <c r="C2400" s="189" t="s">
        <v>401</v>
      </c>
      <c r="D2400" s="230">
        <f>D2399/'Summary (banks)'!$D$42</f>
        <v>5.7353048211280524E-4</v>
      </c>
      <c r="E2400" s="230">
        <f>E2399/'Summary (banks)'!$E$42</f>
        <v>0</v>
      </c>
      <c r="F2400" s="230">
        <f>F2399/'Summary (banks)'!$F$42</f>
        <v>0</v>
      </c>
      <c r="G2400" s="230">
        <f>G2399/'Summary (banks)'!$G$42</f>
        <v>0</v>
      </c>
      <c r="H2400" s="230">
        <f>H2399/'Summary (banks)'!$H$42</f>
        <v>0</v>
      </c>
      <c r="I2400" s="230">
        <f>I2399/'Summary (banks)'!$I$42</f>
        <v>0</v>
      </c>
      <c r="J2400" s="230">
        <f>J2399/'Summary (banks)'!$J$42</f>
        <v>8.9955022488755621E-4</v>
      </c>
      <c r="K2400" s="230">
        <f>K2399/'Summary (banks)'!$K$42</f>
        <v>0</v>
      </c>
      <c r="L2400" s="230">
        <f>L2399/'Summary (banks)'!$L$42</f>
        <v>7.5934579439252336E-3</v>
      </c>
      <c r="M2400" s="230">
        <f>M2399/'Summary (banks)'!$M$42</f>
        <v>0</v>
      </c>
      <c r="N2400" s="230">
        <f>N2399/'Summary (banks)'!$N$42</f>
        <v>0</v>
      </c>
      <c r="O2400" s="230">
        <f>O2399/'Summary (banks)'!$O$42</f>
        <v>0</v>
      </c>
      <c r="P2400" s="230">
        <f>P2399/'Summary (banks)'!$P$42</f>
        <v>0</v>
      </c>
      <c r="Q2400" s="230">
        <f>Q2399/'Summary (banks)'!$Q$42</f>
        <v>0</v>
      </c>
      <c r="R2400" s="230">
        <f>R2399/'Summary (banks)'!$R$42</f>
        <v>0</v>
      </c>
      <c r="S2400" s="230">
        <f>S2399/'Summary (banks)'!$S$42</f>
        <v>0</v>
      </c>
      <c r="T2400" s="230">
        <f>T2399/'Summary (banks)'!$T$42</f>
        <v>0</v>
      </c>
      <c r="U2400" s="230">
        <f>U2399/'Summary (banks)'!$U$42</f>
        <v>0</v>
      </c>
      <c r="V2400" s="230">
        <f>V2399/'Summary (banks)'!$V$42</f>
        <v>0</v>
      </c>
      <c r="W2400" s="230">
        <f>W2399/'Summary (banks)'!$W$42</f>
        <v>0</v>
      </c>
      <c r="X2400" s="230">
        <f>X2399/'Summary (banks)'!$X$42</f>
        <v>0</v>
      </c>
      <c r="Y2400" s="204"/>
      <c r="Z2400" s="397"/>
    </row>
    <row r="2401" spans="1:26" s="360" customFormat="1" ht="15.75" thickBot="1" x14ac:dyDescent="0.3">
      <c r="A2401" s="690"/>
      <c r="B2401" s="685"/>
      <c r="C2401" s="359" t="s">
        <v>402</v>
      </c>
      <c r="D2401" s="264">
        <f>D2399/'Summary (banks)'!$D$46</f>
        <v>8.5854707524478813E-4</v>
      </c>
      <c r="E2401" s="264">
        <f>E2399/'Summary (banks)'!$E$46</f>
        <v>0</v>
      </c>
      <c r="F2401" s="264">
        <f>F2399/'Summary (banks)'!$F$46</f>
        <v>0</v>
      </c>
      <c r="G2401" s="264">
        <f>G2399/'Summary (banks)'!$G$46</f>
        <v>0</v>
      </c>
      <c r="H2401" s="264">
        <f>H2399/'Summary (banks)'!$H$46</f>
        <v>0</v>
      </c>
      <c r="I2401" s="264">
        <f>I2399/'Summary (banks)'!$I$46</f>
        <v>0</v>
      </c>
      <c r="J2401" s="264">
        <f>J2399/'Summary (banks)'!$J$46</f>
        <v>1.3908205841446453E-3</v>
      </c>
      <c r="K2401" s="264">
        <f>K2399/'Summary (banks)'!$K$46</f>
        <v>0</v>
      </c>
      <c r="L2401" s="264">
        <f>L2399/'Summary (banks)'!$L$46</f>
        <v>1.1484098939929329E-2</v>
      </c>
      <c r="M2401" s="264">
        <f>M2399/'Summary (banks)'!$M$46</f>
        <v>0</v>
      </c>
      <c r="N2401" s="264">
        <f>N2399/'Summary (banks)'!$N$46</f>
        <v>0</v>
      </c>
      <c r="O2401" s="264">
        <f>O2399/'Summary (banks)'!$O$46</f>
        <v>0</v>
      </c>
      <c r="P2401" s="264">
        <f>P2399/'Summary (banks)'!$P$46</f>
        <v>0</v>
      </c>
      <c r="Q2401" s="264">
        <f>Q2399/'Summary (banks)'!$Q$46</f>
        <v>0</v>
      </c>
      <c r="R2401" s="264">
        <f>R2399/'Summary (banks)'!$R$46</f>
        <v>0</v>
      </c>
      <c r="S2401" s="264">
        <f>S2399/'Summary (banks)'!$S$46</f>
        <v>0</v>
      </c>
      <c r="T2401" s="264">
        <f>T2399/'Summary (banks)'!$T$46</f>
        <v>0</v>
      </c>
      <c r="U2401" s="264">
        <f>U2399/'Summary (banks)'!$U$46</f>
        <v>0</v>
      </c>
      <c r="V2401" s="264">
        <f>V2399/'Summary (banks)'!$V$46</f>
        <v>0</v>
      </c>
      <c r="W2401" s="264">
        <f>W2399/'Summary (banks)'!$W$46</f>
        <v>0</v>
      </c>
      <c r="X2401" s="264">
        <f>X2399/'Summary (banks)'!$X$46</f>
        <v>0</v>
      </c>
      <c r="Z2401" s="397"/>
    </row>
    <row r="2402" spans="1:26" s="204" customFormat="1" ht="15.75" thickBot="1" x14ac:dyDescent="0.3">
      <c r="A2402" s="690"/>
      <c r="B2402" s="685"/>
      <c r="C2402" s="188" t="s">
        <v>3</v>
      </c>
      <c r="D2402" s="188">
        <f>SUM(E2402:X2402)</f>
        <v>1794</v>
      </c>
      <c r="E2402" s="188"/>
      <c r="F2402" s="188"/>
      <c r="G2402" s="188"/>
      <c r="H2402" s="188"/>
      <c r="I2402" s="188">
        <f>'Standard Chartered'!D18</f>
        <v>91</v>
      </c>
      <c r="J2402" s="188">
        <f>'BNP Paribas'!D30</f>
        <v>569</v>
      </c>
      <c r="K2402" s="188"/>
      <c r="L2402" s="188">
        <f>'Société Générale'!D43</f>
        <v>1134</v>
      </c>
      <c r="M2402" s="188"/>
      <c r="N2402" s="188"/>
      <c r="O2402" s="188"/>
      <c r="P2402" s="188"/>
      <c r="Q2402" s="188"/>
      <c r="R2402" s="188"/>
      <c r="S2402" s="188"/>
      <c r="T2402" s="188"/>
      <c r="U2402" s="188"/>
      <c r="V2402" s="188"/>
      <c r="W2402" s="188"/>
      <c r="X2402" s="188"/>
      <c r="Y2402" s="188"/>
      <c r="Z2402" s="404"/>
    </row>
    <row r="2403" spans="1:26" s="23" customFormat="1" x14ac:dyDescent="0.25">
      <c r="A2403" s="690"/>
      <c r="B2403" s="685"/>
      <c r="C2403" s="189" t="s">
        <v>337</v>
      </c>
      <c r="D2403" s="230">
        <f>D2402/'Summary (banks)'!$D$16</f>
        <v>8.552574496547029E-4</v>
      </c>
      <c r="E2403" s="230">
        <f>E2402/'Summary (banks)'!$E$16</f>
        <v>0</v>
      </c>
      <c r="F2403" s="230">
        <f>F2402/'Summary (banks)'!$F$16</f>
        <v>0</v>
      </c>
      <c r="G2403" s="230">
        <f>G2402/'Summary (banks)'!$G$16</f>
        <v>0</v>
      </c>
      <c r="H2403" s="230">
        <f>H2402/'Summary (banks)'!$H$16</f>
        <v>0</v>
      </c>
      <c r="I2403" s="230">
        <f>I2402/'Summary (banks)'!$I$16</f>
        <v>1.0421677088343754E-3</v>
      </c>
      <c r="J2403" s="230">
        <f>J2402/'Summary (banks)'!$J$16</f>
        <v>3.1341055681323705E-3</v>
      </c>
      <c r="K2403" s="230">
        <f>K2402/'Summary (banks)'!$K$16</f>
        <v>0</v>
      </c>
      <c r="L2403" s="230">
        <f>L2402/'Summary (banks)'!$L$16</f>
        <v>8.6094324151963306E-3</v>
      </c>
      <c r="M2403" s="230">
        <f>M2402/'Summary (banks)'!$M$16</f>
        <v>0</v>
      </c>
      <c r="N2403" s="230">
        <f>N2402/'Summary (banks)'!$N$16</f>
        <v>0</v>
      </c>
      <c r="O2403" s="230">
        <f>O2402/'Summary (banks)'!$O$16</f>
        <v>0</v>
      </c>
      <c r="P2403" s="230">
        <f>P2402/'Summary (banks)'!$P$16</f>
        <v>0</v>
      </c>
      <c r="Q2403" s="230">
        <f>Q2402/'Summary (banks)'!$Q$16</f>
        <v>0</v>
      </c>
      <c r="R2403" s="230">
        <f>R2402/'Summary (banks)'!$R$16</f>
        <v>0</v>
      </c>
      <c r="S2403" s="230">
        <f>S2402/'Summary (banks)'!$S$16</f>
        <v>0</v>
      </c>
      <c r="T2403" s="230">
        <f>T2402/'Summary (banks)'!$T$16</f>
        <v>0</v>
      </c>
      <c r="U2403" s="230">
        <f>U2402/'Summary (banks)'!$U$16</f>
        <v>0</v>
      </c>
      <c r="V2403" s="230">
        <f>V2402/'Summary (banks)'!$V$16</f>
        <v>0</v>
      </c>
      <c r="W2403" s="230">
        <f>W2402/'Summary (banks)'!$W$16</f>
        <v>0</v>
      </c>
      <c r="X2403" s="230">
        <f>X2402/'Summary (banks)'!$X$16</f>
        <v>0</v>
      </c>
      <c r="Y2403" s="204"/>
      <c r="Z2403" s="397"/>
    </row>
    <row r="2404" spans="1:26" s="365" customFormat="1" ht="15.75" thickBot="1" x14ac:dyDescent="0.3">
      <c r="A2404" s="690"/>
      <c r="B2404" s="685"/>
      <c r="C2404" s="359" t="s">
        <v>338</v>
      </c>
      <c r="D2404" s="264">
        <f>D2402/'Summary (banks)'!$D$20</f>
        <v>1.5303915806283478E-3</v>
      </c>
      <c r="E2404" s="264">
        <f>E2402/'Summary (banks)'!$E$20</f>
        <v>0</v>
      </c>
      <c r="F2404" s="264">
        <f>F2402/'Summary (banks)'!$F$20</f>
        <v>0</v>
      </c>
      <c r="G2404" s="264">
        <f>G2402/'Summary (banks)'!$G$20</f>
        <v>0</v>
      </c>
      <c r="H2404" s="264">
        <f>H2402/'Summary (banks)'!$H$20</f>
        <v>0</v>
      </c>
      <c r="I2404" s="264">
        <f>I2402/'Summary (banks)'!$I$20</f>
        <v>1.0647633534195285E-3</v>
      </c>
      <c r="J2404" s="264">
        <f>J2402/'Summary (banks)'!$J$20</f>
        <v>4.5677129324877578E-3</v>
      </c>
      <c r="K2404" s="264">
        <f>K2402/'Summary (banks)'!$K$20</f>
        <v>0</v>
      </c>
      <c r="L2404" s="264">
        <f>L2402/'Summary (banks)'!$L$20</f>
        <v>1.4156596424647958E-2</v>
      </c>
      <c r="M2404" s="264">
        <f>M2402/'Summary (banks)'!$M$20</f>
        <v>0</v>
      </c>
      <c r="N2404" s="264">
        <f>N2402/'Summary (banks)'!$N$20</f>
        <v>0</v>
      </c>
      <c r="O2404" s="264">
        <f>O2402/'Summary (banks)'!$O$20</f>
        <v>0</v>
      </c>
      <c r="P2404" s="264">
        <f>P2402/'Summary (banks)'!$P$20</f>
        <v>0</v>
      </c>
      <c r="Q2404" s="264">
        <f>Q2402/'Summary (banks)'!$Q$20</f>
        <v>0</v>
      </c>
      <c r="R2404" s="264">
        <f>R2402/'Summary (banks)'!$R$20</f>
        <v>0</v>
      </c>
      <c r="S2404" s="264">
        <f>S2402/'Summary (banks)'!$S$20</f>
        <v>0</v>
      </c>
      <c r="T2404" s="264">
        <f>T2402/'Summary (banks)'!$T$20</f>
        <v>0</v>
      </c>
      <c r="U2404" s="264">
        <f>U2402/'Summary (banks)'!$U$20</f>
        <v>0</v>
      </c>
      <c r="V2404" s="264">
        <f>V2402/'Summary (banks)'!$V$20</f>
        <v>0</v>
      </c>
      <c r="W2404" s="264">
        <f>W2402/'Summary (banks)'!$W$20</f>
        <v>0</v>
      </c>
      <c r="X2404" s="264">
        <f>X2402/'Summary (banks)'!$X$20</f>
        <v>0</v>
      </c>
      <c r="Y2404" s="360"/>
      <c r="Z2404" s="397"/>
    </row>
    <row r="2405" spans="1:26" s="230" customFormat="1" ht="15" customHeight="1" thickTop="1" thickBot="1" x14ac:dyDescent="0.3">
      <c r="A2405" s="690"/>
      <c r="B2405" s="685"/>
      <c r="C2405" s="190" t="s">
        <v>405</v>
      </c>
      <c r="D2405" s="188"/>
      <c r="E2405" s="190"/>
      <c r="F2405" s="190"/>
      <c r="G2405" s="190"/>
      <c r="H2405" s="188"/>
      <c r="I2405" s="188"/>
      <c r="J2405" s="190"/>
      <c r="K2405" s="190"/>
      <c r="L2405" s="190"/>
      <c r="M2405" s="190"/>
      <c r="N2405" s="190"/>
      <c r="O2405" s="190"/>
      <c r="P2405" s="188"/>
      <c r="Q2405" s="188"/>
      <c r="R2405" s="190"/>
      <c r="S2405" s="190"/>
      <c r="T2405" s="188"/>
      <c r="U2405" s="188"/>
      <c r="V2405" s="188"/>
      <c r="W2405" s="188"/>
      <c r="X2405" s="188"/>
      <c r="Y2405" s="190"/>
      <c r="Z2405" s="405"/>
    </row>
    <row r="2406" spans="1:26" s="204" customFormat="1" ht="15.75" thickBot="1" x14ac:dyDescent="0.3">
      <c r="A2406" s="690"/>
      <c r="B2406" s="686"/>
      <c r="C2406" s="191" t="s">
        <v>406</v>
      </c>
      <c r="D2406" s="192"/>
      <c r="E2406" s="192"/>
      <c r="F2406" s="192"/>
      <c r="G2406" s="192"/>
      <c r="H2406" s="192"/>
      <c r="I2406" s="192"/>
      <c r="J2406" s="192"/>
      <c r="K2406" s="192"/>
      <c r="L2406" s="192"/>
      <c r="M2406" s="192"/>
      <c r="N2406" s="192"/>
      <c r="O2406" s="192"/>
      <c r="P2406" s="192"/>
      <c r="Q2406" s="192"/>
      <c r="R2406" s="192"/>
      <c r="S2406" s="192"/>
      <c r="T2406" s="192"/>
      <c r="U2406" s="192"/>
      <c r="V2406" s="192"/>
      <c r="W2406" s="192"/>
      <c r="X2406" s="192"/>
      <c r="Y2406" s="192"/>
      <c r="Z2406" s="398"/>
    </row>
    <row r="2407" spans="1:26" s="23" customFormat="1" ht="16.5" thickTop="1" thickBot="1" x14ac:dyDescent="0.3">
      <c r="A2407" s="690"/>
      <c r="B2407" s="687" t="s">
        <v>82</v>
      </c>
      <c r="C2407" s="200" t="s">
        <v>91</v>
      </c>
      <c r="D2407" s="200">
        <f>D2399/D2396</f>
        <v>0.24690138758579822</v>
      </c>
      <c r="E2407" s="200" t="e">
        <f>E2399/E2396</f>
        <v>#DIV/0!</v>
      </c>
      <c r="F2407" s="200" t="e">
        <f t="shared" ref="F2407:X2407" si="142">F2399/F2396</f>
        <v>#DIV/0!</v>
      </c>
      <c r="G2407" s="200" t="e">
        <f t="shared" si="142"/>
        <v>#DIV/0!</v>
      </c>
      <c r="H2407" s="200" t="e">
        <f t="shared" si="142"/>
        <v>#DIV/0!</v>
      </c>
      <c r="I2407" s="200">
        <f t="shared" si="142"/>
        <v>0</v>
      </c>
      <c r="J2407" s="200">
        <f t="shared" si="142"/>
        <v>0.17647058823529413</v>
      </c>
      <c r="K2407" s="200" t="e">
        <f t="shared" si="142"/>
        <v>#DIV/0!</v>
      </c>
      <c r="L2407" s="200">
        <f t="shared" si="142"/>
        <v>0.28260869565217389</v>
      </c>
      <c r="M2407" s="200" t="e">
        <f t="shared" si="142"/>
        <v>#DIV/0!</v>
      </c>
      <c r="N2407" s="200" t="e">
        <f t="shared" si="142"/>
        <v>#DIV/0!</v>
      </c>
      <c r="O2407" s="200" t="e">
        <f t="shared" si="142"/>
        <v>#DIV/0!</v>
      </c>
      <c r="P2407" s="200" t="e">
        <f t="shared" si="142"/>
        <v>#DIV/0!</v>
      </c>
      <c r="Q2407" s="200" t="e">
        <f t="shared" si="142"/>
        <v>#DIV/0!</v>
      </c>
      <c r="R2407" s="200" t="e">
        <f t="shared" si="142"/>
        <v>#DIV/0!</v>
      </c>
      <c r="S2407" s="200" t="e">
        <f t="shared" si="142"/>
        <v>#DIV/0!</v>
      </c>
      <c r="T2407" s="200" t="e">
        <f t="shared" si="142"/>
        <v>#DIV/0!</v>
      </c>
      <c r="U2407" s="200" t="e">
        <f t="shared" si="142"/>
        <v>#DIV/0!</v>
      </c>
      <c r="V2407" s="200" t="e">
        <f t="shared" si="142"/>
        <v>#DIV/0!</v>
      </c>
      <c r="W2407" s="200" t="e">
        <f t="shared" si="142"/>
        <v>#DIV/0!</v>
      </c>
      <c r="X2407" s="200" t="e">
        <f t="shared" si="142"/>
        <v>#DIV/0!</v>
      </c>
      <c r="Y2407" s="200"/>
      <c r="Z2407" s="406" t="e">
        <f>MEDIAN(E2407:X2407)</f>
        <v>#DIV/0!</v>
      </c>
    </row>
    <row r="2408" spans="1:26" s="204" customFormat="1" ht="15.75" thickBot="1" x14ac:dyDescent="0.3">
      <c r="A2408" s="690"/>
      <c r="B2408" s="688"/>
      <c r="C2408" s="193" t="s">
        <v>407</v>
      </c>
      <c r="Z2408" s="397"/>
    </row>
    <row r="2409" spans="1:26" s="204" customFormat="1" ht="15.75" thickBot="1" x14ac:dyDescent="0.3">
      <c r="A2409" s="690"/>
      <c r="B2409" s="688"/>
      <c r="C2409" s="188" t="s">
        <v>497</v>
      </c>
      <c r="D2409" s="233">
        <f t="shared" ref="D2409:X2409" si="143">D2396/D2402</f>
        <v>3.6122185061315495E-2</v>
      </c>
      <c r="E2409" s="188" t="e">
        <f t="shared" si="143"/>
        <v>#DIV/0!</v>
      </c>
      <c r="F2409" s="188" t="e">
        <f t="shared" si="143"/>
        <v>#DIV/0!</v>
      </c>
      <c r="G2409" s="188" t="e">
        <f t="shared" si="143"/>
        <v>#DIV/0!</v>
      </c>
      <c r="H2409" s="188" t="e">
        <f t="shared" si="143"/>
        <v>#DIV/0!</v>
      </c>
      <c r="I2409" s="188">
        <f t="shared" si="143"/>
        <v>1.9815384615384613E-2</v>
      </c>
      <c r="J2409" s="188">
        <f t="shared" si="143"/>
        <v>2.9876977152899824E-2</v>
      </c>
      <c r="K2409" s="188" t="e">
        <f t="shared" si="143"/>
        <v>#DIV/0!</v>
      </c>
      <c r="L2409" s="188">
        <f t="shared" si="143"/>
        <v>4.0564373897707229E-2</v>
      </c>
      <c r="M2409" s="188" t="e">
        <f t="shared" si="143"/>
        <v>#DIV/0!</v>
      </c>
      <c r="N2409" s="188" t="e">
        <f t="shared" si="143"/>
        <v>#DIV/0!</v>
      </c>
      <c r="O2409" s="188" t="e">
        <f t="shared" si="143"/>
        <v>#DIV/0!</v>
      </c>
      <c r="P2409" s="188" t="e">
        <f t="shared" si="143"/>
        <v>#DIV/0!</v>
      </c>
      <c r="Q2409" s="188" t="e">
        <f t="shared" si="143"/>
        <v>#DIV/0!</v>
      </c>
      <c r="R2409" s="188" t="e">
        <f t="shared" si="143"/>
        <v>#DIV/0!</v>
      </c>
      <c r="S2409" s="188" t="e">
        <f t="shared" si="143"/>
        <v>#DIV/0!</v>
      </c>
      <c r="T2409" s="188" t="e">
        <f t="shared" si="143"/>
        <v>#DIV/0!</v>
      </c>
      <c r="U2409" s="188" t="e">
        <f t="shared" si="143"/>
        <v>#DIV/0!</v>
      </c>
      <c r="V2409" s="188" t="e">
        <f t="shared" si="143"/>
        <v>#DIV/0!</v>
      </c>
      <c r="W2409" s="188" t="e">
        <f t="shared" si="143"/>
        <v>#DIV/0!</v>
      </c>
      <c r="X2409" s="188" t="e">
        <f t="shared" si="143"/>
        <v>#DIV/0!</v>
      </c>
      <c r="Y2409" s="188"/>
      <c r="Z2409" s="404"/>
    </row>
    <row r="2410" spans="1:26" s="204" customFormat="1" x14ac:dyDescent="0.25">
      <c r="A2410" s="690"/>
      <c r="B2410" s="688"/>
      <c r="C2410" s="189" t="s">
        <v>445</v>
      </c>
      <c r="D2410" s="234">
        <f>D2409/'Summary (banks)'!$D$81</f>
        <v>0.80334369913557813</v>
      </c>
      <c r="E2410" s="230" t="e">
        <f>E2409/'Summary (banks)'!$E$81</f>
        <v>#DIV/0!</v>
      </c>
      <c r="F2410" s="230" t="e">
        <f>F2409/'Summary (banks)'!$F$81</f>
        <v>#DIV/0!</v>
      </c>
      <c r="G2410" s="230" t="e">
        <f>G2409/'Summary (banks)'!$G$81</f>
        <v>#DIV/0!</v>
      </c>
      <c r="H2410" s="230" t="e">
        <f>H2409/'Summary (banks)'!$H$81</f>
        <v>#DIV/0!</v>
      </c>
      <c r="I2410" s="230">
        <f>I2409/'Summary (banks)'!$I$81</f>
        <v>-1.2600636395777558</v>
      </c>
      <c r="J2410" s="230">
        <f>J2409/'Summary (banks)'!$J$81</f>
        <v>0.5540546556778464</v>
      </c>
      <c r="K2410" s="230" t="e">
        <f>K2409/'Summary (banks)'!$K$81</f>
        <v>#DIV/0!</v>
      </c>
      <c r="L2410" s="230">
        <f>L2409/'Summary (banks)'!$L$81</f>
        <v>0.87432123585508192</v>
      </c>
      <c r="M2410" s="230" t="e">
        <f>M2409/'Summary (banks)'!$M$81</f>
        <v>#DIV/0!</v>
      </c>
      <c r="N2410" s="230" t="e">
        <f>N2409/'Summary (banks)'!$N$81</f>
        <v>#DIV/0!</v>
      </c>
      <c r="O2410" s="230" t="e">
        <f>O2409/'Summary (banks)'!$O$81</f>
        <v>#DIV/0!</v>
      </c>
      <c r="P2410" s="230" t="e">
        <f>P2409/'Summary (banks)'!$P$81</f>
        <v>#DIV/0!</v>
      </c>
      <c r="Q2410" s="230" t="e">
        <f>Q2409/'Summary (banks)'!$Q$81</f>
        <v>#DIV/0!</v>
      </c>
      <c r="R2410" s="230" t="e">
        <f>R2409/'Summary (banks)'!$R$81</f>
        <v>#DIV/0!</v>
      </c>
      <c r="S2410" s="230" t="e">
        <f>S2409/'Summary (banks)'!$S$81</f>
        <v>#DIV/0!</v>
      </c>
      <c r="T2410" s="230" t="e">
        <f>T2409/'Summary (banks)'!$T$81</f>
        <v>#DIV/0!</v>
      </c>
      <c r="U2410" s="230" t="e">
        <f>U2409/'Summary (banks)'!$U$81</f>
        <v>#DIV/0!</v>
      </c>
      <c r="V2410" s="230" t="e">
        <f>V2409/'Summary (banks)'!$V$81</f>
        <v>#DIV/0!</v>
      </c>
      <c r="W2410" s="230" t="e">
        <f>W2409/'Summary (banks)'!$W$81</f>
        <v>#DIV/0!</v>
      </c>
      <c r="X2410" s="230" t="e">
        <f>X2409/'Summary (banks)'!$X$81</f>
        <v>#DIV/0!</v>
      </c>
      <c r="Z2410" s="397"/>
    </row>
    <row r="2411" spans="1:26" s="364" customFormat="1" x14ac:dyDescent="0.25">
      <c r="A2411" s="690"/>
      <c r="B2411" s="688"/>
      <c r="C2411" s="359" t="s">
        <v>446</v>
      </c>
      <c r="D2411" s="363">
        <f>D2409/'Summary (banks)'!$D$84</f>
        <v>0.62560002869562614</v>
      </c>
      <c r="E2411" s="264" t="e">
        <f>E2409/'Summary (banks)'!$E$84</f>
        <v>#DIV/0!</v>
      </c>
      <c r="F2411" s="264" t="e">
        <f>F2409/'Summary (banks)'!$F$84</f>
        <v>#DIV/0!</v>
      </c>
      <c r="G2411" s="264" t="e">
        <f>G2409/'Summary (banks)'!$G$84</f>
        <v>#DIV/0!</v>
      </c>
      <c r="H2411" s="264" t="e">
        <f>H2409/'Summary (banks)'!$H$84</f>
        <v>#DIV/0!</v>
      </c>
      <c r="I2411" s="264">
        <f>I2409/'Summary (banks)'!$I$84</f>
        <v>6.178788316946223</v>
      </c>
      <c r="J2411" s="264">
        <f>J2409/'Summary (banks)'!$J$84</f>
        <v>0.47441364486127868</v>
      </c>
      <c r="K2411" s="264" t="e">
        <f>K2409/'Summary (banks)'!$K$84</f>
        <v>#DIV/0!</v>
      </c>
      <c r="L2411" s="264">
        <f>L2409/'Summary (banks)'!$L$84</f>
        <v>0.72888483775279045</v>
      </c>
      <c r="M2411" s="264" t="e">
        <f>M2409/'Summary (banks)'!$M$84</f>
        <v>#DIV/0!</v>
      </c>
      <c r="N2411" s="264" t="e">
        <f>N2409/'Summary (banks)'!$N$84</f>
        <v>#DIV/0!</v>
      </c>
      <c r="O2411" s="264" t="e">
        <f>O2409/'Summary (banks)'!$O$84</f>
        <v>#DIV/0!</v>
      </c>
      <c r="P2411" s="264" t="e">
        <f>P2409/'Summary (banks)'!$P$84</f>
        <v>#DIV/0!</v>
      </c>
      <c r="Q2411" s="264" t="e">
        <f>Q2409/'Summary (banks)'!$Q$84</f>
        <v>#DIV/0!</v>
      </c>
      <c r="R2411" s="264" t="e">
        <f>R2409/'Summary (banks)'!$R$84</f>
        <v>#DIV/0!</v>
      </c>
      <c r="S2411" s="264" t="e">
        <f>S2409/'Summary (banks)'!$S$84</f>
        <v>#DIV/0!</v>
      </c>
      <c r="T2411" s="264" t="e">
        <f>T2409/'Summary (banks)'!$T$84</f>
        <v>#DIV/0!</v>
      </c>
      <c r="U2411" s="264" t="e">
        <f>U2409/'Summary (banks)'!$U$84</f>
        <v>#DIV/0!</v>
      </c>
      <c r="V2411" s="264" t="e">
        <f>V2409/'Summary (banks)'!$V$84</f>
        <v>#DIV/0!</v>
      </c>
      <c r="W2411" s="264" t="e">
        <f>W2409/'Summary (banks)'!$W$84</f>
        <v>#DIV/0!</v>
      </c>
      <c r="X2411" s="264" t="e">
        <f>X2409/'Summary (banks)'!$X$84</f>
        <v>#DIV/0!</v>
      </c>
      <c r="Y2411" s="360"/>
      <c r="Z2411" s="397"/>
    </row>
    <row r="2412" spans="1:26" s="204" customFormat="1" ht="15.75" thickBot="1" x14ac:dyDescent="0.3">
      <c r="A2412" s="690"/>
      <c r="B2412" s="688"/>
      <c r="C2412" s="372" t="s">
        <v>447</v>
      </c>
      <c r="D2412" s="234">
        <f>D2409/'Summary (banks)'!$D$92</f>
        <v>0.8648587660895154</v>
      </c>
      <c r="E2412" s="230" t="e">
        <f>E2409/'Summary (banks)'!$E$86</f>
        <v>#DIV/0!</v>
      </c>
      <c r="F2412" s="230" t="e">
        <f>F2409/'Summary (banks)'!$F$86</f>
        <v>#DIV/0!</v>
      </c>
      <c r="G2412" s="230" t="e">
        <f>G2409/'Summary (banks)'!$G$86</f>
        <v>#DIV/0!</v>
      </c>
      <c r="H2412" s="230" t="e">
        <f>H2409/'Summary (banks)'!$H$86</f>
        <v>#DIV/0!</v>
      </c>
      <c r="I2412" s="230">
        <f>I2409/'Summary (banks)'!$I$86</f>
        <v>0.30682845490889366</v>
      </c>
      <c r="J2412" s="230">
        <f>J2409/'Summary (banks)'!$J$86</f>
        <v>0.26590130997168893</v>
      </c>
      <c r="K2412" s="230" t="e">
        <f>K2409/'Summary (banks)'!$K$86</f>
        <v>#DIV/0!</v>
      </c>
      <c r="L2412" s="230">
        <f>L2409/'Summary (banks)'!$L$86</f>
        <v>0.15557737142436592</v>
      </c>
      <c r="M2412" s="230" t="e">
        <f>M2409/'Summary (banks)'!$M$86</f>
        <v>#DIV/0!</v>
      </c>
      <c r="N2412" s="230" t="e">
        <f>N2409/'Summary (banks)'!$N$86</f>
        <v>#DIV/0!</v>
      </c>
      <c r="O2412" s="230" t="e">
        <f>O2409/'Summary (banks)'!$O$86</f>
        <v>#DIV/0!</v>
      </c>
      <c r="P2412" s="230" t="e">
        <f>P2409/'Summary (banks)'!$P$86</f>
        <v>#DIV/0!</v>
      </c>
      <c r="Q2412" s="230" t="e">
        <f>Q2409/'Summary (banks)'!$Q$86</f>
        <v>#DIV/0!</v>
      </c>
      <c r="R2412" s="230" t="e">
        <f>R2409/'Summary (banks)'!$R$86</f>
        <v>#DIV/0!</v>
      </c>
      <c r="S2412" s="230" t="e">
        <f>S2409/'Summary (banks)'!$S$86</f>
        <v>#DIV/0!</v>
      </c>
      <c r="T2412" s="230" t="e">
        <f>T2409/'Summary (banks)'!$T$86</f>
        <v>#DIV/0!</v>
      </c>
      <c r="U2412" s="230" t="e">
        <f>U2409/'Summary (banks)'!$U$86</f>
        <v>#DIV/0!</v>
      </c>
      <c r="V2412" s="230" t="e">
        <f>V2409/'Summary (banks)'!$V$86</f>
        <v>#DIV/0!</v>
      </c>
      <c r="W2412" s="230" t="e">
        <f>W2409/'Summary (banks)'!$W$86</f>
        <v>#DIV/0!</v>
      </c>
      <c r="X2412" s="230" t="e">
        <f>X2409/'Summary (banks)'!$X$86</f>
        <v>#DIV/0!</v>
      </c>
      <c r="Z2412" s="397"/>
    </row>
    <row r="2413" spans="1:26" s="230" customFormat="1" ht="15.75" thickBot="1" x14ac:dyDescent="0.3">
      <c r="A2413" s="690"/>
      <c r="B2413" s="688"/>
      <c r="C2413" s="201" t="s">
        <v>498</v>
      </c>
      <c r="D2413" s="201">
        <f t="shared" ref="D2413:X2413" si="144">D2396/D2393</f>
        <v>0.32510966892626797</v>
      </c>
      <c r="E2413" s="201" t="e">
        <f t="shared" si="144"/>
        <v>#DIV/0!</v>
      </c>
      <c r="F2413" s="201" t="e">
        <f t="shared" si="144"/>
        <v>#DIV/0!</v>
      </c>
      <c r="G2413" s="201" t="e">
        <f t="shared" si="144"/>
        <v>#DIV/0!</v>
      </c>
      <c r="H2413" s="201" t="e">
        <f t="shared" si="144"/>
        <v>#DIV/0!</v>
      </c>
      <c r="I2413" s="201">
        <f t="shared" si="144"/>
        <v>0.11764705882352941</v>
      </c>
      <c r="J2413" s="201">
        <f t="shared" si="144"/>
        <v>0.28333333333333333</v>
      </c>
      <c r="K2413" s="201" t="e">
        <f t="shared" si="144"/>
        <v>#DIV/0!</v>
      </c>
      <c r="L2413" s="201">
        <f t="shared" si="144"/>
        <v>0.37096774193548387</v>
      </c>
      <c r="M2413" s="201" t="e">
        <f t="shared" si="144"/>
        <v>#DIV/0!</v>
      </c>
      <c r="N2413" s="201" t="e">
        <f t="shared" si="144"/>
        <v>#DIV/0!</v>
      </c>
      <c r="O2413" s="201" t="e">
        <f t="shared" si="144"/>
        <v>#DIV/0!</v>
      </c>
      <c r="P2413" s="201" t="e">
        <f t="shared" si="144"/>
        <v>#DIV/0!</v>
      </c>
      <c r="Q2413" s="201" t="e">
        <f t="shared" si="144"/>
        <v>#DIV/0!</v>
      </c>
      <c r="R2413" s="201" t="e">
        <f t="shared" si="144"/>
        <v>#DIV/0!</v>
      </c>
      <c r="S2413" s="201" t="e">
        <f t="shared" si="144"/>
        <v>#DIV/0!</v>
      </c>
      <c r="T2413" s="201" t="e">
        <f t="shared" si="144"/>
        <v>#DIV/0!</v>
      </c>
      <c r="U2413" s="201" t="e">
        <f t="shared" si="144"/>
        <v>#DIV/0!</v>
      </c>
      <c r="V2413" s="201" t="e">
        <f t="shared" si="144"/>
        <v>#DIV/0!</v>
      </c>
      <c r="W2413" s="201" t="e">
        <f t="shared" si="144"/>
        <v>#DIV/0!</v>
      </c>
      <c r="X2413" s="201" t="e">
        <f t="shared" si="144"/>
        <v>#DIV/0!</v>
      </c>
      <c r="Y2413" s="201"/>
      <c r="Z2413" s="407"/>
    </row>
    <row r="2414" spans="1:26" s="230" customFormat="1" x14ac:dyDescent="0.25">
      <c r="A2414" s="690"/>
      <c r="B2414" s="688"/>
      <c r="C2414" s="382" t="s">
        <v>445</v>
      </c>
      <c r="D2414" s="230">
        <f>D2413/'Summary (banks)'!$D$94</f>
        <v>1.6835032286549809</v>
      </c>
      <c r="E2414" s="230" t="e">
        <f>E2413/'Summary (banks)'!$E$94</f>
        <v>#DIV/0!</v>
      </c>
      <c r="F2414" s="230" t="e">
        <f>F2413/'Summary (banks)'!$F$94</f>
        <v>#DIV/0!</v>
      </c>
      <c r="G2414" s="230" t="e">
        <f>G2413/'Summary (banks)'!$G$94</f>
        <v>#DIV/0!</v>
      </c>
      <c r="H2414" s="230" t="e">
        <f>H2413/'Summary (banks)'!$H$94</f>
        <v>#DIV/0!</v>
      </c>
      <c r="I2414" s="230">
        <f>I2413/'Summary (banks)'!$I$94</f>
        <v>-1.1810281565022589</v>
      </c>
      <c r="J2414" s="230">
        <f>J2413/'Summary (banks)'!$J$94</f>
        <v>1.2426727953694245</v>
      </c>
      <c r="K2414" s="230" t="e">
        <f>K2413/'Summary (banks)'!$K$94</f>
        <v>#DIV/0!</v>
      </c>
      <c r="L2414" s="230">
        <f>L2413/'Summary (banks)'!$L$94</f>
        <v>1.5566561620768471</v>
      </c>
      <c r="M2414" s="230" t="e">
        <f>M2413/'Summary (banks)'!$M$94</f>
        <v>#DIV/0!</v>
      </c>
      <c r="N2414" s="230" t="e">
        <f>N2413/'Summary (banks)'!$N$94</f>
        <v>#DIV/0!</v>
      </c>
      <c r="O2414" s="230" t="e">
        <f>O2413/'Summary (banks)'!$O$94</f>
        <v>#DIV/0!</v>
      </c>
      <c r="P2414" s="230" t="e">
        <f>P2413/'Summary (banks)'!$P$94</f>
        <v>#DIV/0!</v>
      </c>
      <c r="Q2414" s="230" t="e">
        <f>Q2413/'Summary (banks)'!$Q$94</f>
        <v>#DIV/0!</v>
      </c>
      <c r="R2414" s="230" t="e">
        <f>R2413/'Summary (banks)'!$R$94</f>
        <v>#DIV/0!</v>
      </c>
      <c r="S2414" s="230" t="e">
        <f>S2413/'Summary (banks)'!$S$94</f>
        <v>#DIV/0!</v>
      </c>
      <c r="T2414" s="230" t="e">
        <f>T2413/'Summary (banks)'!$T$94</f>
        <v>#DIV/0!</v>
      </c>
      <c r="U2414" s="230" t="e">
        <f>U2413/'Summary (banks)'!$U$94</f>
        <v>#DIV/0!</v>
      </c>
      <c r="V2414" s="230" t="e">
        <f>V2413/'Summary (banks)'!$V$94</f>
        <v>#DIV/0!</v>
      </c>
      <c r="W2414" s="230" t="e">
        <f>W2413/'Summary (banks)'!$W$94</f>
        <v>#DIV/0!</v>
      </c>
      <c r="X2414" s="230" t="e">
        <f>X2413/'Summary (banks)'!$X$94</f>
        <v>#DIV/0!</v>
      </c>
      <c r="Z2414" s="399"/>
    </row>
    <row r="2415" spans="1:26" s="386" customFormat="1" x14ac:dyDescent="0.25">
      <c r="A2415" s="690"/>
      <c r="B2415" s="688"/>
      <c r="C2415" s="383" t="s">
        <v>446</v>
      </c>
      <c r="D2415" s="264">
        <f>D2413/'Summary (banks)'!$D$97</f>
        <v>1.2313499739456986</v>
      </c>
      <c r="E2415" s="264" t="e">
        <f>E2413/'Summary (banks)'!$E$97</f>
        <v>#DIV/0!</v>
      </c>
      <c r="F2415" s="264" t="e">
        <f>F2413/'Summary (banks)'!$F$97</f>
        <v>#DIV/0!</v>
      </c>
      <c r="G2415" s="264" t="e">
        <f>G2413/'Summary (banks)'!$G$97</f>
        <v>#DIV/0!</v>
      </c>
      <c r="H2415" s="264" t="e">
        <f>H2413/'Summary (banks)'!$H$97</f>
        <v>#DIV/0!</v>
      </c>
      <c r="I2415" s="264">
        <f>I2413/'Summary (banks)'!$I$97</f>
        <v>4.742260061919513</v>
      </c>
      <c r="J2415" s="264">
        <f>J2413/'Summary (banks)'!$J$97</f>
        <v>1.0341215211387293</v>
      </c>
      <c r="K2415" s="264" t="e">
        <f>K2413/'Summary (banks)'!$K$97</f>
        <v>#DIV/0!</v>
      </c>
      <c r="L2415" s="264">
        <f>L2413/'Summary (banks)'!$L$97</f>
        <v>1.127216023386735</v>
      </c>
      <c r="M2415" s="264" t="e">
        <f>M2413/'Summary (banks)'!$M$97</f>
        <v>#DIV/0!</v>
      </c>
      <c r="N2415" s="264" t="e">
        <f>N2413/'Summary (banks)'!$N$97</f>
        <v>#DIV/0!</v>
      </c>
      <c r="O2415" s="264" t="e">
        <f>O2413/'Summary (banks)'!$O$97</f>
        <v>#DIV/0!</v>
      </c>
      <c r="P2415" s="264" t="e">
        <f>P2413/'Summary (banks)'!$P$97</f>
        <v>#DIV/0!</v>
      </c>
      <c r="Q2415" s="264" t="e">
        <f>Q2413/'Summary (banks)'!$Q$97</f>
        <v>#DIV/0!</v>
      </c>
      <c r="R2415" s="264" t="e">
        <f>R2413/'Summary (banks)'!$R$97</f>
        <v>#DIV/0!</v>
      </c>
      <c r="S2415" s="264" t="e">
        <f>S2413/'Summary (banks)'!$S$97</f>
        <v>#DIV/0!</v>
      </c>
      <c r="T2415" s="264" t="e">
        <f>T2413/'Summary (banks)'!$T$97</f>
        <v>#DIV/0!</v>
      </c>
      <c r="U2415" s="264" t="e">
        <f>U2413/'Summary (banks)'!$U$97</f>
        <v>#DIV/0!</v>
      </c>
      <c r="V2415" s="264" t="e">
        <f>V2413/'Summary (banks)'!$V$97</f>
        <v>#DIV/0!</v>
      </c>
      <c r="W2415" s="264" t="e">
        <f>W2413/'Summary (banks)'!$W$97</f>
        <v>#DIV/0!</v>
      </c>
      <c r="X2415" s="264" t="e">
        <f>X2413/'Summary (banks)'!$X$97</f>
        <v>#DIV/0!</v>
      </c>
      <c r="Y2415" s="264"/>
      <c r="Z2415" s="399"/>
    </row>
    <row r="2416" spans="1:26" s="230" customFormat="1" ht="15.75" thickBot="1" x14ac:dyDescent="0.3">
      <c r="A2416" s="690"/>
      <c r="B2416" s="688"/>
      <c r="C2416" s="385" t="s">
        <v>447</v>
      </c>
      <c r="D2416" s="230">
        <f>D2413/'Summary (banks)'!$D$105</f>
        <v>1.4985658491334433</v>
      </c>
      <c r="E2416" s="230" t="e">
        <f>E2413/'Summary (banks)'!$E$99</f>
        <v>#DIV/0!</v>
      </c>
      <c r="F2416" s="230" t="e">
        <f>F2413/'Summary (banks)'!$F$99</f>
        <v>#DIV/0!</v>
      </c>
      <c r="G2416" s="230" t="e">
        <f>G2413/'Summary (banks)'!$G$99</f>
        <v>#DIV/0!</v>
      </c>
      <c r="H2416" s="230" t="e">
        <f>H2413/'Summary (banks)'!$H$99</f>
        <v>#DIV/0!</v>
      </c>
      <c r="I2416" s="230">
        <f>I2413/'Summary (banks)'!$I$99</f>
        <v>0.63565974836003869</v>
      </c>
      <c r="J2416" s="230">
        <f>J2413/'Summary (banks)'!$J$99</f>
        <v>0.78024397972116599</v>
      </c>
      <c r="K2416" s="230" t="e">
        <f>K2413/'Summary (banks)'!$K$99</f>
        <v>#DIV/0!</v>
      </c>
      <c r="L2416" s="230">
        <f>L2413/'Summary (banks)'!$L$99</f>
        <v>0.71816258833709923</v>
      </c>
      <c r="M2416" s="230" t="e">
        <f>M2413/'Summary (banks)'!$M$99</f>
        <v>#DIV/0!</v>
      </c>
      <c r="N2416" s="230" t="e">
        <f>N2413/'Summary (banks)'!$N$99</f>
        <v>#DIV/0!</v>
      </c>
      <c r="O2416" s="230" t="e">
        <f>O2413/'Summary (banks)'!$O$99</f>
        <v>#DIV/0!</v>
      </c>
      <c r="P2416" s="230" t="e">
        <f>P2413/'Summary (banks)'!$P$99</f>
        <v>#DIV/0!</v>
      </c>
      <c r="Q2416" s="230" t="e">
        <f>Q2413/'Summary (banks)'!$Q$99</f>
        <v>#DIV/0!</v>
      </c>
      <c r="R2416" s="230" t="e">
        <f>R2413/'Summary (banks)'!$R$99</f>
        <v>#DIV/0!</v>
      </c>
      <c r="S2416" s="230" t="e">
        <f>S2413/'Summary (banks)'!$S$99</f>
        <v>#DIV/0!</v>
      </c>
      <c r="T2416" s="230" t="e">
        <f>T2413/'Summary (banks)'!$T$99</f>
        <v>#DIV/0!</v>
      </c>
      <c r="U2416" s="230" t="e">
        <f>U2413/'Summary (banks)'!$U$99</f>
        <v>#DIV/0!</v>
      </c>
      <c r="V2416" s="230" t="e">
        <f>V2413/'Summary (banks)'!$V$99</f>
        <v>#DIV/0!</v>
      </c>
      <c r="W2416" s="230" t="e">
        <f>W2413/'Summary (banks)'!$W$99</f>
        <v>#DIV/0!</v>
      </c>
      <c r="X2416" s="230" t="e">
        <f>X2413/'Summary (banks)'!$X$99</f>
        <v>#DIV/0!</v>
      </c>
      <c r="Z2416" s="399"/>
    </row>
    <row r="2417" spans="1:26" s="204" customFormat="1" ht="15.75" thickBot="1" x14ac:dyDescent="0.3">
      <c r="A2417" s="690"/>
      <c r="B2417" s="688"/>
      <c r="C2417" s="188" t="s">
        <v>511</v>
      </c>
      <c r="D2417" s="203" t="e">
        <f>SUM(E2417:X2417)</f>
        <v>#REF!</v>
      </c>
      <c r="E2417" s="203"/>
      <c r="F2417" s="203"/>
      <c r="G2417" s="203"/>
      <c r="H2417" s="203"/>
      <c r="I2417" s="203" t="e">
        <f>'Standard Chartered'!#REF!</f>
        <v>#REF!</v>
      </c>
      <c r="J2417" s="203" t="e">
        <f>'BNP Paribas'!#REF!</f>
        <v>#REF!</v>
      </c>
      <c r="K2417" s="203"/>
      <c r="L2417" s="375" t="e">
        <f>'Société Générale'!#REF!</f>
        <v>#REF!</v>
      </c>
      <c r="M2417" s="203"/>
      <c r="N2417" s="203"/>
      <c r="O2417" s="203"/>
      <c r="P2417" s="203"/>
      <c r="Q2417" s="203"/>
      <c r="R2417" s="203"/>
      <c r="S2417" s="203"/>
      <c r="T2417" s="203"/>
      <c r="U2417" s="203"/>
      <c r="V2417" s="203"/>
      <c r="W2417" s="203"/>
      <c r="X2417" s="203"/>
      <c r="Y2417" s="188"/>
      <c r="Z2417" s="404"/>
    </row>
    <row r="2418" spans="1:26" s="23" customFormat="1" x14ac:dyDescent="0.25">
      <c r="A2418" s="690"/>
      <c r="B2418" s="688"/>
      <c r="C2418" s="189" t="s">
        <v>445</v>
      </c>
      <c r="D2418" s="234" t="e">
        <f>D2417/'Summary (banks)'!$D$29</f>
        <v>#REF!</v>
      </c>
      <c r="E2418" s="230">
        <f>E2417/'Summary (banks)'!$E$29</f>
        <v>0</v>
      </c>
      <c r="F2418" s="230">
        <f>F2417/'Summary (banks)'!$F$29</f>
        <v>0</v>
      </c>
      <c r="G2418" s="230">
        <f>G2417/'Summary (banks)'!$G$29</f>
        <v>0</v>
      </c>
      <c r="H2418" s="230">
        <f>H2417/'Summary (banks)'!$H$29</f>
        <v>0</v>
      </c>
      <c r="I2418" s="230" t="e">
        <f>I2417/'Summary (banks)'!$I$29</f>
        <v>#REF!</v>
      </c>
      <c r="J2418" s="230" t="e">
        <f>J2417/'Summary (banks)'!$J$29</f>
        <v>#REF!</v>
      </c>
      <c r="K2418" s="230">
        <f>K2417/'Summary (banks)'!$K$29</f>
        <v>0</v>
      </c>
      <c r="L2418" s="230" t="e">
        <f>L2417/'Summary (banks)'!$L$29</f>
        <v>#REF!</v>
      </c>
      <c r="M2418" s="230">
        <f>M2417/'Summary (banks)'!$M$29</f>
        <v>0</v>
      </c>
      <c r="N2418" s="230">
        <f>N2417/'Summary (banks)'!$N$29</f>
        <v>0</v>
      </c>
      <c r="O2418" s="230">
        <f>O2417/'Summary (banks)'!$O$29</f>
        <v>0</v>
      </c>
      <c r="P2418" s="230">
        <f>P2417/'Summary (banks)'!$P$29</f>
        <v>0</v>
      </c>
      <c r="Q2418" s="230">
        <f>Q2417/'Summary (banks)'!$Q$29</f>
        <v>0</v>
      </c>
      <c r="R2418" s="230">
        <f>R2417/'Summary (banks)'!$R$29</f>
        <v>0</v>
      </c>
      <c r="S2418" s="230">
        <f>S2417/'Summary (banks)'!$S$29</f>
        <v>0</v>
      </c>
      <c r="T2418" s="230">
        <f>T2417/'Summary (banks)'!$T$29</f>
        <v>0</v>
      </c>
      <c r="U2418" s="230">
        <f>U2417/'Summary (banks)'!$U$29</f>
        <v>0</v>
      </c>
      <c r="V2418" s="230">
        <f>V2417/'Summary (banks)'!$V$29</f>
        <v>0</v>
      </c>
      <c r="W2418" s="230">
        <f>W2417/'Summary (banks)'!$W$29</f>
        <v>0</v>
      </c>
      <c r="X2418" s="230">
        <f>X2417/'Summary (banks)'!$X$29</f>
        <v>0</v>
      </c>
      <c r="Y2418" s="204"/>
      <c r="Z2418" s="397"/>
    </row>
    <row r="2419" spans="1:26" s="204" customFormat="1" x14ac:dyDescent="0.25">
      <c r="A2419" s="690"/>
      <c r="B2419" s="688"/>
      <c r="C2419" s="372" t="s">
        <v>447</v>
      </c>
      <c r="D2419" s="234" t="e">
        <f>D2417/'Summary (banks)'!$D$51</f>
        <v>#REF!</v>
      </c>
      <c r="E2419" s="230">
        <f>E2417/'Summary (banks)'!$E$35</f>
        <v>0</v>
      </c>
      <c r="F2419" s="230">
        <f>F2417/'Summary (banks)'!$F$35</f>
        <v>0</v>
      </c>
      <c r="G2419" s="230">
        <f>G2417/'Summary (banks)'!$G$35</f>
        <v>0</v>
      </c>
      <c r="H2419" s="230">
        <f>H2417/'Summary (banks)'!$H$35</f>
        <v>0</v>
      </c>
      <c r="I2419" s="230" t="e">
        <f>I2417/'Summary (banks)'!$I$35</f>
        <v>#REF!</v>
      </c>
      <c r="J2419" s="230" t="e">
        <f>J2417/'Summary (banks)'!$J$35</f>
        <v>#REF!</v>
      </c>
      <c r="K2419" s="230">
        <f>K2417/'Summary (banks)'!$K$35</f>
        <v>0</v>
      </c>
      <c r="L2419" s="230" t="e">
        <f>L2417/'Summary (banks)'!$L$35</f>
        <v>#REF!</v>
      </c>
      <c r="M2419" s="230">
        <f>M2417/'Summary (banks)'!$M$35</f>
        <v>0</v>
      </c>
      <c r="N2419" s="230">
        <f>N2417/'Summary (banks)'!$N$35</f>
        <v>0</v>
      </c>
      <c r="O2419" s="230">
        <f>O2417/'Summary (banks)'!$O$35</f>
        <v>0</v>
      </c>
      <c r="P2419" s="230">
        <f>P2417/'Summary (banks)'!$P$35</f>
        <v>0</v>
      </c>
      <c r="Q2419" s="230" t="e">
        <f>Q2417/'Summary (banks)'!$Q$35</f>
        <v>#DIV/0!</v>
      </c>
      <c r="R2419" s="230">
        <f>R2417/'Summary (banks)'!$R$35</f>
        <v>0</v>
      </c>
      <c r="S2419" s="230">
        <f>S2417/'Summary (banks)'!$S$35</f>
        <v>0</v>
      </c>
      <c r="T2419" s="230">
        <f>T2417/'Summary (banks)'!$T$35</f>
        <v>0</v>
      </c>
      <c r="U2419" s="230">
        <f>U2417/'Summary (banks)'!$U$35</f>
        <v>0</v>
      </c>
      <c r="V2419" s="230">
        <f>V2417/'Summary (banks)'!$V$35</f>
        <v>0</v>
      </c>
      <c r="W2419" s="230">
        <f>W2417/'Summary (banks)'!$W$35</f>
        <v>0</v>
      </c>
      <c r="X2419" s="230">
        <f>X2417/'Summary (banks)'!$X$35</f>
        <v>0</v>
      </c>
      <c r="Z2419" s="397"/>
    </row>
    <row r="2420" spans="1:26" s="204" customFormat="1" ht="15.75" thickBot="1" x14ac:dyDescent="0.3">
      <c r="A2420" s="690"/>
      <c r="B2420" s="688"/>
      <c r="C2420" s="372" t="s">
        <v>471</v>
      </c>
      <c r="D2420" s="230" t="e">
        <f t="shared" ref="D2420:X2420" si="145">D2417/D2396</f>
        <v>#REF!</v>
      </c>
      <c r="E2420" s="230" t="e">
        <f t="shared" si="145"/>
        <v>#DIV/0!</v>
      </c>
      <c r="F2420" s="230" t="e">
        <f t="shared" si="145"/>
        <v>#DIV/0!</v>
      </c>
      <c r="G2420" s="230" t="e">
        <f t="shared" si="145"/>
        <v>#DIV/0!</v>
      </c>
      <c r="H2420" s="230" t="e">
        <f t="shared" si="145"/>
        <v>#DIV/0!</v>
      </c>
      <c r="I2420" s="230" t="e">
        <f t="shared" si="145"/>
        <v>#REF!</v>
      </c>
      <c r="J2420" s="230" t="e">
        <f t="shared" si="145"/>
        <v>#REF!</v>
      </c>
      <c r="K2420" s="230" t="e">
        <f t="shared" si="145"/>
        <v>#DIV/0!</v>
      </c>
      <c r="L2420" s="230" t="e">
        <f t="shared" si="145"/>
        <v>#REF!</v>
      </c>
      <c r="M2420" s="230" t="e">
        <f t="shared" si="145"/>
        <v>#DIV/0!</v>
      </c>
      <c r="N2420" s="230" t="e">
        <f t="shared" si="145"/>
        <v>#DIV/0!</v>
      </c>
      <c r="O2420" s="230" t="e">
        <f t="shared" si="145"/>
        <v>#DIV/0!</v>
      </c>
      <c r="P2420" s="230" t="e">
        <f t="shared" si="145"/>
        <v>#DIV/0!</v>
      </c>
      <c r="Q2420" s="230" t="e">
        <f t="shared" si="145"/>
        <v>#DIV/0!</v>
      </c>
      <c r="R2420" s="230" t="e">
        <f t="shared" si="145"/>
        <v>#DIV/0!</v>
      </c>
      <c r="S2420" s="230" t="e">
        <f t="shared" si="145"/>
        <v>#DIV/0!</v>
      </c>
      <c r="T2420" s="230" t="e">
        <f t="shared" si="145"/>
        <v>#DIV/0!</v>
      </c>
      <c r="U2420" s="230" t="e">
        <f t="shared" si="145"/>
        <v>#DIV/0!</v>
      </c>
      <c r="V2420" s="230" t="e">
        <f t="shared" si="145"/>
        <v>#DIV/0!</v>
      </c>
      <c r="W2420" s="230" t="e">
        <f t="shared" si="145"/>
        <v>#DIV/0!</v>
      </c>
      <c r="X2420" s="230" t="e">
        <f t="shared" si="145"/>
        <v>#DIV/0!</v>
      </c>
      <c r="Z2420" s="397"/>
    </row>
    <row r="2421" spans="1:26" s="194" customFormat="1" ht="15.75" thickBot="1" x14ac:dyDescent="0.3">
      <c r="A2421" s="690"/>
      <c r="B2421" s="688"/>
      <c r="C2421" s="188" t="s">
        <v>512</v>
      </c>
      <c r="D2421" s="203" t="e">
        <f>SUM(E2421:X2421)</f>
        <v>#REF!</v>
      </c>
      <c r="E2421" s="203"/>
      <c r="F2421" s="203"/>
      <c r="G2421" s="203"/>
      <c r="H2421" s="203"/>
      <c r="I2421" s="203" t="e">
        <f>'Standard Chartered'!#REF!</f>
        <v>#REF!</v>
      </c>
      <c r="J2421" s="203" t="e">
        <f>'BNP Paribas'!#REF!</f>
        <v>#REF!</v>
      </c>
      <c r="K2421" s="203"/>
      <c r="L2421" s="375" t="e">
        <f>'Société Générale'!#REF!</f>
        <v>#REF!</v>
      </c>
      <c r="M2421" s="203"/>
      <c r="N2421" s="203"/>
      <c r="O2421" s="203"/>
      <c r="P2421" s="203"/>
      <c r="Q2421" s="203"/>
      <c r="R2421" s="203"/>
      <c r="S2421" s="203"/>
      <c r="T2421" s="203"/>
      <c r="U2421" s="203"/>
      <c r="V2421" s="203"/>
      <c r="W2421" s="203"/>
      <c r="X2421" s="203"/>
      <c r="Y2421" s="188"/>
      <c r="Z2421" s="404"/>
    </row>
    <row r="2422" spans="1:26" x14ac:dyDescent="0.25">
      <c r="A2422" s="690"/>
      <c r="B2422" s="688"/>
      <c r="C2422" s="189" t="s">
        <v>445</v>
      </c>
      <c r="D2422" s="234" t="e">
        <f>D2421/'Summary (banks)'!$D$29</f>
        <v>#REF!</v>
      </c>
      <c r="E2422" s="230">
        <f>E2421/'Summary (banks)'!$E$29</f>
        <v>0</v>
      </c>
      <c r="F2422" s="230">
        <f>F2421/'Summary (banks)'!$F$29</f>
        <v>0</v>
      </c>
      <c r="G2422" s="230">
        <f>G2421/'Summary (banks)'!$G$29</f>
        <v>0</v>
      </c>
      <c r="H2422" s="230">
        <f>H2421/'Summary (banks)'!$H$29</f>
        <v>0</v>
      </c>
      <c r="I2422" s="230" t="e">
        <f>I2421/'Summary (banks)'!$I$29</f>
        <v>#REF!</v>
      </c>
      <c r="J2422" s="230" t="e">
        <f>J2421/'Summary (banks)'!$J$29</f>
        <v>#REF!</v>
      </c>
      <c r="K2422" s="230">
        <f>K2421/'Summary (banks)'!$K$29</f>
        <v>0</v>
      </c>
      <c r="L2422" s="230" t="e">
        <f>L2421/'Summary (banks)'!$L$29</f>
        <v>#REF!</v>
      </c>
      <c r="M2422" s="230">
        <f>M2421/'Summary (banks)'!$M$29</f>
        <v>0</v>
      </c>
      <c r="N2422" s="230">
        <f>N2421/'Summary (banks)'!$N$29</f>
        <v>0</v>
      </c>
      <c r="O2422" s="230">
        <f>O2421/'Summary (banks)'!$O$29</f>
        <v>0</v>
      </c>
      <c r="P2422" s="230">
        <f>P2421/'Summary (banks)'!$P$29</f>
        <v>0</v>
      </c>
      <c r="Q2422" s="230">
        <f>Q2421/'Summary (banks)'!$Q$29</f>
        <v>0</v>
      </c>
      <c r="R2422" s="230">
        <f>R2421/'Summary (banks)'!$R$29</f>
        <v>0</v>
      </c>
      <c r="S2422" s="230">
        <f>S2421/'Summary (banks)'!$S$29</f>
        <v>0</v>
      </c>
      <c r="T2422" s="230">
        <f>T2421/'Summary (banks)'!$T$29</f>
        <v>0</v>
      </c>
      <c r="U2422" s="230">
        <f>U2421/'Summary (banks)'!$U$29</f>
        <v>0</v>
      </c>
      <c r="V2422" s="230">
        <f>V2421/'Summary (banks)'!$V$29</f>
        <v>0</v>
      </c>
      <c r="W2422" s="230">
        <f>W2421/'Summary (banks)'!$W$29</f>
        <v>0</v>
      </c>
      <c r="X2422" s="230">
        <f>X2421/'Summary (banks)'!$X$29</f>
        <v>0</v>
      </c>
      <c r="Y2422" s="189"/>
      <c r="Z2422" s="401"/>
    </row>
    <row r="2423" spans="1:26" x14ac:dyDescent="0.25">
      <c r="A2423" s="690"/>
      <c r="B2423" s="688"/>
      <c r="C2423" s="189" t="s">
        <v>472</v>
      </c>
      <c r="D2423" s="230" t="e">
        <f t="shared" ref="D2423:X2423" si="146">D2421/D2396</f>
        <v>#REF!</v>
      </c>
      <c r="E2423" s="230" t="e">
        <f t="shared" si="146"/>
        <v>#DIV/0!</v>
      </c>
      <c r="F2423" s="230" t="e">
        <f t="shared" si="146"/>
        <v>#DIV/0!</v>
      </c>
      <c r="G2423" s="230" t="e">
        <f t="shared" si="146"/>
        <v>#DIV/0!</v>
      </c>
      <c r="H2423" s="230" t="e">
        <f t="shared" si="146"/>
        <v>#DIV/0!</v>
      </c>
      <c r="I2423" s="230" t="e">
        <f t="shared" si="146"/>
        <v>#REF!</v>
      </c>
      <c r="J2423" s="230" t="e">
        <f t="shared" si="146"/>
        <v>#REF!</v>
      </c>
      <c r="K2423" s="230" t="e">
        <f t="shared" si="146"/>
        <v>#DIV/0!</v>
      </c>
      <c r="L2423" s="230" t="e">
        <f t="shared" si="146"/>
        <v>#REF!</v>
      </c>
      <c r="M2423" s="230" t="e">
        <f t="shared" si="146"/>
        <v>#DIV/0!</v>
      </c>
      <c r="N2423" s="230" t="e">
        <f t="shared" si="146"/>
        <v>#DIV/0!</v>
      </c>
      <c r="O2423" s="230" t="e">
        <f t="shared" si="146"/>
        <v>#DIV/0!</v>
      </c>
      <c r="P2423" s="230" t="e">
        <f t="shared" si="146"/>
        <v>#DIV/0!</v>
      </c>
      <c r="Q2423" s="230" t="e">
        <f t="shared" si="146"/>
        <v>#DIV/0!</v>
      </c>
      <c r="R2423" s="230" t="e">
        <f t="shared" si="146"/>
        <v>#DIV/0!</v>
      </c>
      <c r="S2423" s="230" t="e">
        <f t="shared" si="146"/>
        <v>#DIV/0!</v>
      </c>
      <c r="T2423" s="230" t="e">
        <f t="shared" si="146"/>
        <v>#DIV/0!</v>
      </c>
      <c r="U2423" s="230" t="e">
        <f t="shared" si="146"/>
        <v>#DIV/0!</v>
      </c>
      <c r="V2423" s="230" t="e">
        <f t="shared" si="146"/>
        <v>#DIV/0!</v>
      </c>
      <c r="W2423" s="230" t="e">
        <f t="shared" si="146"/>
        <v>#DIV/0!</v>
      </c>
      <c r="X2423" s="230" t="e">
        <f t="shared" si="146"/>
        <v>#DIV/0!</v>
      </c>
      <c r="Y2423" s="189"/>
      <c r="Z2423" s="401"/>
    </row>
    <row r="2424" spans="1:26" ht="15.75" thickBot="1" x14ac:dyDescent="0.3">
      <c r="A2424" s="691"/>
      <c r="B2424" s="692"/>
      <c r="C2424" s="373" t="s">
        <v>447</v>
      </c>
      <c r="D2424" s="235" t="e">
        <f>D2421/'Summary (banks)'!$D$38</f>
        <v>#REF!</v>
      </c>
      <c r="E2424" s="232">
        <f>E2421/'Summary (banks)'!$E$35</f>
        <v>0</v>
      </c>
      <c r="F2424" s="232">
        <f>F2421/'Summary (banks)'!$F$35</f>
        <v>0</v>
      </c>
      <c r="G2424" s="232">
        <f>G2421/'Summary (banks)'!$G$35</f>
        <v>0</v>
      </c>
      <c r="H2424" s="232">
        <f>H2421/'Summary (banks)'!$H$35</f>
        <v>0</v>
      </c>
      <c r="I2424" s="232" t="e">
        <f>I2421/'Summary (banks)'!$I$35</f>
        <v>#REF!</v>
      </c>
      <c r="J2424" s="232" t="e">
        <f>J2421/'Summary (banks)'!$J$35</f>
        <v>#REF!</v>
      </c>
      <c r="K2424" s="232">
        <f>K2421/'Summary (banks)'!$K$35</f>
        <v>0</v>
      </c>
      <c r="L2424" s="232" t="e">
        <f>L2421/'Summary (banks)'!$L$35</f>
        <v>#REF!</v>
      </c>
      <c r="M2424" s="232">
        <f>M2421/'Summary (banks)'!$M$35</f>
        <v>0</v>
      </c>
      <c r="N2424" s="232">
        <f>N2421/'Summary (banks)'!$N$35</f>
        <v>0</v>
      </c>
      <c r="O2424" s="232">
        <f>O2421/'Summary (banks)'!$O$35</f>
        <v>0</v>
      </c>
      <c r="P2424" s="232">
        <f>P2421/'Summary (banks)'!$P$35</f>
        <v>0</v>
      </c>
      <c r="Q2424" s="232" t="e">
        <f>Q2421/'Summary (banks)'!$Q$35</f>
        <v>#DIV/0!</v>
      </c>
      <c r="R2424" s="232">
        <f>R2421/'Summary (banks)'!$R$35</f>
        <v>0</v>
      </c>
      <c r="S2424" s="232">
        <f>S2421/'Summary (banks)'!$S$35</f>
        <v>0</v>
      </c>
      <c r="T2424" s="232">
        <f>T2421/'Summary (banks)'!$T$35</f>
        <v>0</v>
      </c>
      <c r="U2424" s="232">
        <f>U2421/'Summary (banks)'!$U$35</f>
        <v>0</v>
      </c>
      <c r="V2424" s="232">
        <f>V2421/'Summary (banks)'!$V$35</f>
        <v>0</v>
      </c>
      <c r="W2424" s="232">
        <f>W2421/'Summary (banks)'!$W$35</f>
        <v>0</v>
      </c>
      <c r="X2424" s="232">
        <f>X2421/'Summary (banks)'!$X$35</f>
        <v>0</v>
      </c>
      <c r="Y2424" s="194"/>
      <c r="Z2424" s="402"/>
    </row>
    <row r="2425" spans="1:26" s="51" customFormat="1" ht="16.5" thickTop="1" thickBot="1" x14ac:dyDescent="0.3">
      <c r="A2425" s="422"/>
      <c r="B2425" s="423"/>
      <c r="C2425" s="424"/>
      <c r="D2425" s="425"/>
      <c r="E2425" s="426"/>
      <c r="F2425" s="426"/>
      <c r="G2425" s="426"/>
      <c r="H2425" s="426"/>
      <c r="I2425" s="426"/>
      <c r="J2425" s="426"/>
      <c r="K2425" s="426"/>
      <c r="L2425" s="426"/>
      <c r="M2425" s="426"/>
      <c r="N2425" s="426"/>
      <c r="O2425" s="426"/>
      <c r="P2425" s="426"/>
      <c r="Q2425" s="426"/>
      <c r="R2425" s="426"/>
      <c r="S2425" s="426"/>
      <c r="T2425" s="426"/>
      <c r="U2425" s="426"/>
      <c r="V2425" s="426"/>
      <c r="W2425" s="426"/>
      <c r="X2425" s="426"/>
      <c r="Y2425" s="97"/>
      <c r="Z2425" s="97"/>
    </row>
    <row r="2426" spans="1:26" s="204" customFormat="1" ht="15.75" thickBot="1" x14ac:dyDescent="0.3">
      <c r="A2426" s="682" t="s">
        <v>422</v>
      </c>
      <c r="B2426" s="684" t="s">
        <v>331</v>
      </c>
      <c r="C2426" s="188" t="s">
        <v>2</v>
      </c>
      <c r="D2426" s="203">
        <f>SUM(E2426:X2426)</f>
        <v>12.622399999999999</v>
      </c>
      <c r="E2426" s="203"/>
      <c r="F2426" s="203"/>
      <c r="G2426" s="203"/>
      <c r="H2426" s="203"/>
      <c r="I2426" s="203">
        <f>'Standard Chartered'!C29</f>
        <v>12.622399999999999</v>
      </c>
      <c r="J2426" s="188"/>
      <c r="K2426" s="188"/>
      <c r="L2426" s="188"/>
      <c r="M2426" s="188"/>
      <c r="N2426" s="188"/>
      <c r="O2426" s="188"/>
      <c r="P2426" s="188"/>
      <c r="Q2426" s="188"/>
      <c r="R2426" s="188"/>
      <c r="S2426" s="188"/>
      <c r="T2426" s="188"/>
      <c r="U2426" s="188"/>
      <c r="V2426" s="188"/>
      <c r="W2426" s="188"/>
      <c r="X2426" s="188"/>
      <c r="Y2426" s="188"/>
      <c r="Z2426" s="404"/>
    </row>
    <row r="2427" spans="1:26" s="23" customFormat="1" x14ac:dyDescent="0.25">
      <c r="A2427" s="683"/>
      <c r="B2427" s="685"/>
      <c r="C2427" s="189" t="s">
        <v>333</v>
      </c>
      <c r="D2427" s="230">
        <f>D2426/'Summary (banks)'!$D$3</f>
        <v>2.5843996671371312E-5</v>
      </c>
      <c r="E2427" s="230">
        <f>E2426/'Summary (banks)'!$E$3</f>
        <v>0</v>
      </c>
      <c r="F2427" s="230">
        <f>F2426/'Summary (banks)'!$F$3</f>
        <v>0</v>
      </c>
      <c r="G2427" s="230">
        <f>G2426/'Summary (banks)'!$G$3</f>
        <v>0</v>
      </c>
      <c r="H2427" s="230">
        <f>H2426/'Summary (banks)'!$H$3</f>
        <v>0</v>
      </c>
      <c r="I2427" s="230">
        <f>I2426/'Summary (banks)'!$I$3</f>
        <v>9.1569101968735694E-4</v>
      </c>
      <c r="J2427" s="230">
        <f>J2426/'Summary (banks)'!$J$3</f>
        <v>0</v>
      </c>
      <c r="K2427" s="230">
        <f>K2426/'Summary (banks)'!$K$3</f>
        <v>0</v>
      </c>
      <c r="L2427" s="230">
        <f>L2426/'Summary (banks)'!$L$3</f>
        <v>0</v>
      </c>
      <c r="M2427" s="230">
        <f>M2426/'Summary (banks)'!$M$3</f>
        <v>0</v>
      </c>
      <c r="N2427" s="230">
        <f>N2426/'Summary (banks)'!$N$3</f>
        <v>0</v>
      </c>
      <c r="O2427" s="230">
        <f>O2426/'Summary (banks)'!$O$3</f>
        <v>0</v>
      </c>
      <c r="P2427" s="230">
        <f>P2426/'Summary (banks)'!$P$3</f>
        <v>0</v>
      </c>
      <c r="Q2427" s="230">
        <f>Q2426/'Summary (banks)'!$Q$3</f>
        <v>0</v>
      </c>
      <c r="R2427" s="230">
        <f>R2426/'Summary (banks)'!$R$3</f>
        <v>0</v>
      </c>
      <c r="S2427" s="230">
        <f>S2426/'Summary (banks)'!$S$3</f>
        <v>0</v>
      </c>
      <c r="T2427" s="230">
        <f>T2426/'Summary (banks)'!$T$3</f>
        <v>0</v>
      </c>
      <c r="U2427" s="230">
        <f>U2426/'Summary (banks)'!$U$3</f>
        <v>0</v>
      </c>
      <c r="V2427" s="230">
        <f>V2426/'Summary (banks)'!$V$3</f>
        <v>0</v>
      </c>
      <c r="W2427" s="230">
        <f>W2426/'Summary (banks)'!$W$3</f>
        <v>0</v>
      </c>
      <c r="X2427" s="230">
        <f>X2426/'Summary (banks)'!$X$3</f>
        <v>0</v>
      </c>
      <c r="Y2427" s="204"/>
      <c r="Z2427" s="397"/>
    </row>
    <row r="2428" spans="1:26" s="360" customFormat="1" ht="15.75" thickBot="1" x14ac:dyDescent="0.3">
      <c r="A2428" s="683"/>
      <c r="B2428" s="685"/>
      <c r="C2428" s="359" t="s">
        <v>334</v>
      </c>
      <c r="D2428" s="264">
        <f>D2426/'Summary (banks)'!$D$7</f>
        <v>4.9237182663957104E-5</v>
      </c>
      <c r="E2428" s="264">
        <f>E2426/'Summary (banks)'!$E$7</f>
        <v>0</v>
      </c>
      <c r="F2428" s="264">
        <f>F2426/'Summary (banks)'!$F$7</f>
        <v>0</v>
      </c>
      <c r="G2428" s="264">
        <f>G2426/'Summary (banks)'!$G$7</f>
        <v>0</v>
      </c>
      <c r="H2428" s="264">
        <f>H2426/'Summary (banks)'!$H$7</f>
        <v>0</v>
      </c>
      <c r="I2428" s="264">
        <f>I2426/'Summary (banks)'!$I$7</f>
        <v>1.1424840868287905E-3</v>
      </c>
      <c r="J2428" s="264">
        <f>J2426/'Summary (banks)'!$J$7</f>
        <v>0</v>
      </c>
      <c r="K2428" s="264">
        <f>K2426/'Summary (banks)'!$K$7</f>
        <v>0</v>
      </c>
      <c r="L2428" s="264">
        <f>L2426/'Summary (banks)'!$L$7</f>
        <v>0</v>
      </c>
      <c r="M2428" s="264">
        <f>M2426/'Summary (banks)'!$M$7</f>
        <v>0</v>
      </c>
      <c r="N2428" s="264">
        <f>N2426/'Summary (banks)'!$N$7</f>
        <v>0</v>
      </c>
      <c r="O2428" s="264">
        <f>O2426/'Summary (banks)'!$O$7</f>
        <v>0</v>
      </c>
      <c r="P2428" s="264">
        <f>P2426/'Summary (banks)'!$P$7</f>
        <v>0</v>
      </c>
      <c r="Q2428" s="264">
        <f>Q2426/'Summary (banks)'!$Q$7</f>
        <v>0</v>
      </c>
      <c r="R2428" s="264">
        <f>R2426/'Summary (banks)'!$R$7</f>
        <v>0</v>
      </c>
      <c r="S2428" s="264">
        <f>S2426/'Summary (banks)'!$S$7</f>
        <v>0</v>
      </c>
      <c r="T2428" s="264">
        <f>T2426/'Summary (banks)'!$T$7</f>
        <v>0</v>
      </c>
      <c r="U2428" s="264">
        <f>U2426/'Summary (banks)'!$U$7</f>
        <v>0</v>
      </c>
      <c r="V2428" s="264">
        <f>V2426/'Summary (banks)'!$V$7</f>
        <v>0</v>
      </c>
      <c r="W2428" s="264">
        <f>W2426/'Summary (banks)'!$W$7</f>
        <v>0</v>
      </c>
      <c r="X2428" s="264">
        <f>X2426/'Summary (banks)'!$X$7</f>
        <v>0</v>
      </c>
      <c r="Z2428" s="397"/>
    </row>
    <row r="2429" spans="1:26" s="204" customFormat="1" ht="15.75" thickBot="1" x14ac:dyDescent="0.3">
      <c r="A2429" s="683"/>
      <c r="B2429" s="685"/>
      <c r="C2429" s="188" t="s">
        <v>6</v>
      </c>
      <c r="D2429" s="203">
        <f>SUM(E2429:X2429)</f>
        <v>3.6063999999999998</v>
      </c>
      <c r="E2429" s="203"/>
      <c r="F2429" s="203"/>
      <c r="G2429" s="203"/>
      <c r="H2429" s="203"/>
      <c r="I2429" s="203">
        <f>'Standard Chartered'!E29</f>
        <v>3.6063999999999998</v>
      </c>
      <c r="J2429" s="188"/>
      <c r="K2429" s="188"/>
      <c r="L2429" s="188"/>
      <c r="M2429" s="188"/>
      <c r="N2429" s="188"/>
      <c r="O2429" s="188"/>
      <c r="P2429" s="188"/>
      <c r="Q2429" s="188"/>
      <c r="R2429" s="188"/>
      <c r="S2429" s="188"/>
      <c r="T2429" s="188"/>
      <c r="U2429" s="188"/>
      <c r="V2429" s="188"/>
      <c r="W2429" s="188"/>
      <c r="X2429" s="188"/>
      <c r="Y2429" s="188"/>
      <c r="Z2429" s="404"/>
    </row>
    <row r="2430" spans="1:26" s="23" customFormat="1" x14ac:dyDescent="0.25">
      <c r="A2430" s="683"/>
      <c r="B2430" s="685"/>
      <c r="C2430" s="189" t="s">
        <v>335</v>
      </c>
      <c r="D2430" s="230">
        <f>D2429/'Summary (banks)'!$D$29</f>
        <v>3.823628586738264E-5</v>
      </c>
      <c r="E2430" s="230">
        <f>E2429/'Summary (banks)'!$E$29</f>
        <v>0</v>
      </c>
      <c r="F2430" s="230">
        <f>F2429/'Summary (banks)'!$F$29</f>
        <v>0</v>
      </c>
      <c r="G2430" s="230">
        <f>G2429/'Summary (banks)'!$G$29</f>
        <v>0</v>
      </c>
      <c r="H2430" s="230">
        <f>H2429/'Summary (banks)'!$H$29</f>
        <v>0</v>
      </c>
      <c r="I2430" s="230">
        <f>I2429/'Summary (banks)'!$I$29</f>
        <v>-2.6263952724885084E-3</v>
      </c>
      <c r="J2430" s="230">
        <f>J2429/'Summary (banks)'!$J$29</f>
        <v>0</v>
      </c>
      <c r="K2430" s="230">
        <f>K2429/'Summary (banks)'!$K$29</f>
        <v>0</v>
      </c>
      <c r="L2430" s="230">
        <f>L2429/'Summary (banks)'!$L$29</f>
        <v>0</v>
      </c>
      <c r="M2430" s="230">
        <f>M2429/'Summary (banks)'!$M$29</f>
        <v>0</v>
      </c>
      <c r="N2430" s="230">
        <f>N2429/'Summary (banks)'!$N$29</f>
        <v>0</v>
      </c>
      <c r="O2430" s="230">
        <f>O2429/'Summary (banks)'!$O$29</f>
        <v>0</v>
      </c>
      <c r="P2430" s="230">
        <f>P2429/'Summary (banks)'!$P$29</f>
        <v>0</v>
      </c>
      <c r="Q2430" s="230">
        <f>Q2429/'Summary (banks)'!$Q$29</f>
        <v>0</v>
      </c>
      <c r="R2430" s="230">
        <f>R2429/'Summary (banks)'!$R$29</f>
        <v>0</v>
      </c>
      <c r="S2430" s="230">
        <f>S2429/'Summary (banks)'!$S$29</f>
        <v>0</v>
      </c>
      <c r="T2430" s="230">
        <f>T2429/'Summary (banks)'!$T$29</f>
        <v>0</v>
      </c>
      <c r="U2430" s="230">
        <f>U2429/'Summary (banks)'!$U$29</f>
        <v>0</v>
      </c>
      <c r="V2430" s="230">
        <f>V2429/'Summary (banks)'!$V$29</f>
        <v>0</v>
      </c>
      <c r="W2430" s="230">
        <f>W2429/'Summary (banks)'!$W$29</f>
        <v>0</v>
      </c>
      <c r="X2430" s="230">
        <f>X2429/'Summary (banks)'!$X$29</f>
        <v>0</v>
      </c>
      <c r="Y2430" s="204"/>
      <c r="Z2430" s="397"/>
    </row>
    <row r="2431" spans="1:26" s="360" customFormat="1" ht="15.75" thickBot="1" x14ac:dyDescent="0.3">
      <c r="A2431" s="683"/>
      <c r="B2431" s="685"/>
      <c r="C2431" s="359" t="s">
        <v>336</v>
      </c>
      <c r="D2431" s="264">
        <f>D2429/'Summary (banks)'!$D$33</f>
        <v>5.3281540165163799E-5</v>
      </c>
      <c r="E2431" s="264">
        <f>E2429/'Summary (banks)'!$E$33</f>
        <v>0</v>
      </c>
      <c r="F2431" s="264">
        <f>F2429/'Summary (banks)'!$F$33</f>
        <v>0</v>
      </c>
      <c r="G2431" s="264">
        <f>G2429/'Summary (banks)'!$G$33</f>
        <v>0</v>
      </c>
      <c r="H2431" s="264">
        <f>H2429/'Summary (banks)'!$H$33</f>
        <v>0</v>
      </c>
      <c r="I2431" s="264">
        <f>I2429/'Summary (banks)'!$I$33</f>
        <v>1.3157894736842131E-2</v>
      </c>
      <c r="J2431" s="264">
        <f>J2429/'Summary (banks)'!$J$33</f>
        <v>0</v>
      </c>
      <c r="K2431" s="264">
        <f>K2429/'Summary (banks)'!$K$33</f>
        <v>0</v>
      </c>
      <c r="L2431" s="264">
        <f>L2429/'Summary (banks)'!$L$33</f>
        <v>0</v>
      </c>
      <c r="M2431" s="264">
        <f>M2429/'Summary (banks)'!$M$33</f>
        <v>0</v>
      </c>
      <c r="N2431" s="264">
        <f>N2429/'Summary (banks)'!$N$33</f>
        <v>0</v>
      </c>
      <c r="O2431" s="264">
        <f>O2429/'Summary (banks)'!$O$33</f>
        <v>0</v>
      </c>
      <c r="P2431" s="264">
        <f>P2429/'Summary (banks)'!$P$33</f>
        <v>0</v>
      </c>
      <c r="Q2431" s="264">
        <f>Q2429/'Summary (banks)'!$Q$33</f>
        <v>0</v>
      </c>
      <c r="R2431" s="264">
        <f>R2429/'Summary (banks)'!$R$33</f>
        <v>0</v>
      </c>
      <c r="S2431" s="264">
        <f>S2429/'Summary (banks)'!$S$33</f>
        <v>0</v>
      </c>
      <c r="T2431" s="264">
        <f>T2429/'Summary (banks)'!$T$33</f>
        <v>0</v>
      </c>
      <c r="U2431" s="264">
        <f>U2429/'Summary (banks)'!$U$33</f>
        <v>0</v>
      </c>
      <c r="V2431" s="264">
        <f>V2429/'Summary (banks)'!$V$33</f>
        <v>0</v>
      </c>
      <c r="W2431" s="264">
        <f>W2429/'Summary (banks)'!$W$33</f>
        <v>0</v>
      </c>
      <c r="X2431" s="264">
        <f>X2429/'Summary (banks)'!$X$33</f>
        <v>0</v>
      </c>
      <c r="Z2431" s="397"/>
    </row>
    <row r="2432" spans="1:26" s="204" customFormat="1" ht="15.75" thickBot="1" x14ac:dyDescent="0.3">
      <c r="A2432" s="683"/>
      <c r="B2432" s="685"/>
      <c r="C2432" s="188" t="s">
        <v>400</v>
      </c>
      <c r="D2432" s="203">
        <f>SUM(E2432:X2432)</f>
        <v>0</v>
      </c>
      <c r="E2432" s="203"/>
      <c r="F2432" s="203"/>
      <c r="G2432" s="203"/>
      <c r="H2432" s="203"/>
      <c r="I2432" s="203">
        <f>'Standard Chartered'!F29</f>
        <v>0</v>
      </c>
      <c r="J2432" s="188"/>
      <c r="K2432" s="188"/>
      <c r="L2432" s="188"/>
      <c r="M2432" s="188"/>
      <c r="N2432" s="188"/>
      <c r="O2432" s="188"/>
      <c r="P2432" s="188"/>
      <c r="Q2432" s="188"/>
      <c r="R2432" s="188"/>
      <c r="S2432" s="188"/>
      <c r="T2432" s="188"/>
      <c r="U2432" s="188"/>
      <c r="V2432" s="188"/>
      <c r="W2432" s="188"/>
      <c r="X2432" s="188"/>
      <c r="Y2432" s="188"/>
      <c r="Z2432" s="404"/>
    </row>
    <row r="2433" spans="1:26" s="23" customFormat="1" x14ac:dyDescent="0.25">
      <c r="A2433" s="683"/>
      <c r="B2433" s="685"/>
      <c r="C2433" s="189" t="s">
        <v>401</v>
      </c>
      <c r="D2433" s="230">
        <f>D2432/'Summary (banks)'!$D$42</f>
        <v>0</v>
      </c>
      <c r="E2433" s="230">
        <f>E2432/'Summary (banks)'!$E$42</f>
        <v>0</v>
      </c>
      <c r="F2433" s="230">
        <f>F2432/'Summary (banks)'!$F$42</f>
        <v>0</v>
      </c>
      <c r="G2433" s="230">
        <f>G2432/'Summary (banks)'!$G$42</f>
        <v>0</v>
      </c>
      <c r="H2433" s="230">
        <f>H2432/'Summary (banks)'!$H$42</f>
        <v>0</v>
      </c>
      <c r="I2433" s="230">
        <f>I2432/'Summary (banks)'!$I$42</f>
        <v>0</v>
      </c>
      <c r="J2433" s="230">
        <f>J2432/'Summary (banks)'!$J$42</f>
        <v>0</v>
      </c>
      <c r="K2433" s="230">
        <f>K2432/'Summary (banks)'!$K$42</f>
        <v>0</v>
      </c>
      <c r="L2433" s="230">
        <f>L2432/'Summary (banks)'!$L$42</f>
        <v>0</v>
      </c>
      <c r="M2433" s="230">
        <f>M2432/'Summary (banks)'!$M$42</f>
        <v>0</v>
      </c>
      <c r="N2433" s="230">
        <f>N2432/'Summary (banks)'!$N$42</f>
        <v>0</v>
      </c>
      <c r="O2433" s="230">
        <f>O2432/'Summary (banks)'!$O$42</f>
        <v>0</v>
      </c>
      <c r="P2433" s="230">
        <f>P2432/'Summary (banks)'!$P$42</f>
        <v>0</v>
      </c>
      <c r="Q2433" s="230">
        <f>Q2432/'Summary (banks)'!$Q$42</f>
        <v>0</v>
      </c>
      <c r="R2433" s="230">
        <f>R2432/'Summary (banks)'!$R$42</f>
        <v>0</v>
      </c>
      <c r="S2433" s="230">
        <f>S2432/'Summary (banks)'!$S$42</f>
        <v>0</v>
      </c>
      <c r="T2433" s="230">
        <f>T2432/'Summary (banks)'!$T$42</f>
        <v>0</v>
      </c>
      <c r="U2433" s="230">
        <f>U2432/'Summary (banks)'!$U$42</f>
        <v>0</v>
      </c>
      <c r="V2433" s="230">
        <f>V2432/'Summary (banks)'!$V$42</f>
        <v>0</v>
      </c>
      <c r="W2433" s="230">
        <f>W2432/'Summary (banks)'!$W$42</f>
        <v>0</v>
      </c>
      <c r="X2433" s="230">
        <f>X2432/'Summary (banks)'!$X$42</f>
        <v>0</v>
      </c>
      <c r="Y2433" s="204"/>
      <c r="Z2433" s="397"/>
    </row>
    <row r="2434" spans="1:26" s="360" customFormat="1" ht="15.75" thickBot="1" x14ac:dyDescent="0.3">
      <c r="A2434" s="683"/>
      <c r="B2434" s="685"/>
      <c r="C2434" s="359" t="s">
        <v>402</v>
      </c>
      <c r="D2434" s="264">
        <f>D2432/'Summary (banks)'!$D$46</f>
        <v>0</v>
      </c>
      <c r="E2434" s="264">
        <f>E2432/'Summary (banks)'!$E$46</f>
        <v>0</v>
      </c>
      <c r="F2434" s="264">
        <f>F2432/'Summary (banks)'!$F$46</f>
        <v>0</v>
      </c>
      <c r="G2434" s="264">
        <f>G2432/'Summary (banks)'!$G$46</f>
        <v>0</v>
      </c>
      <c r="H2434" s="264">
        <f>H2432/'Summary (banks)'!$H$46</f>
        <v>0</v>
      </c>
      <c r="I2434" s="264">
        <f>I2432/'Summary (banks)'!$I$46</f>
        <v>0</v>
      </c>
      <c r="J2434" s="264">
        <f>J2432/'Summary (banks)'!$J$46</f>
        <v>0</v>
      </c>
      <c r="K2434" s="264">
        <f>K2432/'Summary (banks)'!$K$46</f>
        <v>0</v>
      </c>
      <c r="L2434" s="264">
        <f>L2432/'Summary (banks)'!$L$46</f>
        <v>0</v>
      </c>
      <c r="M2434" s="264">
        <f>M2432/'Summary (banks)'!$M$46</f>
        <v>0</v>
      </c>
      <c r="N2434" s="264">
        <f>N2432/'Summary (banks)'!$N$46</f>
        <v>0</v>
      </c>
      <c r="O2434" s="264">
        <f>O2432/'Summary (banks)'!$O$46</f>
        <v>0</v>
      </c>
      <c r="P2434" s="264">
        <f>P2432/'Summary (banks)'!$P$46</f>
        <v>0</v>
      </c>
      <c r="Q2434" s="264">
        <f>Q2432/'Summary (banks)'!$Q$46</f>
        <v>0</v>
      </c>
      <c r="R2434" s="264">
        <f>R2432/'Summary (banks)'!$R$46</f>
        <v>0</v>
      </c>
      <c r="S2434" s="264">
        <f>S2432/'Summary (banks)'!$S$46</f>
        <v>0</v>
      </c>
      <c r="T2434" s="264">
        <f>T2432/'Summary (banks)'!$T$46</f>
        <v>0</v>
      </c>
      <c r="U2434" s="264">
        <f>U2432/'Summary (banks)'!$U$46</f>
        <v>0</v>
      </c>
      <c r="V2434" s="264">
        <f>V2432/'Summary (banks)'!$V$46</f>
        <v>0</v>
      </c>
      <c r="W2434" s="264">
        <f>W2432/'Summary (banks)'!$W$46</f>
        <v>0</v>
      </c>
      <c r="X2434" s="264">
        <f>X2432/'Summary (banks)'!$X$46</f>
        <v>0</v>
      </c>
      <c r="Z2434" s="397"/>
    </row>
    <row r="2435" spans="1:26" s="204" customFormat="1" ht="15.75" thickBot="1" x14ac:dyDescent="0.3">
      <c r="A2435" s="683"/>
      <c r="B2435" s="685"/>
      <c r="C2435" s="188" t="s">
        <v>3</v>
      </c>
      <c r="D2435" s="188">
        <f>SUM(E2435:X2435)</f>
        <v>19</v>
      </c>
      <c r="E2435" s="188"/>
      <c r="F2435" s="188"/>
      <c r="G2435" s="188"/>
      <c r="H2435" s="188"/>
      <c r="I2435" s="188">
        <f>'Standard Chartered'!D29</f>
        <v>19</v>
      </c>
      <c r="J2435" s="188"/>
      <c r="K2435" s="188"/>
      <c r="L2435" s="188"/>
      <c r="M2435" s="188"/>
      <c r="N2435" s="188"/>
      <c r="O2435" s="188"/>
      <c r="P2435" s="188"/>
      <c r="Q2435" s="188"/>
      <c r="R2435" s="188"/>
      <c r="S2435" s="188"/>
      <c r="T2435" s="188"/>
      <c r="U2435" s="188"/>
      <c r="V2435" s="188"/>
      <c r="W2435" s="188"/>
      <c r="X2435" s="188"/>
      <c r="Y2435" s="188"/>
      <c r="Z2435" s="404"/>
    </row>
    <row r="2436" spans="1:26" s="23" customFormat="1" x14ac:dyDescent="0.25">
      <c r="A2436" s="683"/>
      <c r="B2436" s="685"/>
      <c r="C2436" s="189" t="s">
        <v>337</v>
      </c>
      <c r="D2436" s="230">
        <f>D2435/'Summary (banks)'!$D$16</f>
        <v>9.0579105593307452E-6</v>
      </c>
      <c r="E2436" s="230">
        <f>E2435/'Summary (banks)'!$E$16</f>
        <v>0</v>
      </c>
      <c r="F2436" s="230">
        <f>F2435/'Summary (banks)'!$F$16</f>
        <v>0</v>
      </c>
      <c r="G2436" s="230">
        <f>G2435/'Summary (banks)'!$G$16</f>
        <v>0</v>
      </c>
      <c r="H2436" s="230">
        <f>H2435/'Summary (banks)'!$H$16</f>
        <v>0</v>
      </c>
      <c r="I2436" s="230">
        <f>I2435/'Summary (banks)'!$I$16</f>
        <v>2.1759545569069379E-4</v>
      </c>
      <c r="J2436" s="230">
        <f>J2435/'Summary (banks)'!$J$16</f>
        <v>0</v>
      </c>
      <c r="K2436" s="230">
        <f>K2435/'Summary (banks)'!$K$16</f>
        <v>0</v>
      </c>
      <c r="L2436" s="230">
        <f>L2435/'Summary (banks)'!$L$16</f>
        <v>0</v>
      </c>
      <c r="M2436" s="230">
        <f>M2435/'Summary (banks)'!$M$16</f>
        <v>0</v>
      </c>
      <c r="N2436" s="230">
        <f>N2435/'Summary (banks)'!$N$16</f>
        <v>0</v>
      </c>
      <c r="O2436" s="230">
        <f>O2435/'Summary (banks)'!$O$16</f>
        <v>0</v>
      </c>
      <c r="P2436" s="230">
        <f>P2435/'Summary (banks)'!$P$16</f>
        <v>0</v>
      </c>
      <c r="Q2436" s="230">
        <f>Q2435/'Summary (banks)'!$Q$16</f>
        <v>0</v>
      </c>
      <c r="R2436" s="230">
        <f>R2435/'Summary (banks)'!$R$16</f>
        <v>0</v>
      </c>
      <c r="S2436" s="230">
        <f>S2435/'Summary (banks)'!$S$16</f>
        <v>0</v>
      </c>
      <c r="T2436" s="230">
        <f>T2435/'Summary (banks)'!$T$16</f>
        <v>0</v>
      </c>
      <c r="U2436" s="230">
        <f>U2435/'Summary (banks)'!$U$16</f>
        <v>0</v>
      </c>
      <c r="V2436" s="230">
        <f>V2435/'Summary (banks)'!$V$16</f>
        <v>0</v>
      </c>
      <c r="W2436" s="230">
        <f>W2435/'Summary (banks)'!$W$16</f>
        <v>0</v>
      </c>
      <c r="X2436" s="230">
        <f>X2435/'Summary (banks)'!$X$16</f>
        <v>0</v>
      </c>
      <c r="Y2436" s="204"/>
      <c r="Z2436" s="397"/>
    </row>
    <row r="2437" spans="1:26" s="365" customFormat="1" ht="15.75" thickBot="1" x14ac:dyDescent="0.3">
      <c r="A2437" s="683"/>
      <c r="B2437" s="685"/>
      <c r="C2437" s="359" t="s">
        <v>338</v>
      </c>
      <c r="D2437" s="264">
        <f>D2435/'Summary (banks)'!$D$20</f>
        <v>1.6208160552920071E-5</v>
      </c>
      <c r="E2437" s="264">
        <f>E2435/'Summary (banks)'!$E$20</f>
        <v>0</v>
      </c>
      <c r="F2437" s="264">
        <f>F2435/'Summary (banks)'!$F$20</f>
        <v>0</v>
      </c>
      <c r="G2437" s="264">
        <f>G2435/'Summary (banks)'!$G$20</f>
        <v>0</v>
      </c>
      <c r="H2437" s="264">
        <f>H2435/'Summary (banks)'!$H$20</f>
        <v>0</v>
      </c>
      <c r="I2437" s="264">
        <f>I2435/'Summary (banks)'!$I$20</f>
        <v>2.2231322763704441E-4</v>
      </c>
      <c r="J2437" s="264">
        <f>J2435/'Summary (banks)'!$J$20</f>
        <v>0</v>
      </c>
      <c r="K2437" s="264">
        <f>K2435/'Summary (banks)'!$K$20</f>
        <v>0</v>
      </c>
      <c r="L2437" s="264">
        <f>L2435/'Summary (banks)'!$L$20</f>
        <v>0</v>
      </c>
      <c r="M2437" s="264">
        <f>M2435/'Summary (banks)'!$M$20</f>
        <v>0</v>
      </c>
      <c r="N2437" s="264">
        <f>N2435/'Summary (banks)'!$N$20</f>
        <v>0</v>
      </c>
      <c r="O2437" s="264">
        <f>O2435/'Summary (banks)'!$O$20</f>
        <v>0</v>
      </c>
      <c r="P2437" s="264">
        <f>P2435/'Summary (banks)'!$P$20</f>
        <v>0</v>
      </c>
      <c r="Q2437" s="264">
        <f>Q2435/'Summary (banks)'!$Q$20</f>
        <v>0</v>
      </c>
      <c r="R2437" s="264">
        <f>R2435/'Summary (banks)'!$R$20</f>
        <v>0</v>
      </c>
      <c r="S2437" s="264">
        <f>S2435/'Summary (banks)'!$S$20</f>
        <v>0</v>
      </c>
      <c r="T2437" s="264">
        <f>T2435/'Summary (banks)'!$T$20</f>
        <v>0</v>
      </c>
      <c r="U2437" s="264">
        <f>U2435/'Summary (banks)'!$U$20</f>
        <v>0</v>
      </c>
      <c r="V2437" s="264">
        <f>V2435/'Summary (banks)'!$V$20</f>
        <v>0</v>
      </c>
      <c r="W2437" s="264">
        <f>W2435/'Summary (banks)'!$W$20</f>
        <v>0</v>
      </c>
      <c r="X2437" s="264">
        <f>X2435/'Summary (banks)'!$X$20</f>
        <v>0</v>
      </c>
      <c r="Y2437" s="360"/>
      <c r="Z2437" s="397"/>
    </row>
    <row r="2438" spans="1:26" s="230" customFormat="1" ht="15" customHeight="1" thickTop="1" thickBot="1" x14ac:dyDescent="0.3">
      <c r="A2438" s="683"/>
      <c r="B2438" s="685"/>
      <c r="C2438" s="190" t="s">
        <v>405</v>
      </c>
      <c r="D2438" s="188"/>
      <c r="E2438" s="190"/>
      <c r="F2438" s="190"/>
      <c r="G2438" s="190"/>
      <c r="H2438" s="188"/>
      <c r="I2438" s="188"/>
      <c r="J2438" s="190"/>
      <c r="K2438" s="190"/>
      <c r="L2438" s="190"/>
      <c r="M2438" s="190"/>
      <c r="N2438" s="190"/>
      <c r="O2438" s="190"/>
      <c r="P2438" s="188"/>
      <c r="Q2438" s="188"/>
      <c r="R2438" s="190"/>
      <c r="S2438" s="190"/>
      <c r="T2438" s="188"/>
      <c r="U2438" s="188"/>
      <c r="V2438" s="188"/>
      <c r="W2438" s="188"/>
      <c r="X2438" s="188"/>
      <c r="Y2438" s="190"/>
      <c r="Z2438" s="405"/>
    </row>
    <row r="2439" spans="1:26" s="204" customFormat="1" ht="15.75" thickBot="1" x14ac:dyDescent="0.3">
      <c r="A2439" s="683"/>
      <c r="B2439" s="686"/>
      <c r="C2439" s="191" t="s">
        <v>406</v>
      </c>
      <c r="D2439" s="192"/>
      <c r="E2439" s="192"/>
      <c r="F2439" s="192"/>
      <c r="G2439" s="192"/>
      <c r="H2439" s="192"/>
      <c r="I2439" s="192"/>
      <c r="J2439" s="192"/>
      <c r="K2439" s="192"/>
      <c r="L2439" s="192"/>
      <c r="M2439" s="192"/>
      <c r="N2439" s="192"/>
      <c r="O2439" s="192"/>
      <c r="P2439" s="192"/>
      <c r="Q2439" s="192"/>
      <c r="R2439" s="192"/>
      <c r="S2439" s="192"/>
      <c r="T2439" s="192"/>
      <c r="U2439" s="192"/>
      <c r="V2439" s="192"/>
      <c r="W2439" s="192"/>
      <c r="X2439" s="192"/>
      <c r="Y2439" s="192"/>
      <c r="Z2439" s="398"/>
    </row>
    <row r="2440" spans="1:26" s="23" customFormat="1" ht="16.5" thickTop="1" thickBot="1" x14ac:dyDescent="0.3">
      <c r="A2440" s="683"/>
      <c r="B2440" s="687" t="s">
        <v>82</v>
      </c>
      <c r="C2440" s="200" t="s">
        <v>91</v>
      </c>
      <c r="D2440" s="200">
        <f>D2432/D2429</f>
        <v>0</v>
      </c>
      <c r="E2440" s="200" t="e">
        <f>E2432/E2429</f>
        <v>#DIV/0!</v>
      </c>
      <c r="F2440" s="200" t="e">
        <f t="shared" ref="F2440:X2440" si="147">F2432/F2429</f>
        <v>#DIV/0!</v>
      </c>
      <c r="G2440" s="200" t="e">
        <f t="shared" si="147"/>
        <v>#DIV/0!</v>
      </c>
      <c r="H2440" s="200" t="e">
        <f t="shared" si="147"/>
        <v>#DIV/0!</v>
      </c>
      <c r="I2440" s="200">
        <f t="shared" si="147"/>
        <v>0</v>
      </c>
      <c r="J2440" s="200" t="e">
        <f t="shared" si="147"/>
        <v>#DIV/0!</v>
      </c>
      <c r="K2440" s="200" t="e">
        <f t="shared" si="147"/>
        <v>#DIV/0!</v>
      </c>
      <c r="L2440" s="200" t="e">
        <f t="shared" si="147"/>
        <v>#DIV/0!</v>
      </c>
      <c r="M2440" s="200" t="e">
        <f t="shared" si="147"/>
        <v>#DIV/0!</v>
      </c>
      <c r="N2440" s="200" t="e">
        <f t="shared" si="147"/>
        <v>#DIV/0!</v>
      </c>
      <c r="O2440" s="200" t="e">
        <f t="shared" si="147"/>
        <v>#DIV/0!</v>
      </c>
      <c r="P2440" s="200" t="e">
        <f t="shared" si="147"/>
        <v>#DIV/0!</v>
      </c>
      <c r="Q2440" s="200" t="e">
        <f t="shared" si="147"/>
        <v>#DIV/0!</v>
      </c>
      <c r="R2440" s="200" t="e">
        <f t="shared" si="147"/>
        <v>#DIV/0!</v>
      </c>
      <c r="S2440" s="200" t="e">
        <f t="shared" si="147"/>
        <v>#DIV/0!</v>
      </c>
      <c r="T2440" s="200" t="e">
        <f t="shared" si="147"/>
        <v>#DIV/0!</v>
      </c>
      <c r="U2440" s="200" t="e">
        <f t="shared" si="147"/>
        <v>#DIV/0!</v>
      </c>
      <c r="V2440" s="200" t="e">
        <f t="shared" si="147"/>
        <v>#DIV/0!</v>
      </c>
      <c r="W2440" s="200" t="e">
        <f t="shared" si="147"/>
        <v>#DIV/0!</v>
      </c>
      <c r="X2440" s="200" t="e">
        <f t="shared" si="147"/>
        <v>#DIV/0!</v>
      </c>
      <c r="Y2440" s="200"/>
      <c r="Z2440" s="406" t="e">
        <f>MEDIAN(E2440:X2440)</f>
        <v>#DIV/0!</v>
      </c>
    </row>
    <row r="2441" spans="1:26" s="204" customFormat="1" ht="15.75" thickBot="1" x14ac:dyDescent="0.3">
      <c r="A2441" s="683"/>
      <c r="B2441" s="688"/>
      <c r="C2441" s="193" t="s">
        <v>407</v>
      </c>
      <c r="Z2441" s="397"/>
    </row>
    <row r="2442" spans="1:26" s="204" customFormat="1" ht="15.75" thickBot="1" x14ac:dyDescent="0.3">
      <c r="A2442" s="683"/>
      <c r="B2442" s="688"/>
      <c r="C2442" s="188" t="s">
        <v>497</v>
      </c>
      <c r="D2442" s="233">
        <f t="shared" ref="D2442:X2442" si="148">D2429/D2435</f>
        <v>0.18981052631578946</v>
      </c>
      <c r="E2442" s="188" t="e">
        <f t="shared" si="148"/>
        <v>#DIV/0!</v>
      </c>
      <c r="F2442" s="188" t="e">
        <f t="shared" si="148"/>
        <v>#DIV/0!</v>
      </c>
      <c r="G2442" s="188" t="e">
        <f t="shared" si="148"/>
        <v>#DIV/0!</v>
      </c>
      <c r="H2442" s="188" t="e">
        <f t="shared" si="148"/>
        <v>#DIV/0!</v>
      </c>
      <c r="I2442" s="188">
        <f t="shared" si="148"/>
        <v>0.18981052631578946</v>
      </c>
      <c r="J2442" s="188" t="e">
        <f t="shared" si="148"/>
        <v>#DIV/0!</v>
      </c>
      <c r="K2442" s="188" t="e">
        <f t="shared" si="148"/>
        <v>#DIV/0!</v>
      </c>
      <c r="L2442" s="188" t="e">
        <f t="shared" si="148"/>
        <v>#DIV/0!</v>
      </c>
      <c r="M2442" s="188" t="e">
        <f t="shared" si="148"/>
        <v>#DIV/0!</v>
      </c>
      <c r="N2442" s="188" t="e">
        <f t="shared" si="148"/>
        <v>#DIV/0!</v>
      </c>
      <c r="O2442" s="188" t="e">
        <f t="shared" si="148"/>
        <v>#DIV/0!</v>
      </c>
      <c r="P2442" s="188" t="e">
        <f t="shared" si="148"/>
        <v>#DIV/0!</v>
      </c>
      <c r="Q2442" s="188" t="e">
        <f t="shared" si="148"/>
        <v>#DIV/0!</v>
      </c>
      <c r="R2442" s="188" t="e">
        <f t="shared" si="148"/>
        <v>#DIV/0!</v>
      </c>
      <c r="S2442" s="188" t="e">
        <f t="shared" si="148"/>
        <v>#DIV/0!</v>
      </c>
      <c r="T2442" s="188" t="e">
        <f t="shared" si="148"/>
        <v>#DIV/0!</v>
      </c>
      <c r="U2442" s="188" t="e">
        <f t="shared" si="148"/>
        <v>#DIV/0!</v>
      </c>
      <c r="V2442" s="188" t="e">
        <f t="shared" si="148"/>
        <v>#DIV/0!</v>
      </c>
      <c r="W2442" s="188" t="e">
        <f t="shared" si="148"/>
        <v>#DIV/0!</v>
      </c>
      <c r="X2442" s="188" t="e">
        <f t="shared" si="148"/>
        <v>#DIV/0!</v>
      </c>
      <c r="Y2442" s="188"/>
      <c r="Z2442" s="404"/>
    </row>
    <row r="2443" spans="1:26" s="204" customFormat="1" x14ac:dyDescent="0.25">
      <c r="A2443" s="683"/>
      <c r="B2443" s="688"/>
      <c r="C2443" s="189" t="s">
        <v>445</v>
      </c>
      <c r="D2443" s="234">
        <f>D2442/'Summary (banks)'!$D$81</f>
        <v>4.2213141338644196</v>
      </c>
      <c r="E2443" s="230" t="e">
        <f>E2442/'Summary (banks)'!$E$81</f>
        <v>#DIV/0!</v>
      </c>
      <c r="F2443" s="230" t="e">
        <f>F2442/'Summary (banks)'!$F$81</f>
        <v>#DIV/0!</v>
      </c>
      <c r="G2443" s="230" t="e">
        <f>G2442/'Summary (banks)'!$G$81</f>
        <v>#DIV/0!</v>
      </c>
      <c r="H2443" s="230" t="e">
        <f>H2442/'Summary (banks)'!$H$81</f>
        <v>#DIV/0!</v>
      </c>
      <c r="I2443" s="230">
        <f>I2442/'Summary (banks)'!$I$81</f>
        <v>-12.070083284376398</v>
      </c>
      <c r="J2443" s="230" t="e">
        <f>J2442/'Summary (banks)'!$J$81</f>
        <v>#DIV/0!</v>
      </c>
      <c r="K2443" s="230" t="e">
        <f>K2442/'Summary (banks)'!$K$81</f>
        <v>#DIV/0!</v>
      </c>
      <c r="L2443" s="230" t="e">
        <f>L2442/'Summary (banks)'!$L$81</f>
        <v>#DIV/0!</v>
      </c>
      <c r="M2443" s="230" t="e">
        <f>M2442/'Summary (banks)'!$M$81</f>
        <v>#DIV/0!</v>
      </c>
      <c r="N2443" s="230" t="e">
        <f>N2442/'Summary (banks)'!$N$81</f>
        <v>#DIV/0!</v>
      </c>
      <c r="O2443" s="230" t="e">
        <f>O2442/'Summary (banks)'!$O$81</f>
        <v>#DIV/0!</v>
      </c>
      <c r="P2443" s="230" t="e">
        <f>P2442/'Summary (banks)'!$P$81</f>
        <v>#DIV/0!</v>
      </c>
      <c r="Q2443" s="230" t="e">
        <f>Q2442/'Summary (banks)'!$Q$81</f>
        <v>#DIV/0!</v>
      </c>
      <c r="R2443" s="230" t="e">
        <f>R2442/'Summary (banks)'!$R$81</f>
        <v>#DIV/0!</v>
      </c>
      <c r="S2443" s="230" t="e">
        <f>S2442/'Summary (banks)'!$S$81</f>
        <v>#DIV/0!</v>
      </c>
      <c r="T2443" s="230" t="e">
        <f>T2442/'Summary (banks)'!$T$81</f>
        <v>#DIV/0!</v>
      </c>
      <c r="U2443" s="230" t="e">
        <f>U2442/'Summary (banks)'!$U$81</f>
        <v>#DIV/0!</v>
      </c>
      <c r="V2443" s="230" t="e">
        <f>V2442/'Summary (banks)'!$V$81</f>
        <v>#DIV/0!</v>
      </c>
      <c r="W2443" s="230" t="e">
        <f>W2442/'Summary (banks)'!$W$81</f>
        <v>#DIV/0!</v>
      </c>
      <c r="X2443" s="230" t="e">
        <f>X2442/'Summary (banks)'!$X$81</f>
        <v>#DIV/0!</v>
      </c>
      <c r="Z2443" s="397"/>
    </row>
    <row r="2444" spans="1:26" s="364" customFormat="1" x14ac:dyDescent="0.25">
      <c r="A2444" s="683"/>
      <c r="B2444" s="688"/>
      <c r="C2444" s="359" t="s">
        <v>446</v>
      </c>
      <c r="D2444" s="363">
        <f>D2442/'Summary (banks)'!$D$84</f>
        <v>3.2873280093196371</v>
      </c>
      <c r="E2444" s="264" t="e">
        <f>E2442/'Summary (banks)'!$E$84</f>
        <v>#DIV/0!</v>
      </c>
      <c r="F2444" s="264" t="e">
        <f>F2442/'Summary (banks)'!$F$84</f>
        <v>#DIV/0!</v>
      </c>
      <c r="G2444" s="264" t="e">
        <f>G2442/'Summary (banks)'!$G$84</f>
        <v>#DIV/0!</v>
      </c>
      <c r="H2444" s="264" t="e">
        <f>H2442/'Summary (banks)'!$H$84</f>
        <v>#DIV/0!</v>
      </c>
      <c r="I2444" s="264">
        <f>I2442/'Summary (banks)'!$I$84</f>
        <v>59.186288088642769</v>
      </c>
      <c r="J2444" s="264" t="e">
        <f>J2442/'Summary (banks)'!$J$84</f>
        <v>#DIV/0!</v>
      </c>
      <c r="K2444" s="264" t="e">
        <f>K2442/'Summary (banks)'!$K$84</f>
        <v>#DIV/0!</v>
      </c>
      <c r="L2444" s="264" t="e">
        <f>L2442/'Summary (banks)'!$L$84</f>
        <v>#DIV/0!</v>
      </c>
      <c r="M2444" s="264" t="e">
        <f>M2442/'Summary (banks)'!$M$84</f>
        <v>#DIV/0!</v>
      </c>
      <c r="N2444" s="264" t="e">
        <f>N2442/'Summary (banks)'!$N$84</f>
        <v>#DIV/0!</v>
      </c>
      <c r="O2444" s="264" t="e">
        <f>O2442/'Summary (banks)'!$O$84</f>
        <v>#DIV/0!</v>
      </c>
      <c r="P2444" s="264" t="e">
        <f>P2442/'Summary (banks)'!$P$84</f>
        <v>#DIV/0!</v>
      </c>
      <c r="Q2444" s="264" t="e">
        <f>Q2442/'Summary (banks)'!$Q$84</f>
        <v>#DIV/0!</v>
      </c>
      <c r="R2444" s="264" t="e">
        <f>R2442/'Summary (banks)'!$R$84</f>
        <v>#DIV/0!</v>
      </c>
      <c r="S2444" s="264" t="e">
        <f>S2442/'Summary (banks)'!$S$84</f>
        <v>#DIV/0!</v>
      </c>
      <c r="T2444" s="264" t="e">
        <f>T2442/'Summary (banks)'!$T$84</f>
        <v>#DIV/0!</v>
      </c>
      <c r="U2444" s="264" t="e">
        <f>U2442/'Summary (banks)'!$U$84</f>
        <v>#DIV/0!</v>
      </c>
      <c r="V2444" s="264" t="e">
        <f>V2442/'Summary (banks)'!$V$84</f>
        <v>#DIV/0!</v>
      </c>
      <c r="W2444" s="264" t="e">
        <f>W2442/'Summary (banks)'!$W$84</f>
        <v>#DIV/0!</v>
      </c>
      <c r="X2444" s="264" t="e">
        <f>X2442/'Summary (banks)'!$X$84</f>
        <v>#DIV/0!</v>
      </c>
      <c r="Y2444" s="360"/>
      <c r="Z2444" s="397"/>
    </row>
    <row r="2445" spans="1:26" s="204" customFormat="1" ht="15.75" thickBot="1" x14ac:dyDescent="0.3">
      <c r="A2445" s="683"/>
      <c r="B2445" s="688"/>
      <c r="C2445" s="372" t="s">
        <v>447</v>
      </c>
      <c r="D2445" s="234">
        <f>D2442/'Summary (banks)'!$D$92</f>
        <v>4.5445561308548594</v>
      </c>
      <c r="E2445" s="230" t="e">
        <f>E2442/'Summary (banks)'!$E$86</f>
        <v>#DIV/0!</v>
      </c>
      <c r="F2445" s="230" t="e">
        <f>F2442/'Summary (banks)'!$F$86</f>
        <v>#DIV/0!</v>
      </c>
      <c r="G2445" s="230" t="e">
        <f>G2442/'Summary (banks)'!$G$86</f>
        <v>#DIV/0!</v>
      </c>
      <c r="H2445" s="230" t="e">
        <f>H2442/'Summary (banks)'!$H$86</f>
        <v>#DIV/0!</v>
      </c>
      <c r="I2445" s="230">
        <f>I2442/'Summary (banks)'!$I$86</f>
        <v>2.9390936207062448</v>
      </c>
      <c r="J2445" s="230" t="e">
        <f>J2442/'Summary (banks)'!$J$86</f>
        <v>#DIV/0!</v>
      </c>
      <c r="K2445" s="230" t="e">
        <f>K2442/'Summary (banks)'!$K$86</f>
        <v>#DIV/0!</v>
      </c>
      <c r="L2445" s="230" t="e">
        <f>L2442/'Summary (banks)'!$L$86</f>
        <v>#DIV/0!</v>
      </c>
      <c r="M2445" s="230" t="e">
        <f>M2442/'Summary (banks)'!$M$86</f>
        <v>#DIV/0!</v>
      </c>
      <c r="N2445" s="230" t="e">
        <f>N2442/'Summary (banks)'!$N$86</f>
        <v>#DIV/0!</v>
      </c>
      <c r="O2445" s="230" t="e">
        <f>O2442/'Summary (banks)'!$O$86</f>
        <v>#DIV/0!</v>
      </c>
      <c r="P2445" s="230" t="e">
        <f>P2442/'Summary (banks)'!$P$86</f>
        <v>#DIV/0!</v>
      </c>
      <c r="Q2445" s="230" t="e">
        <f>Q2442/'Summary (banks)'!$Q$86</f>
        <v>#DIV/0!</v>
      </c>
      <c r="R2445" s="230" t="e">
        <f>R2442/'Summary (banks)'!$R$86</f>
        <v>#DIV/0!</v>
      </c>
      <c r="S2445" s="230" t="e">
        <f>S2442/'Summary (banks)'!$S$86</f>
        <v>#DIV/0!</v>
      </c>
      <c r="T2445" s="230" t="e">
        <f>T2442/'Summary (banks)'!$T$86</f>
        <v>#DIV/0!</v>
      </c>
      <c r="U2445" s="230" t="e">
        <f>U2442/'Summary (banks)'!$U$86</f>
        <v>#DIV/0!</v>
      </c>
      <c r="V2445" s="230" t="e">
        <f>V2442/'Summary (banks)'!$V$86</f>
        <v>#DIV/0!</v>
      </c>
      <c r="W2445" s="230" t="e">
        <f>W2442/'Summary (banks)'!$W$86</f>
        <v>#DIV/0!</v>
      </c>
      <c r="X2445" s="230" t="e">
        <f>X2442/'Summary (banks)'!$X$86</f>
        <v>#DIV/0!</v>
      </c>
      <c r="Z2445" s="397"/>
    </row>
    <row r="2446" spans="1:26" s="230" customFormat="1" ht="15.75" thickBot="1" x14ac:dyDescent="0.3">
      <c r="A2446" s="683"/>
      <c r="B2446" s="688"/>
      <c r="C2446" s="201" t="s">
        <v>498</v>
      </c>
      <c r="D2446" s="201">
        <f t="shared" ref="D2446:X2446" si="149">D2429/D2426</f>
        <v>0.2857142857142857</v>
      </c>
      <c r="E2446" s="201" t="e">
        <f t="shared" si="149"/>
        <v>#DIV/0!</v>
      </c>
      <c r="F2446" s="201" t="e">
        <f t="shared" si="149"/>
        <v>#DIV/0!</v>
      </c>
      <c r="G2446" s="201" t="e">
        <f t="shared" si="149"/>
        <v>#DIV/0!</v>
      </c>
      <c r="H2446" s="201" t="e">
        <f t="shared" si="149"/>
        <v>#DIV/0!</v>
      </c>
      <c r="I2446" s="201">
        <f t="shared" si="149"/>
        <v>0.2857142857142857</v>
      </c>
      <c r="J2446" s="201" t="e">
        <f t="shared" si="149"/>
        <v>#DIV/0!</v>
      </c>
      <c r="K2446" s="201" t="e">
        <f t="shared" si="149"/>
        <v>#DIV/0!</v>
      </c>
      <c r="L2446" s="201" t="e">
        <f t="shared" si="149"/>
        <v>#DIV/0!</v>
      </c>
      <c r="M2446" s="201" t="e">
        <f t="shared" si="149"/>
        <v>#DIV/0!</v>
      </c>
      <c r="N2446" s="201" t="e">
        <f t="shared" si="149"/>
        <v>#DIV/0!</v>
      </c>
      <c r="O2446" s="201" t="e">
        <f t="shared" si="149"/>
        <v>#DIV/0!</v>
      </c>
      <c r="P2446" s="201" t="e">
        <f t="shared" si="149"/>
        <v>#DIV/0!</v>
      </c>
      <c r="Q2446" s="201" t="e">
        <f t="shared" si="149"/>
        <v>#DIV/0!</v>
      </c>
      <c r="R2446" s="201" t="e">
        <f t="shared" si="149"/>
        <v>#DIV/0!</v>
      </c>
      <c r="S2446" s="201" t="e">
        <f t="shared" si="149"/>
        <v>#DIV/0!</v>
      </c>
      <c r="T2446" s="201" t="e">
        <f t="shared" si="149"/>
        <v>#DIV/0!</v>
      </c>
      <c r="U2446" s="201" t="e">
        <f t="shared" si="149"/>
        <v>#DIV/0!</v>
      </c>
      <c r="V2446" s="201" t="e">
        <f t="shared" si="149"/>
        <v>#DIV/0!</v>
      </c>
      <c r="W2446" s="201" t="e">
        <f t="shared" si="149"/>
        <v>#DIV/0!</v>
      </c>
      <c r="X2446" s="201" t="e">
        <f t="shared" si="149"/>
        <v>#DIV/0!</v>
      </c>
      <c r="Y2446" s="201"/>
      <c r="Z2446" s="407"/>
    </row>
    <row r="2447" spans="1:26" s="230" customFormat="1" x14ac:dyDescent="0.25">
      <c r="A2447" s="683"/>
      <c r="B2447" s="688"/>
      <c r="C2447" s="382" t="s">
        <v>445</v>
      </c>
      <c r="D2447" s="230">
        <f>D2446/'Summary (banks)'!$D$94</f>
        <v>1.47950359046977</v>
      </c>
      <c r="E2447" s="230" t="e">
        <f>E2446/'Summary (banks)'!$E$94</f>
        <v>#DIV/0!</v>
      </c>
      <c r="F2447" s="230" t="e">
        <f>F2446/'Summary (banks)'!$F$94</f>
        <v>#DIV/0!</v>
      </c>
      <c r="G2447" s="230" t="e">
        <f>G2446/'Summary (banks)'!$G$94</f>
        <v>#DIV/0!</v>
      </c>
      <c r="H2447" s="230" t="e">
        <f>H2446/'Summary (banks)'!$H$94</f>
        <v>#DIV/0!</v>
      </c>
      <c r="I2447" s="230">
        <f>I2446/'Summary (banks)'!$I$94</f>
        <v>-2.8682112372197714</v>
      </c>
      <c r="J2447" s="230" t="e">
        <f>J2446/'Summary (banks)'!$J$94</f>
        <v>#DIV/0!</v>
      </c>
      <c r="K2447" s="230" t="e">
        <f>K2446/'Summary (banks)'!$K$94</f>
        <v>#DIV/0!</v>
      </c>
      <c r="L2447" s="230" t="e">
        <f>L2446/'Summary (banks)'!$L$94</f>
        <v>#DIV/0!</v>
      </c>
      <c r="M2447" s="230" t="e">
        <f>M2446/'Summary (banks)'!$M$94</f>
        <v>#DIV/0!</v>
      </c>
      <c r="N2447" s="230" t="e">
        <f>N2446/'Summary (banks)'!$N$94</f>
        <v>#DIV/0!</v>
      </c>
      <c r="O2447" s="230" t="e">
        <f>O2446/'Summary (banks)'!$O$94</f>
        <v>#DIV/0!</v>
      </c>
      <c r="P2447" s="230" t="e">
        <f>P2446/'Summary (banks)'!$P$94</f>
        <v>#DIV/0!</v>
      </c>
      <c r="Q2447" s="230" t="e">
        <f>Q2446/'Summary (banks)'!$Q$94</f>
        <v>#DIV/0!</v>
      </c>
      <c r="R2447" s="230" t="e">
        <f>R2446/'Summary (banks)'!$R$94</f>
        <v>#DIV/0!</v>
      </c>
      <c r="S2447" s="230" t="e">
        <f>S2446/'Summary (banks)'!$S$94</f>
        <v>#DIV/0!</v>
      </c>
      <c r="T2447" s="230" t="e">
        <f>T2446/'Summary (banks)'!$T$94</f>
        <v>#DIV/0!</v>
      </c>
      <c r="U2447" s="230" t="e">
        <f>U2446/'Summary (banks)'!$U$94</f>
        <v>#DIV/0!</v>
      </c>
      <c r="V2447" s="230" t="e">
        <f>V2446/'Summary (banks)'!$V$94</f>
        <v>#DIV/0!</v>
      </c>
      <c r="W2447" s="230" t="e">
        <f>W2446/'Summary (banks)'!$W$94</f>
        <v>#DIV/0!</v>
      </c>
      <c r="X2447" s="230" t="e">
        <f>X2446/'Summary (banks)'!$X$94</f>
        <v>#DIV/0!</v>
      </c>
      <c r="Z2447" s="399"/>
    </row>
    <row r="2448" spans="1:26" s="386" customFormat="1" x14ac:dyDescent="0.25">
      <c r="A2448" s="683"/>
      <c r="B2448" s="688"/>
      <c r="C2448" s="383" t="s">
        <v>446</v>
      </c>
      <c r="D2448" s="264">
        <f>D2446/'Summary (banks)'!$D$97</f>
        <v>1.0821403110898802</v>
      </c>
      <c r="E2448" s="264" t="e">
        <f>E2446/'Summary (banks)'!$E$97</f>
        <v>#DIV/0!</v>
      </c>
      <c r="F2448" s="264" t="e">
        <f>F2446/'Summary (banks)'!$F$97</f>
        <v>#DIV/0!</v>
      </c>
      <c r="G2448" s="264" t="e">
        <f>G2446/'Summary (banks)'!$G$97</f>
        <v>#DIV/0!</v>
      </c>
      <c r="H2448" s="264" t="e">
        <f>H2446/'Summary (banks)'!$H$97</f>
        <v>#DIV/0!</v>
      </c>
      <c r="I2448" s="264">
        <f>I2446/'Summary (banks)'!$I$97</f>
        <v>11.516917293233103</v>
      </c>
      <c r="J2448" s="264" t="e">
        <f>J2446/'Summary (banks)'!$J$97</f>
        <v>#DIV/0!</v>
      </c>
      <c r="K2448" s="264" t="e">
        <f>K2446/'Summary (banks)'!$K$97</f>
        <v>#DIV/0!</v>
      </c>
      <c r="L2448" s="264" t="e">
        <f>L2446/'Summary (banks)'!$L$97</f>
        <v>#DIV/0!</v>
      </c>
      <c r="M2448" s="264" t="e">
        <f>M2446/'Summary (banks)'!$M$97</f>
        <v>#DIV/0!</v>
      </c>
      <c r="N2448" s="264" t="e">
        <f>N2446/'Summary (banks)'!$N$97</f>
        <v>#DIV/0!</v>
      </c>
      <c r="O2448" s="264" t="e">
        <f>O2446/'Summary (banks)'!$O$97</f>
        <v>#DIV/0!</v>
      </c>
      <c r="P2448" s="264" t="e">
        <f>P2446/'Summary (banks)'!$P$97</f>
        <v>#DIV/0!</v>
      </c>
      <c r="Q2448" s="264" t="e">
        <f>Q2446/'Summary (banks)'!$Q$97</f>
        <v>#DIV/0!</v>
      </c>
      <c r="R2448" s="264" t="e">
        <f>R2446/'Summary (banks)'!$R$97</f>
        <v>#DIV/0!</v>
      </c>
      <c r="S2448" s="264" t="e">
        <f>S2446/'Summary (banks)'!$S$97</f>
        <v>#DIV/0!</v>
      </c>
      <c r="T2448" s="264" t="e">
        <f>T2446/'Summary (banks)'!$T$97</f>
        <v>#DIV/0!</v>
      </c>
      <c r="U2448" s="264" t="e">
        <f>U2446/'Summary (banks)'!$U$97</f>
        <v>#DIV/0!</v>
      </c>
      <c r="V2448" s="264" t="e">
        <f>V2446/'Summary (banks)'!$V$97</f>
        <v>#DIV/0!</v>
      </c>
      <c r="W2448" s="264" t="e">
        <f>W2446/'Summary (banks)'!$W$97</f>
        <v>#DIV/0!</v>
      </c>
      <c r="X2448" s="264" t="e">
        <f>X2446/'Summary (banks)'!$X$97</f>
        <v>#DIV/0!</v>
      </c>
      <c r="Y2448" s="264"/>
      <c r="Z2448" s="399"/>
    </row>
    <row r="2449" spans="1:26" s="230" customFormat="1" x14ac:dyDescent="0.25">
      <c r="A2449" s="683"/>
      <c r="B2449" s="688"/>
      <c r="C2449" s="385" t="s">
        <v>447</v>
      </c>
      <c r="D2449" s="230">
        <f>D2446/'Summary (banks)'!$D$105</f>
        <v>1.3169761225344765</v>
      </c>
      <c r="E2449" s="230" t="e">
        <f>E2446/'Summary (banks)'!$E$99</f>
        <v>#DIV/0!</v>
      </c>
      <c r="F2449" s="230" t="e">
        <f>F2446/'Summary (banks)'!$F$99</f>
        <v>#DIV/0!</v>
      </c>
      <c r="G2449" s="230" t="e">
        <f>G2446/'Summary (banks)'!$G$99</f>
        <v>#DIV/0!</v>
      </c>
      <c r="H2449" s="230" t="e">
        <f>H2446/'Summary (banks)'!$H$99</f>
        <v>#DIV/0!</v>
      </c>
      <c r="I2449" s="230">
        <f>I2446/'Summary (banks)'!$I$99</f>
        <v>1.5437451031600939</v>
      </c>
      <c r="J2449" s="230" t="e">
        <f>J2446/'Summary (banks)'!$J$99</f>
        <v>#DIV/0!</v>
      </c>
      <c r="K2449" s="230" t="e">
        <f>K2446/'Summary (banks)'!$K$99</f>
        <v>#DIV/0!</v>
      </c>
      <c r="L2449" s="230" t="e">
        <f>L2446/'Summary (banks)'!$L$99</f>
        <v>#DIV/0!</v>
      </c>
      <c r="M2449" s="230" t="e">
        <f>M2446/'Summary (banks)'!$M$99</f>
        <v>#DIV/0!</v>
      </c>
      <c r="N2449" s="230" t="e">
        <f>N2446/'Summary (banks)'!$N$99</f>
        <v>#DIV/0!</v>
      </c>
      <c r="O2449" s="230" t="e">
        <f>O2446/'Summary (banks)'!$O$99</f>
        <v>#DIV/0!</v>
      </c>
      <c r="P2449" s="230" t="e">
        <f>P2446/'Summary (banks)'!$P$99</f>
        <v>#DIV/0!</v>
      </c>
      <c r="Q2449" s="230" t="e">
        <f>Q2446/'Summary (banks)'!$Q$99</f>
        <v>#DIV/0!</v>
      </c>
      <c r="R2449" s="230" t="e">
        <f>R2446/'Summary (banks)'!$R$99</f>
        <v>#DIV/0!</v>
      </c>
      <c r="S2449" s="230" t="e">
        <f>S2446/'Summary (banks)'!$S$99</f>
        <v>#DIV/0!</v>
      </c>
      <c r="T2449" s="230" t="e">
        <f>T2446/'Summary (banks)'!$T$99</f>
        <v>#DIV/0!</v>
      </c>
      <c r="U2449" s="230" t="e">
        <f>U2446/'Summary (banks)'!$U$99</f>
        <v>#DIV/0!</v>
      </c>
      <c r="V2449" s="230" t="e">
        <f>V2446/'Summary (banks)'!$V$99</f>
        <v>#DIV/0!</v>
      </c>
      <c r="W2449" s="230" t="e">
        <f>W2446/'Summary (banks)'!$W$99</f>
        <v>#DIV/0!</v>
      </c>
      <c r="X2449" s="230" t="e">
        <f>X2446/'Summary (banks)'!$X$99</f>
        <v>#DIV/0!</v>
      </c>
      <c r="Z2449" s="399"/>
    </row>
    <row r="2450" spans="1:26" s="51" customFormat="1" ht="15.75" thickBot="1" x14ac:dyDescent="0.3">
      <c r="A2450" s="422"/>
      <c r="B2450" s="423"/>
      <c r="C2450" s="424"/>
      <c r="D2450" s="425"/>
      <c r="E2450" s="426"/>
      <c r="F2450" s="426"/>
      <c r="G2450" s="426"/>
      <c r="H2450" s="426"/>
      <c r="I2450" s="426"/>
      <c r="J2450" s="426"/>
      <c r="K2450" s="426"/>
      <c r="L2450" s="426"/>
      <c r="M2450" s="426"/>
      <c r="N2450" s="426"/>
      <c r="O2450" s="426"/>
      <c r="P2450" s="426"/>
      <c r="Q2450" s="426"/>
      <c r="R2450" s="426"/>
      <c r="S2450" s="426"/>
      <c r="T2450" s="426"/>
      <c r="U2450" s="426"/>
      <c r="V2450" s="426"/>
      <c r="W2450" s="426"/>
      <c r="X2450" s="426"/>
      <c r="Y2450" s="97"/>
      <c r="Z2450" s="97"/>
    </row>
    <row r="2451" spans="1:26" s="204" customFormat="1" ht="15.75" thickBot="1" x14ac:dyDescent="0.3">
      <c r="A2451" s="682" t="s">
        <v>151</v>
      </c>
      <c r="B2451" s="684" t="s">
        <v>331</v>
      </c>
      <c r="C2451" s="188" t="s">
        <v>2</v>
      </c>
      <c r="D2451" s="203">
        <f>SUM(E2451:X2451)</f>
        <v>98.879841999999996</v>
      </c>
      <c r="E2451" s="203">
        <f>HSBC!C27</f>
        <v>35.162399999999998</v>
      </c>
      <c r="F2451" s="203">
        <f>Barclays!D19</f>
        <v>42.717441999999998</v>
      </c>
      <c r="G2451" s="203"/>
      <c r="H2451" s="203"/>
      <c r="I2451" s="203"/>
      <c r="J2451" s="188"/>
      <c r="K2451" s="188"/>
      <c r="L2451" s="188"/>
      <c r="M2451" s="188">
        <f>'BPCE group'!C31</f>
        <v>12</v>
      </c>
      <c r="N2451" s="188"/>
      <c r="O2451" s="188">
        <f>'Deutsche Bank'!C27</f>
        <v>9</v>
      </c>
      <c r="P2451" s="188"/>
      <c r="Q2451" s="188"/>
      <c r="R2451" s="188"/>
      <c r="S2451" s="188"/>
      <c r="T2451" s="188"/>
      <c r="U2451" s="188"/>
      <c r="V2451" s="188"/>
      <c r="W2451" s="188"/>
      <c r="X2451" s="188"/>
      <c r="Y2451" s="188"/>
      <c r="Z2451" s="404"/>
    </row>
    <row r="2452" spans="1:26" s="23" customFormat="1" x14ac:dyDescent="0.25">
      <c r="A2452" s="683"/>
      <c r="B2452" s="685"/>
      <c r="C2452" s="189" t="s">
        <v>333</v>
      </c>
      <c r="D2452" s="230">
        <f>D2451/'Summary (banks)'!$D$3</f>
        <v>2.024535989600806E-4</v>
      </c>
      <c r="E2452" s="230">
        <f>E2451/'Summary (banks)'!$E$3</f>
        <v>6.521739130434782E-4</v>
      </c>
      <c r="F2452" s="230">
        <f>F2451/'Summary (banks)'!$F$3</f>
        <v>1.0574069652420097E-3</v>
      </c>
      <c r="G2452" s="230">
        <f>G2451/'Summary (banks)'!$G$3</f>
        <v>0</v>
      </c>
      <c r="H2452" s="230">
        <f>H2451/'Summary (banks)'!$H$3</f>
        <v>0</v>
      </c>
      <c r="I2452" s="230">
        <f>I2451/'Summary (banks)'!$I$3</f>
        <v>0</v>
      </c>
      <c r="J2452" s="230">
        <f>J2451/'Summary (banks)'!$J$3</f>
        <v>0</v>
      </c>
      <c r="K2452" s="230">
        <f>K2451/'Summary (banks)'!$K$3</f>
        <v>0</v>
      </c>
      <c r="L2452" s="230">
        <f>L2451/'Summary (banks)'!$L$3</f>
        <v>0</v>
      </c>
      <c r="M2452" s="230">
        <f>M2451/'Summary (banks)'!$M$3</f>
        <v>5.0284948038887027E-4</v>
      </c>
      <c r="N2452" s="230">
        <f>N2451/'Summary (banks)'!$N$3</f>
        <v>0</v>
      </c>
      <c r="O2452" s="230">
        <f>O2451/'Summary (banks)'!$O$3</f>
        <v>2.5953802232026989E-4</v>
      </c>
      <c r="P2452" s="230">
        <f>P2451/'Summary (banks)'!$P$3</f>
        <v>0</v>
      </c>
      <c r="Q2452" s="230">
        <f>Q2451/'Summary (banks)'!$Q$3</f>
        <v>0</v>
      </c>
      <c r="R2452" s="230">
        <f>R2451/'Summary (banks)'!$R$3</f>
        <v>0</v>
      </c>
      <c r="S2452" s="230">
        <f>S2451/'Summary (banks)'!$S$3</f>
        <v>0</v>
      </c>
      <c r="T2452" s="230">
        <f>T2451/'Summary (banks)'!$T$3</f>
        <v>0</v>
      </c>
      <c r="U2452" s="230">
        <f>U2451/'Summary (banks)'!$U$3</f>
        <v>0</v>
      </c>
      <c r="V2452" s="230">
        <f>V2451/'Summary (banks)'!$V$3</f>
        <v>0</v>
      </c>
      <c r="W2452" s="230">
        <f>W2451/'Summary (banks)'!$W$3</f>
        <v>0</v>
      </c>
      <c r="X2452" s="230">
        <f>X2451/'Summary (banks)'!$X$3</f>
        <v>0</v>
      </c>
      <c r="Y2452" s="204"/>
      <c r="Z2452" s="397"/>
    </row>
    <row r="2453" spans="1:26" s="360" customFormat="1" ht="15.75" thickBot="1" x14ac:dyDescent="0.3">
      <c r="A2453" s="683"/>
      <c r="B2453" s="685"/>
      <c r="C2453" s="359" t="s">
        <v>334</v>
      </c>
      <c r="D2453" s="264">
        <f>D2451/'Summary (banks)'!$D$7</f>
        <v>3.8570833140585129E-4</v>
      </c>
      <c r="E2453" s="264">
        <f>E2451/'Summary (banks)'!$E$7</f>
        <v>8.7222955292644191E-4</v>
      </c>
      <c r="F2453" s="264">
        <f>F2451/'Summary (banks)'!$F$7</f>
        <v>2.2123893805309734E-3</v>
      </c>
      <c r="G2453" s="264">
        <f>G2451/'Summary (banks)'!$G$7</f>
        <v>0</v>
      </c>
      <c r="H2453" s="264">
        <f>H2451/'Summary (banks)'!$H$7</f>
        <v>0</v>
      </c>
      <c r="I2453" s="264">
        <f>I2451/'Summary (banks)'!$I$7</f>
        <v>0</v>
      </c>
      <c r="J2453" s="264">
        <f>J2451/'Summary (banks)'!$J$7</f>
        <v>0</v>
      </c>
      <c r="K2453" s="264">
        <f>K2451/'Summary (banks)'!$K$7</f>
        <v>0</v>
      </c>
      <c r="L2453" s="264">
        <f>L2451/'Summary (banks)'!$L$7</f>
        <v>0</v>
      </c>
      <c r="M2453" s="264">
        <f>M2451/'Summary (banks)'!$M$7</f>
        <v>2.5284450063211127E-3</v>
      </c>
      <c r="N2453" s="264">
        <f>N2451/'Summary (banks)'!$N$7</f>
        <v>0</v>
      </c>
      <c r="O2453" s="264">
        <f>O2451/'Summary (banks)'!$O$7</f>
        <v>3.7240865643232507E-4</v>
      </c>
      <c r="P2453" s="264">
        <f>P2451/'Summary (banks)'!$P$7</f>
        <v>0</v>
      </c>
      <c r="Q2453" s="264">
        <f>Q2451/'Summary (banks)'!$Q$7</f>
        <v>0</v>
      </c>
      <c r="R2453" s="264">
        <f>R2451/'Summary (banks)'!$R$7</f>
        <v>0</v>
      </c>
      <c r="S2453" s="264">
        <f>S2451/'Summary (banks)'!$S$7</f>
        <v>0</v>
      </c>
      <c r="T2453" s="264">
        <f>T2451/'Summary (banks)'!$T$7</f>
        <v>0</v>
      </c>
      <c r="U2453" s="264">
        <f>U2451/'Summary (banks)'!$U$7</f>
        <v>0</v>
      </c>
      <c r="V2453" s="264">
        <f>V2451/'Summary (banks)'!$V$7</f>
        <v>0</v>
      </c>
      <c r="W2453" s="264">
        <f>W2451/'Summary (banks)'!$W$7</f>
        <v>0</v>
      </c>
      <c r="X2453" s="264">
        <f>X2451/'Summary (banks)'!$X$7</f>
        <v>0</v>
      </c>
      <c r="Z2453" s="397"/>
    </row>
    <row r="2454" spans="1:26" s="204" customFormat="1" ht="15.75" thickBot="1" x14ac:dyDescent="0.3">
      <c r="A2454" s="683"/>
      <c r="B2454" s="685"/>
      <c r="C2454" s="188" t="s">
        <v>6</v>
      </c>
      <c r="D2454" s="203">
        <f>SUM(E2454:X2454)</f>
        <v>19.043689999999998</v>
      </c>
      <c r="E2454" s="203">
        <f>HSBC!E27</f>
        <v>18.933599999999998</v>
      </c>
      <c r="F2454" s="203">
        <f>Barclays!F19</f>
        <v>-6.8899100000000004</v>
      </c>
      <c r="G2454" s="203"/>
      <c r="H2454" s="203"/>
      <c r="I2454" s="203"/>
      <c r="J2454" s="188"/>
      <c r="K2454" s="188"/>
      <c r="L2454" s="188"/>
      <c r="M2454" s="188">
        <f>'BPCE group'!E31</f>
        <v>2</v>
      </c>
      <c r="N2454" s="188"/>
      <c r="O2454" s="188">
        <f>'Deutsche Bank'!E27</f>
        <v>5</v>
      </c>
      <c r="P2454" s="188"/>
      <c r="Q2454" s="188"/>
      <c r="R2454" s="188"/>
      <c r="S2454" s="188"/>
      <c r="T2454" s="188"/>
      <c r="U2454" s="188"/>
      <c r="V2454" s="188"/>
      <c r="W2454" s="188"/>
      <c r="X2454" s="188"/>
      <c r="Y2454" s="188"/>
      <c r="Z2454" s="404"/>
    </row>
    <row r="2455" spans="1:26" s="23" customFormat="1" x14ac:dyDescent="0.25">
      <c r="A2455" s="683"/>
      <c r="B2455" s="685"/>
      <c r="C2455" s="189" t="s">
        <v>335</v>
      </c>
      <c r="D2455" s="230">
        <f>D2454/'Summary (banks)'!$D$29</f>
        <v>2.0190771262472719E-4</v>
      </c>
      <c r="E2455" s="230">
        <f>E2454/'Summary (banks)'!$E$29</f>
        <v>1.1130545396724439E-3</v>
      </c>
      <c r="F2455" s="230">
        <f>F2454/'Summary (banks)'!$F$29</f>
        <v>-1.3812154696132594E-3</v>
      </c>
      <c r="G2455" s="230">
        <f>G2454/'Summary (banks)'!$G$29</f>
        <v>0</v>
      </c>
      <c r="H2455" s="230">
        <f>H2454/'Summary (banks)'!$H$29</f>
        <v>0</v>
      </c>
      <c r="I2455" s="230">
        <f>I2454/'Summary (banks)'!$I$29</f>
        <v>0</v>
      </c>
      <c r="J2455" s="230">
        <f>J2454/'Summary (banks)'!$J$29</f>
        <v>0</v>
      </c>
      <c r="K2455" s="230">
        <f>K2454/'Summary (banks)'!$K$29</f>
        <v>0</v>
      </c>
      <c r="L2455" s="230">
        <f>L2454/'Summary (banks)'!$L$29</f>
        <v>0</v>
      </c>
      <c r="M2455" s="230">
        <f>M2454/'Summary (banks)'!$M$29</f>
        <v>3.0284675953967292E-4</v>
      </c>
      <c r="N2455" s="230">
        <f>N2454/'Summary (banks)'!$N$29</f>
        <v>0</v>
      </c>
      <c r="O2455" s="230">
        <f>O2454/'Summary (banks)'!$O$29</f>
        <v>-1.0004001600640256E-3</v>
      </c>
      <c r="P2455" s="230">
        <f>P2454/'Summary (banks)'!$P$29</f>
        <v>0</v>
      </c>
      <c r="Q2455" s="230">
        <f>Q2454/'Summary (banks)'!$Q$29</f>
        <v>0</v>
      </c>
      <c r="R2455" s="230">
        <f>R2454/'Summary (banks)'!$R$29</f>
        <v>0</v>
      </c>
      <c r="S2455" s="230">
        <f>S2454/'Summary (banks)'!$S$29</f>
        <v>0</v>
      </c>
      <c r="T2455" s="230">
        <f>T2454/'Summary (banks)'!$T$29</f>
        <v>0</v>
      </c>
      <c r="U2455" s="230">
        <f>U2454/'Summary (banks)'!$U$29</f>
        <v>0</v>
      </c>
      <c r="V2455" s="230">
        <f>V2454/'Summary (banks)'!$V$29</f>
        <v>0</v>
      </c>
      <c r="W2455" s="230">
        <f>W2454/'Summary (banks)'!$W$29</f>
        <v>0</v>
      </c>
      <c r="X2455" s="230">
        <f>X2454/'Summary (banks)'!$X$29</f>
        <v>0</v>
      </c>
      <c r="Y2455" s="204"/>
      <c r="Z2455" s="397"/>
    </row>
    <row r="2456" spans="1:26" s="360" customFormat="1" ht="15.75" thickBot="1" x14ac:dyDescent="0.3">
      <c r="A2456" s="683"/>
      <c r="B2456" s="685"/>
      <c r="C2456" s="359" t="s">
        <v>336</v>
      </c>
      <c r="D2456" s="264">
        <f>D2454/'Summary (banks)'!$D$33</f>
        <v>2.8135457343276621E-4</v>
      </c>
      <c r="E2456" s="264">
        <f>E2454/'Summary (banks)'!$E$33</f>
        <v>1.0824742268041236E-3</v>
      </c>
      <c r="F2456" s="264">
        <f>F2454/'Summary (banks)'!$F$33</f>
        <v>-2.1477663230240539E-3</v>
      </c>
      <c r="G2456" s="264">
        <f>G2454/'Summary (banks)'!$G$33</f>
        <v>0</v>
      </c>
      <c r="H2456" s="264">
        <f>H2454/'Summary (banks)'!$H$33</f>
        <v>0</v>
      </c>
      <c r="I2456" s="264">
        <f>I2454/'Summary (banks)'!$I$33</f>
        <v>0</v>
      </c>
      <c r="J2456" s="264">
        <f>J2454/'Summary (banks)'!$J$33</f>
        <v>0</v>
      </c>
      <c r="K2456" s="264">
        <f>K2454/'Summary (banks)'!$K$33</f>
        <v>0</v>
      </c>
      <c r="L2456" s="264">
        <f>L2454/'Summary (banks)'!$L$33</f>
        <v>0</v>
      </c>
      <c r="M2456" s="264">
        <f>M2454/'Summary (banks)'!$M$33</f>
        <v>1.1580775911986102E-3</v>
      </c>
      <c r="N2456" s="264">
        <f>N2454/'Summary (banks)'!$N$33</f>
        <v>0</v>
      </c>
      <c r="O2456" s="264">
        <f>O2454/'Summary (banks)'!$O$33</f>
        <v>-6.6577896138482022E-3</v>
      </c>
      <c r="P2456" s="264">
        <f>P2454/'Summary (banks)'!$P$33</f>
        <v>0</v>
      </c>
      <c r="Q2456" s="264">
        <f>Q2454/'Summary (banks)'!$Q$33</f>
        <v>0</v>
      </c>
      <c r="R2456" s="264">
        <f>R2454/'Summary (banks)'!$R$33</f>
        <v>0</v>
      </c>
      <c r="S2456" s="264">
        <f>S2454/'Summary (banks)'!$S$33</f>
        <v>0</v>
      </c>
      <c r="T2456" s="264">
        <f>T2454/'Summary (banks)'!$T$33</f>
        <v>0</v>
      </c>
      <c r="U2456" s="264">
        <f>U2454/'Summary (banks)'!$U$33</f>
        <v>0</v>
      </c>
      <c r="V2456" s="264">
        <f>V2454/'Summary (banks)'!$V$33</f>
        <v>0</v>
      </c>
      <c r="W2456" s="264">
        <f>W2454/'Summary (banks)'!$W$33</f>
        <v>0</v>
      </c>
      <c r="X2456" s="264">
        <f>X2454/'Summary (banks)'!$X$33</f>
        <v>0</v>
      </c>
      <c r="Z2456" s="397"/>
    </row>
    <row r="2457" spans="1:26" s="204" customFormat="1" ht="15.75" thickBot="1" x14ac:dyDescent="0.3">
      <c r="A2457" s="683"/>
      <c r="B2457" s="685"/>
      <c r="C2457" s="188" t="s">
        <v>400</v>
      </c>
      <c r="D2457" s="203">
        <f>SUM(E2457:X2457)</f>
        <v>9.7403459999999988</v>
      </c>
      <c r="E2457" s="203">
        <f>HSBC!F27</f>
        <v>3.6063999999999998</v>
      </c>
      <c r="F2457" s="203">
        <f>Barclays!G19</f>
        <v>4.1339459999999999</v>
      </c>
      <c r="G2457" s="203"/>
      <c r="H2457" s="203"/>
      <c r="I2457" s="203"/>
      <c r="J2457" s="188"/>
      <c r="K2457" s="188"/>
      <c r="L2457" s="188"/>
      <c r="M2457" s="188">
        <f>'BPCE group'!F31</f>
        <v>1</v>
      </c>
      <c r="N2457" s="188"/>
      <c r="O2457" s="188">
        <f>'Deutsche Bank'!F27</f>
        <v>1</v>
      </c>
      <c r="P2457" s="188"/>
      <c r="Q2457" s="188"/>
      <c r="R2457" s="188"/>
      <c r="S2457" s="188"/>
      <c r="T2457" s="188"/>
      <c r="U2457" s="188"/>
      <c r="V2457" s="188"/>
      <c r="W2457" s="188"/>
      <c r="X2457" s="188"/>
      <c r="Y2457" s="188"/>
      <c r="Z2457" s="404"/>
    </row>
    <row r="2458" spans="1:26" s="23" customFormat="1" x14ac:dyDescent="0.25">
      <c r="A2458" s="683"/>
      <c r="B2458" s="685"/>
      <c r="C2458" s="189" t="s">
        <v>401</v>
      </c>
      <c r="D2458" s="230">
        <f>D2457/'Summary (banks)'!$D$42</f>
        <v>3.4914908358284587E-4</v>
      </c>
      <c r="E2458" s="230">
        <f>E2457/'Summary (banks)'!$E$42</f>
        <v>1.1887072808320952E-3</v>
      </c>
      <c r="F2458" s="230">
        <f>F2457/'Summary (banks)'!$F$42</f>
        <v>2.5641025641025645E-3</v>
      </c>
      <c r="G2458" s="230">
        <f>G2457/'Summary (banks)'!$G$42</f>
        <v>0</v>
      </c>
      <c r="H2458" s="230">
        <f>H2457/'Summary (banks)'!$H$42</f>
        <v>0</v>
      </c>
      <c r="I2458" s="230">
        <f>I2457/'Summary (banks)'!$I$42</f>
        <v>0</v>
      </c>
      <c r="J2458" s="230">
        <f>J2457/'Summary (banks)'!$J$42</f>
        <v>0</v>
      </c>
      <c r="K2458" s="230">
        <f>K2457/'Summary (banks)'!$K$42</f>
        <v>0</v>
      </c>
      <c r="L2458" s="230">
        <f>L2457/'Summary (banks)'!$L$42</f>
        <v>0</v>
      </c>
      <c r="M2458" s="230">
        <f>M2457/'Summary (banks)'!$M$42</f>
        <v>4.3066322136089578E-4</v>
      </c>
      <c r="N2458" s="230">
        <f>N2457/'Summary (banks)'!$N$42</f>
        <v>0</v>
      </c>
      <c r="O2458" s="230">
        <f>O2457/'Summary (banks)'!$O$42</f>
        <v>1.1862396204033216E-3</v>
      </c>
      <c r="P2458" s="230">
        <f>P2457/'Summary (banks)'!$P$42</f>
        <v>0</v>
      </c>
      <c r="Q2458" s="230">
        <f>Q2457/'Summary (banks)'!$Q$42</f>
        <v>0</v>
      </c>
      <c r="R2458" s="230">
        <f>R2457/'Summary (banks)'!$R$42</f>
        <v>0</v>
      </c>
      <c r="S2458" s="230">
        <f>S2457/'Summary (banks)'!$S$42</f>
        <v>0</v>
      </c>
      <c r="T2458" s="230">
        <f>T2457/'Summary (banks)'!$T$42</f>
        <v>0</v>
      </c>
      <c r="U2458" s="230">
        <f>U2457/'Summary (banks)'!$U$42</f>
        <v>0</v>
      </c>
      <c r="V2458" s="230">
        <f>V2457/'Summary (banks)'!$V$42</f>
        <v>0</v>
      </c>
      <c r="W2458" s="230">
        <f>W2457/'Summary (banks)'!$W$42</f>
        <v>0</v>
      </c>
      <c r="X2458" s="230">
        <f>X2457/'Summary (banks)'!$X$42</f>
        <v>0</v>
      </c>
      <c r="Y2458" s="204"/>
      <c r="Z2458" s="397"/>
    </row>
    <row r="2459" spans="1:26" s="360" customFormat="1" ht="15.75" thickBot="1" x14ac:dyDescent="0.3">
      <c r="A2459" s="683"/>
      <c r="B2459" s="685"/>
      <c r="C2459" s="359" t="s">
        <v>402</v>
      </c>
      <c r="D2459" s="264">
        <f>D2457/'Summary (banks)'!$D$46</f>
        <v>5.2265909813576695E-4</v>
      </c>
      <c r="E2459" s="264">
        <f>E2457/'Summary (banks)'!$E$46</f>
        <v>1.2341869793273683E-3</v>
      </c>
      <c r="F2459" s="264">
        <f>F2457/'Summary (banks)'!$F$46</f>
        <v>2.9673590504451044E-3</v>
      </c>
      <c r="G2459" s="264">
        <f>G2457/'Summary (banks)'!$G$46</f>
        <v>0</v>
      </c>
      <c r="H2459" s="264">
        <f>H2457/'Summary (banks)'!$H$46</f>
        <v>0</v>
      </c>
      <c r="I2459" s="264">
        <f>I2457/'Summary (banks)'!$I$46</f>
        <v>0</v>
      </c>
      <c r="J2459" s="264">
        <f>J2457/'Summary (banks)'!$J$46</f>
        <v>0</v>
      </c>
      <c r="K2459" s="264">
        <f>K2457/'Summary (banks)'!$K$46</f>
        <v>0</v>
      </c>
      <c r="L2459" s="264">
        <f>L2457/'Summary (banks)'!$L$46</f>
        <v>0</v>
      </c>
      <c r="M2459" s="264">
        <f>M2457/'Summary (banks)'!$M$46</f>
        <v>1.7793594306049821E-3</v>
      </c>
      <c r="N2459" s="264">
        <f>N2457/'Summary (banks)'!$N$46</f>
        <v>0</v>
      </c>
      <c r="O2459" s="264">
        <f>O2457/'Summary (banks)'!$O$46</f>
        <v>7.993605115907274E-4</v>
      </c>
      <c r="P2459" s="264">
        <f>P2457/'Summary (banks)'!$P$46</f>
        <v>0</v>
      </c>
      <c r="Q2459" s="264">
        <f>Q2457/'Summary (banks)'!$Q$46</f>
        <v>0</v>
      </c>
      <c r="R2459" s="264">
        <f>R2457/'Summary (banks)'!$R$46</f>
        <v>0</v>
      </c>
      <c r="S2459" s="264">
        <f>S2457/'Summary (banks)'!$S$46</f>
        <v>0</v>
      </c>
      <c r="T2459" s="264">
        <f>T2457/'Summary (banks)'!$T$46</f>
        <v>0</v>
      </c>
      <c r="U2459" s="264">
        <f>U2457/'Summary (banks)'!$U$46</f>
        <v>0</v>
      </c>
      <c r="V2459" s="264">
        <f>V2457/'Summary (banks)'!$V$46</f>
        <v>0</v>
      </c>
      <c r="W2459" s="264">
        <f>W2457/'Summary (banks)'!$W$46</f>
        <v>0</v>
      </c>
      <c r="X2459" s="264">
        <f>X2457/'Summary (banks)'!$X$46</f>
        <v>0</v>
      </c>
      <c r="Z2459" s="397"/>
    </row>
    <row r="2460" spans="1:26" s="204" customFormat="1" ht="15.75" thickBot="1" x14ac:dyDescent="0.3">
      <c r="A2460" s="683"/>
      <c r="B2460" s="685"/>
      <c r="C2460" s="188" t="s">
        <v>3</v>
      </c>
      <c r="D2460" s="188">
        <f>SUM(E2460:X2460)</f>
        <v>250</v>
      </c>
      <c r="E2460" s="188">
        <f>HSBC!D27</f>
        <v>101</v>
      </c>
      <c r="F2460" s="188">
        <f>Barclays!E19</f>
        <v>37</v>
      </c>
      <c r="G2460" s="188"/>
      <c r="H2460" s="188"/>
      <c r="I2460" s="188"/>
      <c r="J2460" s="188"/>
      <c r="K2460" s="188"/>
      <c r="L2460" s="188"/>
      <c r="M2460" s="188">
        <f>'BPCE group'!D31</f>
        <v>101</v>
      </c>
      <c r="N2460" s="188"/>
      <c r="O2460" s="188">
        <f>'Deutsche Bank'!D27</f>
        <v>11</v>
      </c>
      <c r="P2460" s="188"/>
      <c r="Q2460" s="188"/>
      <c r="R2460" s="188"/>
      <c r="S2460" s="188"/>
      <c r="T2460" s="188"/>
      <c r="U2460" s="188"/>
      <c r="V2460" s="188"/>
      <c r="W2460" s="188"/>
      <c r="X2460" s="188"/>
      <c r="Y2460" s="188"/>
      <c r="Z2460" s="404"/>
    </row>
    <row r="2461" spans="1:26" s="23" customFormat="1" x14ac:dyDescent="0.25">
      <c r="A2461" s="683"/>
      <c r="B2461" s="685"/>
      <c r="C2461" s="189" t="s">
        <v>337</v>
      </c>
      <c r="D2461" s="230">
        <f>D2460/'Summary (banks)'!$D$16</f>
        <v>1.1918303367540453E-4</v>
      </c>
      <c r="E2461" s="230">
        <f>E2460/'Summary (banks)'!$E$16</f>
        <v>3.9003066181638439E-4</v>
      </c>
      <c r="F2461" s="230">
        <f>F2460/'Summary (banks)'!$F$16</f>
        <v>2.8265851795263562E-4</v>
      </c>
      <c r="G2461" s="230">
        <f>G2460/'Summary (banks)'!$G$16</f>
        <v>0</v>
      </c>
      <c r="H2461" s="230">
        <f>H2460/'Summary (banks)'!$H$16</f>
        <v>0</v>
      </c>
      <c r="I2461" s="230">
        <f>I2460/'Summary (banks)'!$I$16</f>
        <v>0</v>
      </c>
      <c r="J2461" s="230">
        <f>J2460/'Summary (banks)'!$J$16</f>
        <v>0</v>
      </c>
      <c r="K2461" s="230">
        <f>K2460/'Summary (banks)'!$K$16</f>
        <v>0</v>
      </c>
      <c r="L2461" s="230">
        <f>L2460/'Summary (banks)'!$L$16</f>
        <v>0</v>
      </c>
      <c r="M2461" s="230">
        <f>M2460/'Summary (banks)'!$M$16</f>
        <v>9.8165949050900512E-4</v>
      </c>
      <c r="N2461" s="230">
        <f>N2460/'Summary (banks)'!$N$16</f>
        <v>0</v>
      </c>
      <c r="O2461" s="230">
        <f>O2460/'Summary (banks)'!$O$16</f>
        <v>1.0879778448147965E-4</v>
      </c>
      <c r="P2461" s="230">
        <f>P2460/'Summary (banks)'!$P$16</f>
        <v>0</v>
      </c>
      <c r="Q2461" s="230">
        <f>Q2460/'Summary (banks)'!$Q$16</f>
        <v>0</v>
      </c>
      <c r="R2461" s="230">
        <f>R2460/'Summary (banks)'!$R$16</f>
        <v>0</v>
      </c>
      <c r="S2461" s="230">
        <f>S2460/'Summary (banks)'!$S$16</f>
        <v>0</v>
      </c>
      <c r="T2461" s="230">
        <f>T2460/'Summary (banks)'!$T$16</f>
        <v>0</v>
      </c>
      <c r="U2461" s="230">
        <f>U2460/'Summary (banks)'!$U$16</f>
        <v>0</v>
      </c>
      <c r="V2461" s="230">
        <f>V2460/'Summary (banks)'!$V$16</f>
        <v>0</v>
      </c>
      <c r="W2461" s="230">
        <f>W2460/'Summary (banks)'!$W$16</f>
        <v>0</v>
      </c>
      <c r="X2461" s="230">
        <f>X2460/'Summary (banks)'!$X$16</f>
        <v>0</v>
      </c>
      <c r="Y2461" s="204"/>
      <c r="Z2461" s="397"/>
    </row>
    <row r="2462" spans="1:26" s="365" customFormat="1" ht="15.75" thickBot="1" x14ac:dyDescent="0.3">
      <c r="A2462" s="683"/>
      <c r="B2462" s="685"/>
      <c r="C2462" s="359" t="s">
        <v>338</v>
      </c>
      <c r="D2462" s="264">
        <f>D2460/'Summary (banks)'!$D$20</f>
        <v>2.1326527043315883E-4</v>
      </c>
      <c r="E2462" s="264">
        <f>E2460/'Summary (banks)'!$E$20</f>
        <v>4.7109307586464238E-4</v>
      </c>
      <c r="F2462" s="264">
        <f>F2460/'Summary (banks)'!$F$20</f>
        <v>4.4969493667809137E-4</v>
      </c>
      <c r="G2462" s="264">
        <f>G2460/'Summary (banks)'!$G$20</f>
        <v>0</v>
      </c>
      <c r="H2462" s="264">
        <f>H2460/'Summary (banks)'!$H$20</f>
        <v>0</v>
      </c>
      <c r="I2462" s="264">
        <f>I2460/'Summary (banks)'!$I$20</f>
        <v>0</v>
      </c>
      <c r="J2462" s="264">
        <f>J2460/'Summary (banks)'!$J$20</f>
        <v>0</v>
      </c>
      <c r="K2462" s="264">
        <f>K2460/'Summary (banks)'!$K$20</f>
        <v>0</v>
      </c>
      <c r="L2462" s="264">
        <f>L2460/'Summary (banks)'!$L$20</f>
        <v>0</v>
      </c>
      <c r="M2462" s="264">
        <f>M2460/'Summary (banks)'!$M$20</f>
        <v>8.6658086658086657E-3</v>
      </c>
      <c r="N2462" s="264">
        <f>N2460/'Summary (banks)'!$N$20</f>
        <v>0</v>
      </c>
      <c r="O2462" s="264">
        <f>O2460/'Summary (banks)'!$O$20</f>
        <v>1.9874250198742503E-4</v>
      </c>
      <c r="P2462" s="264">
        <f>P2460/'Summary (banks)'!$P$20</f>
        <v>0</v>
      </c>
      <c r="Q2462" s="264">
        <f>Q2460/'Summary (banks)'!$Q$20</f>
        <v>0</v>
      </c>
      <c r="R2462" s="264">
        <f>R2460/'Summary (banks)'!$R$20</f>
        <v>0</v>
      </c>
      <c r="S2462" s="264">
        <f>S2460/'Summary (banks)'!$S$20</f>
        <v>0</v>
      </c>
      <c r="T2462" s="264">
        <f>T2460/'Summary (banks)'!$T$20</f>
        <v>0</v>
      </c>
      <c r="U2462" s="264">
        <f>U2460/'Summary (banks)'!$U$20</f>
        <v>0</v>
      </c>
      <c r="V2462" s="264">
        <f>V2460/'Summary (banks)'!$V$20</f>
        <v>0</v>
      </c>
      <c r="W2462" s="264">
        <f>W2460/'Summary (banks)'!$W$20</f>
        <v>0</v>
      </c>
      <c r="X2462" s="264">
        <f>X2460/'Summary (banks)'!$X$20</f>
        <v>0</v>
      </c>
      <c r="Y2462" s="360"/>
      <c r="Z2462" s="397"/>
    </row>
    <row r="2463" spans="1:26" s="230" customFormat="1" ht="15" customHeight="1" thickTop="1" thickBot="1" x14ac:dyDescent="0.3">
      <c r="A2463" s="683"/>
      <c r="B2463" s="685"/>
      <c r="C2463" s="190" t="s">
        <v>405</v>
      </c>
      <c r="D2463" s="188"/>
      <c r="E2463" s="190"/>
      <c r="F2463" s="190"/>
      <c r="G2463" s="190"/>
      <c r="H2463" s="188"/>
      <c r="I2463" s="188"/>
      <c r="J2463" s="190"/>
      <c r="K2463" s="190"/>
      <c r="L2463" s="190"/>
      <c r="M2463" s="190"/>
      <c r="N2463" s="190"/>
      <c r="O2463" s="190"/>
      <c r="P2463" s="188"/>
      <c r="Q2463" s="188"/>
      <c r="R2463" s="190"/>
      <c r="S2463" s="190"/>
      <c r="T2463" s="188"/>
      <c r="U2463" s="188"/>
      <c r="V2463" s="188"/>
      <c r="W2463" s="188"/>
      <c r="X2463" s="188"/>
      <c r="Y2463" s="190"/>
      <c r="Z2463" s="405"/>
    </row>
    <row r="2464" spans="1:26" s="204" customFormat="1" ht="15.75" thickBot="1" x14ac:dyDescent="0.3">
      <c r="A2464" s="683"/>
      <c r="B2464" s="686"/>
      <c r="C2464" s="191" t="s">
        <v>406</v>
      </c>
      <c r="D2464" s="192"/>
      <c r="E2464" s="192"/>
      <c r="F2464" s="192"/>
      <c r="G2464" s="192"/>
      <c r="H2464" s="192"/>
      <c r="I2464" s="192"/>
      <c r="J2464" s="192"/>
      <c r="K2464" s="192"/>
      <c r="L2464" s="192"/>
      <c r="M2464" s="192"/>
      <c r="N2464" s="192"/>
      <c r="O2464" s="192"/>
      <c r="P2464" s="192"/>
      <c r="Q2464" s="192"/>
      <c r="R2464" s="192"/>
      <c r="S2464" s="192"/>
      <c r="T2464" s="192"/>
      <c r="U2464" s="192"/>
      <c r="V2464" s="192"/>
      <c r="W2464" s="192"/>
      <c r="X2464" s="192"/>
      <c r="Y2464" s="192"/>
      <c r="Z2464" s="398"/>
    </row>
    <row r="2465" spans="1:26" s="23" customFormat="1" ht="16.5" thickTop="1" thickBot="1" x14ac:dyDescent="0.3">
      <c r="A2465" s="683"/>
      <c r="B2465" s="687" t="s">
        <v>82</v>
      </c>
      <c r="C2465" s="200" t="s">
        <v>91</v>
      </c>
      <c r="D2465" s="200">
        <f>D2457/D2454</f>
        <v>0.51147366923112059</v>
      </c>
      <c r="E2465" s="200">
        <f>E2457/E2454</f>
        <v>0.19047619047619049</v>
      </c>
      <c r="F2465" s="200">
        <f t="shared" ref="F2465:X2465" si="150">F2457/F2454</f>
        <v>-0.6</v>
      </c>
      <c r="G2465" s="200" t="e">
        <f t="shared" si="150"/>
        <v>#DIV/0!</v>
      </c>
      <c r="H2465" s="200" t="e">
        <f t="shared" si="150"/>
        <v>#DIV/0!</v>
      </c>
      <c r="I2465" s="200" t="e">
        <f t="shared" si="150"/>
        <v>#DIV/0!</v>
      </c>
      <c r="J2465" s="200" t="e">
        <f t="shared" si="150"/>
        <v>#DIV/0!</v>
      </c>
      <c r="K2465" s="200" t="e">
        <f t="shared" si="150"/>
        <v>#DIV/0!</v>
      </c>
      <c r="L2465" s="200" t="e">
        <f t="shared" si="150"/>
        <v>#DIV/0!</v>
      </c>
      <c r="M2465" s="200">
        <f t="shared" si="150"/>
        <v>0.5</v>
      </c>
      <c r="N2465" s="200" t="e">
        <f t="shared" si="150"/>
        <v>#DIV/0!</v>
      </c>
      <c r="O2465" s="200">
        <f t="shared" si="150"/>
        <v>0.2</v>
      </c>
      <c r="P2465" s="200" t="e">
        <f t="shared" si="150"/>
        <v>#DIV/0!</v>
      </c>
      <c r="Q2465" s="200" t="e">
        <f t="shared" si="150"/>
        <v>#DIV/0!</v>
      </c>
      <c r="R2465" s="200" t="e">
        <f t="shared" si="150"/>
        <v>#DIV/0!</v>
      </c>
      <c r="S2465" s="200" t="e">
        <f t="shared" si="150"/>
        <v>#DIV/0!</v>
      </c>
      <c r="T2465" s="200" t="e">
        <f t="shared" si="150"/>
        <v>#DIV/0!</v>
      </c>
      <c r="U2465" s="200" t="e">
        <f t="shared" si="150"/>
        <v>#DIV/0!</v>
      </c>
      <c r="V2465" s="200" t="e">
        <f t="shared" si="150"/>
        <v>#DIV/0!</v>
      </c>
      <c r="W2465" s="200" t="e">
        <f t="shared" si="150"/>
        <v>#DIV/0!</v>
      </c>
      <c r="X2465" s="200" t="e">
        <f t="shared" si="150"/>
        <v>#DIV/0!</v>
      </c>
      <c r="Y2465" s="200"/>
      <c r="Z2465" s="406" t="e">
        <f>MEDIAN(E2465:X2465)</f>
        <v>#DIV/0!</v>
      </c>
    </row>
    <row r="2466" spans="1:26" s="204" customFormat="1" ht="15.75" thickBot="1" x14ac:dyDescent="0.3">
      <c r="A2466" s="683"/>
      <c r="B2466" s="688"/>
      <c r="C2466" s="193" t="s">
        <v>407</v>
      </c>
      <c r="Z2466" s="397"/>
    </row>
    <row r="2467" spans="1:26" s="204" customFormat="1" ht="15.75" thickBot="1" x14ac:dyDescent="0.3">
      <c r="A2467" s="683"/>
      <c r="B2467" s="688"/>
      <c r="C2467" s="188" t="s">
        <v>497</v>
      </c>
      <c r="D2467" s="233">
        <f t="shared" ref="D2467:X2467" si="151">D2454/D2460</f>
        <v>7.6174759999999994E-2</v>
      </c>
      <c r="E2467" s="188">
        <f t="shared" si="151"/>
        <v>0.18746138613861385</v>
      </c>
      <c r="F2467" s="188">
        <f t="shared" si="151"/>
        <v>-0.18621378378378378</v>
      </c>
      <c r="G2467" s="188" t="e">
        <f t="shared" si="151"/>
        <v>#DIV/0!</v>
      </c>
      <c r="H2467" s="188" t="e">
        <f t="shared" si="151"/>
        <v>#DIV/0!</v>
      </c>
      <c r="I2467" s="188" t="e">
        <f t="shared" si="151"/>
        <v>#DIV/0!</v>
      </c>
      <c r="J2467" s="188" t="e">
        <f t="shared" si="151"/>
        <v>#DIV/0!</v>
      </c>
      <c r="K2467" s="188" t="e">
        <f t="shared" si="151"/>
        <v>#DIV/0!</v>
      </c>
      <c r="L2467" s="188" t="e">
        <f t="shared" si="151"/>
        <v>#DIV/0!</v>
      </c>
      <c r="M2467" s="188">
        <f t="shared" si="151"/>
        <v>1.9801980198019802E-2</v>
      </c>
      <c r="N2467" s="188" t="e">
        <f t="shared" si="151"/>
        <v>#DIV/0!</v>
      </c>
      <c r="O2467" s="188">
        <f t="shared" si="151"/>
        <v>0.45454545454545453</v>
      </c>
      <c r="P2467" s="188" t="e">
        <f t="shared" si="151"/>
        <v>#DIV/0!</v>
      </c>
      <c r="Q2467" s="188" t="e">
        <f t="shared" si="151"/>
        <v>#DIV/0!</v>
      </c>
      <c r="R2467" s="188" t="e">
        <f t="shared" si="151"/>
        <v>#DIV/0!</v>
      </c>
      <c r="S2467" s="188" t="e">
        <f t="shared" si="151"/>
        <v>#DIV/0!</v>
      </c>
      <c r="T2467" s="188" t="e">
        <f t="shared" si="151"/>
        <v>#DIV/0!</v>
      </c>
      <c r="U2467" s="188" t="e">
        <f t="shared" si="151"/>
        <v>#DIV/0!</v>
      </c>
      <c r="V2467" s="188" t="e">
        <f t="shared" si="151"/>
        <v>#DIV/0!</v>
      </c>
      <c r="W2467" s="188" t="e">
        <f t="shared" si="151"/>
        <v>#DIV/0!</v>
      </c>
      <c r="X2467" s="188" t="e">
        <f t="shared" si="151"/>
        <v>#DIV/0!</v>
      </c>
      <c r="Y2467" s="188"/>
      <c r="Z2467" s="404"/>
    </row>
    <row r="2468" spans="1:26" s="204" customFormat="1" x14ac:dyDescent="0.25">
      <c r="A2468" s="683"/>
      <c r="B2468" s="688"/>
      <c r="C2468" s="189" t="s">
        <v>445</v>
      </c>
      <c r="D2468" s="234">
        <f>D2467/'Summary (banks)'!$D$81</f>
        <v>1.6940977788384182</v>
      </c>
      <c r="E2468" s="230">
        <f>E2467/'Summary (banks)'!$E$81</f>
        <v>2.8537616363003768</v>
      </c>
      <c r="F2468" s="230">
        <f>F2467/'Summary (banks)'!$F$81</f>
        <v>-4.8865163506047473</v>
      </c>
      <c r="G2468" s="230" t="e">
        <f>G2467/'Summary (banks)'!$G$81</f>
        <v>#DIV/0!</v>
      </c>
      <c r="H2468" s="230" t="e">
        <f>H2467/'Summary (banks)'!$H$81</f>
        <v>#DIV/0!</v>
      </c>
      <c r="I2468" s="230" t="e">
        <f>I2467/'Summary (banks)'!$I$81</f>
        <v>#DIV/0!</v>
      </c>
      <c r="J2468" s="230" t="e">
        <f>J2467/'Summary (banks)'!$J$81</f>
        <v>#DIV/0!</v>
      </c>
      <c r="K2468" s="230" t="e">
        <f>K2467/'Summary (banks)'!$K$81</f>
        <v>#DIV/0!</v>
      </c>
      <c r="L2468" s="230" t="e">
        <f>L2467/'Summary (banks)'!$L$81</f>
        <v>#DIV/0!</v>
      </c>
      <c r="M2468" s="230">
        <f>M2467/'Summary (banks)'!$M$81</f>
        <v>0.30850489652235968</v>
      </c>
      <c r="N2468" s="230" t="e">
        <f>N2467/'Summary (banks)'!$N$81</f>
        <v>#DIV/0!</v>
      </c>
      <c r="O2468" s="230">
        <f>O2467/'Summary (banks)'!$O$81</f>
        <v>-9.1950416530248464</v>
      </c>
      <c r="P2468" s="230" t="e">
        <f>P2467/'Summary (banks)'!$P$81</f>
        <v>#DIV/0!</v>
      </c>
      <c r="Q2468" s="230" t="e">
        <f>Q2467/'Summary (banks)'!$Q$81</f>
        <v>#DIV/0!</v>
      </c>
      <c r="R2468" s="230" t="e">
        <f>R2467/'Summary (banks)'!$R$81</f>
        <v>#DIV/0!</v>
      </c>
      <c r="S2468" s="230" t="e">
        <f>S2467/'Summary (banks)'!$S$81</f>
        <v>#DIV/0!</v>
      </c>
      <c r="T2468" s="230" t="e">
        <f>T2467/'Summary (banks)'!$T$81</f>
        <v>#DIV/0!</v>
      </c>
      <c r="U2468" s="230" t="e">
        <f>U2467/'Summary (banks)'!$U$81</f>
        <v>#DIV/0!</v>
      </c>
      <c r="V2468" s="230" t="e">
        <f>V2467/'Summary (banks)'!$V$81</f>
        <v>#DIV/0!</v>
      </c>
      <c r="W2468" s="230" t="e">
        <f>W2467/'Summary (banks)'!$W$81</f>
        <v>#DIV/0!</v>
      </c>
      <c r="X2468" s="230" t="e">
        <f>X2467/'Summary (banks)'!$X$81</f>
        <v>#DIV/0!</v>
      </c>
      <c r="Z2468" s="397"/>
    </row>
    <row r="2469" spans="1:26" s="364" customFormat="1" x14ac:dyDescent="0.25">
      <c r="A2469" s="683"/>
      <c r="B2469" s="688"/>
      <c r="C2469" s="359" t="s">
        <v>446</v>
      </c>
      <c r="D2469" s="363">
        <f>D2467/'Summary (banks)'!$D$84</f>
        <v>1.3192704694079473</v>
      </c>
      <c r="E2469" s="264">
        <f>E2467/'Summary (banks)'!$E$84</f>
        <v>2.2977926916402978</v>
      </c>
      <c r="F2469" s="264">
        <f>F2467/'Summary (banks)'!$F$84</f>
        <v>-4.776051825020895</v>
      </c>
      <c r="G2469" s="264" t="e">
        <f>G2467/'Summary (banks)'!$G$84</f>
        <v>#DIV/0!</v>
      </c>
      <c r="H2469" s="264" t="e">
        <f>H2467/'Summary (banks)'!$H$84</f>
        <v>#DIV/0!</v>
      </c>
      <c r="I2469" s="264" t="e">
        <f>I2467/'Summary (banks)'!$I$84</f>
        <v>#DIV/0!</v>
      </c>
      <c r="J2469" s="264" t="e">
        <f>J2467/'Summary (banks)'!$J$84</f>
        <v>#DIV/0!</v>
      </c>
      <c r="K2469" s="264" t="e">
        <f>K2467/'Summary (banks)'!$K$84</f>
        <v>#DIV/0!</v>
      </c>
      <c r="L2469" s="264" t="e">
        <f>L2467/'Summary (banks)'!$L$84</f>
        <v>#DIV/0!</v>
      </c>
      <c r="M2469" s="264">
        <f>M2467/'Summary (banks)'!$M$84</f>
        <v>0.13363756757841391</v>
      </c>
      <c r="N2469" s="264" t="e">
        <f>N2467/'Summary (banks)'!$N$84</f>
        <v>#DIV/0!</v>
      </c>
      <c r="O2469" s="264">
        <f>O2467/'Summary (banks)'!$O$84</f>
        <v>-33.499576322479115</v>
      </c>
      <c r="P2469" s="264" t="e">
        <f>P2467/'Summary (banks)'!$P$84</f>
        <v>#DIV/0!</v>
      </c>
      <c r="Q2469" s="264" t="e">
        <f>Q2467/'Summary (banks)'!$Q$84</f>
        <v>#DIV/0!</v>
      </c>
      <c r="R2469" s="264" t="e">
        <f>R2467/'Summary (banks)'!$R$84</f>
        <v>#DIV/0!</v>
      </c>
      <c r="S2469" s="264" t="e">
        <f>S2467/'Summary (banks)'!$S$84</f>
        <v>#DIV/0!</v>
      </c>
      <c r="T2469" s="264" t="e">
        <f>T2467/'Summary (banks)'!$T$84</f>
        <v>#DIV/0!</v>
      </c>
      <c r="U2469" s="264" t="e">
        <f>U2467/'Summary (banks)'!$U$84</f>
        <v>#DIV/0!</v>
      </c>
      <c r="V2469" s="264" t="e">
        <f>V2467/'Summary (banks)'!$V$84</f>
        <v>#DIV/0!</v>
      </c>
      <c r="W2469" s="264" t="e">
        <f>W2467/'Summary (banks)'!$W$84</f>
        <v>#DIV/0!</v>
      </c>
      <c r="X2469" s="264" t="e">
        <f>X2467/'Summary (banks)'!$X$84</f>
        <v>#DIV/0!</v>
      </c>
      <c r="Y2469" s="360"/>
      <c r="Z2469" s="397"/>
    </row>
    <row r="2470" spans="1:26" s="204" customFormat="1" ht="15.75" thickBot="1" x14ac:dyDescent="0.3">
      <c r="A2470" s="683"/>
      <c r="B2470" s="688"/>
      <c r="C2470" s="372" t="s">
        <v>447</v>
      </c>
      <c r="D2470" s="234">
        <f>D2467/'Summary (banks)'!$D$92</f>
        <v>1.8238212563535807</v>
      </c>
      <c r="E2470" s="230">
        <f>E2467/'Summary (banks)'!$E$86</f>
        <v>0.763996584084638</v>
      </c>
      <c r="F2470" s="230">
        <f>F2467/'Summary (banks)'!$F$86</f>
        <v>-0.86087635623239323</v>
      </c>
      <c r="G2470" s="230" t="e">
        <f>G2467/'Summary (banks)'!$G$86</f>
        <v>#DIV/0!</v>
      </c>
      <c r="H2470" s="230" t="e">
        <f>H2467/'Summary (banks)'!$H$86</f>
        <v>#DIV/0!</v>
      </c>
      <c r="I2470" s="230" t="e">
        <f>I2467/'Summary (banks)'!$I$86</f>
        <v>#DIV/0!</v>
      </c>
      <c r="J2470" s="230" t="e">
        <f>J2467/'Summary (banks)'!$J$86</f>
        <v>#DIV/0!</v>
      </c>
      <c r="K2470" s="230" t="e">
        <f>K2467/'Summary (banks)'!$K$86</f>
        <v>#DIV/0!</v>
      </c>
      <c r="L2470" s="230" t="e">
        <f>L2467/'Summary (banks)'!$L$86</f>
        <v>#DIV/0!</v>
      </c>
      <c r="M2470" s="230">
        <f>M2467/'Summary (banks)'!$M$86</f>
        <v>0.15329954048036384</v>
      </c>
      <c r="N2470" s="230" t="e">
        <f>N2467/'Summary (banks)'!$N$86</f>
        <v>#DIV/0!</v>
      </c>
      <c r="O2470" s="230">
        <f>O2467/'Summary (banks)'!$O$86</f>
        <v>1.7091580006709159</v>
      </c>
      <c r="P2470" s="230" t="e">
        <f>P2467/'Summary (banks)'!$P$86</f>
        <v>#DIV/0!</v>
      </c>
      <c r="Q2470" s="230" t="e">
        <f>Q2467/'Summary (banks)'!$Q$86</f>
        <v>#DIV/0!</v>
      </c>
      <c r="R2470" s="230" t="e">
        <f>R2467/'Summary (banks)'!$R$86</f>
        <v>#DIV/0!</v>
      </c>
      <c r="S2470" s="230" t="e">
        <f>S2467/'Summary (banks)'!$S$86</f>
        <v>#DIV/0!</v>
      </c>
      <c r="T2470" s="230" t="e">
        <f>T2467/'Summary (banks)'!$T$86</f>
        <v>#DIV/0!</v>
      </c>
      <c r="U2470" s="230" t="e">
        <f>U2467/'Summary (banks)'!$U$86</f>
        <v>#DIV/0!</v>
      </c>
      <c r="V2470" s="230" t="e">
        <f>V2467/'Summary (banks)'!$V$86</f>
        <v>#DIV/0!</v>
      </c>
      <c r="W2470" s="230" t="e">
        <f>W2467/'Summary (banks)'!$W$86</f>
        <v>#DIV/0!</v>
      </c>
      <c r="X2470" s="230" t="e">
        <f>X2467/'Summary (banks)'!$X$86</f>
        <v>#DIV/0!</v>
      </c>
      <c r="Z2470" s="397"/>
    </row>
    <row r="2471" spans="1:26" s="230" customFormat="1" ht="15.75" thickBot="1" x14ac:dyDescent="0.3">
      <c r="A2471" s="683"/>
      <c r="B2471" s="688"/>
      <c r="C2471" s="201" t="s">
        <v>498</v>
      </c>
      <c r="D2471" s="201">
        <f t="shared" ref="D2471:X2471" si="152">D2454/D2451</f>
        <v>0.19259426001105462</v>
      </c>
      <c r="E2471" s="201">
        <f t="shared" si="152"/>
        <v>0.53846153846153844</v>
      </c>
      <c r="F2471" s="201">
        <f t="shared" si="152"/>
        <v>-0.16129032258064518</v>
      </c>
      <c r="G2471" s="201" t="e">
        <f t="shared" si="152"/>
        <v>#DIV/0!</v>
      </c>
      <c r="H2471" s="201" t="e">
        <f t="shared" si="152"/>
        <v>#DIV/0!</v>
      </c>
      <c r="I2471" s="201" t="e">
        <f t="shared" si="152"/>
        <v>#DIV/0!</v>
      </c>
      <c r="J2471" s="201" t="e">
        <f t="shared" si="152"/>
        <v>#DIV/0!</v>
      </c>
      <c r="K2471" s="201" t="e">
        <f t="shared" si="152"/>
        <v>#DIV/0!</v>
      </c>
      <c r="L2471" s="201" t="e">
        <f t="shared" si="152"/>
        <v>#DIV/0!</v>
      </c>
      <c r="M2471" s="201">
        <f t="shared" si="152"/>
        <v>0.16666666666666666</v>
      </c>
      <c r="N2471" s="201" t="e">
        <f t="shared" si="152"/>
        <v>#DIV/0!</v>
      </c>
      <c r="O2471" s="201">
        <f t="shared" si="152"/>
        <v>0.55555555555555558</v>
      </c>
      <c r="P2471" s="201" t="e">
        <f t="shared" si="152"/>
        <v>#DIV/0!</v>
      </c>
      <c r="Q2471" s="201" t="e">
        <f t="shared" si="152"/>
        <v>#DIV/0!</v>
      </c>
      <c r="R2471" s="201" t="e">
        <f t="shared" si="152"/>
        <v>#DIV/0!</v>
      </c>
      <c r="S2471" s="201" t="e">
        <f t="shared" si="152"/>
        <v>#DIV/0!</v>
      </c>
      <c r="T2471" s="201" t="e">
        <f t="shared" si="152"/>
        <v>#DIV/0!</v>
      </c>
      <c r="U2471" s="201" t="e">
        <f t="shared" si="152"/>
        <v>#DIV/0!</v>
      </c>
      <c r="V2471" s="201" t="e">
        <f t="shared" si="152"/>
        <v>#DIV/0!</v>
      </c>
      <c r="W2471" s="201" t="e">
        <f t="shared" si="152"/>
        <v>#DIV/0!</v>
      </c>
      <c r="X2471" s="201" t="e">
        <f t="shared" si="152"/>
        <v>#DIV/0!</v>
      </c>
      <c r="Y2471" s="201"/>
      <c r="Z2471" s="407"/>
    </row>
    <row r="2472" spans="1:26" s="230" customFormat="1" x14ac:dyDescent="0.25">
      <c r="A2472" s="683"/>
      <c r="B2472" s="688"/>
      <c r="C2472" s="382" t="s">
        <v>445</v>
      </c>
      <c r="D2472" s="230">
        <f>D2471/'Summary (banks)'!$D$94</f>
        <v>0.99730364716578324</v>
      </c>
      <c r="E2472" s="230">
        <f>E2471/'Summary (banks)'!$E$94</f>
        <v>1.7066836274977473</v>
      </c>
      <c r="F2472" s="230">
        <f>F2471/'Summary (banks)'!$F$94</f>
        <v>-1.3062288362145784</v>
      </c>
      <c r="G2472" s="230" t="e">
        <f>G2471/'Summary (banks)'!$G$94</f>
        <v>#DIV/0!</v>
      </c>
      <c r="H2472" s="230" t="e">
        <f>H2471/'Summary (banks)'!$H$94</f>
        <v>#DIV/0!</v>
      </c>
      <c r="I2472" s="230" t="e">
        <f>I2471/'Summary (banks)'!$I$94</f>
        <v>#DIV/0!</v>
      </c>
      <c r="J2472" s="230" t="e">
        <f>J2471/'Summary (banks)'!$J$94</f>
        <v>#DIV/0!</v>
      </c>
      <c r="K2472" s="230" t="e">
        <f>K2471/'Summary (banks)'!$K$94</f>
        <v>#DIV/0!</v>
      </c>
      <c r="L2472" s="230" t="e">
        <f>L2471/'Summary (banks)'!$L$94</f>
        <v>#DIV/0!</v>
      </c>
      <c r="M2472" s="230">
        <f>M2471/'Summary (banks)'!$M$94</f>
        <v>0.6022612558045628</v>
      </c>
      <c r="N2472" s="230" t="e">
        <f>N2471/'Summary (banks)'!$N$94</f>
        <v>#DIV/0!</v>
      </c>
      <c r="O2472" s="230">
        <f>O2471/'Summary (banks)'!$O$94</f>
        <v>-3.8545418167266909</v>
      </c>
      <c r="P2472" s="230" t="e">
        <f>P2471/'Summary (banks)'!$P$94</f>
        <v>#DIV/0!</v>
      </c>
      <c r="Q2472" s="230" t="e">
        <f>Q2471/'Summary (banks)'!$Q$94</f>
        <v>#DIV/0!</v>
      </c>
      <c r="R2472" s="230" t="e">
        <f>R2471/'Summary (banks)'!$R$94</f>
        <v>#DIV/0!</v>
      </c>
      <c r="S2472" s="230" t="e">
        <f>S2471/'Summary (banks)'!$S$94</f>
        <v>#DIV/0!</v>
      </c>
      <c r="T2472" s="230" t="e">
        <f>T2471/'Summary (banks)'!$T$94</f>
        <v>#DIV/0!</v>
      </c>
      <c r="U2472" s="230" t="e">
        <f>U2471/'Summary (banks)'!$U$94</f>
        <v>#DIV/0!</v>
      </c>
      <c r="V2472" s="230" t="e">
        <f>V2471/'Summary (banks)'!$V$94</f>
        <v>#DIV/0!</v>
      </c>
      <c r="W2472" s="230" t="e">
        <f>W2471/'Summary (banks)'!$W$94</f>
        <v>#DIV/0!</v>
      </c>
      <c r="X2472" s="230" t="e">
        <f>X2471/'Summary (banks)'!$X$94</f>
        <v>#DIV/0!</v>
      </c>
      <c r="Z2472" s="399"/>
    </row>
    <row r="2473" spans="1:26" s="386" customFormat="1" x14ac:dyDescent="0.25">
      <c r="A2473" s="683"/>
      <c r="B2473" s="688"/>
      <c r="C2473" s="383" t="s">
        <v>446</v>
      </c>
      <c r="D2473" s="264">
        <f>D2471/'Summary (banks)'!$D$97</f>
        <v>0.72944904354870777</v>
      </c>
      <c r="E2473" s="264">
        <f>E2471/'Summary (banks)'!$E$97</f>
        <v>1.2410428231562249</v>
      </c>
      <c r="F2473" s="264">
        <f>F2471/'Summary (banks)'!$F$97</f>
        <v>-0.9707903780068724</v>
      </c>
      <c r="G2473" s="264" t="e">
        <f>G2471/'Summary (banks)'!$G$97</f>
        <v>#DIV/0!</v>
      </c>
      <c r="H2473" s="264" t="e">
        <f>H2471/'Summary (banks)'!$H$97</f>
        <v>#DIV/0!</v>
      </c>
      <c r="I2473" s="264" t="e">
        <f>I2471/'Summary (banks)'!$I$97</f>
        <v>#DIV/0!</v>
      </c>
      <c r="J2473" s="264" t="e">
        <f>J2471/'Summary (banks)'!$J$97</f>
        <v>#DIV/0!</v>
      </c>
      <c r="K2473" s="264" t="e">
        <f>K2471/'Summary (banks)'!$K$97</f>
        <v>#DIV/0!</v>
      </c>
      <c r="L2473" s="264" t="e">
        <f>L2471/'Summary (banks)'!$L$97</f>
        <v>#DIV/0!</v>
      </c>
      <c r="M2473" s="264">
        <f>M2471/'Summary (banks)'!$M$97</f>
        <v>0.45801968731905041</v>
      </c>
      <c r="N2473" s="264" t="e">
        <f>N2471/'Summary (banks)'!$N$97</f>
        <v>#DIV/0!</v>
      </c>
      <c r="O2473" s="264">
        <f>O2471/'Summary (banks)'!$O$97</f>
        <v>-17.877644621985503</v>
      </c>
      <c r="P2473" s="264" t="e">
        <f>P2471/'Summary (banks)'!$P$97</f>
        <v>#DIV/0!</v>
      </c>
      <c r="Q2473" s="264" t="e">
        <f>Q2471/'Summary (banks)'!$Q$97</f>
        <v>#DIV/0!</v>
      </c>
      <c r="R2473" s="264" t="e">
        <f>R2471/'Summary (banks)'!$R$97</f>
        <v>#DIV/0!</v>
      </c>
      <c r="S2473" s="264" t="e">
        <f>S2471/'Summary (banks)'!$S$97</f>
        <v>#DIV/0!</v>
      </c>
      <c r="T2473" s="264" t="e">
        <f>T2471/'Summary (banks)'!$T$97</f>
        <v>#DIV/0!</v>
      </c>
      <c r="U2473" s="264" t="e">
        <f>U2471/'Summary (banks)'!$U$97</f>
        <v>#DIV/0!</v>
      </c>
      <c r="V2473" s="264" t="e">
        <f>V2471/'Summary (banks)'!$V$97</f>
        <v>#DIV/0!</v>
      </c>
      <c r="W2473" s="264" t="e">
        <f>W2471/'Summary (banks)'!$W$97</f>
        <v>#DIV/0!</v>
      </c>
      <c r="X2473" s="264" t="e">
        <f>X2471/'Summary (banks)'!$X$97</f>
        <v>#DIV/0!</v>
      </c>
      <c r="Y2473" s="264"/>
      <c r="Z2473" s="399"/>
    </row>
    <row r="2474" spans="1:26" s="230" customFormat="1" x14ac:dyDescent="0.25">
      <c r="A2474" s="683"/>
      <c r="B2474" s="688"/>
      <c r="C2474" s="385" t="s">
        <v>447</v>
      </c>
      <c r="D2474" s="230">
        <f>D2471/'Summary (banks)'!$D$105</f>
        <v>0.88774714620114425</v>
      </c>
      <c r="E2474" s="230">
        <f>E2471/'Summary (banks)'!$E$99</f>
        <v>0.95951077610913693</v>
      </c>
      <c r="F2474" s="230">
        <f>F2471/'Summary (banks)'!$F$99</f>
        <v>-0.39731682146542829</v>
      </c>
      <c r="G2474" s="230" t="e">
        <f>G2471/'Summary (banks)'!$G$99</f>
        <v>#DIV/0!</v>
      </c>
      <c r="H2474" s="230" t="e">
        <f>H2471/'Summary (banks)'!$H$99</f>
        <v>#DIV/0!</v>
      </c>
      <c r="I2474" s="230" t="e">
        <f>I2471/'Summary (banks)'!$I$99</f>
        <v>#DIV/0!</v>
      </c>
      <c r="J2474" s="230" t="e">
        <f>J2471/'Summary (banks)'!$J$99</f>
        <v>#DIV/0!</v>
      </c>
      <c r="K2474" s="230" t="e">
        <f>K2471/'Summary (banks)'!$K$99</f>
        <v>#DIV/0!</v>
      </c>
      <c r="L2474" s="230" t="e">
        <f>L2471/'Summary (banks)'!$L$99</f>
        <v>#DIV/0!</v>
      </c>
      <c r="M2474" s="230">
        <f>M2471/'Summary (banks)'!$M$99</f>
        <v>0.44098883572567782</v>
      </c>
      <c r="N2474" s="230" t="e">
        <f>N2471/'Summary (banks)'!$N$99</f>
        <v>#DIV/0!</v>
      </c>
      <c r="O2474" s="230">
        <f>O2471/'Summary (banks)'!$O$99</f>
        <v>1.4165641656416563</v>
      </c>
      <c r="P2474" s="230" t="e">
        <f>P2471/'Summary (banks)'!$P$99</f>
        <v>#DIV/0!</v>
      </c>
      <c r="Q2474" s="230" t="e">
        <f>Q2471/'Summary (banks)'!$Q$99</f>
        <v>#DIV/0!</v>
      </c>
      <c r="R2474" s="230" t="e">
        <f>R2471/'Summary (banks)'!$R$99</f>
        <v>#DIV/0!</v>
      </c>
      <c r="S2474" s="230" t="e">
        <f>S2471/'Summary (banks)'!$S$99</f>
        <v>#DIV/0!</v>
      </c>
      <c r="T2474" s="230" t="e">
        <f>T2471/'Summary (banks)'!$T$99</f>
        <v>#DIV/0!</v>
      </c>
      <c r="U2474" s="230" t="e">
        <f>U2471/'Summary (banks)'!$U$99</f>
        <v>#DIV/0!</v>
      </c>
      <c r="V2474" s="230" t="e">
        <f>V2471/'Summary (banks)'!$V$99</f>
        <v>#DIV/0!</v>
      </c>
      <c r="W2474" s="230" t="e">
        <f>W2471/'Summary (banks)'!$W$99</f>
        <v>#DIV/0!</v>
      </c>
      <c r="X2474" s="230" t="e">
        <f>X2471/'Summary (banks)'!$X$99</f>
        <v>#DIV/0!</v>
      </c>
      <c r="Z2474" s="399"/>
    </row>
    <row r="2475" spans="1:26" s="51" customFormat="1" ht="15.75" thickBot="1" x14ac:dyDescent="0.3">
      <c r="A2475" s="422"/>
      <c r="B2475" s="423"/>
      <c r="C2475" s="424"/>
      <c r="D2475" s="425"/>
      <c r="E2475" s="426"/>
      <c r="F2475" s="426"/>
      <c r="G2475" s="426"/>
      <c r="H2475" s="426"/>
      <c r="I2475" s="426"/>
      <c r="J2475" s="426"/>
      <c r="K2475" s="426"/>
      <c r="L2475" s="426"/>
      <c r="M2475" s="426"/>
      <c r="N2475" s="426"/>
      <c r="O2475" s="426"/>
      <c r="P2475" s="426"/>
      <c r="Q2475" s="426"/>
      <c r="R2475" s="426"/>
      <c r="S2475" s="426"/>
      <c r="T2475" s="426"/>
      <c r="U2475" s="426"/>
      <c r="V2475" s="426"/>
      <c r="W2475" s="426"/>
      <c r="X2475" s="426"/>
      <c r="Y2475" s="97"/>
      <c r="Z2475" s="97"/>
    </row>
    <row r="2476" spans="1:26" s="204" customFormat="1" ht="15.75" thickBot="1" x14ac:dyDescent="0.3">
      <c r="A2476" s="689" t="s">
        <v>51</v>
      </c>
      <c r="B2476" s="684" t="s">
        <v>331</v>
      </c>
      <c r="C2476" s="188" t="s">
        <v>2</v>
      </c>
      <c r="D2476" s="203">
        <f>SUM(E2476:X2476)</f>
        <v>2250.1452120000004</v>
      </c>
      <c r="E2476" s="203">
        <f>HSBC!C29</f>
        <v>146.0592</v>
      </c>
      <c r="F2476" s="203">
        <f>Barclays!D21</f>
        <v>350.007428</v>
      </c>
      <c r="G2476" s="203">
        <f>RBS!C27</f>
        <v>16.535784</v>
      </c>
      <c r="H2476" s="203"/>
      <c r="I2476" s="203">
        <f>'Standard Chartered'!C33</f>
        <v>56.800799999999995</v>
      </c>
      <c r="J2476" s="188">
        <f>'BNP Paribas'!C34</f>
        <v>457</v>
      </c>
      <c r="K2476" s="188">
        <f>'Crédit Agricole'!C25</f>
        <v>230</v>
      </c>
      <c r="L2476" s="188">
        <f>'Société Générale'!C44</f>
        <v>292</v>
      </c>
      <c r="M2476" s="188">
        <f>'BPCE group'!C33</f>
        <v>41</v>
      </c>
      <c r="N2476" s="188"/>
      <c r="O2476" s="188">
        <f>'Deutsche Bank'!C29</f>
        <v>626</v>
      </c>
      <c r="P2476" s="188"/>
      <c r="Q2476" s="188"/>
      <c r="R2476" s="188">
        <f>ING!E20</f>
        <v>31</v>
      </c>
      <c r="S2476" s="188">
        <f>Rabobank!D25</f>
        <v>0</v>
      </c>
      <c r="T2476" s="188"/>
      <c r="U2476" s="188">
        <f>'Intesa Sao'!D48</f>
        <v>3.742</v>
      </c>
      <c r="V2476" s="188"/>
      <c r="W2476" s="188"/>
      <c r="X2476" s="188"/>
      <c r="Y2476" s="188"/>
      <c r="Z2476" s="404"/>
    </row>
    <row r="2477" spans="1:26" s="23" customFormat="1" x14ac:dyDescent="0.25">
      <c r="A2477" s="690"/>
      <c r="B2477" s="685"/>
      <c r="C2477" s="189" t="s">
        <v>333</v>
      </c>
      <c r="D2477" s="230">
        <f>D2476/'Summary (banks)'!$D$3</f>
        <v>4.6071068393514786E-3</v>
      </c>
      <c r="E2477" s="230">
        <f>E2476/'Summary (banks)'!$E$3</f>
        <v>2.7090301003344481E-3</v>
      </c>
      <c r="F2477" s="230">
        <f>F2476/'Summary (banks)'!$F$3</f>
        <v>8.6639151345635646E-3</v>
      </c>
      <c r="G2477" s="230">
        <f>G2476/'Summary (banks)'!$G$3</f>
        <v>9.2857695581521319E-4</v>
      </c>
      <c r="H2477" s="230">
        <f>H2476/'Summary (banks)'!$H$3</f>
        <v>0</v>
      </c>
      <c r="I2477" s="230">
        <f>I2476/'Summary (banks)'!$I$3</f>
        <v>4.1206095885931064E-3</v>
      </c>
      <c r="J2477" s="230">
        <f>J2476/'Summary (banks)'!$J$3</f>
        <v>1.0643253062555312E-2</v>
      </c>
      <c r="K2477" s="230">
        <f>K2476/'Summary (banks)'!$K$3</f>
        <v>7.0930734595694815E-3</v>
      </c>
      <c r="L2477" s="230">
        <f>L2476/'Summary (banks)'!$L$3</f>
        <v>1.1387123191514253E-2</v>
      </c>
      <c r="M2477" s="230">
        <f>M2476/'Summary (banks)'!$M$3</f>
        <v>1.7180690579953067E-3</v>
      </c>
      <c r="N2477" s="230">
        <f>N2476/'Summary (banks)'!$N$3</f>
        <v>0</v>
      </c>
      <c r="O2477" s="230">
        <f>O2476/'Summary (banks)'!$O$3</f>
        <v>1.8052311330276551E-2</v>
      </c>
      <c r="P2477" s="230">
        <f>P2476/'Summary (banks)'!$P$3</f>
        <v>0</v>
      </c>
      <c r="Q2477" s="230">
        <f>Q2476/'Summary (banks)'!$Q$3</f>
        <v>0</v>
      </c>
      <c r="R2477" s="230">
        <f>R2476/'Summary (banks)'!$R$3</f>
        <v>1.8160515524311659E-3</v>
      </c>
      <c r="S2477" s="230">
        <f>S2476/'Summary (banks)'!$S$3</f>
        <v>0</v>
      </c>
      <c r="T2477" s="230">
        <f>T2476/'Summary (banks)'!$T$3</f>
        <v>0</v>
      </c>
      <c r="U2477" s="230">
        <f>U2476/'Summary (banks)'!$U$3</f>
        <v>1.5819518487170399E-4</v>
      </c>
      <c r="V2477" s="230">
        <f>V2476/'Summary (banks)'!$V$3</f>
        <v>0</v>
      </c>
      <c r="W2477" s="230">
        <f>W2476/'Summary (banks)'!$W$3</f>
        <v>0</v>
      </c>
      <c r="X2477" s="230">
        <f>X2476/'Summary (banks)'!$X$3</f>
        <v>0</v>
      </c>
      <c r="Y2477" s="204"/>
      <c r="Z2477" s="397"/>
    </row>
    <row r="2478" spans="1:26" s="360" customFormat="1" ht="15.75" thickBot="1" x14ac:dyDescent="0.3">
      <c r="A2478" s="690"/>
      <c r="B2478" s="685"/>
      <c r="C2478" s="359" t="s">
        <v>334</v>
      </c>
      <c r="D2478" s="264">
        <f>D2476/'Summary (banks)'!$D$7</f>
        <v>8.7773173741659671E-3</v>
      </c>
      <c r="E2478" s="264">
        <f>E2476/'Summary (banks)'!$E$7</f>
        <v>3.6231073736944512E-3</v>
      </c>
      <c r="F2478" s="264">
        <f>F2476/'Summary (banks)'!$F$7</f>
        <v>1.812731944047959E-2</v>
      </c>
      <c r="G2478" s="264">
        <f>G2476/'Summary (banks)'!$G$7</f>
        <v>6.2499999999999995E-3</v>
      </c>
      <c r="H2478" s="264">
        <f>H2476/'Summary (banks)'!$H$7</f>
        <v>0</v>
      </c>
      <c r="I2478" s="264">
        <f>I2476/'Summary (banks)'!$I$7</f>
        <v>5.1411783907295578E-3</v>
      </c>
      <c r="J2478" s="264">
        <f>J2476/'Summary (banks)'!$J$7</f>
        <v>1.5960604896448155E-2</v>
      </c>
      <c r="K2478" s="264">
        <f>K2476/'Summary (banks)'!$K$7</f>
        <v>2.5956438325245457E-2</v>
      </c>
      <c r="L2478" s="264">
        <f>L2476/'Summary (banks)'!$L$7</f>
        <v>2.1556178945814262E-2</v>
      </c>
      <c r="M2478" s="264">
        <f>M2476/'Summary (banks)'!$M$7</f>
        <v>8.6388537715971336E-3</v>
      </c>
      <c r="N2478" s="264">
        <f>N2476/'Summary (banks)'!$N$7</f>
        <v>0</v>
      </c>
      <c r="O2478" s="264">
        <f>O2476/'Summary (banks)'!$O$7</f>
        <v>2.5903090991848388E-2</v>
      </c>
      <c r="P2478" s="264">
        <f>P2476/'Summary (banks)'!$P$7</f>
        <v>0</v>
      </c>
      <c r="Q2478" s="264">
        <f>Q2476/'Summary (banks)'!$Q$7</f>
        <v>0</v>
      </c>
      <c r="R2478" s="264">
        <f>R2476/'Summary (banks)'!$R$7</f>
        <v>2.658662092624357E-3</v>
      </c>
      <c r="S2478" s="264">
        <f>S2476/'Summary (banks)'!$S$7</f>
        <v>0</v>
      </c>
      <c r="T2478" s="264">
        <f>T2476/'Summary (banks)'!$T$7</f>
        <v>0</v>
      </c>
      <c r="U2478" s="264">
        <f>U2476/'Summary (banks)'!$U$7</f>
        <v>8.6394883723614837E-4</v>
      </c>
      <c r="V2478" s="264">
        <f>V2476/'Summary (banks)'!$V$7</f>
        <v>0</v>
      </c>
      <c r="W2478" s="264">
        <f>W2476/'Summary (banks)'!$W$7</f>
        <v>0</v>
      </c>
      <c r="X2478" s="264">
        <f>X2476/'Summary (banks)'!$X$7</f>
        <v>0</v>
      </c>
      <c r="Z2478" s="397"/>
    </row>
    <row r="2479" spans="1:26" s="204" customFormat="1" ht="15.75" thickBot="1" x14ac:dyDescent="0.3">
      <c r="A2479" s="690"/>
      <c r="B2479" s="685"/>
      <c r="C2479" s="188" t="s">
        <v>6</v>
      </c>
      <c r="D2479" s="203">
        <f>SUM(E2479:X2479)</f>
        <v>787.93395999999996</v>
      </c>
      <c r="E2479" s="203">
        <f>HSBC!E29</f>
        <v>31.555999999999997</v>
      </c>
      <c r="F2479" s="203">
        <f>Barclays!F21</f>
        <v>23.425694</v>
      </c>
      <c r="G2479" s="203">
        <f>RBS!E27</f>
        <v>-50.985334000000002</v>
      </c>
      <c r="H2479" s="203"/>
      <c r="I2479" s="203">
        <f>'Standard Chartered'!E33</f>
        <v>14.425599999999999</v>
      </c>
      <c r="J2479" s="188">
        <f>'BNP Paribas'!E34</f>
        <v>232</v>
      </c>
      <c r="K2479" s="188">
        <f>'Crédit Agricole'!E25</f>
        <v>105</v>
      </c>
      <c r="L2479" s="188">
        <f>'Société Générale'!E44</f>
        <v>158</v>
      </c>
      <c r="M2479" s="188">
        <f>'BPCE group'!E33</f>
        <v>6</v>
      </c>
      <c r="N2479" s="188"/>
      <c r="O2479" s="188">
        <f>'Deutsche Bank'!E29</f>
        <v>246</v>
      </c>
      <c r="P2479" s="188"/>
      <c r="Q2479" s="188"/>
      <c r="R2479" s="188">
        <f>ING!G20</f>
        <v>20</v>
      </c>
      <c r="S2479" s="188">
        <f>Rabobank!E25</f>
        <v>1</v>
      </c>
      <c r="T2479" s="188"/>
      <c r="U2479" s="188">
        <f>'Intesa Sao'!F48</f>
        <v>1.512</v>
      </c>
      <c r="V2479" s="188"/>
      <c r="W2479" s="188"/>
      <c r="X2479" s="188"/>
      <c r="Y2479" s="188"/>
      <c r="Z2479" s="404"/>
    </row>
    <row r="2480" spans="1:26" s="23" customFormat="1" x14ac:dyDescent="0.25">
      <c r="A2480" s="690"/>
      <c r="B2480" s="685"/>
      <c r="C2480" s="189" t="s">
        <v>335</v>
      </c>
      <c r="D2480" s="230">
        <f>D2479/'Summary (banks)'!$D$29</f>
        <v>8.3539452471103701E-3</v>
      </c>
      <c r="E2480" s="230">
        <f>E2479/'Summary (banks)'!$E$29</f>
        <v>1.8550908994540731E-3</v>
      </c>
      <c r="F2480" s="230">
        <f>F2479/'Summary (banks)'!$F$29</f>
        <v>4.696132596685082E-3</v>
      </c>
      <c r="G2480" s="230">
        <f>G2479/'Summary (banks)'!$G$29</f>
        <v>1.368849426563078E-2</v>
      </c>
      <c r="H2480" s="230">
        <f>H2479/'Summary (banks)'!$H$29</f>
        <v>0</v>
      </c>
      <c r="I2480" s="230">
        <f>I2479/'Summary (banks)'!$I$29</f>
        <v>-1.0505581089954034E-2</v>
      </c>
      <c r="J2480" s="230">
        <f>J2479/'Summary (banks)'!$J$29</f>
        <v>2.3697650663942797E-2</v>
      </c>
      <c r="K2480" s="230">
        <f>K2479/'Summary (banks)'!$K$29</f>
        <v>1.1875141370730605E-2</v>
      </c>
      <c r="L2480" s="230">
        <f>L2479/'Summary (banks)'!$L$29</f>
        <v>2.5855015545737194E-2</v>
      </c>
      <c r="M2480" s="230">
        <f>M2479/'Summary (banks)'!$M$29</f>
        <v>9.0854027861901881E-4</v>
      </c>
      <c r="N2480" s="230">
        <f>N2479/'Summary (banks)'!$N$29</f>
        <v>0</v>
      </c>
      <c r="O2480" s="230">
        <f>O2479/'Summary (banks)'!$O$29</f>
        <v>-4.9219687875150062E-2</v>
      </c>
      <c r="P2480" s="230">
        <f>P2479/'Summary (banks)'!$P$29</f>
        <v>0</v>
      </c>
      <c r="Q2480" s="230">
        <f>Q2479/'Summary (banks)'!$Q$29</f>
        <v>0</v>
      </c>
      <c r="R2480" s="230">
        <f>R2479/'Summary (banks)'!$R$29</f>
        <v>3.1181789834736516E-3</v>
      </c>
      <c r="S2480" s="230">
        <f>S2479/'Summary (banks)'!$S$29</f>
        <v>3.4855350296270478E-4</v>
      </c>
      <c r="T2480" s="230">
        <f>T2479/'Summary (banks)'!$T$29</f>
        <v>0</v>
      </c>
      <c r="U2480" s="230">
        <f>U2479/'Summary (banks)'!$U$29</f>
        <v>1.9200629049180278E-4</v>
      </c>
      <c r="V2480" s="230">
        <f>V2479/'Summary (banks)'!$V$29</f>
        <v>0</v>
      </c>
      <c r="W2480" s="230">
        <f>W2479/'Summary (banks)'!$W$29</f>
        <v>0</v>
      </c>
      <c r="X2480" s="230">
        <f>X2479/'Summary (banks)'!$X$29</f>
        <v>0</v>
      </c>
      <c r="Y2480" s="204"/>
      <c r="Z2480" s="397"/>
    </row>
    <row r="2481" spans="1:26" s="360" customFormat="1" ht="15.75" thickBot="1" x14ac:dyDescent="0.3">
      <c r="A2481" s="690"/>
      <c r="B2481" s="685"/>
      <c r="C2481" s="359" t="s">
        <v>336</v>
      </c>
      <c r="D2481" s="264">
        <f>D2479/'Summary (banks)'!$D$33</f>
        <v>1.1641064479047407E-2</v>
      </c>
      <c r="E2481" s="264">
        <f>E2479/'Summary (banks)'!$E$33</f>
        <v>1.8041237113402058E-3</v>
      </c>
      <c r="F2481" s="264">
        <f>F2479/'Summary (banks)'!$F$33</f>
        <v>7.3024054982817835E-3</v>
      </c>
      <c r="G2481" s="264">
        <f>G2479/'Summary (banks)'!$G$33</f>
        <v>1.5513626834381551E-2</v>
      </c>
      <c r="H2481" s="264">
        <f>H2479/'Summary (banks)'!$H$33</f>
        <v>0</v>
      </c>
      <c r="I2481" s="264">
        <f>I2479/'Summary (banks)'!$I$33</f>
        <v>5.2631578947368522E-2</v>
      </c>
      <c r="J2481" s="264">
        <f>J2479/'Summary (banks)'!$J$33</f>
        <v>2.9572976418100701E-2</v>
      </c>
      <c r="K2481" s="264">
        <f>K2479/'Summary (banks)'!$K$33</f>
        <v>4.2016806722689079E-2</v>
      </c>
      <c r="L2481" s="264">
        <f>L2479/'Summary (banks)'!$L$33</f>
        <v>3.5441902198295197E-2</v>
      </c>
      <c r="M2481" s="264">
        <f>M2479/'Summary (banks)'!$M$33</f>
        <v>3.4742327735958309E-3</v>
      </c>
      <c r="N2481" s="264">
        <f>N2479/'Summary (banks)'!$N$33</f>
        <v>0</v>
      </c>
      <c r="O2481" s="264">
        <f>O2479/'Summary (banks)'!$O$33</f>
        <v>-0.32756324900133155</v>
      </c>
      <c r="P2481" s="264">
        <f>P2479/'Summary (banks)'!$P$33</f>
        <v>0</v>
      </c>
      <c r="Q2481" s="264">
        <f>Q2479/'Summary (banks)'!$Q$33</f>
        <v>0</v>
      </c>
      <c r="R2481" s="264">
        <f>R2479/'Summary (banks)'!$R$33</f>
        <v>3.7348272642390291E-3</v>
      </c>
      <c r="S2481" s="264">
        <f>S2479/'Summary (banks)'!$S$33</f>
        <v>1.3003901170351106E-3</v>
      </c>
      <c r="T2481" s="264">
        <f>T2479/'Summary (banks)'!$T$33</f>
        <v>0</v>
      </c>
      <c r="U2481" s="264">
        <f>U2479/'Summary (banks)'!$U$33</f>
        <v>7.9035391860295535E-4</v>
      </c>
      <c r="V2481" s="264">
        <f>V2479/'Summary (banks)'!$V$33</f>
        <v>0</v>
      </c>
      <c r="W2481" s="264">
        <f>W2479/'Summary (banks)'!$W$33</f>
        <v>0</v>
      </c>
      <c r="X2481" s="264">
        <f>X2479/'Summary (banks)'!$X$33</f>
        <v>0</v>
      </c>
      <c r="Z2481" s="397"/>
    </row>
    <row r="2482" spans="1:26" s="204" customFormat="1" ht="15.75" thickBot="1" x14ac:dyDescent="0.3">
      <c r="A2482" s="690"/>
      <c r="B2482" s="685"/>
      <c r="C2482" s="188" t="s">
        <v>400</v>
      </c>
      <c r="D2482" s="203">
        <f>SUM(E2482:X2482)</f>
        <v>236.00401400000001</v>
      </c>
      <c r="E2482" s="203">
        <f>HSBC!F29</f>
        <v>3.6063999999999998</v>
      </c>
      <c r="F2482" s="203">
        <f>Barclays!G21</f>
        <v>-31.693586</v>
      </c>
      <c r="G2482" s="203">
        <f>RBS!F27</f>
        <v>0</v>
      </c>
      <c r="H2482" s="203"/>
      <c r="I2482" s="203">
        <f>'Standard Chartered'!F33</f>
        <v>1.8031999999999999</v>
      </c>
      <c r="J2482" s="188">
        <f>'BNP Paribas'!F34</f>
        <v>88</v>
      </c>
      <c r="K2482" s="188">
        <f>'Crédit Agricole'!F25</f>
        <v>33</v>
      </c>
      <c r="L2482" s="188">
        <f>'Société Générale'!F44</f>
        <v>45</v>
      </c>
      <c r="M2482" s="188">
        <f>'BPCE group'!F33</f>
        <v>4</v>
      </c>
      <c r="N2482" s="188"/>
      <c r="O2482" s="188">
        <f>'Deutsche Bank'!F29</f>
        <v>83</v>
      </c>
      <c r="P2482" s="188"/>
      <c r="Q2482" s="188"/>
      <c r="R2482" s="188">
        <f>ING!H20</f>
        <v>9</v>
      </c>
      <c r="S2482" s="188">
        <f>Rabobank!F25</f>
        <v>0</v>
      </c>
      <c r="T2482" s="188"/>
      <c r="U2482" s="188">
        <f>'Intesa Sao'!G48</f>
        <v>0.28799999999999998</v>
      </c>
      <c r="V2482" s="188"/>
      <c r="W2482" s="188"/>
      <c r="X2482" s="188"/>
      <c r="Y2482" s="188"/>
      <c r="Z2482" s="404"/>
    </row>
    <row r="2483" spans="1:26" s="23" customFormat="1" x14ac:dyDescent="0.25">
      <c r="A2483" s="690"/>
      <c r="B2483" s="685"/>
      <c r="C2483" s="189" t="s">
        <v>401</v>
      </c>
      <c r="D2483" s="230">
        <f>D2482/'Summary (banks)'!$D$42</f>
        <v>8.4597184956235784E-3</v>
      </c>
      <c r="E2483" s="230">
        <f>E2482/'Summary (banks)'!$E$42</f>
        <v>1.1887072808320952E-3</v>
      </c>
      <c r="F2483" s="230">
        <f>F2482/'Summary (banks)'!$F$42</f>
        <v>-1.9658119658119661E-2</v>
      </c>
      <c r="G2483" s="230">
        <f>G2482/'Summary (banks)'!$G$42</f>
        <v>0</v>
      </c>
      <c r="H2483" s="230">
        <f>H2482/'Summary (banks)'!$H$42</f>
        <v>0</v>
      </c>
      <c r="I2483" s="230">
        <f>I2482/'Summary (banks)'!$I$42</f>
        <v>1.7376194613379669E-3</v>
      </c>
      <c r="J2483" s="230">
        <f>J2482/'Summary (banks)'!$J$42</f>
        <v>2.6386806596701649E-2</v>
      </c>
      <c r="K2483" s="230">
        <f>K2482/'Summary (banks)'!$K$42</f>
        <v>1.1036789297658863E-2</v>
      </c>
      <c r="L2483" s="230">
        <f>L2482/'Summary (banks)'!$L$42</f>
        <v>2.6285046728971962E-2</v>
      </c>
      <c r="M2483" s="230">
        <f>M2482/'Summary (banks)'!$M$42</f>
        <v>1.7226528854435831E-3</v>
      </c>
      <c r="N2483" s="230">
        <f>N2482/'Summary (banks)'!$N$42</f>
        <v>0</v>
      </c>
      <c r="O2483" s="230">
        <f>O2482/'Summary (banks)'!$O$42</f>
        <v>9.8457888493475684E-2</v>
      </c>
      <c r="P2483" s="230">
        <f>P2482/'Summary (banks)'!$P$42</f>
        <v>0</v>
      </c>
      <c r="Q2483" s="230">
        <f>Q2482/'Summary (banks)'!$Q$42</f>
        <v>0</v>
      </c>
      <c r="R2483" s="230">
        <f>R2482/'Summary (banks)'!$R$42</f>
        <v>5.3475935828877002E-3</v>
      </c>
      <c r="S2483" s="230">
        <f>S2482/'Summary (banks)'!$S$42</f>
        <v>0</v>
      </c>
      <c r="T2483" s="230">
        <f>T2482/'Summary (banks)'!$T$42</f>
        <v>0</v>
      </c>
      <c r="U2483" s="230">
        <f>U2482/'Summary (banks)'!$U$42</f>
        <v>2.0501255701911738E-4</v>
      </c>
      <c r="V2483" s="230">
        <f>V2482/'Summary (banks)'!$V$42</f>
        <v>0</v>
      </c>
      <c r="W2483" s="230">
        <f>W2482/'Summary (banks)'!$W$42</f>
        <v>0</v>
      </c>
      <c r="X2483" s="230">
        <f>X2482/'Summary (banks)'!$X$42</f>
        <v>0</v>
      </c>
      <c r="Y2483" s="204"/>
      <c r="Z2483" s="397"/>
    </row>
    <row r="2484" spans="1:26" s="360" customFormat="1" ht="15.75" thickBot="1" x14ac:dyDescent="0.3">
      <c r="A2484" s="690"/>
      <c r="B2484" s="685"/>
      <c r="C2484" s="359" t="s">
        <v>402</v>
      </c>
      <c r="D2484" s="264">
        <f>D2482/'Summary (banks)'!$D$46</f>
        <v>1.2663784747858129E-2</v>
      </c>
      <c r="E2484" s="264">
        <f>E2482/'Summary (banks)'!$E$46</f>
        <v>1.2341869793273683E-3</v>
      </c>
      <c r="F2484" s="264">
        <f>F2482/'Summary (banks)'!$F$46</f>
        <v>-2.2749752720079133E-2</v>
      </c>
      <c r="G2484" s="264">
        <f>G2482/'Summary (banks)'!$G$46</f>
        <v>0</v>
      </c>
      <c r="H2484" s="264">
        <f>H2482/'Summary (banks)'!$H$46</f>
        <v>0</v>
      </c>
      <c r="I2484" s="264">
        <f>I2482/'Summary (banks)'!$I$46</f>
        <v>1.7152658662092624E-3</v>
      </c>
      <c r="J2484" s="264">
        <f>J2482/'Summary (banks)'!$J$46</f>
        <v>4.0797403801576267E-2</v>
      </c>
      <c r="K2484" s="264">
        <f>K2482/'Summary (banks)'!$K$46</f>
        <v>4.6676096181046678E-2</v>
      </c>
      <c r="L2484" s="264">
        <f>L2482/'Summary (banks)'!$L$46</f>
        <v>3.9752650176678443E-2</v>
      </c>
      <c r="M2484" s="264">
        <f>M2482/'Summary (banks)'!$M$46</f>
        <v>7.1174377224199285E-3</v>
      </c>
      <c r="N2484" s="264">
        <f>N2482/'Summary (banks)'!$N$46</f>
        <v>0</v>
      </c>
      <c r="O2484" s="264">
        <f>O2482/'Summary (banks)'!$O$46</f>
        <v>6.6346922462030375E-2</v>
      </c>
      <c r="P2484" s="264">
        <f>P2482/'Summary (banks)'!$P$46</f>
        <v>0</v>
      </c>
      <c r="Q2484" s="264">
        <f>Q2482/'Summary (banks)'!$Q$46</f>
        <v>0</v>
      </c>
      <c r="R2484" s="264">
        <f>R2482/'Summary (banks)'!$R$46</f>
        <v>7.0866141732283464E-3</v>
      </c>
      <c r="S2484" s="264">
        <f>S2482/'Summary (banks)'!$S$46</f>
        <v>0</v>
      </c>
      <c r="T2484" s="264">
        <f>T2482/'Summary (banks)'!$T$46</f>
        <v>0</v>
      </c>
      <c r="U2484" s="264">
        <f>U2482/'Summary (banks)'!$U$46</f>
        <v>7.8185021595897407E-4</v>
      </c>
      <c r="V2484" s="264">
        <f>V2482/'Summary (banks)'!$V$46</f>
        <v>0</v>
      </c>
      <c r="W2484" s="264">
        <f>W2482/'Summary (banks)'!$W$46</f>
        <v>0</v>
      </c>
      <c r="X2484" s="264">
        <f>X2482/'Summary (banks)'!$X$46</f>
        <v>0</v>
      </c>
      <c r="Z2484" s="397"/>
    </row>
    <row r="2485" spans="1:26" s="204" customFormat="1" ht="15.75" thickBot="1" x14ac:dyDescent="0.3">
      <c r="A2485" s="690"/>
      <c r="B2485" s="685"/>
      <c r="C2485" s="188" t="s">
        <v>3</v>
      </c>
      <c r="D2485" s="188">
        <f>SUM(E2485:X2485)</f>
        <v>3725</v>
      </c>
      <c r="E2485" s="188">
        <f>HSBC!D29</f>
        <v>453</v>
      </c>
      <c r="F2485" s="188">
        <f>Barclays!E21</f>
        <v>661</v>
      </c>
      <c r="G2485" s="188">
        <f>RBS!D27</f>
        <v>138</v>
      </c>
      <c r="H2485" s="188"/>
      <c r="I2485" s="188">
        <f>'Standard Chartered'!D33</f>
        <v>164</v>
      </c>
      <c r="J2485" s="188">
        <f>'BNP Paribas'!D34</f>
        <v>701</v>
      </c>
      <c r="K2485" s="188">
        <f>'Crédit Agricole'!D25</f>
        <v>444</v>
      </c>
      <c r="L2485" s="188">
        <f>'Société Générale'!D44</f>
        <v>308</v>
      </c>
      <c r="M2485" s="188">
        <f>'BPCE group'!D33</f>
        <v>125</v>
      </c>
      <c r="N2485" s="188"/>
      <c r="O2485" s="188">
        <f>'Deutsche Bank'!D29</f>
        <v>687</v>
      </c>
      <c r="P2485" s="188"/>
      <c r="Q2485" s="188"/>
      <c r="R2485" s="188">
        <f>ING!F20</f>
        <v>30</v>
      </c>
      <c r="S2485" s="188">
        <f>Rabobank!G25</f>
        <v>0</v>
      </c>
      <c r="T2485" s="188"/>
      <c r="U2485" s="188">
        <f>'Intesa Sao'!E48</f>
        <v>14</v>
      </c>
      <c r="V2485" s="188"/>
      <c r="W2485" s="188"/>
      <c r="X2485" s="188"/>
      <c r="Y2485" s="188"/>
      <c r="Z2485" s="404"/>
    </row>
    <row r="2486" spans="1:26" s="23" customFormat="1" x14ac:dyDescent="0.25">
      <c r="A2486" s="690"/>
      <c r="B2486" s="685"/>
      <c r="C2486" s="189" t="s">
        <v>337</v>
      </c>
      <c r="D2486" s="230">
        <f>D2485/'Summary (banks)'!$D$16</f>
        <v>1.7758272017635275E-3</v>
      </c>
      <c r="E2486" s="230">
        <f>E2485/'Summary (banks)'!$E$16</f>
        <v>1.7493454435922983E-3</v>
      </c>
      <c r="F2486" s="230">
        <f>F2485/'Summary (banks)'!$F$16</f>
        <v>5.0496562261268148E-3</v>
      </c>
      <c r="G2486" s="230">
        <f>G2485/'Summary (banks)'!$G$16</f>
        <v>1.5026296018031556E-3</v>
      </c>
      <c r="H2486" s="230">
        <f>H2485/'Summary (banks)'!$H$16</f>
        <v>0</v>
      </c>
      <c r="I2486" s="230">
        <f>I2485/'Summary (banks)'!$I$16</f>
        <v>1.8781923543828305E-3</v>
      </c>
      <c r="J2486" s="230">
        <f>J2485/'Summary (banks)'!$J$16</f>
        <v>3.8611739951859257E-3</v>
      </c>
      <c r="K2486" s="230">
        <f>K2485/'Summary (banks)'!$K$16</f>
        <v>3.2126421811235566E-3</v>
      </c>
      <c r="L2486" s="230">
        <f>L2485/'Summary (banks)'!$L$16</f>
        <v>2.3383643596829543E-3</v>
      </c>
      <c r="M2486" s="230">
        <f>M2485/'Summary (banks)'!$M$16</f>
        <v>1.2149251120160953E-3</v>
      </c>
      <c r="N2486" s="230">
        <f>N2485/'Summary (banks)'!$N$16</f>
        <v>0</v>
      </c>
      <c r="O2486" s="230">
        <f>O2485/'Summary (banks)'!$O$16</f>
        <v>6.7949161762524109E-3</v>
      </c>
      <c r="P2486" s="230">
        <f>P2485/'Summary (banks)'!$P$16</f>
        <v>0</v>
      </c>
      <c r="Q2486" s="230">
        <f>Q2485/'Summary (banks)'!$Q$16</f>
        <v>0</v>
      </c>
      <c r="R2486" s="230">
        <f>R2485/'Summary (banks)'!$R$16</f>
        <v>5.6904400606980275E-4</v>
      </c>
      <c r="S2486" s="230">
        <f>S2485/'Summary (banks)'!$S$16</f>
        <v>0</v>
      </c>
      <c r="T2486" s="230">
        <f>T2485/'Summary (banks)'!$T$16</f>
        <v>0</v>
      </c>
      <c r="U2486" s="230">
        <f>U2485/'Summary (banks)'!$U$16</f>
        <v>1.5836924921663783E-4</v>
      </c>
      <c r="V2486" s="230">
        <f>V2485/'Summary (banks)'!$V$16</f>
        <v>0</v>
      </c>
      <c r="W2486" s="230">
        <f>W2485/'Summary (banks)'!$W$16</f>
        <v>0</v>
      </c>
      <c r="X2486" s="230">
        <f>X2485/'Summary (banks)'!$X$16</f>
        <v>0</v>
      </c>
      <c r="Y2486" s="204"/>
      <c r="Z2486" s="397"/>
    </row>
    <row r="2487" spans="1:26" s="365" customFormat="1" ht="15.75" thickBot="1" x14ac:dyDescent="0.3">
      <c r="A2487" s="690"/>
      <c r="B2487" s="685"/>
      <c r="C2487" s="359" t="s">
        <v>338</v>
      </c>
      <c r="D2487" s="264">
        <f>D2485/'Summary (banks)'!$D$20</f>
        <v>3.1776525294540665E-3</v>
      </c>
      <c r="E2487" s="264">
        <f>E2485/'Summary (banks)'!$E$20</f>
        <v>2.1129224095711189E-3</v>
      </c>
      <c r="F2487" s="264">
        <f>F2485/'Summary (banks)'!$F$20</f>
        <v>8.0337392741680648E-3</v>
      </c>
      <c r="G2487" s="264">
        <f>G2485/'Summary (banks)'!$G$20</f>
        <v>5.0601349369316512E-3</v>
      </c>
      <c r="H2487" s="264">
        <f>H2485/'Summary (banks)'!$H$20</f>
        <v>0</v>
      </c>
      <c r="I2487" s="264">
        <f>I2485/'Summary (banks)'!$I$20</f>
        <v>1.918914175393436E-3</v>
      </c>
      <c r="J2487" s="264">
        <f>J2485/'Summary (banks)'!$J$20</f>
        <v>5.627358111904953E-3</v>
      </c>
      <c r="K2487" s="264">
        <f>K2485/'Summary (banks)'!$K$20</f>
        <v>1.290097629009763E-2</v>
      </c>
      <c r="L2487" s="264">
        <f>L2485/'Summary (banks)'!$L$20</f>
        <v>3.8450014980525317E-3</v>
      </c>
      <c r="M2487" s="264">
        <f>M2485/'Summary (banks)'!$M$20</f>
        <v>1.0725010725010725E-2</v>
      </c>
      <c r="N2487" s="264">
        <f>N2485/'Summary (banks)'!$N$20</f>
        <v>0</v>
      </c>
      <c r="O2487" s="264">
        <f>O2485/'Summary (banks)'!$O$20</f>
        <v>1.2412372624123726E-2</v>
      </c>
      <c r="P2487" s="264">
        <f>P2485/'Summary (banks)'!$P$20</f>
        <v>0</v>
      </c>
      <c r="Q2487" s="264">
        <f>Q2485/'Summary (banks)'!$Q$20</f>
        <v>0</v>
      </c>
      <c r="R2487" s="264">
        <f>R2485/'Summary (banks)'!$R$20</f>
        <v>7.8669953322494366E-4</v>
      </c>
      <c r="S2487" s="264">
        <f>S2485/'Summary (banks)'!$S$20</f>
        <v>0</v>
      </c>
      <c r="T2487" s="264">
        <f>T2485/'Summary (banks)'!$T$20</f>
        <v>0</v>
      </c>
      <c r="U2487" s="264">
        <f>U2485/'Summary (banks)'!$U$20</f>
        <v>5.1550187789969806E-4</v>
      </c>
      <c r="V2487" s="264">
        <f>V2485/'Summary (banks)'!$V$20</f>
        <v>0</v>
      </c>
      <c r="W2487" s="264">
        <f>W2485/'Summary (banks)'!$W$20</f>
        <v>0</v>
      </c>
      <c r="X2487" s="264">
        <f>X2485/'Summary (banks)'!$X$20</f>
        <v>0</v>
      </c>
      <c r="Y2487" s="360"/>
      <c r="Z2487" s="397"/>
    </row>
    <row r="2488" spans="1:26" s="230" customFormat="1" ht="15" customHeight="1" thickTop="1" thickBot="1" x14ac:dyDescent="0.3">
      <c r="A2488" s="690"/>
      <c r="B2488" s="685"/>
      <c r="C2488" s="190" t="s">
        <v>405</v>
      </c>
      <c r="D2488" s="188"/>
      <c r="E2488" s="190"/>
      <c r="F2488" s="190"/>
      <c r="G2488" s="190"/>
      <c r="H2488" s="188"/>
      <c r="I2488" s="188"/>
      <c r="J2488" s="190"/>
      <c r="K2488" s="190"/>
      <c r="L2488" s="190"/>
      <c r="M2488" s="190"/>
      <c r="N2488" s="190"/>
      <c r="O2488" s="190"/>
      <c r="P2488" s="188"/>
      <c r="Q2488" s="188"/>
      <c r="R2488" s="190"/>
      <c r="S2488" s="190"/>
      <c r="T2488" s="188"/>
      <c r="U2488" s="188"/>
      <c r="V2488" s="188"/>
      <c r="W2488" s="188"/>
      <c r="X2488" s="188"/>
      <c r="Y2488" s="190"/>
      <c r="Z2488" s="405"/>
    </row>
    <row r="2489" spans="1:26" s="204" customFormat="1" ht="15.75" thickBot="1" x14ac:dyDescent="0.3">
      <c r="A2489" s="690"/>
      <c r="B2489" s="686"/>
      <c r="C2489" s="191" t="s">
        <v>406</v>
      </c>
      <c r="D2489" s="192"/>
      <c r="E2489" s="192"/>
      <c r="F2489" s="192"/>
      <c r="G2489" s="192"/>
      <c r="H2489" s="192"/>
      <c r="I2489" s="192"/>
      <c r="J2489" s="192"/>
      <c r="K2489" s="192"/>
      <c r="L2489" s="192"/>
      <c r="M2489" s="192"/>
      <c r="N2489" s="192"/>
      <c r="O2489" s="192"/>
      <c r="P2489" s="192"/>
      <c r="Q2489" s="192"/>
      <c r="R2489" s="192"/>
      <c r="S2489" s="192"/>
      <c r="T2489" s="192"/>
      <c r="U2489" s="192"/>
      <c r="V2489" s="192"/>
      <c r="W2489" s="192"/>
      <c r="X2489" s="192"/>
      <c r="Y2489" s="192"/>
      <c r="Z2489" s="398"/>
    </row>
    <row r="2490" spans="1:26" s="23" customFormat="1" ht="16.5" thickTop="1" thickBot="1" x14ac:dyDescent="0.3">
      <c r="A2490" s="690"/>
      <c r="B2490" s="687" t="s">
        <v>82</v>
      </c>
      <c r="C2490" s="200" t="s">
        <v>91</v>
      </c>
      <c r="D2490" s="200">
        <f>D2482/D2479</f>
        <v>0.29952258181637459</v>
      </c>
      <c r="E2490" s="200">
        <f>E2482/E2479</f>
        <v>0.1142857142857143</v>
      </c>
      <c r="F2490" s="200">
        <f t="shared" ref="F2490:X2490" si="153">F2482/F2479</f>
        <v>-1.3529411764705883</v>
      </c>
      <c r="G2490" s="200">
        <f t="shared" si="153"/>
        <v>0</v>
      </c>
      <c r="H2490" s="200" t="e">
        <f t="shared" si="153"/>
        <v>#DIV/0!</v>
      </c>
      <c r="I2490" s="200">
        <f t="shared" si="153"/>
        <v>0.125</v>
      </c>
      <c r="J2490" s="200">
        <f t="shared" si="153"/>
        <v>0.37931034482758619</v>
      </c>
      <c r="K2490" s="200">
        <f t="shared" si="153"/>
        <v>0.31428571428571428</v>
      </c>
      <c r="L2490" s="200">
        <f t="shared" si="153"/>
        <v>0.2848101265822785</v>
      </c>
      <c r="M2490" s="200">
        <f t="shared" si="153"/>
        <v>0.66666666666666663</v>
      </c>
      <c r="N2490" s="200" t="e">
        <f t="shared" si="153"/>
        <v>#DIV/0!</v>
      </c>
      <c r="O2490" s="200">
        <f t="shared" si="153"/>
        <v>0.33739837398373984</v>
      </c>
      <c r="P2490" s="200" t="e">
        <f t="shared" si="153"/>
        <v>#DIV/0!</v>
      </c>
      <c r="Q2490" s="200" t="e">
        <f t="shared" si="153"/>
        <v>#DIV/0!</v>
      </c>
      <c r="R2490" s="200">
        <f t="shared" si="153"/>
        <v>0.45</v>
      </c>
      <c r="S2490" s="200">
        <f t="shared" si="153"/>
        <v>0</v>
      </c>
      <c r="T2490" s="200" t="e">
        <f t="shared" si="153"/>
        <v>#DIV/0!</v>
      </c>
      <c r="U2490" s="200">
        <f t="shared" si="153"/>
        <v>0.19047619047619047</v>
      </c>
      <c r="V2490" s="200" t="e">
        <f t="shared" si="153"/>
        <v>#DIV/0!</v>
      </c>
      <c r="W2490" s="200" t="e">
        <f t="shared" si="153"/>
        <v>#DIV/0!</v>
      </c>
      <c r="X2490" s="200" t="e">
        <f t="shared" si="153"/>
        <v>#DIV/0!</v>
      </c>
      <c r="Y2490" s="200"/>
      <c r="Z2490" s="406" t="e">
        <f>MEDIAN(E2490:X2490)</f>
        <v>#DIV/0!</v>
      </c>
    </row>
    <row r="2491" spans="1:26" s="204" customFormat="1" ht="15.75" thickBot="1" x14ac:dyDescent="0.3">
      <c r="A2491" s="690"/>
      <c r="B2491" s="688"/>
      <c r="C2491" s="193" t="s">
        <v>407</v>
      </c>
      <c r="Z2491" s="397"/>
    </row>
    <row r="2492" spans="1:26" s="204" customFormat="1" ht="15.75" thickBot="1" x14ac:dyDescent="0.3">
      <c r="A2492" s="690"/>
      <c r="B2492" s="688"/>
      <c r="C2492" s="188" t="s">
        <v>497</v>
      </c>
      <c r="D2492" s="233">
        <f t="shared" ref="D2492:X2492" si="154">D2479/D2485</f>
        <v>0.21152589530201341</v>
      </c>
      <c r="E2492" s="188">
        <f t="shared" si="154"/>
        <v>6.9660044150110373E-2</v>
      </c>
      <c r="F2492" s="188">
        <f t="shared" si="154"/>
        <v>3.5439779122541606E-2</v>
      </c>
      <c r="G2492" s="188">
        <f t="shared" si="154"/>
        <v>-0.36945894202898549</v>
      </c>
      <c r="H2492" s="188" t="e">
        <f t="shared" si="154"/>
        <v>#DIV/0!</v>
      </c>
      <c r="I2492" s="188">
        <f t="shared" si="154"/>
        <v>8.796097560975609E-2</v>
      </c>
      <c r="J2492" s="188">
        <f t="shared" si="154"/>
        <v>0.33095577746077032</v>
      </c>
      <c r="K2492" s="188">
        <f t="shared" si="154"/>
        <v>0.23648648648648649</v>
      </c>
      <c r="L2492" s="188">
        <f t="shared" si="154"/>
        <v>0.51298701298701299</v>
      </c>
      <c r="M2492" s="188">
        <f t="shared" si="154"/>
        <v>4.8000000000000001E-2</v>
      </c>
      <c r="N2492" s="188" t="e">
        <f t="shared" si="154"/>
        <v>#DIV/0!</v>
      </c>
      <c r="O2492" s="188">
        <f t="shared" si="154"/>
        <v>0.35807860262008734</v>
      </c>
      <c r="P2492" s="188" t="e">
        <f t="shared" si="154"/>
        <v>#DIV/0!</v>
      </c>
      <c r="Q2492" s="188" t="e">
        <f t="shared" si="154"/>
        <v>#DIV/0!</v>
      </c>
      <c r="R2492" s="188">
        <f t="shared" si="154"/>
        <v>0.66666666666666663</v>
      </c>
      <c r="S2492" s="188" t="e">
        <f t="shared" si="154"/>
        <v>#DIV/0!</v>
      </c>
      <c r="T2492" s="188" t="e">
        <f t="shared" si="154"/>
        <v>#DIV/0!</v>
      </c>
      <c r="U2492" s="188">
        <f t="shared" si="154"/>
        <v>0.108</v>
      </c>
      <c r="V2492" s="188" t="e">
        <f t="shared" si="154"/>
        <v>#DIV/0!</v>
      </c>
      <c r="W2492" s="188" t="e">
        <f t="shared" si="154"/>
        <v>#DIV/0!</v>
      </c>
      <c r="X2492" s="188" t="e">
        <f t="shared" si="154"/>
        <v>#DIV/0!</v>
      </c>
      <c r="Y2492" s="188"/>
      <c r="Z2492" s="404"/>
    </row>
    <row r="2493" spans="1:26" s="204" customFormat="1" x14ac:dyDescent="0.25">
      <c r="A2493" s="690"/>
      <c r="B2493" s="688"/>
      <c r="C2493" s="189" t="s">
        <v>445</v>
      </c>
      <c r="D2493" s="234">
        <f>D2492/'Summary (banks)'!$D$81</f>
        <v>4.7042557061938721</v>
      </c>
      <c r="E2493" s="230">
        <f>E2492/'Summary (banks)'!$E$81</f>
        <v>1.0604485844971967</v>
      </c>
      <c r="F2493" s="230">
        <f>F2492/'Summary (banks)'!$F$81</f>
        <v>0.92999055507727268</v>
      </c>
      <c r="G2493" s="230">
        <f>G2492/'Summary (banks)'!$G$81</f>
        <v>9.1096929337772838</v>
      </c>
      <c r="H2493" s="230" t="e">
        <f>H2492/'Summary (banks)'!$H$81</f>
        <v>#DIV/0!</v>
      </c>
      <c r="I2493" s="230">
        <f>I2492/'Summary (banks)'!$I$81</f>
        <v>-5.59345322934516</v>
      </c>
      <c r="J2493" s="230">
        <f>J2492/'Summary (banks)'!$J$81</f>
        <v>6.1374210780163754</v>
      </c>
      <c r="K2493" s="230">
        <f>K2492/'Summary (banks)'!$K$81</f>
        <v>3.696378463964983</v>
      </c>
      <c r="L2493" s="230">
        <f>L2492/'Summary (banks)'!$L$81</f>
        <v>11.056880609163377</v>
      </c>
      <c r="M2493" s="230">
        <f>M2492/'Summary (banks)'!$M$81</f>
        <v>0.74781586917019993</v>
      </c>
      <c r="N2493" s="230" t="e">
        <f>N2492/'Summary (banks)'!$N$81</f>
        <v>#DIV/0!</v>
      </c>
      <c r="O2493" s="230">
        <f>O2492/'Summary (banks)'!$O$81</f>
        <v>-7.2436048655269971</v>
      </c>
      <c r="P2493" s="230" t="e">
        <f>P2492/'Summary (banks)'!$P$81</f>
        <v>#DIV/0!</v>
      </c>
      <c r="Q2493" s="230" t="e">
        <f>Q2492/'Summary (banks)'!$Q$81</f>
        <v>#DIV/0!</v>
      </c>
      <c r="R2493" s="230">
        <f>R2492/'Summary (banks)'!$R$81</f>
        <v>5.4796798669576967</v>
      </c>
      <c r="S2493" s="230" t="e">
        <f>S2492/'Summary (banks)'!$S$81</f>
        <v>#DIV/0!</v>
      </c>
      <c r="T2493" s="230" t="e">
        <f>T2492/'Summary (banks)'!$T$81</f>
        <v>#DIV/0!</v>
      </c>
      <c r="U2493" s="230">
        <f>U2492/'Summary (banks)'!$U$81</f>
        <v>1.2123962918404183</v>
      </c>
      <c r="V2493" s="230" t="e">
        <f>V2492/'Summary (banks)'!$V$81</f>
        <v>#DIV/0!</v>
      </c>
      <c r="W2493" s="230" t="e">
        <f>W2492/'Summary (banks)'!$W$81</f>
        <v>#DIV/0!</v>
      </c>
      <c r="X2493" s="230" t="e">
        <f>X2492/'Summary (banks)'!$X$81</f>
        <v>#DIV/0!</v>
      </c>
      <c r="Z2493" s="397"/>
    </row>
    <row r="2494" spans="1:26" s="364" customFormat="1" x14ac:dyDescent="0.25">
      <c r="A2494" s="690"/>
      <c r="B2494" s="688"/>
      <c r="C2494" s="359" t="s">
        <v>446</v>
      </c>
      <c r="D2494" s="363">
        <f>D2492/'Summary (banks)'!$D$84</f>
        <v>3.663416428053381</v>
      </c>
      <c r="E2494" s="264">
        <f>E2492/'Summary (banks)'!$E$84</f>
        <v>0.85385232470813133</v>
      </c>
      <c r="F2494" s="264">
        <f>F2492/'Summary (banks)'!$F$84</f>
        <v>0.90896720058642766</v>
      </c>
      <c r="G2494" s="264">
        <f>G2492/'Summary (banks)'!$G$84</f>
        <v>3.0658523987482145</v>
      </c>
      <c r="H2494" s="264" t="e">
        <f>H2492/'Summary (banks)'!$H$84</f>
        <v>#DIV/0!</v>
      </c>
      <c r="I2494" s="264">
        <f>I2492/'Summary (banks)'!$I$84</f>
        <v>27.427792041078355</v>
      </c>
      <c r="J2494" s="264">
        <f>J2492/'Summary (banks)'!$J$84</f>
        <v>5.2552149392336727</v>
      </c>
      <c r="K2494" s="264">
        <f>K2492/'Summary (banks)'!$K$84</f>
        <v>3.256870315693845</v>
      </c>
      <c r="L2494" s="264">
        <f>L2492/'Summary (banks)'!$L$84</f>
        <v>9.2176562782215541</v>
      </c>
      <c r="M2494" s="264">
        <f>M2492/'Summary (banks)'!$M$84</f>
        <v>0.32393746381007532</v>
      </c>
      <c r="N2494" s="264" t="e">
        <f>N2492/'Summary (banks)'!$N$84</f>
        <v>#DIV/0!</v>
      </c>
      <c r="O2494" s="264">
        <f>O2492/'Summary (banks)'!$O$84</f>
        <v>-26.390059251420229</v>
      </c>
      <c r="P2494" s="264" t="e">
        <f>P2492/'Summary (banks)'!$P$84</f>
        <v>#DIV/0!</v>
      </c>
      <c r="Q2494" s="264" t="e">
        <f>Q2492/'Summary (banks)'!$Q$84</f>
        <v>#DIV/0!</v>
      </c>
      <c r="R2494" s="264">
        <f>R2492/'Summary (banks)'!$R$84</f>
        <v>4.7474634298163707</v>
      </c>
      <c r="S2494" s="264" t="e">
        <f>S2492/'Summary (banks)'!$S$84</f>
        <v>#DIV/0!</v>
      </c>
      <c r="T2494" s="264" t="e">
        <f>T2492/'Summary (banks)'!$T$84</f>
        <v>#DIV/0!</v>
      </c>
      <c r="U2494" s="264">
        <f>U2492/'Summary (banks)'!$U$84</f>
        <v>1.5331736943870757</v>
      </c>
      <c r="V2494" s="264" t="e">
        <f>V2492/'Summary (banks)'!$V$84</f>
        <v>#DIV/0!</v>
      </c>
      <c r="W2494" s="264" t="e">
        <f>W2492/'Summary (banks)'!$W$84</f>
        <v>#DIV/0!</v>
      </c>
      <c r="X2494" s="264" t="e">
        <f>X2492/'Summary (banks)'!$X$84</f>
        <v>#DIV/0!</v>
      </c>
      <c r="Y2494" s="360"/>
      <c r="Z2494" s="397"/>
    </row>
    <row r="2495" spans="1:26" s="204" customFormat="1" ht="15.75" thickBot="1" x14ac:dyDescent="0.3">
      <c r="A2495" s="690"/>
      <c r="B2495" s="688"/>
      <c r="C2495" s="372" t="s">
        <v>447</v>
      </c>
      <c r="D2495" s="234">
        <f>D2492/'Summary (banks)'!$D$92</f>
        <v>5.064478366863697</v>
      </c>
      <c r="E2495" s="230">
        <f>E2492/'Summary (banks)'!$E$86</f>
        <v>0.28389865707339385</v>
      </c>
      <c r="F2495" s="230">
        <f>F2492/'Summary (banks)'!$F$86</f>
        <v>0.1638400084932452</v>
      </c>
      <c r="G2495" s="230">
        <f>G2492/'Summary (banks)'!$G$86</f>
        <v>-5.8311387163561053</v>
      </c>
      <c r="H2495" s="230" t="e">
        <f>H2492/'Summary (banks)'!$H$86</f>
        <v>#DIV/0!</v>
      </c>
      <c r="I2495" s="230">
        <f>I2492/'Summary (banks)'!$I$86</f>
        <v>1.3620189949614305</v>
      </c>
      <c r="J2495" s="230">
        <f>J2492/'Summary (banks)'!$J$86</f>
        <v>2.9454644731679709</v>
      </c>
      <c r="K2495" s="230">
        <f>K2492/'Summary (banks)'!$K$86</f>
        <v>2.7502086409449831</v>
      </c>
      <c r="L2495" s="230">
        <f>L2492/'Summary (banks)'!$L$86</f>
        <v>1.9674695647124856</v>
      </c>
      <c r="M2495" s="230">
        <f>M2492/'Summary (banks)'!$M$86</f>
        <v>0.37159808612440193</v>
      </c>
      <c r="N2495" s="230" t="e">
        <f>N2492/'Summary (banks)'!$N$86</f>
        <v>#DIV/0!</v>
      </c>
      <c r="O2495" s="230">
        <f>O2492/'Summary (banks)'!$O$86</f>
        <v>1.3464283987818044</v>
      </c>
      <c r="P2495" s="230" t="e">
        <f>P2492/'Summary (banks)'!$P$86</f>
        <v>#DIV/0!</v>
      </c>
      <c r="Q2495" s="230" t="e">
        <f>Q2492/'Summary (banks)'!$Q$86</f>
        <v>#DIV/0!</v>
      </c>
      <c r="R2495" s="230">
        <f>R2492/'Summary (banks)'!$R$86</f>
        <v>3.5136637332098193</v>
      </c>
      <c r="S2495" s="230" t="e">
        <f>S2492/'Summary (banks)'!$S$86</f>
        <v>#DIV/0!</v>
      </c>
      <c r="T2495" s="230" t="e">
        <f>T2492/'Summary (banks)'!$T$86</f>
        <v>#DIV/0!</v>
      </c>
      <c r="U2495" s="230">
        <f>U2492/'Summary (banks)'!$U$86</f>
        <v>6.1711567891312234E-2</v>
      </c>
      <c r="V2495" s="230" t="e">
        <f>V2492/'Summary (banks)'!$V$86</f>
        <v>#DIV/0!</v>
      </c>
      <c r="W2495" s="230" t="e">
        <f>W2492/'Summary (banks)'!$W$86</f>
        <v>#DIV/0!</v>
      </c>
      <c r="X2495" s="230" t="e">
        <f>X2492/'Summary (banks)'!$X$86</f>
        <v>#DIV/0!</v>
      </c>
      <c r="Z2495" s="397"/>
    </row>
    <row r="2496" spans="1:26" s="230" customFormat="1" ht="15.75" thickBot="1" x14ac:dyDescent="0.3">
      <c r="A2496" s="690"/>
      <c r="B2496" s="688"/>
      <c r="C2496" s="201" t="s">
        <v>498</v>
      </c>
      <c r="D2496" s="201">
        <f t="shared" ref="D2496:X2496" si="155">D2479/D2476</f>
        <v>0.35017027158867642</v>
      </c>
      <c r="E2496" s="201">
        <f t="shared" si="155"/>
        <v>0.21604938271604937</v>
      </c>
      <c r="F2496" s="201">
        <f t="shared" si="155"/>
        <v>6.6929133858267723E-2</v>
      </c>
      <c r="G2496" s="201">
        <f t="shared" si="155"/>
        <v>-3.0833333333333335</v>
      </c>
      <c r="H2496" s="201" t="e">
        <f t="shared" si="155"/>
        <v>#DIV/0!</v>
      </c>
      <c r="I2496" s="201">
        <f t="shared" si="155"/>
        <v>0.25396825396825395</v>
      </c>
      <c r="J2496" s="201">
        <f t="shared" si="155"/>
        <v>0.50765864332603938</v>
      </c>
      <c r="K2496" s="201">
        <f t="shared" si="155"/>
        <v>0.45652173913043476</v>
      </c>
      <c r="L2496" s="201">
        <f t="shared" si="155"/>
        <v>0.54109589041095896</v>
      </c>
      <c r="M2496" s="201">
        <f t="shared" si="155"/>
        <v>0.14634146341463414</v>
      </c>
      <c r="N2496" s="201" t="e">
        <f t="shared" si="155"/>
        <v>#DIV/0!</v>
      </c>
      <c r="O2496" s="201">
        <f t="shared" si="155"/>
        <v>0.39297124600638977</v>
      </c>
      <c r="P2496" s="201" t="e">
        <f t="shared" si="155"/>
        <v>#DIV/0!</v>
      </c>
      <c r="Q2496" s="201" t="e">
        <f t="shared" si="155"/>
        <v>#DIV/0!</v>
      </c>
      <c r="R2496" s="201">
        <f t="shared" si="155"/>
        <v>0.64516129032258063</v>
      </c>
      <c r="S2496" s="201" t="e">
        <f t="shared" si="155"/>
        <v>#DIV/0!</v>
      </c>
      <c r="T2496" s="201" t="e">
        <f t="shared" si="155"/>
        <v>#DIV/0!</v>
      </c>
      <c r="U2496" s="201">
        <f t="shared" si="155"/>
        <v>0.40406199893105293</v>
      </c>
      <c r="V2496" s="201" t="e">
        <f t="shared" si="155"/>
        <v>#DIV/0!</v>
      </c>
      <c r="W2496" s="201" t="e">
        <f t="shared" si="155"/>
        <v>#DIV/0!</v>
      </c>
      <c r="X2496" s="201" t="e">
        <f t="shared" si="155"/>
        <v>#DIV/0!</v>
      </c>
      <c r="Y2496" s="201"/>
      <c r="Z2496" s="407"/>
    </row>
    <row r="2497" spans="1:26" s="230" customFormat="1" x14ac:dyDescent="0.25">
      <c r="A2497" s="690"/>
      <c r="B2497" s="688"/>
      <c r="C2497" s="382" t="s">
        <v>445</v>
      </c>
      <c r="D2497" s="230">
        <f>D2496/'Summary (banks)'!$D$94</f>
        <v>1.8132736093192745</v>
      </c>
      <c r="E2497" s="230">
        <f>E2496/'Summary (banks)'!$E$94</f>
        <v>0.68478046782317026</v>
      </c>
      <c r="F2497" s="230">
        <f>F2496/'Summary (banks)'!$F$94</f>
        <v>0.54203354069691556</v>
      </c>
      <c r="G2497" s="230">
        <f>G2496/'Summary (banks)'!$G$94</f>
        <v>14.74136761622888</v>
      </c>
      <c r="H2497" s="230" t="e">
        <f>H2496/'Summary (banks)'!$H$94</f>
        <v>#DIV/0!</v>
      </c>
      <c r="I2497" s="230">
        <f>I2496/'Summary (banks)'!$I$94</f>
        <v>-2.5495210997509079</v>
      </c>
      <c r="J2497" s="230">
        <f>J2496/'Summary (banks)'!$J$94</f>
        <v>2.2265420661014788</v>
      </c>
      <c r="K2497" s="230">
        <f>K2496/'Summary (banks)'!$K$94</f>
        <v>1.674188409075263</v>
      </c>
      <c r="L2497" s="230">
        <f>L2496/'Summary (banks)'!$L$94</f>
        <v>2.2705485056141748</v>
      </c>
      <c r="M2497" s="230">
        <f>M2496/'Summary (banks)'!$M$94</f>
        <v>0.5288147611942503</v>
      </c>
      <c r="N2497" s="230" t="e">
        <f>N2496/'Summary (banks)'!$N$94</f>
        <v>#DIV/0!</v>
      </c>
      <c r="O2497" s="230">
        <f>O2496/'Summary (banks)'!$O$94</f>
        <v>-2.7265033809050778</v>
      </c>
      <c r="P2497" s="230" t="e">
        <f>P2496/'Summary (banks)'!$P$94</f>
        <v>#DIV/0!</v>
      </c>
      <c r="Q2497" s="230" t="e">
        <f>Q2496/'Summary (banks)'!$Q$94</f>
        <v>#DIV/0!</v>
      </c>
      <c r="R2497" s="230">
        <f>R2496/'Summary (banks)'!$R$94</f>
        <v>1.7170101692869428</v>
      </c>
      <c r="S2497" s="230" t="e">
        <f>S2496/'Summary (banks)'!$S$94</f>
        <v>#DIV/0!</v>
      </c>
      <c r="T2497" s="230" t="e">
        <f>T2496/'Summary (banks)'!$T$94</f>
        <v>#DIV/0!</v>
      </c>
      <c r="U2497" s="230">
        <f>U2496/'Summary (banks)'!$U$94</f>
        <v>1.2137303082108317</v>
      </c>
      <c r="V2497" s="230" t="e">
        <f>V2496/'Summary (banks)'!$V$94</f>
        <v>#DIV/0!</v>
      </c>
      <c r="W2497" s="230" t="e">
        <f>W2496/'Summary (banks)'!$W$94</f>
        <v>#DIV/0!</v>
      </c>
      <c r="X2497" s="230" t="e">
        <f>X2496/'Summary (banks)'!$X$94</f>
        <v>#DIV/0!</v>
      </c>
      <c r="Z2497" s="399"/>
    </row>
    <row r="2498" spans="1:26" s="386" customFormat="1" x14ac:dyDescent="0.25">
      <c r="A2498" s="690"/>
      <c r="B2498" s="688"/>
      <c r="C2498" s="383" t="s">
        <v>446</v>
      </c>
      <c r="D2498" s="264">
        <f>D2496/'Summary (banks)'!$D$97</f>
        <v>1.3262667832098936</v>
      </c>
      <c r="E2498" s="264">
        <f>E2496/'Summary (banks)'!$E$97</f>
        <v>0.4979492808960162</v>
      </c>
      <c r="F2498" s="264">
        <f>F2496/'Summary (banks)'!$F$97</f>
        <v>0.40283978677922971</v>
      </c>
      <c r="G2498" s="264">
        <f>G2496/'Summary (banks)'!$G$97</f>
        <v>2.4821802935010484</v>
      </c>
      <c r="H2498" s="264" t="e">
        <f>H2496/'Summary (banks)'!$H$97</f>
        <v>#DIV/0!</v>
      </c>
      <c r="I2498" s="264">
        <f>I2496/'Summary (banks)'!$I$97</f>
        <v>10.237259816207203</v>
      </c>
      <c r="J2498" s="264">
        <f>J2496/'Summary (banks)'!$J$97</f>
        <v>1.8528731592548737</v>
      </c>
      <c r="K2498" s="264">
        <f>K2496/'Summary (banks)'!$K$97</f>
        <v>1.6187431494336866</v>
      </c>
      <c r="L2498" s="264">
        <f>L2496/'Summary (banks)'!$L$97</f>
        <v>1.6441644081442013</v>
      </c>
      <c r="M2498" s="264">
        <f>M2496/'Summary (banks)'!$M$97</f>
        <v>0.4021636278898979</v>
      </c>
      <c r="N2498" s="264" t="e">
        <f>N2496/'Summary (banks)'!$N$97</f>
        <v>#DIV/0!</v>
      </c>
      <c r="O2498" s="264">
        <f>O2496/'Summary (banks)'!$O$97</f>
        <v>-12.645720508969935</v>
      </c>
      <c r="P2498" s="264" t="e">
        <f>P2496/'Summary (banks)'!$P$97</f>
        <v>#DIV/0!</v>
      </c>
      <c r="Q2498" s="264" t="e">
        <f>Q2496/'Summary (banks)'!$Q$97</f>
        <v>#DIV/0!</v>
      </c>
      <c r="R2498" s="264">
        <f>R2496/'Summary (banks)'!$R$97</f>
        <v>1.4047769645492605</v>
      </c>
      <c r="S2498" s="264" t="e">
        <f>S2496/'Summary (banks)'!$S$97</f>
        <v>#DIV/0!</v>
      </c>
      <c r="T2498" s="264" t="e">
        <f>T2496/'Summary (banks)'!$T$97</f>
        <v>#DIV/0!</v>
      </c>
      <c r="U2498" s="264">
        <f>U2496/'Summary (banks)'!$U$97</f>
        <v>0.9148156517362418</v>
      </c>
      <c r="V2498" s="264" t="e">
        <f>V2496/'Summary (banks)'!$V$97</f>
        <v>#DIV/0!</v>
      </c>
      <c r="W2498" s="264" t="e">
        <f>W2496/'Summary (banks)'!$W$97</f>
        <v>#DIV/0!</v>
      </c>
      <c r="X2498" s="264" t="e">
        <f>X2496/'Summary (banks)'!$X$97</f>
        <v>#DIV/0!</v>
      </c>
      <c r="Y2498" s="264"/>
      <c r="Z2498" s="399"/>
    </row>
    <row r="2499" spans="1:26" s="230" customFormat="1" x14ac:dyDescent="0.25">
      <c r="A2499" s="690"/>
      <c r="B2499" s="688"/>
      <c r="C2499" s="385" t="s">
        <v>447</v>
      </c>
      <c r="D2499" s="230">
        <f>D2496/'Summary (banks)'!$D$105</f>
        <v>1.6140806027629486</v>
      </c>
      <c r="E2499" s="230">
        <f>E2496/'Summary (banks)'!$E$99</f>
        <v>0.38498889164872779</v>
      </c>
      <c r="F2499" s="230">
        <f>F2496/'Summary (banks)'!$F$99</f>
        <v>0.16487083851360684</v>
      </c>
      <c r="G2499" s="230">
        <f>G2496/'Summary (banks)'!$G$99</f>
        <v>-9.2940476190476158</v>
      </c>
      <c r="H2499" s="230" t="e">
        <f>H2496/'Summary (banks)'!$H$99</f>
        <v>#DIV/0!</v>
      </c>
      <c r="I2499" s="230">
        <f>I2496/'Summary (banks)'!$I$99</f>
        <v>1.3722178694756391</v>
      </c>
      <c r="J2499" s="230">
        <f>J2496/'Summary (banks)'!$J$99</f>
        <v>1.397991530147848</v>
      </c>
      <c r="K2499" s="230">
        <f>K2496/'Summary (banks)'!$K$99</f>
        <v>2.2457399566250129</v>
      </c>
      <c r="L2499" s="230">
        <f>L2496/'Summary (banks)'!$L$99</f>
        <v>1.0475164853112306</v>
      </c>
      <c r="M2499" s="230">
        <f>M2496/'Summary (banks)'!$M$99</f>
        <v>0.38720970941766836</v>
      </c>
      <c r="N2499" s="230" t="e">
        <f>N2496/'Summary (banks)'!$N$99</f>
        <v>#DIV/0!</v>
      </c>
      <c r="O2499" s="230">
        <f>O2496/'Summary (banks)'!$O$99</f>
        <v>1.0020041733963665</v>
      </c>
      <c r="P2499" s="230" t="e">
        <f>P2496/'Summary (banks)'!$P$99</f>
        <v>#DIV/0!</v>
      </c>
      <c r="Q2499" s="230" t="e">
        <f>Q2496/'Summary (banks)'!$Q$99</f>
        <v>#DIV/0!</v>
      </c>
      <c r="R2499" s="230">
        <f>R2496/'Summary (banks)'!$R$99</f>
        <v>1.3793721705090469</v>
      </c>
      <c r="S2499" s="230" t="e">
        <f>S2496/'Summary (banks)'!$S$99</f>
        <v>#DIV/0!</v>
      </c>
      <c r="T2499" s="230" t="e">
        <f>T2496/'Summary (banks)'!$T$99</f>
        <v>#DIV/0!</v>
      </c>
      <c r="U2499" s="230">
        <f>U2496/'Summary (banks)'!$U$99</f>
        <v>0.59166440524535047</v>
      </c>
      <c r="V2499" s="230" t="e">
        <f>V2496/'Summary (banks)'!$V$99</f>
        <v>#DIV/0!</v>
      </c>
      <c r="W2499" s="230" t="e">
        <f>W2496/'Summary (banks)'!$W$99</f>
        <v>#DIV/0!</v>
      </c>
      <c r="X2499" s="230" t="e">
        <f>X2496/'Summary (banks)'!$X$99</f>
        <v>#DIV/0!</v>
      </c>
      <c r="Z2499" s="399"/>
    </row>
    <row r="2500" spans="1:26" s="51" customFormat="1" ht="15.75" thickBot="1" x14ac:dyDescent="0.3">
      <c r="A2500" s="422"/>
      <c r="B2500" s="423"/>
      <c r="C2500" s="424"/>
      <c r="D2500" s="425"/>
      <c r="E2500" s="426"/>
      <c r="F2500" s="426"/>
      <c r="G2500" s="426"/>
      <c r="H2500" s="426"/>
      <c r="I2500" s="426"/>
      <c r="J2500" s="426"/>
      <c r="K2500" s="426"/>
      <c r="L2500" s="426"/>
      <c r="M2500" s="426"/>
      <c r="N2500" s="426"/>
      <c r="O2500" s="426"/>
      <c r="P2500" s="426"/>
      <c r="Q2500" s="426"/>
      <c r="R2500" s="426"/>
      <c r="S2500" s="426"/>
      <c r="T2500" s="426"/>
      <c r="U2500" s="426"/>
      <c r="V2500" s="426"/>
      <c r="W2500" s="426"/>
      <c r="X2500" s="426"/>
      <c r="Y2500" s="97"/>
      <c r="Z2500" s="97"/>
    </row>
    <row r="2501" spans="1:26" s="204" customFormat="1" ht="15.75" thickBot="1" x14ac:dyDescent="0.3">
      <c r="A2501" s="682" t="s">
        <v>410</v>
      </c>
      <c r="B2501" s="684" t="s">
        <v>331</v>
      </c>
      <c r="C2501" s="188" t="s">
        <v>2</v>
      </c>
      <c r="D2501" s="203">
        <f>SUM(E2501:X2501)</f>
        <v>26.181658000000002</v>
      </c>
      <c r="E2501" s="203"/>
      <c r="F2501" s="203"/>
      <c r="G2501" s="203">
        <f>RBS!C28</f>
        <v>26.181658000000002</v>
      </c>
      <c r="H2501" s="203"/>
      <c r="I2501" s="203"/>
      <c r="J2501" s="188"/>
      <c r="K2501" s="188"/>
      <c r="L2501" s="188"/>
      <c r="M2501" s="188"/>
      <c r="N2501" s="188"/>
      <c r="O2501" s="188"/>
      <c r="P2501" s="188"/>
      <c r="Q2501" s="188"/>
      <c r="R2501" s="188"/>
      <c r="S2501" s="188"/>
      <c r="T2501" s="188"/>
      <c r="U2501" s="188"/>
      <c r="V2501" s="188"/>
      <c r="W2501" s="188"/>
      <c r="X2501" s="188"/>
      <c r="Y2501" s="188"/>
      <c r="Z2501" s="404"/>
    </row>
    <row r="2502" spans="1:26" s="23" customFormat="1" x14ac:dyDescent="0.25">
      <c r="A2502" s="683"/>
      <c r="B2502" s="685"/>
      <c r="C2502" s="189" t="s">
        <v>333</v>
      </c>
      <c r="D2502" s="230">
        <f>D2501/'Summary (banks)'!$D$3</f>
        <v>5.3606182833928744E-5</v>
      </c>
      <c r="E2502" s="230">
        <f>E2501/'Summary (banks)'!$E$3</f>
        <v>0</v>
      </c>
      <c r="F2502" s="230">
        <f>F2501/'Summary (banks)'!$F$3</f>
        <v>0</v>
      </c>
      <c r="G2502" s="230">
        <f>G2501/'Summary (banks)'!$G$3</f>
        <v>1.4702468467074211E-3</v>
      </c>
      <c r="H2502" s="230">
        <f>H2501/'Summary (banks)'!$H$3</f>
        <v>0</v>
      </c>
      <c r="I2502" s="230">
        <f>I2501/'Summary (banks)'!$I$3</f>
        <v>0</v>
      </c>
      <c r="J2502" s="230">
        <f>J2501/'Summary (banks)'!$J$3</f>
        <v>0</v>
      </c>
      <c r="K2502" s="230">
        <f>K2501/'Summary (banks)'!$K$3</f>
        <v>0</v>
      </c>
      <c r="L2502" s="230">
        <f>L2501/'Summary (banks)'!$L$3</f>
        <v>0</v>
      </c>
      <c r="M2502" s="230">
        <f>M2501/'Summary (banks)'!$M$3</f>
        <v>0</v>
      </c>
      <c r="N2502" s="230">
        <f>N2501/'Summary (banks)'!$N$3</f>
        <v>0</v>
      </c>
      <c r="O2502" s="230">
        <f>O2501/'Summary (banks)'!$O$3</f>
        <v>0</v>
      </c>
      <c r="P2502" s="230">
        <f>P2501/'Summary (banks)'!$P$3</f>
        <v>0</v>
      </c>
      <c r="Q2502" s="230">
        <f>Q2501/'Summary (banks)'!$Q$3</f>
        <v>0</v>
      </c>
      <c r="R2502" s="230">
        <f>R2501/'Summary (banks)'!$R$3</f>
        <v>0</v>
      </c>
      <c r="S2502" s="230">
        <f>S2501/'Summary (banks)'!$S$3</f>
        <v>0</v>
      </c>
      <c r="T2502" s="230">
        <f>T2501/'Summary (banks)'!$T$3</f>
        <v>0</v>
      </c>
      <c r="U2502" s="230">
        <f>U2501/'Summary (banks)'!$U$3</f>
        <v>0</v>
      </c>
      <c r="V2502" s="230">
        <f>V2501/'Summary (banks)'!$V$3</f>
        <v>0</v>
      </c>
      <c r="W2502" s="230">
        <f>W2501/'Summary (banks)'!$W$3</f>
        <v>0</v>
      </c>
      <c r="X2502" s="230">
        <f>X2501/'Summary (banks)'!$X$3</f>
        <v>0</v>
      </c>
      <c r="Y2502" s="204"/>
      <c r="Z2502" s="397"/>
    </row>
    <row r="2503" spans="1:26" s="360" customFormat="1" ht="15.75" thickBot="1" x14ac:dyDescent="0.3">
      <c r="A2503" s="683"/>
      <c r="B2503" s="685"/>
      <c r="C2503" s="359" t="s">
        <v>334</v>
      </c>
      <c r="D2503" s="264">
        <f>D2501/'Summary (banks)'!$D$7</f>
        <v>1.0212884058429887E-4</v>
      </c>
      <c r="E2503" s="264">
        <f>E2501/'Summary (banks)'!$E$7</f>
        <v>0</v>
      </c>
      <c r="F2503" s="264">
        <f>F2501/'Summary (banks)'!$F$7</f>
        <v>0</v>
      </c>
      <c r="G2503" s="264">
        <f>G2501/'Summary (banks)'!$G$7</f>
        <v>9.8958333333333329E-3</v>
      </c>
      <c r="H2503" s="264">
        <f>H2501/'Summary (banks)'!$H$7</f>
        <v>0</v>
      </c>
      <c r="I2503" s="264">
        <f>I2501/'Summary (banks)'!$I$7</f>
        <v>0</v>
      </c>
      <c r="J2503" s="264">
        <f>J2501/'Summary (banks)'!$J$7</f>
        <v>0</v>
      </c>
      <c r="K2503" s="264">
        <f>K2501/'Summary (banks)'!$K$7</f>
        <v>0</v>
      </c>
      <c r="L2503" s="264">
        <f>L2501/'Summary (banks)'!$L$7</f>
        <v>0</v>
      </c>
      <c r="M2503" s="264">
        <f>M2501/'Summary (banks)'!$M$7</f>
        <v>0</v>
      </c>
      <c r="N2503" s="264">
        <f>N2501/'Summary (banks)'!$N$7</f>
        <v>0</v>
      </c>
      <c r="O2503" s="264">
        <f>O2501/'Summary (banks)'!$O$7</f>
        <v>0</v>
      </c>
      <c r="P2503" s="264">
        <f>P2501/'Summary (banks)'!$P$7</f>
        <v>0</v>
      </c>
      <c r="Q2503" s="264">
        <f>Q2501/'Summary (banks)'!$Q$7</f>
        <v>0</v>
      </c>
      <c r="R2503" s="264">
        <f>R2501/'Summary (banks)'!$R$7</f>
        <v>0</v>
      </c>
      <c r="S2503" s="264">
        <f>S2501/'Summary (banks)'!$S$7</f>
        <v>0</v>
      </c>
      <c r="T2503" s="264">
        <f>T2501/'Summary (banks)'!$T$7</f>
        <v>0</v>
      </c>
      <c r="U2503" s="264">
        <f>U2501/'Summary (banks)'!$U$7</f>
        <v>0</v>
      </c>
      <c r="V2503" s="264">
        <f>V2501/'Summary (banks)'!$V$7</f>
        <v>0</v>
      </c>
      <c r="W2503" s="264">
        <f>W2501/'Summary (banks)'!$W$7</f>
        <v>0</v>
      </c>
      <c r="X2503" s="264">
        <f>X2501/'Summary (banks)'!$X$7</f>
        <v>0</v>
      </c>
      <c r="Z2503" s="397"/>
    </row>
    <row r="2504" spans="1:26" s="204" customFormat="1" ht="15.75" thickBot="1" x14ac:dyDescent="0.3">
      <c r="A2504" s="683"/>
      <c r="B2504" s="685"/>
      <c r="C2504" s="188" t="s">
        <v>6</v>
      </c>
      <c r="D2504" s="203">
        <f>SUM(E2504:X2504)</f>
        <v>17.913765999999999</v>
      </c>
      <c r="E2504" s="203"/>
      <c r="F2504" s="203"/>
      <c r="G2504" s="203">
        <f>RBS!E28</f>
        <v>17.913765999999999</v>
      </c>
      <c r="H2504" s="203"/>
      <c r="I2504" s="203"/>
      <c r="J2504" s="188"/>
      <c r="K2504" s="188"/>
      <c r="L2504" s="188"/>
      <c r="M2504" s="188"/>
      <c r="N2504" s="188"/>
      <c r="O2504" s="188"/>
      <c r="P2504" s="188"/>
      <c r="Q2504" s="188"/>
      <c r="R2504" s="188"/>
      <c r="S2504" s="188"/>
      <c r="T2504" s="188"/>
      <c r="U2504" s="188"/>
      <c r="V2504" s="188"/>
      <c r="W2504" s="188"/>
      <c r="X2504" s="188"/>
      <c r="Y2504" s="188"/>
      <c r="Z2504" s="404"/>
    </row>
    <row r="2505" spans="1:26" s="23" customFormat="1" x14ac:dyDescent="0.25">
      <c r="A2505" s="683"/>
      <c r="B2505" s="685"/>
      <c r="C2505" s="189" t="s">
        <v>335</v>
      </c>
      <c r="D2505" s="230">
        <f>D2504/'Summary (banks)'!$D$29</f>
        <v>1.8992787204342272E-4</v>
      </c>
      <c r="E2505" s="230">
        <f>E2504/'Summary (banks)'!$E$29</f>
        <v>0</v>
      </c>
      <c r="F2505" s="230">
        <f>F2504/'Summary (banks)'!$F$29</f>
        <v>0</v>
      </c>
      <c r="G2505" s="230">
        <f>G2504/'Summary (banks)'!$G$29</f>
        <v>-4.809470958194598E-3</v>
      </c>
      <c r="H2505" s="230">
        <f>H2504/'Summary (banks)'!$H$29</f>
        <v>0</v>
      </c>
      <c r="I2505" s="230">
        <f>I2504/'Summary (banks)'!$I$29</f>
        <v>0</v>
      </c>
      <c r="J2505" s="230">
        <f>J2504/'Summary (banks)'!$J$29</f>
        <v>0</v>
      </c>
      <c r="K2505" s="230">
        <f>K2504/'Summary (banks)'!$K$29</f>
        <v>0</v>
      </c>
      <c r="L2505" s="230">
        <f>L2504/'Summary (banks)'!$L$29</f>
        <v>0</v>
      </c>
      <c r="M2505" s="230">
        <f>M2504/'Summary (banks)'!$M$29</f>
        <v>0</v>
      </c>
      <c r="N2505" s="230">
        <f>N2504/'Summary (banks)'!$N$29</f>
        <v>0</v>
      </c>
      <c r="O2505" s="230">
        <f>O2504/'Summary (banks)'!$O$29</f>
        <v>0</v>
      </c>
      <c r="P2505" s="230">
        <f>P2504/'Summary (banks)'!$P$29</f>
        <v>0</v>
      </c>
      <c r="Q2505" s="230">
        <f>Q2504/'Summary (banks)'!$Q$29</f>
        <v>0</v>
      </c>
      <c r="R2505" s="230">
        <f>R2504/'Summary (banks)'!$R$29</f>
        <v>0</v>
      </c>
      <c r="S2505" s="230">
        <f>S2504/'Summary (banks)'!$S$29</f>
        <v>0</v>
      </c>
      <c r="T2505" s="230">
        <f>T2504/'Summary (banks)'!$T$29</f>
        <v>0</v>
      </c>
      <c r="U2505" s="230">
        <f>U2504/'Summary (banks)'!$U$29</f>
        <v>0</v>
      </c>
      <c r="V2505" s="230">
        <f>V2504/'Summary (banks)'!$V$29</f>
        <v>0</v>
      </c>
      <c r="W2505" s="230">
        <f>W2504/'Summary (banks)'!$W$29</f>
        <v>0</v>
      </c>
      <c r="X2505" s="230">
        <f>X2504/'Summary (banks)'!$X$29</f>
        <v>0</v>
      </c>
      <c r="Y2505" s="204"/>
      <c r="Z2505" s="397"/>
    </row>
    <row r="2506" spans="1:26" s="360" customFormat="1" ht="15.75" thickBot="1" x14ac:dyDescent="0.3">
      <c r="A2506" s="683"/>
      <c r="B2506" s="685"/>
      <c r="C2506" s="359" t="s">
        <v>336</v>
      </c>
      <c r="D2506" s="264">
        <f>D2504/'Summary (banks)'!$D$33</f>
        <v>2.6466089247957679E-4</v>
      </c>
      <c r="E2506" s="264">
        <f>E2504/'Summary (banks)'!$E$33</f>
        <v>0</v>
      </c>
      <c r="F2506" s="264">
        <f>F2504/'Summary (banks)'!$F$33</f>
        <v>0</v>
      </c>
      <c r="G2506" s="264">
        <f>G2504/'Summary (banks)'!$G$33</f>
        <v>-5.4507337526205442E-3</v>
      </c>
      <c r="H2506" s="264">
        <f>H2504/'Summary (banks)'!$H$33</f>
        <v>0</v>
      </c>
      <c r="I2506" s="264">
        <f>I2504/'Summary (banks)'!$I$33</f>
        <v>0</v>
      </c>
      <c r="J2506" s="264">
        <f>J2504/'Summary (banks)'!$J$33</f>
        <v>0</v>
      </c>
      <c r="K2506" s="264">
        <f>K2504/'Summary (banks)'!$K$33</f>
        <v>0</v>
      </c>
      <c r="L2506" s="264">
        <f>L2504/'Summary (banks)'!$L$33</f>
        <v>0</v>
      </c>
      <c r="M2506" s="264">
        <f>M2504/'Summary (banks)'!$M$33</f>
        <v>0</v>
      </c>
      <c r="N2506" s="264">
        <f>N2504/'Summary (banks)'!$N$33</f>
        <v>0</v>
      </c>
      <c r="O2506" s="264">
        <f>O2504/'Summary (banks)'!$O$33</f>
        <v>0</v>
      </c>
      <c r="P2506" s="264">
        <f>P2504/'Summary (banks)'!$P$33</f>
        <v>0</v>
      </c>
      <c r="Q2506" s="264">
        <f>Q2504/'Summary (banks)'!$Q$33</f>
        <v>0</v>
      </c>
      <c r="R2506" s="264">
        <f>R2504/'Summary (banks)'!$R$33</f>
        <v>0</v>
      </c>
      <c r="S2506" s="264">
        <f>S2504/'Summary (banks)'!$S$33</f>
        <v>0</v>
      </c>
      <c r="T2506" s="264">
        <f>T2504/'Summary (banks)'!$T$33</f>
        <v>0</v>
      </c>
      <c r="U2506" s="264">
        <f>U2504/'Summary (banks)'!$U$33</f>
        <v>0</v>
      </c>
      <c r="V2506" s="264">
        <f>V2504/'Summary (banks)'!$V$33</f>
        <v>0</v>
      </c>
      <c r="W2506" s="264">
        <f>W2504/'Summary (banks)'!$W$33</f>
        <v>0</v>
      </c>
      <c r="X2506" s="264">
        <f>X2504/'Summary (banks)'!$X$33</f>
        <v>0</v>
      </c>
      <c r="Z2506" s="397"/>
    </row>
    <row r="2507" spans="1:26" s="204" customFormat="1" ht="15.75" thickBot="1" x14ac:dyDescent="0.3">
      <c r="A2507" s="683"/>
      <c r="B2507" s="685"/>
      <c r="C2507" s="188" t="s">
        <v>400</v>
      </c>
      <c r="D2507" s="203">
        <f>SUM(E2507:X2507)</f>
        <v>4.1339459999999999</v>
      </c>
      <c r="E2507" s="203"/>
      <c r="F2507" s="203"/>
      <c r="G2507" s="203">
        <f>RBS!F28</f>
        <v>4.1339459999999999</v>
      </c>
      <c r="H2507" s="203"/>
      <c r="I2507" s="203"/>
      <c r="J2507" s="188"/>
      <c r="K2507" s="188"/>
      <c r="L2507" s="188"/>
      <c r="M2507" s="188"/>
      <c r="N2507" s="188"/>
      <c r="O2507" s="188"/>
      <c r="P2507" s="188"/>
      <c r="Q2507" s="188"/>
      <c r="R2507" s="188"/>
      <c r="S2507" s="188"/>
      <c r="T2507" s="188"/>
      <c r="U2507" s="188"/>
      <c r="V2507" s="188"/>
      <c r="W2507" s="188"/>
      <c r="X2507" s="188"/>
      <c r="Y2507" s="188"/>
      <c r="Z2507" s="404"/>
    </row>
    <row r="2508" spans="1:26" s="23" customFormat="1" x14ac:dyDescent="0.25">
      <c r="A2508" s="683"/>
      <c r="B2508" s="685"/>
      <c r="C2508" s="189" t="s">
        <v>401</v>
      </c>
      <c r="D2508" s="230">
        <f>D2507/'Summary (banks)'!$D$42</f>
        <v>1.4818400265051893E-4</v>
      </c>
      <c r="E2508" s="230">
        <f>E2507/'Summary (banks)'!$E$42</f>
        <v>0</v>
      </c>
      <c r="F2508" s="230">
        <f>F2507/'Summary (banks)'!$F$42</f>
        <v>0</v>
      </c>
      <c r="G2508" s="230">
        <f>G2507/'Summary (banks)'!$G$42</f>
        <v>5.3571428571428575E-2</v>
      </c>
      <c r="H2508" s="230">
        <f>H2507/'Summary (banks)'!$H$42</f>
        <v>0</v>
      </c>
      <c r="I2508" s="230">
        <f>I2507/'Summary (banks)'!$I$42</f>
        <v>0</v>
      </c>
      <c r="J2508" s="230">
        <f>J2507/'Summary (banks)'!$J$42</f>
        <v>0</v>
      </c>
      <c r="K2508" s="230">
        <f>K2507/'Summary (banks)'!$K$42</f>
        <v>0</v>
      </c>
      <c r="L2508" s="230">
        <f>L2507/'Summary (banks)'!$L$42</f>
        <v>0</v>
      </c>
      <c r="M2508" s="230">
        <f>M2507/'Summary (banks)'!$M$42</f>
        <v>0</v>
      </c>
      <c r="N2508" s="230">
        <f>N2507/'Summary (banks)'!$N$42</f>
        <v>0</v>
      </c>
      <c r="O2508" s="230">
        <f>O2507/'Summary (banks)'!$O$42</f>
        <v>0</v>
      </c>
      <c r="P2508" s="230">
        <f>P2507/'Summary (banks)'!$P$42</f>
        <v>0</v>
      </c>
      <c r="Q2508" s="230">
        <f>Q2507/'Summary (banks)'!$Q$42</f>
        <v>0</v>
      </c>
      <c r="R2508" s="230">
        <f>R2507/'Summary (banks)'!$R$42</f>
        <v>0</v>
      </c>
      <c r="S2508" s="230">
        <f>S2507/'Summary (banks)'!$S$42</f>
        <v>0</v>
      </c>
      <c r="T2508" s="230">
        <f>T2507/'Summary (banks)'!$T$42</f>
        <v>0</v>
      </c>
      <c r="U2508" s="230">
        <f>U2507/'Summary (banks)'!$U$42</f>
        <v>0</v>
      </c>
      <c r="V2508" s="230">
        <f>V2507/'Summary (banks)'!$V$42</f>
        <v>0</v>
      </c>
      <c r="W2508" s="230">
        <f>W2507/'Summary (banks)'!$W$42</f>
        <v>0</v>
      </c>
      <c r="X2508" s="230">
        <f>X2507/'Summary (banks)'!$X$42</f>
        <v>0</v>
      </c>
      <c r="Y2508" s="204"/>
      <c r="Z2508" s="397"/>
    </row>
    <row r="2509" spans="1:26" s="360" customFormat="1" ht="15.75" thickBot="1" x14ac:dyDescent="0.3">
      <c r="A2509" s="683"/>
      <c r="B2509" s="685"/>
      <c r="C2509" s="359" t="s">
        <v>402</v>
      </c>
      <c r="D2509" s="264">
        <f>D2507/'Summary (banks)'!$D$46</f>
        <v>2.2182420296999318E-4</v>
      </c>
      <c r="E2509" s="264">
        <f>E2507/'Summary (banks)'!$E$46</f>
        <v>0</v>
      </c>
      <c r="F2509" s="264">
        <f>F2507/'Summary (banks)'!$F$46</f>
        <v>0</v>
      </c>
      <c r="G2509" s="264">
        <f>G2507/'Summary (banks)'!$G$46</f>
        <v>-2.6315789473684206E-2</v>
      </c>
      <c r="H2509" s="264">
        <f>H2507/'Summary (banks)'!$H$46</f>
        <v>0</v>
      </c>
      <c r="I2509" s="264">
        <f>I2507/'Summary (banks)'!$I$46</f>
        <v>0</v>
      </c>
      <c r="J2509" s="264">
        <f>J2507/'Summary (banks)'!$J$46</f>
        <v>0</v>
      </c>
      <c r="K2509" s="264">
        <f>K2507/'Summary (banks)'!$K$46</f>
        <v>0</v>
      </c>
      <c r="L2509" s="264">
        <f>L2507/'Summary (banks)'!$L$46</f>
        <v>0</v>
      </c>
      <c r="M2509" s="264">
        <f>M2507/'Summary (banks)'!$M$46</f>
        <v>0</v>
      </c>
      <c r="N2509" s="264">
        <f>N2507/'Summary (banks)'!$N$46</f>
        <v>0</v>
      </c>
      <c r="O2509" s="264">
        <f>O2507/'Summary (banks)'!$O$46</f>
        <v>0</v>
      </c>
      <c r="P2509" s="264">
        <f>P2507/'Summary (banks)'!$P$46</f>
        <v>0</v>
      </c>
      <c r="Q2509" s="264">
        <f>Q2507/'Summary (banks)'!$Q$46</f>
        <v>0</v>
      </c>
      <c r="R2509" s="264">
        <f>R2507/'Summary (banks)'!$R$46</f>
        <v>0</v>
      </c>
      <c r="S2509" s="264">
        <f>S2507/'Summary (banks)'!$S$46</f>
        <v>0</v>
      </c>
      <c r="T2509" s="264">
        <f>T2507/'Summary (banks)'!$T$46</f>
        <v>0</v>
      </c>
      <c r="U2509" s="264">
        <f>U2507/'Summary (banks)'!$U$46</f>
        <v>0</v>
      </c>
      <c r="V2509" s="264">
        <f>V2507/'Summary (banks)'!$V$46</f>
        <v>0</v>
      </c>
      <c r="W2509" s="264">
        <f>W2507/'Summary (banks)'!$W$46</f>
        <v>0</v>
      </c>
      <c r="X2509" s="264">
        <f>X2507/'Summary (banks)'!$X$46</f>
        <v>0</v>
      </c>
      <c r="Z2509" s="397"/>
    </row>
    <row r="2510" spans="1:26" s="204" customFormat="1" ht="15.75" thickBot="1" x14ac:dyDescent="0.3">
      <c r="A2510" s="683"/>
      <c r="B2510" s="685"/>
      <c r="C2510" s="188" t="s">
        <v>3</v>
      </c>
      <c r="D2510" s="188">
        <f>SUM(E2510:X2510)</f>
        <v>105</v>
      </c>
      <c r="E2510" s="188"/>
      <c r="F2510" s="188"/>
      <c r="G2510" s="188">
        <f>RBS!D28</f>
        <v>105</v>
      </c>
      <c r="H2510" s="188"/>
      <c r="I2510" s="188"/>
      <c r="J2510" s="188"/>
      <c r="K2510" s="188"/>
      <c r="L2510" s="188"/>
      <c r="M2510" s="188"/>
      <c r="N2510" s="188"/>
      <c r="O2510" s="188"/>
      <c r="P2510" s="188"/>
      <c r="Q2510" s="188"/>
      <c r="R2510" s="188"/>
      <c r="S2510" s="188"/>
      <c r="T2510" s="188"/>
      <c r="U2510" s="188"/>
      <c r="V2510" s="188"/>
      <c r="W2510" s="188"/>
      <c r="X2510" s="188"/>
      <c r="Y2510" s="188"/>
      <c r="Z2510" s="404"/>
    </row>
    <row r="2511" spans="1:26" s="23" customFormat="1" x14ac:dyDescent="0.25">
      <c r="A2511" s="683"/>
      <c r="B2511" s="685"/>
      <c r="C2511" s="189" t="s">
        <v>337</v>
      </c>
      <c r="D2511" s="230">
        <f>D2510/'Summary (banks)'!$D$16</f>
        <v>5.0056874143669901E-5</v>
      </c>
      <c r="E2511" s="230">
        <f>E2510/'Summary (banks)'!$E$16</f>
        <v>0</v>
      </c>
      <c r="F2511" s="230">
        <f>F2510/'Summary (banks)'!$F$16</f>
        <v>0</v>
      </c>
      <c r="G2511" s="230">
        <f>G2510/'Summary (banks)'!$G$16</f>
        <v>1.1433051318067487E-3</v>
      </c>
      <c r="H2511" s="230">
        <f>H2510/'Summary (banks)'!$H$16</f>
        <v>0</v>
      </c>
      <c r="I2511" s="230">
        <f>I2510/'Summary (banks)'!$I$16</f>
        <v>0</v>
      </c>
      <c r="J2511" s="230">
        <f>J2510/'Summary (banks)'!$J$16</f>
        <v>0</v>
      </c>
      <c r="K2511" s="230">
        <f>K2510/'Summary (banks)'!$K$16</f>
        <v>0</v>
      </c>
      <c r="L2511" s="230">
        <f>L2510/'Summary (banks)'!$L$16</f>
        <v>0</v>
      </c>
      <c r="M2511" s="230">
        <f>M2510/'Summary (banks)'!$M$16</f>
        <v>0</v>
      </c>
      <c r="N2511" s="230">
        <f>N2510/'Summary (banks)'!$N$16</f>
        <v>0</v>
      </c>
      <c r="O2511" s="230">
        <f>O2510/'Summary (banks)'!$O$16</f>
        <v>0</v>
      </c>
      <c r="P2511" s="230">
        <f>P2510/'Summary (banks)'!$P$16</f>
        <v>0</v>
      </c>
      <c r="Q2511" s="230">
        <f>Q2510/'Summary (banks)'!$Q$16</f>
        <v>0</v>
      </c>
      <c r="R2511" s="230">
        <f>R2510/'Summary (banks)'!$R$16</f>
        <v>0</v>
      </c>
      <c r="S2511" s="230">
        <f>S2510/'Summary (banks)'!$S$16</f>
        <v>0</v>
      </c>
      <c r="T2511" s="230">
        <f>T2510/'Summary (banks)'!$T$16</f>
        <v>0</v>
      </c>
      <c r="U2511" s="230">
        <f>U2510/'Summary (banks)'!$U$16</f>
        <v>0</v>
      </c>
      <c r="V2511" s="230">
        <f>V2510/'Summary (banks)'!$V$16</f>
        <v>0</v>
      </c>
      <c r="W2511" s="230">
        <f>W2510/'Summary (banks)'!$W$16</f>
        <v>0</v>
      </c>
      <c r="X2511" s="230">
        <f>X2510/'Summary (banks)'!$X$16</f>
        <v>0</v>
      </c>
      <c r="Y2511" s="204"/>
      <c r="Z2511" s="397"/>
    </row>
    <row r="2512" spans="1:26" s="365" customFormat="1" ht="15.75" thickBot="1" x14ac:dyDescent="0.3">
      <c r="A2512" s="683"/>
      <c r="B2512" s="685"/>
      <c r="C2512" s="359" t="s">
        <v>338</v>
      </c>
      <c r="D2512" s="264">
        <f>D2510/'Summary (banks)'!$D$20</f>
        <v>8.9571413581926708E-5</v>
      </c>
      <c r="E2512" s="264">
        <f>E2510/'Summary (banks)'!$E$20</f>
        <v>0</v>
      </c>
      <c r="F2512" s="264">
        <f>F2510/'Summary (banks)'!$F$20</f>
        <v>0</v>
      </c>
      <c r="G2512" s="264">
        <f>G2510/'Summary (banks)'!$G$20</f>
        <v>3.8501026694045173E-3</v>
      </c>
      <c r="H2512" s="264">
        <f>H2510/'Summary (banks)'!$H$20</f>
        <v>0</v>
      </c>
      <c r="I2512" s="264">
        <f>I2510/'Summary (banks)'!$I$20</f>
        <v>0</v>
      </c>
      <c r="J2512" s="264">
        <f>J2510/'Summary (banks)'!$J$20</f>
        <v>0</v>
      </c>
      <c r="K2512" s="264">
        <f>K2510/'Summary (banks)'!$K$20</f>
        <v>0</v>
      </c>
      <c r="L2512" s="264">
        <f>L2510/'Summary (banks)'!$L$20</f>
        <v>0</v>
      </c>
      <c r="M2512" s="264">
        <f>M2510/'Summary (banks)'!$M$20</f>
        <v>0</v>
      </c>
      <c r="N2512" s="264">
        <f>N2510/'Summary (banks)'!$N$20</f>
        <v>0</v>
      </c>
      <c r="O2512" s="264">
        <f>O2510/'Summary (banks)'!$O$20</f>
        <v>0</v>
      </c>
      <c r="P2512" s="264">
        <f>P2510/'Summary (banks)'!$P$20</f>
        <v>0</v>
      </c>
      <c r="Q2512" s="264">
        <f>Q2510/'Summary (banks)'!$Q$20</f>
        <v>0</v>
      </c>
      <c r="R2512" s="264">
        <f>R2510/'Summary (banks)'!$R$20</f>
        <v>0</v>
      </c>
      <c r="S2512" s="264">
        <f>S2510/'Summary (banks)'!$S$20</f>
        <v>0</v>
      </c>
      <c r="T2512" s="264">
        <f>T2510/'Summary (banks)'!$T$20</f>
        <v>0</v>
      </c>
      <c r="U2512" s="264">
        <f>U2510/'Summary (banks)'!$U$20</f>
        <v>0</v>
      </c>
      <c r="V2512" s="264">
        <f>V2510/'Summary (banks)'!$V$20</f>
        <v>0</v>
      </c>
      <c r="W2512" s="264">
        <f>W2510/'Summary (banks)'!$W$20</f>
        <v>0</v>
      </c>
      <c r="X2512" s="264">
        <f>X2510/'Summary (banks)'!$X$20</f>
        <v>0</v>
      </c>
      <c r="Y2512" s="360"/>
      <c r="Z2512" s="397"/>
    </row>
    <row r="2513" spans="1:26" s="230" customFormat="1" ht="15" customHeight="1" thickTop="1" thickBot="1" x14ac:dyDescent="0.3">
      <c r="A2513" s="683"/>
      <c r="B2513" s="685"/>
      <c r="C2513" s="190" t="s">
        <v>405</v>
      </c>
      <c r="D2513" s="188"/>
      <c r="E2513" s="190"/>
      <c r="F2513" s="190"/>
      <c r="G2513" s="190"/>
      <c r="H2513" s="188"/>
      <c r="I2513" s="188"/>
      <c r="J2513" s="190"/>
      <c r="K2513" s="190"/>
      <c r="L2513" s="190"/>
      <c r="M2513" s="190"/>
      <c r="N2513" s="190"/>
      <c r="O2513" s="190"/>
      <c r="P2513" s="188"/>
      <c r="Q2513" s="188"/>
      <c r="R2513" s="190"/>
      <c r="S2513" s="190"/>
      <c r="T2513" s="188"/>
      <c r="U2513" s="188"/>
      <c r="V2513" s="188"/>
      <c r="W2513" s="188"/>
      <c r="X2513" s="188"/>
      <c r="Y2513" s="190"/>
      <c r="Z2513" s="405"/>
    </row>
    <row r="2514" spans="1:26" s="204" customFormat="1" ht="15.75" thickBot="1" x14ac:dyDescent="0.3">
      <c r="A2514" s="683"/>
      <c r="B2514" s="686"/>
      <c r="C2514" s="191" t="s">
        <v>406</v>
      </c>
      <c r="D2514" s="192"/>
      <c r="E2514" s="192"/>
      <c r="F2514" s="192"/>
      <c r="G2514" s="192"/>
      <c r="H2514" s="192"/>
      <c r="I2514" s="192"/>
      <c r="J2514" s="192"/>
      <c r="K2514" s="192"/>
      <c r="L2514" s="192"/>
      <c r="M2514" s="192"/>
      <c r="N2514" s="192"/>
      <c r="O2514" s="192"/>
      <c r="P2514" s="192"/>
      <c r="Q2514" s="192"/>
      <c r="R2514" s="192"/>
      <c r="S2514" s="192"/>
      <c r="T2514" s="192"/>
      <c r="U2514" s="192"/>
      <c r="V2514" s="192"/>
      <c r="W2514" s="192"/>
      <c r="X2514" s="192"/>
      <c r="Y2514" s="192"/>
      <c r="Z2514" s="398"/>
    </row>
    <row r="2515" spans="1:26" s="23" customFormat="1" ht="16.5" thickTop="1" thickBot="1" x14ac:dyDescent="0.3">
      <c r="A2515" s="683"/>
      <c r="B2515" s="687" t="s">
        <v>82</v>
      </c>
      <c r="C2515" s="200" t="s">
        <v>91</v>
      </c>
      <c r="D2515" s="200">
        <f>D2507/D2504</f>
        <v>0.23076923076923078</v>
      </c>
      <c r="E2515" s="200" t="e">
        <f>E2507/E2504</f>
        <v>#DIV/0!</v>
      </c>
      <c r="F2515" s="200" t="e">
        <f t="shared" ref="F2515:X2515" si="156">F2507/F2504</f>
        <v>#DIV/0!</v>
      </c>
      <c r="G2515" s="200">
        <f t="shared" si="156"/>
        <v>0.23076923076923078</v>
      </c>
      <c r="H2515" s="200" t="e">
        <f t="shared" si="156"/>
        <v>#DIV/0!</v>
      </c>
      <c r="I2515" s="200" t="e">
        <f t="shared" si="156"/>
        <v>#DIV/0!</v>
      </c>
      <c r="J2515" s="200" t="e">
        <f t="shared" si="156"/>
        <v>#DIV/0!</v>
      </c>
      <c r="K2515" s="200" t="e">
        <f t="shared" si="156"/>
        <v>#DIV/0!</v>
      </c>
      <c r="L2515" s="200" t="e">
        <f t="shared" si="156"/>
        <v>#DIV/0!</v>
      </c>
      <c r="M2515" s="200" t="e">
        <f t="shared" si="156"/>
        <v>#DIV/0!</v>
      </c>
      <c r="N2515" s="200" t="e">
        <f t="shared" si="156"/>
        <v>#DIV/0!</v>
      </c>
      <c r="O2515" s="200" t="e">
        <f t="shared" si="156"/>
        <v>#DIV/0!</v>
      </c>
      <c r="P2515" s="200" t="e">
        <f t="shared" si="156"/>
        <v>#DIV/0!</v>
      </c>
      <c r="Q2515" s="200" t="e">
        <f t="shared" si="156"/>
        <v>#DIV/0!</v>
      </c>
      <c r="R2515" s="200" t="e">
        <f t="shared" si="156"/>
        <v>#DIV/0!</v>
      </c>
      <c r="S2515" s="200" t="e">
        <f t="shared" si="156"/>
        <v>#DIV/0!</v>
      </c>
      <c r="T2515" s="200" t="e">
        <f t="shared" si="156"/>
        <v>#DIV/0!</v>
      </c>
      <c r="U2515" s="200" t="e">
        <f t="shared" si="156"/>
        <v>#DIV/0!</v>
      </c>
      <c r="V2515" s="200" t="e">
        <f t="shared" si="156"/>
        <v>#DIV/0!</v>
      </c>
      <c r="W2515" s="200" t="e">
        <f t="shared" si="156"/>
        <v>#DIV/0!</v>
      </c>
      <c r="X2515" s="200" t="e">
        <f t="shared" si="156"/>
        <v>#DIV/0!</v>
      </c>
      <c r="Y2515" s="200"/>
      <c r="Z2515" s="406" t="e">
        <f>MEDIAN(E2515:X2515)</f>
        <v>#DIV/0!</v>
      </c>
    </row>
    <row r="2516" spans="1:26" s="204" customFormat="1" ht="15.75" thickBot="1" x14ac:dyDescent="0.3">
      <c r="A2516" s="683"/>
      <c r="B2516" s="688"/>
      <c r="C2516" s="193" t="s">
        <v>407</v>
      </c>
      <c r="Z2516" s="397"/>
    </row>
    <row r="2517" spans="1:26" s="204" customFormat="1" ht="15.75" thickBot="1" x14ac:dyDescent="0.3">
      <c r="A2517" s="683"/>
      <c r="B2517" s="688"/>
      <c r="C2517" s="188" t="s">
        <v>497</v>
      </c>
      <c r="D2517" s="233">
        <f t="shared" ref="D2517:X2517" si="157">D2504/D2510</f>
        <v>0.17060729523809523</v>
      </c>
      <c r="E2517" s="188" t="e">
        <f t="shared" si="157"/>
        <v>#DIV/0!</v>
      </c>
      <c r="F2517" s="188" t="e">
        <f t="shared" si="157"/>
        <v>#DIV/0!</v>
      </c>
      <c r="G2517" s="188">
        <f t="shared" si="157"/>
        <v>0.17060729523809523</v>
      </c>
      <c r="H2517" s="188" t="e">
        <f t="shared" si="157"/>
        <v>#DIV/0!</v>
      </c>
      <c r="I2517" s="188" t="e">
        <f t="shared" si="157"/>
        <v>#DIV/0!</v>
      </c>
      <c r="J2517" s="188" t="e">
        <f t="shared" si="157"/>
        <v>#DIV/0!</v>
      </c>
      <c r="K2517" s="188" t="e">
        <f t="shared" si="157"/>
        <v>#DIV/0!</v>
      </c>
      <c r="L2517" s="188" t="e">
        <f t="shared" si="157"/>
        <v>#DIV/0!</v>
      </c>
      <c r="M2517" s="188" t="e">
        <f t="shared" si="157"/>
        <v>#DIV/0!</v>
      </c>
      <c r="N2517" s="188" t="e">
        <f t="shared" si="157"/>
        <v>#DIV/0!</v>
      </c>
      <c r="O2517" s="188" t="e">
        <f t="shared" si="157"/>
        <v>#DIV/0!</v>
      </c>
      <c r="P2517" s="188" t="e">
        <f t="shared" si="157"/>
        <v>#DIV/0!</v>
      </c>
      <c r="Q2517" s="188" t="e">
        <f t="shared" si="157"/>
        <v>#DIV/0!</v>
      </c>
      <c r="R2517" s="188" t="e">
        <f t="shared" si="157"/>
        <v>#DIV/0!</v>
      </c>
      <c r="S2517" s="188" t="e">
        <f t="shared" si="157"/>
        <v>#DIV/0!</v>
      </c>
      <c r="T2517" s="188" t="e">
        <f t="shared" si="157"/>
        <v>#DIV/0!</v>
      </c>
      <c r="U2517" s="188" t="e">
        <f t="shared" si="157"/>
        <v>#DIV/0!</v>
      </c>
      <c r="V2517" s="188" t="e">
        <f t="shared" si="157"/>
        <v>#DIV/0!</v>
      </c>
      <c r="W2517" s="188" t="e">
        <f t="shared" si="157"/>
        <v>#DIV/0!</v>
      </c>
      <c r="X2517" s="188" t="e">
        <f t="shared" si="157"/>
        <v>#DIV/0!</v>
      </c>
      <c r="Y2517" s="188"/>
      <c r="Z2517" s="404"/>
    </row>
    <row r="2518" spans="1:26" s="204" customFormat="1" x14ac:dyDescent="0.25">
      <c r="A2518" s="683"/>
      <c r="B2518" s="688"/>
      <c r="C2518" s="189" t="s">
        <v>445</v>
      </c>
      <c r="D2518" s="234">
        <f>D2517/'Summary (banks)'!$D$81</f>
        <v>3.7942415560808773</v>
      </c>
      <c r="E2518" s="230" t="e">
        <f>E2517/'Summary (banks)'!$E$81</f>
        <v>#DIV/0!</v>
      </c>
      <c r="F2518" s="230" t="e">
        <f>F2517/'Summary (banks)'!$F$81</f>
        <v>#DIV/0!</v>
      </c>
      <c r="G2518" s="230">
        <f>G2517/'Summary (banks)'!$G$81</f>
        <v>-4.2066381269488931</v>
      </c>
      <c r="H2518" s="230" t="e">
        <f>H2517/'Summary (banks)'!$H$81</f>
        <v>#DIV/0!</v>
      </c>
      <c r="I2518" s="230" t="e">
        <f>I2517/'Summary (banks)'!$I$81</f>
        <v>#DIV/0!</v>
      </c>
      <c r="J2518" s="230" t="e">
        <f>J2517/'Summary (banks)'!$J$81</f>
        <v>#DIV/0!</v>
      </c>
      <c r="K2518" s="230" t="e">
        <f>K2517/'Summary (banks)'!$K$81</f>
        <v>#DIV/0!</v>
      </c>
      <c r="L2518" s="230" t="e">
        <f>L2517/'Summary (banks)'!$L$81</f>
        <v>#DIV/0!</v>
      </c>
      <c r="M2518" s="230" t="e">
        <f>M2517/'Summary (banks)'!$M$81</f>
        <v>#DIV/0!</v>
      </c>
      <c r="N2518" s="230" t="e">
        <f>N2517/'Summary (banks)'!$N$81</f>
        <v>#DIV/0!</v>
      </c>
      <c r="O2518" s="230" t="e">
        <f>O2517/'Summary (banks)'!$O$81</f>
        <v>#DIV/0!</v>
      </c>
      <c r="P2518" s="230" t="e">
        <f>P2517/'Summary (banks)'!$P$81</f>
        <v>#DIV/0!</v>
      </c>
      <c r="Q2518" s="230" t="e">
        <f>Q2517/'Summary (banks)'!$Q$81</f>
        <v>#DIV/0!</v>
      </c>
      <c r="R2518" s="230" t="e">
        <f>R2517/'Summary (banks)'!$R$81</f>
        <v>#DIV/0!</v>
      </c>
      <c r="S2518" s="230" t="e">
        <f>S2517/'Summary (banks)'!$S$81</f>
        <v>#DIV/0!</v>
      </c>
      <c r="T2518" s="230" t="e">
        <f>T2517/'Summary (banks)'!$T$81</f>
        <v>#DIV/0!</v>
      </c>
      <c r="U2518" s="230" t="e">
        <f>U2517/'Summary (banks)'!$U$81</f>
        <v>#DIV/0!</v>
      </c>
      <c r="V2518" s="230" t="e">
        <f>V2517/'Summary (banks)'!$V$81</f>
        <v>#DIV/0!</v>
      </c>
      <c r="W2518" s="230" t="e">
        <f>W2517/'Summary (banks)'!$W$81</f>
        <v>#DIV/0!</v>
      </c>
      <c r="X2518" s="230" t="e">
        <f>X2517/'Summary (banks)'!$X$81</f>
        <v>#DIV/0!</v>
      </c>
      <c r="Z2518" s="397"/>
    </row>
    <row r="2519" spans="1:26" s="364" customFormat="1" x14ac:dyDescent="0.25">
      <c r="A2519" s="683"/>
      <c r="B2519" s="688"/>
      <c r="C2519" s="359" t="s">
        <v>446</v>
      </c>
      <c r="D2519" s="363">
        <f>D2517/'Summary (banks)'!$D$84</f>
        <v>2.9547473004599181</v>
      </c>
      <c r="E2519" s="264" t="e">
        <f>E2517/'Summary (banks)'!$E$84</f>
        <v>#DIV/0!</v>
      </c>
      <c r="F2519" s="264" t="e">
        <f>F2517/'Summary (banks)'!$F$84</f>
        <v>#DIV/0!</v>
      </c>
      <c r="G2519" s="264">
        <f>G2517/'Summary (banks)'!$G$84</f>
        <v>-1.4157372466806428</v>
      </c>
      <c r="H2519" s="264" t="e">
        <f>H2517/'Summary (banks)'!$H$84</f>
        <v>#DIV/0!</v>
      </c>
      <c r="I2519" s="264" t="e">
        <f>I2517/'Summary (banks)'!$I$84</f>
        <v>#DIV/0!</v>
      </c>
      <c r="J2519" s="264" t="e">
        <f>J2517/'Summary (banks)'!$J$84</f>
        <v>#DIV/0!</v>
      </c>
      <c r="K2519" s="264" t="e">
        <f>K2517/'Summary (banks)'!$K$84</f>
        <v>#DIV/0!</v>
      </c>
      <c r="L2519" s="264" t="e">
        <f>L2517/'Summary (banks)'!$L$84</f>
        <v>#DIV/0!</v>
      </c>
      <c r="M2519" s="264" t="e">
        <f>M2517/'Summary (banks)'!$M$84</f>
        <v>#DIV/0!</v>
      </c>
      <c r="N2519" s="264" t="e">
        <f>N2517/'Summary (banks)'!$N$84</f>
        <v>#DIV/0!</v>
      </c>
      <c r="O2519" s="264" t="e">
        <f>O2517/'Summary (banks)'!$O$84</f>
        <v>#DIV/0!</v>
      </c>
      <c r="P2519" s="264" t="e">
        <f>P2517/'Summary (banks)'!$P$84</f>
        <v>#DIV/0!</v>
      </c>
      <c r="Q2519" s="264" t="e">
        <f>Q2517/'Summary (banks)'!$Q$84</f>
        <v>#DIV/0!</v>
      </c>
      <c r="R2519" s="264" t="e">
        <f>R2517/'Summary (banks)'!$R$84</f>
        <v>#DIV/0!</v>
      </c>
      <c r="S2519" s="264" t="e">
        <f>S2517/'Summary (banks)'!$S$84</f>
        <v>#DIV/0!</v>
      </c>
      <c r="T2519" s="264" t="e">
        <f>T2517/'Summary (banks)'!$T$84</f>
        <v>#DIV/0!</v>
      </c>
      <c r="U2519" s="264" t="e">
        <f>U2517/'Summary (banks)'!$U$84</f>
        <v>#DIV/0!</v>
      </c>
      <c r="V2519" s="264" t="e">
        <f>V2517/'Summary (banks)'!$V$84</f>
        <v>#DIV/0!</v>
      </c>
      <c r="W2519" s="264" t="e">
        <f>W2517/'Summary (banks)'!$W$84</f>
        <v>#DIV/0!</v>
      </c>
      <c r="X2519" s="264" t="e">
        <f>X2517/'Summary (banks)'!$X$84</f>
        <v>#DIV/0!</v>
      </c>
      <c r="Y2519" s="360"/>
      <c r="Z2519" s="397"/>
    </row>
    <row r="2520" spans="1:26" s="204" customFormat="1" ht="15.75" thickBot="1" x14ac:dyDescent="0.3">
      <c r="A2520" s="683"/>
      <c r="B2520" s="688"/>
      <c r="C2520" s="372" t="s">
        <v>447</v>
      </c>
      <c r="D2520" s="234">
        <f>D2517/'Summary (banks)'!$D$92</f>
        <v>4.0847809897166609</v>
      </c>
      <c r="E2520" s="230" t="e">
        <f>E2517/'Summary (banks)'!$E$86</f>
        <v>#DIV/0!</v>
      </c>
      <c r="F2520" s="230" t="e">
        <f>F2517/'Summary (banks)'!$F$86</f>
        <v>#DIV/0!</v>
      </c>
      <c r="G2520" s="230">
        <f>G2517/'Summary (banks)'!$G$86</f>
        <v>2.6926802721088423</v>
      </c>
      <c r="H2520" s="230" t="e">
        <f>H2517/'Summary (banks)'!$H$86</f>
        <v>#DIV/0!</v>
      </c>
      <c r="I2520" s="230" t="e">
        <f>I2517/'Summary (banks)'!$I$86</f>
        <v>#DIV/0!</v>
      </c>
      <c r="J2520" s="230" t="e">
        <f>J2517/'Summary (banks)'!$J$86</f>
        <v>#DIV/0!</v>
      </c>
      <c r="K2520" s="230" t="e">
        <f>K2517/'Summary (banks)'!$K$86</f>
        <v>#DIV/0!</v>
      </c>
      <c r="L2520" s="230" t="e">
        <f>L2517/'Summary (banks)'!$L$86</f>
        <v>#DIV/0!</v>
      </c>
      <c r="M2520" s="230" t="e">
        <f>M2517/'Summary (banks)'!$M$86</f>
        <v>#DIV/0!</v>
      </c>
      <c r="N2520" s="230" t="e">
        <f>N2517/'Summary (banks)'!$N$86</f>
        <v>#DIV/0!</v>
      </c>
      <c r="O2520" s="230" t="e">
        <f>O2517/'Summary (banks)'!$O$86</f>
        <v>#DIV/0!</v>
      </c>
      <c r="P2520" s="230" t="e">
        <f>P2517/'Summary (banks)'!$P$86</f>
        <v>#DIV/0!</v>
      </c>
      <c r="Q2520" s="230" t="e">
        <f>Q2517/'Summary (banks)'!$Q$86</f>
        <v>#DIV/0!</v>
      </c>
      <c r="R2520" s="230" t="e">
        <f>R2517/'Summary (banks)'!$R$86</f>
        <v>#DIV/0!</v>
      </c>
      <c r="S2520" s="230" t="e">
        <f>S2517/'Summary (banks)'!$S$86</f>
        <v>#DIV/0!</v>
      </c>
      <c r="T2520" s="230" t="e">
        <f>T2517/'Summary (banks)'!$T$86</f>
        <v>#DIV/0!</v>
      </c>
      <c r="U2520" s="230" t="e">
        <f>U2517/'Summary (banks)'!$U$86</f>
        <v>#DIV/0!</v>
      </c>
      <c r="V2520" s="230" t="e">
        <f>V2517/'Summary (banks)'!$V$86</f>
        <v>#DIV/0!</v>
      </c>
      <c r="W2520" s="230" t="e">
        <f>W2517/'Summary (banks)'!$W$86</f>
        <v>#DIV/0!</v>
      </c>
      <c r="X2520" s="230" t="e">
        <f>X2517/'Summary (banks)'!$X$86</f>
        <v>#DIV/0!</v>
      </c>
      <c r="Z2520" s="397"/>
    </row>
    <row r="2521" spans="1:26" s="230" customFormat="1" ht="15.75" thickBot="1" x14ac:dyDescent="0.3">
      <c r="A2521" s="683"/>
      <c r="B2521" s="688"/>
      <c r="C2521" s="201" t="s">
        <v>498</v>
      </c>
      <c r="D2521" s="201">
        <f t="shared" ref="D2521:X2521" si="158">D2504/D2501</f>
        <v>0.68421052631578938</v>
      </c>
      <c r="E2521" s="201" t="e">
        <f t="shared" si="158"/>
        <v>#DIV/0!</v>
      </c>
      <c r="F2521" s="201" t="e">
        <f t="shared" si="158"/>
        <v>#DIV/0!</v>
      </c>
      <c r="G2521" s="201">
        <f t="shared" si="158"/>
        <v>0.68421052631578938</v>
      </c>
      <c r="H2521" s="201" t="e">
        <f t="shared" si="158"/>
        <v>#DIV/0!</v>
      </c>
      <c r="I2521" s="201" t="e">
        <f t="shared" si="158"/>
        <v>#DIV/0!</v>
      </c>
      <c r="J2521" s="201" t="e">
        <f t="shared" si="158"/>
        <v>#DIV/0!</v>
      </c>
      <c r="K2521" s="201" t="e">
        <f t="shared" si="158"/>
        <v>#DIV/0!</v>
      </c>
      <c r="L2521" s="201" t="e">
        <f t="shared" si="158"/>
        <v>#DIV/0!</v>
      </c>
      <c r="M2521" s="201" t="e">
        <f t="shared" si="158"/>
        <v>#DIV/0!</v>
      </c>
      <c r="N2521" s="201" t="e">
        <f t="shared" si="158"/>
        <v>#DIV/0!</v>
      </c>
      <c r="O2521" s="201" t="e">
        <f t="shared" si="158"/>
        <v>#DIV/0!</v>
      </c>
      <c r="P2521" s="201" t="e">
        <f t="shared" si="158"/>
        <v>#DIV/0!</v>
      </c>
      <c r="Q2521" s="201" t="e">
        <f t="shared" si="158"/>
        <v>#DIV/0!</v>
      </c>
      <c r="R2521" s="201" t="e">
        <f t="shared" si="158"/>
        <v>#DIV/0!</v>
      </c>
      <c r="S2521" s="201" t="e">
        <f t="shared" si="158"/>
        <v>#DIV/0!</v>
      </c>
      <c r="T2521" s="201" t="e">
        <f t="shared" si="158"/>
        <v>#DIV/0!</v>
      </c>
      <c r="U2521" s="201" t="e">
        <f t="shared" si="158"/>
        <v>#DIV/0!</v>
      </c>
      <c r="V2521" s="201" t="e">
        <f t="shared" si="158"/>
        <v>#DIV/0!</v>
      </c>
      <c r="W2521" s="201" t="e">
        <f t="shared" si="158"/>
        <v>#DIV/0!</v>
      </c>
      <c r="X2521" s="201" t="e">
        <f t="shared" si="158"/>
        <v>#DIV/0!</v>
      </c>
      <c r="Y2521" s="201"/>
      <c r="Z2521" s="407"/>
    </row>
    <row r="2522" spans="1:26" s="230" customFormat="1" x14ac:dyDescent="0.25">
      <c r="A2522" s="683"/>
      <c r="B2522" s="688"/>
      <c r="C2522" s="382" t="s">
        <v>445</v>
      </c>
      <c r="D2522" s="230">
        <f>D2521/'Summary (banks)'!$D$94</f>
        <v>3.5430217561249755</v>
      </c>
      <c r="E2522" s="230" t="e">
        <f>E2521/'Summary (banks)'!$E$94</f>
        <v>#DIV/0!</v>
      </c>
      <c r="F2522" s="230" t="e">
        <f>F2521/'Summary (banks)'!$F$94</f>
        <v>#DIV/0!</v>
      </c>
      <c r="G2522" s="230">
        <f>G2521/'Summary (banks)'!$G$94</f>
        <v>-3.2711996417236202</v>
      </c>
      <c r="H2522" s="230" t="e">
        <f>H2521/'Summary (banks)'!$H$94</f>
        <v>#DIV/0!</v>
      </c>
      <c r="I2522" s="230" t="e">
        <f>I2521/'Summary (banks)'!$I$94</f>
        <v>#DIV/0!</v>
      </c>
      <c r="J2522" s="230" t="e">
        <f>J2521/'Summary (banks)'!$J$94</f>
        <v>#DIV/0!</v>
      </c>
      <c r="K2522" s="230" t="e">
        <f>K2521/'Summary (banks)'!$K$94</f>
        <v>#DIV/0!</v>
      </c>
      <c r="L2522" s="230" t="e">
        <f>L2521/'Summary (banks)'!$L$94</f>
        <v>#DIV/0!</v>
      </c>
      <c r="M2522" s="230" t="e">
        <f>M2521/'Summary (banks)'!$M$94</f>
        <v>#DIV/0!</v>
      </c>
      <c r="N2522" s="230" t="e">
        <f>N2521/'Summary (banks)'!$N$94</f>
        <v>#DIV/0!</v>
      </c>
      <c r="O2522" s="230" t="e">
        <f>O2521/'Summary (banks)'!$O$94</f>
        <v>#DIV/0!</v>
      </c>
      <c r="P2522" s="230" t="e">
        <f>P2521/'Summary (banks)'!$P$94</f>
        <v>#DIV/0!</v>
      </c>
      <c r="Q2522" s="230" t="e">
        <f>Q2521/'Summary (banks)'!$Q$94</f>
        <v>#DIV/0!</v>
      </c>
      <c r="R2522" s="230" t="e">
        <f>R2521/'Summary (banks)'!$R$94</f>
        <v>#DIV/0!</v>
      </c>
      <c r="S2522" s="230" t="e">
        <f>S2521/'Summary (banks)'!$S$94</f>
        <v>#DIV/0!</v>
      </c>
      <c r="T2522" s="230" t="e">
        <f>T2521/'Summary (banks)'!$T$94</f>
        <v>#DIV/0!</v>
      </c>
      <c r="U2522" s="230" t="e">
        <f>U2521/'Summary (banks)'!$U$94</f>
        <v>#DIV/0!</v>
      </c>
      <c r="V2522" s="230" t="e">
        <f>V2521/'Summary (banks)'!$V$94</f>
        <v>#DIV/0!</v>
      </c>
      <c r="W2522" s="230" t="e">
        <f>W2521/'Summary (banks)'!$W$94</f>
        <v>#DIV/0!</v>
      </c>
      <c r="X2522" s="230" t="e">
        <f>X2521/'Summary (banks)'!$X$94</f>
        <v>#DIV/0!</v>
      </c>
      <c r="Z2522" s="399"/>
    </row>
    <row r="2523" spans="1:26" s="386" customFormat="1" x14ac:dyDescent="0.25">
      <c r="A2523" s="683"/>
      <c r="B2523" s="688"/>
      <c r="C2523" s="383" t="s">
        <v>446</v>
      </c>
      <c r="D2523" s="264">
        <f>D2521/'Summary (banks)'!$D$97</f>
        <v>2.5914412712941868</v>
      </c>
      <c r="E2523" s="264" t="e">
        <f>E2521/'Summary (banks)'!$E$97</f>
        <v>#DIV/0!</v>
      </c>
      <c r="F2523" s="264" t="e">
        <f>F2521/'Summary (banks)'!$F$97</f>
        <v>#DIV/0!</v>
      </c>
      <c r="G2523" s="264">
        <f>G2521/'Summary (banks)'!$G$97</f>
        <v>-0.55081098973849707</v>
      </c>
      <c r="H2523" s="264" t="e">
        <f>H2521/'Summary (banks)'!$H$97</f>
        <v>#DIV/0!</v>
      </c>
      <c r="I2523" s="264" t="e">
        <f>I2521/'Summary (banks)'!$I$97</f>
        <v>#DIV/0!</v>
      </c>
      <c r="J2523" s="264" t="e">
        <f>J2521/'Summary (banks)'!$J$97</f>
        <v>#DIV/0!</v>
      </c>
      <c r="K2523" s="264" t="e">
        <f>K2521/'Summary (banks)'!$K$97</f>
        <v>#DIV/0!</v>
      </c>
      <c r="L2523" s="264" t="e">
        <f>L2521/'Summary (banks)'!$L$97</f>
        <v>#DIV/0!</v>
      </c>
      <c r="M2523" s="264" t="e">
        <f>M2521/'Summary (banks)'!$M$97</f>
        <v>#DIV/0!</v>
      </c>
      <c r="N2523" s="264" t="e">
        <f>N2521/'Summary (banks)'!$N$97</f>
        <v>#DIV/0!</v>
      </c>
      <c r="O2523" s="264" t="e">
        <f>O2521/'Summary (banks)'!$O$97</f>
        <v>#DIV/0!</v>
      </c>
      <c r="P2523" s="264" t="e">
        <f>P2521/'Summary (banks)'!$P$97</f>
        <v>#DIV/0!</v>
      </c>
      <c r="Q2523" s="264" t="e">
        <f>Q2521/'Summary (banks)'!$Q$97</f>
        <v>#DIV/0!</v>
      </c>
      <c r="R2523" s="264" t="e">
        <f>R2521/'Summary (banks)'!$R$97</f>
        <v>#DIV/0!</v>
      </c>
      <c r="S2523" s="264" t="e">
        <f>S2521/'Summary (banks)'!$S$97</f>
        <v>#DIV/0!</v>
      </c>
      <c r="T2523" s="264" t="e">
        <f>T2521/'Summary (banks)'!$T$97</f>
        <v>#DIV/0!</v>
      </c>
      <c r="U2523" s="264" t="e">
        <f>U2521/'Summary (banks)'!$U$97</f>
        <v>#DIV/0!</v>
      </c>
      <c r="V2523" s="264" t="e">
        <f>V2521/'Summary (banks)'!$V$97</f>
        <v>#DIV/0!</v>
      </c>
      <c r="W2523" s="264" t="e">
        <f>W2521/'Summary (banks)'!$W$97</f>
        <v>#DIV/0!</v>
      </c>
      <c r="X2523" s="264" t="e">
        <f>X2521/'Summary (banks)'!$X$97</f>
        <v>#DIV/0!</v>
      </c>
      <c r="Y2523" s="264"/>
      <c r="Z2523" s="399"/>
    </row>
    <row r="2524" spans="1:26" s="230" customFormat="1" x14ac:dyDescent="0.25">
      <c r="A2524" s="683"/>
      <c r="B2524" s="688"/>
      <c r="C2524" s="385" t="s">
        <v>447</v>
      </c>
      <c r="D2524" s="230">
        <f>D2521/'Summary (banks)'!$D$105</f>
        <v>3.1538112408062458</v>
      </c>
      <c r="E2524" s="230" t="e">
        <f>E2521/'Summary (banks)'!$E$99</f>
        <v>#DIV/0!</v>
      </c>
      <c r="F2524" s="230" t="e">
        <f>F2521/'Summary (banks)'!$F$99</f>
        <v>#DIV/0!</v>
      </c>
      <c r="G2524" s="230">
        <f>G2521/'Summary (banks)'!$G$99</f>
        <v>2.0624060150375927</v>
      </c>
      <c r="H2524" s="230" t="e">
        <f>H2521/'Summary (banks)'!$H$99</f>
        <v>#DIV/0!</v>
      </c>
      <c r="I2524" s="230" t="e">
        <f>I2521/'Summary (banks)'!$I$99</f>
        <v>#DIV/0!</v>
      </c>
      <c r="J2524" s="230" t="e">
        <f>J2521/'Summary (banks)'!$J$99</f>
        <v>#DIV/0!</v>
      </c>
      <c r="K2524" s="230" t="e">
        <f>K2521/'Summary (banks)'!$K$99</f>
        <v>#DIV/0!</v>
      </c>
      <c r="L2524" s="230" t="e">
        <f>L2521/'Summary (banks)'!$L$99</f>
        <v>#DIV/0!</v>
      </c>
      <c r="M2524" s="230" t="e">
        <f>M2521/'Summary (banks)'!$M$99</f>
        <v>#DIV/0!</v>
      </c>
      <c r="N2524" s="230" t="e">
        <f>N2521/'Summary (banks)'!$N$99</f>
        <v>#DIV/0!</v>
      </c>
      <c r="O2524" s="230" t="e">
        <f>O2521/'Summary (banks)'!$O$99</f>
        <v>#DIV/0!</v>
      </c>
      <c r="P2524" s="230" t="e">
        <f>P2521/'Summary (banks)'!$P$99</f>
        <v>#DIV/0!</v>
      </c>
      <c r="Q2524" s="230" t="e">
        <f>Q2521/'Summary (banks)'!$Q$99</f>
        <v>#DIV/0!</v>
      </c>
      <c r="R2524" s="230" t="e">
        <f>R2521/'Summary (banks)'!$R$99</f>
        <v>#DIV/0!</v>
      </c>
      <c r="S2524" s="230" t="e">
        <f>S2521/'Summary (banks)'!$S$99</f>
        <v>#DIV/0!</v>
      </c>
      <c r="T2524" s="230" t="e">
        <f>T2521/'Summary (banks)'!$T$99</f>
        <v>#DIV/0!</v>
      </c>
      <c r="U2524" s="230" t="e">
        <f>U2521/'Summary (banks)'!$U$99</f>
        <v>#DIV/0!</v>
      </c>
      <c r="V2524" s="230" t="e">
        <f>V2521/'Summary (banks)'!$V$99</f>
        <v>#DIV/0!</v>
      </c>
      <c r="W2524" s="230" t="e">
        <f>W2521/'Summary (banks)'!$W$99</f>
        <v>#DIV/0!</v>
      </c>
      <c r="X2524" s="230" t="e">
        <f>X2521/'Summary (banks)'!$X$99</f>
        <v>#DIV/0!</v>
      </c>
      <c r="Z2524" s="399"/>
    </row>
    <row r="2525" spans="1:26" s="51" customFormat="1" x14ac:dyDescent="0.25">
      <c r="A2525" s="422"/>
      <c r="B2525" s="423"/>
      <c r="C2525" s="424"/>
      <c r="D2525" s="425"/>
      <c r="E2525" s="426"/>
      <c r="F2525" s="426"/>
      <c r="G2525" s="426"/>
      <c r="H2525" s="426"/>
      <c r="I2525" s="426"/>
      <c r="J2525" s="426"/>
      <c r="K2525" s="426"/>
      <c r="L2525" s="426"/>
      <c r="M2525" s="426"/>
      <c r="N2525" s="426"/>
      <c r="O2525" s="426"/>
      <c r="P2525" s="426"/>
      <c r="Q2525" s="426"/>
      <c r="R2525" s="426"/>
      <c r="S2525" s="426"/>
      <c r="T2525" s="426"/>
      <c r="U2525" s="426"/>
      <c r="V2525" s="426"/>
      <c r="W2525" s="426"/>
      <c r="X2525" s="426"/>
      <c r="Y2525" s="97"/>
      <c r="Z2525" s="97"/>
    </row>
    <row r="2526" spans="1:26" ht="15.75" thickBot="1" x14ac:dyDescent="0.3"/>
    <row r="2527" spans="1:26" s="204" customFormat="1" ht="15.75" thickBot="1" x14ac:dyDescent="0.3">
      <c r="A2527" s="689" t="s">
        <v>190</v>
      </c>
      <c r="B2527" s="684" t="s">
        <v>331</v>
      </c>
      <c r="C2527" s="188" t="s">
        <v>2</v>
      </c>
      <c r="D2527" s="203">
        <f>SUM(E2527:X2527)</f>
        <v>498.66565399999996</v>
      </c>
      <c r="E2527" s="203"/>
      <c r="F2527" s="203">
        <f>Barclays!D23</f>
        <v>271.46245399999998</v>
      </c>
      <c r="G2527" s="203"/>
      <c r="H2527" s="203"/>
      <c r="I2527" s="203">
        <f>'Standard Chartered'!C36</f>
        <v>227.20319999999998</v>
      </c>
      <c r="J2527" s="188"/>
      <c r="K2527" s="188"/>
      <c r="L2527" s="188"/>
      <c r="M2527" s="188"/>
      <c r="N2527" s="188"/>
      <c r="O2527" s="188"/>
      <c r="P2527" s="188"/>
      <c r="Q2527" s="188"/>
      <c r="R2527" s="188"/>
      <c r="S2527" s="188"/>
      <c r="T2527" s="188"/>
      <c r="U2527" s="188"/>
      <c r="V2527" s="188"/>
      <c r="W2527" s="188"/>
      <c r="X2527" s="188"/>
      <c r="Y2527" s="188"/>
      <c r="Z2527" s="404"/>
    </row>
    <row r="2528" spans="1:26" s="23" customFormat="1" x14ac:dyDescent="0.25">
      <c r="A2528" s="690"/>
      <c r="B2528" s="685"/>
      <c r="C2528" s="189" t="s">
        <v>333</v>
      </c>
      <c r="D2528" s="230">
        <f>D2527/'Summary (banks)'!$D$3</f>
        <v>1.0210034147312079E-3</v>
      </c>
      <c r="E2528" s="230">
        <f>E2527/'Summary (banks)'!$E$3</f>
        <v>0</v>
      </c>
      <c r="F2528" s="230">
        <f>F2527/'Summary (banks)'!$F$3</f>
        <v>6.7196507146024482E-3</v>
      </c>
      <c r="G2528" s="230">
        <f>G2527/'Summary (banks)'!$G$3</f>
        <v>0</v>
      </c>
      <c r="H2528" s="230">
        <f>H2527/'Summary (banks)'!$H$3</f>
        <v>0</v>
      </c>
      <c r="I2528" s="230">
        <f>I2527/'Summary (banks)'!$I$3</f>
        <v>1.6482438354372426E-2</v>
      </c>
      <c r="J2528" s="230">
        <f>J2527/'Summary (banks)'!$J$3</f>
        <v>0</v>
      </c>
      <c r="K2528" s="230">
        <f>K2527/'Summary (banks)'!$K$3</f>
        <v>0</v>
      </c>
      <c r="L2528" s="230">
        <f>L2527/'Summary (banks)'!$L$3</f>
        <v>0</v>
      </c>
      <c r="M2528" s="230">
        <f>M2527/'Summary (banks)'!$M$3</f>
        <v>0</v>
      </c>
      <c r="N2528" s="230">
        <f>N2527/'Summary (banks)'!$N$3</f>
        <v>0</v>
      </c>
      <c r="O2528" s="230">
        <f>O2527/'Summary (banks)'!$O$3</f>
        <v>0</v>
      </c>
      <c r="P2528" s="230">
        <f>P2527/'Summary (banks)'!$P$3</f>
        <v>0</v>
      </c>
      <c r="Q2528" s="230">
        <f>Q2527/'Summary (banks)'!$Q$3</f>
        <v>0</v>
      </c>
      <c r="R2528" s="230">
        <f>R2527/'Summary (banks)'!$R$3</f>
        <v>0</v>
      </c>
      <c r="S2528" s="230">
        <f>S2527/'Summary (banks)'!$S$3</f>
        <v>0</v>
      </c>
      <c r="T2528" s="230">
        <f>T2527/'Summary (banks)'!$T$3</f>
        <v>0</v>
      </c>
      <c r="U2528" s="230">
        <f>U2527/'Summary (banks)'!$U$3</f>
        <v>0</v>
      </c>
      <c r="V2528" s="230">
        <f>V2527/'Summary (banks)'!$V$3</f>
        <v>0</v>
      </c>
      <c r="W2528" s="230">
        <f>W2527/'Summary (banks)'!$W$3</f>
        <v>0</v>
      </c>
      <c r="X2528" s="230">
        <f>X2527/'Summary (banks)'!$X$3</f>
        <v>0</v>
      </c>
      <c r="Y2528" s="204"/>
      <c r="Z2528" s="397"/>
    </row>
    <row r="2529" spans="1:26" s="360" customFormat="1" ht="15.75" thickBot="1" x14ac:dyDescent="0.3">
      <c r="A2529" s="690"/>
      <c r="B2529" s="685"/>
      <c r="C2529" s="359" t="s">
        <v>334</v>
      </c>
      <c r="D2529" s="264">
        <f>D2527/'Summary (banks)'!$D$7</f>
        <v>1.9451841087463264E-3</v>
      </c>
      <c r="E2529" s="264">
        <f>E2527/'Summary (banks)'!$E$7</f>
        <v>0</v>
      </c>
      <c r="F2529" s="264">
        <f>F2527/'Summary (banks)'!$F$7</f>
        <v>1.4059377676277476E-2</v>
      </c>
      <c r="G2529" s="264">
        <f>G2527/'Summary (banks)'!$G$7</f>
        <v>0</v>
      </c>
      <c r="H2529" s="264">
        <f>H2527/'Summary (banks)'!$H$7</f>
        <v>0</v>
      </c>
      <c r="I2529" s="264">
        <f>I2527/'Summary (banks)'!$I$7</f>
        <v>2.0564713562918231E-2</v>
      </c>
      <c r="J2529" s="264">
        <f>J2527/'Summary (banks)'!$J$7</f>
        <v>0</v>
      </c>
      <c r="K2529" s="264">
        <f>K2527/'Summary (banks)'!$K$7</f>
        <v>0</v>
      </c>
      <c r="L2529" s="264">
        <f>L2527/'Summary (banks)'!$L$7</f>
        <v>0</v>
      </c>
      <c r="M2529" s="264">
        <f>M2527/'Summary (banks)'!$M$7</f>
        <v>0</v>
      </c>
      <c r="N2529" s="264">
        <f>N2527/'Summary (banks)'!$N$7</f>
        <v>0</v>
      </c>
      <c r="O2529" s="264">
        <f>O2527/'Summary (banks)'!$O$7</f>
        <v>0</v>
      </c>
      <c r="P2529" s="264">
        <f>P2527/'Summary (banks)'!$P$7</f>
        <v>0</v>
      </c>
      <c r="Q2529" s="264">
        <f>Q2527/'Summary (banks)'!$Q$7</f>
        <v>0</v>
      </c>
      <c r="R2529" s="264">
        <f>R2527/'Summary (banks)'!$R$7</f>
        <v>0</v>
      </c>
      <c r="S2529" s="264">
        <f>S2527/'Summary (banks)'!$S$7</f>
        <v>0</v>
      </c>
      <c r="T2529" s="264">
        <f>T2527/'Summary (banks)'!$T$7</f>
        <v>0</v>
      </c>
      <c r="U2529" s="264">
        <f>U2527/'Summary (banks)'!$U$7</f>
        <v>0</v>
      </c>
      <c r="V2529" s="264">
        <f>V2527/'Summary (banks)'!$V$7</f>
        <v>0</v>
      </c>
      <c r="W2529" s="264">
        <f>W2527/'Summary (banks)'!$W$7</f>
        <v>0</v>
      </c>
      <c r="X2529" s="264">
        <f>X2527/'Summary (banks)'!$X$7</f>
        <v>0</v>
      </c>
      <c r="Z2529" s="397"/>
    </row>
    <row r="2530" spans="1:26" s="204" customFormat="1" ht="15.75" thickBot="1" x14ac:dyDescent="0.3">
      <c r="A2530" s="690"/>
      <c r="B2530" s="685"/>
      <c r="C2530" s="188" t="s">
        <v>6</v>
      </c>
      <c r="D2530" s="203">
        <f>SUM(E2530:X2530)</f>
        <v>196.843324</v>
      </c>
      <c r="E2530" s="203"/>
      <c r="F2530" s="203">
        <f>Barclays!F23</f>
        <v>112.994524</v>
      </c>
      <c r="G2530" s="203"/>
      <c r="H2530" s="203"/>
      <c r="I2530" s="203">
        <f>'Standard Chartered'!E36</f>
        <v>83.848799999999997</v>
      </c>
      <c r="J2530" s="188"/>
      <c r="K2530" s="188"/>
      <c r="L2530" s="188"/>
      <c r="M2530" s="188"/>
      <c r="N2530" s="188"/>
      <c r="O2530" s="188"/>
      <c r="P2530" s="188"/>
      <c r="Q2530" s="188"/>
      <c r="R2530" s="188"/>
      <c r="S2530" s="188"/>
      <c r="T2530" s="188"/>
      <c r="U2530" s="188"/>
      <c r="V2530" s="188"/>
      <c r="W2530" s="188"/>
      <c r="X2530" s="188"/>
      <c r="Y2530" s="188"/>
      <c r="Z2530" s="404"/>
    </row>
    <row r="2531" spans="1:26" s="23" customFormat="1" x14ac:dyDescent="0.25">
      <c r="A2531" s="690"/>
      <c r="B2531" s="685"/>
      <c r="C2531" s="189" t="s">
        <v>335</v>
      </c>
      <c r="D2531" s="230">
        <f>D2530/'Summary (banks)'!$D$29</f>
        <v>2.0870002239213128E-3</v>
      </c>
      <c r="E2531" s="230">
        <f>E2530/'Summary (banks)'!$E$29</f>
        <v>0</v>
      </c>
      <c r="F2531" s="230">
        <f>F2530/'Summary (banks)'!$F$29</f>
        <v>2.2651933701657453E-2</v>
      </c>
      <c r="G2531" s="230">
        <f>G2530/'Summary (banks)'!$G$29</f>
        <v>0</v>
      </c>
      <c r="H2531" s="230">
        <f>H2530/'Summary (banks)'!$H$29</f>
        <v>0</v>
      </c>
      <c r="I2531" s="230">
        <f>I2530/'Summary (banks)'!$I$29</f>
        <v>-6.1063690085357822E-2</v>
      </c>
      <c r="J2531" s="230">
        <f>J2530/'Summary (banks)'!$J$29</f>
        <v>0</v>
      </c>
      <c r="K2531" s="230">
        <f>K2530/'Summary (banks)'!$K$29</f>
        <v>0</v>
      </c>
      <c r="L2531" s="230">
        <f>L2530/'Summary (banks)'!$L$29</f>
        <v>0</v>
      </c>
      <c r="M2531" s="230">
        <f>M2530/'Summary (banks)'!$M$29</f>
        <v>0</v>
      </c>
      <c r="N2531" s="230">
        <f>N2530/'Summary (banks)'!$N$29</f>
        <v>0</v>
      </c>
      <c r="O2531" s="230">
        <f>O2530/'Summary (banks)'!$O$29</f>
        <v>0</v>
      </c>
      <c r="P2531" s="230">
        <f>P2530/'Summary (banks)'!$P$29</f>
        <v>0</v>
      </c>
      <c r="Q2531" s="230">
        <f>Q2530/'Summary (banks)'!$Q$29</f>
        <v>0</v>
      </c>
      <c r="R2531" s="230">
        <f>R2530/'Summary (banks)'!$R$29</f>
        <v>0</v>
      </c>
      <c r="S2531" s="230">
        <f>S2530/'Summary (banks)'!$S$29</f>
        <v>0</v>
      </c>
      <c r="T2531" s="230">
        <f>T2530/'Summary (banks)'!$T$29</f>
        <v>0</v>
      </c>
      <c r="U2531" s="230">
        <f>U2530/'Summary (banks)'!$U$29</f>
        <v>0</v>
      </c>
      <c r="V2531" s="230">
        <f>V2530/'Summary (banks)'!$V$29</f>
        <v>0</v>
      </c>
      <c r="W2531" s="230">
        <f>W2530/'Summary (banks)'!$W$29</f>
        <v>0</v>
      </c>
      <c r="X2531" s="230">
        <f>X2530/'Summary (banks)'!$X$29</f>
        <v>0</v>
      </c>
      <c r="Y2531" s="204"/>
      <c r="Z2531" s="397"/>
    </row>
    <row r="2532" spans="1:26" s="360" customFormat="1" ht="15.75" thickBot="1" x14ac:dyDescent="0.3">
      <c r="A2532" s="690"/>
      <c r="B2532" s="685"/>
      <c r="C2532" s="359" t="s">
        <v>336</v>
      </c>
      <c r="D2532" s="264">
        <f>D2530/'Summary (banks)'!$D$33</f>
        <v>2.9081952844804658E-3</v>
      </c>
      <c r="E2532" s="264">
        <f>E2530/'Summary (banks)'!$E$33</f>
        <v>0</v>
      </c>
      <c r="F2532" s="264">
        <f>F2530/'Summary (banks)'!$F$33</f>
        <v>3.5223367697594481E-2</v>
      </c>
      <c r="G2532" s="264">
        <f>G2530/'Summary (banks)'!$G$33</f>
        <v>0</v>
      </c>
      <c r="H2532" s="264">
        <f>H2530/'Summary (banks)'!$H$33</f>
        <v>0</v>
      </c>
      <c r="I2532" s="264">
        <f>I2530/'Summary (banks)'!$I$33</f>
        <v>0.30592105263157954</v>
      </c>
      <c r="J2532" s="264">
        <f>J2530/'Summary (banks)'!$J$33</f>
        <v>0</v>
      </c>
      <c r="K2532" s="264">
        <f>K2530/'Summary (banks)'!$K$33</f>
        <v>0</v>
      </c>
      <c r="L2532" s="264">
        <f>L2530/'Summary (banks)'!$L$33</f>
        <v>0</v>
      </c>
      <c r="M2532" s="264">
        <f>M2530/'Summary (banks)'!$M$33</f>
        <v>0</v>
      </c>
      <c r="N2532" s="264">
        <f>N2530/'Summary (banks)'!$N$33</f>
        <v>0</v>
      </c>
      <c r="O2532" s="264">
        <f>O2530/'Summary (banks)'!$O$33</f>
        <v>0</v>
      </c>
      <c r="P2532" s="264">
        <f>P2530/'Summary (banks)'!$P$33</f>
        <v>0</v>
      </c>
      <c r="Q2532" s="264">
        <f>Q2530/'Summary (banks)'!$Q$33</f>
        <v>0</v>
      </c>
      <c r="R2532" s="264">
        <f>R2530/'Summary (banks)'!$R$33</f>
        <v>0</v>
      </c>
      <c r="S2532" s="264">
        <f>S2530/'Summary (banks)'!$S$33</f>
        <v>0</v>
      </c>
      <c r="T2532" s="264">
        <f>T2530/'Summary (banks)'!$T$33</f>
        <v>0</v>
      </c>
      <c r="U2532" s="264">
        <f>U2530/'Summary (banks)'!$U$33</f>
        <v>0</v>
      </c>
      <c r="V2532" s="264">
        <f>V2530/'Summary (banks)'!$V$33</f>
        <v>0</v>
      </c>
      <c r="W2532" s="264">
        <f>W2530/'Summary (banks)'!$W$33</f>
        <v>0</v>
      </c>
      <c r="X2532" s="264">
        <f>X2530/'Summary (banks)'!$X$33</f>
        <v>0</v>
      </c>
      <c r="Z2532" s="397"/>
    </row>
    <row r="2533" spans="1:26" s="204" customFormat="1" ht="15.75" thickBot="1" x14ac:dyDescent="0.3">
      <c r="A2533" s="690"/>
      <c r="B2533" s="685"/>
      <c r="C2533" s="188" t="s">
        <v>400</v>
      </c>
      <c r="D2533" s="203">
        <f>SUM(E2533:X2533)</f>
        <v>61.922767999999998</v>
      </c>
      <c r="E2533" s="203"/>
      <c r="F2533" s="203">
        <f>Barclays!G23</f>
        <v>33.071567999999999</v>
      </c>
      <c r="G2533" s="203"/>
      <c r="H2533" s="203"/>
      <c r="I2533" s="203">
        <f>'Standard Chartered'!F36</f>
        <v>28.851199999999999</v>
      </c>
      <c r="J2533" s="188"/>
      <c r="K2533" s="188"/>
      <c r="L2533" s="188"/>
      <c r="M2533" s="188"/>
      <c r="N2533" s="188"/>
      <c r="O2533" s="188"/>
      <c r="P2533" s="188"/>
      <c r="Q2533" s="188"/>
      <c r="R2533" s="188"/>
      <c r="S2533" s="188"/>
      <c r="T2533" s="188"/>
      <c r="U2533" s="188"/>
      <c r="V2533" s="188"/>
      <c r="W2533" s="188"/>
      <c r="X2533" s="188"/>
      <c r="Y2533" s="188"/>
      <c r="Z2533" s="404"/>
    </row>
    <row r="2534" spans="1:26" s="23" customFormat="1" x14ac:dyDescent="0.25">
      <c r="A2534" s="690"/>
      <c r="B2534" s="685"/>
      <c r="C2534" s="189" t="s">
        <v>401</v>
      </c>
      <c r="D2534" s="230">
        <f>D2533/'Summary (banks)'!$D$42</f>
        <v>2.219662186549962E-3</v>
      </c>
      <c r="E2534" s="230">
        <f>E2533/'Summary (banks)'!$E$42</f>
        <v>0</v>
      </c>
      <c r="F2534" s="230">
        <f>F2533/'Summary (banks)'!$F$42</f>
        <v>2.0512820512820516E-2</v>
      </c>
      <c r="G2534" s="230">
        <f>G2533/'Summary (banks)'!$G$42</f>
        <v>0</v>
      </c>
      <c r="H2534" s="230">
        <f>H2533/'Summary (banks)'!$H$42</f>
        <v>0</v>
      </c>
      <c r="I2534" s="230">
        <f>I2533/'Summary (banks)'!$I$42</f>
        <v>2.780191138140747E-2</v>
      </c>
      <c r="J2534" s="230">
        <f>J2533/'Summary (banks)'!$J$42</f>
        <v>0</v>
      </c>
      <c r="K2534" s="230">
        <f>K2533/'Summary (banks)'!$K$42</f>
        <v>0</v>
      </c>
      <c r="L2534" s="230">
        <f>L2533/'Summary (banks)'!$L$42</f>
        <v>0</v>
      </c>
      <c r="M2534" s="230">
        <f>M2533/'Summary (banks)'!$M$42</f>
        <v>0</v>
      </c>
      <c r="N2534" s="230">
        <f>N2533/'Summary (banks)'!$N$42</f>
        <v>0</v>
      </c>
      <c r="O2534" s="230">
        <f>O2533/'Summary (banks)'!$O$42</f>
        <v>0</v>
      </c>
      <c r="P2534" s="230">
        <f>P2533/'Summary (banks)'!$P$42</f>
        <v>0</v>
      </c>
      <c r="Q2534" s="230">
        <f>Q2533/'Summary (banks)'!$Q$42</f>
        <v>0</v>
      </c>
      <c r="R2534" s="230">
        <f>R2533/'Summary (banks)'!$R$42</f>
        <v>0</v>
      </c>
      <c r="S2534" s="230">
        <f>S2533/'Summary (banks)'!$S$42</f>
        <v>0</v>
      </c>
      <c r="T2534" s="230">
        <f>T2533/'Summary (banks)'!$T$42</f>
        <v>0</v>
      </c>
      <c r="U2534" s="230">
        <f>U2533/'Summary (banks)'!$U$42</f>
        <v>0</v>
      </c>
      <c r="V2534" s="230">
        <f>V2533/'Summary (banks)'!$V$42</f>
        <v>0</v>
      </c>
      <c r="W2534" s="230">
        <f>W2533/'Summary (banks)'!$W$42</f>
        <v>0</v>
      </c>
      <c r="X2534" s="230">
        <f>X2533/'Summary (banks)'!$X$42</f>
        <v>0</v>
      </c>
      <c r="Y2534" s="204"/>
      <c r="Z2534" s="397"/>
    </row>
    <row r="2535" spans="1:26" s="360" customFormat="1" ht="15.75" thickBot="1" x14ac:dyDescent="0.3">
      <c r="A2535" s="690"/>
      <c r="B2535" s="685"/>
      <c r="C2535" s="359" t="s">
        <v>402</v>
      </c>
      <c r="D2535" s="264">
        <f>D2533/'Summary (banks)'!$D$46</f>
        <v>3.3227257098413475E-3</v>
      </c>
      <c r="E2535" s="264">
        <f>E2533/'Summary (banks)'!$E$46</f>
        <v>0</v>
      </c>
      <c r="F2535" s="264">
        <f>F2533/'Summary (banks)'!$F$46</f>
        <v>2.3738872403560835E-2</v>
      </c>
      <c r="G2535" s="264">
        <f>G2533/'Summary (banks)'!$G$46</f>
        <v>0</v>
      </c>
      <c r="H2535" s="264">
        <f>H2533/'Summary (banks)'!$H$46</f>
        <v>0</v>
      </c>
      <c r="I2535" s="264">
        <f>I2533/'Summary (banks)'!$I$46</f>
        <v>2.7444253859348199E-2</v>
      </c>
      <c r="J2535" s="264">
        <f>J2533/'Summary (banks)'!$J$46</f>
        <v>0</v>
      </c>
      <c r="K2535" s="264">
        <f>K2533/'Summary (banks)'!$K$46</f>
        <v>0</v>
      </c>
      <c r="L2535" s="264">
        <f>L2533/'Summary (banks)'!$L$46</f>
        <v>0</v>
      </c>
      <c r="M2535" s="264">
        <f>M2533/'Summary (banks)'!$M$46</f>
        <v>0</v>
      </c>
      <c r="N2535" s="264">
        <f>N2533/'Summary (banks)'!$N$46</f>
        <v>0</v>
      </c>
      <c r="O2535" s="264">
        <f>O2533/'Summary (banks)'!$O$46</f>
        <v>0</v>
      </c>
      <c r="P2535" s="264">
        <f>P2533/'Summary (banks)'!$P$46</f>
        <v>0</v>
      </c>
      <c r="Q2535" s="264">
        <f>Q2533/'Summary (banks)'!$Q$46</f>
        <v>0</v>
      </c>
      <c r="R2535" s="264">
        <f>R2533/'Summary (banks)'!$R$46</f>
        <v>0</v>
      </c>
      <c r="S2535" s="264">
        <f>S2533/'Summary (banks)'!$S$46</f>
        <v>0</v>
      </c>
      <c r="T2535" s="264">
        <f>T2533/'Summary (banks)'!$T$46</f>
        <v>0</v>
      </c>
      <c r="U2535" s="264">
        <f>U2533/'Summary (banks)'!$U$46</f>
        <v>0</v>
      </c>
      <c r="V2535" s="264">
        <f>V2533/'Summary (banks)'!$V$46</f>
        <v>0</v>
      </c>
      <c r="W2535" s="264">
        <f>W2533/'Summary (banks)'!$W$46</f>
        <v>0</v>
      </c>
      <c r="X2535" s="264">
        <f>X2533/'Summary (banks)'!$X$46</f>
        <v>0</v>
      </c>
      <c r="Z2535" s="397"/>
    </row>
    <row r="2536" spans="1:26" s="204" customFormat="1" ht="15.75" thickBot="1" x14ac:dyDescent="0.3">
      <c r="A2536" s="690"/>
      <c r="B2536" s="685"/>
      <c r="C2536" s="188" t="s">
        <v>3</v>
      </c>
      <c r="D2536" s="188">
        <f>SUM(E2536:X2536)</f>
        <v>4837</v>
      </c>
      <c r="E2536" s="188"/>
      <c r="F2536" s="188">
        <f>Barclays!E23</f>
        <v>2876</v>
      </c>
      <c r="G2536" s="188"/>
      <c r="H2536" s="188"/>
      <c r="I2536" s="188">
        <f>'Standard Chartered'!D36</f>
        <v>1961</v>
      </c>
      <c r="J2536" s="188"/>
      <c r="K2536" s="188"/>
      <c r="L2536" s="188"/>
      <c r="M2536" s="188"/>
      <c r="N2536" s="188"/>
      <c r="O2536" s="188"/>
      <c r="P2536" s="188"/>
      <c r="Q2536" s="188"/>
      <c r="R2536" s="188"/>
      <c r="S2536" s="188"/>
      <c r="T2536" s="188"/>
      <c r="U2536" s="188"/>
      <c r="V2536" s="188"/>
      <c r="W2536" s="188"/>
      <c r="X2536" s="188"/>
      <c r="Y2536" s="188"/>
      <c r="Z2536" s="404"/>
    </row>
    <row r="2537" spans="1:26" s="23" customFormat="1" x14ac:dyDescent="0.25">
      <c r="A2537" s="690"/>
      <c r="B2537" s="685"/>
      <c r="C2537" s="189" t="s">
        <v>337</v>
      </c>
      <c r="D2537" s="230">
        <f>D2536/'Summary (banks)'!$D$16</f>
        <v>2.3059533355517269E-3</v>
      </c>
      <c r="E2537" s="230">
        <f>E2536/'Summary (banks)'!$E$16</f>
        <v>0</v>
      </c>
      <c r="F2537" s="230">
        <f>F2536/'Summary (banks)'!$F$16</f>
        <v>2.1970970206264324E-2</v>
      </c>
      <c r="G2537" s="230">
        <f>G2536/'Summary (banks)'!$G$16</f>
        <v>0</v>
      </c>
      <c r="H2537" s="230">
        <f>H2536/'Summary (banks)'!$H$16</f>
        <v>0</v>
      </c>
      <c r="I2537" s="230">
        <f>I2536/'Summary (banks)'!$I$16</f>
        <v>2.2458141505760552E-2</v>
      </c>
      <c r="J2537" s="230">
        <f>J2536/'Summary (banks)'!$J$16</f>
        <v>0</v>
      </c>
      <c r="K2537" s="230">
        <f>K2536/'Summary (banks)'!$K$16</f>
        <v>0</v>
      </c>
      <c r="L2537" s="230">
        <f>L2536/'Summary (banks)'!$L$16</f>
        <v>0</v>
      </c>
      <c r="M2537" s="230">
        <f>M2536/'Summary (banks)'!$M$16</f>
        <v>0</v>
      </c>
      <c r="N2537" s="230">
        <f>N2536/'Summary (banks)'!$N$16</f>
        <v>0</v>
      </c>
      <c r="O2537" s="230">
        <f>O2536/'Summary (banks)'!$O$16</f>
        <v>0</v>
      </c>
      <c r="P2537" s="230">
        <f>P2536/'Summary (banks)'!$P$16</f>
        <v>0</v>
      </c>
      <c r="Q2537" s="230">
        <f>Q2536/'Summary (banks)'!$Q$16</f>
        <v>0</v>
      </c>
      <c r="R2537" s="230">
        <f>R2536/'Summary (banks)'!$R$16</f>
        <v>0</v>
      </c>
      <c r="S2537" s="230">
        <f>S2536/'Summary (banks)'!$S$16</f>
        <v>0</v>
      </c>
      <c r="T2537" s="230">
        <f>T2536/'Summary (banks)'!$T$16</f>
        <v>0</v>
      </c>
      <c r="U2537" s="230">
        <f>U2536/'Summary (banks)'!$U$16</f>
        <v>0</v>
      </c>
      <c r="V2537" s="230">
        <f>V2536/'Summary (banks)'!$V$16</f>
        <v>0</v>
      </c>
      <c r="W2537" s="230">
        <f>W2536/'Summary (banks)'!$W$16</f>
        <v>0</v>
      </c>
      <c r="X2537" s="230">
        <f>X2536/'Summary (banks)'!$X$16</f>
        <v>0</v>
      </c>
      <c r="Y2537" s="204"/>
      <c r="Z2537" s="397"/>
    </row>
    <row r="2538" spans="1:26" s="365" customFormat="1" ht="15.75" thickBot="1" x14ac:dyDescent="0.3">
      <c r="A2538" s="690"/>
      <c r="B2538" s="685"/>
      <c r="C2538" s="359" t="s">
        <v>338</v>
      </c>
      <c r="D2538" s="264">
        <f>D2536/'Summary (banks)'!$D$20</f>
        <v>4.1262564523407569E-3</v>
      </c>
      <c r="E2538" s="264">
        <f>E2536/'Summary (banks)'!$E$20</f>
        <v>0</v>
      </c>
      <c r="F2538" s="264">
        <f>F2536/'Summary (banks)'!$F$20</f>
        <v>3.4954665888815968E-2</v>
      </c>
      <c r="G2538" s="264">
        <f>G2536/'Summary (banks)'!$G$20</f>
        <v>0</v>
      </c>
      <c r="H2538" s="264">
        <f>H2536/'Summary (banks)'!$H$20</f>
        <v>0</v>
      </c>
      <c r="I2538" s="264">
        <f>I2536/'Summary (banks)'!$I$20</f>
        <v>2.2945065231381269E-2</v>
      </c>
      <c r="J2538" s="264">
        <f>J2536/'Summary (banks)'!$J$20</f>
        <v>0</v>
      </c>
      <c r="K2538" s="264">
        <f>K2536/'Summary (banks)'!$K$20</f>
        <v>0</v>
      </c>
      <c r="L2538" s="264">
        <f>L2536/'Summary (banks)'!$L$20</f>
        <v>0</v>
      </c>
      <c r="M2538" s="264">
        <f>M2536/'Summary (banks)'!$M$20</f>
        <v>0</v>
      </c>
      <c r="N2538" s="264">
        <f>N2536/'Summary (banks)'!$N$20</f>
        <v>0</v>
      </c>
      <c r="O2538" s="264">
        <f>O2536/'Summary (banks)'!$O$20</f>
        <v>0</v>
      </c>
      <c r="P2538" s="264">
        <f>P2536/'Summary (banks)'!$P$20</f>
        <v>0</v>
      </c>
      <c r="Q2538" s="264">
        <f>Q2536/'Summary (banks)'!$Q$20</f>
        <v>0</v>
      </c>
      <c r="R2538" s="264">
        <f>R2536/'Summary (banks)'!$R$20</f>
        <v>0</v>
      </c>
      <c r="S2538" s="264">
        <f>S2536/'Summary (banks)'!$S$20</f>
        <v>0</v>
      </c>
      <c r="T2538" s="264">
        <f>T2536/'Summary (banks)'!$T$20</f>
        <v>0</v>
      </c>
      <c r="U2538" s="264">
        <f>U2536/'Summary (banks)'!$U$20</f>
        <v>0</v>
      </c>
      <c r="V2538" s="264">
        <f>V2536/'Summary (banks)'!$V$20</f>
        <v>0</v>
      </c>
      <c r="W2538" s="264">
        <f>W2536/'Summary (banks)'!$W$20</f>
        <v>0</v>
      </c>
      <c r="X2538" s="264">
        <f>X2536/'Summary (banks)'!$X$20</f>
        <v>0</v>
      </c>
      <c r="Y2538" s="360"/>
      <c r="Z2538" s="397"/>
    </row>
    <row r="2539" spans="1:26" s="230" customFormat="1" ht="15" customHeight="1" thickTop="1" thickBot="1" x14ac:dyDescent="0.3">
      <c r="A2539" s="690"/>
      <c r="B2539" s="685"/>
      <c r="C2539" s="190" t="s">
        <v>405</v>
      </c>
      <c r="D2539" s="188"/>
      <c r="E2539" s="190"/>
      <c r="F2539" s="190"/>
      <c r="G2539" s="190"/>
      <c r="H2539" s="188"/>
      <c r="I2539" s="188"/>
      <c r="J2539" s="190"/>
      <c r="K2539" s="190"/>
      <c r="L2539" s="190"/>
      <c r="M2539" s="190"/>
      <c r="N2539" s="190"/>
      <c r="O2539" s="190"/>
      <c r="P2539" s="188"/>
      <c r="Q2539" s="188"/>
      <c r="R2539" s="190"/>
      <c r="S2539" s="190"/>
      <c r="T2539" s="188"/>
      <c r="U2539" s="188"/>
      <c r="V2539" s="188"/>
      <c r="W2539" s="188"/>
      <c r="X2539" s="188"/>
      <c r="Y2539" s="190"/>
      <c r="Z2539" s="405"/>
    </row>
    <row r="2540" spans="1:26" s="204" customFormat="1" ht="15.75" thickBot="1" x14ac:dyDescent="0.3">
      <c r="A2540" s="690"/>
      <c r="B2540" s="686"/>
      <c r="C2540" s="191" t="s">
        <v>406</v>
      </c>
      <c r="D2540" s="192"/>
      <c r="E2540" s="192"/>
      <c r="F2540" s="192"/>
      <c r="G2540" s="192"/>
      <c r="H2540" s="192"/>
      <c r="I2540" s="192"/>
      <c r="J2540" s="192"/>
      <c r="K2540" s="192"/>
      <c r="L2540" s="192"/>
      <c r="M2540" s="192"/>
      <c r="N2540" s="192"/>
      <c r="O2540" s="192"/>
      <c r="P2540" s="192"/>
      <c r="Q2540" s="192"/>
      <c r="R2540" s="192"/>
      <c r="S2540" s="192"/>
      <c r="T2540" s="192"/>
      <c r="U2540" s="192"/>
      <c r="V2540" s="192"/>
      <c r="W2540" s="192"/>
      <c r="X2540" s="192"/>
      <c r="Y2540" s="192"/>
      <c r="Z2540" s="398"/>
    </row>
    <row r="2541" spans="1:26" s="23" customFormat="1" ht="16.5" thickTop="1" thickBot="1" x14ac:dyDescent="0.3">
      <c r="A2541" s="690"/>
      <c r="B2541" s="687" t="s">
        <v>82</v>
      </c>
      <c r="C2541" s="200" t="s">
        <v>91</v>
      </c>
      <c r="D2541" s="200">
        <f>D2533/D2530</f>
        <v>0.31457895925390894</v>
      </c>
      <c r="E2541" s="200" t="e">
        <f>E2533/E2530</f>
        <v>#DIV/0!</v>
      </c>
      <c r="F2541" s="200">
        <f t="shared" ref="F2541:X2541" si="159">F2533/F2530</f>
        <v>0.29268292682926828</v>
      </c>
      <c r="G2541" s="200" t="e">
        <f t="shared" si="159"/>
        <v>#DIV/0!</v>
      </c>
      <c r="H2541" s="200" t="e">
        <f t="shared" si="159"/>
        <v>#DIV/0!</v>
      </c>
      <c r="I2541" s="200">
        <f t="shared" si="159"/>
        <v>0.34408602150537632</v>
      </c>
      <c r="J2541" s="200" t="e">
        <f t="shared" si="159"/>
        <v>#DIV/0!</v>
      </c>
      <c r="K2541" s="200" t="e">
        <f t="shared" si="159"/>
        <v>#DIV/0!</v>
      </c>
      <c r="L2541" s="200" t="e">
        <f t="shared" si="159"/>
        <v>#DIV/0!</v>
      </c>
      <c r="M2541" s="200" t="e">
        <f t="shared" si="159"/>
        <v>#DIV/0!</v>
      </c>
      <c r="N2541" s="200" t="e">
        <f t="shared" si="159"/>
        <v>#DIV/0!</v>
      </c>
      <c r="O2541" s="200" t="e">
        <f t="shared" si="159"/>
        <v>#DIV/0!</v>
      </c>
      <c r="P2541" s="200" t="e">
        <f t="shared" si="159"/>
        <v>#DIV/0!</v>
      </c>
      <c r="Q2541" s="200" t="e">
        <f t="shared" si="159"/>
        <v>#DIV/0!</v>
      </c>
      <c r="R2541" s="200" t="e">
        <f t="shared" si="159"/>
        <v>#DIV/0!</v>
      </c>
      <c r="S2541" s="200" t="e">
        <f t="shared" si="159"/>
        <v>#DIV/0!</v>
      </c>
      <c r="T2541" s="200" t="e">
        <f t="shared" si="159"/>
        <v>#DIV/0!</v>
      </c>
      <c r="U2541" s="200" t="e">
        <f t="shared" si="159"/>
        <v>#DIV/0!</v>
      </c>
      <c r="V2541" s="200" t="e">
        <f t="shared" si="159"/>
        <v>#DIV/0!</v>
      </c>
      <c r="W2541" s="200" t="e">
        <f t="shared" si="159"/>
        <v>#DIV/0!</v>
      </c>
      <c r="X2541" s="200" t="e">
        <f t="shared" si="159"/>
        <v>#DIV/0!</v>
      </c>
      <c r="Y2541" s="200"/>
      <c r="Z2541" s="406" t="e">
        <f>MEDIAN(E2541:X2541)</f>
        <v>#DIV/0!</v>
      </c>
    </row>
    <row r="2542" spans="1:26" s="204" customFormat="1" ht="15.75" thickBot="1" x14ac:dyDescent="0.3">
      <c r="A2542" s="690"/>
      <c r="B2542" s="688"/>
      <c r="C2542" s="193" t="s">
        <v>407</v>
      </c>
      <c r="Z2542" s="397"/>
    </row>
    <row r="2543" spans="1:26" s="204" customFormat="1" ht="15.75" thickBot="1" x14ac:dyDescent="0.3">
      <c r="A2543" s="690"/>
      <c r="B2543" s="688"/>
      <c r="C2543" s="188" t="s">
        <v>497</v>
      </c>
      <c r="D2543" s="233">
        <f t="shared" ref="D2543:X2543" si="160">D2530/D2536</f>
        <v>4.069533264420095E-2</v>
      </c>
      <c r="E2543" s="188" t="e">
        <f t="shared" si="160"/>
        <v>#DIV/0!</v>
      </c>
      <c r="F2543" s="188">
        <f t="shared" si="160"/>
        <v>3.9288777468706536E-2</v>
      </c>
      <c r="G2543" s="188" t="e">
        <f t="shared" si="160"/>
        <v>#DIV/0!</v>
      </c>
      <c r="H2543" s="188" t="e">
        <f t="shared" si="160"/>
        <v>#DIV/0!</v>
      </c>
      <c r="I2543" s="188">
        <f t="shared" si="160"/>
        <v>4.2758184599694035E-2</v>
      </c>
      <c r="J2543" s="188" t="e">
        <f t="shared" si="160"/>
        <v>#DIV/0!</v>
      </c>
      <c r="K2543" s="188" t="e">
        <f t="shared" si="160"/>
        <v>#DIV/0!</v>
      </c>
      <c r="L2543" s="188" t="e">
        <f t="shared" si="160"/>
        <v>#DIV/0!</v>
      </c>
      <c r="M2543" s="188" t="e">
        <f t="shared" si="160"/>
        <v>#DIV/0!</v>
      </c>
      <c r="N2543" s="188" t="e">
        <f t="shared" si="160"/>
        <v>#DIV/0!</v>
      </c>
      <c r="O2543" s="188" t="e">
        <f t="shared" si="160"/>
        <v>#DIV/0!</v>
      </c>
      <c r="P2543" s="188" t="e">
        <f t="shared" si="160"/>
        <v>#DIV/0!</v>
      </c>
      <c r="Q2543" s="188" t="e">
        <f t="shared" si="160"/>
        <v>#DIV/0!</v>
      </c>
      <c r="R2543" s="188" t="e">
        <f t="shared" si="160"/>
        <v>#DIV/0!</v>
      </c>
      <c r="S2543" s="188" t="e">
        <f t="shared" si="160"/>
        <v>#DIV/0!</v>
      </c>
      <c r="T2543" s="188" t="e">
        <f t="shared" si="160"/>
        <v>#DIV/0!</v>
      </c>
      <c r="U2543" s="188" t="e">
        <f t="shared" si="160"/>
        <v>#DIV/0!</v>
      </c>
      <c r="V2543" s="188" t="e">
        <f t="shared" si="160"/>
        <v>#DIV/0!</v>
      </c>
      <c r="W2543" s="188" t="e">
        <f t="shared" si="160"/>
        <v>#DIV/0!</v>
      </c>
      <c r="X2543" s="188" t="e">
        <f t="shared" si="160"/>
        <v>#DIV/0!</v>
      </c>
      <c r="Y2543" s="188"/>
      <c r="Z2543" s="404"/>
    </row>
    <row r="2544" spans="1:26" s="204" customFormat="1" x14ac:dyDescent="0.25">
      <c r="A2544" s="690"/>
      <c r="B2544" s="688"/>
      <c r="C2544" s="189" t="s">
        <v>445</v>
      </c>
      <c r="D2544" s="234">
        <f>D2543/'Summary (banks)'!$D$81</f>
        <v>0.90504876735589845</v>
      </c>
      <c r="E2544" s="230" t="e">
        <f>E2543/'Summary (banks)'!$E$81</f>
        <v>#DIV/0!</v>
      </c>
      <c r="F2544" s="230">
        <f>F2543/'Summary (banks)'!$F$81</f>
        <v>1.030993783569875</v>
      </c>
      <c r="G2544" s="230" t="e">
        <f>G2543/'Summary (banks)'!$G$81</f>
        <v>#DIV/0!</v>
      </c>
      <c r="H2544" s="230" t="e">
        <f>H2543/'Summary (banks)'!$H$81</f>
        <v>#DIV/0!</v>
      </c>
      <c r="I2544" s="230">
        <f>I2543/'Summary (banks)'!$I$81</f>
        <v>-2.7190001483290538</v>
      </c>
      <c r="J2544" s="230" t="e">
        <f>J2543/'Summary (banks)'!$J$81</f>
        <v>#DIV/0!</v>
      </c>
      <c r="K2544" s="230" t="e">
        <f>K2543/'Summary (banks)'!$K$81</f>
        <v>#DIV/0!</v>
      </c>
      <c r="L2544" s="230" t="e">
        <f>L2543/'Summary (banks)'!$L$81</f>
        <v>#DIV/0!</v>
      </c>
      <c r="M2544" s="230" t="e">
        <f>M2543/'Summary (banks)'!$M$81</f>
        <v>#DIV/0!</v>
      </c>
      <c r="N2544" s="230" t="e">
        <f>N2543/'Summary (banks)'!$N$81</f>
        <v>#DIV/0!</v>
      </c>
      <c r="O2544" s="230" t="e">
        <f>O2543/'Summary (banks)'!$O$81</f>
        <v>#DIV/0!</v>
      </c>
      <c r="P2544" s="230" t="e">
        <f>P2543/'Summary (banks)'!$P$81</f>
        <v>#DIV/0!</v>
      </c>
      <c r="Q2544" s="230" t="e">
        <f>Q2543/'Summary (banks)'!$Q$81</f>
        <v>#DIV/0!</v>
      </c>
      <c r="R2544" s="230" t="e">
        <f>R2543/'Summary (banks)'!$R$81</f>
        <v>#DIV/0!</v>
      </c>
      <c r="S2544" s="230" t="e">
        <f>S2543/'Summary (banks)'!$S$81</f>
        <v>#DIV/0!</v>
      </c>
      <c r="T2544" s="230" t="e">
        <f>T2543/'Summary (banks)'!$T$81</f>
        <v>#DIV/0!</v>
      </c>
      <c r="U2544" s="230" t="e">
        <f>U2543/'Summary (banks)'!$U$81</f>
        <v>#DIV/0!</v>
      </c>
      <c r="V2544" s="230" t="e">
        <f>V2543/'Summary (banks)'!$V$81</f>
        <v>#DIV/0!</v>
      </c>
      <c r="W2544" s="230" t="e">
        <f>W2543/'Summary (banks)'!$W$81</f>
        <v>#DIV/0!</v>
      </c>
      <c r="X2544" s="230" t="e">
        <f>X2543/'Summary (banks)'!$X$81</f>
        <v>#DIV/0!</v>
      </c>
      <c r="Z2544" s="397"/>
    </row>
    <row r="2545" spans="1:26" s="364" customFormat="1" x14ac:dyDescent="0.25">
      <c r="A2545" s="690"/>
      <c r="B2545" s="688"/>
      <c r="C2545" s="359" t="s">
        <v>446</v>
      </c>
      <c r="D2545" s="363">
        <f>D2543/'Summary (banks)'!$D$84</f>
        <v>0.70480235973474092</v>
      </c>
      <c r="E2545" s="264" t="e">
        <f>E2543/'Summary (banks)'!$E$84</f>
        <v>#DIV/0!</v>
      </c>
      <c r="F2545" s="264">
        <f>F2543/'Summary (banks)'!$F$84</f>
        <v>1.0076871513987062</v>
      </c>
      <c r="G2545" s="264" t="e">
        <f>G2543/'Summary (banks)'!$G$84</f>
        <v>#DIV/0!</v>
      </c>
      <c r="H2545" s="264" t="e">
        <f>H2543/'Summary (banks)'!$H$84</f>
        <v>#DIV/0!</v>
      </c>
      <c r="I2545" s="264">
        <f>I2543/'Summary (banks)'!$I$84</f>
        <v>13.332760205587938</v>
      </c>
      <c r="J2545" s="264" t="e">
        <f>J2543/'Summary (banks)'!$J$84</f>
        <v>#DIV/0!</v>
      </c>
      <c r="K2545" s="264" t="e">
        <f>K2543/'Summary (banks)'!$K$84</f>
        <v>#DIV/0!</v>
      </c>
      <c r="L2545" s="264" t="e">
        <f>L2543/'Summary (banks)'!$L$84</f>
        <v>#DIV/0!</v>
      </c>
      <c r="M2545" s="264" t="e">
        <f>M2543/'Summary (banks)'!$M$84</f>
        <v>#DIV/0!</v>
      </c>
      <c r="N2545" s="264" t="e">
        <f>N2543/'Summary (banks)'!$N$84</f>
        <v>#DIV/0!</v>
      </c>
      <c r="O2545" s="264" t="e">
        <f>O2543/'Summary (banks)'!$O$84</f>
        <v>#DIV/0!</v>
      </c>
      <c r="P2545" s="264" t="e">
        <f>P2543/'Summary (banks)'!$P$84</f>
        <v>#DIV/0!</v>
      </c>
      <c r="Q2545" s="264" t="e">
        <f>Q2543/'Summary (banks)'!$Q$84</f>
        <v>#DIV/0!</v>
      </c>
      <c r="R2545" s="264" t="e">
        <f>R2543/'Summary (banks)'!$R$84</f>
        <v>#DIV/0!</v>
      </c>
      <c r="S2545" s="264" t="e">
        <f>S2543/'Summary (banks)'!$S$84</f>
        <v>#DIV/0!</v>
      </c>
      <c r="T2545" s="264" t="e">
        <f>T2543/'Summary (banks)'!$T$84</f>
        <v>#DIV/0!</v>
      </c>
      <c r="U2545" s="264" t="e">
        <f>U2543/'Summary (banks)'!$U$84</f>
        <v>#DIV/0!</v>
      </c>
      <c r="V2545" s="264" t="e">
        <f>V2543/'Summary (banks)'!$V$84</f>
        <v>#DIV/0!</v>
      </c>
      <c r="W2545" s="264" t="e">
        <f>W2543/'Summary (banks)'!$W$84</f>
        <v>#DIV/0!</v>
      </c>
      <c r="X2545" s="264" t="e">
        <f>X2543/'Summary (banks)'!$X$84</f>
        <v>#DIV/0!</v>
      </c>
      <c r="Y2545" s="360"/>
      <c r="Z2545" s="397"/>
    </row>
    <row r="2546" spans="1:26" s="204" customFormat="1" ht="15.75" thickBot="1" x14ac:dyDescent="0.3">
      <c r="A2546" s="690"/>
      <c r="B2546" s="688"/>
      <c r="C2546" s="372" t="s">
        <v>447</v>
      </c>
      <c r="D2546" s="234">
        <f>D2543/'Summary (banks)'!$D$92</f>
        <v>0.97435177624285874</v>
      </c>
      <c r="E2546" s="230" t="e">
        <f>E2543/'Summary (banks)'!$E$86</f>
        <v>#DIV/0!</v>
      </c>
      <c r="F2546" s="230">
        <f>F2543/'Summary (banks)'!$F$86</f>
        <v>0.18163413524402511</v>
      </c>
      <c r="G2546" s="230" t="e">
        <f>G2543/'Summary (banks)'!$G$86</f>
        <v>#DIV/0!</v>
      </c>
      <c r="H2546" s="230" t="e">
        <f>H2543/'Summary (banks)'!$H$86</f>
        <v>#DIV/0!</v>
      </c>
      <c r="I2546" s="230">
        <f>I2543/'Summary (banks)'!$I$86</f>
        <v>0.66208292042171535</v>
      </c>
      <c r="J2546" s="230" t="e">
        <f>J2543/'Summary (banks)'!$J$86</f>
        <v>#DIV/0!</v>
      </c>
      <c r="K2546" s="230" t="e">
        <f>K2543/'Summary (banks)'!$K$86</f>
        <v>#DIV/0!</v>
      </c>
      <c r="L2546" s="230" t="e">
        <f>L2543/'Summary (banks)'!$L$86</f>
        <v>#DIV/0!</v>
      </c>
      <c r="M2546" s="230" t="e">
        <f>M2543/'Summary (banks)'!$M$86</f>
        <v>#DIV/0!</v>
      </c>
      <c r="N2546" s="230" t="e">
        <f>N2543/'Summary (banks)'!$N$86</f>
        <v>#DIV/0!</v>
      </c>
      <c r="O2546" s="230" t="e">
        <f>O2543/'Summary (banks)'!$O$86</f>
        <v>#DIV/0!</v>
      </c>
      <c r="P2546" s="230" t="e">
        <f>P2543/'Summary (banks)'!$P$86</f>
        <v>#DIV/0!</v>
      </c>
      <c r="Q2546" s="230" t="e">
        <f>Q2543/'Summary (banks)'!$Q$86</f>
        <v>#DIV/0!</v>
      </c>
      <c r="R2546" s="230" t="e">
        <f>R2543/'Summary (banks)'!$R$86</f>
        <v>#DIV/0!</v>
      </c>
      <c r="S2546" s="230" t="e">
        <f>S2543/'Summary (banks)'!$S$86</f>
        <v>#DIV/0!</v>
      </c>
      <c r="T2546" s="230" t="e">
        <f>T2543/'Summary (banks)'!$T$86</f>
        <v>#DIV/0!</v>
      </c>
      <c r="U2546" s="230" t="e">
        <f>U2543/'Summary (banks)'!$U$86</f>
        <v>#DIV/0!</v>
      </c>
      <c r="V2546" s="230" t="e">
        <f>V2543/'Summary (banks)'!$V$86</f>
        <v>#DIV/0!</v>
      </c>
      <c r="W2546" s="230" t="e">
        <f>W2543/'Summary (banks)'!$W$86</f>
        <v>#DIV/0!</v>
      </c>
      <c r="X2546" s="230" t="e">
        <f>X2543/'Summary (banks)'!$X$86</f>
        <v>#DIV/0!</v>
      </c>
      <c r="Z2546" s="397"/>
    </row>
    <row r="2547" spans="1:26" s="230" customFormat="1" ht="15.75" thickBot="1" x14ac:dyDescent="0.3">
      <c r="A2547" s="690"/>
      <c r="B2547" s="688"/>
      <c r="C2547" s="201" t="s">
        <v>498</v>
      </c>
      <c r="D2547" s="201">
        <f t="shared" ref="D2547:X2547" si="161">D2530/D2527</f>
        <v>0.39474008771416208</v>
      </c>
      <c r="E2547" s="201" t="e">
        <f t="shared" si="161"/>
        <v>#DIV/0!</v>
      </c>
      <c r="F2547" s="201">
        <f t="shared" si="161"/>
        <v>0.41624365482233505</v>
      </c>
      <c r="G2547" s="201" t="e">
        <f t="shared" si="161"/>
        <v>#DIV/0!</v>
      </c>
      <c r="H2547" s="201" t="e">
        <f t="shared" si="161"/>
        <v>#DIV/0!</v>
      </c>
      <c r="I2547" s="201">
        <f t="shared" si="161"/>
        <v>0.36904761904761907</v>
      </c>
      <c r="J2547" s="201" t="e">
        <f t="shared" si="161"/>
        <v>#DIV/0!</v>
      </c>
      <c r="K2547" s="201" t="e">
        <f t="shared" si="161"/>
        <v>#DIV/0!</v>
      </c>
      <c r="L2547" s="201" t="e">
        <f t="shared" si="161"/>
        <v>#DIV/0!</v>
      </c>
      <c r="M2547" s="201" t="e">
        <f t="shared" si="161"/>
        <v>#DIV/0!</v>
      </c>
      <c r="N2547" s="201" t="e">
        <f t="shared" si="161"/>
        <v>#DIV/0!</v>
      </c>
      <c r="O2547" s="201" t="e">
        <f t="shared" si="161"/>
        <v>#DIV/0!</v>
      </c>
      <c r="P2547" s="201" t="e">
        <f t="shared" si="161"/>
        <v>#DIV/0!</v>
      </c>
      <c r="Q2547" s="201" t="e">
        <f t="shared" si="161"/>
        <v>#DIV/0!</v>
      </c>
      <c r="R2547" s="201" t="e">
        <f t="shared" si="161"/>
        <v>#DIV/0!</v>
      </c>
      <c r="S2547" s="201" t="e">
        <f t="shared" si="161"/>
        <v>#DIV/0!</v>
      </c>
      <c r="T2547" s="201" t="e">
        <f t="shared" si="161"/>
        <v>#DIV/0!</v>
      </c>
      <c r="U2547" s="201" t="e">
        <f t="shared" si="161"/>
        <v>#DIV/0!</v>
      </c>
      <c r="V2547" s="201" t="e">
        <f t="shared" si="161"/>
        <v>#DIV/0!</v>
      </c>
      <c r="W2547" s="201" t="e">
        <f t="shared" si="161"/>
        <v>#DIV/0!</v>
      </c>
      <c r="X2547" s="201" t="e">
        <f t="shared" si="161"/>
        <v>#DIV/0!</v>
      </c>
      <c r="Y2547" s="201"/>
      <c r="Z2547" s="407"/>
    </row>
    <row r="2548" spans="1:26" s="230" customFormat="1" x14ac:dyDescent="0.25">
      <c r="A2548" s="690"/>
      <c r="B2548" s="688"/>
      <c r="C2548" s="382" t="s">
        <v>445</v>
      </c>
      <c r="D2548" s="230">
        <f>D2547/'Summary (banks)'!$D$94</f>
        <v>2.0440678197640918</v>
      </c>
      <c r="E2548" s="230" t="e">
        <f>E2547/'Summary (banks)'!$E$94</f>
        <v>#DIV/0!</v>
      </c>
      <c r="F2548" s="230">
        <f>F2547/'Summary (banks)'!$F$94</f>
        <v>3.370998681885744</v>
      </c>
      <c r="G2548" s="230" t="e">
        <f>G2547/'Summary (banks)'!$G$94</f>
        <v>#DIV/0!</v>
      </c>
      <c r="H2548" s="230" t="e">
        <f>H2547/'Summary (banks)'!$H$94</f>
        <v>#DIV/0!</v>
      </c>
      <c r="I2548" s="230">
        <f>I2547/'Summary (banks)'!$I$94</f>
        <v>-3.7047728480755389</v>
      </c>
      <c r="J2548" s="230" t="e">
        <f>J2547/'Summary (banks)'!$J$94</f>
        <v>#DIV/0!</v>
      </c>
      <c r="K2548" s="230" t="e">
        <f>K2547/'Summary (banks)'!$K$94</f>
        <v>#DIV/0!</v>
      </c>
      <c r="L2548" s="230" t="e">
        <f>L2547/'Summary (banks)'!$L$94</f>
        <v>#DIV/0!</v>
      </c>
      <c r="M2548" s="230" t="e">
        <f>M2547/'Summary (banks)'!$M$94</f>
        <v>#DIV/0!</v>
      </c>
      <c r="N2548" s="230" t="e">
        <f>N2547/'Summary (banks)'!$N$94</f>
        <v>#DIV/0!</v>
      </c>
      <c r="O2548" s="230" t="e">
        <f>O2547/'Summary (banks)'!$O$94</f>
        <v>#DIV/0!</v>
      </c>
      <c r="P2548" s="230" t="e">
        <f>P2547/'Summary (banks)'!$P$94</f>
        <v>#DIV/0!</v>
      </c>
      <c r="Q2548" s="230" t="e">
        <f>Q2547/'Summary (banks)'!$Q$94</f>
        <v>#DIV/0!</v>
      </c>
      <c r="R2548" s="230" t="e">
        <f>R2547/'Summary (banks)'!$R$94</f>
        <v>#DIV/0!</v>
      </c>
      <c r="S2548" s="230" t="e">
        <f>S2547/'Summary (banks)'!$S$94</f>
        <v>#DIV/0!</v>
      </c>
      <c r="T2548" s="230" t="e">
        <f>T2547/'Summary (banks)'!$T$94</f>
        <v>#DIV/0!</v>
      </c>
      <c r="U2548" s="230" t="e">
        <f>U2547/'Summary (banks)'!$U$94</f>
        <v>#DIV/0!</v>
      </c>
      <c r="V2548" s="230" t="e">
        <f>V2547/'Summary (banks)'!$V$94</f>
        <v>#DIV/0!</v>
      </c>
      <c r="W2548" s="230" t="e">
        <f>W2547/'Summary (banks)'!$W$94</f>
        <v>#DIV/0!</v>
      </c>
      <c r="X2548" s="230" t="e">
        <f>X2547/'Summary (banks)'!$X$94</f>
        <v>#DIV/0!</v>
      </c>
      <c r="Z2548" s="399"/>
    </row>
    <row r="2549" spans="1:26" s="386" customFormat="1" x14ac:dyDescent="0.25">
      <c r="A2549" s="690"/>
      <c r="B2549" s="688"/>
      <c r="C2549" s="383" t="s">
        <v>446</v>
      </c>
      <c r="D2549" s="264">
        <f>D2547/'Summary (banks)'!$D$97</f>
        <v>1.495074564615275</v>
      </c>
      <c r="E2549" s="264" t="e">
        <f>E2547/'Summary (banks)'!$E$97</f>
        <v>#DIV/0!</v>
      </c>
      <c r="F2549" s="264">
        <f>F2547/'Summary (banks)'!$F$97</f>
        <v>2.5053290770492076</v>
      </c>
      <c r="G2549" s="264" t="e">
        <f>G2547/'Summary (banks)'!$G$97</f>
        <v>#DIV/0!</v>
      </c>
      <c r="H2549" s="264" t="e">
        <f>H2547/'Summary (banks)'!$H$97</f>
        <v>#DIV/0!</v>
      </c>
      <c r="I2549" s="264">
        <f>I2547/'Summary (banks)'!$I$97</f>
        <v>14.876018170426093</v>
      </c>
      <c r="J2549" s="264" t="e">
        <f>J2547/'Summary (banks)'!$J$97</f>
        <v>#DIV/0!</v>
      </c>
      <c r="K2549" s="264" t="e">
        <f>K2547/'Summary (banks)'!$K$97</f>
        <v>#DIV/0!</v>
      </c>
      <c r="L2549" s="264" t="e">
        <f>L2547/'Summary (banks)'!$L$97</f>
        <v>#DIV/0!</v>
      </c>
      <c r="M2549" s="264" t="e">
        <f>M2547/'Summary (banks)'!$M$97</f>
        <v>#DIV/0!</v>
      </c>
      <c r="N2549" s="264" t="e">
        <f>N2547/'Summary (banks)'!$N$97</f>
        <v>#DIV/0!</v>
      </c>
      <c r="O2549" s="264" t="e">
        <f>O2547/'Summary (banks)'!$O$97</f>
        <v>#DIV/0!</v>
      </c>
      <c r="P2549" s="264" t="e">
        <f>P2547/'Summary (banks)'!$P$97</f>
        <v>#DIV/0!</v>
      </c>
      <c r="Q2549" s="264" t="e">
        <f>Q2547/'Summary (banks)'!$Q$97</f>
        <v>#DIV/0!</v>
      </c>
      <c r="R2549" s="264" t="e">
        <f>R2547/'Summary (banks)'!$R$97</f>
        <v>#DIV/0!</v>
      </c>
      <c r="S2549" s="264" t="e">
        <f>S2547/'Summary (banks)'!$S$97</f>
        <v>#DIV/0!</v>
      </c>
      <c r="T2549" s="264" t="e">
        <f>T2547/'Summary (banks)'!$T$97</f>
        <v>#DIV/0!</v>
      </c>
      <c r="U2549" s="264" t="e">
        <f>U2547/'Summary (banks)'!$U$97</f>
        <v>#DIV/0!</v>
      </c>
      <c r="V2549" s="264" t="e">
        <f>V2547/'Summary (banks)'!$V$97</f>
        <v>#DIV/0!</v>
      </c>
      <c r="W2549" s="264" t="e">
        <f>W2547/'Summary (banks)'!$W$97</f>
        <v>#DIV/0!</v>
      </c>
      <c r="X2549" s="264" t="e">
        <f>X2547/'Summary (banks)'!$X$97</f>
        <v>#DIV/0!</v>
      </c>
      <c r="Y2549" s="264"/>
      <c r="Z2549" s="399"/>
    </row>
    <row r="2550" spans="1:26" s="230" customFormat="1" x14ac:dyDescent="0.25">
      <c r="A2550" s="690"/>
      <c r="B2550" s="688"/>
      <c r="C2550" s="385" t="s">
        <v>447</v>
      </c>
      <c r="D2550" s="230">
        <f>D2547/'Summary (banks)'!$D$105</f>
        <v>1.8195214454435071</v>
      </c>
      <c r="E2550" s="230" t="e">
        <f>E2547/'Summary (banks)'!$E$99</f>
        <v>#DIV/0!</v>
      </c>
      <c r="F2550" s="230">
        <f>F2547/'Summary (banks)'!$F$99</f>
        <v>1.0253597565128107</v>
      </c>
      <c r="G2550" s="230" t="e">
        <f>G2547/'Summary (banks)'!$G$99</f>
        <v>#DIV/0!</v>
      </c>
      <c r="H2550" s="230" t="e">
        <f>H2547/'Summary (banks)'!$H$99</f>
        <v>#DIV/0!</v>
      </c>
      <c r="I2550" s="230">
        <f>I2547/'Summary (banks)'!$I$99</f>
        <v>1.9940040915817883</v>
      </c>
      <c r="J2550" s="230" t="e">
        <f>J2547/'Summary (banks)'!$J$99</f>
        <v>#DIV/0!</v>
      </c>
      <c r="K2550" s="230" t="e">
        <f>K2547/'Summary (banks)'!$K$99</f>
        <v>#DIV/0!</v>
      </c>
      <c r="L2550" s="230" t="e">
        <f>L2547/'Summary (banks)'!$L$99</f>
        <v>#DIV/0!</v>
      </c>
      <c r="M2550" s="230" t="e">
        <f>M2547/'Summary (banks)'!$M$99</f>
        <v>#DIV/0!</v>
      </c>
      <c r="N2550" s="230" t="e">
        <f>N2547/'Summary (banks)'!$N$99</f>
        <v>#DIV/0!</v>
      </c>
      <c r="O2550" s="230" t="e">
        <f>O2547/'Summary (banks)'!$O$99</f>
        <v>#DIV/0!</v>
      </c>
      <c r="P2550" s="230" t="e">
        <f>P2547/'Summary (banks)'!$P$99</f>
        <v>#DIV/0!</v>
      </c>
      <c r="Q2550" s="230" t="e">
        <f>Q2547/'Summary (banks)'!$Q$99</f>
        <v>#DIV/0!</v>
      </c>
      <c r="R2550" s="230" t="e">
        <f>R2547/'Summary (banks)'!$R$99</f>
        <v>#DIV/0!</v>
      </c>
      <c r="S2550" s="230" t="e">
        <f>S2547/'Summary (banks)'!$S$99</f>
        <v>#DIV/0!</v>
      </c>
      <c r="T2550" s="230" t="e">
        <f>T2547/'Summary (banks)'!$T$99</f>
        <v>#DIV/0!</v>
      </c>
      <c r="U2550" s="230" t="e">
        <f>U2547/'Summary (banks)'!$U$99</f>
        <v>#DIV/0!</v>
      </c>
      <c r="V2550" s="230" t="e">
        <f>V2547/'Summary (banks)'!$V$99</f>
        <v>#DIV/0!</v>
      </c>
      <c r="W2550" s="230" t="e">
        <f>W2547/'Summary (banks)'!$W$99</f>
        <v>#DIV/0!</v>
      </c>
      <c r="X2550" s="230" t="e">
        <f>X2547/'Summary (banks)'!$X$99</f>
        <v>#DIV/0!</v>
      </c>
      <c r="Z2550" s="399"/>
    </row>
    <row r="2551" spans="1:26" s="51" customFormat="1" x14ac:dyDescent="0.25">
      <c r="A2551" s="422"/>
      <c r="B2551" s="423"/>
      <c r="C2551" s="424"/>
      <c r="D2551" s="425"/>
      <c r="E2551" s="426"/>
      <c r="F2551" s="426"/>
      <c r="G2551" s="426"/>
      <c r="H2551" s="426"/>
      <c r="I2551" s="426"/>
      <c r="J2551" s="426"/>
      <c r="K2551" s="426"/>
      <c r="L2551" s="426"/>
      <c r="M2551" s="426"/>
      <c r="N2551" s="426"/>
      <c r="O2551" s="426"/>
      <c r="P2551" s="426"/>
      <c r="Q2551" s="426"/>
      <c r="R2551" s="426"/>
      <c r="S2551" s="426"/>
      <c r="T2551" s="426"/>
      <c r="U2551" s="426"/>
      <c r="V2551" s="426"/>
      <c r="W2551" s="426"/>
      <c r="X2551" s="426"/>
      <c r="Y2551" s="97"/>
      <c r="Z2551" s="97"/>
    </row>
    <row r="2552" spans="1:26" s="51" customFormat="1" ht="15.75" thickBot="1" x14ac:dyDescent="0.3">
      <c r="A2552" s="422"/>
      <c r="B2552" s="423"/>
      <c r="C2552" s="424"/>
      <c r="D2552" s="425"/>
      <c r="E2552" s="426"/>
      <c r="F2552" s="426"/>
      <c r="G2552" s="426"/>
      <c r="H2552" s="426"/>
      <c r="I2552" s="426"/>
      <c r="J2552" s="426"/>
      <c r="K2552" s="426"/>
      <c r="L2552" s="426"/>
      <c r="M2552" s="426"/>
      <c r="N2552" s="426"/>
      <c r="O2552" s="426"/>
      <c r="P2552" s="426"/>
      <c r="Q2552" s="426"/>
      <c r="R2552" s="426"/>
      <c r="S2552" s="426"/>
      <c r="T2552" s="426"/>
      <c r="U2552" s="426"/>
      <c r="V2552" s="426"/>
      <c r="W2552" s="426"/>
      <c r="X2552" s="426"/>
      <c r="Y2552" s="97"/>
      <c r="Z2552" s="97"/>
    </row>
    <row r="2553" spans="1:26" s="204" customFormat="1" ht="15.75" thickBot="1" x14ac:dyDescent="0.3">
      <c r="A2553" s="682" t="s">
        <v>172</v>
      </c>
      <c r="B2553" s="684" t="s">
        <v>331</v>
      </c>
      <c r="C2553" s="188" t="s">
        <v>2</v>
      </c>
      <c r="D2553" s="203">
        <f>SUM(E2553:X2553)</f>
        <v>1353.8304000000001</v>
      </c>
      <c r="E2553" s="203">
        <f>HSBC!C30</f>
        <v>268.67680000000001</v>
      </c>
      <c r="F2553" s="203"/>
      <c r="G2553" s="203"/>
      <c r="H2553" s="203"/>
      <c r="I2553" s="203">
        <f>'Standard Chartered'!C37</f>
        <v>988.15359999999998</v>
      </c>
      <c r="J2553" s="188">
        <f>'BNP Paribas'!C36</f>
        <v>97</v>
      </c>
      <c r="K2553" s="188"/>
      <c r="L2553" s="188"/>
      <c r="M2553" s="188"/>
      <c r="N2553" s="188"/>
      <c r="O2553" s="188"/>
      <c r="P2553" s="188"/>
      <c r="Q2553" s="188"/>
      <c r="R2553" s="188"/>
      <c r="S2553" s="188"/>
      <c r="T2553" s="188"/>
      <c r="U2553" s="188"/>
      <c r="V2553" s="188"/>
      <c r="W2553" s="188"/>
      <c r="X2553" s="188"/>
      <c r="Y2553" s="188"/>
      <c r="Z2553" s="404"/>
    </row>
    <row r="2554" spans="1:26" s="23" customFormat="1" x14ac:dyDescent="0.25">
      <c r="A2554" s="683"/>
      <c r="B2554" s="685"/>
      <c r="C2554" s="189" t="s">
        <v>333</v>
      </c>
      <c r="D2554" s="230">
        <f>D2553/'Summary (banks)'!$D$3</f>
        <v>2.77192834573467E-3</v>
      </c>
      <c r="E2554" s="230">
        <f>E2553/'Summary (banks)'!$E$3</f>
        <v>4.9832775919732442E-3</v>
      </c>
      <c r="F2554" s="230">
        <f>F2553/'Summary (banks)'!$F$3</f>
        <v>0</v>
      </c>
      <c r="G2554" s="230">
        <f>G2553/'Summary (banks)'!$G$3</f>
        <v>0</v>
      </c>
      <c r="H2554" s="230">
        <f>H2553/'Summary (banks)'!$H$3</f>
        <v>0</v>
      </c>
      <c r="I2554" s="230">
        <f>I2553/'Summary (banks)'!$I$3</f>
        <v>7.1685525541238804E-2</v>
      </c>
      <c r="J2554" s="230">
        <f>J2553/'Summary (banks)'!$J$3</f>
        <v>2.2590712189668825E-3</v>
      </c>
      <c r="K2554" s="230">
        <f>K2553/'Summary (banks)'!$K$3</f>
        <v>0</v>
      </c>
      <c r="L2554" s="230">
        <f>L2553/'Summary (banks)'!$L$3</f>
        <v>0</v>
      </c>
      <c r="M2554" s="230">
        <f>M2553/'Summary (banks)'!$M$3</f>
        <v>0</v>
      </c>
      <c r="N2554" s="230">
        <f>N2553/'Summary (banks)'!$N$3</f>
        <v>0</v>
      </c>
      <c r="O2554" s="230">
        <f>O2553/'Summary (banks)'!$O$3</f>
        <v>0</v>
      </c>
      <c r="P2554" s="230">
        <f>P2553/'Summary (banks)'!$P$3</f>
        <v>0</v>
      </c>
      <c r="Q2554" s="230">
        <f>Q2553/'Summary (banks)'!$Q$3</f>
        <v>0</v>
      </c>
      <c r="R2554" s="230">
        <f>R2553/'Summary (banks)'!$R$3</f>
        <v>0</v>
      </c>
      <c r="S2554" s="230">
        <f>S2553/'Summary (banks)'!$S$3</f>
        <v>0</v>
      </c>
      <c r="T2554" s="230">
        <f>T2553/'Summary (banks)'!$T$3</f>
        <v>0</v>
      </c>
      <c r="U2554" s="230">
        <f>U2553/'Summary (banks)'!$U$3</f>
        <v>0</v>
      </c>
      <c r="V2554" s="230">
        <f>V2553/'Summary (banks)'!$V$3</f>
        <v>0</v>
      </c>
      <c r="W2554" s="230">
        <f>W2553/'Summary (banks)'!$W$3</f>
        <v>0</v>
      </c>
      <c r="X2554" s="230">
        <f>X2553/'Summary (banks)'!$X$3</f>
        <v>0</v>
      </c>
      <c r="Y2554" s="204"/>
      <c r="Z2554" s="397"/>
    </row>
    <row r="2555" spans="1:26" s="360" customFormat="1" ht="15.75" thickBot="1" x14ac:dyDescent="0.3">
      <c r="A2555" s="683"/>
      <c r="B2555" s="685"/>
      <c r="C2555" s="359" t="s">
        <v>334</v>
      </c>
      <c r="D2555" s="264">
        <f>D2553/'Summary (banks)'!$D$7</f>
        <v>5.280992101408458E-3</v>
      </c>
      <c r="E2555" s="264">
        <f>E2553/'Summary (banks)'!$E$7</f>
        <v>6.6647283787712747E-3</v>
      </c>
      <c r="F2555" s="264">
        <f>F2553/'Summary (banks)'!$F$7</f>
        <v>0</v>
      </c>
      <c r="G2555" s="264">
        <f>G2553/'Summary (banks)'!$G$7</f>
        <v>0</v>
      </c>
      <c r="H2555" s="264">
        <f>H2553/'Summary (banks)'!$H$7</f>
        <v>0</v>
      </c>
      <c r="I2555" s="264">
        <f>I2553/'Summary (banks)'!$I$7</f>
        <v>8.9440182797453902E-2</v>
      </c>
      <c r="J2555" s="264">
        <f>J2553/'Summary (banks)'!$J$7</f>
        <v>3.3876995075612054E-3</v>
      </c>
      <c r="K2555" s="264">
        <f>K2553/'Summary (banks)'!$K$7</f>
        <v>0</v>
      </c>
      <c r="L2555" s="264">
        <f>L2553/'Summary (banks)'!$L$7</f>
        <v>0</v>
      </c>
      <c r="M2555" s="264">
        <f>M2553/'Summary (banks)'!$M$7</f>
        <v>0</v>
      </c>
      <c r="N2555" s="264">
        <f>N2553/'Summary (banks)'!$N$7</f>
        <v>0</v>
      </c>
      <c r="O2555" s="264">
        <f>O2553/'Summary (banks)'!$O$7</f>
        <v>0</v>
      </c>
      <c r="P2555" s="264">
        <f>P2553/'Summary (banks)'!$P$7</f>
        <v>0</v>
      </c>
      <c r="Q2555" s="264">
        <f>Q2553/'Summary (banks)'!$Q$7</f>
        <v>0</v>
      </c>
      <c r="R2555" s="264">
        <f>R2553/'Summary (banks)'!$R$7</f>
        <v>0</v>
      </c>
      <c r="S2555" s="264">
        <f>S2553/'Summary (banks)'!$S$7</f>
        <v>0</v>
      </c>
      <c r="T2555" s="264">
        <f>T2553/'Summary (banks)'!$T$7</f>
        <v>0</v>
      </c>
      <c r="U2555" s="264">
        <f>U2553/'Summary (banks)'!$U$7</f>
        <v>0</v>
      </c>
      <c r="V2555" s="264">
        <f>V2553/'Summary (banks)'!$V$7</f>
        <v>0</v>
      </c>
      <c r="W2555" s="264">
        <f>W2553/'Summary (banks)'!$W$7</f>
        <v>0</v>
      </c>
      <c r="X2555" s="264">
        <f>X2553/'Summary (banks)'!$X$7</f>
        <v>0</v>
      </c>
      <c r="Z2555" s="397"/>
    </row>
    <row r="2556" spans="1:26" s="204" customFormat="1" ht="15.75" thickBot="1" x14ac:dyDescent="0.3">
      <c r="A2556" s="683"/>
      <c r="B2556" s="685"/>
      <c r="C2556" s="188" t="s">
        <v>6</v>
      </c>
      <c r="D2556" s="203">
        <f>SUM(E2556:X2556)</f>
        <v>-271.90560000000005</v>
      </c>
      <c r="E2556" s="203">
        <f>HSBC!E30</f>
        <v>148.76399999999998</v>
      </c>
      <c r="F2556" s="203"/>
      <c r="G2556" s="203"/>
      <c r="H2556" s="203"/>
      <c r="I2556" s="203">
        <f>'Standard Chartered'!E37</f>
        <v>-433.6696</v>
      </c>
      <c r="J2556" s="188">
        <f>'BNP Paribas'!E36</f>
        <v>13</v>
      </c>
      <c r="K2556" s="188"/>
      <c r="L2556" s="188"/>
      <c r="M2556" s="188"/>
      <c r="N2556" s="188"/>
      <c r="O2556" s="188"/>
      <c r="P2556" s="188"/>
      <c r="Q2556" s="188"/>
      <c r="R2556" s="188"/>
      <c r="S2556" s="188"/>
      <c r="T2556" s="188"/>
      <c r="U2556" s="188"/>
      <c r="V2556" s="188"/>
      <c r="W2556" s="188"/>
      <c r="X2556" s="188"/>
      <c r="Y2556" s="188"/>
      <c r="Z2556" s="404"/>
    </row>
    <row r="2557" spans="1:26" s="23" customFormat="1" x14ac:dyDescent="0.25">
      <c r="A2557" s="683"/>
      <c r="B2557" s="685"/>
      <c r="C2557" s="189" t="s">
        <v>335</v>
      </c>
      <c r="D2557" s="230">
        <f>D2556/'Summary (banks)'!$D$29</f>
        <v>-2.8828361386818435E-3</v>
      </c>
      <c r="E2557" s="230">
        <f>E2556/'Summary (banks)'!$E$29</f>
        <v>8.7454285259977727E-3</v>
      </c>
      <c r="F2557" s="230">
        <f>F2556/'Summary (banks)'!$F$29</f>
        <v>0</v>
      </c>
      <c r="G2557" s="230">
        <f>G2556/'Summary (banks)'!$G$29</f>
        <v>0</v>
      </c>
      <c r="H2557" s="230">
        <f>H2556/'Summary (banks)'!$H$29</f>
        <v>0</v>
      </c>
      <c r="I2557" s="230">
        <f>I2556/'Summary (banks)'!$I$29</f>
        <v>0.31582403151674315</v>
      </c>
      <c r="J2557" s="230">
        <f>J2556/'Summary (banks)'!$J$29</f>
        <v>1.3278855975485189E-3</v>
      </c>
      <c r="K2557" s="230">
        <f>K2556/'Summary (banks)'!$K$29</f>
        <v>0</v>
      </c>
      <c r="L2557" s="230">
        <f>L2556/'Summary (banks)'!$L$29</f>
        <v>0</v>
      </c>
      <c r="M2557" s="230">
        <f>M2556/'Summary (banks)'!$M$29</f>
        <v>0</v>
      </c>
      <c r="N2557" s="230">
        <f>N2556/'Summary (banks)'!$N$29</f>
        <v>0</v>
      </c>
      <c r="O2557" s="230">
        <f>O2556/'Summary (banks)'!$O$29</f>
        <v>0</v>
      </c>
      <c r="P2557" s="230">
        <f>P2556/'Summary (banks)'!$P$29</f>
        <v>0</v>
      </c>
      <c r="Q2557" s="230">
        <f>Q2556/'Summary (banks)'!$Q$29</f>
        <v>0</v>
      </c>
      <c r="R2557" s="230">
        <f>R2556/'Summary (banks)'!$R$29</f>
        <v>0</v>
      </c>
      <c r="S2557" s="230">
        <f>S2556/'Summary (banks)'!$S$29</f>
        <v>0</v>
      </c>
      <c r="T2557" s="230">
        <f>T2556/'Summary (banks)'!$T$29</f>
        <v>0</v>
      </c>
      <c r="U2557" s="230">
        <f>U2556/'Summary (banks)'!$U$29</f>
        <v>0</v>
      </c>
      <c r="V2557" s="230">
        <f>V2556/'Summary (banks)'!$V$29</f>
        <v>0</v>
      </c>
      <c r="W2557" s="230">
        <f>W2556/'Summary (banks)'!$W$29</f>
        <v>0</v>
      </c>
      <c r="X2557" s="230">
        <f>X2556/'Summary (banks)'!$X$29</f>
        <v>0</v>
      </c>
      <c r="Y2557" s="204"/>
      <c r="Z2557" s="397"/>
    </row>
    <row r="2558" spans="1:26" s="360" customFormat="1" ht="15.75" thickBot="1" x14ac:dyDescent="0.3">
      <c r="A2558" s="683"/>
      <c r="B2558" s="685"/>
      <c r="C2558" s="359" t="s">
        <v>336</v>
      </c>
      <c r="D2558" s="264">
        <f>D2556/'Summary (banks)'!$D$33</f>
        <v>-4.0171775586548822E-3</v>
      </c>
      <c r="E2558" s="264">
        <f>E2556/'Summary (banks)'!$E$33</f>
        <v>8.505154639175257E-3</v>
      </c>
      <c r="F2558" s="264">
        <f>F2556/'Summary (banks)'!$F$33</f>
        <v>0</v>
      </c>
      <c r="G2558" s="264">
        <f>G2556/'Summary (banks)'!$G$33</f>
        <v>0</v>
      </c>
      <c r="H2558" s="264">
        <f>H2556/'Summary (banks)'!$H$33</f>
        <v>0</v>
      </c>
      <c r="I2558" s="264">
        <f>I2556/'Summary (banks)'!$I$33</f>
        <v>-1.5822368421052664</v>
      </c>
      <c r="J2558" s="264">
        <f>J2556/'Summary (banks)'!$J$33</f>
        <v>1.6571064372211599E-3</v>
      </c>
      <c r="K2558" s="264">
        <f>K2556/'Summary (banks)'!$K$33</f>
        <v>0</v>
      </c>
      <c r="L2558" s="264">
        <f>L2556/'Summary (banks)'!$L$33</f>
        <v>0</v>
      </c>
      <c r="M2558" s="264">
        <f>M2556/'Summary (banks)'!$M$33</f>
        <v>0</v>
      </c>
      <c r="N2558" s="264">
        <f>N2556/'Summary (banks)'!$N$33</f>
        <v>0</v>
      </c>
      <c r="O2558" s="264">
        <f>O2556/'Summary (banks)'!$O$33</f>
        <v>0</v>
      </c>
      <c r="P2558" s="264">
        <f>P2556/'Summary (banks)'!$P$33</f>
        <v>0</v>
      </c>
      <c r="Q2558" s="264">
        <f>Q2556/'Summary (banks)'!$Q$33</f>
        <v>0</v>
      </c>
      <c r="R2558" s="264">
        <f>R2556/'Summary (banks)'!$R$33</f>
        <v>0</v>
      </c>
      <c r="S2558" s="264">
        <f>S2556/'Summary (banks)'!$S$33</f>
        <v>0</v>
      </c>
      <c r="T2558" s="264">
        <f>T2556/'Summary (banks)'!$T$33</f>
        <v>0</v>
      </c>
      <c r="U2558" s="264">
        <f>U2556/'Summary (banks)'!$U$33</f>
        <v>0</v>
      </c>
      <c r="V2558" s="264">
        <f>V2556/'Summary (banks)'!$V$33</f>
        <v>0</v>
      </c>
      <c r="W2558" s="264">
        <f>W2556/'Summary (banks)'!$W$33</f>
        <v>0</v>
      </c>
      <c r="X2558" s="264">
        <f>X2556/'Summary (banks)'!$X$33</f>
        <v>0</v>
      </c>
      <c r="Z2558" s="397"/>
    </row>
    <row r="2559" spans="1:26" s="204" customFormat="1" ht="15.75" thickBot="1" x14ac:dyDescent="0.3">
      <c r="A2559" s="683"/>
      <c r="B2559" s="685"/>
      <c r="C2559" s="188" t="s">
        <v>400</v>
      </c>
      <c r="D2559" s="203">
        <f>SUM(E2559:X2559)</f>
        <v>20.2288</v>
      </c>
      <c r="E2559" s="203">
        <f>HSBC!F30</f>
        <v>28.851199999999999</v>
      </c>
      <c r="F2559" s="203"/>
      <c r="G2559" s="203"/>
      <c r="H2559" s="203"/>
      <c r="I2559" s="203">
        <f>'Standard Chartered'!F37</f>
        <v>-12.622399999999999</v>
      </c>
      <c r="J2559" s="188">
        <f>'BNP Paribas'!F36</f>
        <v>4</v>
      </c>
      <c r="K2559" s="188"/>
      <c r="L2559" s="188"/>
      <c r="M2559" s="188"/>
      <c r="N2559" s="188"/>
      <c r="O2559" s="188"/>
      <c r="P2559" s="188"/>
      <c r="Q2559" s="188"/>
      <c r="R2559" s="188"/>
      <c r="S2559" s="188"/>
      <c r="T2559" s="188"/>
      <c r="U2559" s="188"/>
      <c r="V2559" s="188"/>
      <c r="W2559" s="188"/>
      <c r="X2559" s="188"/>
      <c r="Y2559" s="188"/>
      <c r="Z2559" s="404"/>
    </row>
    <row r="2560" spans="1:26" s="23" customFormat="1" x14ac:dyDescent="0.25">
      <c r="A2560" s="683"/>
      <c r="B2560" s="685"/>
      <c r="C2560" s="189" t="s">
        <v>401</v>
      </c>
      <c r="D2560" s="230">
        <f>D2559/'Summary (banks)'!$D$42</f>
        <v>7.251145885352197E-4</v>
      </c>
      <c r="E2560" s="230">
        <f>E2559/'Summary (banks)'!$E$42</f>
        <v>9.5096582466567617E-3</v>
      </c>
      <c r="F2560" s="230">
        <f>F2559/'Summary (banks)'!$F$42</f>
        <v>0</v>
      </c>
      <c r="G2560" s="230">
        <f>G2559/'Summary (banks)'!$G$42</f>
        <v>0</v>
      </c>
      <c r="H2560" s="230">
        <f>H2559/'Summary (banks)'!$H$42</f>
        <v>0</v>
      </c>
      <c r="I2560" s="230">
        <f>I2559/'Summary (banks)'!$I$42</f>
        <v>-1.2163336229365768E-2</v>
      </c>
      <c r="J2560" s="230">
        <f>J2559/'Summary (banks)'!$J$42</f>
        <v>1.1994002998500749E-3</v>
      </c>
      <c r="K2560" s="230">
        <f>K2559/'Summary (banks)'!$K$42</f>
        <v>0</v>
      </c>
      <c r="L2560" s="230">
        <f>L2559/'Summary (banks)'!$L$42</f>
        <v>0</v>
      </c>
      <c r="M2560" s="230">
        <f>M2559/'Summary (banks)'!$M$42</f>
        <v>0</v>
      </c>
      <c r="N2560" s="230">
        <f>N2559/'Summary (banks)'!$N$42</f>
        <v>0</v>
      </c>
      <c r="O2560" s="230">
        <f>O2559/'Summary (banks)'!$O$42</f>
        <v>0</v>
      </c>
      <c r="P2560" s="230">
        <f>P2559/'Summary (banks)'!$P$42</f>
        <v>0</v>
      </c>
      <c r="Q2560" s="230">
        <f>Q2559/'Summary (banks)'!$Q$42</f>
        <v>0</v>
      </c>
      <c r="R2560" s="230">
        <f>R2559/'Summary (banks)'!$R$42</f>
        <v>0</v>
      </c>
      <c r="S2560" s="230">
        <f>S2559/'Summary (banks)'!$S$42</f>
        <v>0</v>
      </c>
      <c r="T2560" s="230">
        <f>T2559/'Summary (banks)'!$T$42</f>
        <v>0</v>
      </c>
      <c r="U2560" s="230">
        <f>U2559/'Summary (banks)'!$U$42</f>
        <v>0</v>
      </c>
      <c r="V2560" s="230">
        <f>V2559/'Summary (banks)'!$V$42</f>
        <v>0</v>
      </c>
      <c r="W2560" s="230">
        <f>W2559/'Summary (banks)'!$W$42</f>
        <v>0</v>
      </c>
      <c r="X2560" s="230">
        <f>X2559/'Summary (banks)'!$X$42</f>
        <v>0</v>
      </c>
      <c r="Y2560" s="204"/>
      <c r="Z2560" s="397"/>
    </row>
    <row r="2561" spans="1:26" s="360" customFormat="1" ht="15.75" thickBot="1" x14ac:dyDescent="0.3">
      <c r="A2561" s="683"/>
      <c r="B2561" s="685"/>
      <c r="C2561" s="359" t="s">
        <v>402</v>
      </c>
      <c r="D2561" s="264">
        <f>D2559/'Summary (banks)'!$D$46</f>
        <v>1.0854610672319856E-3</v>
      </c>
      <c r="E2561" s="264">
        <f>E2559/'Summary (banks)'!$E$46</f>
        <v>9.8734958346189464E-3</v>
      </c>
      <c r="F2561" s="264">
        <f>F2559/'Summary (banks)'!$F$46</f>
        <v>0</v>
      </c>
      <c r="G2561" s="264">
        <f>G2559/'Summary (banks)'!$G$46</f>
        <v>0</v>
      </c>
      <c r="H2561" s="264">
        <f>H2559/'Summary (banks)'!$H$46</f>
        <v>0</v>
      </c>
      <c r="I2561" s="264">
        <f>I2559/'Summary (banks)'!$I$46</f>
        <v>-1.2006861063464836E-2</v>
      </c>
      <c r="J2561" s="264">
        <f>J2559/'Summary (banks)'!$J$46</f>
        <v>1.8544274455261937E-3</v>
      </c>
      <c r="K2561" s="264">
        <f>K2559/'Summary (banks)'!$K$46</f>
        <v>0</v>
      </c>
      <c r="L2561" s="264">
        <f>L2559/'Summary (banks)'!$L$46</f>
        <v>0</v>
      </c>
      <c r="M2561" s="264">
        <f>M2559/'Summary (banks)'!$M$46</f>
        <v>0</v>
      </c>
      <c r="N2561" s="264">
        <f>N2559/'Summary (banks)'!$N$46</f>
        <v>0</v>
      </c>
      <c r="O2561" s="264">
        <f>O2559/'Summary (banks)'!$O$46</f>
        <v>0</v>
      </c>
      <c r="P2561" s="264">
        <f>P2559/'Summary (banks)'!$P$46</f>
        <v>0</v>
      </c>
      <c r="Q2561" s="264">
        <f>Q2559/'Summary (banks)'!$Q$46</f>
        <v>0</v>
      </c>
      <c r="R2561" s="264">
        <f>R2559/'Summary (banks)'!$R$46</f>
        <v>0</v>
      </c>
      <c r="S2561" s="264">
        <f>S2559/'Summary (banks)'!$S$46</f>
        <v>0</v>
      </c>
      <c r="T2561" s="264">
        <f>T2559/'Summary (banks)'!$T$46</f>
        <v>0</v>
      </c>
      <c r="U2561" s="264">
        <f>U2559/'Summary (banks)'!$U$46</f>
        <v>0</v>
      </c>
      <c r="V2561" s="264">
        <f>V2559/'Summary (banks)'!$V$46</f>
        <v>0</v>
      </c>
      <c r="W2561" s="264">
        <f>W2559/'Summary (banks)'!$W$46</f>
        <v>0</v>
      </c>
      <c r="X2561" s="264">
        <f>X2559/'Summary (banks)'!$X$46</f>
        <v>0</v>
      </c>
      <c r="Z2561" s="397"/>
    </row>
    <row r="2562" spans="1:26" s="204" customFormat="1" ht="15.75" thickBot="1" x14ac:dyDescent="0.3">
      <c r="A2562" s="683"/>
      <c r="B2562" s="685"/>
      <c r="C2562" s="188" t="s">
        <v>3</v>
      </c>
      <c r="D2562" s="188">
        <f>SUM(E2562:X2562)</f>
        <v>6390</v>
      </c>
      <c r="E2562" s="188">
        <f>HSBC!D30</f>
        <v>672</v>
      </c>
      <c r="F2562" s="188"/>
      <c r="G2562" s="188"/>
      <c r="H2562" s="188"/>
      <c r="I2562" s="188">
        <f>'Standard Chartered'!D37</f>
        <v>5366</v>
      </c>
      <c r="J2562" s="188">
        <f>'BNP Paribas'!D36</f>
        <v>352</v>
      </c>
      <c r="K2562" s="188"/>
      <c r="L2562" s="188"/>
      <c r="M2562" s="188"/>
      <c r="N2562" s="188"/>
      <c r="O2562" s="188"/>
      <c r="P2562" s="188"/>
      <c r="Q2562" s="188"/>
      <c r="R2562" s="188"/>
      <c r="S2562" s="188"/>
      <c r="T2562" s="188"/>
      <c r="U2562" s="188"/>
      <c r="V2562" s="188"/>
      <c r="W2562" s="188"/>
      <c r="X2562" s="188"/>
      <c r="Y2562" s="188"/>
      <c r="Z2562" s="404"/>
    </row>
    <row r="2563" spans="1:26" s="23" customFormat="1" x14ac:dyDescent="0.25">
      <c r="A2563" s="683"/>
      <c r="B2563" s="685"/>
      <c r="C2563" s="189" t="s">
        <v>337</v>
      </c>
      <c r="D2563" s="230">
        <f>D2562/'Summary (banks)'!$D$16</f>
        <v>3.0463183407433399E-3</v>
      </c>
      <c r="E2563" s="230">
        <f>E2562/'Summary (banks)'!$E$16</f>
        <v>2.5950554924812903E-3</v>
      </c>
      <c r="F2563" s="230">
        <f>F2562/'Summary (banks)'!$F$16</f>
        <v>0</v>
      </c>
      <c r="G2563" s="230">
        <f>G2562/'Summary (banks)'!$G$16</f>
        <v>0</v>
      </c>
      <c r="H2563" s="230">
        <f>H2562/'Summary (banks)'!$H$16</f>
        <v>0</v>
      </c>
      <c r="I2563" s="230">
        <f>I2562/'Summary (banks)'!$I$16</f>
        <v>6.1453537644013838E-2</v>
      </c>
      <c r="J2563" s="230">
        <f>J2562/'Summary (banks)'!$J$16</f>
        <v>1.9388491388094805E-3</v>
      </c>
      <c r="K2563" s="230">
        <f>K2562/'Summary (banks)'!$K$16</f>
        <v>0</v>
      </c>
      <c r="L2563" s="230">
        <f>L2562/'Summary (banks)'!$L$16</f>
        <v>0</v>
      </c>
      <c r="M2563" s="230">
        <f>M2562/'Summary (banks)'!$M$16</f>
        <v>0</v>
      </c>
      <c r="N2563" s="230">
        <f>N2562/'Summary (banks)'!$N$16</f>
        <v>0</v>
      </c>
      <c r="O2563" s="230">
        <f>O2562/'Summary (banks)'!$O$16</f>
        <v>0</v>
      </c>
      <c r="P2563" s="230">
        <f>P2562/'Summary (banks)'!$P$16</f>
        <v>0</v>
      </c>
      <c r="Q2563" s="230">
        <f>Q2562/'Summary (banks)'!$Q$16</f>
        <v>0</v>
      </c>
      <c r="R2563" s="230">
        <f>R2562/'Summary (banks)'!$R$16</f>
        <v>0</v>
      </c>
      <c r="S2563" s="230">
        <f>S2562/'Summary (banks)'!$S$16</f>
        <v>0</v>
      </c>
      <c r="T2563" s="230">
        <f>T2562/'Summary (banks)'!$T$16</f>
        <v>0</v>
      </c>
      <c r="U2563" s="230">
        <f>U2562/'Summary (banks)'!$U$16</f>
        <v>0</v>
      </c>
      <c r="V2563" s="230">
        <f>V2562/'Summary (banks)'!$V$16</f>
        <v>0</v>
      </c>
      <c r="W2563" s="230">
        <f>W2562/'Summary (banks)'!$W$16</f>
        <v>0</v>
      </c>
      <c r="X2563" s="230">
        <f>X2562/'Summary (banks)'!$X$16</f>
        <v>0</v>
      </c>
      <c r="Y2563" s="204"/>
      <c r="Z2563" s="397"/>
    </row>
    <row r="2564" spans="1:26" s="365" customFormat="1" ht="15.75" thickBot="1" x14ac:dyDescent="0.3">
      <c r="A2564" s="683"/>
      <c r="B2564" s="685"/>
      <c r="C2564" s="359" t="s">
        <v>338</v>
      </c>
      <c r="D2564" s="264">
        <f>D2562/'Summary (banks)'!$D$20</f>
        <v>5.45106031227154E-3</v>
      </c>
      <c r="E2564" s="264">
        <f>E2562/'Summary (banks)'!$E$20</f>
        <v>3.1344014552578186E-3</v>
      </c>
      <c r="F2564" s="264">
        <f>F2562/'Summary (banks)'!$F$20</f>
        <v>0</v>
      </c>
      <c r="G2564" s="264">
        <f>G2562/'Summary (banks)'!$G$20</f>
        <v>0</v>
      </c>
      <c r="H2564" s="264">
        <f>H2562/'Summary (banks)'!$H$20</f>
        <v>0</v>
      </c>
      <c r="I2564" s="264">
        <f>I2562/'Summary (banks)'!$I$20</f>
        <v>6.2785935763177911E-2</v>
      </c>
      <c r="J2564" s="264">
        <f>J2562/'Summary (banks)'!$J$20</f>
        <v>2.8257204784458536E-3</v>
      </c>
      <c r="K2564" s="264">
        <f>K2562/'Summary (banks)'!$K$20</f>
        <v>0</v>
      </c>
      <c r="L2564" s="264">
        <f>L2562/'Summary (banks)'!$L$20</f>
        <v>0</v>
      </c>
      <c r="M2564" s="264">
        <f>M2562/'Summary (banks)'!$M$20</f>
        <v>0</v>
      </c>
      <c r="N2564" s="264">
        <f>N2562/'Summary (banks)'!$N$20</f>
        <v>0</v>
      </c>
      <c r="O2564" s="264">
        <f>O2562/'Summary (banks)'!$O$20</f>
        <v>0</v>
      </c>
      <c r="P2564" s="264">
        <f>P2562/'Summary (banks)'!$P$20</f>
        <v>0</v>
      </c>
      <c r="Q2564" s="264">
        <f>Q2562/'Summary (banks)'!$Q$20</f>
        <v>0</v>
      </c>
      <c r="R2564" s="264">
        <f>R2562/'Summary (banks)'!$R$20</f>
        <v>0</v>
      </c>
      <c r="S2564" s="264">
        <f>S2562/'Summary (banks)'!$S$20</f>
        <v>0</v>
      </c>
      <c r="T2564" s="264">
        <f>T2562/'Summary (banks)'!$T$20</f>
        <v>0</v>
      </c>
      <c r="U2564" s="264">
        <f>U2562/'Summary (banks)'!$U$20</f>
        <v>0</v>
      </c>
      <c r="V2564" s="264">
        <f>V2562/'Summary (banks)'!$V$20</f>
        <v>0</v>
      </c>
      <c r="W2564" s="264">
        <f>W2562/'Summary (banks)'!$W$20</f>
        <v>0</v>
      </c>
      <c r="X2564" s="264">
        <f>X2562/'Summary (banks)'!$X$20</f>
        <v>0</v>
      </c>
      <c r="Y2564" s="360"/>
      <c r="Z2564" s="397"/>
    </row>
    <row r="2565" spans="1:26" s="230" customFormat="1" ht="15" customHeight="1" thickTop="1" thickBot="1" x14ac:dyDescent="0.3">
      <c r="A2565" s="683"/>
      <c r="B2565" s="685"/>
      <c r="C2565" s="190" t="s">
        <v>405</v>
      </c>
      <c r="D2565" s="188"/>
      <c r="E2565" s="190"/>
      <c r="F2565" s="190"/>
      <c r="G2565" s="190"/>
      <c r="H2565" s="188"/>
      <c r="I2565" s="188"/>
      <c r="J2565" s="190"/>
      <c r="K2565" s="190"/>
      <c r="L2565" s="190"/>
      <c r="M2565" s="190"/>
      <c r="N2565" s="190"/>
      <c r="O2565" s="190"/>
      <c r="P2565" s="188"/>
      <c r="Q2565" s="188"/>
      <c r="R2565" s="190"/>
      <c r="S2565" s="190"/>
      <c r="T2565" s="188"/>
      <c r="U2565" s="188"/>
      <c r="V2565" s="188"/>
      <c r="W2565" s="188"/>
      <c r="X2565" s="188"/>
      <c r="Y2565" s="190"/>
      <c r="Z2565" s="405"/>
    </row>
    <row r="2566" spans="1:26" s="204" customFormat="1" ht="15.75" thickBot="1" x14ac:dyDescent="0.3">
      <c r="A2566" s="683"/>
      <c r="B2566" s="686"/>
      <c r="C2566" s="191" t="s">
        <v>406</v>
      </c>
      <c r="D2566" s="192"/>
      <c r="E2566" s="192"/>
      <c r="F2566" s="192"/>
      <c r="G2566" s="192"/>
      <c r="H2566" s="192"/>
      <c r="I2566" s="192"/>
      <c r="J2566" s="192"/>
      <c r="K2566" s="192"/>
      <c r="L2566" s="192"/>
      <c r="M2566" s="192"/>
      <c r="N2566" s="192"/>
      <c r="O2566" s="192"/>
      <c r="P2566" s="192"/>
      <c r="Q2566" s="192"/>
      <c r="R2566" s="192"/>
      <c r="S2566" s="192"/>
      <c r="T2566" s="192"/>
      <c r="U2566" s="192"/>
      <c r="V2566" s="192"/>
      <c r="W2566" s="192"/>
      <c r="X2566" s="192"/>
      <c r="Y2566" s="192"/>
      <c r="Z2566" s="398"/>
    </row>
    <row r="2567" spans="1:26" s="23" customFormat="1" ht="16.5" thickTop="1" thickBot="1" x14ac:dyDescent="0.3">
      <c r="A2567" s="683"/>
      <c r="B2567" s="687" t="s">
        <v>82</v>
      </c>
      <c r="C2567" s="200" t="s">
        <v>91</v>
      </c>
      <c r="D2567" s="200">
        <f>D2559/D2556</f>
        <v>-7.4396408165186723E-2</v>
      </c>
      <c r="E2567" s="200">
        <f>E2559/E2556</f>
        <v>0.19393939393939397</v>
      </c>
      <c r="F2567" s="200" t="e">
        <f t="shared" ref="F2567:X2567" si="162">F2559/F2556</f>
        <v>#DIV/0!</v>
      </c>
      <c r="G2567" s="200" t="e">
        <f t="shared" si="162"/>
        <v>#DIV/0!</v>
      </c>
      <c r="H2567" s="200" t="e">
        <f t="shared" si="162"/>
        <v>#DIV/0!</v>
      </c>
      <c r="I2567" s="200">
        <f t="shared" si="162"/>
        <v>2.9106029106029104E-2</v>
      </c>
      <c r="J2567" s="200">
        <f t="shared" si="162"/>
        <v>0.30769230769230771</v>
      </c>
      <c r="K2567" s="200" t="e">
        <f t="shared" si="162"/>
        <v>#DIV/0!</v>
      </c>
      <c r="L2567" s="200" t="e">
        <f t="shared" si="162"/>
        <v>#DIV/0!</v>
      </c>
      <c r="M2567" s="200" t="e">
        <f t="shared" si="162"/>
        <v>#DIV/0!</v>
      </c>
      <c r="N2567" s="200" t="e">
        <f t="shared" si="162"/>
        <v>#DIV/0!</v>
      </c>
      <c r="O2567" s="200" t="e">
        <f t="shared" si="162"/>
        <v>#DIV/0!</v>
      </c>
      <c r="P2567" s="200" t="e">
        <f t="shared" si="162"/>
        <v>#DIV/0!</v>
      </c>
      <c r="Q2567" s="200" t="e">
        <f t="shared" si="162"/>
        <v>#DIV/0!</v>
      </c>
      <c r="R2567" s="200" t="e">
        <f t="shared" si="162"/>
        <v>#DIV/0!</v>
      </c>
      <c r="S2567" s="200" t="e">
        <f t="shared" si="162"/>
        <v>#DIV/0!</v>
      </c>
      <c r="T2567" s="200" t="e">
        <f t="shared" si="162"/>
        <v>#DIV/0!</v>
      </c>
      <c r="U2567" s="200" t="e">
        <f t="shared" si="162"/>
        <v>#DIV/0!</v>
      </c>
      <c r="V2567" s="200" t="e">
        <f t="shared" si="162"/>
        <v>#DIV/0!</v>
      </c>
      <c r="W2567" s="200" t="e">
        <f t="shared" si="162"/>
        <v>#DIV/0!</v>
      </c>
      <c r="X2567" s="200" t="e">
        <f t="shared" si="162"/>
        <v>#DIV/0!</v>
      </c>
      <c r="Y2567" s="200"/>
      <c r="Z2567" s="406" t="e">
        <f>MEDIAN(E2567:X2567)</f>
        <v>#DIV/0!</v>
      </c>
    </row>
    <row r="2568" spans="1:26" s="204" customFormat="1" ht="15.75" thickBot="1" x14ac:dyDescent="0.3">
      <c r="A2568" s="683"/>
      <c r="B2568" s="688"/>
      <c r="C2568" s="193" t="s">
        <v>407</v>
      </c>
      <c r="Z2568" s="397"/>
    </row>
    <row r="2569" spans="1:26" s="204" customFormat="1" ht="15.75" thickBot="1" x14ac:dyDescent="0.3">
      <c r="A2569" s="683"/>
      <c r="B2569" s="688"/>
      <c r="C2569" s="188" t="s">
        <v>497</v>
      </c>
      <c r="D2569" s="233">
        <f t="shared" ref="D2569:X2569" si="163">D2556/D2562</f>
        <v>-4.2551737089201888E-2</v>
      </c>
      <c r="E2569" s="188">
        <f t="shared" si="163"/>
        <v>0.22137499999999996</v>
      </c>
      <c r="F2569" s="188" t="e">
        <f t="shared" si="163"/>
        <v>#DIV/0!</v>
      </c>
      <c r="G2569" s="188" t="e">
        <f t="shared" si="163"/>
        <v>#DIV/0!</v>
      </c>
      <c r="H2569" s="188" t="e">
        <f t="shared" si="163"/>
        <v>#DIV/0!</v>
      </c>
      <c r="I2569" s="188">
        <f t="shared" si="163"/>
        <v>-8.0818039508013417E-2</v>
      </c>
      <c r="J2569" s="188">
        <f t="shared" si="163"/>
        <v>3.6931818181818184E-2</v>
      </c>
      <c r="K2569" s="188" t="e">
        <f t="shared" si="163"/>
        <v>#DIV/0!</v>
      </c>
      <c r="L2569" s="188" t="e">
        <f t="shared" si="163"/>
        <v>#DIV/0!</v>
      </c>
      <c r="M2569" s="188" t="e">
        <f t="shared" si="163"/>
        <v>#DIV/0!</v>
      </c>
      <c r="N2569" s="188" t="e">
        <f t="shared" si="163"/>
        <v>#DIV/0!</v>
      </c>
      <c r="O2569" s="188" t="e">
        <f t="shared" si="163"/>
        <v>#DIV/0!</v>
      </c>
      <c r="P2569" s="188" t="e">
        <f t="shared" si="163"/>
        <v>#DIV/0!</v>
      </c>
      <c r="Q2569" s="188" t="e">
        <f t="shared" si="163"/>
        <v>#DIV/0!</v>
      </c>
      <c r="R2569" s="188" t="e">
        <f t="shared" si="163"/>
        <v>#DIV/0!</v>
      </c>
      <c r="S2569" s="188" t="e">
        <f t="shared" si="163"/>
        <v>#DIV/0!</v>
      </c>
      <c r="T2569" s="188" t="e">
        <f t="shared" si="163"/>
        <v>#DIV/0!</v>
      </c>
      <c r="U2569" s="188" t="e">
        <f t="shared" si="163"/>
        <v>#DIV/0!</v>
      </c>
      <c r="V2569" s="188" t="e">
        <f t="shared" si="163"/>
        <v>#DIV/0!</v>
      </c>
      <c r="W2569" s="188" t="e">
        <f t="shared" si="163"/>
        <v>#DIV/0!</v>
      </c>
      <c r="X2569" s="188" t="e">
        <f t="shared" si="163"/>
        <v>#DIV/0!</v>
      </c>
      <c r="Y2569" s="188"/>
      <c r="Z2569" s="404"/>
    </row>
    <row r="2570" spans="1:26" s="204" customFormat="1" x14ac:dyDescent="0.25">
      <c r="A2570" s="683"/>
      <c r="B2570" s="688"/>
      <c r="C2570" s="189" t="s">
        <v>445</v>
      </c>
      <c r="D2570" s="234">
        <f>D2569/'Summary (banks)'!$D$81</f>
        <v>-0.94633449831063809</v>
      </c>
      <c r="E2570" s="230">
        <f>E2569/'Summary (banks)'!$E$81</f>
        <v>3.370035265656588</v>
      </c>
      <c r="F2570" s="230" t="e">
        <f>F2569/'Summary (banks)'!$F$81</f>
        <v>#DIV/0!</v>
      </c>
      <c r="G2570" s="230" t="e">
        <f>G2569/'Summary (banks)'!$G$81</f>
        <v>#DIV/0!</v>
      </c>
      <c r="H2570" s="230" t="e">
        <f>H2569/'Summary (banks)'!$H$81</f>
        <v>#DIV/0!</v>
      </c>
      <c r="I2570" s="230">
        <f>I2569/'Summary (banks)'!$I$81</f>
        <v>5.1392327215764029</v>
      </c>
      <c r="J2570" s="230">
        <f>J2569/'Summary (banks)'!$J$81</f>
        <v>0.68488340375150902</v>
      </c>
      <c r="K2570" s="230" t="e">
        <f>K2569/'Summary (banks)'!$K$81</f>
        <v>#DIV/0!</v>
      </c>
      <c r="L2570" s="230" t="e">
        <f>L2569/'Summary (banks)'!$L$81</f>
        <v>#DIV/0!</v>
      </c>
      <c r="M2570" s="230" t="e">
        <f>M2569/'Summary (banks)'!$M$81</f>
        <v>#DIV/0!</v>
      </c>
      <c r="N2570" s="230" t="e">
        <f>N2569/'Summary (banks)'!$N$81</f>
        <v>#DIV/0!</v>
      </c>
      <c r="O2570" s="230" t="e">
        <f>O2569/'Summary (banks)'!$O$81</f>
        <v>#DIV/0!</v>
      </c>
      <c r="P2570" s="230" t="e">
        <f>P2569/'Summary (banks)'!$P$81</f>
        <v>#DIV/0!</v>
      </c>
      <c r="Q2570" s="230" t="e">
        <f>Q2569/'Summary (banks)'!$Q$81</f>
        <v>#DIV/0!</v>
      </c>
      <c r="R2570" s="230" t="e">
        <f>R2569/'Summary (banks)'!$R$81</f>
        <v>#DIV/0!</v>
      </c>
      <c r="S2570" s="230" t="e">
        <f>S2569/'Summary (banks)'!$S$81</f>
        <v>#DIV/0!</v>
      </c>
      <c r="T2570" s="230" t="e">
        <f>T2569/'Summary (banks)'!$T$81</f>
        <v>#DIV/0!</v>
      </c>
      <c r="U2570" s="230" t="e">
        <f>U2569/'Summary (banks)'!$U$81</f>
        <v>#DIV/0!</v>
      </c>
      <c r="V2570" s="230" t="e">
        <f>V2569/'Summary (banks)'!$V$81</f>
        <v>#DIV/0!</v>
      </c>
      <c r="W2570" s="230" t="e">
        <f>W2569/'Summary (banks)'!$W$81</f>
        <v>#DIV/0!</v>
      </c>
      <c r="X2570" s="230" t="e">
        <f>X2569/'Summary (banks)'!$X$81</f>
        <v>#DIV/0!</v>
      </c>
      <c r="Z2570" s="397"/>
    </row>
    <row r="2571" spans="1:26" s="364" customFormat="1" x14ac:dyDescent="0.25">
      <c r="A2571" s="683"/>
      <c r="B2571" s="688"/>
      <c r="C2571" s="359" t="s">
        <v>446</v>
      </c>
      <c r="D2571" s="363">
        <f>D2569/'Summary (banks)'!$D$84</f>
        <v>-0.73695342346723425</v>
      </c>
      <c r="E2571" s="264">
        <f>E2569/'Summary (banks)'!$E$84</f>
        <v>2.7134860548600881</v>
      </c>
      <c r="F2571" s="264" t="e">
        <f>F2569/'Summary (banks)'!$F$84</f>
        <v>#DIV/0!</v>
      </c>
      <c r="G2571" s="264" t="e">
        <f>G2569/'Summary (banks)'!$G$84</f>
        <v>#DIV/0!</v>
      </c>
      <c r="H2571" s="264" t="e">
        <f>H2569/'Summary (banks)'!$H$84</f>
        <v>#DIV/0!</v>
      </c>
      <c r="I2571" s="264">
        <f>I2569/'Summary (banks)'!$I$84</f>
        <v>-25.200497896110058</v>
      </c>
      <c r="J2571" s="264">
        <f>J2569/'Summary (banks)'!$J$84</f>
        <v>0.58643678660409071</v>
      </c>
      <c r="K2571" s="264" t="e">
        <f>K2569/'Summary (banks)'!$K$84</f>
        <v>#DIV/0!</v>
      </c>
      <c r="L2571" s="264" t="e">
        <f>L2569/'Summary (banks)'!$L$84</f>
        <v>#DIV/0!</v>
      </c>
      <c r="M2571" s="264" t="e">
        <f>M2569/'Summary (banks)'!$M$84</f>
        <v>#DIV/0!</v>
      </c>
      <c r="N2571" s="264" t="e">
        <f>N2569/'Summary (banks)'!$N$84</f>
        <v>#DIV/0!</v>
      </c>
      <c r="O2571" s="264" t="e">
        <f>O2569/'Summary (banks)'!$O$84</f>
        <v>#DIV/0!</v>
      </c>
      <c r="P2571" s="264" t="e">
        <f>P2569/'Summary (banks)'!$P$84</f>
        <v>#DIV/0!</v>
      </c>
      <c r="Q2571" s="264" t="e">
        <f>Q2569/'Summary (banks)'!$Q$84</f>
        <v>#DIV/0!</v>
      </c>
      <c r="R2571" s="264" t="e">
        <f>R2569/'Summary (banks)'!$R$84</f>
        <v>#DIV/0!</v>
      </c>
      <c r="S2571" s="264" t="e">
        <f>S2569/'Summary (banks)'!$S$84</f>
        <v>#DIV/0!</v>
      </c>
      <c r="T2571" s="264" t="e">
        <f>T2569/'Summary (banks)'!$T$84</f>
        <v>#DIV/0!</v>
      </c>
      <c r="U2571" s="264" t="e">
        <f>U2569/'Summary (banks)'!$U$84</f>
        <v>#DIV/0!</v>
      </c>
      <c r="V2571" s="264" t="e">
        <f>V2569/'Summary (banks)'!$V$84</f>
        <v>#DIV/0!</v>
      </c>
      <c r="W2571" s="264" t="e">
        <f>W2569/'Summary (banks)'!$W$84</f>
        <v>#DIV/0!</v>
      </c>
      <c r="X2571" s="264" t="e">
        <f>X2569/'Summary (banks)'!$X$84</f>
        <v>#DIV/0!</v>
      </c>
      <c r="Y2571" s="360"/>
      <c r="Z2571" s="397"/>
    </row>
    <row r="2572" spans="1:26" s="204" customFormat="1" ht="15.75" thickBot="1" x14ac:dyDescent="0.3">
      <c r="A2572" s="683"/>
      <c r="B2572" s="688"/>
      <c r="C2572" s="372" t="s">
        <v>447</v>
      </c>
      <c r="D2572" s="234">
        <f>D2569/'Summary (banks)'!$D$92</f>
        <v>-1.0187989118450187</v>
      </c>
      <c r="E2572" s="230">
        <f>E2569/'Summary (banks)'!$E$86</f>
        <v>0.90221110216627631</v>
      </c>
      <c r="F2572" s="230" t="e">
        <f>F2569/'Summary (banks)'!$F$86</f>
        <v>#DIV/0!</v>
      </c>
      <c r="G2572" s="230" t="e">
        <f>G2569/'Summary (banks)'!$G$86</f>
        <v>#DIV/0!</v>
      </c>
      <c r="H2572" s="230" t="e">
        <f>H2569/'Summary (banks)'!$H$86</f>
        <v>#DIV/0!</v>
      </c>
      <c r="I2572" s="230">
        <f>I2569/'Summary (banks)'!$I$86</f>
        <v>-1.2514152347947434</v>
      </c>
      <c r="J2572" s="230">
        <f>J2569/'Summary (banks)'!$J$86</f>
        <v>0.32868850097937552</v>
      </c>
      <c r="K2572" s="230" t="e">
        <f>K2569/'Summary (banks)'!$K$86</f>
        <v>#DIV/0!</v>
      </c>
      <c r="L2572" s="230" t="e">
        <f>L2569/'Summary (banks)'!$L$86</f>
        <v>#DIV/0!</v>
      </c>
      <c r="M2572" s="230" t="e">
        <f>M2569/'Summary (banks)'!$M$86</f>
        <v>#DIV/0!</v>
      </c>
      <c r="N2572" s="230" t="e">
        <f>N2569/'Summary (banks)'!$N$86</f>
        <v>#DIV/0!</v>
      </c>
      <c r="O2572" s="230" t="e">
        <f>O2569/'Summary (banks)'!$O$86</f>
        <v>#DIV/0!</v>
      </c>
      <c r="P2572" s="230" t="e">
        <f>P2569/'Summary (banks)'!$P$86</f>
        <v>#DIV/0!</v>
      </c>
      <c r="Q2572" s="230" t="e">
        <f>Q2569/'Summary (banks)'!$Q$86</f>
        <v>#DIV/0!</v>
      </c>
      <c r="R2572" s="230" t="e">
        <f>R2569/'Summary (banks)'!$R$86</f>
        <v>#DIV/0!</v>
      </c>
      <c r="S2572" s="230" t="e">
        <f>S2569/'Summary (banks)'!$S$86</f>
        <v>#DIV/0!</v>
      </c>
      <c r="T2572" s="230" t="e">
        <f>T2569/'Summary (banks)'!$T$86</f>
        <v>#DIV/0!</v>
      </c>
      <c r="U2572" s="230" t="e">
        <f>U2569/'Summary (banks)'!$U$86</f>
        <v>#DIV/0!</v>
      </c>
      <c r="V2572" s="230" t="e">
        <f>V2569/'Summary (banks)'!$V$86</f>
        <v>#DIV/0!</v>
      </c>
      <c r="W2572" s="230" t="e">
        <f>W2569/'Summary (banks)'!$W$86</f>
        <v>#DIV/0!</v>
      </c>
      <c r="X2572" s="230" t="e">
        <f>X2569/'Summary (banks)'!$X$86</f>
        <v>#DIV/0!</v>
      </c>
      <c r="Z2572" s="397"/>
    </row>
    <row r="2573" spans="1:26" s="230" customFormat="1" ht="15.75" thickBot="1" x14ac:dyDescent="0.3">
      <c r="A2573" s="683"/>
      <c r="B2573" s="688"/>
      <c r="C2573" s="201" t="s">
        <v>498</v>
      </c>
      <c r="D2573" s="201">
        <f t="shared" ref="D2573:X2573" si="164">D2556/D2553</f>
        <v>-0.20084170070342638</v>
      </c>
      <c r="E2573" s="201">
        <f t="shared" si="164"/>
        <v>0.55369127516778516</v>
      </c>
      <c r="F2573" s="201" t="e">
        <f t="shared" si="164"/>
        <v>#DIV/0!</v>
      </c>
      <c r="G2573" s="201" t="e">
        <f t="shared" si="164"/>
        <v>#DIV/0!</v>
      </c>
      <c r="H2573" s="201" t="e">
        <f t="shared" si="164"/>
        <v>#DIV/0!</v>
      </c>
      <c r="I2573" s="201">
        <f t="shared" si="164"/>
        <v>-0.43886861313868614</v>
      </c>
      <c r="J2573" s="201">
        <f t="shared" si="164"/>
        <v>0.13402061855670103</v>
      </c>
      <c r="K2573" s="201" t="e">
        <f t="shared" si="164"/>
        <v>#DIV/0!</v>
      </c>
      <c r="L2573" s="201" t="e">
        <f t="shared" si="164"/>
        <v>#DIV/0!</v>
      </c>
      <c r="M2573" s="201" t="e">
        <f t="shared" si="164"/>
        <v>#DIV/0!</v>
      </c>
      <c r="N2573" s="201" t="e">
        <f t="shared" si="164"/>
        <v>#DIV/0!</v>
      </c>
      <c r="O2573" s="201" t="e">
        <f t="shared" si="164"/>
        <v>#DIV/0!</v>
      </c>
      <c r="P2573" s="201" t="e">
        <f t="shared" si="164"/>
        <v>#DIV/0!</v>
      </c>
      <c r="Q2573" s="201" t="e">
        <f t="shared" si="164"/>
        <v>#DIV/0!</v>
      </c>
      <c r="R2573" s="201" t="e">
        <f t="shared" si="164"/>
        <v>#DIV/0!</v>
      </c>
      <c r="S2573" s="201" t="e">
        <f t="shared" si="164"/>
        <v>#DIV/0!</v>
      </c>
      <c r="T2573" s="201" t="e">
        <f t="shared" si="164"/>
        <v>#DIV/0!</v>
      </c>
      <c r="U2573" s="201" t="e">
        <f t="shared" si="164"/>
        <v>#DIV/0!</v>
      </c>
      <c r="V2573" s="201" t="e">
        <f t="shared" si="164"/>
        <v>#DIV/0!</v>
      </c>
      <c r="W2573" s="201" t="e">
        <f t="shared" si="164"/>
        <v>#DIV/0!</v>
      </c>
      <c r="X2573" s="201" t="e">
        <f t="shared" si="164"/>
        <v>#DIV/0!</v>
      </c>
      <c r="Y2573" s="201"/>
      <c r="Z2573" s="407"/>
    </row>
    <row r="2574" spans="1:26" s="230" customFormat="1" x14ac:dyDescent="0.25">
      <c r="A2574" s="683"/>
      <c r="B2574" s="688"/>
      <c r="C2574" s="382" t="s">
        <v>445</v>
      </c>
      <c r="D2574" s="230">
        <f>D2573/'Summary (banks)'!$D$94</f>
        <v>-1.0400110605737101</v>
      </c>
      <c r="E2574" s="230">
        <f>E2573/'Summary (banks)'!$E$94</f>
        <v>1.7549551203176739</v>
      </c>
      <c r="F2574" s="230" t="e">
        <f>F2573/'Summary (banks)'!$F$94</f>
        <v>#DIV/0!</v>
      </c>
      <c r="G2574" s="230" t="e">
        <f>G2573/'Summary (banks)'!$G$94</f>
        <v>#DIV/0!</v>
      </c>
      <c r="H2574" s="230" t="e">
        <f>H2573/'Summary (banks)'!$H$94</f>
        <v>#DIV/0!</v>
      </c>
      <c r="I2574" s="230">
        <f>I2573/'Summary (banks)'!$I$94</f>
        <v>4.4056876075360272</v>
      </c>
      <c r="J2574" s="230">
        <f>J2573/'Summary (banks)'!$J$94</f>
        <v>0.58780156481998247</v>
      </c>
      <c r="K2574" s="230" t="e">
        <f>K2573/'Summary (banks)'!$K$94</f>
        <v>#DIV/0!</v>
      </c>
      <c r="L2574" s="230" t="e">
        <f>L2573/'Summary (banks)'!$L$94</f>
        <v>#DIV/0!</v>
      </c>
      <c r="M2574" s="230" t="e">
        <f>M2573/'Summary (banks)'!$M$94</f>
        <v>#DIV/0!</v>
      </c>
      <c r="N2574" s="230" t="e">
        <f>N2573/'Summary (banks)'!$N$94</f>
        <v>#DIV/0!</v>
      </c>
      <c r="O2574" s="230" t="e">
        <f>O2573/'Summary (banks)'!$O$94</f>
        <v>#DIV/0!</v>
      </c>
      <c r="P2574" s="230" t="e">
        <f>P2573/'Summary (banks)'!$P$94</f>
        <v>#DIV/0!</v>
      </c>
      <c r="Q2574" s="230" t="e">
        <f>Q2573/'Summary (banks)'!$Q$94</f>
        <v>#DIV/0!</v>
      </c>
      <c r="R2574" s="230" t="e">
        <f>R2573/'Summary (banks)'!$R$94</f>
        <v>#DIV/0!</v>
      </c>
      <c r="S2574" s="230" t="e">
        <f>S2573/'Summary (banks)'!$S$94</f>
        <v>#DIV/0!</v>
      </c>
      <c r="T2574" s="230" t="e">
        <f>T2573/'Summary (banks)'!$T$94</f>
        <v>#DIV/0!</v>
      </c>
      <c r="U2574" s="230" t="e">
        <f>U2573/'Summary (banks)'!$U$94</f>
        <v>#DIV/0!</v>
      </c>
      <c r="V2574" s="230" t="e">
        <f>V2573/'Summary (banks)'!$V$94</f>
        <v>#DIV/0!</v>
      </c>
      <c r="W2574" s="230" t="e">
        <f>W2573/'Summary (banks)'!$W$94</f>
        <v>#DIV/0!</v>
      </c>
      <c r="X2574" s="230" t="e">
        <f>X2573/'Summary (banks)'!$X$94</f>
        <v>#DIV/0!</v>
      </c>
      <c r="Z2574" s="399"/>
    </row>
    <row r="2575" spans="1:26" s="386" customFormat="1" x14ac:dyDescent="0.25">
      <c r="A2575" s="683"/>
      <c r="B2575" s="688"/>
      <c r="C2575" s="383" t="s">
        <v>446</v>
      </c>
      <c r="D2575" s="264">
        <f>D2573/'Summary (banks)'!$D$97</f>
        <v>-0.76068615167659259</v>
      </c>
      <c r="E2575" s="264">
        <f>E2573/'Summary (banks)'!$E$97</f>
        <v>1.2761442261122256</v>
      </c>
      <c r="F2575" s="264" t="e">
        <f>F2573/'Summary (banks)'!$F$97</f>
        <v>#DIV/0!</v>
      </c>
      <c r="G2575" s="264" t="e">
        <f>G2573/'Summary (banks)'!$G$97</f>
        <v>#DIV/0!</v>
      </c>
      <c r="H2575" s="264" t="e">
        <f>H2573/'Summary (banks)'!$H$97</f>
        <v>#DIV/0!</v>
      </c>
      <c r="I2575" s="264">
        <f>I2573/'Summary (banks)'!$I$97</f>
        <v>-17.690447320399571</v>
      </c>
      <c r="J2575" s="264">
        <f>J2573/'Summary (banks)'!$J$97</f>
        <v>0.48915390326756153</v>
      </c>
      <c r="K2575" s="264" t="e">
        <f>K2573/'Summary (banks)'!$K$97</f>
        <v>#DIV/0!</v>
      </c>
      <c r="L2575" s="264" t="e">
        <f>L2573/'Summary (banks)'!$L$97</f>
        <v>#DIV/0!</v>
      </c>
      <c r="M2575" s="264" t="e">
        <f>M2573/'Summary (banks)'!$M$97</f>
        <v>#DIV/0!</v>
      </c>
      <c r="N2575" s="264" t="e">
        <f>N2573/'Summary (banks)'!$N$97</f>
        <v>#DIV/0!</v>
      </c>
      <c r="O2575" s="264" t="e">
        <f>O2573/'Summary (banks)'!$O$97</f>
        <v>#DIV/0!</v>
      </c>
      <c r="P2575" s="264" t="e">
        <f>P2573/'Summary (banks)'!$P$97</f>
        <v>#DIV/0!</v>
      </c>
      <c r="Q2575" s="264" t="e">
        <f>Q2573/'Summary (banks)'!$Q$97</f>
        <v>#DIV/0!</v>
      </c>
      <c r="R2575" s="264" t="e">
        <f>R2573/'Summary (banks)'!$R$97</f>
        <v>#DIV/0!</v>
      </c>
      <c r="S2575" s="264" t="e">
        <f>S2573/'Summary (banks)'!$S$97</f>
        <v>#DIV/0!</v>
      </c>
      <c r="T2575" s="264" t="e">
        <f>T2573/'Summary (banks)'!$T$97</f>
        <v>#DIV/0!</v>
      </c>
      <c r="U2575" s="264" t="e">
        <f>U2573/'Summary (banks)'!$U$97</f>
        <v>#DIV/0!</v>
      </c>
      <c r="V2575" s="264" t="e">
        <f>V2573/'Summary (banks)'!$V$97</f>
        <v>#DIV/0!</v>
      </c>
      <c r="W2575" s="264" t="e">
        <f>W2573/'Summary (banks)'!$W$97</f>
        <v>#DIV/0!</v>
      </c>
      <c r="X2575" s="264" t="e">
        <f>X2573/'Summary (banks)'!$X$97</f>
        <v>#DIV/0!</v>
      </c>
      <c r="Y2575" s="264"/>
      <c r="Z2575" s="399"/>
    </row>
    <row r="2576" spans="1:26" s="230" customFormat="1" x14ac:dyDescent="0.25">
      <c r="A2576" s="683"/>
      <c r="B2576" s="688"/>
      <c r="C2576" s="385" t="s">
        <v>447</v>
      </c>
      <c r="D2576" s="230">
        <f>D2573/'Summary (banks)'!$D$105</f>
        <v>-0.92576303482469913</v>
      </c>
      <c r="E2576" s="230">
        <f>E2573/'Summary (banks)'!$E$99</f>
        <v>0.98664938387061285</v>
      </c>
      <c r="F2576" s="230" t="e">
        <f>F2573/'Summary (banks)'!$F$99</f>
        <v>#DIV/0!</v>
      </c>
      <c r="G2576" s="230" t="e">
        <f>G2573/'Summary (banks)'!$G$99</f>
        <v>#DIV/0!</v>
      </c>
      <c r="H2576" s="230" t="e">
        <f>H2573/'Summary (banks)'!$H$99</f>
        <v>#DIV/0!</v>
      </c>
      <c r="I2576" s="230">
        <f>I2573/'Summary (banks)'!$I$99</f>
        <v>-2.3712544536222793</v>
      </c>
      <c r="J2576" s="230">
        <f>J2573/'Summary (banks)'!$J$99</f>
        <v>0.36906628513190387</v>
      </c>
      <c r="K2576" s="230" t="e">
        <f>K2573/'Summary (banks)'!$K$99</f>
        <v>#DIV/0!</v>
      </c>
      <c r="L2576" s="230" t="e">
        <f>L2573/'Summary (banks)'!$L$99</f>
        <v>#DIV/0!</v>
      </c>
      <c r="M2576" s="230" t="e">
        <f>M2573/'Summary (banks)'!$M$99</f>
        <v>#DIV/0!</v>
      </c>
      <c r="N2576" s="230" t="e">
        <f>N2573/'Summary (banks)'!$N$99</f>
        <v>#DIV/0!</v>
      </c>
      <c r="O2576" s="230" t="e">
        <f>O2573/'Summary (banks)'!$O$99</f>
        <v>#DIV/0!</v>
      </c>
      <c r="P2576" s="230" t="e">
        <f>P2573/'Summary (banks)'!$P$99</f>
        <v>#DIV/0!</v>
      </c>
      <c r="Q2576" s="230" t="e">
        <f>Q2573/'Summary (banks)'!$Q$99</f>
        <v>#DIV/0!</v>
      </c>
      <c r="R2576" s="230" t="e">
        <f>R2573/'Summary (banks)'!$R$99</f>
        <v>#DIV/0!</v>
      </c>
      <c r="S2576" s="230" t="e">
        <f>S2573/'Summary (banks)'!$S$99</f>
        <v>#DIV/0!</v>
      </c>
      <c r="T2576" s="230" t="e">
        <f>T2573/'Summary (banks)'!$T$99</f>
        <v>#DIV/0!</v>
      </c>
      <c r="U2576" s="230" t="e">
        <f>U2573/'Summary (banks)'!$U$99</f>
        <v>#DIV/0!</v>
      </c>
      <c r="V2576" s="230" t="e">
        <f>V2573/'Summary (banks)'!$V$99</f>
        <v>#DIV/0!</v>
      </c>
      <c r="W2576" s="230" t="e">
        <f>W2573/'Summary (banks)'!$W$99</f>
        <v>#DIV/0!</v>
      </c>
      <c r="X2576" s="230" t="e">
        <f>X2573/'Summary (banks)'!$X$99</f>
        <v>#DIV/0!</v>
      </c>
      <c r="Z2576" s="399"/>
    </row>
    <row r="2577" spans="1:26" s="51" customFormat="1" x14ac:dyDescent="0.25">
      <c r="A2577" s="423"/>
      <c r="B2577" s="423"/>
      <c r="C2577" s="424"/>
      <c r="D2577" s="425"/>
      <c r="E2577" s="426"/>
      <c r="F2577" s="426"/>
      <c r="G2577" s="426"/>
      <c r="H2577" s="426"/>
      <c r="I2577" s="426"/>
      <c r="J2577" s="426"/>
      <c r="K2577" s="426"/>
      <c r="L2577" s="426"/>
      <c r="M2577" s="426"/>
      <c r="N2577" s="426"/>
      <c r="O2577" s="426"/>
      <c r="P2577" s="426"/>
      <c r="Q2577" s="426"/>
      <c r="R2577" s="426"/>
      <c r="S2577" s="426"/>
      <c r="T2577" s="426"/>
      <c r="U2577" s="426"/>
      <c r="V2577" s="426"/>
      <c r="W2577" s="426"/>
      <c r="X2577" s="426"/>
      <c r="Y2577" s="97"/>
      <c r="Z2577" s="97"/>
    </row>
    <row r="2578" spans="1:26" s="51" customFormat="1" ht="15.75" thickBot="1" x14ac:dyDescent="0.3">
      <c r="A2578" s="423"/>
      <c r="B2578" s="423"/>
      <c r="C2578" s="424"/>
      <c r="D2578" s="425"/>
      <c r="E2578" s="426"/>
      <c r="F2578" s="426"/>
      <c r="G2578" s="426"/>
      <c r="H2578" s="426"/>
      <c r="I2578" s="426"/>
      <c r="J2578" s="426"/>
      <c r="K2578" s="426"/>
      <c r="L2578" s="426"/>
      <c r="M2578" s="426"/>
      <c r="N2578" s="426"/>
      <c r="O2578" s="426"/>
      <c r="P2578" s="426"/>
      <c r="Q2578" s="426"/>
      <c r="R2578" s="426"/>
      <c r="S2578" s="426"/>
      <c r="T2578" s="426"/>
      <c r="U2578" s="426"/>
      <c r="V2578" s="426"/>
      <c r="W2578" s="426"/>
      <c r="X2578" s="426"/>
      <c r="Y2578" s="97"/>
      <c r="Z2578" s="97"/>
    </row>
    <row r="2579" spans="1:26" s="204" customFormat="1" ht="15.75" thickBot="1" x14ac:dyDescent="0.3">
      <c r="A2579" s="682" t="s">
        <v>178</v>
      </c>
      <c r="B2579" s="684" t="s">
        <v>331</v>
      </c>
      <c r="C2579" s="188" t="s">
        <v>2</v>
      </c>
      <c r="D2579" s="203">
        <f>SUM(E2579:X2579)</f>
        <v>51.276799999999994</v>
      </c>
      <c r="E2579" s="203">
        <f>HSBC!C31</f>
        <v>43.276799999999994</v>
      </c>
      <c r="F2579" s="203"/>
      <c r="G2579" s="203"/>
      <c r="H2579" s="203"/>
      <c r="I2579" s="203"/>
      <c r="J2579" s="188">
        <f>'BNP Paribas'!C35</f>
        <v>8</v>
      </c>
      <c r="K2579" s="188"/>
      <c r="L2579" s="188"/>
      <c r="M2579" s="188"/>
      <c r="N2579" s="188"/>
      <c r="O2579" s="188"/>
      <c r="P2579" s="188"/>
      <c r="Q2579" s="188"/>
      <c r="R2579" s="188"/>
      <c r="S2579" s="188"/>
      <c r="T2579" s="188"/>
      <c r="U2579" s="188"/>
      <c r="V2579" s="188"/>
      <c r="W2579" s="188"/>
      <c r="X2579" s="188"/>
      <c r="Y2579" s="188"/>
      <c r="Z2579" s="404"/>
    </row>
    <row r="2580" spans="1:26" s="23" customFormat="1" x14ac:dyDescent="0.25">
      <c r="A2580" s="683"/>
      <c r="B2580" s="685"/>
      <c r="C2580" s="189" t="s">
        <v>333</v>
      </c>
      <c r="D2580" s="230">
        <f>D2579/'Summary (banks)'!$D$3</f>
        <v>1.0498775577691821E-4</v>
      </c>
      <c r="E2580" s="230">
        <f>E2579/'Summary (banks)'!$E$3</f>
        <v>8.0267558528428087E-4</v>
      </c>
      <c r="F2580" s="230">
        <f>F2579/'Summary (banks)'!$F$3</f>
        <v>0</v>
      </c>
      <c r="G2580" s="230">
        <f>G2579/'Summary (banks)'!$G$3</f>
        <v>0</v>
      </c>
      <c r="H2580" s="230">
        <f>H2579/'Summary (banks)'!$H$3</f>
        <v>0</v>
      </c>
      <c r="I2580" s="230">
        <f>I2579/'Summary (banks)'!$I$3</f>
        <v>0</v>
      </c>
      <c r="J2580" s="230">
        <f>J2579/'Summary (banks)'!$J$3</f>
        <v>1.8631515207974289E-4</v>
      </c>
      <c r="K2580" s="230">
        <f>K2579/'Summary (banks)'!$K$3</f>
        <v>0</v>
      </c>
      <c r="L2580" s="230">
        <f>L2579/'Summary (banks)'!$L$3</f>
        <v>0</v>
      </c>
      <c r="M2580" s="230">
        <f>M2579/'Summary (banks)'!$M$3</f>
        <v>0</v>
      </c>
      <c r="N2580" s="230">
        <f>N2579/'Summary (banks)'!$N$3</f>
        <v>0</v>
      </c>
      <c r="O2580" s="230">
        <f>O2579/'Summary (banks)'!$O$3</f>
        <v>0</v>
      </c>
      <c r="P2580" s="230">
        <f>P2579/'Summary (banks)'!$P$3</f>
        <v>0</v>
      </c>
      <c r="Q2580" s="230">
        <f>Q2579/'Summary (banks)'!$Q$3</f>
        <v>0</v>
      </c>
      <c r="R2580" s="230">
        <f>R2579/'Summary (banks)'!$R$3</f>
        <v>0</v>
      </c>
      <c r="S2580" s="230">
        <f>S2579/'Summary (banks)'!$S$3</f>
        <v>0</v>
      </c>
      <c r="T2580" s="230">
        <f>T2579/'Summary (banks)'!$T$3</f>
        <v>0</v>
      </c>
      <c r="U2580" s="230">
        <f>U2579/'Summary (banks)'!$U$3</f>
        <v>0</v>
      </c>
      <c r="V2580" s="230">
        <f>V2579/'Summary (banks)'!$V$3</f>
        <v>0</v>
      </c>
      <c r="W2580" s="230">
        <f>W2579/'Summary (banks)'!$W$3</f>
        <v>0</v>
      </c>
      <c r="X2580" s="230">
        <f>X2579/'Summary (banks)'!$X$3</f>
        <v>0</v>
      </c>
      <c r="Y2580" s="204"/>
      <c r="Z2580" s="397"/>
    </row>
    <row r="2581" spans="1:26" s="360" customFormat="1" ht="15.75" thickBot="1" x14ac:dyDescent="0.3">
      <c r="A2581" s="683"/>
      <c r="B2581" s="685"/>
      <c r="C2581" s="359" t="s">
        <v>334</v>
      </c>
      <c r="D2581" s="264">
        <f>D2579/'Summary (banks)'!$D$7</f>
        <v>2.0001942324939754E-4</v>
      </c>
      <c r="E2581" s="264">
        <f>E2579/'Summary (banks)'!$E$7</f>
        <v>1.073513295909467E-3</v>
      </c>
      <c r="F2581" s="264">
        <f>F2579/'Summary (banks)'!$F$7</f>
        <v>0</v>
      </c>
      <c r="G2581" s="264">
        <f>G2579/'Summary (banks)'!$G$7</f>
        <v>0</v>
      </c>
      <c r="H2581" s="264">
        <f>H2579/'Summary (banks)'!$H$7</f>
        <v>0</v>
      </c>
      <c r="I2581" s="264">
        <f>I2579/'Summary (banks)'!$I$7</f>
        <v>0</v>
      </c>
      <c r="J2581" s="264">
        <f>J2579/'Summary (banks)'!$J$7</f>
        <v>2.7939789753082106E-4</v>
      </c>
      <c r="K2581" s="264">
        <f>K2579/'Summary (banks)'!$K$7</f>
        <v>0</v>
      </c>
      <c r="L2581" s="264">
        <f>L2579/'Summary (banks)'!$L$7</f>
        <v>0</v>
      </c>
      <c r="M2581" s="264">
        <f>M2579/'Summary (banks)'!$M$7</f>
        <v>0</v>
      </c>
      <c r="N2581" s="264">
        <f>N2579/'Summary (banks)'!$N$7</f>
        <v>0</v>
      </c>
      <c r="O2581" s="264">
        <f>O2579/'Summary (banks)'!$O$7</f>
        <v>0</v>
      </c>
      <c r="P2581" s="264">
        <f>P2579/'Summary (banks)'!$P$7</f>
        <v>0</v>
      </c>
      <c r="Q2581" s="264">
        <f>Q2579/'Summary (banks)'!$Q$7</f>
        <v>0</v>
      </c>
      <c r="R2581" s="264">
        <f>R2579/'Summary (banks)'!$R$7</f>
        <v>0</v>
      </c>
      <c r="S2581" s="264">
        <f>S2579/'Summary (banks)'!$S$7</f>
        <v>0</v>
      </c>
      <c r="T2581" s="264">
        <f>T2579/'Summary (banks)'!$T$7</f>
        <v>0</v>
      </c>
      <c r="U2581" s="264">
        <f>U2579/'Summary (banks)'!$U$7</f>
        <v>0</v>
      </c>
      <c r="V2581" s="264">
        <f>V2579/'Summary (banks)'!$V$7</f>
        <v>0</v>
      </c>
      <c r="W2581" s="264">
        <f>W2579/'Summary (banks)'!$W$7</f>
        <v>0</v>
      </c>
      <c r="X2581" s="264">
        <f>X2579/'Summary (banks)'!$X$7</f>
        <v>0</v>
      </c>
      <c r="Z2581" s="397"/>
    </row>
    <row r="2582" spans="1:26" s="204" customFormat="1" ht="15.75" thickBot="1" x14ac:dyDescent="0.3">
      <c r="A2582" s="683"/>
      <c r="B2582" s="685"/>
      <c r="C2582" s="188" t="s">
        <v>6</v>
      </c>
      <c r="D2582" s="203">
        <f>SUM(E2582:X2582)</f>
        <v>32.244799999999998</v>
      </c>
      <c r="E2582" s="203">
        <f>HSBC!E31</f>
        <v>25.244799999999998</v>
      </c>
      <c r="F2582" s="203"/>
      <c r="G2582" s="203"/>
      <c r="H2582" s="203"/>
      <c r="I2582" s="203"/>
      <c r="J2582" s="188">
        <f>'BNP Paribas'!E35</f>
        <v>7</v>
      </c>
      <c r="K2582" s="188"/>
      <c r="L2582" s="188"/>
      <c r="M2582" s="188"/>
      <c r="N2582" s="188"/>
      <c r="O2582" s="188"/>
      <c r="P2582" s="188"/>
      <c r="Q2582" s="188"/>
      <c r="R2582" s="188"/>
      <c r="S2582" s="188"/>
      <c r="T2582" s="188"/>
      <c r="U2582" s="188"/>
      <c r="V2582" s="188"/>
      <c r="W2582" s="188"/>
      <c r="X2582" s="188"/>
      <c r="Y2582" s="188"/>
      <c r="Z2582" s="404"/>
    </row>
    <row r="2583" spans="1:26" s="23" customFormat="1" x14ac:dyDescent="0.25">
      <c r="A2583" s="683"/>
      <c r="B2583" s="685"/>
      <c r="C2583" s="189" t="s">
        <v>335</v>
      </c>
      <c r="D2583" s="230">
        <f>D2582/'Summary (banks)'!$D$29</f>
        <v>3.4187039444780941E-4</v>
      </c>
      <c r="E2583" s="230">
        <f>E2582/'Summary (banks)'!$E$29</f>
        <v>1.4840727195632585E-3</v>
      </c>
      <c r="F2583" s="230">
        <f>F2582/'Summary (banks)'!$F$29</f>
        <v>0</v>
      </c>
      <c r="G2583" s="230">
        <f>G2582/'Summary (banks)'!$G$29</f>
        <v>0</v>
      </c>
      <c r="H2583" s="230">
        <f>H2582/'Summary (banks)'!$H$29</f>
        <v>0</v>
      </c>
      <c r="I2583" s="230">
        <f>I2582/'Summary (banks)'!$I$29</f>
        <v>0</v>
      </c>
      <c r="J2583" s="230">
        <f>J2582/'Summary (banks)'!$J$29</f>
        <v>7.1501532175689483E-4</v>
      </c>
      <c r="K2583" s="230">
        <f>K2582/'Summary (banks)'!$K$29</f>
        <v>0</v>
      </c>
      <c r="L2583" s="230">
        <f>L2582/'Summary (banks)'!$L$29</f>
        <v>0</v>
      </c>
      <c r="M2583" s="230">
        <f>M2582/'Summary (banks)'!$M$29</f>
        <v>0</v>
      </c>
      <c r="N2583" s="230">
        <f>N2582/'Summary (banks)'!$N$29</f>
        <v>0</v>
      </c>
      <c r="O2583" s="230">
        <f>O2582/'Summary (banks)'!$O$29</f>
        <v>0</v>
      </c>
      <c r="P2583" s="230">
        <f>P2582/'Summary (banks)'!$P$29</f>
        <v>0</v>
      </c>
      <c r="Q2583" s="230">
        <f>Q2582/'Summary (banks)'!$Q$29</f>
        <v>0</v>
      </c>
      <c r="R2583" s="230">
        <f>R2582/'Summary (banks)'!$R$29</f>
        <v>0</v>
      </c>
      <c r="S2583" s="230">
        <f>S2582/'Summary (banks)'!$S$29</f>
        <v>0</v>
      </c>
      <c r="T2583" s="230">
        <f>T2582/'Summary (banks)'!$T$29</f>
        <v>0</v>
      </c>
      <c r="U2583" s="230">
        <f>U2582/'Summary (banks)'!$U$29</f>
        <v>0</v>
      </c>
      <c r="V2583" s="230">
        <f>V2582/'Summary (banks)'!$V$29</f>
        <v>0</v>
      </c>
      <c r="W2583" s="230">
        <f>W2582/'Summary (banks)'!$W$29</f>
        <v>0</v>
      </c>
      <c r="X2583" s="230">
        <f>X2582/'Summary (banks)'!$X$29</f>
        <v>0</v>
      </c>
      <c r="Y2583" s="204"/>
      <c r="Z2583" s="397"/>
    </row>
    <row r="2584" spans="1:26" s="360" customFormat="1" ht="15.75" thickBot="1" x14ac:dyDescent="0.3">
      <c r="A2584" s="683"/>
      <c r="B2584" s="685"/>
      <c r="C2584" s="359" t="s">
        <v>336</v>
      </c>
      <c r="D2584" s="264">
        <f>D2582/'Summary (banks)'!$D$33</f>
        <v>4.7638991967548629E-4</v>
      </c>
      <c r="E2584" s="264">
        <f>E2582/'Summary (banks)'!$E$33</f>
        <v>1.4432989690721647E-3</v>
      </c>
      <c r="F2584" s="264">
        <f>F2582/'Summary (banks)'!$F$33</f>
        <v>0</v>
      </c>
      <c r="G2584" s="264">
        <f>G2582/'Summary (banks)'!$G$33</f>
        <v>0</v>
      </c>
      <c r="H2584" s="264">
        <f>H2582/'Summary (banks)'!$H$33</f>
        <v>0</v>
      </c>
      <c r="I2584" s="264">
        <f>I2582/'Summary (banks)'!$I$33</f>
        <v>0</v>
      </c>
      <c r="J2584" s="264">
        <f>J2582/'Summary (banks)'!$J$33</f>
        <v>8.9228808158062461E-4</v>
      </c>
      <c r="K2584" s="264">
        <f>K2582/'Summary (banks)'!$K$33</f>
        <v>0</v>
      </c>
      <c r="L2584" s="264">
        <f>L2582/'Summary (banks)'!$L$33</f>
        <v>0</v>
      </c>
      <c r="M2584" s="264">
        <f>M2582/'Summary (banks)'!$M$33</f>
        <v>0</v>
      </c>
      <c r="N2584" s="264">
        <f>N2582/'Summary (banks)'!$N$33</f>
        <v>0</v>
      </c>
      <c r="O2584" s="264">
        <f>O2582/'Summary (banks)'!$O$33</f>
        <v>0</v>
      </c>
      <c r="P2584" s="264">
        <f>P2582/'Summary (banks)'!$P$33</f>
        <v>0</v>
      </c>
      <c r="Q2584" s="264">
        <f>Q2582/'Summary (banks)'!$Q$33</f>
        <v>0</v>
      </c>
      <c r="R2584" s="264">
        <f>R2582/'Summary (banks)'!$R$33</f>
        <v>0</v>
      </c>
      <c r="S2584" s="264">
        <f>S2582/'Summary (banks)'!$S$33</f>
        <v>0</v>
      </c>
      <c r="T2584" s="264">
        <f>T2582/'Summary (banks)'!$T$33</f>
        <v>0</v>
      </c>
      <c r="U2584" s="264">
        <f>U2582/'Summary (banks)'!$U$33</f>
        <v>0</v>
      </c>
      <c r="V2584" s="264">
        <f>V2582/'Summary (banks)'!$V$33</f>
        <v>0</v>
      </c>
      <c r="W2584" s="264">
        <f>W2582/'Summary (banks)'!$W$33</f>
        <v>0</v>
      </c>
      <c r="X2584" s="264">
        <f>X2582/'Summary (banks)'!$X$33</f>
        <v>0</v>
      </c>
      <c r="Z2584" s="397"/>
    </row>
    <row r="2585" spans="1:26" s="204" customFormat="1" ht="15.75" thickBot="1" x14ac:dyDescent="0.3">
      <c r="A2585" s="683"/>
      <c r="B2585" s="685"/>
      <c r="C2585" s="188" t="s">
        <v>400</v>
      </c>
      <c r="D2585" s="203">
        <f>SUM(E2585:X2585)</f>
        <v>1</v>
      </c>
      <c r="E2585" s="203">
        <f>HSBC!F31</f>
        <v>0</v>
      </c>
      <c r="F2585" s="203"/>
      <c r="G2585" s="203"/>
      <c r="H2585" s="203"/>
      <c r="I2585" s="203"/>
      <c r="J2585" s="188">
        <f>'BNP Paribas'!F35</f>
        <v>1</v>
      </c>
      <c r="K2585" s="188"/>
      <c r="L2585" s="188"/>
      <c r="M2585" s="188"/>
      <c r="N2585" s="188"/>
      <c r="O2585" s="188"/>
      <c r="P2585" s="188"/>
      <c r="Q2585" s="188"/>
      <c r="R2585" s="188"/>
      <c r="S2585" s="188"/>
      <c r="T2585" s="188"/>
      <c r="U2585" s="188"/>
      <c r="V2585" s="188"/>
      <c r="W2585" s="188"/>
      <c r="X2585" s="188"/>
      <c r="Y2585" s="188"/>
      <c r="Z2585" s="404"/>
    </row>
    <row r="2586" spans="1:26" s="23" customFormat="1" x14ac:dyDescent="0.25">
      <c r="A2586" s="683"/>
      <c r="B2586" s="685"/>
      <c r="C2586" s="189" t="s">
        <v>401</v>
      </c>
      <c r="D2586" s="230">
        <f>D2585/'Summary (banks)'!$D$42</f>
        <v>3.5845655132050327E-5</v>
      </c>
      <c r="E2586" s="230">
        <f>E2585/'Summary (banks)'!$E$42</f>
        <v>0</v>
      </c>
      <c r="F2586" s="230">
        <f>F2585/'Summary (banks)'!$F$42</f>
        <v>0</v>
      </c>
      <c r="G2586" s="230">
        <f>G2585/'Summary (banks)'!$G$42</f>
        <v>0</v>
      </c>
      <c r="H2586" s="230">
        <f>H2585/'Summary (banks)'!$H$42</f>
        <v>0</v>
      </c>
      <c r="I2586" s="230">
        <f>I2585/'Summary (banks)'!$I$42</f>
        <v>0</v>
      </c>
      <c r="J2586" s="230">
        <f>J2585/'Summary (banks)'!$J$42</f>
        <v>2.9985007496251872E-4</v>
      </c>
      <c r="K2586" s="230">
        <f>K2585/'Summary (banks)'!$K$42</f>
        <v>0</v>
      </c>
      <c r="L2586" s="230">
        <f>L2585/'Summary (banks)'!$L$42</f>
        <v>0</v>
      </c>
      <c r="M2586" s="230">
        <f>M2585/'Summary (banks)'!$M$42</f>
        <v>0</v>
      </c>
      <c r="N2586" s="230">
        <f>N2585/'Summary (banks)'!$N$42</f>
        <v>0</v>
      </c>
      <c r="O2586" s="230">
        <f>O2585/'Summary (banks)'!$O$42</f>
        <v>0</v>
      </c>
      <c r="P2586" s="230">
        <f>P2585/'Summary (banks)'!$P$42</f>
        <v>0</v>
      </c>
      <c r="Q2586" s="230">
        <f>Q2585/'Summary (banks)'!$Q$42</f>
        <v>0</v>
      </c>
      <c r="R2586" s="230">
        <f>R2585/'Summary (banks)'!$R$42</f>
        <v>0</v>
      </c>
      <c r="S2586" s="230">
        <f>S2585/'Summary (banks)'!$S$42</f>
        <v>0</v>
      </c>
      <c r="T2586" s="230">
        <f>T2585/'Summary (banks)'!$T$42</f>
        <v>0</v>
      </c>
      <c r="U2586" s="230">
        <f>U2585/'Summary (banks)'!$U$42</f>
        <v>0</v>
      </c>
      <c r="V2586" s="230">
        <f>V2585/'Summary (banks)'!$V$42</f>
        <v>0</v>
      </c>
      <c r="W2586" s="230">
        <f>W2585/'Summary (banks)'!$W$42</f>
        <v>0</v>
      </c>
      <c r="X2586" s="230">
        <f>X2585/'Summary (banks)'!$X$42</f>
        <v>0</v>
      </c>
      <c r="Y2586" s="204"/>
      <c r="Z2586" s="397"/>
    </row>
    <row r="2587" spans="1:26" s="360" customFormat="1" ht="15.75" thickBot="1" x14ac:dyDescent="0.3">
      <c r="A2587" s="683"/>
      <c r="B2587" s="685"/>
      <c r="C2587" s="359" t="s">
        <v>402</v>
      </c>
      <c r="D2587" s="264">
        <f>D2585/'Summary (banks)'!$D$46</f>
        <v>5.3659192202799258E-5</v>
      </c>
      <c r="E2587" s="264">
        <f>E2585/'Summary (banks)'!$E$46</f>
        <v>0</v>
      </c>
      <c r="F2587" s="264">
        <f>F2585/'Summary (banks)'!$F$46</f>
        <v>0</v>
      </c>
      <c r="G2587" s="264">
        <f>G2585/'Summary (banks)'!$G$46</f>
        <v>0</v>
      </c>
      <c r="H2587" s="264">
        <f>H2585/'Summary (banks)'!$H$46</f>
        <v>0</v>
      </c>
      <c r="I2587" s="264">
        <f>I2585/'Summary (banks)'!$I$46</f>
        <v>0</v>
      </c>
      <c r="J2587" s="264">
        <f>J2585/'Summary (banks)'!$J$46</f>
        <v>4.6360686138154843E-4</v>
      </c>
      <c r="K2587" s="264">
        <f>K2585/'Summary (banks)'!$K$46</f>
        <v>0</v>
      </c>
      <c r="L2587" s="264">
        <f>L2585/'Summary (banks)'!$L$46</f>
        <v>0</v>
      </c>
      <c r="M2587" s="264">
        <f>M2585/'Summary (banks)'!$M$46</f>
        <v>0</v>
      </c>
      <c r="N2587" s="264">
        <f>N2585/'Summary (banks)'!$N$46</f>
        <v>0</v>
      </c>
      <c r="O2587" s="264">
        <f>O2585/'Summary (banks)'!$O$46</f>
        <v>0</v>
      </c>
      <c r="P2587" s="264">
        <f>P2585/'Summary (banks)'!$P$46</f>
        <v>0</v>
      </c>
      <c r="Q2587" s="264">
        <f>Q2585/'Summary (banks)'!$Q$46</f>
        <v>0</v>
      </c>
      <c r="R2587" s="264">
        <f>R2585/'Summary (banks)'!$R$46</f>
        <v>0</v>
      </c>
      <c r="S2587" s="264">
        <f>S2585/'Summary (banks)'!$S$46</f>
        <v>0</v>
      </c>
      <c r="T2587" s="264">
        <f>T2585/'Summary (banks)'!$T$46</f>
        <v>0</v>
      </c>
      <c r="U2587" s="264">
        <f>U2585/'Summary (banks)'!$U$46</f>
        <v>0</v>
      </c>
      <c r="V2587" s="264">
        <f>V2585/'Summary (banks)'!$V$46</f>
        <v>0</v>
      </c>
      <c r="W2587" s="264">
        <f>W2585/'Summary (banks)'!$W$46</f>
        <v>0</v>
      </c>
      <c r="X2587" s="264">
        <f>X2585/'Summary (banks)'!$X$46</f>
        <v>0</v>
      </c>
      <c r="Z2587" s="397"/>
    </row>
    <row r="2588" spans="1:26" s="204" customFormat="1" ht="15.75" thickBot="1" x14ac:dyDescent="0.3">
      <c r="A2588" s="683"/>
      <c r="B2588" s="685"/>
      <c r="C2588" s="188" t="s">
        <v>3</v>
      </c>
      <c r="D2588" s="188">
        <f>SUM(E2588:X2588)</f>
        <v>99</v>
      </c>
      <c r="E2588" s="188">
        <f>HSBC!D31</f>
        <v>76</v>
      </c>
      <c r="F2588" s="188"/>
      <c r="G2588" s="188"/>
      <c r="H2588" s="188"/>
      <c r="I2588" s="188"/>
      <c r="J2588" s="188">
        <f>'BNP Paribas'!D35</f>
        <v>23</v>
      </c>
      <c r="K2588" s="188"/>
      <c r="L2588" s="188"/>
      <c r="M2588" s="188"/>
      <c r="N2588" s="188"/>
      <c r="O2588" s="188"/>
      <c r="P2588" s="188"/>
      <c r="Q2588" s="188"/>
      <c r="R2588" s="188"/>
      <c r="S2588" s="188"/>
      <c r="T2588" s="188"/>
      <c r="U2588" s="188"/>
      <c r="V2588" s="188"/>
      <c r="W2588" s="188"/>
      <c r="X2588" s="188"/>
      <c r="Y2588" s="188"/>
      <c r="Z2588" s="404"/>
    </row>
    <row r="2589" spans="1:26" s="23" customFormat="1" x14ac:dyDescent="0.25">
      <c r="A2589" s="683"/>
      <c r="B2589" s="685"/>
      <c r="C2589" s="189" t="s">
        <v>337</v>
      </c>
      <c r="D2589" s="230">
        <f>D2588/'Summary (banks)'!$D$16</f>
        <v>4.7196481335460191E-5</v>
      </c>
      <c r="E2589" s="230">
        <f>E2588/'Summary (banks)'!$E$16</f>
        <v>2.9348841879252687E-4</v>
      </c>
      <c r="F2589" s="230">
        <f>F2588/'Summary (banks)'!$F$16</f>
        <v>0</v>
      </c>
      <c r="G2589" s="230">
        <f>G2588/'Summary (banks)'!$G$16</f>
        <v>0</v>
      </c>
      <c r="H2589" s="230">
        <f>H2588/'Summary (banks)'!$H$16</f>
        <v>0</v>
      </c>
      <c r="I2589" s="230">
        <f>I2588/'Summary (banks)'!$I$16</f>
        <v>0</v>
      </c>
      <c r="J2589" s="230">
        <f>J2588/'Summary (banks)'!$J$16</f>
        <v>1.2668616531993766E-4</v>
      </c>
      <c r="K2589" s="230">
        <f>K2588/'Summary (banks)'!$K$16</f>
        <v>0</v>
      </c>
      <c r="L2589" s="230">
        <f>L2588/'Summary (banks)'!$L$16</f>
        <v>0</v>
      </c>
      <c r="M2589" s="230">
        <f>M2588/'Summary (banks)'!$M$16</f>
        <v>0</v>
      </c>
      <c r="N2589" s="230">
        <f>N2588/'Summary (banks)'!$N$16</f>
        <v>0</v>
      </c>
      <c r="O2589" s="230">
        <f>O2588/'Summary (banks)'!$O$16</f>
        <v>0</v>
      </c>
      <c r="P2589" s="230">
        <f>P2588/'Summary (banks)'!$P$16</f>
        <v>0</v>
      </c>
      <c r="Q2589" s="230">
        <f>Q2588/'Summary (banks)'!$Q$16</f>
        <v>0</v>
      </c>
      <c r="R2589" s="230">
        <f>R2588/'Summary (banks)'!$R$16</f>
        <v>0</v>
      </c>
      <c r="S2589" s="230">
        <f>S2588/'Summary (banks)'!$S$16</f>
        <v>0</v>
      </c>
      <c r="T2589" s="230">
        <f>T2588/'Summary (banks)'!$T$16</f>
        <v>0</v>
      </c>
      <c r="U2589" s="230">
        <f>U2588/'Summary (banks)'!$U$16</f>
        <v>0</v>
      </c>
      <c r="V2589" s="230">
        <f>V2588/'Summary (banks)'!$V$16</f>
        <v>0</v>
      </c>
      <c r="W2589" s="230">
        <f>W2588/'Summary (banks)'!$W$16</f>
        <v>0</v>
      </c>
      <c r="X2589" s="230">
        <f>X2588/'Summary (banks)'!$X$16</f>
        <v>0</v>
      </c>
      <c r="Y2589" s="204"/>
      <c r="Z2589" s="397"/>
    </row>
    <row r="2590" spans="1:26" s="365" customFormat="1" ht="15.75" thickBot="1" x14ac:dyDescent="0.3">
      <c r="A2590" s="683"/>
      <c r="B2590" s="685"/>
      <c r="C2590" s="359" t="s">
        <v>338</v>
      </c>
      <c r="D2590" s="264">
        <f>D2588/'Summary (banks)'!$D$20</f>
        <v>8.4453047091530897E-5</v>
      </c>
      <c r="E2590" s="264">
        <f>E2588/'Summary (banks)'!$E$20</f>
        <v>3.5448587886844377E-4</v>
      </c>
      <c r="F2590" s="264">
        <f>F2588/'Summary (banks)'!$F$20</f>
        <v>0</v>
      </c>
      <c r="G2590" s="264">
        <f>G2588/'Summary (banks)'!$G$20</f>
        <v>0</v>
      </c>
      <c r="H2590" s="264">
        <f>H2588/'Summary (banks)'!$H$20</f>
        <v>0</v>
      </c>
      <c r="I2590" s="264">
        <f>I2588/'Summary (banks)'!$I$20</f>
        <v>0</v>
      </c>
      <c r="J2590" s="264">
        <f>J2588/'Summary (banks)'!$J$20</f>
        <v>1.8463514489845068E-4</v>
      </c>
      <c r="K2590" s="264">
        <f>K2588/'Summary (banks)'!$K$20</f>
        <v>0</v>
      </c>
      <c r="L2590" s="264">
        <f>L2588/'Summary (banks)'!$L$20</f>
        <v>0</v>
      </c>
      <c r="M2590" s="264">
        <f>M2588/'Summary (banks)'!$M$20</f>
        <v>0</v>
      </c>
      <c r="N2590" s="264">
        <f>N2588/'Summary (banks)'!$N$20</f>
        <v>0</v>
      </c>
      <c r="O2590" s="264">
        <f>O2588/'Summary (banks)'!$O$20</f>
        <v>0</v>
      </c>
      <c r="P2590" s="264">
        <f>P2588/'Summary (banks)'!$P$20</f>
        <v>0</v>
      </c>
      <c r="Q2590" s="264">
        <f>Q2588/'Summary (banks)'!$Q$20</f>
        <v>0</v>
      </c>
      <c r="R2590" s="264">
        <f>R2588/'Summary (banks)'!$R$20</f>
        <v>0</v>
      </c>
      <c r="S2590" s="264">
        <f>S2588/'Summary (banks)'!$S$20</f>
        <v>0</v>
      </c>
      <c r="T2590" s="264">
        <f>T2588/'Summary (banks)'!$T$20</f>
        <v>0</v>
      </c>
      <c r="U2590" s="264">
        <f>U2588/'Summary (banks)'!$U$20</f>
        <v>0</v>
      </c>
      <c r="V2590" s="264">
        <f>V2588/'Summary (banks)'!$V$20</f>
        <v>0</v>
      </c>
      <c r="W2590" s="264">
        <f>W2588/'Summary (banks)'!$W$20</f>
        <v>0</v>
      </c>
      <c r="X2590" s="264">
        <f>X2588/'Summary (banks)'!$X$20</f>
        <v>0</v>
      </c>
      <c r="Y2590" s="360"/>
      <c r="Z2590" s="397"/>
    </row>
    <row r="2591" spans="1:26" s="230" customFormat="1" ht="15" customHeight="1" thickTop="1" thickBot="1" x14ac:dyDescent="0.3">
      <c r="A2591" s="683"/>
      <c r="B2591" s="685"/>
      <c r="C2591" s="190" t="s">
        <v>405</v>
      </c>
      <c r="D2591" s="188"/>
      <c r="E2591" s="190"/>
      <c r="F2591" s="190"/>
      <c r="G2591" s="190"/>
      <c r="H2591" s="188"/>
      <c r="I2591" s="188"/>
      <c r="J2591" s="190"/>
      <c r="K2591" s="190"/>
      <c r="L2591" s="190"/>
      <c r="M2591" s="190"/>
      <c r="N2591" s="190"/>
      <c r="O2591" s="190"/>
      <c r="P2591" s="188"/>
      <c r="Q2591" s="188"/>
      <c r="R2591" s="190"/>
      <c r="S2591" s="190"/>
      <c r="T2591" s="188"/>
      <c r="U2591" s="188"/>
      <c r="V2591" s="188"/>
      <c r="W2591" s="188"/>
      <c r="X2591" s="188"/>
      <c r="Y2591" s="190"/>
      <c r="Z2591" s="405"/>
    </row>
    <row r="2592" spans="1:26" s="204" customFormat="1" ht="15.75" thickBot="1" x14ac:dyDescent="0.3">
      <c r="A2592" s="683"/>
      <c r="B2592" s="686"/>
      <c r="C2592" s="191" t="s">
        <v>406</v>
      </c>
      <c r="D2592" s="192"/>
      <c r="E2592" s="192"/>
      <c r="F2592" s="192"/>
      <c r="G2592" s="192"/>
      <c r="H2592" s="192"/>
      <c r="I2592" s="192"/>
      <c r="J2592" s="192"/>
      <c r="K2592" s="192"/>
      <c r="L2592" s="192"/>
      <c r="M2592" s="192"/>
      <c r="N2592" s="192"/>
      <c r="O2592" s="192"/>
      <c r="P2592" s="192"/>
      <c r="Q2592" s="192"/>
      <c r="R2592" s="192"/>
      <c r="S2592" s="192"/>
      <c r="T2592" s="192"/>
      <c r="U2592" s="192"/>
      <c r="V2592" s="192"/>
      <c r="W2592" s="192"/>
      <c r="X2592" s="192"/>
      <c r="Y2592" s="192"/>
      <c r="Z2592" s="398"/>
    </row>
    <row r="2593" spans="1:26" s="23" customFormat="1" ht="16.5" thickTop="1" thickBot="1" x14ac:dyDescent="0.3">
      <c r="A2593" s="683"/>
      <c r="B2593" s="687" t="s">
        <v>82</v>
      </c>
      <c r="C2593" s="200" t="s">
        <v>91</v>
      </c>
      <c r="D2593" s="200">
        <f>D2585/D2582</f>
        <v>3.1012752443804893E-2</v>
      </c>
      <c r="E2593" s="200">
        <f>E2585/E2582</f>
        <v>0</v>
      </c>
      <c r="F2593" s="200" t="e">
        <f t="shared" ref="F2593:X2593" si="165">F2585/F2582</f>
        <v>#DIV/0!</v>
      </c>
      <c r="G2593" s="200" t="e">
        <f t="shared" si="165"/>
        <v>#DIV/0!</v>
      </c>
      <c r="H2593" s="200" t="e">
        <f t="shared" si="165"/>
        <v>#DIV/0!</v>
      </c>
      <c r="I2593" s="200" t="e">
        <f t="shared" si="165"/>
        <v>#DIV/0!</v>
      </c>
      <c r="J2593" s="200">
        <f t="shared" si="165"/>
        <v>0.14285714285714285</v>
      </c>
      <c r="K2593" s="200" t="e">
        <f t="shared" si="165"/>
        <v>#DIV/0!</v>
      </c>
      <c r="L2593" s="200" t="e">
        <f t="shared" si="165"/>
        <v>#DIV/0!</v>
      </c>
      <c r="M2593" s="200" t="e">
        <f t="shared" si="165"/>
        <v>#DIV/0!</v>
      </c>
      <c r="N2593" s="200" t="e">
        <f t="shared" si="165"/>
        <v>#DIV/0!</v>
      </c>
      <c r="O2593" s="200" t="e">
        <f t="shared" si="165"/>
        <v>#DIV/0!</v>
      </c>
      <c r="P2593" s="200" t="e">
        <f t="shared" si="165"/>
        <v>#DIV/0!</v>
      </c>
      <c r="Q2593" s="200" t="e">
        <f t="shared" si="165"/>
        <v>#DIV/0!</v>
      </c>
      <c r="R2593" s="200" t="e">
        <f t="shared" si="165"/>
        <v>#DIV/0!</v>
      </c>
      <c r="S2593" s="200" t="e">
        <f t="shared" si="165"/>
        <v>#DIV/0!</v>
      </c>
      <c r="T2593" s="200" t="e">
        <f t="shared" si="165"/>
        <v>#DIV/0!</v>
      </c>
      <c r="U2593" s="200" t="e">
        <f t="shared" si="165"/>
        <v>#DIV/0!</v>
      </c>
      <c r="V2593" s="200" t="e">
        <f t="shared" si="165"/>
        <v>#DIV/0!</v>
      </c>
      <c r="W2593" s="200" t="e">
        <f t="shared" si="165"/>
        <v>#DIV/0!</v>
      </c>
      <c r="X2593" s="200" t="e">
        <f t="shared" si="165"/>
        <v>#DIV/0!</v>
      </c>
      <c r="Y2593" s="200"/>
      <c r="Z2593" s="406" t="e">
        <f>MEDIAN(E2593:X2593)</f>
        <v>#DIV/0!</v>
      </c>
    </row>
    <row r="2594" spans="1:26" s="204" customFormat="1" ht="15.75" thickBot="1" x14ac:dyDescent="0.3">
      <c r="A2594" s="683"/>
      <c r="B2594" s="688"/>
      <c r="C2594" s="193" t="s">
        <v>407</v>
      </c>
      <c r="Z2594" s="397"/>
    </row>
    <row r="2595" spans="1:26" s="204" customFormat="1" ht="15.75" thickBot="1" x14ac:dyDescent="0.3">
      <c r="A2595" s="683"/>
      <c r="B2595" s="688"/>
      <c r="C2595" s="188" t="s">
        <v>497</v>
      </c>
      <c r="D2595" s="233">
        <f t="shared" ref="D2595:X2595" si="166">D2582/D2588</f>
        <v>0.3257050505050505</v>
      </c>
      <c r="E2595" s="188">
        <f t="shared" si="166"/>
        <v>0.33216842105263156</v>
      </c>
      <c r="F2595" s="188" t="e">
        <f t="shared" si="166"/>
        <v>#DIV/0!</v>
      </c>
      <c r="G2595" s="188" t="e">
        <f t="shared" si="166"/>
        <v>#DIV/0!</v>
      </c>
      <c r="H2595" s="188" t="e">
        <f t="shared" si="166"/>
        <v>#DIV/0!</v>
      </c>
      <c r="I2595" s="188" t="e">
        <f t="shared" si="166"/>
        <v>#DIV/0!</v>
      </c>
      <c r="J2595" s="188">
        <f t="shared" si="166"/>
        <v>0.30434782608695654</v>
      </c>
      <c r="K2595" s="188" t="e">
        <f t="shared" si="166"/>
        <v>#DIV/0!</v>
      </c>
      <c r="L2595" s="188" t="e">
        <f t="shared" si="166"/>
        <v>#DIV/0!</v>
      </c>
      <c r="M2595" s="188" t="e">
        <f t="shared" si="166"/>
        <v>#DIV/0!</v>
      </c>
      <c r="N2595" s="188" t="e">
        <f t="shared" si="166"/>
        <v>#DIV/0!</v>
      </c>
      <c r="O2595" s="188" t="e">
        <f t="shared" si="166"/>
        <v>#DIV/0!</v>
      </c>
      <c r="P2595" s="188" t="e">
        <f t="shared" si="166"/>
        <v>#DIV/0!</v>
      </c>
      <c r="Q2595" s="188" t="e">
        <f t="shared" si="166"/>
        <v>#DIV/0!</v>
      </c>
      <c r="R2595" s="188" t="e">
        <f t="shared" si="166"/>
        <v>#DIV/0!</v>
      </c>
      <c r="S2595" s="188" t="e">
        <f t="shared" si="166"/>
        <v>#DIV/0!</v>
      </c>
      <c r="T2595" s="188" t="e">
        <f t="shared" si="166"/>
        <v>#DIV/0!</v>
      </c>
      <c r="U2595" s="188" t="e">
        <f t="shared" si="166"/>
        <v>#DIV/0!</v>
      </c>
      <c r="V2595" s="188" t="e">
        <f t="shared" si="166"/>
        <v>#DIV/0!</v>
      </c>
      <c r="W2595" s="188" t="e">
        <f t="shared" si="166"/>
        <v>#DIV/0!</v>
      </c>
      <c r="X2595" s="188" t="e">
        <f t="shared" si="166"/>
        <v>#DIV/0!</v>
      </c>
      <c r="Y2595" s="188"/>
      <c r="Z2595" s="404"/>
    </row>
    <row r="2596" spans="1:26" s="204" customFormat="1" x14ac:dyDescent="0.25">
      <c r="A2596" s="683"/>
      <c r="B2596" s="688"/>
      <c r="C2596" s="189" t="s">
        <v>445</v>
      </c>
      <c r="D2596" s="234">
        <f>D2595/'Summary (banks)'!$D$81</f>
        <v>7.243556824032801</v>
      </c>
      <c r="E2596" s="230">
        <f>E2595/'Summary (banks)'!$E$81</f>
        <v>5.0566653555497902</v>
      </c>
      <c r="F2596" s="230" t="e">
        <f>F2595/'Summary (banks)'!$F$81</f>
        <v>#DIV/0!</v>
      </c>
      <c r="G2596" s="230" t="e">
        <f>G2595/'Summary (banks)'!$G$81</f>
        <v>#DIV/0!</v>
      </c>
      <c r="H2596" s="230" t="e">
        <f>H2595/'Summary (banks)'!$H$81</f>
        <v>#DIV/0!</v>
      </c>
      <c r="I2596" s="230" t="e">
        <f>I2595/'Summary (banks)'!$I$81</f>
        <v>#DIV/0!</v>
      </c>
      <c r="J2596" s="230">
        <f>J2595/'Summary (banks)'!$J$81</f>
        <v>5.6439889860993926</v>
      </c>
      <c r="K2596" s="230" t="e">
        <f>K2595/'Summary (banks)'!$K$81</f>
        <v>#DIV/0!</v>
      </c>
      <c r="L2596" s="230" t="e">
        <f>L2595/'Summary (banks)'!$L$81</f>
        <v>#DIV/0!</v>
      </c>
      <c r="M2596" s="230" t="e">
        <f>M2595/'Summary (banks)'!$M$81</f>
        <v>#DIV/0!</v>
      </c>
      <c r="N2596" s="230" t="e">
        <f>N2595/'Summary (banks)'!$N$81</f>
        <v>#DIV/0!</v>
      </c>
      <c r="O2596" s="230" t="e">
        <f>O2595/'Summary (banks)'!$O$81</f>
        <v>#DIV/0!</v>
      </c>
      <c r="P2596" s="230" t="e">
        <f>P2595/'Summary (banks)'!$P$81</f>
        <v>#DIV/0!</v>
      </c>
      <c r="Q2596" s="230" t="e">
        <f>Q2595/'Summary (banks)'!$Q$81</f>
        <v>#DIV/0!</v>
      </c>
      <c r="R2596" s="230" t="e">
        <f>R2595/'Summary (banks)'!$R$81</f>
        <v>#DIV/0!</v>
      </c>
      <c r="S2596" s="230" t="e">
        <f>S2595/'Summary (banks)'!$S$81</f>
        <v>#DIV/0!</v>
      </c>
      <c r="T2596" s="230" t="e">
        <f>T2595/'Summary (banks)'!$T$81</f>
        <v>#DIV/0!</v>
      </c>
      <c r="U2596" s="230" t="e">
        <f>U2595/'Summary (banks)'!$U$81</f>
        <v>#DIV/0!</v>
      </c>
      <c r="V2596" s="230" t="e">
        <f>V2595/'Summary (banks)'!$V$81</f>
        <v>#DIV/0!</v>
      </c>
      <c r="W2596" s="230" t="e">
        <f>W2595/'Summary (banks)'!$W$81</f>
        <v>#DIV/0!</v>
      </c>
      <c r="X2596" s="230" t="e">
        <f>X2595/'Summary (banks)'!$X$81</f>
        <v>#DIV/0!</v>
      </c>
      <c r="Z2596" s="397"/>
    </row>
    <row r="2597" spans="1:26" s="364" customFormat="1" x14ac:dyDescent="0.25">
      <c r="A2597" s="683"/>
      <c r="B2597" s="688"/>
      <c r="C2597" s="359" t="s">
        <v>446</v>
      </c>
      <c r="D2597" s="363">
        <f>D2595/'Summary (banks)'!$D$84</f>
        <v>5.6408849186835273</v>
      </c>
      <c r="E2597" s="264">
        <f>E2595/'Summary (banks)'!$E$84</f>
        <v>4.0715274009766684</v>
      </c>
      <c r="F2597" s="264" t="e">
        <f>F2595/'Summary (banks)'!$F$84</f>
        <v>#DIV/0!</v>
      </c>
      <c r="G2597" s="264" t="e">
        <f>G2595/'Summary (banks)'!$G$84</f>
        <v>#DIV/0!</v>
      </c>
      <c r="H2597" s="264" t="e">
        <f>H2595/'Summary (banks)'!$H$84</f>
        <v>#DIV/0!</v>
      </c>
      <c r="I2597" s="264" t="e">
        <f>I2595/'Summary (banks)'!$I$84</f>
        <v>#DIV/0!</v>
      </c>
      <c r="J2597" s="264">
        <f>J2595/'Summary (banks)'!$J$84</f>
        <v>4.8327098401086266</v>
      </c>
      <c r="K2597" s="264" t="e">
        <f>K2595/'Summary (banks)'!$K$84</f>
        <v>#DIV/0!</v>
      </c>
      <c r="L2597" s="264" t="e">
        <f>L2595/'Summary (banks)'!$L$84</f>
        <v>#DIV/0!</v>
      </c>
      <c r="M2597" s="264" t="e">
        <f>M2595/'Summary (banks)'!$M$84</f>
        <v>#DIV/0!</v>
      </c>
      <c r="N2597" s="264" t="e">
        <f>N2595/'Summary (banks)'!$N$84</f>
        <v>#DIV/0!</v>
      </c>
      <c r="O2597" s="264" t="e">
        <f>O2595/'Summary (banks)'!$O$84</f>
        <v>#DIV/0!</v>
      </c>
      <c r="P2597" s="264" t="e">
        <f>P2595/'Summary (banks)'!$P$84</f>
        <v>#DIV/0!</v>
      </c>
      <c r="Q2597" s="264" t="e">
        <f>Q2595/'Summary (banks)'!$Q$84</f>
        <v>#DIV/0!</v>
      </c>
      <c r="R2597" s="264" t="e">
        <f>R2595/'Summary (banks)'!$R$84</f>
        <v>#DIV/0!</v>
      </c>
      <c r="S2597" s="264" t="e">
        <f>S2595/'Summary (banks)'!$S$84</f>
        <v>#DIV/0!</v>
      </c>
      <c r="T2597" s="264" t="e">
        <f>T2595/'Summary (banks)'!$T$84</f>
        <v>#DIV/0!</v>
      </c>
      <c r="U2597" s="264" t="e">
        <f>U2595/'Summary (banks)'!$U$84</f>
        <v>#DIV/0!</v>
      </c>
      <c r="V2597" s="264" t="e">
        <f>V2595/'Summary (banks)'!$V$84</f>
        <v>#DIV/0!</v>
      </c>
      <c r="W2597" s="264" t="e">
        <f>W2595/'Summary (banks)'!$W$84</f>
        <v>#DIV/0!</v>
      </c>
      <c r="X2597" s="264" t="e">
        <f>X2595/'Summary (banks)'!$X$84</f>
        <v>#DIV/0!</v>
      </c>
      <c r="Y2597" s="360"/>
      <c r="Z2597" s="397"/>
    </row>
    <row r="2598" spans="1:26" s="204" customFormat="1" ht="15.75" thickBot="1" x14ac:dyDescent="0.3">
      <c r="A2598" s="683"/>
      <c r="B2598" s="688"/>
      <c r="C2598" s="372" t="s">
        <v>447</v>
      </c>
      <c r="D2598" s="234">
        <f>D2595/'Summary (banks)'!$D$92</f>
        <v>7.7982233801961129</v>
      </c>
      <c r="E2598" s="230">
        <f>E2595/'Summary (banks)'!$E$86</f>
        <v>1.3537483332026041</v>
      </c>
      <c r="F2598" s="230" t="e">
        <f>F2595/'Summary (banks)'!$F$86</f>
        <v>#DIV/0!</v>
      </c>
      <c r="G2598" s="230" t="e">
        <f>G2595/'Summary (banks)'!$G$86</f>
        <v>#DIV/0!</v>
      </c>
      <c r="H2598" s="230" t="e">
        <f>H2595/'Summary (banks)'!$H$86</f>
        <v>#DIV/0!</v>
      </c>
      <c r="I2598" s="230" t="e">
        <f>I2595/'Summary (banks)'!$I$86</f>
        <v>#DIV/0!</v>
      </c>
      <c r="J2598" s="230">
        <f>J2595/'Summary (banks)'!$J$86</f>
        <v>2.7086570783049542</v>
      </c>
      <c r="K2598" s="230" t="e">
        <f>K2595/'Summary (banks)'!$K$86</f>
        <v>#DIV/0!</v>
      </c>
      <c r="L2598" s="230" t="e">
        <f>L2595/'Summary (banks)'!$L$86</f>
        <v>#DIV/0!</v>
      </c>
      <c r="M2598" s="230" t="e">
        <f>M2595/'Summary (banks)'!$M$86</f>
        <v>#DIV/0!</v>
      </c>
      <c r="N2598" s="230" t="e">
        <f>N2595/'Summary (banks)'!$N$86</f>
        <v>#DIV/0!</v>
      </c>
      <c r="O2598" s="230" t="e">
        <f>O2595/'Summary (banks)'!$O$86</f>
        <v>#DIV/0!</v>
      </c>
      <c r="P2598" s="230" t="e">
        <f>P2595/'Summary (banks)'!$P$86</f>
        <v>#DIV/0!</v>
      </c>
      <c r="Q2598" s="230" t="e">
        <f>Q2595/'Summary (banks)'!$Q$86</f>
        <v>#DIV/0!</v>
      </c>
      <c r="R2598" s="230" t="e">
        <f>R2595/'Summary (banks)'!$R$86</f>
        <v>#DIV/0!</v>
      </c>
      <c r="S2598" s="230" t="e">
        <f>S2595/'Summary (banks)'!$S$86</f>
        <v>#DIV/0!</v>
      </c>
      <c r="T2598" s="230" t="e">
        <f>T2595/'Summary (banks)'!$T$86</f>
        <v>#DIV/0!</v>
      </c>
      <c r="U2598" s="230" t="e">
        <f>U2595/'Summary (banks)'!$U$86</f>
        <v>#DIV/0!</v>
      </c>
      <c r="V2598" s="230" t="e">
        <f>V2595/'Summary (banks)'!$V$86</f>
        <v>#DIV/0!</v>
      </c>
      <c r="W2598" s="230" t="e">
        <f>W2595/'Summary (banks)'!$W$86</f>
        <v>#DIV/0!</v>
      </c>
      <c r="X2598" s="230" t="e">
        <f>X2595/'Summary (banks)'!$X$86</f>
        <v>#DIV/0!</v>
      </c>
      <c r="Z2598" s="397"/>
    </row>
    <row r="2599" spans="1:26" s="230" customFormat="1" ht="15.75" thickBot="1" x14ac:dyDescent="0.3">
      <c r="A2599" s="683"/>
      <c r="B2599" s="688"/>
      <c r="C2599" s="201" t="s">
        <v>498</v>
      </c>
      <c r="D2599" s="201">
        <f t="shared" ref="D2599:X2599" si="167">D2582/D2579</f>
        <v>0.62883799301048426</v>
      </c>
      <c r="E2599" s="201">
        <f t="shared" si="167"/>
        <v>0.58333333333333337</v>
      </c>
      <c r="F2599" s="201" t="e">
        <f t="shared" si="167"/>
        <v>#DIV/0!</v>
      </c>
      <c r="G2599" s="201" t="e">
        <f t="shared" si="167"/>
        <v>#DIV/0!</v>
      </c>
      <c r="H2599" s="201" t="e">
        <f t="shared" si="167"/>
        <v>#DIV/0!</v>
      </c>
      <c r="I2599" s="201" t="e">
        <f t="shared" si="167"/>
        <v>#DIV/0!</v>
      </c>
      <c r="J2599" s="201">
        <f t="shared" si="167"/>
        <v>0.875</v>
      </c>
      <c r="K2599" s="201" t="e">
        <f t="shared" si="167"/>
        <v>#DIV/0!</v>
      </c>
      <c r="L2599" s="201" t="e">
        <f t="shared" si="167"/>
        <v>#DIV/0!</v>
      </c>
      <c r="M2599" s="201" t="e">
        <f t="shared" si="167"/>
        <v>#DIV/0!</v>
      </c>
      <c r="N2599" s="201" t="e">
        <f t="shared" si="167"/>
        <v>#DIV/0!</v>
      </c>
      <c r="O2599" s="201" t="e">
        <f t="shared" si="167"/>
        <v>#DIV/0!</v>
      </c>
      <c r="P2599" s="201" t="e">
        <f t="shared" si="167"/>
        <v>#DIV/0!</v>
      </c>
      <c r="Q2599" s="201" t="e">
        <f t="shared" si="167"/>
        <v>#DIV/0!</v>
      </c>
      <c r="R2599" s="201" t="e">
        <f t="shared" si="167"/>
        <v>#DIV/0!</v>
      </c>
      <c r="S2599" s="201" t="e">
        <f t="shared" si="167"/>
        <v>#DIV/0!</v>
      </c>
      <c r="T2599" s="201" t="e">
        <f t="shared" si="167"/>
        <v>#DIV/0!</v>
      </c>
      <c r="U2599" s="201" t="e">
        <f t="shared" si="167"/>
        <v>#DIV/0!</v>
      </c>
      <c r="V2599" s="201" t="e">
        <f t="shared" si="167"/>
        <v>#DIV/0!</v>
      </c>
      <c r="W2599" s="201" t="e">
        <f t="shared" si="167"/>
        <v>#DIV/0!</v>
      </c>
      <c r="X2599" s="201" t="e">
        <f t="shared" si="167"/>
        <v>#DIV/0!</v>
      </c>
      <c r="Y2599" s="201"/>
      <c r="Z2599" s="407"/>
    </row>
    <row r="2600" spans="1:26" s="230" customFormat="1" x14ac:dyDescent="0.25">
      <c r="A2600" s="683"/>
      <c r="B2600" s="688"/>
      <c r="C2600" s="382" t="s">
        <v>445</v>
      </c>
      <c r="D2600" s="230">
        <f>D2599/'Summary (banks)'!$D$94</f>
        <v>3.2562882396898547</v>
      </c>
      <c r="E2600" s="230">
        <f>E2599/'Summary (banks)'!$E$94</f>
        <v>1.8489072631225598</v>
      </c>
      <c r="F2600" s="230" t="e">
        <f>F2599/'Summary (banks)'!$F$94</f>
        <v>#DIV/0!</v>
      </c>
      <c r="G2600" s="230" t="e">
        <f>G2599/'Summary (banks)'!$G$94</f>
        <v>#DIV/0!</v>
      </c>
      <c r="H2600" s="230" t="e">
        <f>H2599/'Summary (banks)'!$H$94</f>
        <v>#DIV/0!</v>
      </c>
      <c r="I2600" s="230" t="e">
        <f>I2599/'Summary (banks)'!$I$94</f>
        <v>#DIV/0!</v>
      </c>
      <c r="J2600" s="230">
        <f>J2599/'Summary (banks)'!$J$94</f>
        <v>3.8376659856996937</v>
      </c>
      <c r="K2600" s="230" t="e">
        <f>K2599/'Summary (banks)'!$K$94</f>
        <v>#DIV/0!</v>
      </c>
      <c r="L2600" s="230" t="e">
        <f>L2599/'Summary (banks)'!$L$94</f>
        <v>#DIV/0!</v>
      </c>
      <c r="M2600" s="230" t="e">
        <f>M2599/'Summary (banks)'!$M$94</f>
        <v>#DIV/0!</v>
      </c>
      <c r="N2600" s="230" t="e">
        <f>N2599/'Summary (banks)'!$N$94</f>
        <v>#DIV/0!</v>
      </c>
      <c r="O2600" s="230" t="e">
        <f>O2599/'Summary (banks)'!$O$94</f>
        <v>#DIV/0!</v>
      </c>
      <c r="P2600" s="230" t="e">
        <f>P2599/'Summary (banks)'!$P$94</f>
        <v>#DIV/0!</v>
      </c>
      <c r="Q2600" s="230" t="e">
        <f>Q2599/'Summary (banks)'!$Q$94</f>
        <v>#DIV/0!</v>
      </c>
      <c r="R2600" s="230" t="e">
        <f>R2599/'Summary (banks)'!$R$94</f>
        <v>#DIV/0!</v>
      </c>
      <c r="S2600" s="230" t="e">
        <f>S2599/'Summary (banks)'!$S$94</f>
        <v>#DIV/0!</v>
      </c>
      <c r="T2600" s="230" t="e">
        <f>T2599/'Summary (banks)'!$T$94</f>
        <v>#DIV/0!</v>
      </c>
      <c r="U2600" s="230" t="e">
        <f>U2599/'Summary (banks)'!$U$94</f>
        <v>#DIV/0!</v>
      </c>
      <c r="V2600" s="230" t="e">
        <f>V2599/'Summary (banks)'!$V$94</f>
        <v>#DIV/0!</v>
      </c>
      <c r="W2600" s="230" t="e">
        <f>W2599/'Summary (banks)'!$W$94</f>
        <v>#DIV/0!</v>
      </c>
      <c r="X2600" s="230" t="e">
        <f>X2599/'Summary (banks)'!$X$94</f>
        <v>#DIV/0!</v>
      </c>
      <c r="Z2600" s="399"/>
    </row>
    <row r="2601" spans="1:26" s="386" customFormat="1" x14ac:dyDescent="0.25">
      <c r="A2601" s="683"/>
      <c r="B2601" s="688"/>
      <c r="C2601" s="383" t="s">
        <v>446</v>
      </c>
      <c r="D2601" s="264">
        <f>D2599/'Summary (banks)'!$D$97</f>
        <v>2.3817182948352547</v>
      </c>
      <c r="E2601" s="264">
        <f>E2599/'Summary (banks)'!$E$97</f>
        <v>1.3444630584192439</v>
      </c>
      <c r="F2601" s="264" t="e">
        <f>F2599/'Summary (banks)'!$F$97</f>
        <v>#DIV/0!</v>
      </c>
      <c r="G2601" s="264" t="e">
        <f>G2599/'Summary (banks)'!$G$97</f>
        <v>#DIV/0!</v>
      </c>
      <c r="H2601" s="264" t="e">
        <f>H2599/'Summary (banks)'!$H$97</f>
        <v>#DIV/0!</v>
      </c>
      <c r="I2601" s="264" t="e">
        <f>I2599/'Summary (banks)'!$I$97</f>
        <v>#DIV/0!</v>
      </c>
      <c r="J2601" s="264">
        <f>J2599/'Summary (banks)'!$J$97</f>
        <v>3.193610579987253</v>
      </c>
      <c r="K2601" s="264" t="e">
        <f>K2599/'Summary (banks)'!$K$97</f>
        <v>#DIV/0!</v>
      </c>
      <c r="L2601" s="264" t="e">
        <f>L2599/'Summary (banks)'!$L$97</f>
        <v>#DIV/0!</v>
      </c>
      <c r="M2601" s="264" t="e">
        <f>M2599/'Summary (banks)'!$M$97</f>
        <v>#DIV/0!</v>
      </c>
      <c r="N2601" s="264" t="e">
        <f>N2599/'Summary (banks)'!$N$97</f>
        <v>#DIV/0!</v>
      </c>
      <c r="O2601" s="264" t="e">
        <f>O2599/'Summary (banks)'!$O$97</f>
        <v>#DIV/0!</v>
      </c>
      <c r="P2601" s="264" t="e">
        <f>P2599/'Summary (banks)'!$P$97</f>
        <v>#DIV/0!</v>
      </c>
      <c r="Q2601" s="264" t="e">
        <f>Q2599/'Summary (banks)'!$Q$97</f>
        <v>#DIV/0!</v>
      </c>
      <c r="R2601" s="264" t="e">
        <f>R2599/'Summary (banks)'!$R$97</f>
        <v>#DIV/0!</v>
      </c>
      <c r="S2601" s="264" t="e">
        <f>S2599/'Summary (banks)'!$S$97</f>
        <v>#DIV/0!</v>
      </c>
      <c r="T2601" s="264" t="e">
        <f>T2599/'Summary (banks)'!$T$97</f>
        <v>#DIV/0!</v>
      </c>
      <c r="U2601" s="264" t="e">
        <f>U2599/'Summary (banks)'!$U$97</f>
        <v>#DIV/0!</v>
      </c>
      <c r="V2601" s="264" t="e">
        <f>V2599/'Summary (banks)'!$V$97</f>
        <v>#DIV/0!</v>
      </c>
      <c r="W2601" s="264" t="e">
        <f>W2599/'Summary (banks)'!$W$97</f>
        <v>#DIV/0!</v>
      </c>
      <c r="X2601" s="264" t="e">
        <f>X2599/'Summary (banks)'!$X$97</f>
        <v>#DIV/0!</v>
      </c>
      <c r="Y2601" s="264"/>
      <c r="Z2601" s="399"/>
    </row>
    <row r="2602" spans="1:26" s="230" customFormat="1" x14ac:dyDescent="0.25">
      <c r="A2602" s="683"/>
      <c r="B2602" s="688"/>
      <c r="C2602" s="385" t="s">
        <v>447</v>
      </c>
      <c r="D2602" s="230">
        <f>D2599/'Summary (banks)'!$D$105</f>
        <v>2.8985761760805842</v>
      </c>
      <c r="E2602" s="230">
        <f>E2599/'Summary (banks)'!$E$99</f>
        <v>1.039470007451565</v>
      </c>
      <c r="F2602" s="230" t="e">
        <f>F2599/'Summary (banks)'!$F$99</f>
        <v>#DIV/0!</v>
      </c>
      <c r="G2602" s="230" t="e">
        <f>G2599/'Summary (banks)'!$G$99</f>
        <v>#DIV/0!</v>
      </c>
      <c r="H2602" s="230" t="e">
        <f>H2599/'Summary (banks)'!$H$99</f>
        <v>#DIV/0!</v>
      </c>
      <c r="I2602" s="230" t="e">
        <f>I2599/'Summary (banks)'!$I$99</f>
        <v>#DIV/0!</v>
      </c>
      <c r="J2602" s="230">
        <f>J2599/'Summary (banks)'!$J$99</f>
        <v>2.4095769961977185</v>
      </c>
      <c r="K2602" s="230" t="e">
        <f>K2599/'Summary (banks)'!$K$99</f>
        <v>#DIV/0!</v>
      </c>
      <c r="L2602" s="230" t="e">
        <f>L2599/'Summary (banks)'!$L$99</f>
        <v>#DIV/0!</v>
      </c>
      <c r="M2602" s="230" t="e">
        <f>M2599/'Summary (banks)'!$M$99</f>
        <v>#DIV/0!</v>
      </c>
      <c r="N2602" s="230" t="e">
        <f>N2599/'Summary (banks)'!$N$99</f>
        <v>#DIV/0!</v>
      </c>
      <c r="O2602" s="230" t="e">
        <f>O2599/'Summary (banks)'!$O$99</f>
        <v>#DIV/0!</v>
      </c>
      <c r="P2602" s="230" t="e">
        <f>P2599/'Summary (banks)'!$P$99</f>
        <v>#DIV/0!</v>
      </c>
      <c r="Q2602" s="230" t="e">
        <f>Q2599/'Summary (banks)'!$Q$99</f>
        <v>#DIV/0!</v>
      </c>
      <c r="R2602" s="230" t="e">
        <f>R2599/'Summary (banks)'!$R$99</f>
        <v>#DIV/0!</v>
      </c>
      <c r="S2602" s="230" t="e">
        <f>S2599/'Summary (banks)'!$S$99</f>
        <v>#DIV/0!</v>
      </c>
      <c r="T2602" s="230" t="e">
        <f>T2599/'Summary (banks)'!$T$99</f>
        <v>#DIV/0!</v>
      </c>
      <c r="U2602" s="230" t="e">
        <f>U2599/'Summary (banks)'!$U$99</f>
        <v>#DIV/0!</v>
      </c>
      <c r="V2602" s="230" t="e">
        <f>V2599/'Summary (banks)'!$V$99</f>
        <v>#DIV/0!</v>
      </c>
      <c r="W2602" s="230" t="e">
        <f>W2599/'Summary (banks)'!$W$99</f>
        <v>#DIV/0!</v>
      </c>
      <c r="X2602" s="230" t="e">
        <f>X2599/'Summary (banks)'!$X$99</f>
        <v>#DIV/0!</v>
      </c>
      <c r="Z2602" s="399"/>
    </row>
    <row r="2603" spans="1:26" s="51" customFormat="1" x14ac:dyDescent="0.25">
      <c r="A2603" s="423"/>
      <c r="B2603" s="423"/>
      <c r="C2603" s="424"/>
      <c r="D2603" s="425"/>
      <c r="E2603" s="426"/>
      <c r="F2603" s="426"/>
      <c r="G2603" s="426"/>
      <c r="H2603" s="426"/>
      <c r="I2603" s="426"/>
      <c r="J2603" s="426"/>
      <c r="K2603" s="426"/>
      <c r="L2603" s="426"/>
      <c r="M2603" s="426"/>
      <c r="N2603" s="426"/>
      <c r="O2603" s="426"/>
      <c r="P2603" s="426"/>
      <c r="Q2603" s="426"/>
      <c r="R2603" s="426"/>
      <c r="S2603" s="426"/>
      <c r="T2603" s="426"/>
      <c r="U2603" s="426"/>
      <c r="V2603" s="426"/>
      <c r="W2603" s="426"/>
      <c r="X2603" s="426"/>
      <c r="Y2603" s="97"/>
      <c r="Z2603" s="97"/>
    </row>
    <row r="2604" spans="1:26" s="51" customFormat="1" ht="15.75" thickBot="1" x14ac:dyDescent="0.3">
      <c r="A2604" s="423"/>
      <c r="B2604" s="423"/>
      <c r="C2604" s="424"/>
      <c r="D2604" s="425"/>
      <c r="E2604" s="426"/>
      <c r="F2604" s="426"/>
      <c r="G2604" s="426"/>
      <c r="H2604" s="426"/>
      <c r="I2604" s="426"/>
      <c r="J2604" s="426"/>
      <c r="K2604" s="426"/>
      <c r="L2604" s="426"/>
      <c r="M2604" s="426"/>
      <c r="N2604" s="426"/>
      <c r="O2604" s="426"/>
      <c r="P2604" s="426"/>
      <c r="Q2604" s="426"/>
      <c r="R2604" s="426"/>
      <c r="S2604" s="426"/>
      <c r="T2604" s="426"/>
      <c r="U2604" s="426"/>
      <c r="V2604" s="426"/>
      <c r="W2604" s="426"/>
      <c r="X2604" s="426"/>
      <c r="Y2604" s="97"/>
      <c r="Z2604" s="97"/>
    </row>
    <row r="2605" spans="1:26" s="204" customFormat="1" ht="15.75" thickBot="1" x14ac:dyDescent="0.3">
      <c r="A2605" s="682" t="s">
        <v>364</v>
      </c>
      <c r="B2605" s="684" t="s">
        <v>331</v>
      </c>
      <c r="C2605" s="188" t="s">
        <v>2</v>
      </c>
      <c r="D2605" s="203">
        <f>SUM(E2605:X2605)</f>
        <v>7</v>
      </c>
      <c r="E2605" s="203"/>
      <c r="F2605" s="203"/>
      <c r="G2605" s="203"/>
      <c r="H2605" s="203"/>
      <c r="I2605" s="203"/>
      <c r="J2605" s="188"/>
      <c r="K2605" s="188"/>
      <c r="L2605" s="188"/>
      <c r="M2605" s="188">
        <f>'BPCE group'!C35</f>
        <v>7</v>
      </c>
      <c r="N2605" s="188"/>
      <c r="O2605" s="188"/>
      <c r="P2605" s="188"/>
      <c r="Q2605" s="188"/>
      <c r="R2605" s="188"/>
      <c r="S2605" s="188"/>
      <c r="T2605" s="188"/>
      <c r="U2605" s="188"/>
      <c r="V2605" s="188"/>
      <c r="W2605" s="188"/>
      <c r="X2605" s="188"/>
      <c r="Y2605" s="188"/>
      <c r="Z2605" s="404"/>
    </row>
    <row r="2606" spans="1:26" s="23" customFormat="1" x14ac:dyDescent="0.25">
      <c r="A2606" s="683"/>
      <c r="B2606" s="685"/>
      <c r="C2606" s="189" t="s">
        <v>333</v>
      </c>
      <c r="D2606" s="230">
        <f>D2605/'Summary (banks)'!$D$3</f>
        <v>1.4332296290689504E-5</v>
      </c>
      <c r="E2606" s="230">
        <f>E2605/'Summary (banks)'!$E$3</f>
        <v>0</v>
      </c>
      <c r="F2606" s="230">
        <f>F2605/'Summary (banks)'!$F$3</f>
        <v>0</v>
      </c>
      <c r="G2606" s="230">
        <f>G2605/'Summary (banks)'!$G$3</f>
        <v>0</v>
      </c>
      <c r="H2606" s="230">
        <f>H2605/'Summary (banks)'!$H$3</f>
        <v>0</v>
      </c>
      <c r="I2606" s="230">
        <f>I2605/'Summary (banks)'!$I$3</f>
        <v>0</v>
      </c>
      <c r="J2606" s="230">
        <f>J2605/'Summary (banks)'!$J$3</f>
        <v>0</v>
      </c>
      <c r="K2606" s="230">
        <f>K2605/'Summary (banks)'!$K$3</f>
        <v>0</v>
      </c>
      <c r="L2606" s="230">
        <f>L2605/'Summary (banks)'!$L$3</f>
        <v>0</v>
      </c>
      <c r="M2606" s="230">
        <f>M2605/'Summary (banks)'!$M$3</f>
        <v>2.933288635601743E-4</v>
      </c>
      <c r="N2606" s="230">
        <f>N2605/'Summary (banks)'!$N$3</f>
        <v>0</v>
      </c>
      <c r="O2606" s="230">
        <f>O2605/'Summary (banks)'!$O$3</f>
        <v>0</v>
      </c>
      <c r="P2606" s="230">
        <f>P2605/'Summary (banks)'!$P$3</f>
        <v>0</v>
      </c>
      <c r="Q2606" s="230">
        <f>Q2605/'Summary (banks)'!$Q$3</f>
        <v>0</v>
      </c>
      <c r="R2606" s="230">
        <f>R2605/'Summary (banks)'!$R$3</f>
        <v>0</v>
      </c>
      <c r="S2606" s="230">
        <f>S2605/'Summary (banks)'!$S$3</f>
        <v>0</v>
      </c>
      <c r="T2606" s="230">
        <f>T2605/'Summary (banks)'!$T$3</f>
        <v>0</v>
      </c>
      <c r="U2606" s="230">
        <f>U2605/'Summary (banks)'!$U$3</f>
        <v>0</v>
      </c>
      <c r="V2606" s="230">
        <f>V2605/'Summary (banks)'!$V$3</f>
        <v>0</v>
      </c>
      <c r="W2606" s="230">
        <f>W2605/'Summary (banks)'!$W$3</f>
        <v>0</v>
      </c>
      <c r="X2606" s="230">
        <f>X2605/'Summary (banks)'!$X$3</f>
        <v>0</v>
      </c>
      <c r="Y2606" s="204"/>
      <c r="Z2606" s="397"/>
    </row>
    <row r="2607" spans="1:26" s="360" customFormat="1" ht="15.75" thickBot="1" x14ac:dyDescent="0.3">
      <c r="A2607" s="683"/>
      <c r="B2607" s="685"/>
      <c r="C2607" s="359" t="s">
        <v>334</v>
      </c>
      <c r="D2607" s="264">
        <f>D2605/'Summary (banks)'!$D$7</f>
        <v>2.7305447351351546E-5</v>
      </c>
      <c r="E2607" s="264">
        <f>E2605/'Summary (banks)'!$E$7</f>
        <v>0</v>
      </c>
      <c r="F2607" s="264">
        <f>F2605/'Summary (banks)'!$F$7</f>
        <v>0</v>
      </c>
      <c r="G2607" s="264">
        <f>G2605/'Summary (banks)'!$G$7</f>
        <v>0</v>
      </c>
      <c r="H2607" s="264">
        <f>H2605/'Summary (banks)'!$H$7</f>
        <v>0</v>
      </c>
      <c r="I2607" s="264">
        <f>I2605/'Summary (banks)'!$I$7</f>
        <v>0</v>
      </c>
      <c r="J2607" s="264">
        <f>J2605/'Summary (banks)'!$J$7</f>
        <v>0</v>
      </c>
      <c r="K2607" s="264">
        <f>K2605/'Summary (banks)'!$K$7</f>
        <v>0</v>
      </c>
      <c r="L2607" s="264">
        <f>L2605/'Summary (banks)'!$L$7</f>
        <v>0</v>
      </c>
      <c r="M2607" s="264">
        <f>M2605/'Summary (banks)'!$M$7</f>
        <v>1.4749262536873156E-3</v>
      </c>
      <c r="N2607" s="264">
        <f>N2605/'Summary (banks)'!$N$7</f>
        <v>0</v>
      </c>
      <c r="O2607" s="264">
        <f>O2605/'Summary (banks)'!$O$7</f>
        <v>0</v>
      </c>
      <c r="P2607" s="264">
        <f>P2605/'Summary (banks)'!$P$7</f>
        <v>0</v>
      </c>
      <c r="Q2607" s="264">
        <f>Q2605/'Summary (banks)'!$Q$7</f>
        <v>0</v>
      </c>
      <c r="R2607" s="264">
        <f>R2605/'Summary (banks)'!$R$7</f>
        <v>0</v>
      </c>
      <c r="S2607" s="264">
        <f>S2605/'Summary (banks)'!$S$7</f>
        <v>0</v>
      </c>
      <c r="T2607" s="264">
        <f>T2605/'Summary (banks)'!$T$7</f>
        <v>0</v>
      </c>
      <c r="U2607" s="264">
        <f>U2605/'Summary (banks)'!$U$7</f>
        <v>0</v>
      </c>
      <c r="V2607" s="264">
        <f>V2605/'Summary (banks)'!$V$7</f>
        <v>0</v>
      </c>
      <c r="W2607" s="264">
        <f>W2605/'Summary (banks)'!$W$7</f>
        <v>0</v>
      </c>
      <c r="X2607" s="264">
        <f>X2605/'Summary (banks)'!$X$7</f>
        <v>0</v>
      </c>
      <c r="Z2607" s="397"/>
    </row>
    <row r="2608" spans="1:26" s="204" customFormat="1" ht="15.75" thickBot="1" x14ac:dyDescent="0.3">
      <c r="A2608" s="683"/>
      <c r="B2608" s="685"/>
      <c r="C2608" s="188" t="s">
        <v>6</v>
      </c>
      <c r="D2608" s="203">
        <f>SUM(E2608:X2608)</f>
        <v>1</v>
      </c>
      <c r="E2608" s="203"/>
      <c r="F2608" s="203"/>
      <c r="G2608" s="203"/>
      <c r="H2608" s="203"/>
      <c r="I2608" s="203"/>
      <c r="J2608" s="188"/>
      <c r="K2608" s="188"/>
      <c r="L2608" s="188"/>
      <c r="M2608" s="188">
        <f>'BPCE group'!E35</f>
        <v>1</v>
      </c>
      <c r="N2608" s="188"/>
      <c r="O2608" s="188"/>
      <c r="P2608" s="188"/>
      <c r="Q2608" s="188"/>
      <c r="R2608" s="188"/>
      <c r="S2608" s="188"/>
      <c r="T2608" s="188"/>
      <c r="U2608" s="188"/>
      <c r="V2608" s="188"/>
      <c r="W2608" s="188"/>
      <c r="X2608" s="188"/>
      <c r="Y2608" s="188"/>
      <c r="Z2608" s="404"/>
    </row>
    <row r="2609" spans="1:26" s="23" customFormat="1" x14ac:dyDescent="0.25">
      <c r="A2609" s="683"/>
      <c r="B2609" s="685"/>
      <c r="C2609" s="189" t="s">
        <v>335</v>
      </c>
      <c r="D2609" s="230">
        <f>D2608/'Summary (banks)'!$D$29</f>
        <v>1.0602341910875844E-5</v>
      </c>
      <c r="E2609" s="230">
        <f>E2608/'Summary (banks)'!$E$29</f>
        <v>0</v>
      </c>
      <c r="F2609" s="230">
        <f>F2608/'Summary (banks)'!$F$29</f>
        <v>0</v>
      </c>
      <c r="G2609" s="230">
        <f>G2608/'Summary (banks)'!$G$29</f>
        <v>0</v>
      </c>
      <c r="H2609" s="230">
        <f>H2608/'Summary (banks)'!$H$29</f>
        <v>0</v>
      </c>
      <c r="I2609" s="230">
        <f>I2608/'Summary (banks)'!$I$29</f>
        <v>0</v>
      </c>
      <c r="J2609" s="230">
        <f>J2608/'Summary (banks)'!$J$29</f>
        <v>0</v>
      </c>
      <c r="K2609" s="230">
        <f>K2608/'Summary (banks)'!$K$29</f>
        <v>0</v>
      </c>
      <c r="L2609" s="230">
        <f>L2608/'Summary (banks)'!$L$29</f>
        <v>0</v>
      </c>
      <c r="M2609" s="230">
        <f>M2608/'Summary (banks)'!$M$29</f>
        <v>1.5142337976983646E-4</v>
      </c>
      <c r="N2609" s="230">
        <f>N2608/'Summary (banks)'!$N$29</f>
        <v>0</v>
      </c>
      <c r="O2609" s="230">
        <f>O2608/'Summary (banks)'!$O$29</f>
        <v>0</v>
      </c>
      <c r="P2609" s="230">
        <f>P2608/'Summary (banks)'!$P$29</f>
        <v>0</v>
      </c>
      <c r="Q2609" s="230">
        <f>Q2608/'Summary (banks)'!$Q$29</f>
        <v>0</v>
      </c>
      <c r="R2609" s="230">
        <f>R2608/'Summary (banks)'!$R$29</f>
        <v>0</v>
      </c>
      <c r="S2609" s="230">
        <f>S2608/'Summary (banks)'!$S$29</f>
        <v>0</v>
      </c>
      <c r="T2609" s="230">
        <f>T2608/'Summary (banks)'!$T$29</f>
        <v>0</v>
      </c>
      <c r="U2609" s="230">
        <f>U2608/'Summary (banks)'!$U$29</f>
        <v>0</v>
      </c>
      <c r="V2609" s="230">
        <f>V2608/'Summary (banks)'!$V$29</f>
        <v>0</v>
      </c>
      <c r="W2609" s="230">
        <f>W2608/'Summary (banks)'!$W$29</f>
        <v>0</v>
      </c>
      <c r="X2609" s="230">
        <f>X2608/'Summary (banks)'!$X$29</f>
        <v>0</v>
      </c>
      <c r="Y2609" s="204"/>
      <c r="Z2609" s="397"/>
    </row>
    <row r="2610" spans="1:26" s="360" customFormat="1" ht="15.75" thickBot="1" x14ac:dyDescent="0.3">
      <c r="A2610" s="683"/>
      <c r="B2610" s="685"/>
      <c r="C2610" s="359" t="s">
        <v>336</v>
      </c>
      <c r="D2610" s="264">
        <f>D2608/'Summary (banks)'!$D$33</f>
        <v>1.4774162645619955E-5</v>
      </c>
      <c r="E2610" s="264">
        <f>E2608/'Summary (banks)'!$E$33</f>
        <v>0</v>
      </c>
      <c r="F2610" s="264">
        <f>F2608/'Summary (banks)'!$F$33</f>
        <v>0</v>
      </c>
      <c r="G2610" s="264">
        <f>G2608/'Summary (banks)'!$G$33</f>
        <v>0</v>
      </c>
      <c r="H2610" s="264">
        <f>H2608/'Summary (banks)'!$H$33</f>
        <v>0</v>
      </c>
      <c r="I2610" s="264">
        <f>I2608/'Summary (banks)'!$I$33</f>
        <v>0</v>
      </c>
      <c r="J2610" s="264">
        <f>J2608/'Summary (banks)'!$J$33</f>
        <v>0</v>
      </c>
      <c r="K2610" s="264">
        <f>K2608/'Summary (banks)'!$K$33</f>
        <v>0</v>
      </c>
      <c r="L2610" s="264">
        <f>L2608/'Summary (banks)'!$L$33</f>
        <v>0</v>
      </c>
      <c r="M2610" s="264">
        <f>M2608/'Summary (banks)'!$M$33</f>
        <v>5.7903879559930511E-4</v>
      </c>
      <c r="N2610" s="264">
        <f>N2608/'Summary (banks)'!$N$33</f>
        <v>0</v>
      </c>
      <c r="O2610" s="264">
        <f>O2608/'Summary (banks)'!$O$33</f>
        <v>0</v>
      </c>
      <c r="P2610" s="264">
        <f>P2608/'Summary (banks)'!$P$33</f>
        <v>0</v>
      </c>
      <c r="Q2610" s="264">
        <f>Q2608/'Summary (banks)'!$Q$33</f>
        <v>0</v>
      </c>
      <c r="R2610" s="264">
        <f>R2608/'Summary (banks)'!$R$33</f>
        <v>0</v>
      </c>
      <c r="S2610" s="264">
        <f>S2608/'Summary (banks)'!$S$33</f>
        <v>0</v>
      </c>
      <c r="T2610" s="264">
        <f>T2608/'Summary (banks)'!$T$33</f>
        <v>0</v>
      </c>
      <c r="U2610" s="264">
        <f>U2608/'Summary (banks)'!$U$33</f>
        <v>0</v>
      </c>
      <c r="V2610" s="264">
        <f>V2608/'Summary (banks)'!$V$33</f>
        <v>0</v>
      </c>
      <c r="W2610" s="264">
        <f>W2608/'Summary (banks)'!$W$33</f>
        <v>0</v>
      </c>
      <c r="X2610" s="264">
        <f>X2608/'Summary (banks)'!$X$33</f>
        <v>0</v>
      </c>
      <c r="Z2610" s="397"/>
    </row>
    <row r="2611" spans="1:26" s="204" customFormat="1" ht="15.75" thickBot="1" x14ac:dyDescent="0.3">
      <c r="A2611" s="683"/>
      <c r="B2611" s="685"/>
      <c r="C2611" s="188" t="s">
        <v>400</v>
      </c>
      <c r="D2611" s="203">
        <f>SUM(E2611:X2611)</f>
        <v>0</v>
      </c>
      <c r="E2611" s="203"/>
      <c r="F2611" s="203"/>
      <c r="G2611" s="203"/>
      <c r="H2611" s="203"/>
      <c r="I2611" s="203"/>
      <c r="J2611" s="188"/>
      <c r="K2611" s="188"/>
      <c r="L2611" s="188"/>
      <c r="M2611" s="188">
        <f>'BPCE group'!F35</f>
        <v>0</v>
      </c>
      <c r="N2611" s="188"/>
      <c r="O2611" s="188"/>
      <c r="P2611" s="188"/>
      <c r="Q2611" s="188"/>
      <c r="R2611" s="188"/>
      <c r="S2611" s="188"/>
      <c r="T2611" s="188"/>
      <c r="U2611" s="188"/>
      <c r="V2611" s="188"/>
      <c r="W2611" s="188"/>
      <c r="X2611" s="188"/>
      <c r="Y2611" s="188"/>
      <c r="Z2611" s="404"/>
    </row>
    <row r="2612" spans="1:26" s="23" customFormat="1" x14ac:dyDescent="0.25">
      <c r="A2612" s="683"/>
      <c r="B2612" s="685"/>
      <c r="C2612" s="189" t="s">
        <v>401</v>
      </c>
      <c r="D2612" s="230">
        <f>D2611/'Summary (banks)'!$D$42</f>
        <v>0</v>
      </c>
      <c r="E2612" s="230">
        <f>E2611/'Summary (banks)'!$E$42</f>
        <v>0</v>
      </c>
      <c r="F2612" s="230">
        <f>F2611/'Summary (banks)'!$F$42</f>
        <v>0</v>
      </c>
      <c r="G2612" s="230">
        <f>G2611/'Summary (banks)'!$G$42</f>
        <v>0</v>
      </c>
      <c r="H2612" s="230">
        <f>H2611/'Summary (banks)'!$H$42</f>
        <v>0</v>
      </c>
      <c r="I2612" s="230">
        <f>I2611/'Summary (banks)'!$I$42</f>
        <v>0</v>
      </c>
      <c r="J2612" s="230">
        <f>J2611/'Summary (banks)'!$J$42</f>
        <v>0</v>
      </c>
      <c r="K2612" s="230">
        <f>K2611/'Summary (banks)'!$K$42</f>
        <v>0</v>
      </c>
      <c r="L2612" s="230">
        <f>L2611/'Summary (banks)'!$L$42</f>
        <v>0</v>
      </c>
      <c r="M2612" s="230">
        <f>M2611/'Summary (banks)'!$M$42</f>
        <v>0</v>
      </c>
      <c r="N2612" s="230">
        <f>N2611/'Summary (banks)'!$N$42</f>
        <v>0</v>
      </c>
      <c r="O2612" s="230">
        <f>O2611/'Summary (banks)'!$O$42</f>
        <v>0</v>
      </c>
      <c r="P2612" s="230">
        <f>P2611/'Summary (banks)'!$P$42</f>
        <v>0</v>
      </c>
      <c r="Q2612" s="230">
        <f>Q2611/'Summary (banks)'!$Q$42</f>
        <v>0</v>
      </c>
      <c r="R2612" s="230">
        <f>R2611/'Summary (banks)'!$R$42</f>
        <v>0</v>
      </c>
      <c r="S2612" s="230">
        <f>S2611/'Summary (banks)'!$S$42</f>
        <v>0</v>
      </c>
      <c r="T2612" s="230">
        <f>T2611/'Summary (banks)'!$T$42</f>
        <v>0</v>
      </c>
      <c r="U2612" s="230">
        <f>U2611/'Summary (banks)'!$U$42</f>
        <v>0</v>
      </c>
      <c r="V2612" s="230">
        <f>V2611/'Summary (banks)'!$V$42</f>
        <v>0</v>
      </c>
      <c r="W2612" s="230">
        <f>W2611/'Summary (banks)'!$W$42</f>
        <v>0</v>
      </c>
      <c r="X2612" s="230">
        <f>X2611/'Summary (banks)'!$X$42</f>
        <v>0</v>
      </c>
      <c r="Y2612" s="204"/>
      <c r="Z2612" s="397"/>
    </row>
    <row r="2613" spans="1:26" s="360" customFormat="1" ht="15.75" thickBot="1" x14ac:dyDescent="0.3">
      <c r="A2613" s="683"/>
      <c r="B2613" s="685"/>
      <c r="C2613" s="359" t="s">
        <v>402</v>
      </c>
      <c r="D2613" s="264">
        <f>D2611/'Summary (banks)'!$D$46</f>
        <v>0</v>
      </c>
      <c r="E2613" s="264">
        <f>E2611/'Summary (banks)'!$E$46</f>
        <v>0</v>
      </c>
      <c r="F2613" s="264">
        <f>F2611/'Summary (banks)'!$F$46</f>
        <v>0</v>
      </c>
      <c r="G2613" s="264">
        <f>G2611/'Summary (banks)'!$G$46</f>
        <v>0</v>
      </c>
      <c r="H2613" s="264">
        <f>H2611/'Summary (banks)'!$H$46</f>
        <v>0</v>
      </c>
      <c r="I2613" s="264">
        <f>I2611/'Summary (banks)'!$I$46</f>
        <v>0</v>
      </c>
      <c r="J2613" s="264">
        <f>J2611/'Summary (banks)'!$J$46</f>
        <v>0</v>
      </c>
      <c r="K2613" s="264">
        <f>K2611/'Summary (banks)'!$K$46</f>
        <v>0</v>
      </c>
      <c r="L2613" s="264">
        <f>L2611/'Summary (banks)'!$L$46</f>
        <v>0</v>
      </c>
      <c r="M2613" s="264">
        <f>M2611/'Summary (banks)'!$M$46</f>
        <v>0</v>
      </c>
      <c r="N2613" s="264">
        <f>N2611/'Summary (banks)'!$N$46</f>
        <v>0</v>
      </c>
      <c r="O2613" s="264">
        <f>O2611/'Summary (banks)'!$O$46</f>
        <v>0</v>
      </c>
      <c r="P2613" s="264">
        <f>P2611/'Summary (banks)'!$P$46</f>
        <v>0</v>
      </c>
      <c r="Q2613" s="264">
        <f>Q2611/'Summary (banks)'!$Q$46</f>
        <v>0</v>
      </c>
      <c r="R2613" s="264">
        <f>R2611/'Summary (banks)'!$R$46</f>
        <v>0</v>
      </c>
      <c r="S2613" s="264">
        <f>S2611/'Summary (banks)'!$S$46</f>
        <v>0</v>
      </c>
      <c r="T2613" s="264">
        <f>T2611/'Summary (banks)'!$T$46</f>
        <v>0</v>
      </c>
      <c r="U2613" s="264">
        <f>U2611/'Summary (banks)'!$U$46</f>
        <v>0</v>
      </c>
      <c r="V2613" s="264">
        <f>V2611/'Summary (banks)'!$V$46</f>
        <v>0</v>
      </c>
      <c r="W2613" s="264">
        <f>W2611/'Summary (banks)'!$W$46</f>
        <v>0</v>
      </c>
      <c r="X2613" s="264">
        <f>X2611/'Summary (banks)'!$X$46</f>
        <v>0</v>
      </c>
      <c r="Z2613" s="397"/>
    </row>
    <row r="2614" spans="1:26" s="204" customFormat="1" ht="15.75" thickBot="1" x14ac:dyDescent="0.3">
      <c r="A2614" s="683"/>
      <c r="B2614" s="685"/>
      <c r="C2614" s="188" t="s">
        <v>3</v>
      </c>
      <c r="D2614" s="188">
        <f>SUM(E2614:X2614)</f>
        <v>165</v>
      </c>
      <c r="E2614" s="188"/>
      <c r="F2614" s="188"/>
      <c r="G2614" s="188"/>
      <c r="H2614" s="188"/>
      <c r="I2614" s="188"/>
      <c r="J2614" s="188"/>
      <c r="K2614" s="188"/>
      <c r="L2614" s="188"/>
      <c r="M2614" s="188">
        <f>'BPCE group'!D35</f>
        <v>165</v>
      </c>
      <c r="N2614" s="188"/>
      <c r="O2614" s="188"/>
      <c r="P2614" s="188"/>
      <c r="Q2614" s="188"/>
      <c r="R2614" s="188"/>
      <c r="S2614" s="188"/>
      <c r="T2614" s="188"/>
      <c r="U2614" s="188"/>
      <c r="V2614" s="188"/>
      <c r="W2614" s="188"/>
      <c r="X2614" s="188"/>
      <c r="Y2614" s="188"/>
      <c r="Z2614" s="404"/>
    </row>
    <row r="2615" spans="1:26" s="23" customFormat="1" x14ac:dyDescent="0.25">
      <c r="A2615" s="683"/>
      <c r="B2615" s="685"/>
      <c r="C2615" s="189" t="s">
        <v>337</v>
      </c>
      <c r="D2615" s="230">
        <f>D2614/'Summary (banks)'!$D$16</f>
        <v>7.8660802225766986E-5</v>
      </c>
      <c r="E2615" s="230">
        <f>E2614/'Summary (banks)'!$E$16</f>
        <v>0</v>
      </c>
      <c r="F2615" s="230">
        <f>F2614/'Summary (banks)'!$F$16</f>
        <v>0</v>
      </c>
      <c r="G2615" s="230">
        <f>G2614/'Summary (banks)'!$G$16</f>
        <v>0</v>
      </c>
      <c r="H2615" s="230">
        <f>H2614/'Summary (banks)'!$H$16</f>
        <v>0</v>
      </c>
      <c r="I2615" s="230">
        <f>I2614/'Summary (banks)'!$I$16</f>
        <v>0</v>
      </c>
      <c r="J2615" s="230">
        <f>J2614/'Summary (banks)'!$J$16</f>
        <v>0</v>
      </c>
      <c r="K2615" s="230">
        <f>K2614/'Summary (banks)'!$K$16</f>
        <v>0</v>
      </c>
      <c r="L2615" s="230">
        <f>L2614/'Summary (banks)'!$L$16</f>
        <v>0</v>
      </c>
      <c r="M2615" s="230">
        <f>M2614/'Summary (banks)'!$M$16</f>
        <v>1.6037011478612457E-3</v>
      </c>
      <c r="N2615" s="230">
        <f>N2614/'Summary (banks)'!$N$16</f>
        <v>0</v>
      </c>
      <c r="O2615" s="230">
        <f>O2614/'Summary (banks)'!$O$16</f>
        <v>0</v>
      </c>
      <c r="P2615" s="230">
        <f>P2614/'Summary (banks)'!$P$16</f>
        <v>0</v>
      </c>
      <c r="Q2615" s="230">
        <f>Q2614/'Summary (banks)'!$Q$16</f>
        <v>0</v>
      </c>
      <c r="R2615" s="230">
        <f>R2614/'Summary (banks)'!$R$16</f>
        <v>0</v>
      </c>
      <c r="S2615" s="230">
        <f>S2614/'Summary (banks)'!$S$16</f>
        <v>0</v>
      </c>
      <c r="T2615" s="230">
        <f>T2614/'Summary (banks)'!$T$16</f>
        <v>0</v>
      </c>
      <c r="U2615" s="230">
        <f>U2614/'Summary (banks)'!$U$16</f>
        <v>0</v>
      </c>
      <c r="V2615" s="230">
        <f>V2614/'Summary (banks)'!$V$16</f>
        <v>0</v>
      </c>
      <c r="W2615" s="230">
        <f>W2614/'Summary (banks)'!$W$16</f>
        <v>0</v>
      </c>
      <c r="X2615" s="230">
        <f>X2614/'Summary (banks)'!$X$16</f>
        <v>0</v>
      </c>
      <c r="Y2615" s="204"/>
      <c r="Z2615" s="397"/>
    </row>
    <row r="2616" spans="1:26" s="365" customFormat="1" ht="15.75" thickBot="1" x14ac:dyDescent="0.3">
      <c r="A2616" s="683"/>
      <c r="B2616" s="685"/>
      <c r="C2616" s="359" t="s">
        <v>338</v>
      </c>
      <c r="D2616" s="264">
        <f>D2614/'Summary (banks)'!$D$20</f>
        <v>1.4075507848588481E-4</v>
      </c>
      <c r="E2616" s="264">
        <f>E2614/'Summary (banks)'!$E$20</f>
        <v>0</v>
      </c>
      <c r="F2616" s="264">
        <f>F2614/'Summary (banks)'!$F$20</f>
        <v>0</v>
      </c>
      <c r="G2616" s="264">
        <f>G2614/'Summary (banks)'!$G$20</f>
        <v>0</v>
      </c>
      <c r="H2616" s="264">
        <f>H2614/'Summary (banks)'!$H$20</f>
        <v>0</v>
      </c>
      <c r="I2616" s="264">
        <f>I2614/'Summary (banks)'!$I$20</f>
        <v>0</v>
      </c>
      <c r="J2616" s="264">
        <f>J2614/'Summary (banks)'!$J$20</f>
        <v>0</v>
      </c>
      <c r="K2616" s="264">
        <f>K2614/'Summary (banks)'!$K$20</f>
        <v>0</v>
      </c>
      <c r="L2616" s="264">
        <f>L2614/'Summary (banks)'!$L$20</f>
        <v>0</v>
      </c>
      <c r="M2616" s="264">
        <f>M2614/'Summary (banks)'!$M$20</f>
        <v>1.4157014157014158E-2</v>
      </c>
      <c r="N2616" s="264">
        <f>N2614/'Summary (banks)'!$N$20</f>
        <v>0</v>
      </c>
      <c r="O2616" s="264">
        <f>O2614/'Summary (banks)'!$O$20</f>
        <v>0</v>
      </c>
      <c r="P2616" s="264">
        <f>P2614/'Summary (banks)'!$P$20</f>
        <v>0</v>
      </c>
      <c r="Q2616" s="264">
        <f>Q2614/'Summary (banks)'!$Q$20</f>
        <v>0</v>
      </c>
      <c r="R2616" s="264">
        <f>R2614/'Summary (banks)'!$R$20</f>
        <v>0</v>
      </c>
      <c r="S2616" s="264">
        <f>S2614/'Summary (banks)'!$S$20</f>
        <v>0</v>
      </c>
      <c r="T2616" s="264">
        <f>T2614/'Summary (banks)'!$T$20</f>
        <v>0</v>
      </c>
      <c r="U2616" s="264">
        <f>U2614/'Summary (banks)'!$U$20</f>
        <v>0</v>
      </c>
      <c r="V2616" s="264">
        <f>V2614/'Summary (banks)'!$V$20</f>
        <v>0</v>
      </c>
      <c r="W2616" s="264">
        <f>W2614/'Summary (banks)'!$W$20</f>
        <v>0</v>
      </c>
      <c r="X2616" s="264">
        <f>X2614/'Summary (banks)'!$X$20</f>
        <v>0</v>
      </c>
      <c r="Y2616" s="360"/>
      <c r="Z2616" s="397"/>
    </row>
    <row r="2617" spans="1:26" s="230" customFormat="1" ht="15" customHeight="1" thickTop="1" thickBot="1" x14ac:dyDescent="0.3">
      <c r="A2617" s="683"/>
      <c r="B2617" s="685"/>
      <c r="C2617" s="190" t="s">
        <v>405</v>
      </c>
      <c r="D2617" s="188"/>
      <c r="E2617" s="190"/>
      <c r="F2617" s="190"/>
      <c r="G2617" s="190"/>
      <c r="H2617" s="188"/>
      <c r="I2617" s="188"/>
      <c r="J2617" s="190"/>
      <c r="K2617" s="190"/>
      <c r="L2617" s="190"/>
      <c r="M2617" s="190"/>
      <c r="N2617" s="190"/>
      <c r="O2617" s="190"/>
      <c r="P2617" s="188"/>
      <c r="Q2617" s="188"/>
      <c r="R2617" s="190"/>
      <c r="S2617" s="190"/>
      <c r="T2617" s="188"/>
      <c r="U2617" s="188"/>
      <c r="V2617" s="188"/>
      <c r="W2617" s="188"/>
      <c r="X2617" s="188"/>
      <c r="Y2617" s="190"/>
      <c r="Z2617" s="405"/>
    </row>
    <row r="2618" spans="1:26" s="204" customFormat="1" ht="15.75" thickBot="1" x14ac:dyDescent="0.3">
      <c r="A2618" s="683"/>
      <c r="B2618" s="686"/>
      <c r="C2618" s="191" t="s">
        <v>406</v>
      </c>
      <c r="D2618" s="192"/>
      <c r="E2618" s="192"/>
      <c r="F2618" s="192"/>
      <c r="G2618" s="192"/>
      <c r="H2618" s="192"/>
      <c r="I2618" s="192"/>
      <c r="J2618" s="192"/>
      <c r="K2618" s="192"/>
      <c r="L2618" s="192"/>
      <c r="M2618" s="192"/>
      <c r="N2618" s="192"/>
      <c r="O2618" s="192"/>
      <c r="P2618" s="192"/>
      <c r="Q2618" s="192"/>
      <c r="R2618" s="192"/>
      <c r="S2618" s="192"/>
      <c r="T2618" s="192"/>
      <c r="U2618" s="192"/>
      <c r="V2618" s="192"/>
      <c r="W2618" s="192"/>
      <c r="X2618" s="192"/>
      <c r="Y2618" s="192"/>
      <c r="Z2618" s="398"/>
    </row>
    <row r="2619" spans="1:26" s="23" customFormat="1" ht="16.5" thickTop="1" thickBot="1" x14ac:dyDescent="0.3">
      <c r="A2619" s="683"/>
      <c r="B2619" s="687" t="s">
        <v>82</v>
      </c>
      <c r="C2619" s="200" t="s">
        <v>91</v>
      </c>
      <c r="D2619" s="200">
        <f>D2611/D2608</f>
        <v>0</v>
      </c>
      <c r="E2619" s="200" t="e">
        <f>E2611/E2608</f>
        <v>#DIV/0!</v>
      </c>
      <c r="F2619" s="200" t="e">
        <f t="shared" ref="F2619:X2619" si="168">F2611/F2608</f>
        <v>#DIV/0!</v>
      </c>
      <c r="G2619" s="200" t="e">
        <f t="shared" si="168"/>
        <v>#DIV/0!</v>
      </c>
      <c r="H2619" s="200" t="e">
        <f t="shared" si="168"/>
        <v>#DIV/0!</v>
      </c>
      <c r="I2619" s="200" t="e">
        <f t="shared" si="168"/>
        <v>#DIV/0!</v>
      </c>
      <c r="J2619" s="200" t="e">
        <f t="shared" si="168"/>
        <v>#DIV/0!</v>
      </c>
      <c r="K2619" s="200" t="e">
        <f t="shared" si="168"/>
        <v>#DIV/0!</v>
      </c>
      <c r="L2619" s="200" t="e">
        <f t="shared" si="168"/>
        <v>#DIV/0!</v>
      </c>
      <c r="M2619" s="200">
        <f t="shared" si="168"/>
        <v>0</v>
      </c>
      <c r="N2619" s="200" t="e">
        <f t="shared" si="168"/>
        <v>#DIV/0!</v>
      </c>
      <c r="O2619" s="200" t="e">
        <f t="shared" si="168"/>
        <v>#DIV/0!</v>
      </c>
      <c r="P2619" s="200" t="e">
        <f t="shared" si="168"/>
        <v>#DIV/0!</v>
      </c>
      <c r="Q2619" s="200" t="e">
        <f t="shared" si="168"/>
        <v>#DIV/0!</v>
      </c>
      <c r="R2619" s="200" t="e">
        <f t="shared" si="168"/>
        <v>#DIV/0!</v>
      </c>
      <c r="S2619" s="200" t="e">
        <f t="shared" si="168"/>
        <v>#DIV/0!</v>
      </c>
      <c r="T2619" s="200" t="e">
        <f t="shared" si="168"/>
        <v>#DIV/0!</v>
      </c>
      <c r="U2619" s="200" t="e">
        <f t="shared" si="168"/>
        <v>#DIV/0!</v>
      </c>
      <c r="V2619" s="200" t="e">
        <f t="shared" si="168"/>
        <v>#DIV/0!</v>
      </c>
      <c r="W2619" s="200" t="e">
        <f t="shared" si="168"/>
        <v>#DIV/0!</v>
      </c>
      <c r="X2619" s="200" t="e">
        <f t="shared" si="168"/>
        <v>#DIV/0!</v>
      </c>
      <c r="Y2619" s="200"/>
      <c r="Z2619" s="406" t="e">
        <f>MEDIAN(E2619:X2619)</f>
        <v>#DIV/0!</v>
      </c>
    </row>
    <row r="2620" spans="1:26" s="204" customFormat="1" ht="15.75" thickBot="1" x14ac:dyDescent="0.3">
      <c r="A2620" s="683"/>
      <c r="B2620" s="688"/>
      <c r="C2620" s="193" t="s">
        <v>407</v>
      </c>
      <c r="Z2620" s="397"/>
    </row>
    <row r="2621" spans="1:26" s="204" customFormat="1" ht="15.75" thickBot="1" x14ac:dyDescent="0.3">
      <c r="A2621" s="683"/>
      <c r="B2621" s="688"/>
      <c r="C2621" s="188" t="s">
        <v>497</v>
      </c>
      <c r="D2621" s="233">
        <f t="shared" ref="D2621:X2621" si="169">D2608/D2614</f>
        <v>6.0606060606060606E-3</v>
      </c>
      <c r="E2621" s="188" t="e">
        <f t="shared" si="169"/>
        <v>#DIV/0!</v>
      </c>
      <c r="F2621" s="188" t="e">
        <f t="shared" si="169"/>
        <v>#DIV/0!</v>
      </c>
      <c r="G2621" s="188" t="e">
        <f t="shared" si="169"/>
        <v>#DIV/0!</v>
      </c>
      <c r="H2621" s="188" t="e">
        <f t="shared" si="169"/>
        <v>#DIV/0!</v>
      </c>
      <c r="I2621" s="188" t="e">
        <f t="shared" si="169"/>
        <v>#DIV/0!</v>
      </c>
      <c r="J2621" s="188" t="e">
        <f t="shared" si="169"/>
        <v>#DIV/0!</v>
      </c>
      <c r="K2621" s="188" t="e">
        <f t="shared" si="169"/>
        <v>#DIV/0!</v>
      </c>
      <c r="L2621" s="188" t="e">
        <f t="shared" si="169"/>
        <v>#DIV/0!</v>
      </c>
      <c r="M2621" s="188">
        <f t="shared" si="169"/>
        <v>6.0606060606060606E-3</v>
      </c>
      <c r="N2621" s="188" t="e">
        <f t="shared" si="169"/>
        <v>#DIV/0!</v>
      </c>
      <c r="O2621" s="188" t="e">
        <f t="shared" si="169"/>
        <v>#DIV/0!</v>
      </c>
      <c r="P2621" s="188" t="e">
        <f t="shared" si="169"/>
        <v>#DIV/0!</v>
      </c>
      <c r="Q2621" s="188" t="e">
        <f t="shared" si="169"/>
        <v>#DIV/0!</v>
      </c>
      <c r="R2621" s="188" t="e">
        <f t="shared" si="169"/>
        <v>#DIV/0!</v>
      </c>
      <c r="S2621" s="188" t="e">
        <f t="shared" si="169"/>
        <v>#DIV/0!</v>
      </c>
      <c r="T2621" s="188" t="e">
        <f t="shared" si="169"/>
        <v>#DIV/0!</v>
      </c>
      <c r="U2621" s="188" t="e">
        <f t="shared" si="169"/>
        <v>#DIV/0!</v>
      </c>
      <c r="V2621" s="188" t="e">
        <f t="shared" si="169"/>
        <v>#DIV/0!</v>
      </c>
      <c r="W2621" s="188" t="e">
        <f t="shared" si="169"/>
        <v>#DIV/0!</v>
      </c>
      <c r="X2621" s="188" t="e">
        <f t="shared" si="169"/>
        <v>#DIV/0!</v>
      </c>
      <c r="Y2621" s="188"/>
      <c r="Z2621" s="404"/>
    </row>
    <row r="2622" spans="1:26" s="204" customFormat="1" x14ac:dyDescent="0.25">
      <c r="A2622" s="683"/>
      <c r="B2622" s="688"/>
      <c r="C2622" s="189" t="s">
        <v>445</v>
      </c>
      <c r="D2622" s="234">
        <f>D2621/'Summary (banks)'!$D$81</f>
        <v>0.13478558075781771</v>
      </c>
      <c r="E2622" s="230" t="e">
        <f>E2621/'Summary (banks)'!$E$81</f>
        <v>#DIV/0!</v>
      </c>
      <c r="F2622" s="230" t="e">
        <f>F2621/'Summary (banks)'!$F$81</f>
        <v>#DIV/0!</v>
      </c>
      <c r="G2622" s="230" t="e">
        <f>G2621/'Summary (banks)'!$G$81</f>
        <v>#DIV/0!</v>
      </c>
      <c r="H2622" s="230" t="e">
        <f>H2621/'Summary (banks)'!$H$81</f>
        <v>#DIV/0!</v>
      </c>
      <c r="I2622" s="230" t="e">
        <f>I2621/'Summary (banks)'!$I$81</f>
        <v>#DIV/0!</v>
      </c>
      <c r="J2622" s="230" t="e">
        <f>J2621/'Summary (banks)'!$J$81</f>
        <v>#DIV/0!</v>
      </c>
      <c r="K2622" s="230" t="e">
        <f>K2621/'Summary (banks)'!$K$81</f>
        <v>#DIV/0!</v>
      </c>
      <c r="L2622" s="230" t="e">
        <f>L2621/'Summary (banks)'!$L$81</f>
        <v>#DIV/0!</v>
      </c>
      <c r="M2622" s="230">
        <f>M2621/'Summary (banks)'!$M$81</f>
        <v>9.4421195602297975E-2</v>
      </c>
      <c r="N2622" s="230" t="e">
        <f>N2621/'Summary (banks)'!$N$81</f>
        <v>#DIV/0!</v>
      </c>
      <c r="O2622" s="230" t="e">
        <f>O2621/'Summary (banks)'!$O$81</f>
        <v>#DIV/0!</v>
      </c>
      <c r="P2622" s="230" t="e">
        <f>P2621/'Summary (banks)'!$P$81</f>
        <v>#DIV/0!</v>
      </c>
      <c r="Q2622" s="230" t="e">
        <f>Q2621/'Summary (banks)'!$Q$81</f>
        <v>#DIV/0!</v>
      </c>
      <c r="R2622" s="230" t="e">
        <f>R2621/'Summary (banks)'!$R$81</f>
        <v>#DIV/0!</v>
      </c>
      <c r="S2622" s="230" t="e">
        <f>S2621/'Summary (banks)'!$S$81</f>
        <v>#DIV/0!</v>
      </c>
      <c r="T2622" s="230" t="e">
        <f>T2621/'Summary (banks)'!$T$81</f>
        <v>#DIV/0!</v>
      </c>
      <c r="U2622" s="230" t="e">
        <f>U2621/'Summary (banks)'!$U$81</f>
        <v>#DIV/0!</v>
      </c>
      <c r="V2622" s="230" t="e">
        <f>V2621/'Summary (banks)'!$V$81</f>
        <v>#DIV/0!</v>
      </c>
      <c r="W2622" s="230" t="e">
        <f>W2621/'Summary (banks)'!$W$81</f>
        <v>#DIV/0!</v>
      </c>
      <c r="X2622" s="230" t="e">
        <f>X2621/'Summary (banks)'!$X$81</f>
        <v>#DIV/0!</v>
      </c>
      <c r="Z2622" s="397"/>
    </row>
    <row r="2623" spans="1:26" s="364" customFormat="1" x14ac:dyDescent="0.25">
      <c r="A2623" s="683"/>
      <c r="B2623" s="688"/>
      <c r="C2623" s="359" t="s">
        <v>446</v>
      </c>
      <c r="D2623" s="363">
        <f>D2621/'Summary (banks)'!$D$84</f>
        <v>0.10496362052827483</v>
      </c>
      <c r="E2623" s="264" t="e">
        <f>E2621/'Summary (banks)'!$E$84</f>
        <v>#DIV/0!</v>
      </c>
      <c r="F2623" s="264" t="e">
        <f>F2621/'Summary (banks)'!$F$84</f>
        <v>#DIV/0!</v>
      </c>
      <c r="G2623" s="264" t="e">
        <f>G2621/'Summary (banks)'!$G$84</f>
        <v>#DIV/0!</v>
      </c>
      <c r="H2623" s="264" t="e">
        <f>H2621/'Summary (banks)'!$H$84</f>
        <v>#DIV/0!</v>
      </c>
      <c r="I2623" s="264" t="e">
        <f>I2621/'Summary (banks)'!$I$84</f>
        <v>#DIV/0!</v>
      </c>
      <c r="J2623" s="264" t="e">
        <f>J2621/'Summary (banks)'!$J$84</f>
        <v>#DIV/0!</v>
      </c>
      <c r="K2623" s="264" t="e">
        <f>K2621/'Summary (banks)'!$K$84</f>
        <v>#DIV/0!</v>
      </c>
      <c r="L2623" s="264" t="e">
        <f>L2621/'Summary (banks)'!$L$84</f>
        <v>#DIV/0!</v>
      </c>
      <c r="M2623" s="264">
        <f>M2621/'Summary (banks)'!$M$84</f>
        <v>4.0901194925514556E-2</v>
      </c>
      <c r="N2623" s="264" t="e">
        <f>N2621/'Summary (banks)'!$N$84</f>
        <v>#DIV/0!</v>
      </c>
      <c r="O2623" s="264" t="e">
        <f>O2621/'Summary (banks)'!$O$84</f>
        <v>#DIV/0!</v>
      </c>
      <c r="P2623" s="264" t="e">
        <f>P2621/'Summary (banks)'!$P$84</f>
        <v>#DIV/0!</v>
      </c>
      <c r="Q2623" s="264" t="e">
        <f>Q2621/'Summary (banks)'!$Q$84</f>
        <v>#DIV/0!</v>
      </c>
      <c r="R2623" s="264" t="e">
        <f>R2621/'Summary (banks)'!$R$84</f>
        <v>#DIV/0!</v>
      </c>
      <c r="S2623" s="264" t="e">
        <f>S2621/'Summary (banks)'!$S$84</f>
        <v>#DIV/0!</v>
      </c>
      <c r="T2623" s="264" t="e">
        <f>T2621/'Summary (banks)'!$T$84</f>
        <v>#DIV/0!</v>
      </c>
      <c r="U2623" s="264" t="e">
        <f>U2621/'Summary (banks)'!$U$84</f>
        <v>#DIV/0!</v>
      </c>
      <c r="V2623" s="264" t="e">
        <f>V2621/'Summary (banks)'!$V$84</f>
        <v>#DIV/0!</v>
      </c>
      <c r="W2623" s="264" t="e">
        <f>W2621/'Summary (banks)'!$W$84</f>
        <v>#DIV/0!</v>
      </c>
      <c r="X2623" s="264" t="e">
        <f>X2621/'Summary (banks)'!$X$84</f>
        <v>#DIV/0!</v>
      </c>
      <c r="Y2623" s="360"/>
      <c r="Z2623" s="397"/>
    </row>
    <row r="2624" spans="1:26" s="204" customFormat="1" ht="15.75" thickBot="1" x14ac:dyDescent="0.3">
      <c r="A2624" s="683"/>
      <c r="B2624" s="688"/>
      <c r="C2624" s="372" t="s">
        <v>447</v>
      </c>
      <c r="D2624" s="234">
        <f>D2621/'Summary (banks)'!$D$92</f>
        <v>0.14510662271490807</v>
      </c>
      <c r="E2624" s="230" t="e">
        <f>E2621/'Summary (banks)'!$E$86</f>
        <v>#DIV/0!</v>
      </c>
      <c r="F2624" s="230" t="e">
        <f>F2621/'Summary (banks)'!$F$86</f>
        <v>#DIV/0!</v>
      </c>
      <c r="G2624" s="230" t="e">
        <f>G2621/'Summary (banks)'!$G$86</f>
        <v>#DIV/0!</v>
      </c>
      <c r="H2624" s="230" t="e">
        <f>H2621/'Summary (banks)'!$H$86</f>
        <v>#DIV/0!</v>
      </c>
      <c r="I2624" s="230" t="e">
        <f>I2621/'Summary (banks)'!$I$86</f>
        <v>#DIV/0!</v>
      </c>
      <c r="J2624" s="230" t="e">
        <f>J2621/'Summary (banks)'!$J$86</f>
        <v>#DIV/0!</v>
      </c>
      <c r="K2624" s="230" t="e">
        <f>K2621/'Summary (banks)'!$K$86</f>
        <v>#DIV/0!</v>
      </c>
      <c r="L2624" s="230" t="e">
        <f>L2621/'Summary (banks)'!$L$86</f>
        <v>#DIV/0!</v>
      </c>
      <c r="M2624" s="230">
        <f>M2621/'Summary (banks)'!$M$86</f>
        <v>4.6918950268232569E-2</v>
      </c>
      <c r="N2624" s="230" t="e">
        <f>N2621/'Summary (banks)'!$N$86</f>
        <v>#DIV/0!</v>
      </c>
      <c r="O2624" s="230" t="e">
        <f>O2621/'Summary (banks)'!$O$86</f>
        <v>#DIV/0!</v>
      </c>
      <c r="P2624" s="230" t="e">
        <f>P2621/'Summary (banks)'!$P$86</f>
        <v>#DIV/0!</v>
      </c>
      <c r="Q2624" s="230" t="e">
        <f>Q2621/'Summary (banks)'!$Q$86</f>
        <v>#DIV/0!</v>
      </c>
      <c r="R2624" s="230" t="e">
        <f>R2621/'Summary (banks)'!$R$86</f>
        <v>#DIV/0!</v>
      </c>
      <c r="S2624" s="230" t="e">
        <f>S2621/'Summary (banks)'!$S$86</f>
        <v>#DIV/0!</v>
      </c>
      <c r="T2624" s="230" t="e">
        <f>T2621/'Summary (banks)'!$T$86</f>
        <v>#DIV/0!</v>
      </c>
      <c r="U2624" s="230" t="e">
        <f>U2621/'Summary (banks)'!$U$86</f>
        <v>#DIV/0!</v>
      </c>
      <c r="V2624" s="230" t="e">
        <f>V2621/'Summary (banks)'!$V$86</f>
        <v>#DIV/0!</v>
      </c>
      <c r="W2624" s="230" t="e">
        <f>W2621/'Summary (banks)'!$W$86</f>
        <v>#DIV/0!</v>
      </c>
      <c r="X2624" s="230" t="e">
        <f>X2621/'Summary (banks)'!$X$86</f>
        <v>#DIV/0!</v>
      </c>
      <c r="Z2624" s="397"/>
    </row>
    <row r="2625" spans="1:26" s="230" customFormat="1" ht="15.75" thickBot="1" x14ac:dyDescent="0.3">
      <c r="A2625" s="683"/>
      <c r="B2625" s="688"/>
      <c r="C2625" s="201" t="s">
        <v>498</v>
      </c>
      <c r="D2625" s="201">
        <f t="shared" ref="D2625:X2625" si="170">D2608/D2605</f>
        <v>0.14285714285714285</v>
      </c>
      <c r="E2625" s="201" t="e">
        <f t="shared" si="170"/>
        <v>#DIV/0!</v>
      </c>
      <c r="F2625" s="201" t="e">
        <f t="shared" si="170"/>
        <v>#DIV/0!</v>
      </c>
      <c r="G2625" s="201" t="e">
        <f t="shared" si="170"/>
        <v>#DIV/0!</v>
      </c>
      <c r="H2625" s="201" t="e">
        <f t="shared" si="170"/>
        <v>#DIV/0!</v>
      </c>
      <c r="I2625" s="201" t="e">
        <f t="shared" si="170"/>
        <v>#DIV/0!</v>
      </c>
      <c r="J2625" s="201" t="e">
        <f t="shared" si="170"/>
        <v>#DIV/0!</v>
      </c>
      <c r="K2625" s="201" t="e">
        <f t="shared" si="170"/>
        <v>#DIV/0!</v>
      </c>
      <c r="L2625" s="201" t="e">
        <f t="shared" si="170"/>
        <v>#DIV/0!</v>
      </c>
      <c r="M2625" s="201">
        <f t="shared" si="170"/>
        <v>0.14285714285714285</v>
      </c>
      <c r="N2625" s="201" t="e">
        <f t="shared" si="170"/>
        <v>#DIV/0!</v>
      </c>
      <c r="O2625" s="201" t="e">
        <f t="shared" si="170"/>
        <v>#DIV/0!</v>
      </c>
      <c r="P2625" s="201" t="e">
        <f t="shared" si="170"/>
        <v>#DIV/0!</v>
      </c>
      <c r="Q2625" s="201" t="e">
        <f t="shared" si="170"/>
        <v>#DIV/0!</v>
      </c>
      <c r="R2625" s="201" t="e">
        <f t="shared" si="170"/>
        <v>#DIV/0!</v>
      </c>
      <c r="S2625" s="201" t="e">
        <f t="shared" si="170"/>
        <v>#DIV/0!</v>
      </c>
      <c r="T2625" s="201" t="e">
        <f t="shared" si="170"/>
        <v>#DIV/0!</v>
      </c>
      <c r="U2625" s="201" t="e">
        <f t="shared" si="170"/>
        <v>#DIV/0!</v>
      </c>
      <c r="V2625" s="201" t="e">
        <f t="shared" si="170"/>
        <v>#DIV/0!</v>
      </c>
      <c r="W2625" s="201" t="e">
        <f t="shared" si="170"/>
        <v>#DIV/0!</v>
      </c>
      <c r="X2625" s="201" t="e">
        <f t="shared" si="170"/>
        <v>#DIV/0!</v>
      </c>
      <c r="Y2625" s="201"/>
      <c r="Z2625" s="407"/>
    </row>
    <row r="2626" spans="1:26" s="230" customFormat="1" x14ac:dyDescent="0.25">
      <c r="A2626" s="683"/>
      <c r="B2626" s="688"/>
      <c r="C2626" s="382" t="s">
        <v>445</v>
      </c>
      <c r="D2626" s="230">
        <f>D2625/'Summary (banks)'!$D$94</f>
        <v>0.73975179523488499</v>
      </c>
      <c r="E2626" s="230" t="e">
        <f>E2625/'Summary (banks)'!$E$94</f>
        <v>#DIV/0!</v>
      </c>
      <c r="F2626" s="230" t="e">
        <f>F2625/'Summary (banks)'!$F$94</f>
        <v>#DIV/0!</v>
      </c>
      <c r="G2626" s="230" t="e">
        <f>G2625/'Summary (banks)'!$G$94</f>
        <v>#DIV/0!</v>
      </c>
      <c r="H2626" s="230" t="e">
        <f>H2625/'Summary (banks)'!$H$94</f>
        <v>#DIV/0!</v>
      </c>
      <c r="I2626" s="230" t="e">
        <f>I2625/'Summary (banks)'!$I$94</f>
        <v>#DIV/0!</v>
      </c>
      <c r="J2626" s="230" t="e">
        <f>J2625/'Summary (banks)'!$J$94</f>
        <v>#DIV/0!</v>
      </c>
      <c r="K2626" s="230" t="e">
        <f>K2625/'Summary (banks)'!$K$94</f>
        <v>#DIV/0!</v>
      </c>
      <c r="L2626" s="230" t="e">
        <f>L2625/'Summary (banks)'!$L$94</f>
        <v>#DIV/0!</v>
      </c>
      <c r="M2626" s="230">
        <f>M2625/'Summary (banks)'!$M$94</f>
        <v>0.5162239335467681</v>
      </c>
      <c r="N2626" s="230" t="e">
        <f>N2625/'Summary (banks)'!$N$94</f>
        <v>#DIV/0!</v>
      </c>
      <c r="O2626" s="230" t="e">
        <f>O2625/'Summary (banks)'!$O$94</f>
        <v>#DIV/0!</v>
      </c>
      <c r="P2626" s="230" t="e">
        <f>P2625/'Summary (banks)'!$P$94</f>
        <v>#DIV/0!</v>
      </c>
      <c r="Q2626" s="230" t="e">
        <f>Q2625/'Summary (banks)'!$Q$94</f>
        <v>#DIV/0!</v>
      </c>
      <c r="R2626" s="230" t="e">
        <f>R2625/'Summary (banks)'!$R$94</f>
        <v>#DIV/0!</v>
      </c>
      <c r="S2626" s="230" t="e">
        <f>S2625/'Summary (banks)'!$S$94</f>
        <v>#DIV/0!</v>
      </c>
      <c r="T2626" s="230" t="e">
        <f>T2625/'Summary (banks)'!$T$94</f>
        <v>#DIV/0!</v>
      </c>
      <c r="U2626" s="230" t="e">
        <f>U2625/'Summary (banks)'!$U$94</f>
        <v>#DIV/0!</v>
      </c>
      <c r="V2626" s="230" t="e">
        <f>V2625/'Summary (banks)'!$V$94</f>
        <v>#DIV/0!</v>
      </c>
      <c r="W2626" s="230" t="e">
        <f>W2625/'Summary (banks)'!$W$94</f>
        <v>#DIV/0!</v>
      </c>
      <c r="X2626" s="230" t="e">
        <f>X2625/'Summary (banks)'!$X$94</f>
        <v>#DIV/0!</v>
      </c>
      <c r="Z2626" s="399"/>
    </row>
    <row r="2627" spans="1:26" s="386" customFormat="1" x14ac:dyDescent="0.25">
      <c r="A2627" s="683"/>
      <c r="B2627" s="688"/>
      <c r="C2627" s="383" t="s">
        <v>446</v>
      </c>
      <c r="D2627" s="264">
        <f>D2625/'Summary (banks)'!$D$97</f>
        <v>0.54107015554494009</v>
      </c>
      <c r="E2627" s="264" t="e">
        <f>E2625/'Summary (banks)'!$E$97</f>
        <v>#DIV/0!</v>
      </c>
      <c r="F2627" s="264" t="e">
        <f>F2625/'Summary (banks)'!$F$97</f>
        <v>#DIV/0!</v>
      </c>
      <c r="G2627" s="264" t="e">
        <f>G2625/'Summary (banks)'!$G$97</f>
        <v>#DIV/0!</v>
      </c>
      <c r="H2627" s="264" t="e">
        <f>H2625/'Summary (banks)'!$H$97</f>
        <v>#DIV/0!</v>
      </c>
      <c r="I2627" s="264" t="e">
        <f>I2625/'Summary (banks)'!$I$97</f>
        <v>#DIV/0!</v>
      </c>
      <c r="J2627" s="264" t="e">
        <f>J2625/'Summary (banks)'!$J$97</f>
        <v>#DIV/0!</v>
      </c>
      <c r="K2627" s="264" t="e">
        <f>K2625/'Summary (banks)'!$K$97</f>
        <v>#DIV/0!</v>
      </c>
      <c r="L2627" s="264" t="e">
        <f>L2625/'Summary (banks)'!$L$97</f>
        <v>#DIV/0!</v>
      </c>
      <c r="M2627" s="264">
        <f>M2625/'Summary (banks)'!$M$97</f>
        <v>0.39258830341632889</v>
      </c>
      <c r="N2627" s="264" t="e">
        <f>N2625/'Summary (banks)'!$N$97</f>
        <v>#DIV/0!</v>
      </c>
      <c r="O2627" s="264" t="e">
        <f>O2625/'Summary (banks)'!$O$97</f>
        <v>#DIV/0!</v>
      </c>
      <c r="P2627" s="264" t="e">
        <f>P2625/'Summary (banks)'!$P$97</f>
        <v>#DIV/0!</v>
      </c>
      <c r="Q2627" s="264" t="e">
        <f>Q2625/'Summary (banks)'!$Q$97</f>
        <v>#DIV/0!</v>
      </c>
      <c r="R2627" s="264" t="e">
        <f>R2625/'Summary (banks)'!$R$97</f>
        <v>#DIV/0!</v>
      </c>
      <c r="S2627" s="264" t="e">
        <f>S2625/'Summary (banks)'!$S$97</f>
        <v>#DIV/0!</v>
      </c>
      <c r="T2627" s="264" t="e">
        <f>T2625/'Summary (banks)'!$T$97</f>
        <v>#DIV/0!</v>
      </c>
      <c r="U2627" s="264" t="e">
        <f>U2625/'Summary (banks)'!$U$97</f>
        <v>#DIV/0!</v>
      </c>
      <c r="V2627" s="264" t="e">
        <f>V2625/'Summary (banks)'!$V$97</f>
        <v>#DIV/0!</v>
      </c>
      <c r="W2627" s="264" t="e">
        <f>W2625/'Summary (banks)'!$W$97</f>
        <v>#DIV/0!</v>
      </c>
      <c r="X2627" s="264" t="e">
        <f>X2625/'Summary (banks)'!$X$97</f>
        <v>#DIV/0!</v>
      </c>
      <c r="Y2627" s="264"/>
      <c r="Z2627" s="399"/>
    </row>
    <row r="2628" spans="1:26" s="230" customFormat="1" x14ac:dyDescent="0.25">
      <c r="A2628" s="683"/>
      <c r="B2628" s="688"/>
      <c r="C2628" s="385" t="s">
        <v>447</v>
      </c>
      <c r="D2628" s="230">
        <f>D2625/'Summary (banks)'!$D$105</f>
        <v>0.65848806126723824</v>
      </c>
      <c r="E2628" s="230" t="e">
        <f>E2625/'Summary (banks)'!$E$99</f>
        <v>#DIV/0!</v>
      </c>
      <c r="F2628" s="230" t="e">
        <f>F2625/'Summary (banks)'!$F$99</f>
        <v>#DIV/0!</v>
      </c>
      <c r="G2628" s="230" t="e">
        <f>G2625/'Summary (banks)'!$G$99</f>
        <v>#DIV/0!</v>
      </c>
      <c r="H2628" s="230" t="e">
        <f>H2625/'Summary (banks)'!$H$99</f>
        <v>#DIV/0!</v>
      </c>
      <c r="I2628" s="230" t="e">
        <f>I2625/'Summary (banks)'!$I$99</f>
        <v>#DIV/0!</v>
      </c>
      <c r="J2628" s="230" t="e">
        <f>J2625/'Summary (banks)'!$J$99</f>
        <v>#DIV/0!</v>
      </c>
      <c r="K2628" s="230" t="e">
        <f>K2625/'Summary (banks)'!$K$99</f>
        <v>#DIV/0!</v>
      </c>
      <c r="L2628" s="230" t="e">
        <f>L2625/'Summary (banks)'!$L$99</f>
        <v>#DIV/0!</v>
      </c>
      <c r="M2628" s="230">
        <f>M2625/'Summary (banks)'!$M$99</f>
        <v>0.37799043062200954</v>
      </c>
      <c r="N2628" s="230" t="e">
        <f>N2625/'Summary (banks)'!$N$99</f>
        <v>#DIV/0!</v>
      </c>
      <c r="O2628" s="230" t="e">
        <f>O2625/'Summary (banks)'!$O$99</f>
        <v>#DIV/0!</v>
      </c>
      <c r="P2628" s="230" t="e">
        <f>P2625/'Summary (banks)'!$P$99</f>
        <v>#DIV/0!</v>
      </c>
      <c r="Q2628" s="230" t="e">
        <f>Q2625/'Summary (banks)'!$Q$99</f>
        <v>#DIV/0!</v>
      </c>
      <c r="R2628" s="230" t="e">
        <f>R2625/'Summary (banks)'!$R$99</f>
        <v>#DIV/0!</v>
      </c>
      <c r="S2628" s="230" t="e">
        <f>S2625/'Summary (banks)'!$S$99</f>
        <v>#DIV/0!</v>
      </c>
      <c r="T2628" s="230" t="e">
        <f>T2625/'Summary (banks)'!$T$99</f>
        <v>#DIV/0!</v>
      </c>
      <c r="U2628" s="230" t="e">
        <f>U2625/'Summary (banks)'!$U$99</f>
        <v>#DIV/0!</v>
      </c>
      <c r="V2628" s="230" t="e">
        <f>V2625/'Summary (banks)'!$V$99</f>
        <v>#DIV/0!</v>
      </c>
      <c r="W2628" s="230" t="e">
        <f>W2625/'Summary (banks)'!$W$99</f>
        <v>#DIV/0!</v>
      </c>
      <c r="X2628" s="230" t="e">
        <f>X2625/'Summary (banks)'!$X$99</f>
        <v>#DIV/0!</v>
      </c>
      <c r="Z2628" s="399"/>
    </row>
    <row r="2629" spans="1:26" s="51" customFormat="1" x14ac:dyDescent="0.25">
      <c r="A2629" s="423"/>
      <c r="B2629" s="423"/>
      <c r="C2629" s="424"/>
      <c r="D2629" s="425"/>
      <c r="E2629" s="426"/>
      <c r="F2629" s="426"/>
      <c r="G2629" s="426"/>
      <c r="H2629" s="426"/>
      <c r="I2629" s="426"/>
      <c r="J2629" s="426"/>
      <c r="K2629" s="426"/>
      <c r="L2629" s="426"/>
      <c r="M2629" s="426"/>
      <c r="N2629" s="426"/>
      <c r="O2629" s="426"/>
      <c r="P2629" s="426"/>
      <c r="Q2629" s="426"/>
      <c r="R2629" s="426"/>
      <c r="S2629" s="426"/>
      <c r="T2629" s="426"/>
      <c r="U2629" s="426"/>
      <c r="V2629" s="426"/>
      <c r="W2629" s="426"/>
      <c r="X2629" s="426"/>
      <c r="Y2629" s="97"/>
      <c r="Z2629" s="97"/>
    </row>
    <row r="2630" spans="1:26" s="51" customFormat="1" ht="15.75" thickBot="1" x14ac:dyDescent="0.3">
      <c r="A2630" s="412"/>
      <c r="B2630" s="199"/>
    </row>
    <row r="2631" spans="1:26" s="204" customFormat="1" ht="15.75" thickBot="1" x14ac:dyDescent="0.3">
      <c r="A2631" s="682" t="s">
        <v>153</v>
      </c>
      <c r="B2631" s="684" t="s">
        <v>331</v>
      </c>
      <c r="C2631" s="188" t="s">
        <v>2</v>
      </c>
      <c r="D2631" s="203">
        <f>SUM(E2631:X2631)</f>
        <v>98.093999999999994</v>
      </c>
      <c r="E2631" s="203"/>
      <c r="F2631" s="203"/>
      <c r="G2631" s="203"/>
      <c r="H2631" s="203"/>
      <c r="I2631" s="203"/>
      <c r="J2631" s="188"/>
      <c r="K2631" s="188"/>
      <c r="L2631" s="188">
        <f>'Société Générale'!C46</f>
        <v>0</v>
      </c>
      <c r="M2631" s="188">
        <f>'BPCE group'!C36</f>
        <v>0</v>
      </c>
      <c r="N2631" s="188"/>
      <c r="O2631" s="188">
        <f>'Deutsche Bank'!C31</f>
        <v>2</v>
      </c>
      <c r="P2631" s="188"/>
      <c r="Q2631" s="188"/>
      <c r="R2631" s="188"/>
      <c r="S2631" s="188"/>
      <c r="T2631" s="188">
        <f>Unicredit!D107</f>
        <v>20.094000000000001</v>
      </c>
      <c r="U2631" s="188"/>
      <c r="V2631" s="188"/>
      <c r="W2631" s="188"/>
      <c r="X2631" s="188">
        <f>Nordea!D11</f>
        <v>76</v>
      </c>
      <c r="Y2631" s="188"/>
      <c r="Z2631" s="404"/>
    </row>
    <row r="2632" spans="1:26" s="23" customFormat="1" x14ac:dyDescent="0.25">
      <c r="A2632" s="683"/>
      <c r="B2632" s="685"/>
      <c r="C2632" s="189" t="s">
        <v>333</v>
      </c>
      <c r="D2632" s="230">
        <f>D2631/'Summary (banks)'!$D$3</f>
        <v>2.0084461033412801E-4</v>
      </c>
      <c r="E2632" s="230">
        <f>E2631/'Summary (banks)'!$E$3</f>
        <v>0</v>
      </c>
      <c r="F2632" s="230">
        <f>F2631/'Summary (banks)'!$F$3</f>
        <v>0</v>
      </c>
      <c r="G2632" s="230">
        <f>G2631/'Summary (banks)'!$G$3</f>
        <v>0</v>
      </c>
      <c r="H2632" s="230">
        <f>H2631/'Summary (banks)'!$H$3</f>
        <v>0</v>
      </c>
      <c r="I2632" s="230">
        <f>I2631/'Summary (banks)'!$I$3</f>
        <v>0</v>
      </c>
      <c r="J2632" s="230">
        <f>J2631/'Summary (banks)'!$J$3</f>
        <v>0</v>
      </c>
      <c r="K2632" s="230">
        <f>K2631/'Summary (banks)'!$K$3</f>
        <v>0</v>
      </c>
      <c r="L2632" s="230">
        <f>L2631/'Summary (banks)'!$L$3</f>
        <v>0</v>
      </c>
      <c r="M2632" s="230">
        <f>M2631/'Summary (banks)'!$M$3</f>
        <v>0</v>
      </c>
      <c r="N2632" s="230">
        <f>N2631/'Summary (banks)'!$N$3</f>
        <v>0</v>
      </c>
      <c r="O2632" s="230">
        <f>O2631/'Summary (banks)'!$O$3</f>
        <v>5.7675116071171093E-5</v>
      </c>
      <c r="P2632" s="230">
        <f>P2631/'Summary (banks)'!$P$3</f>
        <v>0</v>
      </c>
      <c r="Q2632" s="230">
        <f>Q2631/'Summary (banks)'!$Q$3</f>
        <v>0</v>
      </c>
      <c r="R2632" s="230">
        <f>R2631/'Summary (banks)'!$R$3</f>
        <v>0</v>
      </c>
      <c r="S2632" s="230">
        <f>S2631/'Summary (banks)'!$S$3</f>
        <v>0</v>
      </c>
      <c r="T2632" s="230">
        <f>T2631/'Summary (banks)'!$T$3</f>
        <v>9.4219506223016953E-4</v>
      </c>
      <c r="U2632" s="230">
        <f>U2631/'Summary (banks)'!$U$3</f>
        <v>0</v>
      </c>
      <c r="V2632" s="230">
        <f>V2631/'Summary (banks)'!$V$3</f>
        <v>0</v>
      </c>
      <c r="W2632" s="230">
        <f>W2631/'Summary (banks)'!$W$3</f>
        <v>0</v>
      </c>
      <c r="X2632" s="230">
        <f>X2631/'Summary (banks)'!$X$3</f>
        <v>7.4943299477369099E-3</v>
      </c>
      <c r="Y2632" s="204"/>
      <c r="Z2632" s="397"/>
    </row>
    <row r="2633" spans="1:26" s="360" customFormat="1" ht="15.75" thickBot="1" x14ac:dyDescent="0.3">
      <c r="A2633" s="683"/>
      <c r="B2633" s="685"/>
      <c r="C2633" s="359" t="s">
        <v>334</v>
      </c>
      <c r="D2633" s="264">
        <f>D2631/'Summary (banks)'!$D$7</f>
        <v>3.8264293606906833E-4</v>
      </c>
      <c r="E2633" s="264">
        <f>E2631/'Summary (banks)'!$E$7</f>
        <v>0</v>
      </c>
      <c r="F2633" s="264">
        <f>F2631/'Summary (banks)'!$F$7</f>
        <v>0</v>
      </c>
      <c r="G2633" s="264">
        <f>G2631/'Summary (banks)'!$G$7</f>
        <v>0</v>
      </c>
      <c r="H2633" s="264">
        <f>H2631/'Summary (banks)'!$H$7</f>
        <v>0</v>
      </c>
      <c r="I2633" s="264">
        <f>I2631/'Summary (banks)'!$I$7</f>
        <v>0</v>
      </c>
      <c r="J2633" s="264">
        <f>J2631/'Summary (banks)'!$J$7</f>
        <v>0</v>
      </c>
      <c r="K2633" s="264">
        <f>K2631/'Summary (banks)'!$K$7</f>
        <v>0</v>
      </c>
      <c r="L2633" s="264">
        <f>L2631/'Summary (banks)'!$L$7</f>
        <v>0</v>
      </c>
      <c r="M2633" s="264">
        <f>M2631/'Summary (banks)'!$M$7</f>
        <v>0</v>
      </c>
      <c r="N2633" s="264">
        <f>N2631/'Summary (banks)'!$N$7</f>
        <v>0</v>
      </c>
      <c r="O2633" s="264">
        <f>O2631/'Summary (banks)'!$O$7</f>
        <v>8.2757479207183355E-5</v>
      </c>
      <c r="P2633" s="264">
        <f>P2631/'Summary (banks)'!$P$7</f>
        <v>0</v>
      </c>
      <c r="Q2633" s="264">
        <f>Q2631/'Summary (banks)'!$Q$7</f>
        <v>0</v>
      </c>
      <c r="R2633" s="264">
        <f>R2631/'Summary (banks)'!$R$7</f>
        <v>0</v>
      </c>
      <c r="S2633" s="264">
        <f>S2631/'Summary (banks)'!$S$7</f>
        <v>0</v>
      </c>
      <c r="T2633" s="264">
        <f>T2631/'Summary (banks)'!$T$7</f>
        <v>1.6641298362479354E-3</v>
      </c>
      <c r="U2633" s="264">
        <f>U2631/'Summary (banks)'!$U$7</f>
        <v>0</v>
      </c>
      <c r="V2633" s="264">
        <f>V2631/'Summary (banks)'!$V$7</f>
        <v>0</v>
      </c>
      <c r="W2633" s="264">
        <f>W2631/'Summary (banks)'!$W$7</f>
        <v>0</v>
      </c>
      <c r="X2633" s="264">
        <f>X2631/'Summary (banks)'!$X$7</f>
        <v>1.0485651214128035E-2</v>
      </c>
      <c r="Z2633" s="397"/>
    </row>
    <row r="2634" spans="1:26" s="204" customFormat="1" ht="15.75" thickBot="1" x14ac:dyDescent="0.3">
      <c r="A2634" s="683"/>
      <c r="B2634" s="685"/>
      <c r="C2634" s="188" t="s">
        <v>6</v>
      </c>
      <c r="D2634" s="203">
        <f>SUM(E2634:X2634)</f>
        <v>36.207999999999998</v>
      </c>
      <c r="E2634" s="203"/>
      <c r="F2634" s="203"/>
      <c r="G2634" s="203"/>
      <c r="H2634" s="203"/>
      <c r="I2634" s="203"/>
      <c r="J2634" s="188"/>
      <c r="K2634" s="188"/>
      <c r="L2634" s="188">
        <f>'Société Générale'!E46</f>
        <v>1</v>
      </c>
      <c r="M2634" s="188">
        <f>'BPCE group'!E36</f>
        <v>0</v>
      </c>
      <c r="N2634" s="188"/>
      <c r="O2634" s="188">
        <f>'Deutsche Bank'!E31</f>
        <v>0</v>
      </c>
      <c r="P2634" s="188"/>
      <c r="Q2634" s="188"/>
      <c r="R2634" s="188"/>
      <c r="S2634" s="188"/>
      <c r="T2634" s="188">
        <f>Unicredit!F107</f>
        <v>7.2080000000000002</v>
      </c>
      <c r="U2634" s="188"/>
      <c r="V2634" s="188"/>
      <c r="W2634" s="188"/>
      <c r="X2634" s="188">
        <f>Nordea!F11</f>
        <v>28</v>
      </c>
      <c r="Y2634" s="188"/>
      <c r="Z2634" s="404"/>
    </row>
    <row r="2635" spans="1:26" s="23" customFormat="1" x14ac:dyDescent="0.25">
      <c r="A2635" s="683"/>
      <c r="B2635" s="685"/>
      <c r="C2635" s="189" t="s">
        <v>335</v>
      </c>
      <c r="D2635" s="230">
        <f>D2634/'Summary (banks)'!$D$29</f>
        <v>3.8388959590899256E-4</v>
      </c>
      <c r="E2635" s="230">
        <f>E2634/'Summary (banks)'!$E$29</f>
        <v>0</v>
      </c>
      <c r="F2635" s="230">
        <f>F2634/'Summary (banks)'!$F$29</f>
        <v>0</v>
      </c>
      <c r="G2635" s="230">
        <f>G2634/'Summary (banks)'!$G$29</f>
        <v>0</v>
      </c>
      <c r="H2635" s="230">
        <f>H2634/'Summary (banks)'!$H$29</f>
        <v>0</v>
      </c>
      <c r="I2635" s="230">
        <f>I2634/'Summary (banks)'!$I$29</f>
        <v>0</v>
      </c>
      <c r="J2635" s="230">
        <f>J2634/'Summary (banks)'!$J$29</f>
        <v>0</v>
      </c>
      <c r="K2635" s="230">
        <f>K2634/'Summary (banks)'!$K$29</f>
        <v>0</v>
      </c>
      <c r="L2635" s="230">
        <f>L2634/'Summary (banks)'!$L$29</f>
        <v>1.6363933889707084E-4</v>
      </c>
      <c r="M2635" s="230">
        <f>M2634/'Summary (banks)'!$M$29</f>
        <v>0</v>
      </c>
      <c r="N2635" s="230">
        <f>N2634/'Summary (banks)'!$N$29</f>
        <v>0</v>
      </c>
      <c r="O2635" s="230">
        <f>O2634/'Summary (banks)'!$O$29</f>
        <v>0</v>
      </c>
      <c r="P2635" s="230">
        <f>P2634/'Summary (banks)'!$P$29</f>
        <v>0</v>
      </c>
      <c r="Q2635" s="230">
        <f>Q2634/'Summary (banks)'!$Q$29</f>
        <v>0</v>
      </c>
      <c r="R2635" s="230">
        <f>R2634/'Summary (banks)'!$R$29</f>
        <v>0</v>
      </c>
      <c r="S2635" s="230">
        <f>S2634/'Summary (banks)'!$S$29</f>
        <v>0</v>
      </c>
      <c r="T2635" s="230">
        <f>T2634/'Summary (banks)'!$T$29</f>
        <v>3.3846858928846479E-3</v>
      </c>
      <c r="U2635" s="230">
        <f>U2634/'Summary (banks)'!$U$29</f>
        <v>0</v>
      </c>
      <c r="V2635" s="230">
        <f>V2634/'Summary (banks)'!$V$29</f>
        <v>0</v>
      </c>
      <c r="W2635" s="230">
        <f>W2634/'Summary (banks)'!$W$29</f>
        <v>0</v>
      </c>
      <c r="X2635" s="230">
        <f>X2634/'Summary (banks)'!$X$29</f>
        <v>5.9523809523809521E-3</v>
      </c>
      <c r="Y2635" s="204"/>
      <c r="Z2635" s="397"/>
    </row>
    <row r="2636" spans="1:26" s="360" customFormat="1" ht="15.75" thickBot="1" x14ac:dyDescent="0.3">
      <c r="A2636" s="683"/>
      <c r="B2636" s="685"/>
      <c r="C2636" s="359" t="s">
        <v>336</v>
      </c>
      <c r="D2636" s="264">
        <f>D2634/'Summary (banks)'!$D$33</f>
        <v>5.3494288107260729E-4</v>
      </c>
      <c r="E2636" s="264">
        <f>E2634/'Summary (banks)'!$E$33</f>
        <v>0</v>
      </c>
      <c r="F2636" s="264">
        <f>F2634/'Summary (banks)'!$F$33</f>
        <v>0</v>
      </c>
      <c r="G2636" s="264">
        <f>G2634/'Summary (banks)'!$G$33</f>
        <v>0</v>
      </c>
      <c r="H2636" s="264">
        <f>H2634/'Summary (banks)'!$H$33</f>
        <v>0</v>
      </c>
      <c r="I2636" s="264">
        <f>I2634/'Summary (banks)'!$I$33</f>
        <v>0</v>
      </c>
      <c r="J2636" s="264">
        <f>J2634/'Summary (banks)'!$J$33</f>
        <v>0</v>
      </c>
      <c r="K2636" s="264">
        <f>K2634/'Summary (banks)'!$K$33</f>
        <v>0</v>
      </c>
      <c r="L2636" s="264">
        <f>L2634/'Summary (banks)'!$L$33</f>
        <v>2.2431583669807088E-4</v>
      </c>
      <c r="M2636" s="264">
        <f>M2634/'Summary (banks)'!$M$33</f>
        <v>0</v>
      </c>
      <c r="N2636" s="264">
        <f>N2634/'Summary (banks)'!$N$33</f>
        <v>0</v>
      </c>
      <c r="O2636" s="264">
        <f>O2634/'Summary (banks)'!$O$33</f>
        <v>0</v>
      </c>
      <c r="P2636" s="264">
        <f>P2634/'Summary (banks)'!$P$33</f>
        <v>0</v>
      </c>
      <c r="Q2636" s="264">
        <f>Q2634/'Summary (banks)'!$Q$33</f>
        <v>0</v>
      </c>
      <c r="R2636" s="264">
        <f>R2634/'Summary (banks)'!$R$33</f>
        <v>0</v>
      </c>
      <c r="S2636" s="264">
        <f>S2634/'Summary (banks)'!$S$33</f>
        <v>0</v>
      </c>
      <c r="T2636" s="264">
        <f>T2634/'Summary (banks)'!$T$33</f>
        <v>2.5702082624636212E-3</v>
      </c>
      <c r="U2636" s="264">
        <f>U2634/'Summary (banks)'!$U$33</f>
        <v>0</v>
      </c>
      <c r="V2636" s="264">
        <f>V2634/'Summary (banks)'!$V$33</f>
        <v>0</v>
      </c>
      <c r="W2636" s="264">
        <f>W2634/'Summary (banks)'!$W$33</f>
        <v>0</v>
      </c>
      <c r="X2636" s="264">
        <f>X2634/'Summary (banks)'!$X$33</f>
        <v>7.1228694988552535E-3</v>
      </c>
      <c r="Z2636" s="397"/>
    </row>
    <row r="2637" spans="1:26" s="204" customFormat="1" ht="15.75" thickBot="1" x14ac:dyDescent="0.3">
      <c r="A2637" s="683"/>
      <c r="B2637" s="685"/>
      <c r="C2637" s="188" t="s">
        <v>400</v>
      </c>
      <c r="D2637" s="203">
        <f>SUM(E2637:X2637)</f>
        <v>6.9829999999999997</v>
      </c>
      <c r="E2637" s="203"/>
      <c r="F2637" s="203"/>
      <c r="G2637" s="203"/>
      <c r="H2637" s="203"/>
      <c r="I2637" s="203"/>
      <c r="J2637" s="188"/>
      <c r="K2637" s="188"/>
      <c r="L2637" s="188">
        <f>'Société Générale'!F46</f>
        <v>0</v>
      </c>
      <c r="M2637" s="188">
        <f>'BPCE group'!F36</f>
        <v>0</v>
      </c>
      <c r="N2637" s="188"/>
      <c r="O2637" s="188">
        <f>'Deutsche Bank'!F31</f>
        <v>0</v>
      </c>
      <c r="P2637" s="188"/>
      <c r="Q2637" s="188"/>
      <c r="R2637" s="188"/>
      <c r="S2637" s="188"/>
      <c r="T2637" s="188">
        <f>Unicredit!G107</f>
        <v>0.98299999999999998</v>
      </c>
      <c r="U2637" s="188"/>
      <c r="V2637" s="188"/>
      <c r="W2637" s="188"/>
      <c r="X2637" s="188">
        <f>Nordea!G11</f>
        <v>6</v>
      </c>
      <c r="Y2637" s="188"/>
      <c r="Z2637" s="404"/>
    </row>
    <row r="2638" spans="1:26" s="23" customFormat="1" x14ac:dyDescent="0.25">
      <c r="A2638" s="683"/>
      <c r="B2638" s="685"/>
      <c r="C2638" s="189" t="s">
        <v>401</v>
      </c>
      <c r="D2638" s="230">
        <f>D2637/'Summary (banks)'!$D$42</f>
        <v>2.5031020978710745E-4</v>
      </c>
      <c r="E2638" s="230">
        <f>E2637/'Summary (banks)'!$E$42</f>
        <v>0</v>
      </c>
      <c r="F2638" s="230">
        <f>F2637/'Summary (banks)'!$F$42</f>
        <v>0</v>
      </c>
      <c r="G2638" s="230">
        <f>G2637/'Summary (banks)'!$G$42</f>
        <v>0</v>
      </c>
      <c r="H2638" s="230">
        <f>H2637/'Summary (banks)'!$H$42</f>
        <v>0</v>
      </c>
      <c r="I2638" s="230">
        <f>I2637/'Summary (banks)'!$I$42</f>
        <v>0</v>
      </c>
      <c r="J2638" s="230">
        <f>J2637/'Summary (banks)'!$J$42</f>
        <v>0</v>
      </c>
      <c r="K2638" s="230">
        <f>K2637/'Summary (banks)'!$K$42</f>
        <v>0</v>
      </c>
      <c r="L2638" s="230">
        <f>L2637/'Summary (banks)'!$L$42</f>
        <v>0</v>
      </c>
      <c r="M2638" s="230">
        <f>M2637/'Summary (banks)'!$M$42</f>
        <v>0</v>
      </c>
      <c r="N2638" s="230">
        <f>N2637/'Summary (banks)'!$N$42</f>
        <v>0</v>
      </c>
      <c r="O2638" s="230">
        <f>O2637/'Summary (banks)'!$O$42</f>
        <v>0</v>
      </c>
      <c r="P2638" s="230">
        <f>P2637/'Summary (banks)'!$P$42</f>
        <v>0</v>
      </c>
      <c r="Q2638" s="230">
        <f>Q2637/'Summary (banks)'!$Q$42</f>
        <v>0</v>
      </c>
      <c r="R2638" s="230">
        <f>R2637/'Summary (banks)'!$R$42</f>
        <v>0</v>
      </c>
      <c r="S2638" s="230">
        <f>S2637/'Summary (banks)'!$S$42</f>
        <v>0</v>
      </c>
      <c r="T2638" s="230">
        <f>T2637/'Summary (banks)'!$T$42</f>
        <v>1.1784592514446012E-2</v>
      </c>
      <c r="U2638" s="230">
        <f>U2637/'Summary (banks)'!$U$42</f>
        <v>0</v>
      </c>
      <c r="V2638" s="230">
        <f>V2637/'Summary (banks)'!$V$42</f>
        <v>0</v>
      </c>
      <c r="W2638" s="230">
        <f>W2637/'Summary (banks)'!$W$42</f>
        <v>0</v>
      </c>
      <c r="X2638" s="230">
        <f>X2637/'Summary (banks)'!$X$42</f>
        <v>5.7581573896353169E-3</v>
      </c>
      <c r="Y2638" s="204"/>
      <c r="Z2638" s="397"/>
    </row>
    <row r="2639" spans="1:26" s="360" customFormat="1" ht="15.75" thickBot="1" x14ac:dyDescent="0.3">
      <c r="A2639" s="683"/>
      <c r="B2639" s="685"/>
      <c r="C2639" s="359" t="s">
        <v>402</v>
      </c>
      <c r="D2639" s="264">
        <f>D2637/'Summary (banks)'!$D$46</f>
        <v>3.7470213915214719E-4</v>
      </c>
      <c r="E2639" s="264">
        <f>E2637/'Summary (banks)'!$E$46</f>
        <v>0</v>
      </c>
      <c r="F2639" s="264">
        <f>F2637/'Summary (banks)'!$F$46</f>
        <v>0</v>
      </c>
      <c r="G2639" s="264">
        <f>G2637/'Summary (banks)'!$G$46</f>
        <v>0</v>
      </c>
      <c r="H2639" s="264">
        <f>H2637/'Summary (banks)'!$H$46</f>
        <v>0</v>
      </c>
      <c r="I2639" s="264">
        <f>I2637/'Summary (banks)'!$I$46</f>
        <v>0</v>
      </c>
      <c r="J2639" s="264">
        <f>J2637/'Summary (banks)'!$J$46</f>
        <v>0</v>
      </c>
      <c r="K2639" s="264">
        <f>K2637/'Summary (banks)'!$K$46</f>
        <v>0</v>
      </c>
      <c r="L2639" s="264">
        <f>L2637/'Summary (banks)'!$L$46</f>
        <v>0</v>
      </c>
      <c r="M2639" s="264">
        <f>M2637/'Summary (banks)'!$M$46</f>
        <v>0</v>
      </c>
      <c r="N2639" s="264">
        <f>N2637/'Summary (banks)'!$N$46</f>
        <v>0</v>
      </c>
      <c r="O2639" s="264">
        <f>O2637/'Summary (banks)'!$O$46</f>
        <v>0</v>
      </c>
      <c r="P2639" s="264">
        <f>P2637/'Summary (banks)'!$P$46</f>
        <v>0</v>
      </c>
      <c r="Q2639" s="264">
        <f>Q2637/'Summary (banks)'!$Q$46</f>
        <v>0</v>
      </c>
      <c r="R2639" s="264">
        <f>R2637/'Summary (banks)'!$R$46</f>
        <v>0</v>
      </c>
      <c r="S2639" s="264">
        <f>S2637/'Summary (banks)'!$S$46</f>
        <v>0</v>
      </c>
      <c r="T2639" s="264">
        <f>T2637/'Summary (banks)'!$T$46</f>
        <v>4.3776831679640874E-3</v>
      </c>
      <c r="U2639" s="264">
        <f>U2637/'Summary (banks)'!$U$46</f>
        <v>0</v>
      </c>
      <c r="V2639" s="264">
        <f>V2637/'Summary (banks)'!$V$46</f>
        <v>0</v>
      </c>
      <c r="W2639" s="264">
        <f>W2637/'Summary (banks)'!$W$46</f>
        <v>0</v>
      </c>
      <c r="X2639" s="264">
        <f>X2637/'Summary (banks)'!$X$46</f>
        <v>6.5789473684210523E-3</v>
      </c>
      <c r="Z2639" s="397"/>
    </row>
    <row r="2640" spans="1:26" s="204" customFormat="1" ht="15.75" thickBot="1" x14ac:dyDescent="0.3">
      <c r="A2640" s="683"/>
      <c r="B2640" s="685"/>
      <c r="C2640" s="188" t="s">
        <v>3</v>
      </c>
      <c r="D2640" s="188">
        <f>SUM(E2640:X2640)</f>
        <v>545</v>
      </c>
      <c r="E2640" s="188"/>
      <c r="F2640" s="188"/>
      <c r="G2640" s="188"/>
      <c r="H2640" s="188"/>
      <c r="I2640" s="188"/>
      <c r="J2640" s="188"/>
      <c r="K2640" s="188"/>
      <c r="L2640" s="188">
        <f>'Société Générale'!D46</f>
        <v>0</v>
      </c>
      <c r="M2640" s="188">
        <f>'BPCE group'!D36</f>
        <v>9</v>
      </c>
      <c r="N2640" s="188"/>
      <c r="O2640" s="188">
        <f>'Deutsche Bank'!D31</f>
        <v>0</v>
      </c>
      <c r="P2640" s="188"/>
      <c r="Q2640" s="188"/>
      <c r="R2640" s="188"/>
      <c r="S2640" s="188"/>
      <c r="T2640" s="188">
        <f>Unicredit!E107</f>
        <v>100</v>
      </c>
      <c r="U2640" s="188"/>
      <c r="V2640" s="188"/>
      <c r="W2640" s="188"/>
      <c r="X2640" s="188">
        <f>Nordea!E11</f>
        <v>436</v>
      </c>
      <c r="Y2640" s="188"/>
      <c r="Z2640" s="404"/>
    </row>
    <row r="2641" spans="1:26" s="23" customFormat="1" x14ac:dyDescent="0.25">
      <c r="A2641" s="683"/>
      <c r="B2641" s="685"/>
      <c r="C2641" s="189" t="s">
        <v>337</v>
      </c>
      <c r="D2641" s="230">
        <f>D2640/'Summary (banks)'!$D$16</f>
        <v>2.5981901341238188E-4</v>
      </c>
      <c r="E2641" s="230">
        <f>E2640/'Summary (banks)'!$E$16</f>
        <v>0</v>
      </c>
      <c r="F2641" s="230">
        <f>F2640/'Summary (banks)'!$F$16</f>
        <v>0</v>
      </c>
      <c r="G2641" s="230">
        <f>G2640/'Summary (banks)'!$G$16</f>
        <v>0</v>
      </c>
      <c r="H2641" s="230">
        <f>H2640/'Summary (banks)'!$H$16</f>
        <v>0</v>
      </c>
      <c r="I2641" s="230">
        <f>I2640/'Summary (banks)'!$I$16</f>
        <v>0</v>
      </c>
      <c r="J2641" s="230">
        <f>J2640/'Summary (banks)'!$J$16</f>
        <v>0</v>
      </c>
      <c r="K2641" s="230">
        <f>K2640/'Summary (banks)'!$K$16</f>
        <v>0</v>
      </c>
      <c r="L2641" s="230">
        <f>L2640/'Summary (banks)'!$L$16</f>
        <v>0</v>
      </c>
      <c r="M2641" s="230">
        <f>M2640/'Summary (banks)'!$M$16</f>
        <v>8.7474608065158863E-5</v>
      </c>
      <c r="N2641" s="230">
        <f>N2640/'Summary (banks)'!$N$16</f>
        <v>0</v>
      </c>
      <c r="O2641" s="230">
        <f>O2640/'Summary (banks)'!$O$16</f>
        <v>0</v>
      </c>
      <c r="P2641" s="230">
        <f>P2640/'Summary (banks)'!$P$16</f>
        <v>0</v>
      </c>
      <c r="Q2641" s="230">
        <f>Q2640/'Summary (banks)'!$Q$16</f>
        <v>0</v>
      </c>
      <c r="R2641" s="230">
        <f>R2640/'Summary (banks)'!$R$16</f>
        <v>0</v>
      </c>
      <c r="S2641" s="230">
        <f>S2640/'Summary (banks)'!$S$16</f>
        <v>0</v>
      </c>
      <c r="T2641" s="230">
        <f>T2640/'Summary (banks)'!$T$16</f>
        <v>8.2826023936720915E-4</v>
      </c>
      <c r="U2641" s="230">
        <f>U2640/'Summary (banks)'!$U$16</f>
        <v>0</v>
      </c>
      <c r="V2641" s="230">
        <f>V2640/'Summary (banks)'!$V$16</f>
        <v>0</v>
      </c>
      <c r="W2641" s="230">
        <f>W2640/'Summary (banks)'!$W$16</f>
        <v>0</v>
      </c>
      <c r="X2641" s="230">
        <f>X2640/'Summary (banks)'!$X$16</f>
        <v>1.4689532023853643E-2</v>
      </c>
      <c r="Y2641" s="204"/>
      <c r="Z2641" s="397"/>
    </row>
    <row r="2642" spans="1:26" s="365" customFormat="1" ht="15.75" thickBot="1" x14ac:dyDescent="0.3">
      <c r="A2642" s="683"/>
      <c r="B2642" s="685"/>
      <c r="C2642" s="359" t="s">
        <v>338</v>
      </c>
      <c r="D2642" s="264">
        <f>D2640/'Summary (banks)'!$D$20</f>
        <v>4.6491828954428626E-4</v>
      </c>
      <c r="E2642" s="264">
        <f>E2640/'Summary (banks)'!$E$20</f>
        <v>0</v>
      </c>
      <c r="F2642" s="264">
        <f>F2640/'Summary (banks)'!$F$20</f>
        <v>0</v>
      </c>
      <c r="G2642" s="264">
        <f>G2640/'Summary (banks)'!$G$20</f>
        <v>0</v>
      </c>
      <c r="H2642" s="264">
        <f>H2640/'Summary (banks)'!$H$20</f>
        <v>0</v>
      </c>
      <c r="I2642" s="264">
        <f>I2640/'Summary (banks)'!$I$20</f>
        <v>0</v>
      </c>
      <c r="J2642" s="264">
        <f>J2640/'Summary (banks)'!$J$20</f>
        <v>0</v>
      </c>
      <c r="K2642" s="264">
        <f>K2640/'Summary (banks)'!$K$20</f>
        <v>0</v>
      </c>
      <c r="L2642" s="264">
        <f>L2640/'Summary (banks)'!$L$20</f>
        <v>0</v>
      </c>
      <c r="M2642" s="264">
        <f>M2640/'Summary (banks)'!$M$20</f>
        <v>7.722007722007722E-4</v>
      </c>
      <c r="N2642" s="264">
        <f>N2640/'Summary (banks)'!$N$20</f>
        <v>0</v>
      </c>
      <c r="O2642" s="264">
        <f>O2640/'Summary (banks)'!$O$20</f>
        <v>0</v>
      </c>
      <c r="P2642" s="264">
        <f>P2640/'Summary (banks)'!$P$20</f>
        <v>0</v>
      </c>
      <c r="Q2642" s="264">
        <f>Q2640/'Summary (banks)'!$Q$20</f>
        <v>0</v>
      </c>
      <c r="R2642" s="264">
        <f>R2640/'Summary (banks)'!$R$20</f>
        <v>0</v>
      </c>
      <c r="S2642" s="264">
        <f>S2640/'Summary (banks)'!$S$20</f>
        <v>0</v>
      </c>
      <c r="T2642" s="264">
        <f>T2640/'Summary (banks)'!$T$20</f>
        <v>1.3723068478111707E-3</v>
      </c>
      <c r="U2642" s="264">
        <f>U2640/'Summary (banks)'!$U$20</f>
        <v>0</v>
      </c>
      <c r="V2642" s="264">
        <f>V2640/'Summary (banks)'!$V$20</f>
        <v>0</v>
      </c>
      <c r="W2642" s="264">
        <f>W2640/'Summary (banks)'!$W$20</f>
        <v>0</v>
      </c>
      <c r="X2642" s="264">
        <f>X2640/'Summary (banks)'!$X$20</f>
        <v>1.9186762893856714E-2</v>
      </c>
      <c r="Y2642" s="360"/>
      <c r="Z2642" s="397"/>
    </row>
    <row r="2643" spans="1:26" s="230" customFormat="1" ht="15" customHeight="1" thickTop="1" thickBot="1" x14ac:dyDescent="0.3">
      <c r="A2643" s="683"/>
      <c r="B2643" s="685"/>
      <c r="C2643" s="190" t="s">
        <v>405</v>
      </c>
      <c r="D2643" s="188"/>
      <c r="E2643" s="190"/>
      <c r="F2643" s="190"/>
      <c r="G2643" s="190"/>
      <c r="H2643" s="188"/>
      <c r="I2643" s="188"/>
      <c r="J2643" s="190"/>
      <c r="K2643" s="190"/>
      <c r="L2643" s="190"/>
      <c r="M2643" s="190"/>
      <c r="N2643" s="190"/>
      <c r="O2643" s="190"/>
      <c r="P2643" s="188"/>
      <c r="Q2643" s="188"/>
      <c r="R2643" s="190"/>
      <c r="S2643" s="190"/>
      <c r="T2643" s="188"/>
      <c r="U2643" s="188"/>
      <c r="V2643" s="188"/>
      <c r="W2643" s="188"/>
      <c r="X2643" s="188"/>
      <c r="Y2643" s="190"/>
      <c r="Z2643" s="405"/>
    </row>
    <row r="2644" spans="1:26" s="204" customFormat="1" ht="15.75" thickBot="1" x14ac:dyDescent="0.3">
      <c r="A2644" s="683"/>
      <c r="B2644" s="686"/>
      <c r="C2644" s="191" t="s">
        <v>406</v>
      </c>
      <c r="D2644" s="192"/>
      <c r="E2644" s="192"/>
      <c r="F2644" s="192"/>
      <c r="G2644" s="192"/>
      <c r="H2644" s="192"/>
      <c r="I2644" s="192"/>
      <c r="J2644" s="192"/>
      <c r="K2644" s="192"/>
      <c r="L2644" s="192"/>
      <c r="M2644" s="192"/>
      <c r="N2644" s="192"/>
      <c r="O2644" s="192"/>
      <c r="P2644" s="192"/>
      <c r="Q2644" s="192"/>
      <c r="R2644" s="192"/>
      <c r="S2644" s="192"/>
      <c r="T2644" s="192"/>
      <c r="U2644" s="192"/>
      <c r="V2644" s="192"/>
      <c r="W2644" s="192"/>
      <c r="X2644" s="192"/>
      <c r="Y2644" s="192"/>
      <c r="Z2644" s="398"/>
    </row>
    <row r="2645" spans="1:26" s="23" customFormat="1" ht="16.5" thickTop="1" thickBot="1" x14ac:dyDescent="0.3">
      <c r="A2645" s="683"/>
      <c r="B2645" s="687" t="s">
        <v>82</v>
      </c>
      <c r="C2645" s="200" t="s">
        <v>91</v>
      </c>
      <c r="D2645" s="200">
        <f>D2637/D2634</f>
        <v>0.1928579319487406</v>
      </c>
      <c r="E2645" s="200" t="e">
        <f>E2637/E2634</f>
        <v>#DIV/0!</v>
      </c>
      <c r="F2645" s="200" t="e">
        <f t="shared" ref="F2645:X2645" si="171">F2637/F2634</f>
        <v>#DIV/0!</v>
      </c>
      <c r="G2645" s="200" t="e">
        <f t="shared" si="171"/>
        <v>#DIV/0!</v>
      </c>
      <c r="H2645" s="200" t="e">
        <f t="shared" si="171"/>
        <v>#DIV/0!</v>
      </c>
      <c r="I2645" s="200" t="e">
        <f t="shared" si="171"/>
        <v>#DIV/0!</v>
      </c>
      <c r="J2645" s="200" t="e">
        <f t="shared" si="171"/>
        <v>#DIV/0!</v>
      </c>
      <c r="K2645" s="200" t="e">
        <f t="shared" si="171"/>
        <v>#DIV/0!</v>
      </c>
      <c r="L2645" s="200">
        <f t="shared" si="171"/>
        <v>0</v>
      </c>
      <c r="M2645" s="200" t="e">
        <f t="shared" si="171"/>
        <v>#DIV/0!</v>
      </c>
      <c r="N2645" s="200" t="e">
        <f t="shared" si="171"/>
        <v>#DIV/0!</v>
      </c>
      <c r="O2645" s="200" t="e">
        <f t="shared" si="171"/>
        <v>#DIV/0!</v>
      </c>
      <c r="P2645" s="200" t="e">
        <f t="shared" si="171"/>
        <v>#DIV/0!</v>
      </c>
      <c r="Q2645" s="200" t="e">
        <f t="shared" si="171"/>
        <v>#DIV/0!</v>
      </c>
      <c r="R2645" s="200" t="e">
        <f t="shared" si="171"/>
        <v>#DIV/0!</v>
      </c>
      <c r="S2645" s="200" t="e">
        <f t="shared" si="171"/>
        <v>#DIV/0!</v>
      </c>
      <c r="T2645" s="200">
        <f t="shared" si="171"/>
        <v>0.1363762486126526</v>
      </c>
      <c r="U2645" s="200" t="e">
        <f t="shared" si="171"/>
        <v>#DIV/0!</v>
      </c>
      <c r="V2645" s="200" t="e">
        <f t="shared" si="171"/>
        <v>#DIV/0!</v>
      </c>
      <c r="W2645" s="200" t="e">
        <f t="shared" si="171"/>
        <v>#DIV/0!</v>
      </c>
      <c r="X2645" s="200">
        <f t="shared" si="171"/>
        <v>0.21428571428571427</v>
      </c>
      <c r="Y2645" s="200"/>
      <c r="Z2645" s="406" t="e">
        <f>MEDIAN(E2645:X2645)</f>
        <v>#DIV/0!</v>
      </c>
    </row>
    <row r="2646" spans="1:26" s="204" customFormat="1" ht="15.75" thickBot="1" x14ac:dyDescent="0.3">
      <c r="A2646" s="683"/>
      <c r="B2646" s="688"/>
      <c r="C2646" s="193" t="s">
        <v>407</v>
      </c>
      <c r="Z2646" s="397"/>
    </row>
    <row r="2647" spans="1:26" s="204" customFormat="1" ht="15.75" thickBot="1" x14ac:dyDescent="0.3">
      <c r="A2647" s="683"/>
      <c r="B2647" s="688"/>
      <c r="C2647" s="188" t="s">
        <v>497</v>
      </c>
      <c r="D2647" s="233">
        <f t="shared" ref="D2647:X2647" si="172">D2634/D2640</f>
        <v>6.6436697247706414E-2</v>
      </c>
      <c r="E2647" s="188" t="e">
        <f t="shared" si="172"/>
        <v>#DIV/0!</v>
      </c>
      <c r="F2647" s="188" t="e">
        <f t="shared" si="172"/>
        <v>#DIV/0!</v>
      </c>
      <c r="G2647" s="188" t="e">
        <f t="shared" si="172"/>
        <v>#DIV/0!</v>
      </c>
      <c r="H2647" s="188" t="e">
        <f t="shared" si="172"/>
        <v>#DIV/0!</v>
      </c>
      <c r="I2647" s="188" t="e">
        <f t="shared" si="172"/>
        <v>#DIV/0!</v>
      </c>
      <c r="J2647" s="188" t="e">
        <f t="shared" si="172"/>
        <v>#DIV/0!</v>
      </c>
      <c r="K2647" s="188" t="e">
        <f t="shared" si="172"/>
        <v>#DIV/0!</v>
      </c>
      <c r="L2647" s="188" t="e">
        <f t="shared" si="172"/>
        <v>#DIV/0!</v>
      </c>
      <c r="M2647" s="188">
        <f t="shared" si="172"/>
        <v>0</v>
      </c>
      <c r="N2647" s="188" t="e">
        <f t="shared" si="172"/>
        <v>#DIV/0!</v>
      </c>
      <c r="O2647" s="188" t="e">
        <f t="shared" si="172"/>
        <v>#DIV/0!</v>
      </c>
      <c r="P2647" s="188" t="e">
        <f t="shared" si="172"/>
        <v>#DIV/0!</v>
      </c>
      <c r="Q2647" s="188" t="e">
        <f t="shared" si="172"/>
        <v>#DIV/0!</v>
      </c>
      <c r="R2647" s="188" t="e">
        <f t="shared" si="172"/>
        <v>#DIV/0!</v>
      </c>
      <c r="S2647" s="188" t="e">
        <f t="shared" si="172"/>
        <v>#DIV/0!</v>
      </c>
      <c r="T2647" s="188">
        <f t="shared" si="172"/>
        <v>7.2080000000000005E-2</v>
      </c>
      <c r="U2647" s="188" t="e">
        <f t="shared" si="172"/>
        <v>#DIV/0!</v>
      </c>
      <c r="V2647" s="188" t="e">
        <f t="shared" si="172"/>
        <v>#DIV/0!</v>
      </c>
      <c r="W2647" s="188" t="e">
        <f t="shared" si="172"/>
        <v>#DIV/0!</v>
      </c>
      <c r="X2647" s="188">
        <f t="shared" si="172"/>
        <v>6.4220183486238536E-2</v>
      </c>
      <c r="Y2647" s="188"/>
      <c r="Z2647" s="404"/>
    </row>
    <row r="2648" spans="1:26" s="204" customFormat="1" x14ac:dyDescent="0.25">
      <c r="A2648" s="683"/>
      <c r="B2648" s="688"/>
      <c r="C2648" s="189" t="s">
        <v>445</v>
      </c>
      <c r="D2648" s="234">
        <f>D2647/'Summary (banks)'!$D$81</f>
        <v>1.4775269556569641</v>
      </c>
      <c r="E2648" s="230" t="e">
        <f>E2647/'Summary (banks)'!$E$81</f>
        <v>#DIV/0!</v>
      </c>
      <c r="F2648" s="230" t="e">
        <f>F2647/'Summary (banks)'!$F$81</f>
        <v>#DIV/0!</v>
      </c>
      <c r="G2648" s="230" t="e">
        <f>G2647/'Summary (banks)'!$G$81</f>
        <v>#DIV/0!</v>
      </c>
      <c r="H2648" s="230" t="e">
        <f>H2647/'Summary (banks)'!$H$81</f>
        <v>#DIV/0!</v>
      </c>
      <c r="I2648" s="230" t="e">
        <f>I2647/'Summary (banks)'!$I$81</f>
        <v>#DIV/0!</v>
      </c>
      <c r="J2648" s="230" t="e">
        <f>J2647/'Summary (banks)'!$J$81</f>
        <v>#DIV/0!</v>
      </c>
      <c r="K2648" s="230" t="e">
        <f>K2647/'Summary (banks)'!$K$81</f>
        <v>#DIV/0!</v>
      </c>
      <c r="L2648" s="230" t="e">
        <f>L2647/'Summary (banks)'!$L$81</f>
        <v>#DIV/0!</v>
      </c>
      <c r="M2648" s="230">
        <f>M2647/'Summary (banks)'!$M$81</f>
        <v>0</v>
      </c>
      <c r="N2648" s="230" t="e">
        <f>N2647/'Summary (banks)'!$N$81</f>
        <v>#DIV/0!</v>
      </c>
      <c r="O2648" s="230" t="e">
        <f>O2647/'Summary (banks)'!$O$81</f>
        <v>#DIV/0!</v>
      </c>
      <c r="P2648" s="230" t="e">
        <f>P2647/'Summary (banks)'!$P$81</f>
        <v>#DIV/0!</v>
      </c>
      <c r="Q2648" s="230" t="e">
        <f>Q2647/'Summary (banks)'!$Q$81</f>
        <v>#DIV/0!</v>
      </c>
      <c r="R2648" s="230" t="e">
        <f>R2647/'Summary (banks)'!$R$81</f>
        <v>#DIV/0!</v>
      </c>
      <c r="S2648" s="230" t="e">
        <f>S2647/'Summary (banks)'!$S$81</f>
        <v>#DIV/0!</v>
      </c>
      <c r="T2648" s="230">
        <f>T2647/'Summary (banks)'!$T$81</f>
        <v>4.0865005127742799</v>
      </c>
      <c r="U2648" s="230" t="e">
        <f>U2647/'Summary (banks)'!$U$81</f>
        <v>#DIV/0!</v>
      </c>
      <c r="V2648" s="230" t="e">
        <f>V2647/'Summary (banks)'!$V$81</f>
        <v>#DIV/0!</v>
      </c>
      <c r="W2648" s="230" t="e">
        <f>W2647/'Summary (banks)'!$W$81</f>
        <v>#DIV/0!</v>
      </c>
      <c r="X2648" s="230">
        <f>X2647/'Summary (banks)'!$X$81</f>
        <v>0.40521242900830057</v>
      </c>
      <c r="Z2648" s="397"/>
    </row>
    <row r="2649" spans="1:26" s="364" customFormat="1" x14ac:dyDescent="0.25">
      <c r="A2649" s="683"/>
      <c r="B2649" s="688"/>
      <c r="C2649" s="359" t="s">
        <v>446</v>
      </c>
      <c r="D2649" s="363">
        <f>D2647/'Summary (banks)'!$D$84</f>
        <v>1.1506169860449225</v>
      </c>
      <c r="E2649" s="264" t="e">
        <f>E2647/'Summary (banks)'!$E$84</f>
        <v>#DIV/0!</v>
      </c>
      <c r="F2649" s="264" t="e">
        <f>F2647/'Summary (banks)'!$F$84</f>
        <v>#DIV/0!</v>
      </c>
      <c r="G2649" s="264" t="e">
        <f>G2647/'Summary (banks)'!$G$84</f>
        <v>#DIV/0!</v>
      </c>
      <c r="H2649" s="264" t="e">
        <f>H2647/'Summary (banks)'!$H$84</f>
        <v>#DIV/0!</v>
      </c>
      <c r="I2649" s="264" t="e">
        <f>I2647/'Summary (banks)'!$I$84</f>
        <v>#DIV/0!</v>
      </c>
      <c r="J2649" s="264" t="e">
        <f>J2647/'Summary (banks)'!$J$84</f>
        <v>#DIV/0!</v>
      </c>
      <c r="K2649" s="264" t="e">
        <f>K2647/'Summary (banks)'!$K$84</f>
        <v>#DIV/0!</v>
      </c>
      <c r="L2649" s="264" t="e">
        <f>L2647/'Summary (banks)'!$L$84</f>
        <v>#DIV/0!</v>
      </c>
      <c r="M2649" s="264">
        <f>M2647/'Summary (banks)'!$M$84</f>
        <v>0</v>
      </c>
      <c r="N2649" s="264" t="e">
        <f>N2647/'Summary (banks)'!$N$84</f>
        <v>#DIV/0!</v>
      </c>
      <c r="O2649" s="264" t="e">
        <f>O2647/'Summary (banks)'!$O$84</f>
        <v>#DIV/0!</v>
      </c>
      <c r="P2649" s="264" t="e">
        <f>P2647/'Summary (banks)'!$P$84</f>
        <v>#DIV/0!</v>
      </c>
      <c r="Q2649" s="264" t="e">
        <f>Q2647/'Summary (banks)'!$Q$84</f>
        <v>#DIV/0!</v>
      </c>
      <c r="R2649" s="264" t="e">
        <f>R2647/'Summary (banks)'!$R$84</f>
        <v>#DIV/0!</v>
      </c>
      <c r="S2649" s="264" t="e">
        <f>S2647/'Summary (banks)'!$S$84</f>
        <v>#DIV/0!</v>
      </c>
      <c r="T2649" s="264">
        <f>T2647/'Summary (banks)'!$T$84</f>
        <v>1.8729107608572408</v>
      </c>
      <c r="U2649" s="264" t="e">
        <f>U2647/'Summary (banks)'!$U$84</f>
        <v>#DIV/0!</v>
      </c>
      <c r="V2649" s="264" t="e">
        <f>V2647/'Summary (banks)'!$V$84</f>
        <v>#DIV/0!</v>
      </c>
      <c r="W2649" s="264" t="e">
        <f>W2647/'Summary (banks)'!$W$84</f>
        <v>#DIV/0!</v>
      </c>
      <c r="X2649" s="264">
        <f>X2647/'Summary (banks)'!$X$84</f>
        <v>0.3712387304862082</v>
      </c>
      <c r="Y2649" s="360"/>
      <c r="Z2649" s="397"/>
    </row>
    <row r="2650" spans="1:26" s="204" customFormat="1" ht="15.75" thickBot="1" x14ac:dyDescent="0.3">
      <c r="A2650" s="683"/>
      <c r="B2650" s="688"/>
      <c r="C2650" s="372" t="s">
        <v>447</v>
      </c>
      <c r="D2650" s="234">
        <f>D2647/'Summary (banks)'!$D$92</f>
        <v>1.5906667857213386</v>
      </c>
      <c r="E2650" s="230" t="e">
        <f>E2647/'Summary (banks)'!$E$86</f>
        <v>#DIV/0!</v>
      </c>
      <c r="F2650" s="230" t="e">
        <f>F2647/'Summary (banks)'!$F$86</f>
        <v>#DIV/0!</v>
      </c>
      <c r="G2650" s="230" t="e">
        <f>G2647/'Summary (banks)'!$G$86</f>
        <v>#DIV/0!</v>
      </c>
      <c r="H2650" s="230" t="e">
        <f>H2647/'Summary (banks)'!$H$86</f>
        <v>#DIV/0!</v>
      </c>
      <c r="I2650" s="230" t="e">
        <f>I2647/'Summary (banks)'!$I$86</f>
        <v>#DIV/0!</v>
      </c>
      <c r="J2650" s="230" t="e">
        <f>J2647/'Summary (banks)'!$J$86</f>
        <v>#DIV/0!</v>
      </c>
      <c r="K2650" s="230" t="e">
        <f>K2647/'Summary (banks)'!$K$86</f>
        <v>#DIV/0!</v>
      </c>
      <c r="L2650" s="230" t="e">
        <f>L2647/'Summary (banks)'!$L$86</f>
        <v>#DIV/0!</v>
      </c>
      <c r="M2650" s="230">
        <f>M2647/'Summary (banks)'!$M$86</f>
        <v>0</v>
      </c>
      <c r="N2650" s="230" t="e">
        <f>N2647/'Summary (banks)'!$N$86</f>
        <v>#DIV/0!</v>
      </c>
      <c r="O2650" s="230" t="e">
        <f>O2647/'Summary (banks)'!$O$86</f>
        <v>#DIV/0!</v>
      </c>
      <c r="P2650" s="230" t="e">
        <f>P2647/'Summary (banks)'!$P$86</f>
        <v>#DIV/0!</v>
      </c>
      <c r="Q2650" s="230" t="e">
        <f>Q2647/'Summary (banks)'!$Q$86</f>
        <v>#DIV/0!</v>
      </c>
      <c r="R2650" s="230" t="e">
        <f>R2647/'Summary (banks)'!$R$86</f>
        <v>#DIV/0!</v>
      </c>
      <c r="S2650" s="230" t="e">
        <f>S2647/'Summary (banks)'!$S$86</f>
        <v>#DIV/0!</v>
      </c>
      <c r="T2650" s="230">
        <f>T2647/'Summary (banks)'!$T$86</f>
        <v>0.78256371251855261</v>
      </c>
      <c r="U2650" s="230" t="e">
        <f>U2647/'Summary (banks)'!$U$86</f>
        <v>#DIV/0!</v>
      </c>
      <c r="V2650" s="230" t="e">
        <f>V2647/'Summary (banks)'!$V$86</f>
        <v>#DIV/0!</v>
      </c>
      <c r="W2650" s="230" t="e">
        <f>W2647/'Summary (banks)'!$W$86</f>
        <v>#DIV/0!</v>
      </c>
      <c r="X2650" s="230">
        <f>X2647/'Summary (banks)'!$X$86</f>
        <v>0.13504738173443578</v>
      </c>
      <c r="Z2650" s="397"/>
    </row>
    <row r="2651" spans="1:26" s="230" customFormat="1" ht="15.75" thickBot="1" x14ac:dyDescent="0.3">
      <c r="A2651" s="683"/>
      <c r="B2651" s="688"/>
      <c r="C2651" s="201" t="s">
        <v>498</v>
      </c>
      <c r="D2651" s="201">
        <f t="shared" ref="D2651:X2651" si="173">D2634/D2631</f>
        <v>0.36911533834893062</v>
      </c>
      <c r="E2651" s="201" t="e">
        <f t="shared" si="173"/>
        <v>#DIV/0!</v>
      </c>
      <c r="F2651" s="201" t="e">
        <f t="shared" si="173"/>
        <v>#DIV/0!</v>
      </c>
      <c r="G2651" s="201" t="e">
        <f t="shared" si="173"/>
        <v>#DIV/0!</v>
      </c>
      <c r="H2651" s="201" t="e">
        <f t="shared" si="173"/>
        <v>#DIV/0!</v>
      </c>
      <c r="I2651" s="201" t="e">
        <f t="shared" si="173"/>
        <v>#DIV/0!</v>
      </c>
      <c r="J2651" s="201" t="e">
        <f t="shared" si="173"/>
        <v>#DIV/0!</v>
      </c>
      <c r="K2651" s="201" t="e">
        <f t="shared" si="173"/>
        <v>#DIV/0!</v>
      </c>
      <c r="L2651" s="201" t="e">
        <f t="shared" si="173"/>
        <v>#DIV/0!</v>
      </c>
      <c r="M2651" s="201" t="e">
        <f t="shared" si="173"/>
        <v>#DIV/0!</v>
      </c>
      <c r="N2651" s="201" t="e">
        <f t="shared" si="173"/>
        <v>#DIV/0!</v>
      </c>
      <c r="O2651" s="201">
        <f t="shared" si="173"/>
        <v>0</v>
      </c>
      <c r="P2651" s="201" t="e">
        <f t="shared" si="173"/>
        <v>#DIV/0!</v>
      </c>
      <c r="Q2651" s="201" t="e">
        <f t="shared" si="173"/>
        <v>#DIV/0!</v>
      </c>
      <c r="R2651" s="201" t="e">
        <f t="shared" si="173"/>
        <v>#DIV/0!</v>
      </c>
      <c r="S2651" s="201" t="e">
        <f t="shared" si="173"/>
        <v>#DIV/0!</v>
      </c>
      <c r="T2651" s="201">
        <f t="shared" si="173"/>
        <v>0.35871404399323181</v>
      </c>
      <c r="U2651" s="201" t="e">
        <f t="shared" si="173"/>
        <v>#DIV/0!</v>
      </c>
      <c r="V2651" s="201" t="e">
        <f t="shared" si="173"/>
        <v>#DIV/0!</v>
      </c>
      <c r="W2651" s="201" t="e">
        <f t="shared" si="173"/>
        <v>#DIV/0!</v>
      </c>
      <c r="X2651" s="201">
        <f t="shared" si="173"/>
        <v>0.36842105263157893</v>
      </c>
      <c r="Y2651" s="201"/>
      <c r="Z2651" s="407"/>
    </row>
    <row r="2652" spans="1:26" s="230" customFormat="1" x14ac:dyDescent="0.25">
      <c r="A2652" s="683"/>
      <c r="B2652" s="688"/>
      <c r="C2652" s="382" t="s">
        <v>445</v>
      </c>
      <c r="D2652" s="230">
        <f>D2651/'Summary (banks)'!$D$94</f>
        <v>1.9113761393464741</v>
      </c>
      <c r="E2652" s="230" t="e">
        <f>E2651/'Summary (banks)'!$E$94</f>
        <v>#DIV/0!</v>
      </c>
      <c r="F2652" s="230" t="e">
        <f>F2651/'Summary (banks)'!$F$94</f>
        <v>#DIV/0!</v>
      </c>
      <c r="G2652" s="230" t="e">
        <f>G2651/'Summary (banks)'!$G$94</f>
        <v>#DIV/0!</v>
      </c>
      <c r="H2652" s="230" t="e">
        <f>H2651/'Summary (banks)'!$H$94</f>
        <v>#DIV/0!</v>
      </c>
      <c r="I2652" s="230" t="e">
        <f>I2651/'Summary (banks)'!$I$94</f>
        <v>#DIV/0!</v>
      </c>
      <c r="J2652" s="230" t="e">
        <f>J2651/'Summary (banks)'!$J$94</f>
        <v>#DIV/0!</v>
      </c>
      <c r="K2652" s="230" t="e">
        <f>K2651/'Summary (banks)'!$K$94</f>
        <v>#DIV/0!</v>
      </c>
      <c r="L2652" s="230" t="e">
        <f>L2651/'Summary (banks)'!$L$94</f>
        <v>#DIV/0!</v>
      </c>
      <c r="M2652" s="230" t="e">
        <f>M2651/'Summary (banks)'!$M$94</f>
        <v>#DIV/0!</v>
      </c>
      <c r="N2652" s="230" t="e">
        <f>N2651/'Summary (banks)'!$N$94</f>
        <v>#DIV/0!</v>
      </c>
      <c r="O2652" s="230">
        <f>O2651/'Summary (banks)'!$O$94</f>
        <v>0</v>
      </c>
      <c r="P2652" s="230" t="e">
        <f>P2651/'Summary (banks)'!$P$94</f>
        <v>#DIV/0!</v>
      </c>
      <c r="Q2652" s="230" t="e">
        <f>Q2651/'Summary (banks)'!$Q$94</f>
        <v>#DIV/0!</v>
      </c>
      <c r="R2652" s="230" t="e">
        <f>R2651/'Summary (banks)'!$R$94</f>
        <v>#DIV/0!</v>
      </c>
      <c r="S2652" s="230" t="e">
        <f>S2651/'Summary (banks)'!$S$94</f>
        <v>#DIV/0!</v>
      </c>
      <c r="T2652" s="230">
        <f>T2651/'Summary (banks)'!$T$94</f>
        <v>3.5923409372079691</v>
      </c>
      <c r="U2652" s="230" t="e">
        <f>U2651/'Summary (banks)'!$U$94</f>
        <v>#DIV/0!</v>
      </c>
      <c r="V2652" s="230" t="e">
        <f>V2651/'Summary (banks)'!$V$94</f>
        <v>#DIV/0!</v>
      </c>
      <c r="W2652" s="230" t="e">
        <f>W2651/'Summary (banks)'!$W$94</f>
        <v>#DIV/0!</v>
      </c>
      <c r="X2652" s="230">
        <f>X2651/'Summary (banks)'!$X$94</f>
        <v>0.79425125313283207</v>
      </c>
      <c r="Z2652" s="399"/>
    </row>
    <row r="2653" spans="1:26" s="386" customFormat="1" x14ac:dyDescent="0.25">
      <c r="A2653" s="683"/>
      <c r="B2653" s="688"/>
      <c r="C2653" s="383" t="s">
        <v>446</v>
      </c>
      <c r="D2653" s="264">
        <f>D2651/'Summary (banks)'!$D$97</f>
        <v>1.3980210547413536</v>
      </c>
      <c r="E2653" s="264" t="e">
        <f>E2651/'Summary (banks)'!$E$97</f>
        <v>#DIV/0!</v>
      </c>
      <c r="F2653" s="264" t="e">
        <f>F2651/'Summary (banks)'!$F$97</f>
        <v>#DIV/0!</v>
      </c>
      <c r="G2653" s="264" t="e">
        <f>G2651/'Summary (banks)'!$G$97</f>
        <v>#DIV/0!</v>
      </c>
      <c r="H2653" s="264" t="e">
        <f>H2651/'Summary (banks)'!$H$97</f>
        <v>#DIV/0!</v>
      </c>
      <c r="I2653" s="264" t="e">
        <f>I2651/'Summary (banks)'!$I$97</f>
        <v>#DIV/0!</v>
      </c>
      <c r="J2653" s="264" t="e">
        <f>J2651/'Summary (banks)'!$J$97</f>
        <v>#DIV/0!</v>
      </c>
      <c r="K2653" s="264" t="e">
        <f>K2651/'Summary (banks)'!$K$97</f>
        <v>#DIV/0!</v>
      </c>
      <c r="L2653" s="264" t="e">
        <f>L2651/'Summary (banks)'!$L$97</f>
        <v>#DIV/0!</v>
      </c>
      <c r="M2653" s="264" t="e">
        <f>M2651/'Summary (banks)'!$M$97</f>
        <v>#DIV/0!</v>
      </c>
      <c r="N2653" s="264" t="e">
        <f>N2651/'Summary (banks)'!$N$97</f>
        <v>#DIV/0!</v>
      </c>
      <c r="O2653" s="264">
        <f>O2651/'Summary (banks)'!$O$97</f>
        <v>0</v>
      </c>
      <c r="P2653" s="264" t="e">
        <f>P2651/'Summary (banks)'!$P$97</f>
        <v>#DIV/0!</v>
      </c>
      <c r="Q2653" s="264" t="e">
        <f>Q2651/'Summary (banks)'!$Q$97</f>
        <v>#DIV/0!</v>
      </c>
      <c r="R2653" s="264" t="e">
        <f>R2651/'Summary (banks)'!$R$97</f>
        <v>#DIV/0!</v>
      </c>
      <c r="S2653" s="264" t="e">
        <f>S2651/'Summary (banks)'!$S$97</f>
        <v>#DIV/0!</v>
      </c>
      <c r="T2653" s="264">
        <f>T2651/'Summary (banks)'!$T$97</f>
        <v>1.5444758013945561</v>
      </c>
      <c r="U2653" s="264" t="e">
        <f>U2651/'Summary (banks)'!$U$97</f>
        <v>#DIV/0!</v>
      </c>
      <c r="V2653" s="264" t="e">
        <f>V2651/'Summary (banks)'!$V$97</f>
        <v>#DIV/0!</v>
      </c>
      <c r="W2653" s="264" t="e">
        <f>W2651/'Summary (banks)'!$W$97</f>
        <v>#DIV/0!</v>
      </c>
      <c r="X2653" s="264">
        <f>X2651/'Summary (banks)'!$X$97</f>
        <v>0.67929681746977466</v>
      </c>
      <c r="Y2653" s="264"/>
      <c r="Z2653" s="399"/>
    </row>
    <row r="2654" spans="1:26" s="230" customFormat="1" x14ac:dyDescent="0.25">
      <c r="A2654" s="683"/>
      <c r="B2654" s="688"/>
      <c r="C2654" s="385" t="s">
        <v>447</v>
      </c>
      <c r="D2654" s="230">
        <f>D2651/'Summary (banks)'!$D$105</f>
        <v>1.701406304733716</v>
      </c>
      <c r="E2654" s="230" t="e">
        <f>E2651/'Summary (banks)'!$E$99</f>
        <v>#DIV/0!</v>
      </c>
      <c r="F2654" s="230" t="e">
        <f>F2651/'Summary (banks)'!$F$99</f>
        <v>#DIV/0!</v>
      </c>
      <c r="G2654" s="230" t="e">
        <f>G2651/'Summary (banks)'!$G$99</f>
        <v>#DIV/0!</v>
      </c>
      <c r="H2654" s="230" t="e">
        <f>H2651/'Summary (banks)'!$H$99</f>
        <v>#DIV/0!</v>
      </c>
      <c r="I2654" s="230" t="e">
        <f>I2651/'Summary (banks)'!$I$99</f>
        <v>#DIV/0!</v>
      </c>
      <c r="J2654" s="230" t="e">
        <f>J2651/'Summary (banks)'!$J$99</f>
        <v>#DIV/0!</v>
      </c>
      <c r="K2654" s="230" t="e">
        <f>K2651/'Summary (banks)'!$K$99</f>
        <v>#DIV/0!</v>
      </c>
      <c r="L2654" s="230" t="e">
        <f>L2651/'Summary (banks)'!$L$99</f>
        <v>#DIV/0!</v>
      </c>
      <c r="M2654" s="230" t="e">
        <f>M2651/'Summary (banks)'!$M$99</f>
        <v>#DIV/0!</v>
      </c>
      <c r="N2654" s="230" t="e">
        <f>N2651/'Summary (banks)'!$N$99</f>
        <v>#DIV/0!</v>
      </c>
      <c r="O2654" s="230">
        <f>O2651/'Summary (banks)'!$O$99</f>
        <v>0</v>
      </c>
      <c r="P2654" s="230" t="e">
        <f>P2651/'Summary (banks)'!$P$99</f>
        <v>#DIV/0!</v>
      </c>
      <c r="Q2654" s="230" t="e">
        <f>Q2651/'Summary (banks)'!$Q$99</f>
        <v>#DIV/0!</v>
      </c>
      <c r="R2654" s="230" t="e">
        <f>R2651/'Summary (banks)'!$R$99</f>
        <v>#DIV/0!</v>
      </c>
      <c r="S2654" s="230" t="e">
        <f>S2651/'Summary (banks)'!$S$99</f>
        <v>#DIV/0!</v>
      </c>
      <c r="T2654" s="230">
        <f>T2651/'Summary (banks)'!$T$99</f>
        <v>1.4970064103720779</v>
      </c>
      <c r="U2654" s="230" t="e">
        <f>U2651/'Summary (banks)'!$U$99</f>
        <v>#DIV/0!</v>
      </c>
      <c r="V2654" s="230" t="e">
        <f>V2651/'Summary (banks)'!$V$99</f>
        <v>#DIV/0!</v>
      </c>
      <c r="W2654" s="230" t="e">
        <f>W2651/'Summary (banks)'!$W$99</f>
        <v>#DIV/0!</v>
      </c>
      <c r="X2654" s="230">
        <f>X2651/'Summary (banks)'!$X$99</f>
        <v>0.57309941520467833</v>
      </c>
      <c r="Z2654" s="399"/>
    </row>
    <row r="2655" spans="1:26" s="51" customFormat="1" x14ac:dyDescent="0.25">
      <c r="A2655" s="423"/>
      <c r="B2655" s="423"/>
      <c r="C2655" s="424"/>
      <c r="D2655" s="425"/>
      <c r="E2655" s="426"/>
      <c r="F2655" s="426"/>
      <c r="G2655" s="426"/>
      <c r="H2655" s="426"/>
      <c r="I2655" s="426"/>
      <c r="J2655" s="426"/>
      <c r="K2655" s="426"/>
      <c r="L2655" s="426"/>
      <c r="M2655" s="426"/>
      <c r="N2655" s="426"/>
      <c r="O2655" s="426"/>
      <c r="P2655" s="426"/>
      <c r="Q2655" s="426"/>
      <c r="R2655" s="426"/>
      <c r="S2655" s="426"/>
      <c r="T2655" s="426"/>
      <c r="U2655" s="426"/>
      <c r="V2655" s="426"/>
      <c r="W2655" s="426"/>
      <c r="X2655" s="426"/>
      <c r="Y2655" s="97"/>
      <c r="Z2655" s="97"/>
    </row>
    <row r="2656" spans="1:26" s="51" customFormat="1" ht="15.75" thickBot="1" x14ac:dyDescent="0.3">
      <c r="A2656" s="423"/>
      <c r="B2656" s="423"/>
      <c r="C2656" s="424"/>
      <c r="D2656" s="425"/>
      <c r="E2656" s="426"/>
      <c r="F2656" s="426"/>
      <c r="G2656" s="426"/>
      <c r="H2656" s="426"/>
      <c r="I2656" s="426"/>
      <c r="J2656" s="426"/>
      <c r="K2656" s="426"/>
      <c r="L2656" s="426"/>
      <c r="M2656" s="426"/>
      <c r="N2656" s="426"/>
      <c r="O2656" s="426"/>
      <c r="P2656" s="426"/>
      <c r="Q2656" s="426"/>
      <c r="R2656" s="426"/>
      <c r="S2656" s="426"/>
      <c r="T2656" s="426"/>
      <c r="U2656" s="426"/>
      <c r="V2656" s="426"/>
      <c r="W2656" s="426"/>
      <c r="X2656" s="426"/>
      <c r="Y2656" s="97"/>
      <c r="Z2656" s="97"/>
    </row>
    <row r="2657" spans="1:26" s="204" customFormat="1" ht="15.75" thickBot="1" x14ac:dyDescent="0.3">
      <c r="A2657" s="682" t="s">
        <v>235</v>
      </c>
      <c r="B2657" s="684" t="s">
        <v>331</v>
      </c>
      <c r="C2657" s="188" t="s">
        <v>2</v>
      </c>
      <c r="D2657" s="203">
        <f>SUM(E2657:X2657)</f>
        <v>2</v>
      </c>
      <c r="E2657" s="203"/>
      <c r="F2657" s="203"/>
      <c r="G2657" s="203"/>
      <c r="H2657" s="203"/>
      <c r="I2657" s="203"/>
      <c r="J2657" s="188"/>
      <c r="K2657" s="188"/>
      <c r="L2657" s="188">
        <f>'Société Générale'!C48</f>
        <v>0</v>
      </c>
      <c r="M2657" s="188">
        <f>'BPCE group'!C37</f>
        <v>2</v>
      </c>
      <c r="N2657" s="188"/>
      <c r="O2657" s="188"/>
      <c r="P2657" s="188"/>
      <c r="Q2657" s="188"/>
      <c r="R2657" s="188"/>
      <c r="S2657" s="188"/>
      <c r="T2657" s="188"/>
      <c r="U2657" s="188"/>
      <c r="V2657" s="188"/>
      <c r="W2657" s="188"/>
      <c r="X2657" s="188"/>
      <c r="Y2657" s="188"/>
      <c r="Z2657" s="404"/>
    </row>
    <row r="2658" spans="1:26" s="23" customFormat="1" x14ac:dyDescent="0.25">
      <c r="A2658" s="683"/>
      <c r="B2658" s="685"/>
      <c r="C2658" s="189" t="s">
        <v>333</v>
      </c>
      <c r="D2658" s="230">
        <f>D2657/'Summary (banks)'!$D$3</f>
        <v>4.0949417973398578E-6</v>
      </c>
      <c r="E2658" s="230">
        <f>E2657/'Summary (banks)'!$E$3</f>
        <v>0</v>
      </c>
      <c r="F2658" s="230">
        <f>F2657/'Summary (banks)'!$F$3</f>
        <v>0</v>
      </c>
      <c r="G2658" s="230">
        <f>G2657/'Summary (banks)'!$G$3</f>
        <v>0</v>
      </c>
      <c r="H2658" s="230">
        <f>H2657/'Summary (banks)'!$H$3</f>
        <v>0</v>
      </c>
      <c r="I2658" s="230">
        <f>I2657/'Summary (banks)'!$I$3</f>
        <v>0</v>
      </c>
      <c r="J2658" s="230">
        <f>J2657/'Summary (banks)'!$J$3</f>
        <v>0</v>
      </c>
      <c r="K2658" s="230">
        <f>K2657/'Summary (banks)'!$K$3</f>
        <v>0</v>
      </c>
      <c r="L2658" s="230">
        <f>L2657/'Summary (banks)'!$L$3</f>
        <v>0</v>
      </c>
      <c r="M2658" s="230">
        <f>M2657/'Summary (banks)'!$M$3</f>
        <v>8.3808246731478382E-5</v>
      </c>
      <c r="N2658" s="230">
        <f>N2657/'Summary (banks)'!$N$3</f>
        <v>0</v>
      </c>
      <c r="O2658" s="230">
        <f>O2657/'Summary (banks)'!$O$3</f>
        <v>0</v>
      </c>
      <c r="P2658" s="230">
        <f>P2657/'Summary (banks)'!$P$3</f>
        <v>0</v>
      </c>
      <c r="Q2658" s="230">
        <f>Q2657/'Summary (banks)'!$Q$3</f>
        <v>0</v>
      </c>
      <c r="R2658" s="230">
        <f>R2657/'Summary (banks)'!$R$3</f>
        <v>0</v>
      </c>
      <c r="S2658" s="230">
        <f>S2657/'Summary (banks)'!$S$3</f>
        <v>0</v>
      </c>
      <c r="T2658" s="230">
        <f>T2657/'Summary (banks)'!$T$3</f>
        <v>0</v>
      </c>
      <c r="U2658" s="230">
        <f>U2657/'Summary (banks)'!$U$3</f>
        <v>0</v>
      </c>
      <c r="V2658" s="230">
        <f>V2657/'Summary (banks)'!$V$3</f>
        <v>0</v>
      </c>
      <c r="W2658" s="230">
        <f>W2657/'Summary (banks)'!$W$3</f>
        <v>0</v>
      </c>
      <c r="X2658" s="230">
        <f>X2657/'Summary (banks)'!$X$3</f>
        <v>0</v>
      </c>
      <c r="Y2658" s="204"/>
      <c r="Z2658" s="397"/>
    </row>
    <row r="2659" spans="1:26" s="360" customFormat="1" ht="15.75" thickBot="1" x14ac:dyDescent="0.3">
      <c r="A2659" s="683"/>
      <c r="B2659" s="685"/>
      <c r="C2659" s="359" t="s">
        <v>334</v>
      </c>
      <c r="D2659" s="264">
        <f>D2657/'Summary (banks)'!$D$7</f>
        <v>7.8015563861004411E-6</v>
      </c>
      <c r="E2659" s="264">
        <f>E2657/'Summary (banks)'!$E$7</f>
        <v>0</v>
      </c>
      <c r="F2659" s="264">
        <f>F2657/'Summary (banks)'!$F$7</f>
        <v>0</v>
      </c>
      <c r="G2659" s="264">
        <f>G2657/'Summary (banks)'!$G$7</f>
        <v>0</v>
      </c>
      <c r="H2659" s="264">
        <f>H2657/'Summary (banks)'!$H$7</f>
        <v>0</v>
      </c>
      <c r="I2659" s="264">
        <f>I2657/'Summary (banks)'!$I$7</f>
        <v>0</v>
      </c>
      <c r="J2659" s="264">
        <f>J2657/'Summary (banks)'!$J$7</f>
        <v>0</v>
      </c>
      <c r="K2659" s="264">
        <f>K2657/'Summary (banks)'!$K$7</f>
        <v>0</v>
      </c>
      <c r="L2659" s="264">
        <f>L2657/'Summary (banks)'!$L$7</f>
        <v>0</v>
      </c>
      <c r="M2659" s="264">
        <f>M2657/'Summary (banks)'!$M$7</f>
        <v>4.2140750105351877E-4</v>
      </c>
      <c r="N2659" s="264">
        <f>N2657/'Summary (banks)'!$N$7</f>
        <v>0</v>
      </c>
      <c r="O2659" s="264">
        <f>O2657/'Summary (banks)'!$O$7</f>
        <v>0</v>
      </c>
      <c r="P2659" s="264">
        <f>P2657/'Summary (banks)'!$P$7</f>
        <v>0</v>
      </c>
      <c r="Q2659" s="264">
        <f>Q2657/'Summary (banks)'!$Q$7</f>
        <v>0</v>
      </c>
      <c r="R2659" s="264">
        <f>R2657/'Summary (banks)'!$R$7</f>
        <v>0</v>
      </c>
      <c r="S2659" s="264">
        <f>S2657/'Summary (banks)'!$S$7</f>
        <v>0</v>
      </c>
      <c r="T2659" s="264">
        <f>T2657/'Summary (banks)'!$T$7</f>
        <v>0</v>
      </c>
      <c r="U2659" s="264">
        <f>U2657/'Summary (banks)'!$U$7</f>
        <v>0</v>
      </c>
      <c r="V2659" s="264">
        <f>V2657/'Summary (banks)'!$V$7</f>
        <v>0</v>
      </c>
      <c r="W2659" s="264">
        <f>W2657/'Summary (banks)'!$W$7</f>
        <v>0</v>
      </c>
      <c r="X2659" s="264">
        <f>X2657/'Summary (banks)'!$X$7</f>
        <v>0</v>
      </c>
      <c r="Z2659" s="397"/>
    </row>
    <row r="2660" spans="1:26" s="204" customFormat="1" ht="15.75" thickBot="1" x14ac:dyDescent="0.3">
      <c r="A2660" s="683"/>
      <c r="B2660" s="685"/>
      <c r="C2660" s="188" t="s">
        <v>6</v>
      </c>
      <c r="D2660" s="203">
        <f>SUM(E2660:X2660)</f>
        <v>2</v>
      </c>
      <c r="E2660" s="203"/>
      <c r="F2660" s="203"/>
      <c r="G2660" s="203"/>
      <c r="H2660" s="203"/>
      <c r="I2660" s="203"/>
      <c r="J2660" s="188"/>
      <c r="K2660" s="188"/>
      <c r="L2660" s="188">
        <f>'Société Générale'!E48</f>
        <v>1</v>
      </c>
      <c r="M2660" s="188">
        <f>'BPCE group'!E37</f>
        <v>1</v>
      </c>
      <c r="N2660" s="188"/>
      <c r="O2660" s="188"/>
      <c r="P2660" s="188"/>
      <c r="Q2660" s="188"/>
      <c r="R2660" s="188"/>
      <c r="S2660" s="188"/>
      <c r="T2660" s="188"/>
      <c r="U2660" s="188"/>
      <c r="V2660" s="188"/>
      <c r="W2660" s="188"/>
      <c r="X2660" s="188"/>
      <c r="Y2660" s="188"/>
      <c r="Z2660" s="404"/>
    </row>
    <row r="2661" spans="1:26" s="23" customFormat="1" x14ac:dyDescent="0.25">
      <c r="A2661" s="683"/>
      <c r="B2661" s="685"/>
      <c r="C2661" s="189" t="s">
        <v>335</v>
      </c>
      <c r="D2661" s="230">
        <f>D2660/'Summary (banks)'!$D$29</f>
        <v>2.1204683821751688E-5</v>
      </c>
      <c r="E2661" s="230">
        <f>E2660/'Summary (banks)'!$E$29</f>
        <v>0</v>
      </c>
      <c r="F2661" s="230">
        <f>F2660/'Summary (banks)'!$F$29</f>
        <v>0</v>
      </c>
      <c r="G2661" s="230">
        <f>G2660/'Summary (banks)'!$G$29</f>
        <v>0</v>
      </c>
      <c r="H2661" s="230">
        <f>H2660/'Summary (banks)'!$H$29</f>
        <v>0</v>
      </c>
      <c r="I2661" s="230">
        <f>I2660/'Summary (banks)'!$I$29</f>
        <v>0</v>
      </c>
      <c r="J2661" s="230">
        <f>J2660/'Summary (banks)'!$J$29</f>
        <v>0</v>
      </c>
      <c r="K2661" s="230">
        <f>K2660/'Summary (banks)'!$K$29</f>
        <v>0</v>
      </c>
      <c r="L2661" s="230">
        <f>L2660/'Summary (banks)'!$L$29</f>
        <v>1.6363933889707084E-4</v>
      </c>
      <c r="M2661" s="230">
        <f>M2660/'Summary (banks)'!$M$29</f>
        <v>1.5142337976983646E-4</v>
      </c>
      <c r="N2661" s="230">
        <f>N2660/'Summary (banks)'!$N$29</f>
        <v>0</v>
      </c>
      <c r="O2661" s="230">
        <f>O2660/'Summary (banks)'!$O$29</f>
        <v>0</v>
      </c>
      <c r="P2661" s="230">
        <f>P2660/'Summary (banks)'!$P$29</f>
        <v>0</v>
      </c>
      <c r="Q2661" s="230">
        <f>Q2660/'Summary (banks)'!$Q$29</f>
        <v>0</v>
      </c>
      <c r="R2661" s="230">
        <f>R2660/'Summary (banks)'!$R$29</f>
        <v>0</v>
      </c>
      <c r="S2661" s="230">
        <f>S2660/'Summary (banks)'!$S$29</f>
        <v>0</v>
      </c>
      <c r="T2661" s="230">
        <f>T2660/'Summary (banks)'!$T$29</f>
        <v>0</v>
      </c>
      <c r="U2661" s="230">
        <f>U2660/'Summary (banks)'!$U$29</f>
        <v>0</v>
      </c>
      <c r="V2661" s="230">
        <f>V2660/'Summary (banks)'!$V$29</f>
        <v>0</v>
      </c>
      <c r="W2661" s="230">
        <f>W2660/'Summary (banks)'!$W$29</f>
        <v>0</v>
      </c>
      <c r="X2661" s="230">
        <f>X2660/'Summary (banks)'!$X$29</f>
        <v>0</v>
      </c>
      <c r="Y2661" s="204"/>
      <c r="Z2661" s="397"/>
    </row>
    <row r="2662" spans="1:26" s="360" customFormat="1" ht="15.75" thickBot="1" x14ac:dyDescent="0.3">
      <c r="A2662" s="683"/>
      <c r="B2662" s="685"/>
      <c r="C2662" s="359" t="s">
        <v>336</v>
      </c>
      <c r="D2662" s="264">
        <f>D2660/'Summary (banks)'!$D$33</f>
        <v>2.954832529123991E-5</v>
      </c>
      <c r="E2662" s="264">
        <f>E2660/'Summary (banks)'!$E$33</f>
        <v>0</v>
      </c>
      <c r="F2662" s="264">
        <f>F2660/'Summary (banks)'!$F$33</f>
        <v>0</v>
      </c>
      <c r="G2662" s="264">
        <f>G2660/'Summary (banks)'!$G$33</f>
        <v>0</v>
      </c>
      <c r="H2662" s="264">
        <f>H2660/'Summary (banks)'!$H$33</f>
        <v>0</v>
      </c>
      <c r="I2662" s="264">
        <f>I2660/'Summary (banks)'!$I$33</f>
        <v>0</v>
      </c>
      <c r="J2662" s="264">
        <f>J2660/'Summary (banks)'!$J$33</f>
        <v>0</v>
      </c>
      <c r="K2662" s="264">
        <f>K2660/'Summary (banks)'!$K$33</f>
        <v>0</v>
      </c>
      <c r="L2662" s="264">
        <f>L2660/'Summary (banks)'!$L$33</f>
        <v>2.2431583669807088E-4</v>
      </c>
      <c r="M2662" s="264">
        <f>M2660/'Summary (banks)'!$M$33</f>
        <v>5.7903879559930511E-4</v>
      </c>
      <c r="N2662" s="264">
        <f>N2660/'Summary (banks)'!$N$33</f>
        <v>0</v>
      </c>
      <c r="O2662" s="264">
        <f>O2660/'Summary (banks)'!$O$33</f>
        <v>0</v>
      </c>
      <c r="P2662" s="264">
        <f>P2660/'Summary (banks)'!$P$33</f>
        <v>0</v>
      </c>
      <c r="Q2662" s="264">
        <f>Q2660/'Summary (banks)'!$Q$33</f>
        <v>0</v>
      </c>
      <c r="R2662" s="264">
        <f>R2660/'Summary (banks)'!$R$33</f>
        <v>0</v>
      </c>
      <c r="S2662" s="264">
        <f>S2660/'Summary (banks)'!$S$33</f>
        <v>0</v>
      </c>
      <c r="T2662" s="264">
        <f>T2660/'Summary (banks)'!$T$33</f>
        <v>0</v>
      </c>
      <c r="U2662" s="264">
        <f>U2660/'Summary (banks)'!$U$33</f>
        <v>0</v>
      </c>
      <c r="V2662" s="264">
        <f>V2660/'Summary (banks)'!$V$33</f>
        <v>0</v>
      </c>
      <c r="W2662" s="264">
        <f>W2660/'Summary (banks)'!$W$33</f>
        <v>0</v>
      </c>
      <c r="X2662" s="264">
        <f>X2660/'Summary (banks)'!$X$33</f>
        <v>0</v>
      </c>
      <c r="Z2662" s="397"/>
    </row>
    <row r="2663" spans="1:26" s="204" customFormat="1" ht="15.75" thickBot="1" x14ac:dyDescent="0.3">
      <c r="A2663" s="683"/>
      <c r="B2663" s="685"/>
      <c r="C2663" s="188" t="s">
        <v>400</v>
      </c>
      <c r="D2663" s="203">
        <f>SUM(E2663:X2663)</f>
        <v>0</v>
      </c>
      <c r="E2663" s="203"/>
      <c r="F2663" s="203"/>
      <c r="G2663" s="203"/>
      <c r="H2663" s="203"/>
      <c r="I2663" s="203"/>
      <c r="J2663" s="188"/>
      <c r="K2663" s="188"/>
      <c r="L2663" s="188">
        <f>'Société Générale'!F48</f>
        <v>0</v>
      </c>
      <c r="M2663" s="188">
        <f>'BPCE group'!F37</f>
        <v>0</v>
      </c>
      <c r="N2663" s="188"/>
      <c r="O2663" s="188"/>
      <c r="P2663" s="188"/>
      <c r="Q2663" s="188"/>
      <c r="R2663" s="188"/>
      <c r="S2663" s="188"/>
      <c r="T2663" s="188"/>
      <c r="U2663" s="188"/>
      <c r="V2663" s="188"/>
      <c r="W2663" s="188"/>
      <c r="X2663" s="188"/>
      <c r="Y2663" s="188"/>
      <c r="Z2663" s="404"/>
    </row>
    <row r="2664" spans="1:26" s="23" customFormat="1" x14ac:dyDescent="0.25">
      <c r="A2664" s="683"/>
      <c r="B2664" s="685"/>
      <c r="C2664" s="189" t="s">
        <v>401</v>
      </c>
      <c r="D2664" s="230">
        <f>D2663/'Summary (banks)'!$D$42</f>
        <v>0</v>
      </c>
      <c r="E2664" s="230">
        <f>E2663/'Summary (banks)'!$E$42</f>
        <v>0</v>
      </c>
      <c r="F2664" s="230">
        <f>F2663/'Summary (banks)'!$F$42</f>
        <v>0</v>
      </c>
      <c r="G2664" s="230">
        <f>G2663/'Summary (banks)'!$G$42</f>
        <v>0</v>
      </c>
      <c r="H2664" s="230">
        <f>H2663/'Summary (banks)'!$H$42</f>
        <v>0</v>
      </c>
      <c r="I2664" s="230">
        <f>I2663/'Summary (banks)'!$I$42</f>
        <v>0</v>
      </c>
      <c r="J2664" s="230">
        <f>J2663/'Summary (banks)'!$J$42</f>
        <v>0</v>
      </c>
      <c r="K2664" s="230">
        <f>K2663/'Summary (banks)'!$K$42</f>
        <v>0</v>
      </c>
      <c r="L2664" s="230">
        <f>L2663/'Summary (banks)'!$L$42</f>
        <v>0</v>
      </c>
      <c r="M2664" s="230">
        <f>M2663/'Summary (banks)'!$M$42</f>
        <v>0</v>
      </c>
      <c r="N2664" s="230">
        <f>N2663/'Summary (banks)'!$N$42</f>
        <v>0</v>
      </c>
      <c r="O2664" s="230">
        <f>O2663/'Summary (banks)'!$O$42</f>
        <v>0</v>
      </c>
      <c r="P2664" s="230">
        <f>P2663/'Summary (banks)'!$P$42</f>
        <v>0</v>
      </c>
      <c r="Q2664" s="230">
        <f>Q2663/'Summary (banks)'!$Q$42</f>
        <v>0</v>
      </c>
      <c r="R2664" s="230">
        <f>R2663/'Summary (banks)'!$R$42</f>
        <v>0</v>
      </c>
      <c r="S2664" s="230">
        <f>S2663/'Summary (banks)'!$S$42</f>
        <v>0</v>
      </c>
      <c r="T2664" s="230">
        <f>T2663/'Summary (banks)'!$T$42</f>
        <v>0</v>
      </c>
      <c r="U2664" s="230">
        <f>U2663/'Summary (banks)'!$U$42</f>
        <v>0</v>
      </c>
      <c r="V2664" s="230">
        <f>V2663/'Summary (banks)'!$V$42</f>
        <v>0</v>
      </c>
      <c r="W2664" s="230">
        <f>W2663/'Summary (banks)'!$W$42</f>
        <v>0</v>
      </c>
      <c r="X2664" s="230">
        <f>X2663/'Summary (banks)'!$X$42</f>
        <v>0</v>
      </c>
      <c r="Y2664" s="204"/>
      <c r="Z2664" s="397"/>
    </row>
    <row r="2665" spans="1:26" s="360" customFormat="1" ht="15.75" thickBot="1" x14ac:dyDescent="0.3">
      <c r="A2665" s="683"/>
      <c r="B2665" s="685"/>
      <c r="C2665" s="359" t="s">
        <v>402</v>
      </c>
      <c r="D2665" s="264">
        <f>D2663/'Summary (banks)'!$D$46</f>
        <v>0</v>
      </c>
      <c r="E2665" s="264">
        <f>E2663/'Summary (banks)'!$E$46</f>
        <v>0</v>
      </c>
      <c r="F2665" s="264">
        <f>F2663/'Summary (banks)'!$F$46</f>
        <v>0</v>
      </c>
      <c r="G2665" s="264">
        <f>G2663/'Summary (banks)'!$G$46</f>
        <v>0</v>
      </c>
      <c r="H2665" s="264">
        <f>H2663/'Summary (banks)'!$H$46</f>
        <v>0</v>
      </c>
      <c r="I2665" s="264">
        <f>I2663/'Summary (banks)'!$I$46</f>
        <v>0</v>
      </c>
      <c r="J2665" s="264">
        <f>J2663/'Summary (banks)'!$J$46</f>
        <v>0</v>
      </c>
      <c r="K2665" s="264">
        <f>K2663/'Summary (banks)'!$K$46</f>
        <v>0</v>
      </c>
      <c r="L2665" s="264">
        <f>L2663/'Summary (banks)'!$L$46</f>
        <v>0</v>
      </c>
      <c r="M2665" s="264">
        <f>M2663/'Summary (banks)'!$M$46</f>
        <v>0</v>
      </c>
      <c r="N2665" s="264">
        <f>N2663/'Summary (banks)'!$N$46</f>
        <v>0</v>
      </c>
      <c r="O2665" s="264">
        <f>O2663/'Summary (banks)'!$O$46</f>
        <v>0</v>
      </c>
      <c r="P2665" s="264">
        <f>P2663/'Summary (banks)'!$P$46</f>
        <v>0</v>
      </c>
      <c r="Q2665" s="264">
        <f>Q2663/'Summary (banks)'!$Q$46</f>
        <v>0</v>
      </c>
      <c r="R2665" s="264">
        <f>R2663/'Summary (banks)'!$R$46</f>
        <v>0</v>
      </c>
      <c r="S2665" s="264">
        <f>S2663/'Summary (banks)'!$S$46</f>
        <v>0</v>
      </c>
      <c r="T2665" s="264">
        <f>T2663/'Summary (banks)'!$T$46</f>
        <v>0</v>
      </c>
      <c r="U2665" s="264">
        <f>U2663/'Summary (banks)'!$U$46</f>
        <v>0</v>
      </c>
      <c r="V2665" s="264">
        <f>V2663/'Summary (banks)'!$V$46</f>
        <v>0</v>
      </c>
      <c r="W2665" s="264">
        <f>W2663/'Summary (banks)'!$W$46</f>
        <v>0</v>
      </c>
      <c r="X2665" s="264">
        <f>X2663/'Summary (banks)'!$X$46</f>
        <v>0</v>
      </c>
      <c r="Z2665" s="397"/>
    </row>
    <row r="2666" spans="1:26" s="204" customFormat="1" ht="15.75" thickBot="1" x14ac:dyDescent="0.3">
      <c r="A2666" s="683"/>
      <c r="B2666" s="685"/>
      <c r="C2666" s="188" t="s">
        <v>3</v>
      </c>
      <c r="D2666" s="188">
        <f>SUM(E2666:X2666)</f>
        <v>15</v>
      </c>
      <c r="E2666" s="188"/>
      <c r="F2666" s="188"/>
      <c r="G2666" s="188"/>
      <c r="H2666" s="188"/>
      <c r="I2666" s="188"/>
      <c r="J2666" s="188"/>
      <c r="K2666" s="188"/>
      <c r="L2666" s="188">
        <f>'Société Générale'!D48</f>
        <v>0</v>
      </c>
      <c r="M2666" s="188">
        <f>'BPCE group'!D37</f>
        <v>15</v>
      </c>
      <c r="N2666" s="188"/>
      <c r="O2666" s="188"/>
      <c r="P2666" s="188"/>
      <c r="Q2666" s="188"/>
      <c r="R2666" s="188"/>
      <c r="S2666" s="188"/>
      <c r="T2666" s="188"/>
      <c r="U2666" s="188"/>
      <c r="V2666" s="188"/>
      <c r="W2666" s="188"/>
      <c r="X2666" s="188"/>
      <c r="Y2666" s="188"/>
      <c r="Z2666" s="404"/>
    </row>
    <row r="2667" spans="1:26" s="23" customFormat="1" x14ac:dyDescent="0.25">
      <c r="A2667" s="683"/>
      <c r="B2667" s="685"/>
      <c r="C2667" s="189" t="s">
        <v>337</v>
      </c>
      <c r="D2667" s="230">
        <f>D2666/'Summary (banks)'!$D$16</f>
        <v>7.1509820205242721E-6</v>
      </c>
      <c r="E2667" s="230">
        <f>E2666/'Summary (banks)'!$E$16</f>
        <v>0</v>
      </c>
      <c r="F2667" s="230">
        <f>F2666/'Summary (banks)'!$F$16</f>
        <v>0</v>
      </c>
      <c r="G2667" s="230">
        <f>G2666/'Summary (banks)'!$G$16</f>
        <v>0</v>
      </c>
      <c r="H2667" s="230">
        <f>H2666/'Summary (banks)'!$H$16</f>
        <v>0</v>
      </c>
      <c r="I2667" s="230">
        <f>I2666/'Summary (banks)'!$I$16</f>
        <v>0</v>
      </c>
      <c r="J2667" s="230">
        <f>J2666/'Summary (banks)'!$J$16</f>
        <v>0</v>
      </c>
      <c r="K2667" s="230">
        <f>K2666/'Summary (banks)'!$K$16</f>
        <v>0</v>
      </c>
      <c r="L2667" s="230">
        <f>L2666/'Summary (banks)'!$L$16</f>
        <v>0</v>
      </c>
      <c r="M2667" s="230">
        <f>M2666/'Summary (banks)'!$M$16</f>
        <v>1.4579101344193145E-4</v>
      </c>
      <c r="N2667" s="230">
        <f>N2666/'Summary (banks)'!$N$16</f>
        <v>0</v>
      </c>
      <c r="O2667" s="230">
        <f>O2666/'Summary (banks)'!$O$16</f>
        <v>0</v>
      </c>
      <c r="P2667" s="230">
        <f>P2666/'Summary (banks)'!$P$16</f>
        <v>0</v>
      </c>
      <c r="Q2667" s="230">
        <f>Q2666/'Summary (banks)'!$Q$16</f>
        <v>0</v>
      </c>
      <c r="R2667" s="230">
        <f>R2666/'Summary (banks)'!$R$16</f>
        <v>0</v>
      </c>
      <c r="S2667" s="230">
        <f>S2666/'Summary (banks)'!$S$16</f>
        <v>0</v>
      </c>
      <c r="T2667" s="230">
        <f>T2666/'Summary (banks)'!$T$16</f>
        <v>0</v>
      </c>
      <c r="U2667" s="230">
        <f>U2666/'Summary (banks)'!$U$16</f>
        <v>0</v>
      </c>
      <c r="V2667" s="230">
        <f>V2666/'Summary (banks)'!$V$16</f>
        <v>0</v>
      </c>
      <c r="W2667" s="230">
        <f>W2666/'Summary (banks)'!$W$16</f>
        <v>0</v>
      </c>
      <c r="X2667" s="230">
        <f>X2666/'Summary (banks)'!$X$16</f>
        <v>0</v>
      </c>
      <c r="Y2667" s="204"/>
      <c r="Z2667" s="397"/>
    </row>
    <row r="2668" spans="1:26" s="365" customFormat="1" ht="15.75" thickBot="1" x14ac:dyDescent="0.3">
      <c r="A2668" s="683"/>
      <c r="B2668" s="685"/>
      <c r="C2668" s="359" t="s">
        <v>338</v>
      </c>
      <c r="D2668" s="264">
        <f>D2666/'Summary (banks)'!$D$20</f>
        <v>1.279591622598953E-5</v>
      </c>
      <c r="E2668" s="264">
        <f>E2666/'Summary (banks)'!$E$20</f>
        <v>0</v>
      </c>
      <c r="F2668" s="264">
        <f>F2666/'Summary (banks)'!$F$20</f>
        <v>0</v>
      </c>
      <c r="G2668" s="264">
        <f>G2666/'Summary (banks)'!$G$20</f>
        <v>0</v>
      </c>
      <c r="H2668" s="264">
        <f>H2666/'Summary (banks)'!$H$20</f>
        <v>0</v>
      </c>
      <c r="I2668" s="264">
        <f>I2666/'Summary (banks)'!$I$20</f>
        <v>0</v>
      </c>
      <c r="J2668" s="264">
        <f>J2666/'Summary (banks)'!$J$20</f>
        <v>0</v>
      </c>
      <c r="K2668" s="264">
        <f>K2666/'Summary (banks)'!$K$20</f>
        <v>0</v>
      </c>
      <c r="L2668" s="264">
        <f>L2666/'Summary (banks)'!$L$20</f>
        <v>0</v>
      </c>
      <c r="M2668" s="264">
        <f>M2666/'Summary (banks)'!$M$20</f>
        <v>1.287001287001287E-3</v>
      </c>
      <c r="N2668" s="264">
        <f>N2666/'Summary (banks)'!$N$20</f>
        <v>0</v>
      </c>
      <c r="O2668" s="264">
        <f>O2666/'Summary (banks)'!$O$20</f>
        <v>0</v>
      </c>
      <c r="P2668" s="264">
        <f>P2666/'Summary (banks)'!$P$20</f>
        <v>0</v>
      </c>
      <c r="Q2668" s="264">
        <f>Q2666/'Summary (banks)'!$Q$20</f>
        <v>0</v>
      </c>
      <c r="R2668" s="264">
        <f>R2666/'Summary (banks)'!$R$20</f>
        <v>0</v>
      </c>
      <c r="S2668" s="264">
        <f>S2666/'Summary (banks)'!$S$20</f>
        <v>0</v>
      </c>
      <c r="T2668" s="264">
        <f>T2666/'Summary (banks)'!$T$20</f>
        <v>0</v>
      </c>
      <c r="U2668" s="264">
        <f>U2666/'Summary (banks)'!$U$20</f>
        <v>0</v>
      </c>
      <c r="V2668" s="264">
        <f>V2666/'Summary (banks)'!$V$20</f>
        <v>0</v>
      </c>
      <c r="W2668" s="264">
        <f>W2666/'Summary (banks)'!$W$20</f>
        <v>0</v>
      </c>
      <c r="X2668" s="264">
        <f>X2666/'Summary (banks)'!$X$20</f>
        <v>0</v>
      </c>
      <c r="Y2668" s="360"/>
      <c r="Z2668" s="397"/>
    </row>
    <row r="2669" spans="1:26" s="230" customFormat="1" ht="15" customHeight="1" thickTop="1" thickBot="1" x14ac:dyDescent="0.3">
      <c r="A2669" s="683"/>
      <c r="B2669" s="685"/>
      <c r="C2669" s="190" t="s">
        <v>405</v>
      </c>
      <c r="D2669" s="188"/>
      <c r="E2669" s="190"/>
      <c r="F2669" s="190"/>
      <c r="G2669" s="190"/>
      <c r="H2669" s="188"/>
      <c r="I2669" s="188"/>
      <c r="J2669" s="190"/>
      <c r="K2669" s="190"/>
      <c r="L2669" s="190"/>
      <c r="M2669" s="190"/>
      <c r="N2669" s="190"/>
      <c r="O2669" s="190"/>
      <c r="P2669" s="188"/>
      <c r="Q2669" s="188"/>
      <c r="R2669" s="190"/>
      <c r="S2669" s="190"/>
      <c r="T2669" s="188"/>
      <c r="U2669" s="188"/>
      <c r="V2669" s="188"/>
      <c r="W2669" s="188"/>
      <c r="X2669" s="188"/>
      <c r="Y2669" s="190"/>
      <c r="Z2669" s="405"/>
    </row>
    <row r="2670" spans="1:26" s="204" customFormat="1" ht="15.75" thickBot="1" x14ac:dyDescent="0.3">
      <c r="A2670" s="683"/>
      <c r="B2670" s="686"/>
      <c r="C2670" s="191" t="s">
        <v>406</v>
      </c>
      <c r="D2670" s="192"/>
      <c r="E2670" s="192"/>
      <c r="F2670" s="192"/>
      <c r="G2670" s="192"/>
      <c r="H2670" s="192"/>
      <c r="I2670" s="192"/>
      <c r="J2670" s="192"/>
      <c r="K2670" s="192"/>
      <c r="L2670" s="192"/>
      <c r="M2670" s="192"/>
      <c r="N2670" s="192"/>
      <c r="O2670" s="192"/>
      <c r="P2670" s="192"/>
      <c r="Q2670" s="192"/>
      <c r="R2670" s="192"/>
      <c r="S2670" s="192"/>
      <c r="T2670" s="192"/>
      <c r="U2670" s="192"/>
      <c r="V2670" s="192"/>
      <c r="W2670" s="192"/>
      <c r="X2670" s="192"/>
      <c r="Y2670" s="192"/>
      <c r="Z2670" s="398"/>
    </row>
    <row r="2671" spans="1:26" s="23" customFormat="1" ht="16.5" thickTop="1" thickBot="1" x14ac:dyDescent="0.3">
      <c r="A2671" s="683"/>
      <c r="B2671" s="687" t="s">
        <v>82</v>
      </c>
      <c r="C2671" s="200" t="s">
        <v>91</v>
      </c>
      <c r="D2671" s="200">
        <f>D2663/D2660</f>
        <v>0</v>
      </c>
      <c r="E2671" s="200" t="e">
        <f>E2663/E2660</f>
        <v>#DIV/0!</v>
      </c>
      <c r="F2671" s="200" t="e">
        <f t="shared" ref="F2671:X2671" si="174">F2663/F2660</f>
        <v>#DIV/0!</v>
      </c>
      <c r="G2671" s="200" t="e">
        <f t="shared" si="174"/>
        <v>#DIV/0!</v>
      </c>
      <c r="H2671" s="200" t="e">
        <f t="shared" si="174"/>
        <v>#DIV/0!</v>
      </c>
      <c r="I2671" s="200" t="e">
        <f t="shared" si="174"/>
        <v>#DIV/0!</v>
      </c>
      <c r="J2671" s="200" t="e">
        <f t="shared" si="174"/>
        <v>#DIV/0!</v>
      </c>
      <c r="K2671" s="200" t="e">
        <f t="shared" si="174"/>
        <v>#DIV/0!</v>
      </c>
      <c r="L2671" s="200">
        <f t="shared" si="174"/>
        <v>0</v>
      </c>
      <c r="M2671" s="200">
        <f t="shared" si="174"/>
        <v>0</v>
      </c>
      <c r="N2671" s="200" t="e">
        <f t="shared" si="174"/>
        <v>#DIV/0!</v>
      </c>
      <c r="O2671" s="200" t="e">
        <f t="shared" si="174"/>
        <v>#DIV/0!</v>
      </c>
      <c r="P2671" s="200" t="e">
        <f t="shared" si="174"/>
        <v>#DIV/0!</v>
      </c>
      <c r="Q2671" s="200" t="e">
        <f t="shared" si="174"/>
        <v>#DIV/0!</v>
      </c>
      <c r="R2671" s="200" t="e">
        <f t="shared" si="174"/>
        <v>#DIV/0!</v>
      </c>
      <c r="S2671" s="200" t="e">
        <f t="shared" si="174"/>
        <v>#DIV/0!</v>
      </c>
      <c r="T2671" s="200" t="e">
        <f t="shared" si="174"/>
        <v>#DIV/0!</v>
      </c>
      <c r="U2671" s="200" t="e">
        <f t="shared" si="174"/>
        <v>#DIV/0!</v>
      </c>
      <c r="V2671" s="200" t="e">
        <f t="shared" si="174"/>
        <v>#DIV/0!</v>
      </c>
      <c r="W2671" s="200" t="e">
        <f t="shared" si="174"/>
        <v>#DIV/0!</v>
      </c>
      <c r="X2671" s="200" t="e">
        <f t="shared" si="174"/>
        <v>#DIV/0!</v>
      </c>
      <c r="Y2671" s="200"/>
      <c r="Z2671" s="406" t="e">
        <f>MEDIAN(E2671:X2671)</f>
        <v>#DIV/0!</v>
      </c>
    </row>
    <row r="2672" spans="1:26" s="204" customFormat="1" ht="15.75" thickBot="1" x14ac:dyDescent="0.3">
      <c r="A2672" s="683"/>
      <c r="B2672" s="688"/>
      <c r="C2672" s="193" t="s">
        <v>407</v>
      </c>
      <c r="Z2672" s="397"/>
    </row>
    <row r="2673" spans="1:26" s="204" customFormat="1" ht="15.75" thickBot="1" x14ac:dyDescent="0.3">
      <c r="A2673" s="683"/>
      <c r="B2673" s="688"/>
      <c r="C2673" s="188" t="s">
        <v>497</v>
      </c>
      <c r="D2673" s="233">
        <f t="shared" ref="D2673:X2673" si="175">D2660/D2666</f>
        <v>0.13333333333333333</v>
      </c>
      <c r="E2673" s="188" t="e">
        <f t="shared" si="175"/>
        <v>#DIV/0!</v>
      </c>
      <c r="F2673" s="188" t="e">
        <f t="shared" si="175"/>
        <v>#DIV/0!</v>
      </c>
      <c r="G2673" s="188" t="e">
        <f t="shared" si="175"/>
        <v>#DIV/0!</v>
      </c>
      <c r="H2673" s="188" t="e">
        <f t="shared" si="175"/>
        <v>#DIV/0!</v>
      </c>
      <c r="I2673" s="188" t="e">
        <f t="shared" si="175"/>
        <v>#DIV/0!</v>
      </c>
      <c r="J2673" s="188" t="e">
        <f t="shared" si="175"/>
        <v>#DIV/0!</v>
      </c>
      <c r="K2673" s="188" t="e">
        <f t="shared" si="175"/>
        <v>#DIV/0!</v>
      </c>
      <c r="L2673" s="188" t="e">
        <f t="shared" si="175"/>
        <v>#DIV/0!</v>
      </c>
      <c r="M2673" s="188">
        <f t="shared" si="175"/>
        <v>6.6666666666666666E-2</v>
      </c>
      <c r="N2673" s="188" t="e">
        <f t="shared" si="175"/>
        <v>#DIV/0!</v>
      </c>
      <c r="O2673" s="188" t="e">
        <f t="shared" si="175"/>
        <v>#DIV/0!</v>
      </c>
      <c r="P2673" s="188" t="e">
        <f t="shared" si="175"/>
        <v>#DIV/0!</v>
      </c>
      <c r="Q2673" s="188" t="e">
        <f t="shared" si="175"/>
        <v>#DIV/0!</v>
      </c>
      <c r="R2673" s="188" t="e">
        <f t="shared" si="175"/>
        <v>#DIV/0!</v>
      </c>
      <c r="S2673" s="188" t="e">
        <f t="shared" si="175"/>
        <v>#DIV/0!</v>
      </c>
      <c r="T2673" s="188" t="e">
        <f t="shared" si="175"/>
        <v>#DIV/0!</v>
      </c>
      <c r="U2673" s="188" t="e">
        <f t="shared" si="175"/>
        <v>#DIV/0!</v>
      </c>
      <c r="V2673" s="188" t="e">
        <f t="shared" si="175"/>
        <v>#DIV/0!</v>
      </c>
      <c r="W2673" s="188" t="e">
        <f t="shared" si="175"/>
        <v>#DIV/0!</v>
      </c>
      <c r="X2673" s="188" t="e">
        <f t="shared" si="175"/>
        <v>#DIV/0!</v>
      </c>
      <c r="Y2673" s="188"/>
      <c r="Z2673" s="404"/>
    </row>
    <row r="2674" spans="1:26" s="204" customFormat="1" x14ac:dyDescent="0.25">
      <c r="A2674" s="683"/>
      <c r="B2674" s="688"/>
      <c r="C2674" s="189" t="s">
        <v>445</v>
      </c>
      <c r="D2674" s="234">
        <f>D2673/'Summary (banks)'!$D$81</f>
        <v>2.96528277667199</v>
      </c>
      <c r="E2674" s="230" t="e">
        <f>E2673/'Summary (banks)'!$E$81</f>
        <v>#DIV/0!</v>
      </c>
      <c r="F2674" s="230" t="e">
        <f>F2673/'Summary (banks)'!$F$81</f>
        <v>#DIV/0!</v>
      </c>
      <c r="G2674" s="230" t="e">
        <f>G2673/'Summary (banks)'!$G$81</f>
        <v>#DIV/0!</v>
      </c>
      <c r="H2674" s="230" t="e">
        <f>H2673/'Summary (banks)'!$H$81</f>
        <v>#DIV/0!</v>
      </c>
      <c r="I2674" s="230" t="e">
        <f>I2673/'Summary (banks)'!$I$81</f>
        <v>#DIV/0!</v>
      </c>
      <c r="J2674" s="230" t="e">
        <f>J2673/'Summary (banks)'!$J$81</f>
        <v>#DIV/0!</v>
      </c>
      <c r="K2674" s="230" t="e">
        <f>K2673/'Summary (banks)'!$K$81</f>
        <v>#DIV/0!</v>
      </c>
      <c r="L2674" s="230" t="e">
        <f>L2673/'Summary (banks)'!$L$81</f>
        <v>#DIV/0!</v>
      </c>
      <c r="M2674" s="230">
        <f>M2673/'Summary (banks)'!$M$81</f>
        <v>1.0386331516252776</v>
      </c>
      <c r="N2674" s="230" t="e">
        <f>N2673/'Summary (banks)'!$N$81</f>
        <v>#DIV/0!</v>
      </c>
      <c r="O2674" s="230" t="e">
        <f>O2673/'Summary (banks)'!$O$81</f>
        <v>#DIV/0!</v>
      </c>
      <c r="P2674" s="230" t="e">
        <f>P2673/'Summary (banks)'!$P$81</f>
        <v>#DIV/0!</v>
      </c>
      <c r="Q2674" s="230" t="e">
        <f>Q2673/'Summary (banks)'!$Q$81</f>
        <v>#DIV/0!</v>
      </c>
      <c r="R2674" s="230" t="e">
        <f>R2673/'Summary (banks)'!$R$81</f>
        <v>#DIV/0!</v>
      </c>
      <c r="S2674" s="230" t="e">
        <f>S2673/'Summary (banks)'!$S$81</f>
        <v>#DIV/0!</v>
      </c>
      <c r="T2674" s="230" t="e">
        <f>T2673/'Summary (banks)'!$T$81</f>
        <v>#DIV/0!</v>
      </c>
      <c r="U2674" s="230" t="e">
        <f>U2673/'Summary (banks)'!$U$81</f>
        <v>#DIV/0!</v>
      </c>
      <c r="V2674" s="230" t="e">
        <f>V2673/'Summary (banks)'!$V$81</f>
        <v>#DIV/0!</v>
      </c>
      <c r="W2674" s="230" t="e">
        <f>W2673/'Summary (banks)'!$W$81</f>
        <v>#DIV/0!</v>
      </c>
      <c r="X2674" s="230" t="e">
        <f>X2673/'Summary (banks)'!$X$81</f>
        <v>#DIV/0!</v>
      </c>
      <c r="Z2674" s="397"/>
    </row>
    <row r="2675" spans="1:26" s="364" customFormat="1" x14ac:dyDescent="0.25">
      <c r="A2675" s="683"/>
      <c r="B2675" s="688"/>
      <c r="C2675" s="359" t="s">
        <v>446</v>
      </c>
      <c r="D2675" s="363">
        <f>D2673/'Summary (banks)'!$D$84</f>
        <v>2.3091996516220461</v>
      </c>
      <c r="E2675" s="264" t="e">
        <f>E2673/'Summary (banks)'!$E$84</f>
        <v>#DIV/0!</v>
      </c>
      <c r="F2675" s="264" t="e">
        <f>F2673/'Summary (banks)'!$F$84</f>
        <v>#DIV/0!</v>
      </c>
      <c r="G2675" s="264" t="e">
        <f>G2673/'Summary (banks)'!$G$84</f>
        <v>#DIV/0!</v>
      </c>
      <c r="H2675" s="264" t="e">
        <f>H2673/'Summary (banks)'!$H$84</f>
        <v>#DIV/0!</v>
      </c>
      <c r="I2675" s="264" t="e">
        <f>I2673/'Summary (banks)'!$I$84</f>
        <v>#DIV/0!</v>
      </c>
      <c r="J2675" s="264" t="e">
        <f>J2673/'Summary (banks)'!$J$84</f>
        <v>#DIV/0!</v>
      </c>
      <c r="K2675" s="264" t="e">
        <f>K2673/'Summary (banks)'!$K$84</f>
        <v>#DIV/0!</v>
      </c>
      <c r="L2675" s="264" t="e">
        <f>L2673/'Summary (banks)'!$L$84</f>
        <v>#DIV/0!</v>
      </c>
      <c r="M2675" s="264">
        <f>M2673/'Summary (banks)'!$M$84</f>
        <v>0.44991314418066014</v>
      </c>
      <c r="N2675" s="264" t="e">
        <f>N2673/'Summary (banks)'!$N$84</f>
        <v>#DIV/0!</v>
      </c>
      <c r="O2675" s="264" t="e">
        <f>O2673/'Summary (banks)'!$O$84</f>
        <v>#DIV/0!</v>
      </c>
      <c r="P2675" s="264" t="e">
        <f>P2673/'Summary (banks)'!$P$84</f>
        <v>#DIV/0!</v>
      </c>
      <c r="Q2675" s="264" t="e">
        <f>Q2673/'Summary (banks)'!$Q$84</f>
        <v>#DIV/0!</v>
      </c>
      <c r="R2675" s="264" t="e">
        <f>R2673/'Summary (banks)'!$R$84</f>
        <v>#DIV/0!</v>
      </c>
      <c r="S2675" s="264" t="e">
        <f>S2673/'Summary (banks)'!$S$84</f>
        <v>#DIV/0!</v>
      </c>
      <c r="T2675" s="264" t="e">
        <f>T2673/'Summary (banks)'!$T$84</f>
        <v>#DIV/0!</v>
      </c>
      <c r="U2675" s="264" t="e">
        <f>U2673/'Summary (banks)'!$U$84</f>
        <v>#DIV/0!</v>
      </c>
      <c r="V2675" s="264" t="e">
        <f>V2673/'Summary (banks)'!$V$84</f>
        <v>#DIV/0!</v>
      </c>
      <c r="W2675" s="264" t="e">
        <f>W2673/'Summary (banks)'!$W$84</f>
        <v>#DIV/0!</v>
      </c>
      <c r="X2675" s="264" t="e">
        <f>X2673/'Summary (banks)'!$X$84</f>
        <v>#DIV/0!</v>
      </c>
      <c r="Y2675" s="360"/>
      <c r="Z2675" s="397"/>
    </row>
    <row r="2676" spans="1:26" s="204" customFormat="1" ht="15.75" thickBot="1" x14ac:dyDescent="0.3">
      <c r="A2676" s="683"/>
      <c r="B2676" s="688"/>
      <c r="C2676" s="372" t="s">
        <v>447</v>
      </c>
      <c r="D2676" s="234">
        <f>D2673/'Summary (banks)'!$D$92</f>
        <v>3.1923456997279778</v>
      </c>
      <c r="E2676" s="230" t="e">
        <f>E2673/'Summary (banks)'!$E$86</f>
        <v>#DIV/0!</v>
      </c>
      <c r="F2676" s="230" t="e">
        <f>F2673/'Summary (banks)'!$F$86</f>
        <v>#DIV/0!</v>
      </c>
      <c r="G2676" s="230" t="e">
        <f>G2673/'Summary (banks)'!$G$86</f>
        <v>#DIV/0!</v>
      </c>
      <c r="H2676" s="230" t="e">
        <f>H2673/'Summary (banks)'!$H$86</f>
        <v>#DIV/0!</v>
      </c>
      <c r="I2676" s="230" t="e">
        <f>I2673/'Summary (banks)'!$I$86</f>
        <v>#DIV/0!</v>
      </c>
      <c r="J2676" s="230" t="e">
        <f>J2673/'Summary (banks)'!$J$86</f>
        <v>#DIV/0!</v>
      </c>
      <c r="K2676" s="230" t="e">
        <f>K2673/'Summary (banks)'!$K$86</f>
        <v>#DIV/0!</v>
      </c>
      <c r="L2676" s="230" t="e">
        <f>L2673/'Summary (banks)'!$L$86</f>
        <v>#DIV/0!</v>
      </c>
      <c r="M2676" s="230">
        <f>M2673/'Summary (banks)'!$M$86</f>
        <v>0.51610845295055818</v>
      </c>
      <c r="N2676" s="230" t="e">
        <f>N2673/'Summary (banks)'!$N$86</f>
        <v>#DIV/0!</v>
      </c>
      <c r="O2676" s="230" t="e">
        <f>O2673/'Summary (banks)'!$O$86</f>
        <v>#DIV/0!</v>
      </c>
      <c r="P2676" s="230" t="e">
        <f>P2673/'Summary (banks)'!$P$86</f>
        <v>#DIV/0!</v>
      </c>
      <c r="Q2676" s="230" t="e">
        <f>Q2673/'Summary (banks)'!$Q$86</f>
        <v>#DIV/0!</v>
      </c>
      <c r="R2676" s="230" t="e">
        <f>R2673/'Summary (banks)'!$R$86</f>
        <v>#DIV/0!</v>
      </c>
      <c r="S2676" s="230" t="e">
        <f>S2673/'Summary (banks)'!$S$86</f>
        <v>#DIV/0!</v>
      </c>
      <c r="T2676" s="230" t="e">
        <f>T2673/'Summary (banks)'!$T$86</f>
        <v>#DIV/0!</v>
      </c>
      <c r="U2676" s="230" t="e">
        <f>U2673/'Summary (banks)'!$U$86</f>
        <v>#DIV/0!</v>
      </c>
      <c r="V2676" s="230" t="e">
        <f>V2673/'Summary (banks)'!$V$86</f>
        <v>#DIV/0!</v>
      </c>
      <c r="W2676" s="230" t="e">
        <f>W2673/'Summary (banks)'!$W$86</f>
        <v>#DIV/0!</v>
      </c>
      <c r="X2676" s="230" t="e">
        <f>X2673/'Summary (banks)'!$X$86</f>
        <v>#DIV/0!</v>
      </c>
      <c r="Z2676" s="397"/>
    </row>
    <row r="2677" spans="1:26" s="230" customFormat="1" ht="15.75" thickBot="1" x14ac:dyDescent="0.3">
      <c r="A2677" s="683"/>
      <c r="B2677" s="688"/>
      <c r="C2677" s="201" t="s">
        <v>498</v>
      </c>
      <c r="D2677" s="201">
        <f t="shared" ref="D2677:X2677" si="176">D2660/D2657</f>
        <v>1</v>
      </c>
      <c r="E2677" s="201" t="e">
        <f t="shared" si="176"/>
        <v>#DIV/0!</v>
      </c>
      <c r="F2677" s="201" t="e">
        <f t="shared" si="176"/>
        <v>#DIV/0!</v>
      </c>
      <c r="G2677" s="201" t="e">
        <f t="shared" si="176"/>
        <v>#DIV/0!</v>
      </c>
      <c r="H2677" s="201" t="e">
        <f t="shared" si="176"/>
        <v>#DIV/0!</v>
      </c>
      <c r="I2677" s="201" t="e">
        <f t="shared" si="176"/>
        <v>#DIV/0!</v>
      </c>
      <c r="J2677" s="201" t="e">
        <f t="shared" si="176"/>
        <v>#DIV/0!</v>
      </c>
      <c r="K2677" s="201" t="e">
        <f t="shared" si="176"/>
        <v>#DIV/0!</v>
      </c>
      <c r="L2677" s="201" t="e">
        <f t="shared" si="176"/>
        <v>#DIV/0!</v>
      </c>
      <c r="M2677" s="201">
        <f t="shared" si="176"/>
        <v>0.5</v>
      </c>
      <c r="N2677" s="201" t="e">
        <f t="shared" si="176"/>
        <v>#DIV/0!</v>
      </c>
      <c r="O2677" s="201" t="e">
        <f t="shared" si="176"/>
        <v>#DIV/0!</v>
      </c>
      <c r="P2677" s="201" t="e">
        <f t="shared" si="176"/>
        <v>#DIV/0!</v>
      </c>
      <c r="Q2677" s="201" t="e">
        <f t="shared" si="176"/>
        <v>#DIV/0!</v>
      </c>
      <c r="R2677" s="201" t="e">
        <f t="shared" si="176"/>
        <v>#DIV/0!</v>
      </c>
      <c r="S2677" s="201" t="e">
        <f t="shared" si="176"/>
        <v>#DIV/0!</v>
      </c>
      <c r="T2677" s="201" t="e">
        <f t="shared" si="176"/>
        <v>#DIV/0!</v>
      </c>
      <c r="U2677" s="201" t="e">
        <f t="shared" si="176"/>
        <v>#DIV/0!</v>
      </c>
      <c r="V2677" s="201" t="e">
        <f t="shared" si="176"/>
        <v>#DIV/0!</v>
      </c>
      <c r="W2677" s="201" t="e">
        <f t="shared" si="176"/>
        <v>#DIV/0!</v>
      </c>
      <c r="X2677" s="201" t="e">
        <f t="shared" si="176"/>
        <v>#DIV/0!</v>
      </c>
      <c r="Y2677" s="201"/>
      <c r="Z2677" s="407"/>
    </row>
    <row r="2678" spans="1:26" s="230" customFormat="1" x14ac:dyDescent="0.25">
      <c r="A2678" s="683"/>
      <c r="B2678" s="688"/>
      <c r="C2678" s="382" t="s">
        <v>445</v>
      </c>
      <c r="D2678" s="230">
        <f>D2677/'Summary (banks)'!$D$94</f>
        <v>5.1782625666441957</v>
      </c>
      <c r="E2678" s="230" t="e">
        <f>E2677/'Summary (banks)'!$E$94</f>
        <v>#DIV/0!</v>
      </c>
      <c r="F2678" s="230" t="e">
        <f>F2677/'Summary (banks)'!$F$94</f>
        <v>#DIV/0!</v>
      </c>
      <c r="G2678" s="230" t="e">
        <f>G2677/'Summary (banks)'!$G$94</f>
        <v>#DIV/0!</v>
      </c>
      <c r="H2678" s="230" t="e">
        <f>H2677/'Summary (banks)'!$H$94</f>
        <v>#DIV/0!</v>
      </c>
      <c r="I2678" s="230" t="e">
        <f>I2677/'Summary (banks)'!$I$94</f>
        <v>#DIV/0!</v>
      </c>
      <c r="J2678" s="230" t="e">
        <f>J2677/'Summary (banks)'!$J$94</f>
        <v>#DIV/0!</v>
      </c>
      <c r="K2678" s="230" t="e">
        <f>K2677/'Summary (banks)'!$K$94</f>
        <v>#DIV/0!</v>
      </c>
      <c r="L2678" s="230" t="e">
        <f>L2677/'Summary (banks)'!$L$94</f>
        <v>#DIV/0!</v>
      </c>
      <c r="M2678" s="230">
        <f>M2677/'Summary (banks)'!$M$94</f>
        <v>1.8067837674136886</v>
      </c>
      <c r="N2678" s="230" t="e">
        <f>N2677/'Summary (banks)'!$N$94</f>
        <v>#DIV/0!</v>
      </c>
      <c r="O2678" s="230" t="e">
        <f>O2677/'Summary (banks)'!$O$94</f>
        <v>#DIV/0!</v>
      </c>
      <c r="P2678" s="230" t="e">
        <f>P2677/'Summary (banks)'!$P$94</f>
        <v>#DIV/0!</v>
      </c>
      <c r="Q2678" s="230" t="e">
        <f>Q2677/'Summary (banks)'!$Q$94</f>
        <v>#DIV/0!</v>
      </c>
      <c r="R2678" s="230" t="e">
        <f>R2677/'Summary (banks)'!$R$94</f>
        <v>#DIV/0!</v>
      </c>
      <c r="S2678" s="230" t="e">
        <f>S2677/'Summary (banks)'!$S$94</f>
        <v>#DIV/0!</v>
      </c>
      <c r="T2678" s="230" t="e">
        <f>T2677/'Summary (banks)'!$T$94</f>
        <v>#DIV/0!</v>
      </c>
      <c r="U2678" s="230" t="e">
        <f>U2677/'Summary (banks)'!$U$94</f>
        <v>#DIV/0!</v>
      </c>
      <c r="V2678" s="230" t="e">
        <f>V2677/'Summary (banks)'!$V$94</f>
        <v>#DIV/0!</v>
      </c>
      <c r="W2678" s="230" t="e">
        <f>W2677/'Summary (banks)'!$W$94</f>
        <v>#DIV/0!</v>
      </c>
      <c r="X2678" s="230" t="e">
        <f>X2677/'Summary (banks)'!$X$94</f>
        <v>#DIV/0!</v>
      </c>
      <c r="Z2678" s="399"/>
    </row>
    <row r="2679" spans="1:26" s="386" customFormat="1" x14ac:dyDescent="0.25">
      <c r="A2679" s="683"/>
      <c r="B2679" s="688"/>
      <c r="C2679" s="383" t="s">
        <v>446</v>
      </c>
      <c r="D2679" s="264">
        <f>D2677/'Summary (banks)'!$D$97</f>
        <v>3.7874910888145807</v>
      </c>
      <c r="E2679" s="264" t="e">
        <f>E2677/'Summary (banks)'!$E$97</f>
        <v>#DIV/0!</v>
      </c>
      <c r="F2679" s="264" t="e">
        <f>F2677/'Summary (banks)'!$F$97</f>
        <v>#DIV/0!</v>
      </c>
      <c r="G2679" s="264" t="e">
        <f>G2677/'Summary (banks)'!$G$97</f>
        <v>#DIV/0!</v>
      </c>
      <c r="H2679" s="264" t="e">
        <f>H2677/'Summary (banks)'!$H$97</f>
        <v>#DIV/0!</v>
      </c>
      <c r="I2679" s="264" t="e">
        <f>I2677/'Summary (banks)'!$I$97</f>
        <v>#DIV/0!</v>
      </c>
      <c r="J2679" s="264" t="e">
        <f>J2677/'Summary (banks)'!$J$97</f>
        <v>#DIV/0!</v>
      </c>
      <c r="K2679" s="264" t="e">
        <f>K2677/'Summary (banks)'!$K$97</f>
        <v>#DIV/0!</v>
      </c>
      <c r="L2679" s="264" t="e">
        <f>L2677/'Summary (banks)'!$L$97</f>
        <v>#DIV/0!</v>
      </c>
      <c r="M2679" s="264">
        <f>M2677/'Summary (banks)'!$M$97</f>
        <v>1.3740590619571513</v>
      </c>
      <c r="N2679" s="264" t="e">
        <f>N2677/'Summary (banks)'!$N$97</f>
        <v>#DIV/0!</v>
      </c>
      <c r="O2679" s="264" t="e">
        <f>O2677/'Summary (banks)'!$O$97</f>
        <v>#DIV/0!</v>
      </c>
      <c r="P2679" s="264" t="e">
        <f>P2677/'Summary (banks)'!$P$97</f>
        <v>#DIV/0!</v>
      </c>
      <c r="Q2679" s="264" t="e">
        <f>Q2677/'Summary (banks)'!$Q$97</f>
        <v>#DIV/0!</v>
      </c>
      <c r="R2679" s="264" t="e">
        <f>R2677/'Summary (banks)'!$R$97</f>
        <v>#DIV/0!</v>
      </c>
      <c r="S2679" s="264" t="e">
        <f>S2677/'Summary (banks)'!$S$97</f>
        <v>#DIV/0!</v>
      </c>
      <c r="T2679" s="264" t="e">
        <f>T2677/'Summary (banks)'!$T$97</f>
        <v>#DIV/0!</v>
      </c>
      <c r="U2679" s="264" t="e">
        <f>U2677/'Summary (banks)'!$U$97</f>
        <v>#DIV/0!</v>
      </c>
      <c r="V2679" s="264" t="e">
        <f>V2677/'Summary (banks)'!$V$97</f>
        <v>#DIV/0!</v>
      </c>
      <c r="W2679" s="264" t="e">
        <f>W2677/'Summary (banks)'!$W$97</f>
        <v>#DIV/0!</v>
      </c>
      <c r="X2679" s="264" t="e">
        <f>X2677/'Summary (banks)'!$X$97</f>
        <v>#DIV/0!</v>
      </c>
      <c r="Y2679" s="264"/>
      <c r="Z2679" s="399"/>
    </row>
    <row r="2680" spans="1:26" s="230" customFormat="1" x14ac:dyDescent="0.25">
      <c r="A2680" s="683"/>
      <c r="B2680" s="688"/>
      <c r="C2680" s="385" t="s">
        <v>447</v>
      </c>
      <c r="D2680" s="230">
        <f>D2677/'Summary (banks)'!$D$105</f>
        <v>4.6094164288706674</v>
      </c>
      <c r="E2680" s="230" t="e">
        <f>E2677/'Summary (banks)'!$E$99</f>
        <v>#DIV/0!</v>
      </c>
      <c r="F2680" s="230" t="e">
        <f>F2677/'Summary (banks)'!$F$99</f>
        <v>#DIV/0!</v>
      </c>
      <c r="G2680" s="230" t="e">
        <f>G2677/'Summary (banks)'!$G$99</f>
        <v>#DIV/0!</v>
      </c>
      <c r="H2680" s="230" t="e">
        <f>H2677/'Summary (banks)'!$H$99</f>
        <v>#DIV/0!</v>
      </c>
      <c r="I2680" s="230" t="e">
        <f>I2677/'Summary (banks)'!$I$99</f>
        <v>#DIV/0!</v>
      </c>
      <c r="J2680" s="230" t="e">
        <f>J2677/'Summary (banks)'!$J$99</f>
        <v>#DIV/0!</v>
      </c>
      <c r="K2680" s="230" t="e">
        <f>K2677/'Summary (banks)'!$K$99</f>
        <v>#DIV/0!</v>
      </c>
      <c r="L2680" s="230" t="e">
        <f>L2677/'Summary (banks)'!$L$99</f>
        <v>#DIV/0!</v>
      </c>
      <c r="M2680" s="230">
        <f>M2677/'Summary (banks)'!$M$99</f>
        <v>1.3229665071770336</v>
      </c>
      <c r="N2680" s="230" t="e">
        <f>N2677/'Summary (banks)'!$N$99</f>
        <v>#DIV/0!</v>
      </c>
      <c r="O2680" s="230" t="e">
        <f>O2677/'Summary (banks)'!$O$99</f>
        <v>#DIV/0!</v>
      </c>
      <c r="P2680" s="230" t="e">
        <f>P2677/'Summary (banks)'!$P$99</f>
        <v>#DIV/0!</v>
      </c>
      <c r="Q2680" s="230" t="e">
        <f>Q2677/'Summary (banks)'!$Q$99</f>
        <v>#DIV/0!</v>
      </c>
      <c r="R2680" s="230" t="e">
        <f>R2677/'Summary (banks)'!$R$99</f>
        <v>#DIV/0!</v>
      </c>
      <c r="S2680" s="230" t="e">
        <f>S2677/'Summary (banks)'!$S$99</f>
        <v>#DIV/0!</v>
      </c>
      <c r="T2680" s="230" t="e">
        <f>T2677/'Summary (banks)'!$T$99</f>
        <v>#DIV/0!</v>
      </c>
      <c r="U2680" s="230" t="e">
        <f>U2677/'Summary (banks)'!$U$99</f>
        <v>#DIV/0!</v>
      </c>
      <c r="V2680" s="230" t="e">
        <f>V2677/'Summary (banks)'!$V$99</f>
        <v>#DIV/0!</v>
      </c>
      <c r="W2680" s="230" t="e">
        <f>W2677/'Summary (banks)'!$W$99</f>
        <v>#DIV/0!</v>
      </c>
      <c r="X2680" s="230" t="e">
        <f>X2677/'Summary (banks)'!$X$99</f>
        <v>#DIV/0!</v>
      </c>
      <c r="Z2680" s="399"/>
    </row>
    <row r="2681" spans="1:26" s="51" customFormat="1" x14ac:dyDescent="0.25">
      <c r="A2681" s="423"/>
      <c r="B2681" s="423"/>
      <c r="C2681" s="424"/>
      <c r="D2681" s="425"/>
      <c r="E2681" s="426"/>
      <c r="F2681" s="426"/>
      <c r="G2681" s="426"/>
      <c r="H2681" s="426"/>
      <c r="I2681" s="426"/>
      <c r="J2681" s="426"/>
      <c r="K2681" s="426"/>
      <c r="L2681" s="426"/>
      <c r="M2681" s="426"/>
      <c r="N2681" s="426"/>
      <c r="O2681" s="426"/>
      <c r="P2681" s="426"/>
      <c r="Q2681" s="426"/>
      <c r="R2681" s="426"/>
      <c r="S2681" s="426"/>
      <c r="T2681" s="426"/>
      <c r="U2681" s="426"/>
      <c r="V2681" s="426"/>
      <c r="W2681" s="426"/>
      <c r="X2681" s="426"/>
      <c r="Y2681" s="97"/>
      <c r="Z2681" s="97"/>
    </row>
    <row r="2682" spans="1:26" s="51" customFormat="1" ht="15.75" thickBot="1" x14ac:dyDescent="0.3">
      <c r="A2682" s="423"/>
      <c r="B2682" s="423"/>
      <c r="C2682" s="424"/>
      <c r="D2682" s="425"/>
      <c r="E2682" s="426"/>
      <c r="F2682" s="426"/>
      <c r="G2682" s="426"/>
      <c r="H2682" s="426"/>
      <c r="I2682" s="426"/>
      <c r="J2682" s="426"/>
      <c r="K2682" s="426"/>
      <c r="L2682" s="426"/>
      <c r="M2682" s="426"/>
      <c r="N2682" s="426"/>
      <c r="O2682" s="426"/>
      <c r="P2682" s="426"/>
      <c r="Q2682" s="426"/>
      <c r="R2682" s="426"/>
      <c r="S2682" s="426"/>
      <c r="T2682" s="426"/>
      <c r="U2682" s="426"/>
      <c r="V2682" s="426"/>
      <c r="W2682" s="426"/>
      <c r="X2682" s="426"/>
      <c r="Y2682" s="97"/>
      <c r="Z2682" s="97"/>
    </row>
    <row r="2683" spans="1:26" s="204" customFormat="1" ht="15.75" thickBot="1" x14ac:dyDescent="0.3">
      <c r="A2683" s="682" t="s">
        <v>387</v>
      </c>
      <c r="B2683" s="684" t="s">
        <v>331</v>
      </c>
      <c r="C2683" s="188" t="s">
        <v>2</v>
      </c>
      <c r="D2683" s="203">
        <f>SUM(E2683:X2683)</f>
        <v>23</v>
      </c>
      <c r="E2683" s="203"/>
      <c r="F2683" s="203"/>
      <c r="G2683" s="203"/>
      <c r="H2683" s="203"/>
      <c r="I2683" s="203"/>
      <c r="J2683" s="188"/>
      <c r="K2683" s="188"/>
      <c r="L2683" s="188">
        <f>'Société Générale'!C50</f>
        <v>23</v>
      </c>
      <c r="M2683" s="188"/>
      <c r="N2683" s="188"/>
      <c r="O2683" s="188"/>
      <c r="P2683" s="188"/>
      <c r="Q2683" s="188"/>
      <c r="R2683" s="188"/>
      <c r="S2683" s="188"/>
      <c r="T2683" s="188"/>
      <c r="U2683" s="188"/>
      <c r="V2683" s="188"/>
      <c r="W2683" s="188"/>
      <c r="X2683" s="188"/>
      <c r="Y2683" s="188"/>
      <c r="Z2683" s="404"/>
    </row>
    <row r="2684" spans="1:26" s="23" customFormat="1" x14ac:dyDescent="0.25">
      <c r="A2684" s="683"/>
      <c r="B2684" s="685"/>
      <c r="C2684" s="189" t="s">
        <v>333</v>
      </c>
      <c r="D2684" s="230">
        <f>D2683/'Summary (banks)'!$D$3</f>
        <v>4.7091830669408367E-5</v>
      </c>
      <c r="E2684" s="230">
        <f>E2683/'Summary (banks)'!$E$3</f>
        <v>0</v>
      </c>
      <c r="F2684" s="230">
        <f>F2683/'Summary (banks)'!$F$3</f>
        <v>0</v>
      </c>
      <c r="G2684" s="230">
        <f>G2683/'Summary (banks)'!$G$3</f>
        <v>0</v>
      </c>
      <c r="H2684" s="230">
        <f>H2683/'Summary (banks)'!$H$3</f>
        <v>0</v>
      </c>
      <c r="I2684" s="230">
        <f>I2683/'Summary (banks)'!$I$3</f>
        <v>0</v>
      </c>
      <c r="J2684" s="230">
        <f>J2683/'Summary (banks)'!$J$3</f>
        <v>0</v>
      </c>
      <c r="K2684" s="230">
        <f>K2683/'Summary (banks)'!$K$3</f>
        <v>0</v>
      </c>
      <c r="L2684" s="230">
        <f>L2683/'Summary (banks)'!$L$3</f>
        <v>8.9693093631790352E-4</v>
      </c>
      <c r="M2684" s="230">
        <f>M2683/'Summary (banks)'!$M$3</f>
        <v>0</v>
      </c>
      <c r="N2684" s="230">
        <f>N2683/'Summary (banks)'!$N$3</f>
        <v>0</v>
      </c>
      <c r="O2684" s="230">
        <f>O2683/'Summary (banks)'!$O$3</f>
        <v>0</v>
      </c>
      <c r="P2684" s="230">
        <f>P2683/'Summary (banks)'!$P$3</f>
        <v>0</v>
      </c>
      <c r="Q2684" s="230">
        <f>Q2683/'Summary (banks)'!$Q$3</f>
        <v>0</v>
      </c>
      <c r="R2684" s="230">
        <f>R2683/'Summary (banks)'!$R$3</f>
        <v>0</v>
      </c>
      <c r="S2684" s="230">
        <f>S2683/'Summary (banks)'!$S$3</f>
        <v>0</v>
      </c>
      <c r="T2684" s="230">
        <f>T2683/'Summary (banks)'!$T$3</f>
        <v>0</v>
      </c>
      <c r="U2684" s="230">
        <f>U2683/'Summary (banks)'!$U$3</f>
        <v>0</v>
      </c>
      <c r="V2684" s="230">
        <f>V2683/'Summary (banks)'!$V$3</f>
        <v>0</v>
      </c>
      <c r="W2684" s="230">
        <f>W2683/'Summary (banks)'!$W$3</f>
        <v>0</v>
      </c>
      <c r="X2684" s="230">
        <f>X2683/'Summary (banks)'!$X$3</f>
        <v>0</v>
      </c>
      <c r="Y2684" s="204"/>
      <c r="Z2684" s="397"/>
    </row>
    <row r="2685" spans="1:26" s="360" customFormat="1" ht="15.75" thickBot="1" x14ac:dyDescent="0.3">
      <c r="A2685" s="683"/>
      <c r="B2685" s="685"/>
      <c r="C2685" s="359" t="s">
        <v>334</v>
      </c>
      <c r="D2685" s="264">
        <f>D2683/'Summary (banks)'!$D$7</f>
        <v>8.9717898440155072E-5</v>
      </c>
      <c r="E2685" s="264">
        <f>E2683/'Summary (banks)'!$E$7</f>
        <v>0</v>
      </c>
      <c r="F2685" s="264">
        <f>F2683/'Summary (banks)'!$F$7</f>
        <v>0</v>
      </c>
      <c r="G2685" s="264">
        <f>G2683/'Summary (banks)'!$G$7</f>
        <v>0</v>
      </c>
      <c r="H2685" s="264">
        <f>H2683/'Summary (banks)'!$H$7</f>
        <v>0</v>
      </c>
      <c r="I2685" s="264">
        <f>I2683/'Summary (banks)'!$I$7</f>
        <v>0</v>
      </c>
      <c r="J2685" s="264">
        <f>J2683/'Summary (banks)'!$J$7</f>
        <v>0</v>
      </c>
      <c r="K2685" s="264">
        <f>K2683/'Summary (banks)'!$K$7</f>
        <v>0</v>
      </c>
      <c r="L2685" s="264">
        <f>L2683/'Summary (banks)'!$L$7</f>
        <v>1.6979182046360549E-3</v>
      </c>
      <c r="M2685" s="264">
        <f>M2683/'Summary (banks)'!$M$7</f>
        <v>0</v>
      </c>
      <c r="N2685" s="264">
        <f>N2683/'Summary (banks)'!$N$7</f>
        <v>0</v>
      </c>
      <c r="O2685" s="264">
        <f>O2683/'Summary (banks)'!$O$7</f>
        <v>0</v>
      </c>
      <c r="P2685" s="264">
        <f>P2683/'Summary (banks)'!$P$7</f>
        <v>0</v>
      </c>
      <c r="Q2685" s="264">
        <f>Q2683/'Summary (banks)'!$Q$7</f>
        <v>0</v>
      </c>
      <c r="R2685" s="264">
        <f>R2683/'Summary (banks)'!$R$7</f>
        <v>0</v>
      </c>
      <c r="S2685" s="264">
        <f>S2683/'Summary (banks)'!$S$7</f>
        <v>0</v>
      </c>
      <c r="T2685" s="264">
        <f>T2683/'Summary (banks)'!$T$7</f>
        <v>0</v>
      </c>
      <c r="U2685" s="264">
        <f>U2683/'Summary (banks)'!$U$7</f>
        <v>0</v>
      </c>
      <c r="V2685" s="264">
        <f>V2683/'Summary (banks)'!$V$7</f>
        <v>0</v>
      </c>
      <c r="W2685" s="264">
        <f>W2683/'Summary (banks)'!$W$7</f>
        <v>0</v>
      </c>
      <c r="X2685" s="264">
        <f>X2683/'Summary (banks)'!$X$7</f>
        <v>0</v>
      </c>
      <c r="Z2685" s="397"/>
    </row>
    <row r="2686" spans="1:26" s="204" customFormat="1" ht="15.75" thickBot="1" x14ac:dyDescent="0.3">
      <c r="A2686" s="683"/>
      <c r="B2686" s="685"/>
      <c r="C2686" s="188" t="s">
        <v>6</v>
      </c>
      <c r="D2686" s="203">
        <f>SUM(E2686:X2686)</f>
        <v>8</v>
      </c>
      <c r="E2686" s="203"/>
      <c r="F2686" s="203"/>
      <c r="G2686" s="203"/>
      <c r="H2686" s="203"/>
      <c r="I2686" s="203"/>
      <c r="J2686" s="188"/>
      <c r="K2686" s="188"/>
      <c r="L2686" s="188">
        <f>'Société Générale'!E50</f>
        <v>8</v>
      </c>
      <c r="M2686" s="188"/>
      <c r="N2686" s="188"/>
      <c r="O2686" s="188"/>
      <c r="P2686" s="188"/>
      <c r="Q2686" s="188"/>
      <c r="R2686" s="188"/>
      <c r="S2686" s="188"/>
      <c r="T2686" s="188"/>
      <c r="U2686" s="188"/>
      <c r="V2686" s="188"/>
      <c r="W2686" s="188"/>
      <c r="X2686" s="188"/>
      <c r="Y2686" s="188"/>
      <c r="Z2686" s="404"/>
    </row>
    <row r="2687" spans="1:26" s="23" customFormat="1" x14ac:dyDescent="0.25">
      <c r="A2687" s="683"/>
      <c r="B2687" s="685"/>
      <c r="C2687" s="189" t="s">
        <v>335</v>
      </c>
      <c r="D2687" s="230">
        <f>D2686/'Summary (banks)'!$D$29</f>
        <v>8.4818735287006751E-5</v>
      </c>
      <c r="E2687" s="230">
        <f>E2686/'Summary (banks)'!$E$29</f>
        <v>0</v>
      </c>
      <c r="F2687" s="230">
        <f>F2686/'Summary (banks)'!$F$29</f>
        <v>0</v>
      </c>
      <c r="G2687" s="230">
        <f>G2686/'Summary (banks)'!$G$29</f>
        <v>0</v>
      </c>
      <c r="H2687" s="230">
        <f>H2686/'Summary (banks)'!$H$29</f>
        <v>0</v>
      </c>
      <c r="I2687" s="230">
        <f>I2686/'Summary (banks)'!$I$29</f>
        <v>0</v>
      </c>
      <c r="J2687" s="230">
        <f>J2686/'Summary (banks)'!$J$29</f>
        <v>0</v>
      </c>
      <c r="K2687" s="230">
        <f>K2686/'Summary (banks)'!$K$29</f>
        <v>0</v>
      </c>
      <c r="L2687" s="230">
        <f>L2686/'Summary (banks)'!$L$29</f>
        <v>1.3091147111765667E-3</v>
      </c>
      <c r="M2687" s="230">
        <f>M2686/'Summary (banks)'!$M$29</f>
        <v>0</v>
      </c>
      <c r="N2687" s="230">
        <f>N2686/'Summary (banks)'!$N$29</f>
        <v>0</v>
      </c>
      <c r="O2687" s="230">
        <f>O2686/'Summary (banks)'!$O$29</f>
        <v>0</v>
      </c>
      <c r="P2687" s="230">
        <f>P2686/'Summary (banks)'!$P$29</f>
        <v>0</v>
      </c>
      <c r="Q2687" s="230">
        <f>Q2686/'Summary (banks)'!$Q$29</f>
        <v>0</v>
      </c>
      <c r="R2687" s="230">
        <f>R2686/'Summary (banks)'!$R$29</f>
        <v>0</v>
      </c>
      <c r="S2687" s="230">
        <f>S2686/'Summary (banks)'!$S$29</f>
        <v>0</v>
      </c>
      <c r="T2687" s="230">
        <f>T2686/'Summary (banks)'!$T$29</f>
        <v>0</v>
      </c>
      <c r="U2687" s="230">
        <f>U2686/'Summary (banks)'!$U$29</f>
        <v>0</v>
      </c>
      <c r="V2687" s="230">
        <f>V2686/'Summary (banks)'!$V$29</f>
        <v>0</v>
      </c>
      <c r="W2687" s="230">
        <f>W2686/'Summary (banks)'!$W$29</f>
        <v>0</v>
      </c>
      <c r="X2687" s="230">
        <f>X2686/'Summary (banks)'!$X$29</f>
        <v>0</v>
      </c>
      <c r="Y2687" s="204"/>
      <c r="Z2687" s="397"/>
    </row>
    <row r="2688" spans="1:26" s="360" customFormat="1" ht="15.75" thickBot="1" x14ac:dyDescent="0.3">
      <c r="A2688" s="683"/>
      <c r="B2688" s="685"/>
      <c r="C2688" s="359" t="s">
        <v>336</v>
      </c>
      <c r="D2688" s="264">
        <f>D2686/'Summary (banks)'!$D$33</f>
        <v>1.1819330116495964E-4</v>
      </c>
      <c r="E2688" s="264">
        <f>E2686/'Summary (banks)'!$E$33</f>
        <v>0</v>
      </c>
      <c r="F2688" s="264">
        <f>F2686/'Summary (banks)'!$F$33</f>
        <v>0</v>
      </c>
      <c r="G2688" s="264">
        <f>G2686/'Summary (banks)'!$G$33</f>
        <v>0</v>
      </c>
      <c r="H2688" s="264">
        <f>H2686/'Summary (banks)'!$H$33</f>
        <v>0</v>
      </c>
      <c r="I2688" s="264">
        <f>I2686/'Summary (banks)'!$I$33</f>
        <v>0</v>
      </c>
      <c r="J2688" s="264">
        <f>J2686/'Summary (banks)'!$J$33</f>
        <v>0</v>
      </c>
      <c r="K2688" s="264">
        <f>K2686/'Summary (banks)'!$K$33</f>
        <v>0</v>
      </c>
      <c r="L2688" s="264">
        <f>L2686/'Summary (banks)'!$L$33</f>
        <v>1.794526693584567E-3</v>
      </c>
      <c r="M2688" s="264">
        <f>M2686/'Summary (banks)'!$M$33</f>
        <v>0</v>
      </c>
      <c r="N2688" s="264">
        <f>N2686/'Summary (banks)'!$N$33</f>
        <v>0</v>
      </c>
      <c r="O2688" s="264">
        <f>O2686/'Summary (banks)'!$O$33</f>
        <v>0</v>
      </c>
      <c r="P2688" s="264">
        <f>P2686/'Summary (banks)'!$P$33</f>
        <v>0</v>
      </c>
      <c r="Q2688" s="264">
        <f>Q2686/'Summary (banks)'!$Q$33</f>
        <v>0</v>
      </c>
      <c r="R2688" s="264">
        <f>R2686/'Summary (banks)'!$R$33</f>
        <v>0</v>
      </c>
      <c r="S2688" s="264">
        <f>S2686/'Summary (banks)'!$S$33</f>
        <v>0</v>
      </c>
      <c r="T2688" s="264">
        <f>T2686/'Summary (banks)'!$T$33</f>
        <v>0</v>
      </c>
      <c r="U2688" s="264">
        <f>U2686/'Summary (banks)'!$U$33</f>
        <v>0</v>
      </c>
      <c r="V2688" s="264">
        <f>V2686/'Summary (banks)'!$V$33</f>
        <v>0</v>
      </c>
      <c r="W2688" s="264">
        <f>W2686/'Summary (banks)'!$W$33</f>
        <v>0</v>
      </c>
      <c r="X2688" s="264">
        <f>X2686/'Summary (banks)'!$X$33</f>
        <v>0</v>
      </c>
      <c r="Z2688" s="397"/>
    </row>
    <row r="2689" spans="1:26" s="204" customFormat="1" ht="15.75" thickBot="1" x14ac:dyDescent="0.3">
      <c r="A2689" s="683"/>
      <c r="B2689" s="685"/>
      <c r="C2689" s="188" t="s">
        <v>400</v>
      </c>
      <c r="D2689" s="203">
        <f>SUM(E2689:X2689)</f>
        <v>1</v>
      </c>
      <c r="E2689" s="203"/>
      <c r="F2689" s="203"/>
      <c r="G2689" s="203"/>
      <c r="H2689" s="203"/>
      <c r="I2689" s="203"/>
      <c r="J2689" s="188"/>
      <c r="K2689" s="188"/>
      <c r="L2689" s="188">
        <f>'Société Générale'!F50</f>
        <v>1</v>
      </c>
      <c r="M2689" s="188"/>
      <c r="N2689" s="188"/>
      <c r="O2689" s="188"/>
      <c r="P2689" s="188"/>
      <c r="Q2689" s="188"/>
      <c r="R2689" s="188"/>
      <c r="S2689" s="188"/>
      <c r="T2689" s="188"/>
      <c r="U2689" s="188"/>
      <c r="V2689" s="188"/>
      <c r="W2689" s="188"/>
      <c r="X2689" s="188"/>
      <c r="Y2689" s="188"/>
      <c r="Z2689" s="404"/>
    </row>
    <row r="2690" spans="1:26" s="23" customFormat="1" x14ac:dyDescent="0.25">
      <c r="A2690" s="683"/>
      <c r="B2690" s="685"/>
      <c r="C2690" s="189" t="s">
        <v>401</v>
      </c>
      <c r="D2690" s="230">
        <f>D2689/'Summary (banks)'!$D$42</f>
        <v>3.5845655132050327E-5</v>
      </c>
      <c r="E2690" s="230">
        <f>E2689/'Summary (banks)'!$E$42</f>
        <v>0</v>
      </c>
      <c r="F2690" s="230">
        <f>F2689/'Summary (banks)'!$F$42</f>
        <v>0</v>
      </c>
      <c r="G2690" s="230">
        <f>G2689/'Summary (banks)'!$G$42</f>
        <v>0</v>
      </c>
      <c r="H2690" s="230">
        <f>H2689/'Summary (banks)'!$H$42</f>
        <v>0</v>
      </c>
      <c r="I2690" s="230">
        <f>I2689/'Summary (banks)'!$I$42</f>
        <v>0</v>
      </c>
      <c r="J2690" s="230">
        <f>J2689/'Summary (banks)'!$J$42</f>
        <v>0</v>
      </c>
      <c r="K2690" s="230">
        <f>K2689/'Summary (banks)'!$K$42</f>
        <v>0</v>
      </c>
      <c r="L2690" s="230">
        <f>L2689/'Summary (banks)'!$L$42</f>
        <v>5.8411214953271024E-4</v>
      </c>
      <c r="M2690" s="230">
        <f>M2689/'Summary (banks)'!$M$42</f>
        <v>0</v>
      </c>
      <c r="N2690" s="230">
        <f>N2689/'Summary (banks)'!$N$42</f>
        <v>0</v>
      </c>
      <c r="O2690" s="230">
        <f>O2689/'Summary (banks)'!$O$42</f>
        <v>0</v>
      </c>
      <c r="P2690" s="230">
        <f>P2689/'Summary (banks)'!$P$42</f>
        <v>0</v>
      </c>
      <c r="Q2690" s="230">
        <f>Q2689/'Summary (banks)'!$Q$42</f>
        <v>0</v>
      </c>
      <c r="R2690" s="230">
        <f>R2689/'Summary (banks)'!$R$42</f>
        <v>0</v>
      </c>
      <c r="S2690" s="230">
        <f>S2689/'Summary (banks)'!$S$42</f>
        <v>0</v>
      </c>
      <c r="T2690" s="230">
        <f>T2689/'Summary (banks)'!$T$42</f>
        <v>0</v>
      </c>
      <c r="U2690" s="230">
        <f>U2689/'Summary (banks)'!$U$42</f>
        <v>0</v>
      </c>
      <c r="V2690" s="230">
        <f>V2689/'Summary (banks)'!$V$42</f>
        <v>0</v>
      </c>
      <c r="W2690" s="230">
        <f>W2689/'Summary (banks)'!$W$42</f>
        <v>0</v>
      </c>
      <c r="X2690" s="230">
        <f>X2689/'Summary (banks)'!$X$42</f>
        <v>0</v>
      </c>
      <c r="Y2690" s="204"/>
      <c r="Z2690" s="397"/>
    </row>
    <row r="2691" spans="1:26" s="360" customFormat="1" ht="15.75" thickBot="1" x14ac:dyDescent="0.3">
      <c r="A2691" s="683"/>
      <c r="B2691" s="685"/>
      <c r="C2691" s="359" t="s">
        <v>402</v>
      </c>
      <c r="D2691" s="264">
        <f>D2689/'Summary (banks)'!$D$46</f>
        <v>5.3659192202799258E-5</v>
      </c>
      <c r="E2691" s="264">
        <f>E2689/'Summary (banks)'!$E$46</f>
        <v>0</v>
      </c>
      <c r="F2691" s="264">
        <f>F2689/'Summary (banks)'!$F$46</f>
        <v>0</v>
      </c>
      <c r="G2691" s="264">
        <f>G2689/'Summary (banks)'!$G$46</f>
        <v>0</v>
      </c>
      <c r="H2691" s="264">
        <f>H2689/'Summary (banks)'!$H$46</f>
        <v>0</v>
      </c>
      <c r="I2691" s="264">
        <f>I2689/'Summary (banks)'!$I$46</f>
        <v>0</v>
      </c>
      <c r="J2691" s="264">
        <f>J2689/'Summary (banks)'!$J$46</f>
        <v>0</v>
      </c>
      <c r="K2691" s="264">
        <f>K2689/'Summary (banks)'!$K$46</f>
        <v>0</v>
      </c>
      <c r="L2691" s="264">
        <f>L2689/'Summary (banks)'!$L$46</f>
        <v>8.8339222614840988E-4</v>
      </c>
      <c r="M2691" s="264">
        <f>M2689/'Summary (banks)'!$M$46</f>
        <v>0</v>
      </c>
      <c r="N2691" s="264">
        <f>N2689/'Summary (banks)'!$N$46</f>
        <v>0</v>
      </c>
      <c r="O2691" s="264">
        <f>O2689/'Summary (banks)'!$O$46</f>
        <v>0</v>
      </c>
      <c r="P2691" s="264">
        <f>P2689/'Summary (banks)'!$P$46</f>
        <v>0</v>
      </c>
      <c r="Q2691" s="264">
        <f>Q2689/'Summary (banks)'!$Q$46</f>
        <v>0</v>
      </c>
      <c r="R2691" s="264">
        <f>R2689/'Summary (banks)'!$R$46</f>
        <v>0</v>
      </c>
      <c r="S2691" s="264">
        <f>S2689/'Summary (banks)'!$S$46</f>
        <v>0</v>
      </c>
      <c r="T2691" s="264">
        <f>T2689/'Summary (banks)'!$T$46</f>
        <v>0</v>
      </c>
      <c r="U2691" s="264">
        <f>U2689/'Summary (banks)'!$U$46</f>
        <v>0</v>
      </c>
      <c r="V2691" s="264">
        <f>V2689/'Summary (banks)'!$V$46</f>
        <v>0</v>
      </c>
      <c r="W2691" s="264">
        <f>W2689/'Summary (banks)'!$W$46</f>
        <v>0</v>
      </c>
      <c r="X2691" s="264">
        <f>X2689/'Summary (banks)'!$X$46</f>
        <v>0</v>
      </c>
      <c r="Z2691" s="397"/>
    </row>
    <row r="2692" spans="1:26" s="204" customFormat="1" ht="15.75" thickBot="1" x14ac:dyDescent="0.3">
      <c r="A2692" s="683"/>
      <c r="B2692" s="685"/>
      <c r="C2692" s="188" t="s">
        <v>3</v>
      </c>
      <c r="D2692" s="188">
        <f>SUM(E2692:X2692)</f>
        <v>376</v>
      </c>
      <c r="E2692" s="188"/>
      <c r="F2692" s="188"/>
      <c r="G2692" s="188"/>
      <c r="H2692" s="188"/>
      <c r="I2692" s="188"/>
      <c r="J2692" s="188"/>
      <c r="K2692" s="188"/>
      <c r="L2692" s="188">
        <f>'Société Générale'!D50</f>
        <v>376</v>
      </c>
      <c r="M2692" s="188"/>
      <c r="N2692" s="188"/>
      <c r="O2692" s="188"/>
      <c r="P2692" s="188"/>
      <c r="Q2692" s="188"/>
      <c r="R2692" s="188"/>
      <c r="S2692" s="188"/>
      <c r="T2692" s="188"/>
      <c r="U2692" s="188"/>
      <c r="V2692" s="188"/>
      <c r="W2692" s="188"/>
      <c r="X2692" s="188"/>
      <c r="Y2692" s="188"/>
      <c r="Z2692" s="404"/>
    </row>
    <row r="2693" spans="1:26" s="23" customFormat="1" x14ac:dyDescent="0.25">
      <c r="A2693" s="683"/>
      <c r="B2693" s="685"/>
      <c r="C2693" s="189" t="s">
        <v>337</v>
      </c>
      <c r="D2693" s="230">
        <f>D2692/'Summary (banks)'!$D$16</f>
        <v>1.7925128264780841E-4</v>
      </c>
      <c r="E2693" s="230">
        <f>E2692/'Summary (banks)'!$E$16</f>
        <v>0</v>
      </c>
      <c r="F2693" s="230">
        <f>F2692/'Summary (banks)'!$F$16</f>
        <v>0</v>
      </c>
      <c r="G2693" s="230">
        <f>G2692/'Summary (banks)'!$G$16</f>
        <v>0</v>
      </c>
      <c r="H2693" s="230">
        <f>H2692/'Summary (banks)'!$H$16</f>
        <v>0</v>
      </c>
      <c r="I2693" s="230">
        <f>I2692/'Summary (banks)'!$I$16</f>
        <v>0</v>
      </c>
      <c r="J2693" s="230">
        <f>J2692/'Summary (banks)'!$J$16</f>
        <v>0</v>
      </c>
      <c r="K2693" s="230">
        <f>K2692/'Summary (banks)'!$K$16</f>
        <v>0</v>
      </c>
      <c r="L2693" s="230">
        <f>L2692/'Summary (banks)'!$L$16</f>
        <v>2.8546266209116583E-3</v>
      </c>
      <c r="M2693" s="230">
        <f>M2692/'Summary (banks)'!$M$16</f>
        <v>0</v>
      </c>
      <c r="N2693" s="230">
        <f>N2692/'Summary (banks)'!$N$16</f>
        <v>0</v>
      </c>
      <c r="O2693" s="230">
        <f>O2692/'Summary (banks)'!$O$16</f>
        <v>0</v>
      </c>
      <c r="P2693" s="230">
        <f>P2692/'Summary (banks)'!$P$16</f>
        <v>0</v>
      </c>
      <c r="Q2693" s="230">
        <f>Q2692/'Summary (banks)'!$Q$16</f>
        <v>0</v>
      </c>
      <c r="R2693" s="230">
        <f>R2692/'Summary (banks)'!$R$16</f>
        <v>0</v>
      </c>
      <c r="S2693" s="230">
        <f>S2692/'Summary (banks)'!$S$16</f>
        <v>0</v>
      </c>
      <c r="T2693" s="230">
        <f>T2692/'Summary (banks)'!$T$16</f>
        <v>0</v>
      </c>
      <c r="U2693" s="230">
        <f>U2692/'Summary (banks)'!$U$16</f>
        <v>0</v>
      </c>
      <c r="V2693" s="230">
        <f>V2692/'Summary (banks)'!$V$16</f>
        <v>0</v>
      </c>
      <c r="W2693" s="230">
        <f>W2692/'Summary (banks)'!$W$16</f>
        <v>0</v>
      </c>
      <c r="X2693" s="230">
        <f>X2692/'Summary (banks)'!$X$16</f>
        <v>0</v>
      </c>
      <c r="Y2693" s="204"/>
      <c r="Z2693" s="397"/>
    </row>
    <row r="2694" spans="1:26" s="365" customFormat="1" ht="15.75" thickBot="1" x14ac:dyDescent="0.3">
      <c r="A2694" s="683"/>
      <c r="B2694" s="685"/>
      <c r="C2694" s="359" t="s">
        <v>338</v>
      </c>
      <c r="D2694" s="264">
        <f>D2692/'Summary (banks)'!$D$20</f>
        <v>3.2075096673147088E-4</v>
      </c>
      <c r="E2694" s="264">
        <f>E2692/'Summary (banks)'!$E$20</f>
        <v>0</v>
      </c>
      <c r="F2694" s="264">
        <f>F2692/'Summary (banks)'!$F$20</f>
        <v>0</v>
      </c>
      <c r="G2694" s="264">
        <f>G2692/'Summary (banks)'!$G$20</f>
        <v>0</v>
      </c>
      <c r="H2694" s="264">
        <f>H2692/'Summary (banks)'!$H$20</f>
        <v>0</v>
      </c>
      <c r="I2694" s="264">
        <f>I2692/'Summary (banks)'!$I$20</f>
        <v>0</v>
      </c>
      <c r="J2694" s="264">
        <f>J2692/'Summary (banks)'!$J$20</f>
        <v>0</v>
      </c>
      <c r="K2694" s="264">
        <f>K2692/'Summary (banks)'!$K$20</f>
        <v>0</v>
      </c>
      <c r="L2694" s="264">
        <f>L2692/'Summary (banks)'!$L$20</f>
        <v>4.693897932687506E-3</v>
      </c>
      <c r="M2694" s="264">
        <f>M2692/'Summary (banks)'!$M$20</f>
        <v>0</v>
      </c>
      <c r="N2694" s="264">
        <f>N2692/'Summary (banks)'!$N$20</f>
        <v>0</v>
      </c>
      <c r="O2694" s="264">
        <f>O2692/'Summary (banks)'!$O$20</f>
        <v>0</v>
      </c>
      <c r="P2694" s="264">
        <f>P2692/'Summary (banks)'!$P$20</f>
        <v>0</v>
      </c>
      <c r="Q2694" s="264">
        <f>Q2692/'Summary (banks)'!$Q$20</f>
        <v>0</v>
      </c>
      <c r="R2694" s="264">
        <f>R2692/'Summary (banks)'!$R$20</f>
        <v>0</v>
      </c>
      <c r="S2694" s="264">
        <f>S2692/'Summary (banks)'!$S$20</f>
        <v>0</v>
      </c>
      <c r="T2694" s="264">
        <f>T2692/'Summary (banks)'!$T$20</f>
        <v>0</v>
      </c>
      <c r="U2694" s="264">
        <f>U2692/'Summary (banks)'!$U$20</f>
        <v>0</v>
      </c>
      <c r="V2694" s="264">
        <f>V2692/'Summary (banks)'!$V$20</f>
        <v>0</v>
      </c>
      <c r="W2694" s="264">
        <f>W2692/'Summary (banks)'!$W$20</f>
        <v>0</v>
      </c>
      <c r="X2694" s="264">
        <f>X2692/'Summary (banks)'!$X$20</f>
        <v>0</v>
      </c>
      <c r="Y2694" s="360"/>
      <c r="Z2694" s="397"/>
    </row>
    <row r="2695" spans="1:26" s="230" customFormat="1" ht="15" customHeight="1" thickTop="1" thickBot="1" x14ac:dyDescent="0.3">
      <c r="A2695" s="683"/>
      <c r="B2695" s="685"/>
      <c r="C2695" s="190" t="s">
        <v>405</v>
      </c>
      <c r="D2695" s="188"/>
      <c r="E2695" s="190"/>
      <c r="F2695" s="190"/>
      <c r="G2695" s="190"/>
      <c r="H2695" s="188"/>
      <c r="I2695" s="188"/>
      <c r="J2695" s="190"/>
      <c r="K2695" s="190"/>
      <c r="L2695" s="190"/>
      <c r="M2695" s="190"/>
      <c r="N2695" s="190"/>
      <c r="O2695" s="190"/>
      <c r="P2695" s="188"/>
      <c r="Q2695" s="188"/>
      <c r="R2695" s="190"/>
      <c r="S2695" s="190"/>
      <c r="T2695" s="188"/>
      <c r="U2695" s="188"/>
      <c r="V2695" s="188"/>
      <c r="W2695" s="188"/>
      <c r="X2695" s="188"/>
      <c r="Y2695" s="190"/>
      <c r="Z2695" s="405"/>
    </row>
    <row r="2696" spans="1:26" s="204" customFormat="1" ht="15.75" thickBot="1" x14ac:dyDescent="0.3">
      <c r="A2696" s="683"/>
      <c r="B2696" s="686"/>
      <c r="C2696" s="191" t="s">
        <v>406</v>
      </c>
      <c r="D2696" s="192"/>
      <c r="E2696" s="192"/>
      <c r="F2696" s="192"/>
      <c r="G2696" s="192"/>
      <c r="H2696" s="192"/>
      <c r="I2696" s="192"/>
      <c r="J2696" s="192"/>
      <c r="K2696" s="192"/>
      <c r="L2696" s="192"/>
      <c r="M2696" s="192"/>
      <c r="N2696" s="192"/>
      <c r="O2696" s="192"/>
      <c r="P2696" s="192"/>
      <c r="Q2696" s="192"/>
      <c r="R2696" s="192"/>
      <c r="S2696" s="192"/>
      <c r="T2696" s="192"/>
      <c r="U2696" s="192"/>
      <c r="V2696" s="192"/>
      <c r="W2696" s="192"/>
      <c r="X2696" s="192"/>
      <c r="Y2696" s="192"/>
      <c r="Z2696" s="398"/>
    </row>
    <row r="2697" spans="1:26" s="23" customFormat="1" ht="16.5" thickTop="1" thickBot="1" x14ac:dyDescent="0.3">
      <c r="A2697" s="683"/>
      <c r="B2697" s="687" t="s">
        <v>82</v>
      </c>
      <c r="C2697" s="200" t="s">
        <v>91</v>
      </c>
      <c r="D2697" s="200">
        <f>D2689/D2686</f>
        <v>0.125</v>
      </c>
      <c r="E2697" s="200" t="e">
        <f>E2689/E2686</f>
        <v>#DIV/0!</v>
      </c>
      <c r="F2697" s="200" t="e">
        <f t="shared" ref="F2697:X2697" si="177">F2689/F2686</f>
        <v>#DIV/0!</v>
      </c>
      <c r="G2697" s="200" t="e">
        <f t="shared" si="177"/>
        <v>#DIV/0!</v>
      </c>
      <c r="H2697" s="200" t="e">
        <f t="shared" si="177"/>
        <v>#DIV/0!</v>
      </c>
      <c r="I2697" s="200" t="e">
        <f t="shared" si="177"/>
        <v>#DIV/0!</v>
      </c>
      <c r="J2697" s="200" t="e">
        <f t="shared" si="177"/>
        <v>#DIV/0!</v>
      </c>
      <c r="K2697" s="200" t="e">
        <f t="shared" si="177"/>
        <v>#DIV/0!</v>
      </c>
      <c r="L2697" s="200">
        <f t="shared" si="177"/>
        <v>0.125</v>
      </c>
      <c r="M2697" s="200" t="e">
        <f t="shared" si="177"/>
        <v>#DIV/0!</v>
      </c>
      <c r="N2697" s="200" t="e">
        <f t="shared" si="177"/>
        <v>#DIV/0!</v>
      </c>
      <c r="O2697" s="200" t="e">
        <f t="shared" si="177"/>
        <v>#DIV/0!</v>
      </c>
      <c r="P2697" s="200" t="e">
        <f t="shared" si="177"/>
        <v>#DIV/0!</v>
      </c>
      <c r="Q2697" s="200" t="e">
        <f t="shared" si="177"/>
        <v>#DIV/0!</v>
      </c>
      <c r="R2697" s="200" t="e">
        <f t="shared" si="177"/>
        <v>#DIV/0!</v>
      </c>
      <c r="S2697" s="200" t="e">
        <f t="shared" si="177"/>
        <v>#DIV/0!</v>
      </c>
      <c r="T2697" s="200" t="e">
        <f t="shared" si="177"/>
        <v>#DIV/0!</v>
      </c>
      <c r="U2697" s="200" t="e">
        <f t="shared" si="177"/>
        <v>#DIV/0!</v>
      </c>
      <c r="V2697" s="200" t="e">
        <f t="shared" si="177"/>
        <v>#DIV/0!</v>
      </c>
      <c r="W2697" s="200" t="e">
        <f t="shared" si="177"/>
        <v>#DIV/0!</v>
      </c>
      <c r="X2697" s="200" t="e">
        <f t="shared" si="177"/>
        <v>#DIV/0!</v>
      </c>
      <c r="Y2697" s="200"/>
      <c r="Z2697" s="406" t="e">
        <f>MEDIAN(E2697:X2697)</f>
        <v>#DIV/0!</v>
      </c>
    </row>
    <row r="2698" spans="1:26" s="204" customFormat="1" ht="15.75" thickBot="1" x14ac:dyDescent="0.3">
      <c r="A2698" s="683"/>
      <c r="B2698" s="688"/>
      <c r="C2698" s="193" t="s">
        <v>407</v>
      </c>
      <c r="Z2698" s="397"/>
    </row>
    <row r="2699" spans="1:26" s="204" customFormat="1" ht="15.75" thickBot="1" x14ac:dyDescent="0.3">
      <c r="A2699" s="683"/>
      <c r="B2699" s="688"/>
      <c r="C2699" s="188" t="s">
        <v>497</v>
      </c>
      <c r="D2699" s="233">
        <f t="shared" ref="D2699:X2699" si="178">D2686/D2692</f>
        <v>2.1276595744680851E-2</v>
      </c>
      <c r="E2699" s="188" t="e">
        <f t="shared" si="178"/>
        <v>#DIV/0!</v>
      </c>
      <c r="F2699" s="188" t="e">
        <f t="shared" si="178"/>
        <v>#DIV/0!</v>
      </c>
      <c r="G2699" s="188" t="e">
        <f t="shared" si="178"/>
        <v>#DIV/0!</v>
      </c>
      <c r="H2699" s="188" t="e">
        <f t="shared" si="178"/>
        <v>#DIV/0!</v>
      </c>
      <c r="I2699" s="188" t="e">
        <f t="shared" si="178"/>
        <v>#DIV/0!</v>
      </c>
      <c r="J2699" s="188" t="e">
        <f t="shared" si="178"/>
        <v>#DIV/0!</v>
      </c>
      <c r="K2699" s="188" t="e">
        <f t="shared" si="178"/>
        <v>#DIV/0!</v>
      </c>
      <c r="L2699" s="188">
        <f t="shared" si="178"/>
        <v>2.1276595744680851E-2</v>
      </c>
      <c r="M2699" s="188" t="e">
        <f t="shared" si="178"/>
        <v>#DIV/0!</v>
      </c>
      <c r="N2699" s="188" t="e">
        <f t="shared" si="178"/>
        <v>#DIV/0!</v>
      </c>
      <c r="O2699" s="188" t="e">
        <f t="shared" si="178"/>
        <v>#DIV/0!</v>
      </c>
      <c r="P2699" s="188" t="e">
        <f t="shared" si="178"/>
        <v>#DIV/0!</v>
      </c>
      <c r="Q2699" s="188" t="e">
        <f t="shared" si="178"/>
        <v>#DIV/0!</v>
      </c>
      <c r="R2699" s="188" t="e">
        <f t="shared" si="178"/>
        <v>#DIV/0!</v>
      </c>
      <c r="S2699" s="188" t="e">
        <f t="shared" si="178"/>
        <v>#DIV/0!</v>
      </c>
      <c r="T2699" s="188" t="e">
        <f t="shared" si="178"/>
        <v>#DIV/0!</v>
      </c>
      <c r="U2699" s="188" t="e">
        <f t="shared" si="178"/>
        <v>#DIV/0!</v>
      </c>
      <c r="V2699" s="188" t="e">
        <f t="shared" si="178"/>
        <v>#DIV/0!</v>
      </c>
      <c r="W2699" s="188" t="e">
        <f t="shared" si="178"/>
        <v>#DIV/0!</v>
      </c>
      <c r="X2699" s="188" t="e">
        <f t="shared" si="178"/>
        <v>#DIV/0!</v>
      </c>
      <c r="Y2699" s="188"/>
      <c r="Z2699" s="404"/>
    </row>
    <row r="2700" spans="1:26" s="204" customFormat="1" x14ac:dyDescent="0.25">
      <c r="A2700" s="683"/>
      <c r="B2700" s="688"/>
      <c r="C2700" s="189" t="s">
        <v>445</v>
      </c>
      <c r="D2700" s="234">
        <f>D2699/'Summary (banks)'!$D$81</f>
        <v>0.47318342180936007</v>
      </c>
      <c r="E2700" s="230" t="e">
        <f>E2699/'Summary (banks)'!$E$81</f>
        <v>#DIV/0!</v>
      </c>
      <c r="F2700" s="230" t="e">
        <f>F2699/'Summary (banks)'!$F$81</f>
        <v>#DIV/0!</v>
      </c>
      <c r="G2700" s="230" t="e">
        <f>G2699/'Summary (banks)'!$G$81</f>
        <v>#DIV/0!</v>
      </c>
      <c r="H2700" s="230" t="e">
        <f>H2699/'Summary (banks)'!$H$81</f>
        <v>#DIV/0!</v>
      </c>
      <c r="I2700" s="230" t="e">
        <f>I2699/'Summary (banks)'!$I$81</f>
        <v>#DIV/0!</v>
      </c>
      <c r="J2700" s="230" t="e">
        <f>J2699/'Summary (banks)'!$J$81</f>
        <v>#DIV/0!</v>
      </c>
      <c r="K2700" s="230" t="e">
        <f>K2699/'Summary (banks)'!$K$81</f>
        <v>#DIV/0!</v>
      </c>
      <c r="L2700" s="230">
        <f>L2699/'Summary (banks)'!$L$81</f>
        <v>0.4585940247269486</v>
      </c>
      <c r="M2700" s="230" t="e">
        <f>M2699/'Summary (banks)'!$M$81</f>
        <v>#DIV/0!</v>
      </c>
      <c r="N2700" s="230" t="e">
        <f>N2699/'Summary (banks)'!$N$81</f>
        <v>#DIV/0!</v>
      </c>
      <c r="O2700" s="230" t="e">
        <f>O2699/'Summary (banks)'!$O$81</f>
        <v>#DIV/0!</v>
      </c>
      <c r="P2700" s="230" t="e">
        <f>P2699/'Summary (banks)'!$P$81</f>
        <v>#DIV/0!</v>
      </c>
      <c r="Q2700" s="230" t="e">
        <f>Q2699/'Summary (banks)'!$Q$81</f>
        <v>#DIV/0!</v>
      </c>
      <c r="R2700" s="230" t="e">
        <f>R2699/'Summary (banks)'!$R$81</f>
        <v>#DIV/0!</v>
      </c>
      <c r="S2700" s="230" t="e">
        <f>S2699/'Summary (banks)'!$S$81</f>
        <v>#DIV/0!</v>
      </c>
      <c r="T2700" s="230" t="e">
        <f>T2699/'Summary (banks)'!$T$81</f>
        <v>#DIV/0!</v>
      </c>
      <c r="U2700" s="230" t="e">
        <f>U2699/'Summary (banks)'!$U$81</f>
        <v>#DIV/0!</v>
      </c>
      <c r="V2700" s="230" t="e">
        <f>V2699/'Summary (banks)'!$V$81</f>
        <v>#DIV/0!</v>
      </c>
      <c r="W2700" s="230" t="e">
        <f>W2699/'Summary (banks)'!$W$81</f>
        <v>#DIV/0!</v>
      </c>
      <c r="X2700" s="230" t="e">
        <f>X2699/'Summary (banks)'!$X$81</f>
        <v>#DIV/0!</v>
      </c>
      <c r="Z2700" s="397"/>
    </row>
    <row r="2701" spans="1:26" s="364" customFormat="1" x14ac:dyDescent="0.25">
      <c r="A2701" s="683"/>
      <c r="B2701" s="688"/>
      <c r="C2701" s="359" t="s">
        <v>446</v>
      </c>
      <c r="D2701" s="363">
        <f>D2699/'Summary (banks)'!$D$84</f>
        <v>0.36848930610990099</v>
      </c>
      <c r="E2701" s="264" t="e">
        <f>E2699/'Summary (banks)'!$E$84</f>
        <v>#DIV/0!</v>
      </c>
      <c r="F2701" s="264" t="e">
        <f>F2699/'Summary (banks)'!$F$84</f>
        <v>#DIV/0!</v>
      </c>
      <c r="G2701" s="264" t="e">
        <f>G2699/'Summary (banks)'!$G$84</f>
        <v>#DIV/0!</v>
      </c>
      <c r="H2701" s="264" t="e">
        <f>H2699/'Summary (banks)'!$H$84</f>
        <v>#DIV/0!</v>
      </c>
      <c r="I2701" s="264" t="e">
        <f>I2699/'Summary (banks)'!$I$84</f>
        <v>#DIV/0!</v>
      </c>
      <c r="J2701" s="264" t="e">
        <f>J2699/'Summary (banks)'!$J$84</f>
        <v>#DIV/0!</v>
      </c>
      <c r="K2701" s="264" t="e">
        <f>K2699/'Summary (banks)'!$K$84</f>
        <v>#DIV/0!</v>
      </c>
      <c r="L2701" s="264">
        <f>L2699/'Summary (banks)'!$L$84</f>
        <v>0.38231054857153768</v>
      </c>
      <c r="M2701" s="264" t="e">
        <f>M2699/'Summary (banks)'!$M$84</f>
        <v>#DIV/0!</v>
      </c>
      <c r="N2701" s="264" t="e">
        <f>N2699/'Summary (banks)'!$N$84</f>
        <v>#DIV/0!</v>
      </c>
      <c r="O2701" s="264" t="e">
        <f>O2699/'Summary (banks)'!$O$84</f>
        <v>#DIV/0!</v>
      </c>
      <c r="P2701" s="264" t="e">
        <f>P2699/'Summary (banks)'!$P$84</f>
        <v>#DIV/0!</v>
      </c>
      <c r="Q2701" s="264" t="e">
        <f>Q2699/'Summary (banks)'!$Q$84</f>
        <v>#DIV/0!</v>
      </c>
      <c r="R2701" s="264" t="e">
        <f>R2699/'Summary (banks)'!$R$84</f>
        <v>#DIV/0!</v>
      </c>
      <c r="S2701" s="264" t="e">
        <f>S2699/'Summary (banks)'!$S$84</f>
        <v>#DIV/0!</v>
      </c>
      <c r="T2701" s="264" t="e">
        <f>T2699/'Summary (banks)'!$T$84</f>
        <v>#DIV/0!</v>
      </c>
      <c r="U2701" s="264" t="e">
        <f>U2699/'Summary (banks)'!$U$84</f>
        <v>#DIV/0!</v>
      </c>
      <c r="V2701" s="264" t="e">
        <f>V2699/'Summary (banks)'!$V$84</f>
        <v>#DIV/0!</v>
      </c>
      <c r="W2701" s="264" t="e">
        <f>W2699/'Summary (banks)'!$W$84</f>
        <v>#DIV/0!</v>
      </c>
      <c r="X2701" s="264" t="e">
        <f>X2699/'Summary (banks)'!$X$84</f>
        <v>#DIV/0!</v>
      </c>
      <c r="Y2701" s="360"/>
      <c r="Z2701" s="397"/>
    </row>
    <row r="2702" spans="1:26" s="204" customFormat="1" ht="15.75" thickBot="1" x14ac:dyDescent="0.3">
      <c r="A2702" s="683"/>
      <c r="B2702" s="688"/>
      <c r="C2702" s="372" t="s">
        <v>447</v>
      </c>
      <c r="D2702" s="234">
        <f>D2699/'Summary (banks)'!$D$92</f>
        <v>0.50941686697786881</v>
      </c>
      <c r="E2702" s="230" t="e">
        <f>E2699/'Summary (banks)'!$E$86</f>
        <v>#DIV/0!</v>
      </c>
      <c r="F2702" s="230" t="e">
        <f>F2699/'Summary (banks)'!$F$86</f>
        <v>#DIV/0!</v>
      </c>
      <c r="G2702" s="230" t="e">
        <f>G2699/'Summary (banks)'!$G$86</f>
        <v>#DIV/0!</v>
      </c>
      <c r="H2702" s="230" t="e">
        <f>H2699/'Summary (banks)'!$H$86</f>
        <v>#DIV/0!</v>
      </c>
      <c r="I2702" s="230" t="e">
        <f>I2699/'Summary (banks)'!$I$86</f>
        <v>#DIV/0!</v>
      </c>
      <c r="J2702" s="230" t="e">
        <f>J2699/'Summary (banks)'!$J$86</f>
        <v>#DIV/0!</v>
      </c>
      <c r="K2702" s="230" t="e">
        <f>K2699/'Summary (banks)'!$K$86</f>
        <v>#DIV/0!</v>
      </c>
      <c r="L2702" s="230">
        <f>L2699/'Summary (banks)'!$L$86</f>
        <v>8.1602562069949577E-2</v>
      </c>
      <c r="M2702" s="230" t="e">
        <f>M2699/'Summary (banks)'!$M$86</f>
        <v>#DIV/0!</v>
      </c>
      <c r="N2702" s="230" t="e">
        <f>N2699/'Summary (banks)'!$N$86</f>
        <v>#DIV/0!</v>
      </c>
      <c r="O2702" s="230" t="e">
        <f>O2699/'Summary (banks)'!$O$86</f>
        <v>#DIV/0!</v>
      </c>
      <c r="P2702" s="230" t="e">
        <f>P2699/'Summary (banks)'!$P$86</f>
        <v>#DIV/0!</v>
      </c>
      <c r="Q2702" s="230" t="e">
        <f>Q2699/'Summary (banks)'!$Q$86</f>
        <v>#DIV/0!</v>
      </c>
      <c r="R2702" s="230" t="e">
        <f>R2699/'Summary (banks)'!$R$86</f>
        <v>#DIV/0!</v>
      </c>
      <c r="S2702" s="230" t="e">
        <f>S2699/'Summary (banks)'!$S$86</f>
        <v>#DIV/0!</v>
      </c>
      <c r="T2702" s="230" t="e">
        <f>T2699/'Summary (banks)'!$T$86</f>
        <v>#DIV/0!</v>
      </c>
      <c r="U2702" s="230" t="e">
        <f>U2699/'Summary (banks)'!$U$86</f>
        <v>#DIV/0!</v>
      </c>
      <c r="V2702" s="230" t="e">
        <f>V2699/'Summary (banks)'!$V$86</f>
        <v>#DIV/0!</v>
      </c>
      <c r="W2702" s="230" t="e">
        <f>W2699/'Summary (banks)'!$W$86</f>
        <v>#DIV/0!</v>
      </c>
      <c r="X2702" s="230" t="e">
        <f>X2699/'Summary (banks)'!$X$86</f>
        <v>#DIV/0!</v>
      </c>
      <c r="Z2702" s="397"/>
    </row>
    <row r="2703" spans="1:26" s="230" customFormat="1" ht="15.75" thickBot="1" x14ac:dyDescent="0.3">
      <c r="A2703" s="683"/>
      <c r="B2703" s="688"/>
      <c r="C2703" s="201" t="s">
        <v>498</v>
      </c>
      <c r="D2703" s="201">
        <f t="shared" ref="D2703:X2703" si="179">D2686/D2683</f>
        <v>0.34782608695652173</v>
      </c>
      <c r="E2703" s="201" t="e">
        <f t="shared" si="179"/>
        <v>#DIV/0!</v>
      </c>
      <c r="F2703" s="201" t="e">
        <f t="shared" si="179"/>
        <v>#DIV/0!</v>
      </c>
      <c r="G2703" s="201" t="e">
        <f t="shared" si="179"/>
        <v>#DIV/0!</v>
      </c>
      <c r="H2703" s="201" t="e">
        <f t="shared" si="179"/>
        <v>#DIV/0!</v>
      </c>
      <c r="I2703" s="201" t="e">
        <f t="shared" si="179"/>
        <v>#DIV/0!</v>
      </c>
      <c r="J2703" s="201" t="e">
        <f t="shared" si="179"/>
        <v>#DIV/0!</v>
      </c>
      <c r="K2703" s="201" t="e">
        <f t="shared" si="179"/>
        <v>#DIV/0!</v>
      </c>
      <c r="L2703" s="201">
        <f t="shared" si="179"/>
        <v>0.34782608695652173</v>
      </c>
      <c r="M2703" s="201" t="e">
        <f t="shared" si="179"/>
        <v>#DIV/0!</v>
      </c>
      <c r="N2703" s="201" t="e">
        <f t="shared" si="179"/>
        <v>#DIV/0!</v>
      </c>
      <c r="O2703" s="201" t="e">
        <f t="shared" si="179"/>
        <v>#DIV/0!</v>
      </c>
      <c r="P2703" s="201" t="e">
        <f t="shared" si="179"/>
        <v>#DIV/0!</v>
      </c>
      <c r="Q2703" s="201" t="e">
        <f t="shared" si="179"/>
        <v>#DIV/0!</v>
      </c>
      <c r="R2703" s="201" t="e">
        <f t="shared" si="179"/>
        <v>#DIV/0!</v>
      </c>
      <c r="S2703" s="201" t="e">
        <f t="shared" si="179"/>
        <v>#DIV/0!</v>
      </c>
      <c r="T2703" s="201" t="e">
        <f t="shared" si="179"/>
        <v>#DIV/0!</v>
      </c>
      <c r="U2703" s="201" t="e">
        <f t="shared" si="179"/>
        <v>#DIV/0!</v>
      </c>
      <c r="V2703" s="201" t="e">
        <f t="shared" si="179"/>
        <v>#DIV/0!</v>
      </c>
      <c r="W2703" s="201" t="e">
        <f t="shared" si="179"/>
        <v>#DIV/0!</v>
      </c>
      <c r="X2703" s="201" t="e">
        <f t="shared" si="179"/>
        <v>#DIV/0!</v>
      </c>
      <c r="Y2703" s="201"/>
      <c r="Z2703" s="407"/>
    </row>
    <row r="2704" spans="1:26" s="230" customFormat="1" x14ac:dyDescent="0.25">
      <c r="A2704" s="683"/>
      <c r="B2704" s="688"/>
      <c r="C2704" s="382" t="s">
        <v>445</v>
      </c>
      <c r="D2704" s="230">
        <f>D2703/'Summary (banks)'!$D$94</f>
        <v>1.8011348057892853</v>
      </c>
      <c r="E2704" s="230" t="e">
        <f>E2703/'Summary (banks)'!$E$94</f>
        <v>#DIV/0!</v>
      </c>
      <c r="F2704" s="230" t="e">
        <f>F2703/'Summary (banks)'!$F$94</f>
        <v>#DIV/0!</v>
      </c>
      <c r="G2704" s="230" t="e">
        <f>G2703/'Summary (banks)'!$G$94</f>
        <v>#DIV/0!</v>
      </c>
      <c r="H2704" s="230" t="e">
        <f>H2703/'Summary (banks)'!$H$94</f>
        <v>#DIV/0!</v>
      </c>
      <c r="I2704" s="230" t="e">
        <f>I2703/'Summary (banks)'!$I$94</f>
        <v>#DIV/0!</v>
      </c>
      <c r="J2704" s="230" t="e">
        <f>J2703/'Summary (banks)'!$J$94</f>
        <v>#DIV/0!</v>
      </c>
      <c r="K2704" s="230" t="e">
        <f>K2703/'Summary (banks)'!$K$94</f>
        <v>#DIV/0!</v>
      </c>
      <c r="L2704" s="230">
        <f>L2703/'Summary (banks)'!$L$94</f>
        <v>1.4595490669000306</v>
      </c>
      <c r="M2704" s="230" t="e">
        <f>M2703/'Summary (banks)'!$M$94</f>
        <v>#DIV/0!</v>
      </c>
      <c r="N2704" s="230" t="e">
        <f>N2703/'Summary (banks)'!$N$94</f>
        <v>#DIV/0!</v>
      </c>
      <c r="O2704" s="230" t="e">
        <f>O2703/'Summary (banks)'!$O$94</f>
        <v>#DIV/0!</v>
      </c>
      <c r="P2704" s="230" t="e">
        <f>P2703/'Summary (banks)'!$P$94</f>
        <v>#DIV/0!</v>
      </c>
      <c r="Q2704" s="230" t="e">
        <f>Q2703/'Summary (banks)'!$Q$94</f>
        <v>#DIV/0!</v>
      </c>
      <c r="R2704" s="230" t="e">
        <f>R2703/'Summary (banks)'!$R$94</f>
        <v>#DIV/0!</v>
      </c>
      <c r="S2704" s="230" t="e">
        <f>S2703/'Summary (banks)'!$S$94</f>
        <v>#DIV/0!</v>
      </c>
      <c r="T2704" s="230" t="e">
        <f>T2703/'Summary (banks)'!$T$94</f>
        <v>#DIV/0!</v>
      </c>
      <c r="U2704" s="230" t="e">
        <f>U2703/'Summary (banks)'!$U$94</f>
        <v>#DIV/0!</v>
      </c>
      <c r="V2704" s="230" t="e">
        <f>V2703/'Summary (banks)'!$V$94</f>
        <v>#DIV/0!</v>
      </c>
      <c r="W2704" s="230" t="e">
        <f>W2703/'Summary (banks)'!$W$94</f>
        <v>#DIV/0!</v>
      </c>
      <c r="X2704" s="230" t="e">
        <f>X2703/'Summary (banks)'!$X$94</f>
        <v>#DIV/0!</v>
      </c>
      <c r="Z2704" s="399"/>
    </row>
    <row r="2705" spans="1:26" s="386" customFormat="1" x14ac:dyDescent="0.25">
      <c r="A2705" s="683"/>
      <c r="B2705" s="688"/>
      <c r="C2705" s="383" t="s">
        <v>446</v>
      </c>
      <c r="D2705" s="264">
        <f>D2703/'Summary (banks)'!$D$97</f>
        <v>1.3173882048050716</v>
      </c>
      <c r="E2705" s="264" t="e">
        <f>E2703/'Summary (banks)'!$E$97</f>
        <v>#DIV/0!</v>
      </c>
      <c r="F2705" s="264" t="e">
        <f>F2703/'Summary (banks)'!$F$97</f>
        <v>#DIV/0!</v>
      </c>
      <c r="G2705" s="264" t="e">
        <f>G2703/'Summary (banks)'!$G$97</f>
        <v>#DIV/0!</v>
      </c>
      <c r="H2705" s="264" t="e">
        <f>H2703/'Summary (banks)'!$H$97</f>
        <v>#DIV/0!</v>
      </c>
      <c r="I2705" s="264" t="e">
        <f>I2703/'Summary (banks)'!$I$97</f>
        <v>#DIV/0!</v>
      </c>
      <c r="J2705" s="264" t="e">
        <f>J2703/'Summary (banks)'!$J$97</f>
        <v>#DIV/0!</v>
      </c>
      <c r="K2705" s="264" t="e">
        <f>K2703/'Summary (banks)'!$K$97</f>
        <v>#DIV/0!</v>
      </c>
      <c r="L2705" s="264">
        <f>L2703/'Summary (banks)'!$L$97</f>
        <v>1.0568981996215889</v>
      </c>
      <c r="M2705" s="264" t="e">
        <f>M2703/'Summary (banks)'!$M$97</f>
        <v>#DIV/0!</v>
      </c>
      <c r="N2705" s="264" t="e">
        <f>N2703/'Summary (banks)'!$N$97</f>
        <v>#DIV/0!</v>
      </c>
      <c r="O2705" s="264" t="e">
        <f>O2703/'Summary (banks)'!$O$97</f>
        <v>#DIV/0!</v>
      </c>
      <c r="P2705" s="264" t="e">
        <f>P2703/'Summary (banks)'!$P$97</f>
        <v>#DIV/0!</v>
      </c>
      <c r="Q2705" s="264" t="e">
        <f>Q2703/'Summary (banks)'!$Q$97</f>
        <v>#DIV/0!</v>
      </c>
      <c r="R2705" s="264" t="e">
        <f>R2703/'Summary (banks)'!$R$97</f>
        <v>#DIV/0!</v>
      </c>
      <c r="S2705" s="264" t="e">
        <f>S2703/'Summary (banks)'!$S$97</f>
        <v>#DIV/0!</v>
      </c>
      <c r="T2705" s="264" t="e">
        <f>T2703/'Summary (banks)'!$T$97</f>
        <v>#DIV/0!</v>
      </c>
      <c r="U2705" s="264" t="e">
        <f>U2703/'Summary (banks)'!$U$97</f>
        <v>#DIV/0!</v>
      </c>
      <c r="V2705" s="264" t="e">
        <f>V2703/'Summary (banks)'!$V$97</f>
        <v>#DIV/0!</v>
      </c>
      <c r="W2705" s="264" t="e">
        <f>W2703/'Summary (banks)'!$W$97</f>
        <v>#DIV/0!</v>
      </c>
      <c r="X2705" s="264" t="e">
        <f>X2703/'Summary (banks)'!$X$97</f>
        <v>#DIV/0!</v>
      </c>
      <c r="Y2705" s="264"/>
      <c r="Z2705" s="399"/>
    </row>
    <row r="2706" spans="1:26" s="230" customFormat="1" x14ac:dyDescent="0.25">
      <c r="A2706" s="683"/>
      <c r="B2706" s="688"/>
      <c r="C2706" s="385" t="s">
        <v>447</v>
      </c>
      <c r="D2706" s="230">
        <f>D2703/'Summary (banks)'!$D$105</f>
        <v>1.6032752796071887</v>
      </c>
      <c r="E2706" s="230" t="e">
        <f>E2703/'Summary (banks)'!$E$99</f>
        <v>#DIV/0!</v>
      </c>
      <c r="F2706" s="230" t="e">
        <f>F2703/'Summary (banks)'!$F$99</f>
        <v>#DIV/0!</v>
      </c>
      <c r="G2706" s="230" t="e">
        <f>G2703/'Summary (banks)'!$G$99</f>
        <v>#DIV/0!</v>
      </c>
      <c r="H2706" s="230" t="e">
        <f>H2703/'Summary (banks)'!$H$99</f>
        <v>#DIV/0!</v>
      </c>
      <c r="I2706" s="230" t="e">
        <f>I2703/'Summary (banks)'!$I$99</f>
        <v>#DIV/0!</v>
      </c>
      <c r="J2706" s="230" t="e">
        <f>J2703/'Summary (banks)'!$J$99</f>
        <v>#DIV/0!</v>
      </c>
      <c r="K2706" s="230" t="e">
        <f>K2703/'Summary (banks)'!$K$99</f>
        <v>#DIV/0!</v>
      </c>
      <c r="L2706" s="230">
        <f>L2703/'Summary (banks)'!$L$99</f>
        <v>0.67336227564310247</v>
      </c>
      <c r="M2706" s="230" t="e">
        <f>M2703/'Summary (banks)'!$M$99</f>
        <v>#DIV/0!</v>
      </c>
      <c r="N2706" s="230" t="e">
        <f>N2703/'Summary (banks)'!$N$99</f>
        <v>#DIV/0!</v>
      </c>
      <c r="O2706" s="230" t="e">
        <f>O2703/'Summary (banks)'!$O$99</f>
        <v>#DIV/0!</v>
      </c>
      <c r="P2706" s="230" t="e">
        <f>P2703/'Summary (banks)'!$P$99</f>
        <v>#DIV/0!</v>
      </c>
      <c r="Q2706" s="230" t="e">
        <f>Q2703/'Summary (banks)'!$Q$99</f>
        <v>#DIV/0!</v>
      </c>
      <c r="R2706" s="230" t="e">
        <f>R2703/'Summary (banks)'!$R$99</f>
        <v>#DIV/0!</v>
      </c>
      <c r="S2706" s="230" t="e">
        <f>S2703/'Summary (banks)'!$S$99</f>
        <v>#DIV/0!</v>
      </c>
      <c r="T2706" s="230" t="e">
        <f>T2703/'Summary (banks)'!$T$99</f>
        <v>#DIV/0!</v>
      </c>
      <c r="U2706" s="230" t="e">
        <f>U2703/'Summary (banks)'!$U$99</f>
        <v>#DIV/0!</v>
      </c>
      <c r="V2706" s="230" t="e">
        <f>V2703/'Summary (banks)'!$V$99</f>
        <v>#DIV/0!</v>
      </c>
      <c r="W2706" s="230" t="e">
        <f>W2703/'Summary (banks)'!$W$99</f>
        <v>#DIV/0!</v>
      </c>
      <c r="X2706" s="230" t="e">
        <f>X2703/'Summary (banks)'!$X$99</f>
        <v>#DIV/0!</v>
      </c>
      <c r="Z2706" s="399"/>
    </row>
    <row r="2707" spans="1:26" s="51" customFormat="1" x14ac:dyDescent="0.25">
      <c r="A2707" s="423"/>
      <c r="B2707" s="423"/>
      <c r="C2707" s="424"/>
      <c r="D2707" s="425"/>
      <c r="E2707" s="426"/>
      <c r="F2707" s="426"/>
      <c r="G2707" s="426"/>
      <c r="H2707" s="426"/>
      <c r="I2707" s="426"/>
      <c r="J2707" s="426"/>
      <c r="K2707" s="426"/>
      <c r="L2707" s="426"/>
      <c r="M2707" s="426"/>
      <c r="N2707" s="426"/>
      <c r="O2707" s="426"/>
      <c r="P2707" s="426"/>
      <c r="Q2707" s="426"/>
      <c r="R2707" s="426"/>
      <c r="S2707" s="426"/>
      <c r="T2707" s="426"/>
      <c r="U2707" s="426"/>
      <c r="V2707" s="426"/>
      <c r="W2707" s="426"/>
      <c r="X2707" s="426"/>
      <c r="Y2707" s="97"/>
      <c r="Z2707" s="97"/>
    </row>
    <row r="2708" spans="1:26" s="51" customFormat="1" ht="15.75" thickBot="1" x14ac:dyDescent="0.3">
      <c r="A2708" s="423"/>
      <c r="B2708" s="423"/>
      <c r="C2708" s="424"/>
      <c r="D2708" s="425"/>
      <c r="E2708" s="426"/>
      <c r="F2708" s="426"/>
      <c r="G2708" s="426"/>
      <c r="H2708" s="426"/>
      <c r="I2708" s="426"/>
      <c r="J2708" s="426"/>
      <c r="K2708" s="426"/>
      <c r="L2708" s="426"/>
      <c r="M2708" s="426"/>
      <c r="N2708" s="426"/>
      <c r="O2708" s="426"/>
      <c r="P2708" s="426"/>
      <c r="Q2708" s="426"/>
      <c r="R2708" s="426"/>
      <c r="S2708" s="426"/>
      <c r="T2708" s="426"/>
      <c r="U2708" s="426"/>
      <c r="V2708" s="426"/>
      <c r="W2708" s="426"/>
      <c r="X2708" s="426"/>
      <c r="Y2708" s="97"/>
      <c r="Z2708" s="97"/>
    </row>
    <row r="2709" spans="1:26" s="204" customFormat="1" ht="15.75" thickBot="1" x14ac:dyDescent="0.3">
      <c r="A2709" s="682" t="s">
        <v>365</v>
      </c>
      <c r="B2709" s="684" t="s">
        <v>331</v>
      </c>
      <c r="C2709" s="188" t="s">
        <v>2</v>
      </c>
      <c r="D2709" s="203">
        <f>SUM(E2709:X2709)</f>
        <v>84</v>
      </c>
      <c r="E2709" s="203"/>
      <c r="F2709" s="203"/>
      <c r="G2709" s="203"/>
      <c r="H2709" s="203"/>
      <c r="I2709" s="203"/>
      <c r="J2709" s="188"/>
      <c r="K2709" s="188"/>
      <c r="L2709" s="188">
        <f>'Société Générale'!C51</f>
        <v>54</v>
      </c>
      <c r="M2709" s="188">
        <f>'BPCE group'!C39</f>
        <v>30</v>
      </c>
      <c r="N2709" s="188"/>
      <c r="O2709" s="188"/>
      <c r="P2709" s="188"/>
      <c r="Q2709" s="188"/>
      <c r="R2709" s="188"/>
      <c r="S2709" s="188"/>
      <c r="T2709" s="188"/>
      <c r="U2709" s="188"/>
      <c r="V2709" s="188"/>
      <c r="W2709" s="188"/>
      <c r="X2709" s="188"/>
      <c r="Y2709" s="188"/>
      <c r="Z2709" s="404"/>
    </row>
    <row r="2710" spans="1:26" s="23" customFormat="1" x14ac:dyDescent="0.25">
      <c r="A2710" s="683"/>
      <c r="B2710" s="685"/>
      <c r="C2710" s="189" t="s">
        <v>333</v>
      </c>
      <c r="D2710" s="230">
        <f>D2709/'Summary (banks)'!$D$3</f>
        <v>1.7198755548827405E-4</v>
      </c>
      <c r="E2710" s="230">
        <f>E2709/'Summary (banks)'!$E$3</f>
        <v>0</v>
      </c>
      <c r="F2710" s="230">
        <f>F2709/'Summary (banks)'!$F$3</f>
        <v>0</v>
      </c>
      <c r="G2710" s="230">
        <f>G2709/'Summary (banks)'!$G$3</f>
        <v>0</v>
      </c>
      <c r="H2710" s="230">
        <f>H2709/'Summary (banks)'!$H$3</f>
        <v>0</v>
      </c>
      <c r="I2710" s="230">
        <f>I2709/'Summary (banks)'!$I$3</f>
        <v>0</v>
      </c>
      <c r="J2710" s="230">
        <f>J2709/'Summary (banks)'!$J$3</f>
        <v>0</v>
      </c>
      <c r="K2710" s="230">
        <f>K2709/'Summary (banks)'!$K$3</f>
        <v>0</v>
      </c>
      <c r="L2710" s="230">
        <f>L2709/'Summary (banks)'!$L$3</f>
        <v>2.1058378504855125E-3</v>
      </c>
      <c r="M2710" s="230">
        <f>M2709/'Summary (banks)'!$M$3</f>
        <v>1.2571237009721757E-3</v>
      </c>
      <c r="N2710" s="230">
        <f>N2709/'Summary (banks)'!$N$3</f>
        <v>0</v>
      </c>
      <c r="O2710" s="230">
        <f>O2709/'Summary (banks)'!$O$3</f>
        <v>0</v>
      </c>
      <c r="P2710" s="230">
        <f>P2709/'Summary (banks)'!$P$3</f>
        <v>0</v>
      </c>
      <c r="Q2710" s="230">
        <f>Q2709/'Summary (banks)'!$Q$3</f>
        <v>0</v>
      </c>
      <c r="R2710" s="230">
        <f>R2709/'Summary (banks)'!$R$3</f>
        <v>0</v>
      </c>
      <c r="S2710" s="230">
        <f>S2709/'Summary (banks)'!$S$3</f>
        <v>0</v>
      </c>
      <c r="T2710" s="230">
        <f>T2709/'Summary (banks)'!$T$3</f>
        <v>0</v>
      </c>
      <c r="U2710" s="230">
        <f>U2709/'Summary (banks)'!$U$3</f>
        <v>0</v>
      </c>
      <c r="V2710" s="230">
        <f>V2709/'Summary (banks)'!$V$3</f>
        <v>0</v>
      </c>
      <c r="W2710" s="230">
        <f>W2709/'Summary (banks)'!$W$3</f>
        <v>0</v>
      </c>
      <c r="X2710" s="230">
        <f>X2709/'Summary (banks)'!$X$3</f>
        <v>0</v>
      </c>
      <c r="Y2710" s="204"/>
      <c r="Z2710" s="397"/>
    </row>
    <row r="2711" spans="1:26" s="360" customFormat="1" ht="15.75" thickBot="1" x14ac:dyDescent="0.3">
      <c r="A2711" s="683"/>
      <c r="B2711" s="685"/>
      <c r="C2711" s="359" t="s">
        <v>334</v>
      </c>
      <c r="D2711" s="264">
        <f>D2709/'Summary (banks)'!$D$7</f>
        <v>3.2766536821621852E-4</v>
      </c>
      <c r="E2711" s="264">
        <f>E2709/'Summary (banks)'!$E$7</f>
        <v>0</v>
      </c>
      <c r="F2711" s="264">
        <f>F2709/'Summary (banks)'!$F$7</f>
        <v>0</v>
      </c>
      <c r="G2711" s="264">
        <f>G2709/'Summary (banks)'!$G$7</f>
        <v>0</v>
      </c>
      <c r="H2711" s="264">
        <f>H2709/'Summary (banks)'!$H$7</f>
        <v>0</v>
      </c>
      <c r="I2711" s="264">
        <f>I2709/'Summary (banks)'!$I$7</f>
        <v>0</v>
      </c>
      <c r="J2711" s="264">
        <f>J2709/'Summary (banks)'!$J$7</f>
        <v>0</v>
      </c>
      <c r="K2711" s="264">
        <f>K2709/'Summary (banks)'!$K$7</f>
        <v>0</v>
      </c>
      <c r="L2711" s="264">
        <f>L2709/'Summary (banks)'!$L$7</f>
        <v>3.9864166543629115E-3</v>
      </c>
      <c r="M2711" s="264">
        <f>M2709/'Summary (banks)'!$M$7</f>
        <v>6.321112515802781E-3</v>
      </c>
      <c r="N2711" s="264">
        <f>N2709/'Summary (banks)'!$N$7</f>
        <v>0</v>
      </c>
      <c r="O2711" s="264">
        <f>O2709/'Summary (banks)'!$O$7</f>
        <v>0</v>
      </c>
      <c r="P2711" s="264">
        <f>P2709/'Summary (banks)'!$P$7</f>
        <v>0</v>
      </c>
      <c r="Q2711" s="264">
        <f>Q2709/'Summary (banks)'!$Q$7</f>
        <v>0</v>
      </c>
      <c r="R2711" s="264">
        <f>R2709/'Summary (banks)'!$R$7</f>
        <v>0</v>
      </c>
      <c r="S2711" s="264">
        <f>S2709/'Summary (banks)'!$S$7</f>
        <v>0</v>
      </c>
      <c r="T2711" s="264">
        <f>T2709/'Summary (banks)'!$T$7</f>
        <v>0</v>
      </c>
      <c r="U2711" s="264">
        <f>U2709/'Summary (banks)'!$U$7</f>
        <v>0</v>
      </c>
      <c r="V2711" s="264">
        <f>V2709/'Summary (banks)'!$V$7</f>
        <v>0</v>
      </c>
      <c r="W2711" s="264">
        <f>W2709/'Summary (banks)'!$W$7</f>
        <v>0</v>
      </c>
      <c r="X2711" s="264">
        <f>X2709/'Summary (banks)'!$X$7</f>
        <v>0</v>
      </c>
      <c r="Z2711" s="397"/>
    </row>
    <row r="2712" spans="1:26" s="204" customFormat="1" ht="15.75" thickBot="1" x14ac:dyDescent="0.3">
      <c r="A2712" s="683"/>
      <c r="B2712" s="685"/>
      <c r="C2712" s="188" t="s">
        <v>6</v>
      </c>
      <c r="D2712" s="203">
        <f>SUM(E2712:X2712)</f>
        <v>46</v>
      </c>
      <c r="E2712" s="203"/>
      <c r="F2712" s="203"/>
      <c r="G2712" s="203"/>
      <c r="H2712" s="203"/>
      <c r="I2712" s="203"/>
      <c r="J2712" s="188"/>
      <c r="K2712" s="188"/>
      <c r="L2712" s="188">
        <f>'Société Générale'!E51</f>
        <v>29</v>
      </c>
      <c r="M2712" s="188">
        <f>'BPCE group'!E39</f>
        <v>17</v>
      </c>
      <c r="N2712" s="188"/>
      <c r="O2712" s="188"/>
      <c r="P2712" s="188"/>
      <c r="Q2712" s="188"/>
      <c r="R2712" s="188"/>
      <c r="S2712" s="188"/>
      <c r="T2712" s="188"/>
      <c r="U2712" s="188"/>
      <c r="V2712" s="188"/>
      <c r="W2712" s="188"/>
      <c r="X2712" s="188"/>
      <c r="Y2712" s="188"/>
      <c r="Z2712" s="404"/>
    </row>
    <row r="2713" spans="1:26" s="23" customFormat="1" x14ac:dyDescent="0.25">
      <c r="A2713" s="683"/>
      <c r="B2713" s="685"/>
      <c r="C2713" s="189" t="s">
        <v>335</v>
      </c>
      <c r="D2713" s="230">
        <f>D2712/'Summary (banks)'!$D$29</f>
        <v>4.877077279002888E-4</v>
      </c>
      <c r="E2713" s="230">
        <f>E2712/'Summary (banks)'!$E$29</f>
        <v>0</v>
      </c>
      <c r="F2713" s="230">
        <f>F2712/'Summary (banks)'!$F$29</f>
        <v>0</v>
      </c>
      <c r="G2713" s="230">
        <f>G2712/'Summary (banks)'!$G$29</f>
        <v>0</v>
      </c>
      <c r="H2713" s="230">
        <f>H2712/'Summary (banks)'!$H$29</f>
        <v>0</v>
      </c>
      <c r="I2713" s="230">
        <f>I2712/'Summary (banks)'!$I$29</f>
        <v>0</v>
      </c>
      <c r="J2713" s="230">
        <f>J2712/'Summary (banks)'!$J$29</f>
        <v>0</v>
      </c>
      <c r="K2713" s="230">
        <f>K2712/'Summary (banks)'!$K$29</f>
        <v>0</v>
      </c>
      <c r="L2713" s="230">
        <f>L2712/'Summary (banks)'!$L$29</f>
        <v>4.7455408280150544E-3</v>
      </c>
      <c r="M2713" s="230">
        <f>M2712/'Summary (banks)'!$M$29</f>
        <v>2.5741974560872199E-3</v>
      </c>
      <c r="N2713" s="230">
        <f>N2712/'Summary (banks)'!$N$29</f>
        <v>0</v>
      </c>
      <c r="O2713" s="230">
        <f>O2712/'Summary (banks)'!$O$29</f>
        <v>0</v>
      </c>
      <c r="P2713" s="230">
        <f>P2712/'Summary (banks)'!$P$29</f>
        <v>0</v>
      </c>
      <c r="Q2713" s="230">
        <f>Q2712/'Summary (banks)'!$Q$29</f>
        <v>0</v>
      </c>
      <c r="R2713" s="230">
        <f>R2712/'Summary (banks)'!$R$29</f>
        <v>0</v>
      </c>
      <c r="S2713" s="230">
        <f>S2712/'Summary (banks)'!$S$29</f>
        <v>0</v>
      </c>
      <c r="T2713" s="230">
        <f>T2712/'Summary (banks)'!$T$29</f>
        <v>0</v>
      </c>
      <c r="U2713" s="230">
        <f>U2712/'Summary (banks)'!$U$29</f>
        <v>0</v>
      </c>
      <c r="V2713" s="230">
        <f>V2712/'Summary (banks)'!$V$29</f>
        <v>0</v>
      </c>
      <c r="W2713" s="230">
        <f>W2712/'Summary (banks)'!$W$29</f>
        <v>0</v>
      </c>
      <c r="X2713" s="230">
        <f>X2712/'Summary (banks)'!$X$29</f>
        <v>0</v>
      </c>
      <c r="Y2713" s="204"/>
      <c r="Z2713" s="397"/>
    </row>
    <row r="2714" spans="1:26" s="360" customFormat="1" ht="15.75" thickBot="1" x14ac:dyDescent="0.3">
      <c r="A2714" s="683"/>
      <c r="B2714" s="685"/>
      <c r="C2714" s="359" t="s">
        <v>336</v>
      </c>
      <c r="D2714" s="264">
        <f>D2712/'Summary (banks)'!$D$33</f>
        <v>6.7961148169851787E-4</v>
      </c>
      <c r="E2714" s="264">
        <f>E2712/'Summary (banks)'!$E$33</f>
        <v>0</v>
      </c>
      <c r="F2714" s="264">
        <f>F2712/'Summary (banks)'!$F$33</f>
        <v>0</v>
      </c>
      <c r="G2714" s="264">
        <f>G2712/'Summary (banks)'!$G$33</f>
        <v>0</v>
      </c>
      <c r="H2714" s="264">
        <f>H2712/'Summary (banks)'!$H$33</f>
        <v>0</v>
      </c>
      <c r="I2714" s="264">
        <f>I2712/'Summary (banks)'!$I$33</f>
        <v>0</v>
      </c>
      <c r="J2714" s="264">
        <f>J2712/'Summary (banks)'!$J$33</f>
        <v>0</v>
      </c>
      <c r="K2714" s="264">
        <f>K2712/'Summary (banks)'!$K$33</f>
        <v>0</v>
      </c>
      <c r="L2714" s="264">
        <f>L2712/'Summary (banks)'!$L$33</f>
        <v>6.5051592642440554E-3</v>
      </c>
      <c r="M2714" s="264">
        <f>M2712/'Summary (banks)'!$M$33</f>
        <v>9.8436595251881875E-3</v>
      </c>
      <c r="N2714" s="264">
        <f>N2712/'Summary (banks)'!$N$33</f>
        <v>0</v>
      </c>
      <c r="O2714" s="264">
        <f>O2712/'Summary (banks)'!$O$33</f>
        <v>0</v>
      </c>
      <c r="P2714" s="264">
        <f>P2712/'Summary (banks)'!$P$33</f>
        <v>0</v>
      </c>
      <c r="Q2714" s="264">
        <f>Q2712/'Summary (banks)'!$Q$33</f>
        <v>0</v>
      </c>
      <c r="R2714" s="264">
        <f>R2712/'Summary (banks)'!$R$33</f>
        <v>0</v>
      </c>
      <c r="S2714" s="264">
        <f>S2712/'Summary (banks)'!$S$33</f>
        <v>0</v>
      </c>
      <c r="T2714" s="264">
        <f>T2712/'Summary (banks)'!$T$33</f>
        <v>0</v>
      </c>
      <c r="U2714" s="264">
        <f>U2712/'Summary (banks)'!$U$33</f>
        <v>0</v>
      </c>
      <c r="V2714" s="264">
        <f>V2712/'Summary (banks)'!$V$33</f>
        <v>0</v>
      </c>
      <c r="W2714" s="264">
        <f>W2712/'Summary (banks)'!$W$33</f>
        <v>0</v>
      </c>
      <c r="X2714" s="264">
        <f>X2712/'Summary (banks)'!$X$33</f>
        <v>0</v>
      </c>
      <c r="Z2714" s="397"/>
    </row>
    <row r="2715" spans="1:26" s="204" customFormat="1" ht="15.75" thickBot="1" x14ac:dyDescent="0.3">
      <c r="A2715" s="683"/>
      <c r="B2715" s="685"/>
      <c r="C2715" s="188" t="s">
        <v>400</v>
      </c>
      <c r="D2715" s="203">
        <f>SUM(E2715:X2715)</f>
        <v>9</v>
      </c>
      <c r="E2715" s="203"/>
      <c r="F2715" s="203"/>
      <c r="G2715" s="203"/>
      <c r="H2715" s="203"/>
      <c r="I2715" s="203"/>
      <c r="J2715" s="188"/>
      <c r="K2715" s="188"/>
      <c r="L2715" s="188">
        <f>'Société Générale'!F51</f>
        <v>6</v>
      </c>
      <c r="M2715" s="188">
        <f>'BPCE group'!F39</f>
        <v>3</v>
      </c>
      <c r="N2715" s="188"/>
      <c r="O2715" s="188"/>
      <c r="P2715" s="188"/>
      <c r="Q2715" s="188"/>
      <c r="R2715" s="188"/>
      <c r="S2715" s="188"/>
      <c r="T2715" s="188"/>
      <c r="U2715" s="188"/>
      <c r="V2715" s="188"/>
      <c r="W2715" s="188"/>
      <c r="X2715" s="188"/>
      <c r="Y2715" s="188"/>
      <c r="Z2715" s="404"/>
    </row>
    <row r="2716" spans="1:26" s="23" customFormat="1" x14ac:dyDescent="0.25">
      <c r="A2716" s="683"/>
      <c r="B2716" s="685"/>
      <c r="C2716" s="189" t="s">
        <v>401</v>
      </c>
      <c r="D2716" s="230">
        <f>D2715/'Summary (banks)'!$D$42</f>
        <v>3.2261089618845296E-4</v>
      </c>
      <c r="E2716" s="230">
        <f>E2715/'Summary (banks)'!$E$42</f>
        <v>0</v>
      </c>
      <c r="F2716" s="230">
        <f>F2715/'Summary (banks)'!$F$42</f>
        <v>0</v>
      </c>
      <c r="G2716" s="230">
        <f>G2715/'Summary (banks)'!$G$42</f>
        <v>0</v>
      </c>
      <c r="H2716" s="230">
        <f>H2715/'Summary (banks)'!$H$42</f>
        <v>0</v>
      </c>
      <c r="I2716" s="230">
        <f>I2715/'Summary (banks)'!$I$42</f>
        <v>0</v>
      </c>
      <c r="J2716" s="230">
        <f>J2715/'Summary (banks)'!$J$42</f>
        <v>0</v>
      </c>
      <c r="K2716" s="230">
        <f>K2715/'Summary (banks)'!$K$42</f>
        <v>0</v>
      </c>
      <c r="L2716" s="230">
        <f>L2715/'Summary (banks)'!$L$42</f>
        <v>3.5046728971962616E-3</v>
      </c>
      <c r="M2716" s="230">
        <f>M2715/'Summary (banks)'!$M$42</f>
        <v>1.2919896640826874E-3</v>
      </c>
      <c r="N2716" s="230">
        <f>N2715/'Summary (banks)'!$N$42</f>
        <v>0</v>
      </c>
      <c r="O2716" s="230">
        <f>O2715/'Summary (banks)'!$O$42</f>
        <v>0</v>
      </c>
      <c r="P2716" s="230">
        <f>P2715/'Summary (banks)'!$P$42</f>
        <v>0</v>
      </c>
      <c r="Q2716" s="230">
        <f>Q2715/'Summary (banks)'!$Q$42</f>
        <v>0</v>
      </c>
      <c r="R2716" s="230">
        <f>R2715/'Summary (banks)'!$R$42</f>
        <v>0</v>
      </c>
      <c r="S2716" s="230">
        <f>S2715/'Summary (banks)'!$S$42</f>
        <v>0</v>
      </c>
      <c r="T2716" s="230">
        <f>T2715/'Summary (banks)'!$T$42</f>
        <v>0</v>
      </c>
      <c r="U2716" s="230">
        <f>U2715/'Summary (banks)'!$U$42</f>
        <v>0</v>
      </c>
      <c r="V2716" s="230">
        <f>V2715/'Summary (banks)'!$V$42</f>
        <v>0</v>
      </c>
      <c r="W2716" s="230">
        <f>W2715/'Summary (banks)'!$W$42</f>
        <v>0</v>
      </c>
      <c r="X2716" s="230">
        <f>X2715/'Summary (banks)'!$X$42</f>
        <v>0</v>
      </c>
      <c r="Y2716" s="204"/>
      <c r="Z2716" s="397"/>
    </row>
    <row r="2717" spans="1:26" s="360" customFormat="1" ht="15.75" thickBot="1" x14ac:dyDescent="0.3">
      <c r="A2717" s="683"/>
      <c r="B2717" s="685"/>
      <c r="C2717" s="359" t="s">
        <v>402</v>
      </c>
      <c r="D2717" s="264">
        <f>D2715/'Summary (banks)'!$D$46</f>
        <v>4.8293272982519333E-4</v>
      </c>
      <c r="E2717" s="264">
        <f>E2715/'Summary (banks)'!$E$46</f>
        <v>0</v>
      </c>
      <c r="F2717" s="264">
        <f>F2715/'Summary (banks)'!$F$46</f>
        <v>0</v>
      </c>
      <c r="G2717" s="264">
        <f>G2715/'Summary (banks)'!$G$46</f>
        <v>0</v>
      </c>
      <c r="H2717" s="264">
        <f>H2715/'Summary (banks)'!$H$46</f>
        <v>0</v>
      </c>
      <c r="I2717" s="264">
        <f>I2715/'Summary (banks)'!$I$46</f>
        <v>0</v>
      </c>
      <c r="J2717" s="264">
        <f>J2715/'Summary (banks)'!$J$46</f>
        <v>0</v>
      </c>
      <c r="K2717" s="264">
        <f>K2715/'Summary (banks)'!$K$46</f>
        <v>0</v>
      </c>
      <c r="L2717" s="264">
        <f>L2715/'Summary (banks)'!$L$46</f>
        <v>5.3003533568904597E-3</v>
      </c>
      <c r="M2717" s="264">
        <f>M2715/'Summary (banks)'!$M$46</f>
        <v>5.3380782918149468E-3</v>
      </c>
      <c r="N2717" s="264">
        <f>N2715/'Summary (banks)'!$N$46</f>
        <v>0</v>
      </c>
      <c r="O2717" s="264">
        <f>O2715/'Summary (banks)'!$O$46</f>
        <v>0</v>
      </c>
      <c r="P2717" s="264">
        <f>P2715/'Summary (banks)'!$P$46</f>
        <v>0</v>
      </c>
      <c r="Q2717" s="264">
        <f>Q2715/'Summary (banks)'!$Q$46</f>
        <v>0</v>
      </c>
      <c r="R2717" s="264">
        <f>R2715/'Summary (banks)'!$R$46</f>
        <v>0</v>
      </c>
      <c r="S2717" s="264">
        <f>S2715/'Summary (banks)'!$S$46</f>
        <v>0</v>
      </c>
      <c r="T2717" s="264">
        <f>T2715/'Summary (banks)'!$T$46</f>
        <v>0</v>
      </c>
      <c r="U2717" s="264">
        <f>U2715/'Summary (banks)'!$U$46</f>
        <v>0</v>
      </c>
      <c r="V2717" s="264">
        <f>V2715/'Summary (banks)'!$V$46</f>
        <v>0</v>
      </c>
      <c r="W2717" s="264">
        <f>W2715/'Summary (banks)'!$W$46</f>
        <v>0</v>
      </c>
      <c r="X2717" s="264">
        <f>X2715/'Summary (banks)'!$X$46</f>
        <v>0</v>
      </c>
      <c r="Z2717" s="397"/>
    </row>
    <row r="2718" spans="1:26" s="204" customFormat="1" ht="15.75" thickBot="1" x14ac:dyDescent="0.3">
      <c r="A2718" s="683"/>
      <c r="B2718" s="685"/>
      <c r="C2718" s="188" t="s">
        <v>3</v>
      </c>
      <c r="D2718" s="188">
        <f>SUM(E2718:X2718)</f>
        <v>1200</v>
      </c>
      <c r="E2718" s="188"/>
      <c r="F2718" s="188"/>
      <c r="G2718" s="188"/>
      <c r="H2718" s="188"/>
      <c r="I2718" s="188"/>
      <c r="J2718" s="188"/>
      <c r="K2718" s="188"/>
      <c r="L2718" s="188">
        <f>'Société Générale'!D51</f>
        <v>805</v>
      </c>
      <c r="M2718" s="188">
        <f>'BPCE group'!D39</f>
        <v>395</v>
      </c>
      <c r="N2718" s="188"/>
      <c r="O2718" s="188"/>
      <c r="P2718" s="188"/>
      <c r="Q2718" s="188"/>
      <c r="R2718" s="188"/>
      <c r="S2718" s="188"/>
      <c r="T2718" s="188"/>
      <c r="U2718" s="188"/>
      <c r="V2718" s="188"/>
      <c r="W2718" s="188"/>
      <c r="X2718" s="188"/>
      <c r="Y2718" s="188"/>
      <c r="Z2718" s="404"/>
    </row>
    <row r="2719" spans="1:26" s="23" customFormat="1" x14ac:dyDescent="0.25">
      <c r="A2719" s="683"/>
      <c r="B2719" s="685"/>
      <c r="C2719" s="189" t="s">
        <v>337</v>
      </c>
      <c r="D2719" s="230">
        <f>D2718/'Summary (banks)'!$D$16</f>
        <v>5.7207856164194178E-4</v>
      </c>
      <c r="E2719" s="230">
        <f>E2718/'Summary (banks)'!$E$16</f>
        <v>0</v>
      </c>
      <c r="F2719" s="230">
        <f>F2718/'Summary (banks)'!$F$16</f>
        <v>0</v>
      </c>
      <c r="G2719" s="230">
        <f>G2718/'Summary (banks)'!$G$16</f>
        <v>0</v>
      </c>
      <c r="H2719" s="230">
        <f>H2718/'Summary (banks)'!$H$16</f>
        <v>0</v>
      </c>
      <c r="I2719" s="230">
        <f>I2718/'Summary (banks)'!$I$16</f>
        <v>0</v>
      </c>
      <c r="J2719" s="230">
        <f>J2718/'Summary (banks)'!$J$16</f>
        <v>0</v>
      </c>
      <c r="K2719" s="230">
        <f>K2718/'Summary (banks)'!$K$16</f>
        <v>0</v>
      </c>
      <c r="L2719" s="230">
        <f>L2718/'Summary (banks)'!$L$16</f>
        <v>6.1116341218986304E-3</v>
      </c>
      <c r="M2719" s="230">
        <f>M2718/'Summary (banks)'!$M$16</f>
        <v>3.8391633539708613E-3</v>
      </c>
      <c r="N2719" s="230">
        <f>N2718/'Summary (banks)'!$N$16</f>
        <v>0</v>
      </c>
      <c r="O2719" s="230">
        <f>O2718/'Summary (banks)'!$O$16</f>
        <v>0</v>
      </c>
      <c r="P2719" s="230">
        <f>P2718/'Summary (banks)'!$P$16</f>
        <v>0</v>
      </c>
      <c r="Q2719" s="230">
        <f>Q2718/'Summary (banks)'!$Q$16</f>
        <v>0</v>
      </c>
      <c r="R2719" s="230">
        <f>R2718/'Summary (banks)'!$R$16</f>
        <v>0</v>
      </c>
      <c r="S2719" s="230">
        <f>S2718/'Summary (banks)'!$S$16</f>
        <v>0</v>
      </c>
      <c r="T2719" s="230">
        <f>T2718/'Summary (banks)'!$T$16</f>
        <v>0</v>
      </c>
      <c r="U2719" s="230">
        <f>U2718/'Summary (banks)'!$U$16</f>
        <v>0</v>
      </c>
      <c r="V2719" s="230">
        <f>V2718/'Summary (banks)'!$V$16</f>
        <v>0</v>
      </c>
      <c r="W2719" s="230">
        <f>W2718/'Summary (banks)'!$W$16</f>
        <v>0</v>
      </c>
      <c r="X2719" s="230">
        <f>X2718/'Summary (banks)'!$X$16</f>
        <v>0</v>
      </c>
      <c r="Y2719" s="204"/>
      <c r="Z2719" s="397"/>
    </row>
    <row r="2720" spans="1:26" s="365" customFormat="1" ht="15.75" thickBot="1" x14ac:dyDescent="0.3">
      <c r="A2720" s="683"/>
      <c r="B2720" s="685"/>
      <c r="C2720" s="359" t="s">
        <v>338</v>
      </c>
      <c r="D2720" s="264">
        <f>D2718/'Summary (banks)'!$D$20</f>
        <v>1.0236732980791624E-3</v>
      </c>
      <c r="E2720" s="264">
        <f>E2718/'Summary (banks)'!$E$20</f>
        <v>0</v>
      </c>
      <c r="F2720" s="264">
        <f>F2718/'Summary (banks)'!$F$20</f>
        <v>0</v>
      </c>
      <c r="G2720" s="264">
        <f>G2718/'Summary (banks)'!$G$20</f>
        <v>0</v>
      </c>
      <c r="H2720" s="264">
        <f>H2718/'Summary (banks)'!$H$20</f>
        <v>0</v>
      </c>
      <c r="I2720" s="264">
        <f>I2718/'Summary (banks)'!$I$20</f>
        <v>0</v>
      </c>
      <c r="J2720" s="264">
        <f>J2718/'Summary (banks)'!$J$20</f>
        <v>0</v>
      </c>
      <c r="K2720" s="264">
        <f>K2718/'Summary (banks)'!$K$20</f>
        <v>0</v>
      </c>
      <c r="L2720" s="264">
        <f>L2718/'Summary (banks)'!$L$20</f>
        <v>1.0049435733546389E-2</v>
      </c>
      <c r="M2720" s="264">
        <f>M2718/'Summary (banks)'!$M$20</f>
        <v>3.3891033891033893E-2</v>
      </c>
      <c r="N2720" s="264">
        <f>N2718/'Summary (banks)'!$N$20</f>
        <v>0</v>
      </c>
      <c r="O2720" s="264">
        <f>O2718/'Summary (banks)'!$O$20</f>
        <v>0</v>
      </c>
      <c r="P2720" s="264">
        <f>P2718/'Summary (banks)'!$P$20</f>
        <v>0</v>
      </c>
      <c r="Q2720" s="264">
        <f>Q2718/'Summary (banks)'!$Q$20</f>
        <v>0</v>
      </c>
      <c r="R2720" s="264">
        <f>R2718/'Summary (banks)'!$R$20</f>
        <v>0</v>
      </c>
      <c r="S2720" s="264">
        <f>S2718/'Summary (banks)'!$S$20</f>
        <v>0</v>
      </c>
      <c r="T2720" s="264">
        <f>T2718/'Summary (banks)'!$T$20</f>
        <v>0</v>
      </c>
      <c r="U2720" s="264">
        <f>U2718/'Summary (banks)'!$U$20</f>
        <v>0</v>
      </c>
      <c r="V2720" s="264">
        <f>V2718/'Summary (banks)'!$V$20</f>
        <v>0</v>
      </c>
      <c r="W2720" s="264">
        <f>W2718/'Summary (banks)'!$W$20</f>
        <v>0</v>
      </c>
      <c r="X2720" s="264">
        <f>X2718/'Summary (banks)'!$X$20</f>
        <v>0</v>
      </c>
      <c r="Y2720" s="360"/>
      <c r="Z2720" s="397"/>
    </row>
    <row r="2721" spans="1:26" s="230" customFormat="1" ht="15" customHeight="1" thickTop="1" thickBot="1" x14ac:dyDescent="0.3">
      <c r="A2721" s="683"/>
      <c r="B2721" s="685"/>
      <c r="C2721" s="190" t="s">
        <v>405</v>
      </c>
      <c r="D2721" s="188"/>
      <c r="E2721" s="190"/>
      <c r="F2721" s="190"/>
      <c r="G2721" s="190"/>
      <c r="H2721" s="188"/>
      <c r="I2721" s="188"/>
      <c r="J2721" s="190"/>
      <c r="K2721" s="190"/>
      <c r="L2721" s="190"/>
      <c r="M2721" s="190"/>
      <c r="N2721" s="190"/>
      <c r="O2721" s="190"/>
      <c r="P2721" s="188"/>
      <c r="Q2721" s="188"/>
      <c r="R2721" s="190"/>
      <c r="S2721" s="190"/>
      <c r="T2721" s="188"/>
      <c r="U2721" s="188"/>
      <c r="V2721" s="188"/>
      <c r="W2721" s="188"/>
      <c r="X2721" s="188"/>
      <c r="Y2721" s="190"/>
      <c r="Z2721" s="405"/>
    </row>
    <row r="2722" spans="1:26" s="204" customFormat="1" ht="15.75" thickBot="1" x14ac:dyDescent="0.3">
      <c r="A2722" s="683"/>
      <c r="B2722" s="686"/>
      <c r="C2722" s="191" t="s">
        <v>406</v>
      </c>
      <c r="D2722" s="192"/>
      <c r="E2722" s="192"/>
      <c r="F2722" s="192"/>
      <c r="G2722" s="192"/>
      <c r="H2722" s="192"/>
      <c r="I2722" s="192"/>
      <c r="J2722" s="192"/>
      <c r="K2722" s="192"/>
      <c r="L2722" s="192"/>
      <c r="M2722" s="192"/>
      <c r="N2722" s="192"/>
      <c r="O2722" s="192"/>
      <c r="P2722" s="192"/>
      <c r="Q2722" s="192"/>
      <c r="R2722" s="192"/>
      <c r="S2722" s="192"/>
      <c r="T2722" s="192"/>
      <c r="U2722" s="192"/>
      <c r="V2722" s="192"/>
      <c r="W2722" s="192"/>
      <c r="X2722" s="192"/>
      <c r="Y2722" s="192"/>
      <c r="Z2722" s="398"/>
    </row>
    <row r="2723" spans="1:26" s="23" customFormat="1" ht="16.5" thickTop="1" thickBot="1" x14ac:dyDescent="0.3">
      <c r="A2723" s="683"/>
      <c r="B2723" s="687" t="s">
        <v>82</v>
      </c>
      <c r="C2723" s="200" t="s">
        <v>91</v>
      </c>
      <c r="D2723" s="200">
        <f>D2715/D2712</f>
        <v>0.19565217391304349</v>
      </c>
      <c r="E2723" s="200" t="e">
        <f>E2715/E2712</f>
        <v>#DIV/0!</v>
      </c>
      <c r="F2723" s="200" t="e">
        <f t="shared" ref="F2723:X2723" si="180">F2715/F2712</f>
        <v>#DIV/0!</v>
      </c>
      <c r="G2723" s="200" t="e">
        <f t="shared" si="180"/>
        <v>#DIV/0!</v>
      </c>
      <c r="H2723" s="200" t="e">
        <f t="shared" si="180"/>
        <v>#DIV/0!</v>
      </c>
      <c r="I2723" s="200" t="e">
        <f t="shared" si="180"/>
        <v>#DIV/0!</v>
      </c>
      <c r="J2723" s="200" t="e">
        <f t="shared" si="180"/>
        <v>#DIV/0!</v>
      </c>
      <c r="K2723" s="200" t="e">
        <f t="shared" si="180"/>
        <v>#DIV/0!</v>
      </c>
      <c r="L2723" s="200">
        <f t="shared" si="180"/>
        <v>0.20689655172413793</v>
      </c>
      <c r="M2723" s="200">
        <f t="shared" si="180"/>
        <v>0.17647058823529413</v>
      </c>
      <c r="N2723" s="200" t="e">
        <f t="shared" si="180"/>
        <v>#DIV/0!</v>
      </c>
      <c r="O2723" s="200" t="e">
        <f t="shared" si="180"/>
        <v>#DIV/0!</v>
      </c>
      <c r="P2723" s="200" t="e">
        <f t="shared" si="180"/>
        <v>#DIV/0!</v>
      </c>
      <c r="Q2723" s="200" t="e">
        <f t="shared" si="180"/>
        <v>#DIV/0!</v>
      </c>
      <c r="R2723" s="200" t="e">
        <f t="shared" si="180"/>
        <v>#DIV/0!</v>
      </c>
      <c r="S2723" s="200" t="e">
        <f t="shared" si="180"/>
        <v>#DIV/0!</v>
      </c>
      <c r="T2723" s="200" t="e">
        <f t="shared" si="180"/>
        <v>#DIV/0!</v>
      </c>
      <c r="U2723" s="200" t="e">
        <f t="shared" si="180"/>
        <v>#DIV/0!</v>
      </c>
      <c r="V2723" s="200" t="e">
        <f t="shared" si="180"/>
        <v>#DIV/0!</v>
      </c>
      <c r="W2723" s="200" t="e">
        <f t="shared" si="180"/>
        <v>#DIV/0!</v>
      </c>
      <c r="X2723" s="200" t="e">
        <f t="shared" si="180"/>
        <v>#DIV/0!</v>
      </c>
      <c r="Y2723" s="200"/>
      <c r="Z2723" s="406" t="e">
        <f>MEDIAN(E2723:X2723)</f>
        <v>#DIV/0!</v>
      </c>
    </row>
    <row r="2724" spans="1:26" s="204" customFormat="1" ht="15.75" thickBot="1" x14ac:dyDescent="0.3">
      <c r="A2724" s="683"/>
      <c r="B2724" s="688"/>
      <c r="C2724" s="193" t="s">
        <v>407</v>
      </c>
      <c r="Z2724" s="397"/>
    </row>
    <row r="2725" spans="1:26" s="204" customFormat="1" ht="15.75" thickBot="1" x14ac:dyDescent="0.3">
      <c r="A2725" s="683"/>
      <c r="B2725" s="688"/>
      <c r="C2725" s="188" t="s">
        <v>497</v>
      </c>
      <c r="D2725" s="233">
        <f t="shared" ref="D2725:X2725" si="181">D2712/D2718</f>
        <v>3.833333333333333E-2</v>
      </c>
      <c r="E2725" s="188" t="e">
        <f t="shared" si="181"/>
        <v>#DIV/0!</v>
      </c>
      <c r="F2725" s="188" t="e">
        <f t="shared" si="181"/>
        <v>#DIV/0!</v>
      </c>
      <c r="G2725" s="188" t="e">
        <f t="shared" si="181"/>
        <v>#DIV/0!</v>
      </c>
      <c r="H2725" s="188" t="e">
        <f t="shared" si="181"/>
        <v>#DIV/0!</v>
      </c>
      <c r="I2725" s="188" t="e">
        <f t="shared" si="181"/>
        <v>#DIV/0!</v>
      </c>
      <c r="J2725" s="188" t="e">
        <f t="shared" si="181"/>
        <v>#DIV/0!</v>
      </c>
      <c r="K2725" s="188" t="e">
        <f t="shared" si="181"/>
        <v>#DIV/0!</v>
      </c>
      <c r="L2725" s="188">
        <f t="shared" si="181"/>
        <v>3.6024844720496892E-2</v>
      </c>
      <c r="M2725" s="188">
        <f t="shared" si="181"/>
        <v>4.3037974683544304E-2</v>
      </c>
      <c r="N2725" s="188" t="e">
        <f t="shared" si="181"/>
        <v>#DIV/0!</v>
      </c>
      <c r="O2725" s="188" t="e">
        <f t="shared" si="181"/>
        <v>#DIV/0!</v>
      </c>
      <c r="P2725" s="188" t="e">
        <f t="shared" si="181"/>
        <v>#DIV/0!</v>
      </c>
      <c r="Q2725" s="188" t="e">
        <f t="shared" si="181"/>
        <v>#DIV/0!</v>
      </c>
      <c r="R2725" s="188" t="e">
        <f t="shared" si="181"/>
        <v>#DIV/0!</v>
      </c>
      <c r="S2725" s="188" t="e">
        <f t="shared" si="181"/>
        <v>#DIV/0!</v>
      </c>
      <c r="T2725" s="188" t="e">
        <f t="shared" si="181"/>
        <v>#DIV/0!</v>
      </c>
      <c r="U2725" s="188" t="e">
        <f t="shared" si="181"/>
        <v>#DIV/0!</v>
      </c>
      <c r="V2725" s="188" t="e">
        <f t="shared" si="181"/>
        <v>#DIV/0!</v>
      </c>
      <c r="W2725" s="188" t="e">
        <f t="shared" si="181"/>
        <v>#DIV/0!</v>
      </c>
      <c r="X2725" s="188" t="e">
        <f t="shared" si="181"/>
        <v>#DIV/0!</v>
      </c>
      <c r="Y2725" s="188"/>
      <c r="Z2725" s="404"/>
    </row>
    <row r="2726" spans="1:26" s="204" customFormat="1" x14ac:dyDescent="0.25">
      <c r="A2726" s="683"/>
      <c r="B2726" s="688"/>
      <c r="C2726" s="189" t="s">
        <v>445</v>
      </c>
      <c r="D2726" s="234">
        <f>D2725/'Summary (banks)'!$D$81</f>
        <v>0.85251879829319699</v>
      </c>
      <c r="E2726" s="230" t="e">
        <f>E2725/'Summary (banks)'!$E$81</f>
        <v>#DIV/0!</v>
      </c>
      <c r="F2726" s="230" t="e">
        <f>F2725/'Summary (banks)'!$F$81</f>
        <v>#DIV/0!</v>
      </c>
      <c r="G2726" s="230" t="e">
        <f>G2725/'Summary (banks)'!$G$81</f>
        <v>#DIV/0!</v>
      </c>
      <c r="H2726" s="230" t="e">
        <f>H2725/'Summary (banks)'!$H$81</f>
        <v>#DIV/0!</v>
      </c>
      <c r="I2726" s="230" t="e">
        <f>I2725/'Summary (banks)'!$I$81</f>
        <v>#DIV/0!</v>
      </c>
      <c r="J2726" s="230" t="e">
        <f>J2725/'Summary (banks)'!$J$81</f>
        <v>#DIV/0!</v>
      </c>
      <c r="K2726" s="230" t="e">
        <f>K2725/'Summary (banks)'!$K$81</f>
        <v>#DIV/0!</v>
      </c>
      <c r="L2726" s="230">
        <f>L2725/'Summary (banks)'!$L$81</f>
        <v>0.77647659093519372</v>
      </c>
      <c r="M2726" s="230">
        <f>M2725/'Summary (banks)'!$M$81</f>
        <v>0.67051000927707805</v>
      </c>
      <c r="N2726" s="230" t="e">
        <f>N2725/'Summary (banks)'!$N$81</f>
        <v>#DIV/0!</v>
      </c>
      <c r="O2726" s="230" t="e">
        <f>O2725/'Summary (banks)'!$O$81</f>
        <v>#DIV/0!</v>
      </c>
      <c r="P2726" s="230" t="e">
        <f>P2725/'Summary (banks)'!$P$81</f>
        <v>#DIV/0!</v>
      </c>
      <c r="Q2726" s="230" t="e">
        <f>Q2725/'Summary (banks)'!$Q$81</f>
        <v>#DIV/0!</v>
      </c>
      <c r="R2726" s="230" t="e">
        <f>R2725/'Summary (banks)'!$R$81</f>
        <v>#DIV/0!</v>
      </c>
      <c r="S2726" s="230" t="e">
        <f>S2725/'Summary (banks)'!$S$81</f>
        <v>#DIV/0!</v>
      </c>
      <c r="T2726" s="230" t="e">
        <f>T2725/'Summary (banks)'!$T$81</f>
        <v>#DIV/0!</v>
      </c>
      <c r="U2726" s="230" t="e">
        <f>U2725/'Summary (banks)'!$U$81</f>
        <v>#DIV/0!</v>
      </c>
      <c r="V2726" s="230" t="e">
        <f>V2725/'Summary (banks)'!$V$81</f>
        <v>#DIV/0!</v>
      </c>
      <c r="W2726" s="230" t="e">
        <f>W2725/'Summary (banks)'!$W$81</f>
        <v>#DIV/0!</v>
      </c>
      <c r="X2726" s="230" t="e">
        <f>X2725/'Summary (banks)'!$X$81</f>
        <v>#DIV/0!</v>
      </c>
      <c r="Z2726" s="397"/>
    </row>
    <row r="2727" spans="1:26" s="364" customFormat="1" x14ac:dyDescent="0.25">
      <c r="A2727" s="683"/>
      <c r="B2727" s="688"/>
      <c r="C2727" s="359" t="s">
        <v>446</v>
      </c>
      <c r="D2727" s="363">
        <f>D2725/'Summary (banks)'!$D$84</f>
        <v>0.6638948998413382</v>
      </c>
      <c r="E2727" s="264" t="e">
        <f>E2725/'Summary (banks)'!$E$84</f>
        <v>#DIV/0!</v>
      </c>
      <c r="F2727" s="264" t="e">
        <f>F2725/'Summary (banks)'!$F$84</f>
        <v>#DIV/0!</v>
      </c>
      <c r="G2727" s="264" t="e">
        <f>G2725/'Summary (banks)'!$G$84</f>
        <v>#DIV/0!</v>
      </c>
      <c r="H2727" s="264" t="e">
        <f>H2725/'Summary (banks)'!$H$84</f>
        <v>#DIV/0!</v>
      </c>
      <c r="I2727" s="264" t="e">
        <f>I2725/'Summary (banks)'!$I$84</f>
        <v>#DIV/0!</v>
      </c>
      <c r="J2727" s="264" t="e">
        <f>J2725/'Summary (banks)'!$J$84</f>
        <v>#DIV/0!</v>
      </c>
      <c r="K2727" s="264" t="e">
        <f>K2725/'Summary (banks)'!$K$84</f>
        <v>#DIV/0!</v>
      </c>
      <c r="L2727" s="264">
        <f>L2725/'Summary (banks)'!$L$84</f>
        <v>0.64731587292298853</v>
      </c>
      <c r="M2727" s="264">
        <f>M2725/'Summary (banks)'!$M$84</f>
        <v>0.29045025763561605</v>
      </c>
      <c r="N2727" s="264" t="e">
        <f>N2725/'Summary (banks)'!$N$84</f>
        <v>#DIV/0!</v>
      </c>
      <c r="O2727" s="264" t="e">
        <f>O2725/'Summary (banks)'!$O$84</f>
        <v>#DIV/0!</v>
      </c>
      <c r="P2727" s="264" t="e">
        <f>P2725/'Summary (banks)'!$P$84</f>
        <v>#DIV/0!</v>
      </c>
      <c r="Q2727" s="264" t="e">
        <f>Q2725/'Summary (banks)'!$Q$84</f>
        <v>#DIV/0!</v>
      </c>
      <c r="R2727" s="264" t="e">
        <f>R2725/'Summary (banks)'!$R$84</f>
        <v>#DIV/0!</v>
      </c>
      <c r="S2727" s="264" t="e">
        <f>S2725/'Summary (banks)'!$S$84</f>
        <v>#DIV/0!</v>
      </c>
      <c r="T2727" s="264" t="e">
        <f>T2725/'Summary (banks)'!$T$84</f>
        <v>#DIV/0!</v>
      </c>
      <c r="U2727" s="264" t="e">
        <f>U2725/'Summary (banks)'!$U$84</f>
        <v>#DIV/0!</v>
      </c>
      <c r="V2727" s="264" t="e">
        <f>V2725/'Summary (banks)'!$V$84</f>
        <v>#DIV/0!</v>
      </c>
      <c r="W2727" s="264" t="e">
        <f>W2725/'Summary (banks)'!$W$84</f>
        <v>#DIV/0!</v>
      </c>
      <c r="X2727" s="264" t="e">
        <f>X2725/'Summary (banks)'!$X$84</f>
        <v>#DIV/0!</v>
      </c>
      <c r="Y2727" s="360"/>
      <c r="Z2727" s="397"/>
    </row>
    <row r="2728" spans="1:26" s="204" customFormat="1" ht="15.75" thickBot="1" x14ac:dyDescent="0.3">
      <c r="A2728" s="683"/>
      <c r="B2728" s="688"/>
      <c r="C2728" s="372" t="s">
        <v>447</v>
      </c>
      <c r="D2728" s="234">
        <f>D2725/'Summary (banks)'!$D$92</f>
        <v>0.91779938867179356</v>
      </c>
      <c r="E2728" s="230" t="e">
        <f>E2725/'Summary (banks)'!$E$86</f>
        <v>#DIV/0!</v>
      </c>
      <c r="F2728" s="230" t="e">
        <f>F2725/'Summary (banks)'!$F$86</f>
        <v>#DIV/0!</v>
      </c>
      <c r="G2728" s="230" t="e">
        <f>G2725/'Summary (banks)'!$G$86</f>
        <v>#DIV/0!</v>
      </c>
      <c r="H2728" s="230" t="e">
        <f>H2725/'Summary (banks)'!$H$86</f>
        <v>#DIV/0!</v>
      </c>
      <c r="I2728" s="230" t="e">
        <f>I2725/'Summary (banks)'!$I$86</f>
        <v>#DIV/0!</v>
      </c>
      <c r="J2728" s="230" t="e">
        <f>J2725/'Summary (banks)'!$J$86</f>
        <v>#DIV/0!</v>
      </c>
      <c r="K2728" s="230" t="e">
        <f>K2725/'Summary (banks)'!$K$86</f>
        <v>#DIV/0!</v>
      </c>
      <c r="L2728" s="230">
        <f>L2725/'Summary (banks)'!$L$86</f>
        <v>0.13816682248613821</v>
      </c>
      <c r="M2728" s="230">
        <f>M2725/'Summary (banks)'!$M$86</f>
        <v>0.33318393798074014</v>
      </c>
      <c r="N2728" s="230" t="e">
        <f>N2725/'Summary (banks)'!$N$86</f>
        <v>#DIV/0!</v>
      </c>
      <c r="O2728" s="230" t="e">
        <f>O2725/'Summary (banks)'!$O$86</f>
        <v>#DIV/0!</v>
      </c>
      <c r="P2728" s="230" t="e">
        <f>P2725/'Summary (banks)'!$P$86</f>
        <v>#DIV/0!</v>
      </c>
      <c r="Q2728" s="230" t="e">
        <f>Q2725/'Summary (banks)'!$Q$86</f>
        <v>#DIV/0!</v>
      </c>
      <c r="R2728" s="230" t="e">
        <f>R2725/'Summary (banks)'!$R$86</f>
        <v>#DIV/0!</v>
      </c>
      <c r="S2728" s="230" t="e">
        <f>S2725/'Summary (banks)'!$S$86</f>
        <v>#DIV/0!</v>
      </c>
      <c r="T2728" s="230" t="e">
        <f>T2725/'Summary (banks)'!$T$86</f>
        <v>#DIV/0!</v>
      </c>
      <c r="U2728" s="230" t="e">
        <f>U2725/'Summary (banks)'!$U$86</f>
        <v>#DIV/0!</v>
      </c>
      <c r="V2728" s="230" t="e">
        <f>V2725/'Summary (banks)'!$V$86</f>
        <v>#DIV/0!</v>
      </c>
      <c r="W2728" s="230" t="e">
        <f>W2725/'Summary (banks)'!$W$86</f>
        <v>#DIV/0!</v>
      </c>
      <c r="X2728" s="230" t="e">
        <f>X2725/'Summary (banks)'!$X$86</f>
        <v>#DIV/0!</v>
      </c>
      <c r="Z2728" s="397"/>
    </row>
    <row r="2729" spans="1:26" s="230" customFormat="1" ht="15.75" thickBot="1" x14ac:dyDescent="0.3">
      <c r="A2729" s="683"/>
      <c r="B2729" s="688"/>
      <c r="C2729" s="201" t="s">
        <v>498</v>
      </c>
      <c r="D2729" s="201">
        <f t="shared" ref="D2729:X2729" si="182">D2712/D2709</f>
        <v>0.54761904761904767</v>
      </c>
      <c r="E2729" s="201" t="e">
        <f t="shared" si="182"/>
        <v>#DIV/0!</v>
      </c>
      <c r="F2729" s="201" t="e">
        <f t="shared" si="182"/>
        <v>#DIV/0!</v>
      </c>
      <c r="G2729" s="201" t="e">
        <f t="shared" si="182"/>
        <v>#DIV/0!</v>
      </c>
      <c r="H2729" s="201" t="e">
        <f t="shared" si="182"/>
        <v>#DIV/0!</v>
      </c>
      <c r="I2729" s="201" t="e">
        <f t="shared" si="182"/>
        <v>#DIV/0!</v>
      </c>
      <c r="J2729" s="201" t="e">
        <f t="shared" si="182"/>
        <v>#DIV/0!</v>
      </c>
      <c r="K2729" s="201" t="e">
        <f t="shared" si="182"/>
        <v>#DIV/0!</v>
      </c>
      <c r="L2729" s="201">
        <f t="shared" si="182"/>
        <v>0.53703703703703709</v>
      </c>
      <c r="M2729" s="201">
        <f t="shared" si="182"/>
        <v>0.56666666666666665</v>
      </c>
      <c r="N2729" s="201" t="e">
        <f t="shared" si="182"/>
        <v>#DIV/0!</v>
      </c>
      <c r="O2729" s="201" t="e">
        <f t="shared" si="182"/>
        <v>#DIV/0!</v>
      </c>
      <c r="P2729" s="201" t="e">
        <f t="shared" si="182"/>
        <v>#DIV/0!</v>
      </c>
      <c r="Q2729" s="201" t="e">
        <f t="shared" si="182"/>
        <v>#DIV/0!</v>
      </c>
      <c r="R2729" s="201" t="e">
        <f t="shared" si="182"/>
        <v>#DIV/0!</v>
      </c>
      <c r="S2729" s="201" t="e">
        <f t="shared" si="182"/>
        <v>#DIV/0!</v>
      </c>
      <c r="T2729" s="201" t="e">
        <f t="shared" si="182"/>
        <v>#DIV/0!</v>
      </c>
      <c r="U2729" s="201" t="e">
        <f t="shared" si="182"/>
        <v>#DIV/0!</v>
      </c>
      <c r="V2729" s="201" t="e">
        <f t="shared" si="182"/>
        <v>#DIV/0!</v>
      </c>
      <c r="W2729" s="201" t="e">
        <f t="shared" si="182"/>
        <v>#DIV/0!</v>
      </c>
      <c r="X2729" s="201" t="e">
        <f t="shared" si="182"/>
        <v>#DIV/0!</v>
      </c>
      <c r="Y2729" s="201"/>
      <c r="Z2729" s="407"/>
    </row>
    <row r="2730" spans="1:26" s="230" customFormat="1" x14ac:dyDescent="0.25">
      <c r="A2730" s="683"/>
      <c r="B2730" s="688"/>
      <c r="C2730" s="382" t="s">
        <v>445</v>
      </c>
      <c r="D2730" s="230">
        <f>D2729/'Summary (banks)'!$D$94</f>
        <v>2.8357152150670597</v>
      </c>
      <c r="E2730" s="230" t="e">
        <f>E2729/'Summary (banks)'!$E$94</f>
        <v>#DIV/0!</v>
      </c>
      <c r="F2730" s="230" t="e">
        <f>F2729/'Summary (banks)'!$F$94</f>
        <v>#DIV/0!</v>
      </c>
      <c r="G2730" s="230" t="e">
        <f>G2729/'Summary (banks)'!$G$94</f>
        <v>#DIV/0!</v>
      </c>
      <c r="H2730" s="230" t="e">
        <f>H2729/'Summary (banks)'!$H$94</f>
        <v>#DIV/0!</v>
      </c>
      <c r="I2730" s="230" t="e">
        <f>I2729/'Summary (banks)'!$I$94</f>
        <v>#DIV/0!</v>
      </c>
      <c r="J2730" s="230" t="e">
        <f>J2729/'Summary (banks)'!$J$94</f>
        <v>#DIV/0!</v>
      </c>
      <c r="K2730" s="230" t="e">
        <f>K2729/'Summary (banks)'!$K$94</f>
        <v>#DIV/0!</v>
      </c>
      <c r="L2730" s="230">
        <f>L2729/'Summary (banks)'!$L$94</f>
        <v>2.2535167306072235</v>
      </c>
      <c r="M2730" s="230">
        <f>M2729/'Summary (banks)'!$M$94</f>
        <v>2.0476882697355139</v>
      </c>
      <c r="N2730" s="230" t="e">
        <f>N2729/'Summary (banks)'!$N$94</f>
        <v>#DIV/0!</v>
      </c>
      <c r="O2730" s="230" t="e">
        <f>O2729/'Summary (banks)'!$O$94</f>
        <v>#DIV/0!</v>
      </c>
      <c r="P2730" s="230" t="e">
        <f>P2729/'Summary (banks)'!$P$94</f>
        <v>#DIV/0!</v>
      </c>
      <c r="Q2730" s="230" t="e">
        <f>Q2729/'Summary (banks)'!$Q$94</f>
        <v>#DIV/0!</v>
      </c>
      <c r="R2730" s="230" t="e">
        <f>R2729/'Summary (banks)'!$R$94</f>
        <v>#DIV/0!</v>
      </c>
      <c r="S2730" s="230" t="e">
        <f>S2729/'Summary (banks)'!$S$94</f>
        <v>#DIV/0!</v>
      </c>
      <c r="T2730" s="230" t="e">
        <f>T2729/'Summary (banks)'!$T$94</f>
        <v>#DIV/0!</v>
      </c>
      <c r="U2730" s="230" t="e">
        <f>U2729/'Summary (banks)'!$U$94</f>
        <v>#DIV/0!</v>
      </c>
      <c r="V2730" s="230" t="e">
        <f>V2729/'Summary (banks)'!$V$94</f>
        <v>#DIV/0!</v>
      </c>
      <c r="W2730" s="230" t="e">
        <f>W2729/'Summary (banks)'!$W$94</f>
        <v>#DIV/0!</v>
      </c>
      <c r="X2730" s="230" t="e">
        <f>X2729/'Summary (banks)'!$X$94</f>
        <v>#DIV/0!</v>
      </c>
      <c r="Z2730" s="399"/>
    </row>
    <row r="2731" spans="1:26" s="386" customFormat="1" x14ac:dyDescent="0.25">
      <c r="A2731" s="683"/>
      <c r="B2731" s="688"/>
      <c r="C2731" s="383" t="s">
        <v>446</v>
      </c>
      <c r="D2731" s="264">
        <f>D2729/'Summary (banks)'!$D$97</f>
        <v>2.0741022629222705</v>
      </c>
      <c r="E2731" s="264" t="e">
        <f>E2729/'Summary (banks)'!$E$97</f>
        <v>#DIV/0!</v>
      </c>
      <c r="F2731" s="264" t="e">
        <f>F2729/'Summary (banks)'!$F$97</f>
        <v>#DIV/0!</v>
      </c>
      <c r="G2731" s="264" t="e">
        <f>G2729/'Summary (banks)'!$G$97</f>
        <v>#DIV/0!</v>
      </c>
      <c r="H2731" s="264" t="e">
        <f>H2729/'Summary (banks)'!$H$97</f>
        <v>#DIV/0!</v>
      </c>
      <c r="I2731" s="264" t="e">
        <f>I2729/'Summary (banks)'!$I$97</f>
        <v>#DIV/0!</v>
      </c>
      <c r="J2731" s="264" t="e">
        <f>J2729/'Summary (banks)'!$J$97</f>
        <v>#DIV/0!</v>
      </c>
      <c r="K2731" s="264" t="e">
        <f>K2729/'Summary (banks)'!$K$97</f>
        <v>#DIV/0!</v>
      </c>
      <c r="L2731" s="264">
        <f>L2729/'Summary (banks)'!$L$97</f>
        <v>1.6318312480268515</v>
      </c>
      <c r="M2731" s="264">
        <f>M2729/'Summary (banks)'!$M$97</f>
        <v>1.5572669368847714</v>
      </c>
      <c r="N2731" s="264" t="e">
        <f>N2729/'Summary (banks)'!$N$97</f>
        <v>#DIV/0!</v>
      </c>
      <c r="O2731" s="264" t="e">
        <f>O2729/'Summary (banks)'!$O$97</f>
        <v>#DIV/0!</v>
      </c>
      <c r="P2731" s="264" t="e">
        <f>P2729/'Summary (banks)'!$P$97</f>
        <v>#DIV/0!</v>
      </c>
      <c r="Q2731" s="264" t="e">
        <f>Q2729/'Summary (banks)'!$Q$97</f>
        <v>#DIV/0!</v>
      </c>
      <c r="R2731" s="264" t="e">
        <f>R2729/'Summary (banks)'!$R$97</f>
        <v>#DIV/0!</v>
      </c>
      <c r="S2731" s="264" t="e">
        <f>S2729/'Summary (banks)'!$S$97</f>
        <v>#DIV/0!</v>
      </c>
      <c r="T2731" s="264" t="e">
        <f>T2729/'Summary (banks)'!$T$97</f>
        <v>#DIV/0!</v>
      </c>
      <c r="U2731" s="264" t="e">
        <f>U2729/'Summary (banks)'!$U$97</f>
        <v>#DIV/0!</v>
      </c>
      <c r="V2731" s="264" t="e">
        <f>V2729/'Summary (banks)'!$V$97</f>
        <v>#DIV/0!</v>
      </c>
      <c r="W2731" s="264" t="e">
        <f>W2729/'Summary (banks)'!$W$97</f>
        <v>#DIV/0!</v>
      </c>
      <c r="X2731" s="264" t="e">
        <f>X2729/'Summary (banks)'!$X$97</f>
        <v>#DIV/0!</v>
      </c>
      <c r="Y2731" s="264"/>
      <c r="Z2731" s="399"/>
    </row>
    <row r="2732" spans="1:26" s="230" customFormat="1" x14ac:dyDescent="0.25">
      <c r="A2732" s="683"/>
      <c r="B2732" s="688"/>
      <c r="C2732" s="385" t="s">
        <v>447</v>
      </c>
      <c r="D2732" s="230">
        <f>D2729/'Summary (banks)'!$D$105</f>
        <v>2.5242042348577467</v>
      </c>
      <c r="E2732" s="230" t="e">
        <f>E2729/'Summary (banks)'!$E$99</f>
        <v>#DIV/0!</v>
      </c>
      <c r="F2732" s="230" t="e">
        <f>F2729/'Summary (banks)'!$F$99</f>
        <v>#DIV/0!</v>
      </c>
      <c r="G2732" s="230" t="e">
        <f>G2729/'Summary (banks)'!$G$99</f>
        <v>#DIV/0!</v>
      </c>
      <c r="H2732" s="230" t="e">
        <f>H2729/'Summary (banks)'!$H$99</f>
        <v>#DIV/0!</v>
      </c>
      <c r="I2732" s="230" t="e">
        <f>I2729/'Summary (banks)'!$I$99</f>
        <v>#DIV/0!</v>
      </c>
      <c r="J2732" s="230" t="e">
        <f>J2729/'Summary (banks)'!$J$99</f>
        <v>#DIV/0!</v>
      </c>
      <c r="K2732" s="230" t="e">
        <f>K2729/'Summary (banks)'!$K$99</f>
        <v>#DIV/0!</v>
      </c>
      <c r="L2732" s="230">
        <f>L2729/'Summary (banks)'!$L$99</f>
        <v>1.0396588839211791</v>
      </c>
      <c r="M2732" s="230">
        <f>M2729/'Summary (banks)'!$M$99</f>
        <v>1.4993620414673046</v>
      </c>
      <c r="N2732" s="230" t="e">
        <f>N2729/'Summary (banks)'!$N$99</f>
        <v>#DIV/0!</v>
      </c>
      <c r="O2732" s="230" t="e">
        <f>O2729/'Summary (banks)'!$O$99</f>
        <v>#DIV/0!</v>
      </c>
      <c r="P2732" s="230" t="e">
        <f>P2729/'Summary (banks)'!$P$99</f>
        <v>#DIV/0!</v>
      </c>
      <c r="Q2732" s="230" t="e">
        <f>Q2729/'Summary (banks)'!$Q$99</f>
        <v>#DIV/0!</v>
      </c>
      <c r="R2732" s="230" t="e">
        <f>R2729/'Summary (banks)'!$R$99</f>
        <v>#DIV/0!</v>
      </c>
      <c r="S2732" s="230" t="e">
        <f>S2729/'Summary (banks)'!$S$99</f>
        <v>#DIV/0!</v>
      </c>
      <c r="T2732" s="230" t="e">
        <f>T2729/'Summary (banks)'!$T$99</f>
        <v>#DIV/0!</v>
      </c>
      <c r="U2732" s="230" t="e">
        <f>U2729/'Summary (banks)'!$U$99</f>
        <v>#DIV/0!</v>
      </c>
      <c r="V2732" s="230" t="e">
        <f>V2729/'Summary (banks)'!$V$99</f>
        <v>#DIV/0!</v>
      </c>
      <c r="W2732" s="230" t="e">
        <f>W2729/'Summary (banks)'!$W$99</f>
        <v>#DIV/0!</v>
      </c>
      <c r="X2732" s="230" t="e">
        <f>X2729/'Summary (banks)'!$X$99</f>
        <v>#DIV/0!</v>
      </c>
      <c r="Z2732" s="399"/>
    </row>
    <row r="2734" spans="1:26" ht="15.75" thickBot="1" x14ac:dyDescent="0.3"/>
    <row r="2735" spans="1:26" s="204" customFormat="1" ht="15.75" thickBot="1" x14ac:dyDescent="0.3">
      <c r="A2735" s="689" t="s">
        <v>58</v>
      </c>
      <c r="B2735" s="684" t="s">
        <v>331</v>
      </c>
      <c r="C2735" s="188" t="s">
        <v>2</v>
      </c>
      <c r="D2735" s="203">
        <f>SUM(E2735:X2735)</f>
        <v>1455.2466019999999</v>
      </c>
      <c r="E2735" s="203">
        <f>HSBC!C35</f>
        <v>890.7808</v>
      </c>
      <c r="F2735" s="203"/>
      <c r="G2735" s="203">
        <f>RBS!C31</f>
        <v>15.157802</v>
      </c>
      <c r="H2735" s="203"/>
      <c r="I2735" s="203">
        <f>'Standard Chartered'!C41</f>
        <v>455.30799999999999</v>
      </c>
      <c r="J2735" s="188">
        <f>'BNP Paribas'!C42</f>
        <v>17</v>
      </c>
      <c r="K2735" s="188">
        <f>'Crédit Agricole'!C27</f>
        <v>6</v>
      </c>
      <c r="L2735" s="188"/>
      <c r="M2735" s="188">
        <f>'BPCE group'!C40</f>
        <v>1</v>
      </c>
      <c r="N2735" s="188"/>
      <c r="O2735" s="188">
        <f>'Deutsche Bank'!C33</f>
        <v>67</v>
      </c>
      <c r="P2735" s="188"/>
      <c r="Q2735" s="188"/>
      <c r="R2735" s="188">
        <f>ING!E22</f>
        <v>0</v>
      </c>
      <c r="S2735" s="188">
        <f>Rabobank!D27</f>
        <v>3</v>
      </c>
      <c r="T2735" s="188"/>
      <c r="U2735" s="188"/>
      <c r="V2735" s="188"/>
      <c r="W2735" s="188"/>
      <c r="X2735" s="188"/>
      <c r="Y2735" s="188"/>
      <c r="Z2735" s="404"/>
    </row>
    <row r="2736" spans="1:26" s="23" customFormat="1" x14ac:dyDescent="0.25">
      <c r="A2736" s="690"/>
      <c r="B2736" s="685"/>
      <c r="C2736" s="189" t="s">
        <v>333</v>
      </c>
      <c r="D2736" s="230">
        <f>D2735/'Summary (banks)'!$D$3</f>
        <v>2.9795750679833008E-3</v>
      </c>
      <c r="E2736" s="230">
        <f>E2735/'Summary (banks)'!$E$3</f>
        <v>1.6521739130434782E-2</v>
      </c>
      <c r="F2736" s="230">
        <f>F2735/'Summary (banks)'!$F$3</f>
        <v>0</v>
      </c>
      <c r="G2736" s="230">
        <f>G2735/'Summary (banks)'!$G$3</f>
        <v>8.5119554283061207E-4</v>
      </c>
      <c r="H2736" s="230">
        <f>H2735/'Summary (banks)'!$H$3</f>
        <v>0</v>
      </c>
      <c r="I2736" s="230">
        <f>I2735/'Summary (banks)'!$I$3</f>
        <v>3.3030283210151092E-2</v>
      </c>
      <c r="J2736" s="230">
        <f>J2735/'Summary (banks)'!$J$3</f>
        <v>3.9591969816945362E-4</v>
      </c>
      <c r="K2736" s="230">
        <f>K2735/'Summary (banks)'!$K$3</f>
        <v>1.8503669894529083E-4</v>
      </c>
      <c r="L2736" s="230">
        <f>L2735/'Summary (banks)'!$L$3</f>
        <v>0</v>
      </c>
      <c r="M2736" s="230">
        <f>M2735/'Summary (banks)'!$M$3</f>
        <v>4.1904123365739191E-5</v>
      </c>
      <c r="N2736" s="230">
        <f>N2735/'Summary (banks)'!$N$3</f>
        <v>0</v>
      </c>
      <c r="O2736" s="230">
        <f>O2735/'Summary (banks)'!$O$3</f>
        <v>1.9321163883842317E-3</v>
      </c>
      <c r="P2736" s="230">
        <f>P2735/'Summary (banks)'!$P$3</f>
        <v>0</v>
      </c>
      <c r="Q2736" s="230">
        <f>Q2735/'Summary (banks)'!$Q$3</f>
        <v>0</v>
      </c>
      <c r="R2736" s="230">
        <f>R2735/'Summary (banks)'!$R$3</f>
        <v>0</v>
      </c>
      <c r="S2736" s="230">
        <f>S2735/'Summary (banks)'!$S$3</f>
        <v>2.3052097740894421E-4</v>
      </c>
      <c r="T2736" s="230">
        <f>T2735/'Summary (banks)'!$T$3</f>
        <v>0</v>
      </c>
      <c r="U2736" s="230">
        <f>U2735/'Summary (banks)'!$U$3</f>
        <v>0</v>
      </c>
      <c r="V2736" s="230">
        <f>V2735/'Summary (banks)'!$V$3</f>
        <v>0</v>
      </c>
      <c r="W2736" s="230">
        <f>W2735/'Summary (banks)'!$W$3</f>
        <v>0</v>
      </c>
      <c r="X2736" s="230">
        <f>X2735/'Summary (banks)'!$X$3</f>
        <v>0</v>
      </c>
      <c r="Y2736" s="204"/>
      <c r="Z2736" s="397"/>
    </row>
    <row r="2737" spans="1:26" s="360" customFormat="1" ht="15.75" thickBot="1" x14ac:dyDescent="0.3">
      <c r="A2737" s="690"/>
      <c r="B2737" s="685"/>
      <c r="C2737" s="359" t="s">
        <v>334</v>
      </c>
      <c r="D2737" s="264">
        <f>D2735/'Summary (banks)'!$D$7</f>
        <v>5.6765942105920335E-3</v>
      </c>
      <c r="E2737" s="264">
        <f>E2735/'Summary (banks)'!$E$7</f>
        <v>2.2096482007469862E-2</v>
      </c>
      <c r="F2737" s="264">
        <f>F2735/'Summary (banks)'!$F$7</f>
        <v>0</v>
      </c>
      <c r="G2737" s="264">
        <f>G2735/'Summary (banks)'!$G$7</f>
        <v>5.7291666666666663E-3</v>
      </c>
      <c r="H2737" s="264">
        <f>H2735/'Summary (banks)'!$H$7</f>
        <v>0</v>
      </c>
      <c r="I2737" s="264">
        <f>I2735/'Summary (banks)'!$I$7</f>
        <v>4.121103313203852E-2</v>
      </c>
      <c r="J2737" s="264">
        <f>J2735/'Summary (banks)'!$J$7</f>
        <v>5.9372053225299477E-4</v>
      </c>
      <c r="K2737" s="264">
        <f>K2735/'Summary (banks)'!$K$7</f>
        <v>6.7712447804988145E-4</v>
      </c>
      <c r="L2737" s="264">
        <f>L2735/'Summary (banks)'!$L$7</f>
        <v>0</v>
      </c>
      <c r="M2737" s="264">
        <f>M2735/'Summary (banks)'!$M$7</f>
        <v>2.1070375052675939E-4</v>
      </c>
      <c r="N2737" s="264">
        <f>N2735/'Summary (banks)'!$N$7</f>
        <v>0</v>
      </c>
      <c r="O2737" s="264">
        <f>O2735/'Summary (banks)'!$O$7</f>
        <v>2.7723755534406424E-3</v>
      </c>
      <c r="P2737" s="264">
        <f>P2735/'Summary (banks)'!$P$7</f>
        <v>0</v>
      </c>
      <c r="Q2737" s="264">
        <f>Q2735/'Summary (banks)'!$Q$7</f>
        <v>0</v>
      </c>
      <c r="R2737" s="264">
        <f>R2735/'Summary (banks)'!$R$7</f>
        <v>0</v>
      </c>
      <c r="S2737" s="264">
        <f>S2735/'Summary (banks)'!$S$7</f>
        <v>7.2446269017145616E-4</v>
      </c>
      <c r="T2737" s="264">
        <f>T2735/'Summary (banks)'!$T$7</f>
        <v>0</v>
      </c>
      <c r="U2737" s="264">
        <f>U2735/'Summary (banks)'!$U$7</f>
        <v>0</v>
      </c>
      <c r="V2737" s="264">
        <f>V2735/'Summary (banks)'!$V$7</f>
        <v>0</v>
      </c>
      <c r="W2737" s="264">
        <f>W2735/'Summary (banks)'!$W$7</f>
        <v>0</v>
      </c>
      <c r="X2737" s="264">
        <f>X2735/'Summary (banks)'!$X$7</f>
        <v>0</v>
      </c>
      <c r="Z2737" s="397"/>
    </row>
    <row r="2738" spans="1:26" s="204" customFormat="1" ht="15.75" thickBot="1" x14ac:dyDescent="0.3">
      <c r="A2738" s="690"/>
      <c r="B2738" s="685"/>
      <c r="C2738" s="188" t="s">
        <v>6</v>
      </c>
      <c r="D2738" s="203">
        <f>SUM(E2738:X2738)</f>
        <v>536.44663799999989</v>
      </c>
      <c r="E2738" s="203">
        <f>HSBC!E35</f>
        <v>398.50719999999995</v>
      </c>
      <c r="F2738" s="203"/>
      <c r="G2738" s="203">
        <f>RBS!E31</f>
        <v>12.401838</v>
      </c>
      <c r="H2738" s="203"/>
      <c r="I2738" s="203">
        <f>'Standard Chartered'!E41</f>
        <v>77.537599999999998</v>
      </c>
      <c r="J2738" s="188">
        <f>'BNP Paribas'!E42</f>
        <v>4</v>
      </c>
      <c r="K2738" s="188">
        <f>'Crédit Agricole'!E27</f>
        <v>3</v>
      </c>
      <c r="L2738" s="188"/>
      <c r="M2738" s="188">
        <f>'BPCE group'!E40</f>
        <v>1</v>
      </c>
      <c r="N2738" s="188"/>
      <c r="O2738" s="188">
        <f>'Deutsche Bank'!E33</f>
        <v>38</v>
      </c>
      <c r="P2738" s="188"/>
      <c r="Q2738" s="188"/>
      <c r="R2738" s="188">
        <f>ING!G22</f>
        <v>0</v>
      </c>
      <c r="S2738" s="188">
        <f>Rabobank!F27</f>
        <v>2</v>
      </c>
      <c r="T2738" s="188"/>
      <c r="U2738" s="188"/>
      <c r="V2738" s="188"/>
      <c r="W2738" s="188"/>
      <c r="X2738" s="188"/>
      <c r="Y2738" s="188"/>
      <c r="Z2738" s="404"/>
    </row>
    <row r="2739" spans="1:26" s="23" customFormat="1" x14ac:dyDescent="0.25">
      <c r="A2739" s="690"/>
      <c r="B2739" s="685"/>
      <c r="C2739" s="189" t="s">
        <v>335</v>
      </c>
      <c r="D2739" s="230">
        <f>D2738/'Summary (banks)'!$D$29</f>
        <v>5.6875906730158412E-3</v>
      </c>
      <c r="E2739" s="230">
        <f>E2738/'Summary (banks)'!$E$29</f>
        <v>2.3427147930248578E-2</v>
      </c>
      <c r="F2739" s="230">
        <f>F2738/'Summary (banks)'!$F$29</f>
        <v>0</v>
      </c>
      <c r="G2739" s="230">
        <f>G2738/'Summary (banks)'!$G$29</f>
        <v>-3.3296337402885681E-3</v>
      </c>
      <c r="H2739" s="230">
        <f>H2738/'Summary (banks)'!$H$29</f>
        <v>0</v>
      </c>
      <c r="I2739" s="230">
        <f>I2738/'Summary (banks)'!$I$29</f>
        <v>-5.6467498358502934E-2</v>
      </c>
      <c r="J2739" s="230">
        <f>J2738/'Summary (banks)'!$J$29</f>
        <v>4.0858018386108274E-4</v>
      </c>
      <c r="K2739" s="230">
        <f>K2738/'Summary (banks)'!$K$29</f>
        <v>3.3928975344944584E-4</v>
      </c>
      <c r="L2739" s="230">
        <f>L2738/'Summary (banks)'!$L$29</f>
        <v>0</v>
      </c>
      <c r="M2739" s="230">
        <f>M2738/'Summary (banks)'!$M$29</f>
        <v>1.5142337976983646E-4</v>
      </c>
      <c r="N2739" s="230">
        <f>N2738/'Summary (banks)'!$N$29</f>
        <v>0</v>
      </c>
      <c r="O2739" s="230">
        <f>O2738/'Summary (banks)'!$O$29</f>
        <v>-7.6030412164865948E-3</v>
      </c>
      <c r="P2739" s="230">
        <f>P2738/'Summary (banks)'!$P$29</f>
        <v>0</v>
      </c>
      <c r="Q2739" s="230">
        <f>Q2738/'Summary (banks)'!$Q$29</f>
        <v>0</v>
      </c>
      <c r="R2739" s="230">
        <f>R2738/'Summary (banks)'!$R$29</f>
        <v>0</v>
      </c>
      <c r="S2739" s="230">
        <f>S2738/'Summary (banks)'!$S$29</f>
        <v>6.9710700592540956E-4</v>
      </c>
      <c r="T2739" s="230">
        <f>T2738/'Summary (banks)'!$T$29</f>
        <v>0</v>
      </c>
      <c r="U2739" s="230">
        <f>U2738/'Summary (banks)'!$U$29</f>
        <v>0</v>
      </c>
      <c r="V2739" s="230">
        <f>V2738/'Summary (banks)'!$V$29</f>
        <v>0</v>
      </c>
      <c r="W2739" s="230">
        <f>W2738/'Summary (banks)'!$W$29</f>
        <v>0</v>
      </c>
      <c r="X2739" s="230">
        <f>X2738/'Summary (banks)'!$X$29</f>
        <v>0</v>
      </c>
      <c r="Y2739" s="204"/>
      <c r="Z2739" s="397"/>
    </row>
    <row r="2740" spans="1:26" s="360" customFormat="1" ht="15.75" thickBot="1" x14ac:dyDescent="0.3">
      <c r="A2740" s="690"/>
      <c r="B2740" s="685"/>
      <c r="C2740" s="359" t="s">
        <v>336</v>
      </c>
      <c r="D2740" s="264">
        <f>D2738/'Summary (banks)'!$D$33</f>
        <v>7.925549880508009E-3</v>
      </c>
      <c r="E2740" s="264">
        <f>E2738/'Summary (banks)'!$E$33</f>
        <v>2.2783505154639172E-2</v>
      </c>
      <c r="F2740" s="264">
        <f>F2738/'Summary (banks)'!$F$33</f>
        <v>0</v>
      </c>
      <c r="G2740" s="264">
        <f>G2738/'Summary (banks)'!$G$33</f>
        <v>-3.773584905660377E-3</v>
      </c>
      <c r="H2740" s="264">
        <f>H2738/'Summary (banks)'!$H$33</f>
        <v>0</v>
      </c>
      <c r="I2740" s="264">
        <f>I2738/'Summary (banks)'!$I$33</f>
        <v>0.28289473684210581</v>
      </c>
      <c r="J2740" s="264">
        <f>J2738/'Summary (banks)'!$J$33</f>
        <v>5.0987890376035688E-4</v>
      </c>
      <c r="K2740" s="264">
        <f>K2738/'Summary (banks)'!$K$33</f>
        <v>1.2004801920768306E-3</v>
      </c>
      <c r="L2740" s="264">
        <f>L2738/'Summary (banks)'!$L$33</f>
        <v>0</v>
      </c>
      <c r="M2740" s="264">
        <f>M2738/'Summary (banks)'!$M$33</f>
        <v>5.7903879559930511E-4</v>
      </c>
      <c r="N2740" s="264">
        <f>N2738/'Summary (banks)'!$N$33</f>
        <v>0</v>
      </c>
      <c r="O2740" s="264">
        <f>O2738/'Summary (banks)'!$O$33</f>
        <v>-5.0599201065246339E-2</v>
      </c>
      <c r="P2740" s="264">
        <f>P2738/'Summary (banks)'!$P$33</f>
        <v>0</v>
      </c>
      <c r="Q2740" s="264">
        <f>Q2738/'Summary (banks)'!$Q$33</f>
        <v>0</v>
      </c>
      <c r="R2740" s="264">
        <f>R2738/'Summary (banks)'!$R$33</f>
        <v>0</v>
      </c>
      <c r="S2740" s="264">
        <f>S2738/'Summary (banks)'!$S$33</f>
        <v>2.6007802340702211E-3</v>
      </c>
      <c r="T2740" s="264">
        <f>T2738/'Summary (banks)'!$T$33</f>
        <v>0</v>
      </c>
      <c r="U2740" s="264">
        <f>U2738/'Summary (banks)'!$U$33</f>
        <v>0</v>
      </c>
      <c r="V2740" s="264">
        <f>V2738/'Summary (banks)'!$V$33</f>
        <v>0</v>
      </c>
      <c r="W2740" s="264">
        <f>W2738/'Summary (banks)'!$W$33</f>
        <v>0</v>
      </c>
      <c r="X2740" s="264">
        <f>X2738/'Summary (banks)'!$X$33</f>
        <v>0</v>
      </c>
      <c r="Z2740" s="397"/>
    </row>
    <row r="2741" spans="1:26" s="204" customFormat="1" ht="15.75" thickBot="1" x14ac:dyDescent="0.3">
      <c r="A2741" s="690"/>
      <c r="B2741" s="685"/>
      <c r="C2741" s="188" t="s">
        <v>400</v>
      </c>
      <c r="D2741" s="203">
        <f>SUM(E2741:X2741)</f>
        <v>115.5856</v>
      </c>
      <c r="E2741" s="203">
        <f>HSBC!F35</f>
        <v>78.4392</v>
      </c>
      <c r="F2741" s="203"/>
      <c r="G2741" s="203">
        <f>RBS!F31</f>
        <v>0</v>
      </c>
      <c r="H2741" s="203"/>
      <c r="I2741" s="203">
        <f>'Standard Chartered'!F41</f>
        <v>26.1464</v>
      </c>
      <c r="J2741" s="188">
        <f>'BNP Paribas'!F42</f>
        <v>0</v>
      </c>
      <c r="K2741" s="188">
        <f>'Crédit Agricole'!F27</f>
        <v>1</v>
      </c>
      <c r="L2741" s="188"/>
      <c r="M2741" s="188">
        <f>'BPCE group'!F40</f>
        <v>0</v>
      </c>
      <c r="N2741" s="188"/>
      <c r="O2741" s="188">
        <f>'Deutsche Bank'!F33</f>
        <v>10</v>
      </c>
      <c r="P2741" s="188"/>
      <c r="Q2741" s="188"/>
      <c r="R2741" s="188">
        <f>ING!H22</f>
        <v>0</v>
      </c>
      <c r="S2741" s="188">
        <f>Rabobank!G27</f>
        <v>0</v>
      </c>
      <c r="T2741" s="188"/>
      <c r="U2741" s="188"/>
      <c r="V2741" s="188"/>
      <c r="W2741" s="188"/>
      <c r="X2741" s="188"/>
      <c r="Y2741" s="188"/>
      <c r="Z2741" s="404"/>
    </row>
    <row r="2742" spans="1:26" s="23" customFormat="1" x14ac:dyDescent="0.25">
      <c r="A2742" s="690"/>
      <c r="B2742" s="685"/>
      <c r="C2742" s="189" t="s">
        <v>401</v>
      </c>
      <c r="D2742" s="230">
        <f>D2741/'Summary (banks)'!$D$42</f>
        <v>4.1432415558311161E-3</v>
      </c>
      <c r="E2742" s="230">
        <f>E2741/'Summary (banks)'!$E$42</f>
        <v>2.5854383358098074E-2</v>
      </c>
      <c r="F2742" s="230">
        <f>F2741/'Summary (banks)'!$F$42</f>
        <v>0</v>
      </c>
      <c r="G2742" s="230">
        <f>G2741/'Summary (banks)'!$G$42</f>
        <v>0</v>
      </c>
      <c r="H2742" s="230">
        <f>H2741/'Summary (banks)'!$H$42</f>
        <v>0</v>
      </c>
      <c r="I2742" s="230">
        <f>I2741/'Summary (banks)'!$I$42</f>
        <v>2.5195482189400521E-2</v>
      </c>
      <c r="J2742" s="230">
        <f>J2741/'Summary (banks)'!$J$42</f>
        <v>0</v>
      </c>
      <c r="K2742" s="230">
        <f>K2741/'Summary (banks)'!$K$42</f>
        <v>3.3444816053511704E-4</v>
      </c>
      <c r="L2742" s="230">
        <f>L2741/'Summary (banks)'!$L$42</f>
        <v>0</v>
      </c>
      <c r="M2742" s="230">
        <f>M2741/'Summary (banks)'!$M$42</f>
        <v>0</v>
      </c>
      <c r="N2742" s="230">
        <f>N2741/'Summary (banks)'!$N$42</f>
        <v>0</v>
      </c>
      <c r="O2742" s="230">
        <f>O2741/'Summary (banks)'!$O$42</f>
        <v>1.1862396204033215E-2</v>
      </c>
      <c r="P2742" s="230">
        <f>P2741/'Summary (banks)'!$P$42</f>
        <v>0</v>
      </c>
      <c r="Q2742" s="230">
        <f>Q2741/'Summary (banks)'!$Q$42</f>
        <v>0</v>
      </c>
      <c r="R2742" s="230">
        <f>R2741/'Summary (banks)'!$R$42</f>
        <v>0</v>
      </c>
      <c r="S2742" s="230">
        <f>S2741/'Summary (banks)'!$S$42</f>
        <v>0</v>
      </c>
      <c r="T2742" s="230">
        <f>T2741/'Summary (banks)'!$T$42</f>
        <v>0</v>
      </c>
      <c r="U2742" s="230">
        <f>U2741/'Summary (banks)'!$U$42</f>
        <v>0</v>
      </c>
      <c r="V2742" s="230">
        <f>V2741/'Summary (banks)'!$V$42</f>
        <v>0</v>
      </c>
      <c r="W2742" s="230">
        <f>W2741/'Summary (banks)'!$W$42</f>
        <v>0</v>
      </c>
      <c r="X2742" s="230">
        <f>X2741/'Summary (banks)'!$X$42</f>
        <v>0</v>
      </c>
      <c r="Y2742" s="204"/>
      <c r="Z2742" s="397"/>
    </row>
    <row r="2743" spans="1:26" s="360" customFormat="1" ht="15.75" thickBot="1" x14ac:dyDescent="0.3">
      <c r="A2743" s="690"/>
      <c r="B2743" s="685"/>
      <c r="C2743" s="359" t="s">
        <v>402</v>
      </c>
      <c r="D2743" s="264">
        <f>D2741/'Summary (banks)'!$D$46</f>
        <v>6.2022299262758738E-3</v>
      </c>
      <c r="E2743" s="264">
        <f>E2741/'Summary (banks)'!$E$46</f>
        <v>2.6843566800370262E-2</v>
      </c>
      <c r="F2743" s="264">
        <f>F2741/'Summary (banks)'!$F$46</f>
        <v>0</v>
      </c>
      <c r="G2743" s="264">
        <f>G2741/'Summary (banks)'!$G$46</f>
        <v>0</v>
      </c>
      <c r="H2743" s="264">
        <f>H2741/'Summary (banks)'!$H$46</f>
        <v>0</v>
      </c>
      <c r="I2743" s="264">
        <f>I2741/'Summary (banks)'!$I$46</f>
        <v>2.4871355060034305E-2</v>
      </c>
      <c r="J2743" s="264">
        <f>J2741/'Summary (banks)'!$J$46</f>
        <v>0</v>
      </c>
      <c r="K2743" s="264">
        <f>K2741/'Summary (banks)'!$K$46</f>
        <v>1.4144271570014145E-3</v>
      </c>
      <c r="L2743" s="264">
        <f>L2741/'Summary (banks)'!$L$46</f>
        <v>0</v>
      </c>
      <c r="M2743" s="264">
        <f>M2741/'Summary (banks)'!$M$46</f>
        <v>0</v>
      </c>
      <c r="N2743" s="264">
        <f>N2741/'Summary (banks)'!$N$46</f>
        <v>0</v>
      </c>
      <c r="O2743" s="264">
        <f>O2741/'Summary (banks)'!$O$46</f>
        <v>7.9936051159072742E-3</v>
      </c>
      <c r="P2743" s="264">
        <f>P2741/'Summary (banks)'!$P$46</f>
        <v>0</v>
      </c>
      <c r="Q2743" s="264">
        <f>Q2741/'Summary (banks)'!$Q$46</f>
        <v>0</v>
      </c>
      <c r="R2743" s="264">
        <f>R2741/'Summary (banks)'!$R$46</f>
        <v>0</v>
      </c>
      <c r="S2743" s="264">
        <f>S2741/'Summary (banks)'!$S$46</f>
        <v>0</v>
      </c>
      <c r="T2743" s="264">
        <f>T2741/'Summary (banks)'!$T$46</f>
        <v>0</v>
      </c>
      <c r="U2743" s="264">
        <f>U2741/'Summary (banks)'!$U$46</f>
        <v>0</v>
      </c>
      <c r="V2743" s="264">
        <f>V2741/'Summary (banks)'!$V$46</f>
        <v>0</v>
      </c>
      <c r="W2743" s="264">
        <f>W2741/'Summary (banks)'!$W$46</f>
        <v>0</v>
      </c>
      <c r="X2743" s="264">
        <f>X2741/'Summary (banks)'!$X$46</f>
        <v>0</v>
      </c>
      <c r="Z2743" s="397"/>
    </row>
    <row r="2744" spans="1:26" s="204" customFormat="1" ht="15.75" thickBot="1" x14ac:dyDescent="0.3">
      <c r="A2744" s="690"/>
      <c r="B2744" s="685"/>
      <c r="C2744" s="188" t="s">
        <v>3</v>
      </c>
      <c r="D2744" s="188">
        <f>SUM(E2744:X2744)</f>
        <v>16710</v>
      </c>
      <c r="E2744" s="188">
        <f>HSBC!D35</f>
        <v>9172</v>
      </c>
      <c r="F2744" s="188"/>
      <c r="G2744" s="188">
        <f>RBS!D31</f>
        <v>78</v>
      </c>
      <c r="H2744" s="188"/>
      <c r="I2744" s="188">
        <f>'Standard Chartered'!D41</f>
        <v>7130</v>
      </c>
      <c r="J2744" s="188">
        <f>'BNP Paribas'!D42</f>
        <v>80</v>
      </c>
      <c r="K2744" s="188">
        <f>'Crédit Agricole'!D27</f>
        <v>21</v>
      </c>
      <c r="L2744" s="188"/>
      <c r="M2744" s="188">
        <f>'BPCE group'!D40</f>
        <v>5</v>
      </c>
      <c r="N2744" s="188"/>
      <c r="O2744" s="188">
        <f>'Deutsche Bank'!D33</f>
        <v>218</v>
      </c>
      <c r="P2744" s="188"/>
      <c r="Q2744" s="188"/>
      <c r="R2744" s="188">
        <f>ING!F22</f>
        <v>4</v>
      </c>
      <c r="S2744" s="188">
        <f>Rabobank!E27</f>
        <v>2</v>
      </c>
      <c r="T2744" s="188"/>
      <c r="U2744" s="188"/>
      <c r="V2744" s="188"/>
      <c r="W2744" s="188"/>
      <c r="X2744" s="188"/>
      <c r="Y2744" s="188"/>
      <c r="Z2744" s="404"/>
    </row>
    <row r="2745" spans="1:26" s="23" customFormat="1" x14ac:dyDescent="0.25">
      <c r="A2745" s="690"/>
      <c r="B2745" s="685"/>
      <c r="C2745" s="189" t="s">
        <v>337</v>
      </c>
      <c r="D2745" s="230">
        <f>D2744/'Summary (banks)'!$D$16</f>
        <v>7.9661939708640384E-3</v>
      </c>
      <c r="E2745" s="230">
        <f>E2744/'Summary (banks)'!$E$16</f>
        <v>3.5419418120592849E-2</v>
      </c>
      <c r="F2745" s="230">
        <f>F2744/'Summary (banks)'!$F$16</f>
        <v>0</v>
      </c>
      <c r="G2745" s="230">
        <f>G2744/'Summary (banks)'!$G$16</f>
        <v>8.4931238362787053E-4</v>
      </c>
      <c r="H2745" s="230">
        <f>H2744/'Summary (banks)'!$H$16</f>
        <v>0</v>
      </c>
      <c r="I2745" s="230">
        <f>I2744/'Summary (banks)'!$I$16</f>
        <v>8.1655557846034038E-2</v>
      </c>
      <c r="J2745" s="230">
        <f>J2744/'Summary (banks)'!$J$16</f>
        <v>4.4064753154760922E-4</v>
      </c>
      <c r="K2745" s="230">
        <f>K2744/'Summary (banks)'!$K$16</f>
        <v>1.5194929235043847E-4</v>
      </c>
      <c r="L2745" s="230">
        <f>L2744/'Summary (banks)'!$L$16</f>
        <v>0</v>
      </c>
      <c r="M2745" s="230">
        <f>M2744/'Summary (banks)'!$M$16</f>
        <v>4.8597004480643811E-5</v>
      </c>
      <c r="N2745" s="230">
        <f>N2744/'Summary (banks)'!$N$16</f>
        <v>0</v>
      </c>
      <c r="O2745" s="230">
        <f>O2744/'Summary (banks)'!$O$16</f>
        <v>2.1561742742693241E-3</v>
      </c>
      <c r="P2745" s="230">
        <f>P2744/'Summary (banks)'!$P$16</f>
        <v>0</v>
      </c>
      <c r="Q2745" s="230">
        <f>Q2744/'Summary (banks)'!$Q$16</f>
        <v>0</v>
      </c>
      <c r="R2745" s="230">
        <f>R2744/'Summary (banks)'!$R$16</f>
        <v>7.5872534142640364E-5</v>
      </c>
      <c r="S2745" s="230">
        <f>S2744/'Summary (banks)'!$S$16</f>
        <v>4.2593065848879799E-5</v>
      </c>
      <c r="T2745" s="230">
        <f>T2744/'Summary (banks)'!$T$16</f>
        <v>0</v>
      </c>
      <c r="U2745" s="230">
        <f>U2744/'Summary (banks)'!$U$16</f>
        <v>0</v>
      </c>
      <c r="V2745" s="230">
        <f>V2744/'Summary (banks)'!$V$16</f>
        <v>0</v>
      </c>
      <c r="W2745" s="230">
        <f>W2744/'Summary (banks)'!$W$16</f>
        <v>0</v>
      </c>
      <c r="X2745" s="230">
        <f>X2744/'Summary (banks)'!$X$16</f>
        <v>0</v>
      </c>
      <c r="Y2745" s="204"/>
      <c r="Z2745" s="397"/>
    </row>
    <row r="2746" spans="1:26" s="365" customFormat="1" ht="15.75" thickBot="1" x14ac:dyDescent="0.3">
      <c r="A2746" s="690"/>
      <c r="B2746" s="685"/>
      <c r="C2746" s="359" t="s">
        <v>338</v>
      </c>
      <c r="D2746" s="264">
        <f>D2744/'Summary (banks)'!$D$20</f>
        <v>1.4254650675752337E-2</v>
      </c>
      <c r="E2746" s="264">
        <f>E2744/'Summary (banks)'!$E$20</f>
        <v>4.2780848433965346E-2</v>
      </c>
      <c r="F2746" s="264">
        <f>F2744/'Summary (banks)'!$F$20</f>
        <v>0</v>
      </c>
      <c r="G2746" s="264">
        <f>G2744/'Summary (banks)'!$G$20</f>
        <v>2.8600762687004985E-3</v>
      </c>
      <c r="H2746" s="264">
        <f>H2744/'Summary (banks)'!$H$20</f>
        <v>0</v>
      </c>
      <c r="I2746" s="264">
        <f>I2744/'Summary (banks)'!$I$20</f>
        <v>8.3425963844848766E-2</v>
      </c>
      <c r="J2746" s="264">
        <f>J2744/'Summary (banks)'!$J$20</f>
        <v>6.4220919964678492E-4</v>
      </c>
      <c r="K2746" s="264">
        <f>K2744/'Summary (banks)'!$K$20</f>
        <v>6.1018131101813107E-4</v>
      </c>
      <c r="L2746" s="264">
        <f>L2744/'Summary (banks)'!$L$20</f>
        <v>0</v>
      </c>
      <c r="M2746" s="264">
        <f>M2744/'Summary (banks)'!$M$20</f>
        <v>4.29000429000429E-4</v>
      </c>
      <c r="N2746" s="264">
        <f>N2744/'Summary (banks)'!$N$20</f>
        <v>0</v>
      </c>
      <c r="O2746" s="264">
        <f>O2744/'Summary (banks)'!$O$20</f>
        <v>3.9387150393871504E-3</v>
      </c>
      <c r="P2746" s="264">
        <f>P2744/'Summary (banks)'!$P$20</f>
        <v>0</v>
      </c>
      <c r="Q2746" s="264">
        <f>Q2744/'Summary (banks)'!$Q$20</f>
        <v>0</v>
      </c>
      <c r="R2746" s="264">
        <f>R2744/'Summary (banks)'!$R$20</f>
        <v>1.0489327109665915E-4</v>
      </c>
      <c r="S2746" s="264">
        <f>S2744/'Summary (banks)'!$S$20</f>
        <v>1.678556441460344E-4</v>
      </c>
      <c r="T2746" s="264">
        <f>T2744/'Summary (banks)'!$T$20</f>
        <v>0</v>
      </c>
      <c r="U2746" s="264">
        <f>U2744/'Summary (banks)'!$U$20</f>
        <v>0</v>
      </c>
      <c r="V2746" s="264">
        <f>V2744/'Summary (banks)'!$V$20</f>
        <v>0</v>
      </c>
      <c r="W2746" s="264">
        <f>W2744/'Summary (banks)'!$W$20</f>
        <v>0</v>
      </c>
      <c r="X2746" s="264">
        <f>X2744/'Summary (banks)'!$X$20</f>
        <v>0</v>
      </c>
      <c r="Y2746" s="360"/>
      <c r="Z2746" s="397"/>
    </row>
    <row r="2747" spans="1:26" s="230" customFormat="1" ht="15" customHeight="1" thickTop="1" thickBot="1" x14ac:dyDescent="0.3">
      <c r="A2747" s="690"/>
      <c r="B2747" s="685"/>
      <c r="C2747" s="190" t="s">
        <v>405</v>
      </c>
      <c r="D2747" s="188"/>
      <c r="E2747" s="190"/>
      <c r="F2747" s="190"/>
      <c r="G2747" s="190"/>
      <c r="H2747" s="188"/>
      <c r="I2747" s="188"/>
      <c r="J2747" s="190"/>
      <c r="K2747" s="190"/>
      <c r="L2747" s="190"/>
      <c r="M2747" s="190"/>
      <c r="N2747" s="190"/>
      <c r="O2747" s="190"/>
      <c r="P2747" s="188"/>
      <c r="Q2747" s="188"/>
      <c r="R2747" s="190"/>
      <c r="S2747" s="190"/>
      <c r="T2747" s="188"/>
      <c r="U2747" s="188"/>
      <c r="V2747" s="188"/>
      <c r="W2747" s="188"/>
      <c r="X2747" s="188"/>
      <c r="Y2747" s="190"/>
      <c r="Z2747" s="405"/>
    </row>
    <row r="2748" spans="1:26" s="204" customFormat="1" ht="15.75" thickBot="1" x14ac:dyDescent="0.3">
      <c r="A2748" s="690"/>
      <c r="B2748" s="686"/>
      <c r="C2748" s="191" t="s">
        <v>406</v>
      </c>
      <c r="D2748" s="192"/>
      <c r="E2748" s="192"/>
      <c r="F2748" s="192"/>
      <c r="G2748" s="192"/>
      <c r="H2748" s="192"/>
      <c r="I2748" s="192"/>
      <c r="J2748" s="192"/>
      <c r="K2748" s="192"/>
      <c r="L2748" s="192"/>
      <c r="M2748" s="192"/>
      <c r="N2748" s="192"/>
      <c r="O2748" s="192"/>
      <c r="P2748" s="192"/>
      <c r="Q2748" s="192"/>
      <c r="R2748" s="192"/>
      <c r="S2748" s="192"/>
      <c r="T2748" s="192"/>
      <c r="U2748" s="192"/>
      <c r="V2748" s="192"/>
      <c r="W2748" s="192"/>
      <c r="X2748" s="192"/>
      <c r="Y2748" s="192"/>
      <c r="Z2748" s="398"/>
    </row>
    <row r="2749" spans="1:26" s="23" customFormat="1" ht="16.5" thickTop="1" thickBot="1" x14ac:dyDescent="0.3">
      <c r="A2749" s="690"/>
      <c r="B2749" s="687" t="s">
        <v>82</v>
      </c>
      <c r="C2749" s="200" t="s">
        <v>91</v>
      </c>
      <c r="D2749" s="200">
        <f>D2741/D2738</f>
        <v>0.21546523328197281</v>
      </c>
      <c r="E2749" s="200">
        <f>E2741/E2738</f>
        <v>0.19683257918552038</v>
      </c>
      <c r="F2749" s="200" t="e">
        <f t="shared" ref="F2749:X2749" si="183">F2741/F2738</f>
        <v>#DIV/0!</v>
      </c>
      <c r="G2749" s="200">
        <f t="shared" si="183"/>
        <v>0</v>
      </c>
      <c r="H2749" s="200" t="e">
        <f t="shared" si="183"/>
        <v>#DIV/0!</v>
      </c>
      <c r="I2749" s="200">
        <f t="shared" si="183"/>
        <v>0.33720930232558138</v>
      </c>
      <c r="J2749" s="200">
        <f t="shared" si="183"/>
        <v>0</v>
      </c>
      <c r="K2749" s="200">
        <f t="shared" si="183"/>
        <v>0.33333333333333331</v>
      </c>
      <c r="L2749" s="200" t="e">
        <f t="shared" si="183"/>
        <v>#DIV/0!</v>
      </c>
      <c r="M2749" s="200">
        <f t="shared" si="183"/>
        <v>0</v>
      </c>
      <c r="N2749" s="200" t="e">
        <f t="shared" si="183"/>
        <v>#DIV/0!</v>
      </c>
      <c r="O2749" s="200">
        <f t="shared" si="183"/>
        <v>0.26315789473684209</v>
      </c>
      <c r="P2749" s="200" t="e">
        <f t="shared" si="183"/>
        <v>#DIV/0!</v>
      </c>
      <c r="Q2749" s="200" t="e">
        <f t="shared" si="183"/>
        <v>#DIV/0!</v>
      </c>
      <c r="R2749" s="200" t="e">
        <f t="shared" si="183"/>
        <v>#DIV/0!</v>
      </c>
      <c r="S2749" s="200">
        <f t="shared" si="183"/>
        <v>0</v>
      </c>
      <c r="T2749" s="200" t="e">
        <f t="shared" si="183"/>
        <v>#DIV/0!</v>
      </c>
      <c r="U2749" s="200" t="e">
        <f t="shared" si="183"/>
        <v>#DIV/0!</v>
      </c>
      <c r="V2749" s="200" t="e">
        <f t="shared" si="183"/>
        <v>#DIV/0!</v>
      </c>
      <c r="W2749" s="200" t="e">
        <f t="shared" si="183"/>
        <v>#DIV/0!</v>
      </c>
      <c r="X2749" s="200" t="e">
        <f t="shared" si="183"/>
        <v>#DIV/0!</v>
      </c>
      <c r="Y2749" s="200"/>
      <c r="Z2749" s="406" t="e">
        <f>MEDIAN(E2749:X2749)</f>
        <v>#DIV/0!</v>
      </c>
    </row>
    <row r="2750" spans="1:26" s="204" customFormat="1" ht="15.75" thickBot="1" x14ac:dyDescent="0.3">
      <c r="A2750" s="690"/>
      <c r="B2750" s="688"/>
      <c r="C2750" s="193" t="s">
        <v>407</v>
      </c>
      <c r="Z2750" s="397"/>
    </row>
    <row r="2751" spans="1:26" s="204" customFormat="1" ht="15.75" thickBot="1" x14ac:dyDescent="0.3">
      <c r="A2751" s="690"/>
      <c r="B2751" s="688"/>
      <c r="C2751" s="188" t="s">
        <v>497</v>
      </c>
      <c r="D2751" s="233">
        <f t="shared" ref="D2751:X2751" si="184">D2738/D2744</f>
        <v>3.2103329622980244E-2</v>
      </c>
      <c r="E2751" s="188">
        <f t="shared" si="184"/>
        <v>4.3448233754906231E-2</v>
      </c>
      <c r="F2751" s="188" t="e">
        <f t="shared" si="184"/>
        <v>#DIV/0!</v>
      </c>
      <c r="G2751" s="188">
        <f t="shared" si="184"/>
        <v>0.15899792307692306</v>
      </c>
      <c r="H2751" s="188" t="e">
        <f t="shared" si="184"/>
        <v>#DIV/0!</v>
      </c>
      <c r="I2751" s="188">
        <f t="shared" si="184"/>
        <v>1.0874838709677419E-2</v>
      </c>
      <c r="J2751" s="188">
        <f t="shared" si="184"/>
        <v>0.05</v>
      </c>
      <c r="K2751" s="188">
        <f t="shared" si="184"/>
        <v>0.14285714285714285</v>
      </c>
      <c r="L2751" s="188" t="e">
        <f t="shared" si="184"/>
        <v>#DIV/0!</v>
      </c>
      <c r="M2751" s="188">
        <f t="shared" si="184"/>
        <v>0.2</v>
      </c>
      <c r="N2751" s="188" t="e">
        <f t="shared" si="184"/>
        <v>#DIV/0!</v>
      </c>
      <c r="O2751" s="188">
        <f t="shared" si="184"/>
        <v>0.1743119266055046</v>
      </c>
      <c r="P2751" s="188" t="e">
        <f t="shared" si="184"/>
        <v>#DIV/0!</v>
      </c>
      <c r="Q2751" s="188" t="e">
        <f t="shared" si="184"/>
        <v>#DIV/0!</v>
      </c>
      <c r="R2751" s="188">
        <f t="shared" si="184"/>
        <v>0</v>
      </c>
      <c r="S2751" s="188">
        <f t="shared" si="184"/>
        <v>1</v>
      </c>
      <c r="T2751" s="188" t="e">
        <f t="shared" si="184"/>
        <v>#DIV/0!</v>
      </c>
      <c r="U2751" s="188" t="e">
        <f t="shared" si="184"/>
        <v>#DIV/0!</v>
      </c>
      <c r="V2751" s="188" t="e">
        <f t="shared" si="184"/>
        <v>#DIV/0!</v>
      </c>
      <c r="W2751" s="188" t="e">
        <f t="shared" si="184"/>
        <v>#DIV/0!</v>
      </c>
      <c r="X2751" s="188" t="e">
        <f t="shared" si="184"/>
        <v>#DIV/0!</v>
      </c>
      <c r="Y2751" s="188"/>
      <c r="Z2751" s="404"/>
    </row>
    <row r="2752" spans="1:26" s="204" customFormat="1" x14ac:dyDescent="0.25">
      <c r="A2752" s="690"/>
      <c r="B2752" s="688"/>
      <c r="C2752" s="189" t="s">
        <v>445</v>
      </c>
      <c r="D2752" s="234">
        <f>D2751/'Summary (banks)'!$D$81</f>
        <v>0.71396587803635259</v>
      </c>
      <c r="E2752" s="230">
        <f>E2751/'Summary (banks)'!$E$81</f>
        <v>0.66142102759808008</v>
      </c>
      <c r="F2752" s="230" t="e">
        <f>F2751/'Summary (banks)'!$F$81</f>
        <v>#DIV/0!</v>
      </c>
      <c r="G2752" s="230">
        <f>G2751/'Summary (banks)'!$G$81</f>
        <v>-3.920387603517459</v>
      </c>
      <c r="H2752" s="230" t="e">
        <f>H2751/'Summary (banks)'!$H$81</f>
        <v>#DIV/0!</v>
      </c>
      <c r="I2752" s="230">
        <f>I2751/'Summary (banks)'!$I$81</f>
        <v>-0.69153282211329015</v>
      </c>
      <c r="J2752" s="230">
        <f>J2751/'Summary (banks)'!$J$81</f>
        <v>0.92722676200204301</v>
      </c>
      <c r="K2752" s="230">
        <f>K2751/'Summary (banks)'!$K$81</f>
        <v>2.2329143374155813</v>
      </c>
      <c r="L2752" s="230" t="e">
        <f>L2751/'Summary (banks)'!$L$81</f>
        <v>#DIV/0!</v>
      </c>
      <c r="M2752" s="230">
        <f>M2751/'Summary (banks)'!$M$81</f>
        <v>3.1158994548758332</v>
      </c>
      <c r="N2752" s="230" t="e">
        <f>N2751/'Summary (banks)'!$N$81</f>
        <v>#DIV/0!</v>
      </c>
      <c r="O2752" s="230">
        <f>O2751/'Summary (banks)'!$O$81</f>
        <v>-3.5261719366645741</v>
      </c>
      <c r="P2752" s="230" t="e">
        <f>P2751/'Summary (banks)'!$P$81</f>
        <v>#DIV/0!</v>
      </c>
      <c r="Q2752" s="230" t="e">
        <f>Q2751/'Summary (banks)'!$Q$81</f>
        <v>#DIV/0!</v>
      </c>
      <c r="R2752" s="230">
        <f>R2751/'Summary (banks)'!$R$81</f>
        <v>0</v>
      </c>
      <c r="S2752" s="230">
        <f>S2751/'Summary (banks)'!$S$81</f>
        <v>16.366678285116766</v>
      </c>
      <c r="T2752" s="230" t="e">
        <f>T2751/'Summary (banks)'!$T$81</f>
        <v>#DIV/0!</v>
      </c>
      <c r="U2752" s="230" t="e">
        <f>U2751/'Summary (banks)'!$U$81</f>
        <v>#DIV/0!</v>
      </c>
      <c r="V2752" s="230" t="e">
        <f>V2751/'Summary (banks)'!$V$81</f>
        <v>#DIV/0!</v>
      </c>
      <c r="W2752" s="230" t="e">
        <f>W2751/'Summary (banks)'!$W$81</f>
        <v>#DIV/0!</v>
      </c>
      <c r="X2752" s="230" t="e">
        <f>X2751/'Summary (banks)'!$X$81</f>
        <v>#DIV/0!</v>
      </c>
      <c r="Z2752" s="397"/>
    </row>
    <row r="2753" spans="1:26" s="364" customFormat="1" x14ac:dyDescent="0.25">
      <c r="A2753" s="690"/>
      <c r="B2753" s="688"/>
      <c r="C2753" s="359" t="s">
        <v>446</v>
      </c>
      <c r="D2753" s="363">
        <f>D2751/'Summary (banks)'!$D$84</f>
        <v>0.55599748185970277</v>
      </c>
      <c r="E2753" s="264">
        <f>E2751/'Summary (banks)'!$E$84</f>
        <v>0.53256319097567217</v>
      </c>
      <c r="F2753" s="264" t="e">
        <f>F2751/'Summary (banks)'!$F$84</f>
        <v>#DIV/0!</v>
      </c>
      <c r="G2753" s="264">
        <f>G2751/'Summary (banks)'!$G$84</f>
        <v>-1.319400096758587</v>
      </c>
      <c r="H2753" s="264" t="e">
        <f>H2751/'Summary (banks)'!$H$84</f>
        <v>#DIV/0!</v>
      </c>
      <c r="I2753" s="264">
        <f>I2751/'Summary (banks)'!$I$84</f>
        <v>3.3909675573927869</v>
      </c>
      <c r="J2753" s="264">
        <f>J2751/'Summary (banks)'!$J$84</f>
        <v>0.79394518801784586</v>
      </c>
      <c r="K2753" s="264">
        <f>K2751/'Summary (banks)'!$K$84</f>
        <v>1.9674155376436289</v>
      </c>
      <c r="L2753" s="264" t="e">
        <f>L2751/'Summary (banks)'!$L$84</f>
        <v>#DIV/0!</v>
      </c>
      <c r="M2753" s="264">
        <f>M2751/'Summary (banks)'!$M$84</f>
        <v>1.3497394325419805</v>
      </c>
      <c r="N2753" s="264" t="e">
        <f>N2751/'Summary (banks)'!$N$84</f>
        <v>#DIV/0!</v>
      </c>
      <c r="O2753" s="264">
        <f>O2751/'Summary (banks)'!$O$84</f>
        <v>-12.846626516326856</v>
      </c>
      <c r="P2753" s="264" t="e">
        <f>P2751/'Summary (banks)'!$P$84</f>
        <v>#DIV/0!</v>
      </c>
      <c r="Q2753" s="264" t="e">
        <f>Q2751/'Summary (banks)'!$Q$84</f>
        <v>#DIV/0!</v>
      </c>
      <c r="R2753" s="264">
        <f>R2751/'Summary (banks)'!$R$84</f>
        <v>0</v>
      </c>
      <c r="S2753" s="264">
        <f>S2751/'Summary (banks)'!$S$84</f>
        <v>15.494148244473344</v>
      </c>
      <c r="T2753" s="264" t="e">
        <f>T2751/'Summary (banks)'!$T$84</f>
        <v>#DIV/0!</v>
      </c>
      <c r="U2753" s="264" t="e">
        <f>U2751/'Summary (banks)'!$U$84</f>
        <v>#DIV/0!</v>
      </c>
      <c r="V2753" s="264" t="e">
        <f>V2751/'Summary (banks)'!$V$84</f>
        <v>#DIV/0!</v>
      </c>
      <c r="W2753" s="264" t="e">
        <f>W2751/'Summary (banks)'!$W$84</f>
        <v>#DIV/0!</v>
      </c>
      <c r="X2753" s="264" t="e">
        <f>X2751/'Summary (banks)'!$X$84</f>
        <v>#DIV/0!</v>
      </c>
      <c r="Y2753" s="360"/>
      <c r="Z2753" s="397"/>
    </row>
    <row r="2754" spans="1:26" s="204" customFormat="1" ht="15.75" thickBot="1" x14ac:dyDescent="0.3">
      <c r="A2754" s="690"/>
      <c r="B2754" s="688"/>
      <c r="C2754" s="372" t="s">
        <v>447</v>
      </c>
      <c r="D2754" s="234">
        <f>D2751/'Summary (banks)'!$D$92</f>
        <v>0.76863694701653085</v>
      </c>
      <c r="E2754" s="230">
        <f>E2751/'Summary (banks)'!$E$86</f>
        <v>0.17707274472362267</v>
      </c>
      <c r="F2754" s="230" t="e">
        <f>F2751/'Summary (banks)'!$F$86</f>
        <v>#DIV/0!</v>
      </c>
      <c r="G2754" s="230">
        <f>G2751/'Summary (banks)'!$G$86</f>
        <v>2.5094505494505484</v>
      </c>
      <c r="H2754" s="230" t="e">
        <f>H2751/'Summary (banks)'!$H$86</f>
        <v>#DIV/0!</v>
      </c>
      <c r="I2754" s="230">
        <f>I2751/'Summary (banks)'!$I$86</f>
        <v>0.16838986592685848</v>
      </c>
      <c r="J2754" s="230">
        <f>J2751/'Summary (banks)'!$J$86</f>
        <v>0.44499366286438535</v>
      </c>
      <c r="K2754" s="230">
        <f>K2751/'Summary (banks)'!$K$86</f>
        <v>1.6613505259586019</v>
      </c>
      <c r="L2754" s="230" t="e">
        <f>L2751/'Summary (banks)'!$L$86</f>
        <v>#DIV/0!</v>
      </c>
      <c r="M2754" s="230">
        <f>M2751/'Summary (banks)'!$M$86</f>
        <v>1.5483253588516748</v>
      </c>
      <c r="N2754" s="230" t="e">
        <f>N2751/'Summary (banks)'!$N$86</f>
        <v>#DIV/0!</v>
      </c>
      <c r="O2754" s="230">
        <f>O2751/'Summary (banks)'!$O$86</f>
        <v>0.65543857273435124</v>
      </c>
      <c r="P2754" s="230" t="e">
        <f>P2751/'Summary (banks)'!$P$86</f>
        <v>#DIV/0!</v>
      </c>
      <c r="Q2754" s="230" t="e">
        <f>Q2751/'Summary (banks)'!$Q$86</f>
        <v>#DIV/0!</v>
      </c>
      <c r="R2754" s="230">
        <f>R2751/'Summary (banks)'!$R$86</f>
        <v>0</v>
      </c>
      <c r="S2754" s="230">
        <f>S2751/'Summary (banks)'!$S$86</f>
        <v>6.3355263157894735</v>
      </c>
      <c r="T2754" s="230" t="e">
        <f>T2751/'Summary (banks)'!$T$86</f>
        <v>#DIV/0!</v>
      </c>
      <c r="U2754" s="230" t="e">
        <f>U2751/'Summary (banks)'!$U$86</f>
        <v>#DIV/0!</v>
      </c>
      <c r="V2754" s="230" t="e">
        <f>V2751/'Summary (banks)'!$V$86</f>
        <v>#DIV/0!</v>
      </c>
      <c r="W2754" s="230" t="e">
        <f>W2751/'Summary (banks)'!$W$86</f>
        <v>#DIV/0!</v>
      </c>
      <c r="X2754" s="230" t="e">
        <f>X2751/'Summary (banks)'!$X$86</f>
        <v>#DIV/0!</v>
      </c>
      <c r="Z2754" s="397"/>
    </row>
    <row r="2755" spans="1:26" s="230" customFormat="1" ht="15.75" thickBot="1" x14ac:dyDescent="0.3">
      <c r="A2755" s="690"/>
      <c r="B2755" s="688"/>
      <c r="C2755" s="201" t="s">
        <v>498</v>
      </c>
      <c r="D2755" s="201">
        <f t="shared" ref="D2755:X2755" si="185">D2738/D2735</f>
        <v>0.36862936993822298</v>
      </c>
      <c r="E2755" s="201">
        <f t="shared" si="185"/>
        <v>0.44736842105263153</v>
      </c>
      <c r="F2755" s="201" t="e">
        <f t="shared" si="185"/>
        <v>#DIV/0!</v>
      </c>
      <c r="G2755" s="201">
        <f t="shared" si="185"/>
        <v>0.81818181818181812</v>
      </c>
      <c r="H2755" s="201" t="e">
        <f t="shared" si="185"/>
        <v>#DIV/0!</v>
      </c>
      <c r="I2755" s="201">
        <f t="shared" si="185"/>
        <v>0.17029702970297028</v>
      </c>
      <c r="J2755" s="201">
        <f t="shared" si="185"/>
        <v>0.23529411764705882</v>
      </c>
      <c r="K2755" s="201">
        <f t="shared" si="185"/>
        <v>0.5</v>
      </c>
      <c r="L2755" s="201" t="e">
        <f t="shared" si="185"/>
        <v>#DIV/0!</v>
      </c>
      <c r="M2755" s="201">
        <f t="shared" si="185"/>
        <v>1</v>
      </c>
      <c r="N2755" s="201" t="e">
        <f t="shared" si="185"/>
        <v>#DIV/0!</v>
      </c>
      <c r="O2755" s="201">
        <f t="shared" si="185"/>
        <v>0.56716417910447758</v>
      </c>
      <c r="P2755" s="201" t="e">
        <f t="shared" si="185"/>
        <v>#DIV/0!</v>
      </c>
      <c r="Q2755" s="201" t="e">
        <f t="shared" si="185"/>
        <v>#DIV/0!</v>
      </c>
      <c r="R2755" s="201" t="e">
        <f t="shared" si="185"/>
        <v>#DIV/0!</v>
      </c>
      <c r="S2755" s="201">
        <f t="shared" si="185"/>
        <v>0.66666666666666663</v>
      </c>
      <c r="T2755" s="201" t="e">
        <f t="shared" si="185"/>
        <v>#DIV/0!</v>
      </c>
      <c r="U2755" s="201" t="e">
        <f t="shared" si="185"/>
        <v>#DIV/0!</v>
      </c>
      <c r="V2755" s="201" t="e">
        <f t="shared" si="185"/>
        <v>#DIV/0!</v>
      </c>
      <c r="W2755" s="201" t="e">
        <f t="shared" si="185"/>
        <v>#DIV/0!</v>
      </c>
      <c r="X2755" s="201" t="e">
        <f t="shared" si="185"/>
        <v>#DIV/0!</v>
      </c>
      <c r="Y2755" s="201"/>
      <c r="Z2755" s="407"/>
    </row>
    <row r="2756" spans="1:26" s="230" customFormat="1" x14ac:dyDescent="0.25">
      <c r="A2756" s="690"/>
      <c r="B2756" s="688"/>
      <c r="C2756" s="382" t="s">
        <v>445</v>
      </c>
      <c r="D2756" s="230">
        <f>D2755/'Summary (banks)'!$D$94</f>
        <v>1.9088596673167351</v>
      </c>
      <c r="E2756" s="230">
        <f>E2755/'Summary (banks)'!$E$94</f>
        <v>1.4179589536729404</v>
      </c>
      <c r="F2756" s="230" t="e">
        <f>F2755/'Summary (banks)'!$F$94</f>
        <v>#DIV/0!</v>
      </c>
      <c r="G2756" s="230">
        <f>G2755/'Summary (banks)'!$G$94</f>
        <v>-3.9117142568862873</v>
      </c>
      <c r="H2756" s="230" t="e">
        <f>H2755/'Summary (banks)'!$H$94</f>
        <v>#DIV/0!</v>
      </c>
      <c r="I2756" s="230">
        <f>I2755/'Summary (banks)'!$I$94</f>
        <v>-1.7095674899072302</v>
      </c>
      <c r="J2756" s="230">
        <f>J2755/'Summary (banks)'!$J$94</f>
        <v>1.0319774079192454</v>
      </c>
      <c r="K2756" s="230">
        <f>K2755/'Summary (banks)'!$K$94</f>
        <v>1.8336349242252883</v>
      </c>
      <c r="L2756" s="230" t="e">
        <f>L2755/'Summary (banks)'!$L$94</f>
        <v>#DIV/0!</v>
      </c>
      <c r="M2756" s="230">
        <f>M2755/'Summary (banks)'!$M$94</f>
        <v>3.6135675348273772</v>
      </c>
      <c r="N2756" s="230" t="e">
        <f>N2755/'Summary (banks)'!$N$94</f>
        <v>#DIV/0!</v>
      </c>
      <c r="O2756" s="230">
        <f>O2755/'Summary (banks)'!$O$94</f>
        <v>-3.9350844815538157</v>
      </c>
      <c r="P2756" s="230" t="e">
        <f>P2755/'Summary (banks)'!$P$94</f>
        <v>#DIV/0!</v>
      </c>
      <c r="Q2756" s="230" t="e">
        <f>Q2755/'Summary (banks)'!$Q$94</f>
        <v>#DIV/0!</v>
      </c>
      <c r="R2756" s="230" t="e">
        <f>R2755/'Summary (banks)'!$R$94</f>
        <v>#DIV/0!</v>
      </c>
      <c r="S2756" s="230">
        <f>S2755/'Summary (banks)'!$S$94</f>
        <v>3.0240501917044265</v>
      </c>
      <c r="T2756" s="230" t="e">
        <f>T2755/'Summary (banks)'!$T$94</f>
        <v>#DIV/0!</v>
      </c>
      <c r="U2756" s="230" t="e">
        <f>U2755/'Summary (banks)'!$U$94</f>
        <v>#DIV/0!</v>
      </c>
      <c r="V2756" s="230" t="e">
        <f>V2755/'Summary (banks)'!$V$94</f>
        <v>#DIV/0!</v>
      </c>
      <c r="W2756" s="230" t="e">
        <f>W2755/'Summary (banks)'!$W$94</f>
        <v>#DIV/0!</v>
      </c>
      <c r="X2756" s="230" t="e">
        <f>X2755/'Summary (banks)'!$X$94</f>
        <v>#DIV/0!</v>
      </c>
      <c r="Z2756" s="399"/>
    </row>
    <row r="2757" spans="1:26" s="386" customFormat="1" x14ac:dyDescent="0.25">
      <c r="A2757" s="690"/>
      <c r="B2757" s="688"/>
      <c r="C2757" s="383" t="s">
        <v>446</v>
      </c>
      <c r="D2757" s="264">
        <f>D2755/'Summary (banks)'!$D$97</f>
        <v>1.3961804537163531</v>
      </c>
      <c r="E2757" s="264">
        <f>E2755/'Summary (banks)'!$E$97</f>
        <v>1.0310919696147582</v>
      </c>
      <c r="F2757" s="264" t="e">
        <f>F2755/'Summary (banks)'!$F$97</f>
        <v>#DIV/0!</v>
      </c>
      <c r="G2757" s="264">
        <f>G2755/'Summary (banks)'!$G$97</f>
        <v>-0.65866209262435671</v>
      </c>
      <c r="H2757" s="264" t="e">
        <f>H2755/'Summary (banks)'!$H$97</f>
        <v>#DIV/0!</v>
      </c>
      <c r="I2757" s="264">
        <f>I2755/'Summary (banks)'!$I$97</f>
        <v>6.8645388223032953</v>
      </c>
      <c r="J2757" s="264">
        <f>J2755/'Summary (banks)'!$J$97</f>
        <v>0.85878603831589995</v>
      </c>
      <c r="K2757" s="264">
        <f>K2755/'Summary (banks)'!$K$97</f>
        <v>1.7729091636654664</v>
      </c>
      <c r="L2757" s="264" t="e">
        <f>L2755/'Summary (banks)'!$L$97</f>
        <v>#DIV/0!</v>
      </c>
      <c r="M2757" s="264">
        <f>M2755/'Summary (banks)'!$M$97</f>
        <v>2.7481181239143027</v>
      </c>
      <c r="N2757" s="264" t="e">
        <f>N2755/'Summary (banks)'!$N$97</f>
        <v>#DIV/0!</v>
      </c>
      <c r="O2757" s="264">
        <f>O2755/'Summary (banks)'!$O$97</f>
        <v>-18.251207345429972</v>
      </c>
      <c r="P2757" s="264" t="e">
        <f>P2755/'Summary (banks)'!$P$97</f>
        <v>#DIV/0!</v>
      </c>
      <c r="Q2757" s="264" t="e">
        <f>Q2755/'Summary (banks)'!$Q$97</f>
        <v>#DIV/0!</v>
      </c>
      <c r="R2757" s="264" t="e">
        <f>R2755/'Summary (banks)'!$R$97</f>
        <v>#DIV/0!</v>
      </c>
      <c r="S2757" s="264">
        <f>S2755/'Summary (banks)'!$S$97</f>
        <v>3.5899436497615951</v>
      </c>
      <c r="T2757" s="264" t="e">
        <f>T2755/'Summary (banks)'!$T$97</f>
        <v>#DIV/0!</v>
      </c>
      <c r="U2757" s="264" t="e">
        <f>U2755/'Summary (banks)'!$U$97</f>
        <v>#DIV/0!</v>
      </c>
      <c r="V2757" s="264" t="e">
        <f>V2755/'Summary (banks)'!$V$97</f>
        <v>#DIV/0!</v>
      </c>
      <c r="W2757" s="264" t="e">
        <f>W2755/'Summary (banks)'!$W$97</f>
        <v>#DIV/0!</v>
      </c>
      <c r="X2757" s="264" t="e">
        <f>X2755/'Summary (banks)'!$X$97</f>
        <v>#DIV/0!</v>
      </c>
      <c r="Y2757" s="264"/>
      <c r="Z2757" s="399"/>
    </row>
    <row r="2758" spans="1:26" s="230" customFormat="1" x14ac:dyDescent="0.25">
      <c r="A2758" s="690"/>
      <c r="B2758" s="688"/>
      <c r="C2758" s="385" t="s">
        <v>447</v>
      </c>
      <c r="D2758" s="230">
        <f>D2755/'Summary (banks)'!$D$105</f>
        <v>1.699166273957488</v>
      </c>
      <c r="E2758" s="230">
        <f>E2755/'Summary (banks)'!$E$99</f>
        <v>0.79718752451172648</v>
      </c>
      <c r="F2758" s="230" t="e">
        <f>F2755/'Summary (banks)'!$F$99</f>
        <v>#DIV/0!</v>
      </c>
      <c r="G2758" s="230">
        <f>G2755/'Summary (banks)'!$G$99</f>
        <v>2.4662337662337648</v>
      </c>
      <c r="H2758" s="230" t="e">
        <f>H2755/'Summary (banks)'!$H$99</f>
        <v>#DIV/0!</v>
      </c>
      <c r="I2758" s="230">
        <f>I2755/'Summary (banks)'!$I$99</f>
        <v>0.92013321990334307</v>
      </c>
      <c r="J2758" s="230">
        <f>J2755/'Summary (banks)'!$J$99</f>
        <v>0.64795347796913438</v>
      </c>
      <c r="K2758" s="230">
        <f>K2755/'Summary (banks)'!$K$99</f>
        <v>2.4596199524940618</v>
      </c>
      <c r="L2758" s="230" t="e">
        <f>L2755/'Summary (banks)'!$L$99</f>
        <v>#DIV/0!</v>
      </c>
      <c r="M2758" s="230">
        <f>M2755/'Summary (banks)'!$M$99</f>
        <v>2.6459330143540671</v>
      </c>
      <c r="N2758" s="230" t="e">
        <f>N2755/'Summary (banks)'!$N$99</f>
        <v>#DIV/0!</v>
      </c>
      <c r="O2758" s="230">
        <f>O2755/'Summary (banks)'!$O$99</f>
        <v>1.4461640138789447</v>
      </c>
      <c r="P2758" s="230" t="e">
        <f>P2755/'Summary (banks)'!$P$99</f>
        <v>#DIV/0!</v>
      </c>
      <c r="Q2758" s="230" t="e">
        <f>Q2755/'Summary (banks)'!$Q$99</f>
        <v>#DIV/0!</v>
      </c>
      <c r="R2758" s="230" t="e">
        <f>R2755/'Summary (banks)'!$R$99</f>
        <v>#DIV/0!</v>
      </c>
      <c r="S2758" s="230">
        <f>S2755/'Summary (banks)'!$S$99</f>
        <v>2.4166666666666665</v>
      </c>
      <c r="T2758" s="230" t="e">
        <f>T2755/'Summary (banks)'!$T$99</f>
        <v>#DIV/0!</v>
      </c>
      <c r="U2758" s="230" t="e">
        <f>U2755/'Summary (banks)'!$U$99</f>
        <v>#DIV/0!</v>
      </c>
      <c r="V2758" s="230" t="e">
        <f>V2755/'Summary (banks)'!$V$99</f>
        <v>#DIV/0!</v>
      </c>
      <c r="W2758" s="230" t="e">
        <f>W2755/'Summary (banks)'!$W$99</f>
        <v>#DIV/0!</v>
      </c>
      <c r="X2758" s="230" t="e">
        <f>X2755/'Summary (banks)'!$X$99</f>
        <v>#DIV/0!</v>
      </c>
      <c r="Z2758" s="399"/>
    </row>
    <row r="2759" spans="1:26" ht="15.75" thickBot="1" x14ac:dyDescent="0.3"/>
    <row r="2760" spans="1:26" s="204" customFormat="1" ht="15.75" thickBot="1" x14ac:dyDescent="0.3">
      <c r="A2760" s="682" t="s">
        <v>350</v>
      </c>
      <c r="B2760" s="684" t="s">
        <v>331</v>
      </c>
      <c r="C2760" s="188" t="s">
        <v>2</v>
      </c>
      <c r="D2760" s="203">
        <f>SUM(E2760:X2760)</f>
        <v>14</v>
      </c>
      <c r="E2760" s="203"/>
      <c r="F2760" s="203"/>
      <c r="G2760" s="203"/>
      <c r="H2760" s="203"/>
      <c r="I2760" s="203"/>
      <c r="J2760" s="188">
        <f>'BNP Paribas'!C39</f>
        <v>14</v>
      </c>
      <c r="K2760" s="188"/>
      <c r="L2760" s="188"/>
      <c r="M2760" s="188"/>
      <c r="N2760" s="188"/>
      <c r="O2760" s="188"/>
      <c r="P2760" s="188"/>
      <c r="Q2760" s="188"/>
      <c r="R2760" s="188"/>
      <c r="S2760" s="188"/>
      <c r="T2760" s="188"/>
      <c r="U2760" s="188"/>
      <c r="V2760" s="188"/>
      <c r="W2760" s="188"/>
      <c r="X2760" s="188"/>
      <c r="Y2760" s="188"/>
      <c r="Z2760" s="404"/>
    </row>
    <row r="2761" spans="1:26" s="23" customFormat="1" x14ac:dyDescent="0.25">
      <c r="A2761" s="683"/>
      <c r="B2761" s="685"/>
      <c r="C2761" s="189" t="s">
        <v>333</v>
      </c>
      <c r="D2761" s="230">
        <f>D2760/'Summary (banks)'!$D$3</f>
        <v>2.8664592581379008E-5</v>
      </c>
      <c r="E2761" s="230">
        <f>E2760/'Summary (banks)'!$E$3</f>
        <v>0</v>
      </c>
      <c r="F2761" s="230">
        <f>F2760/'Summary (banks)'!$F$3</f>
        <v>0</v>
      </c>
      <c r="G2761" s="230">
        <f>G2760/'Summary (banks)'!$G$3</f>
        <v>0</v>
      </c>
      <c r="H2761" s="230">
        <f>H2760/'Summary (banks)'!$H$3</f>
        <v>0</v>
      </c>
      <c r="I2761" s="230">
        <f>I2760/'Summary (banks)'!$I$3</f>
        <v>0</v>
      </c>
      <c r="J2761" s="230">
        <f>J2760/'Summary (banks)'!$J$3</f>
        <v>3.2605151613955004E-4</v>
      </c>
      <c r="K2761" s="230">
        <f>K2760/'Summary (banks)'!$K$3</f>
        <v>0</v>
      </c>
      <c r="L2761" s="230">
        <f>L2760/'Summary (banks)'!$L$3</f>
        <v>0</v>
      </c>
      <c r="M2761" s="230">
        <f>M2760/'Summary (banks)'!$M$3</f>
        <v>0</v>
      </c>
      <c r="N2761" s="230">
        <f>N2760/'Summary (banks)'!$N$3</f>
        <v>0</v>
      </c>
      <c r="O2761" s="230">
        <f>O2760/'Summary (banks)'!$O$3</f>
        <v>0</v>
      </c>
      <c r="P2761" s="230">
        <f>P2760/'Summary (banks)'!$P$3</f>
        <v>0</v>
      </c>
      <c r="Q2761" s="230">
        <f>Q2760/'Summary (banks)'!$Q$3</f>
        <v>0</v>
      </c>
      <c r="R2761" s="230">
        <f>R2760/'Summary (banks)'!$R$3</f>
        <v>0</v>
      </c>
      <c r="S2761" s="230">
        <f>S2760/'Summary (banks)'!$S$3</f>
        <v>0</v>
      </c>
      <c r="T2761" s="230">
        <f>T2760/'Summary (banks)'!$T$3</f>
        <v>0</v>
      </c>
      <c r="U2761" s="230">
        <f>U2760/'Summary (banks)'!$U$3</f>
        <v>0</v>
      </c>
      <c r="V2761" s="230">
        <f>V2760/'Summary (banks)'!$V$3</f>
        <v>0</v>
      </c>
      <c r="W2761" s="230">
        <f>W2760/'Summary (banks)'!$W$3</f>
        <v>0</v>
      </c>
      <c r="X2761" s="230">
        <f>X2760/'Summary (banks)'!$X$3</f>
        <v>0</v>
      </c>
      <c r="Y2761" s="204"/>
      <c r="Z2761" s="397"/>
    </row>
    <row r="2762" spans="1:26" s="360" customFormat="1" ht="15.75" thickBot="1" x14ac:dyDescent="0.3">
      <c r="A2762" s="683"/>
      <c r="B2762" s="685"/>
      <c r="C2762" s="359" t="s">
        <v>334</v>
      </c>
      <c r="D2762" s="264">
        <f>D2760/'Summary (banks)'!$D$7</f>
        <v>5.4610894702703093E-5</v>
      </c>
      <c r="E2762" s="264">
        <f>E2760/'Summary (banks)'!$E$7</f>
        <v>0</v>
      </c>
      <c r="F2762" s="264">
        <f>F2760/'Summary (banks)'!$F$7</f>
        <v>0</v>
      </c>
      <c r="G2762" s="264">
        <f>G2760/'Summary (banks)'!$G$7</f>
        <v>0</v>
      </c>
      <c r="H2762" s="264">
        <f>H2760/'Summary (banks)'!$H$7</f>
        <v>0</v>
      </c>
      <c r="I2762" s="264">
        <f>I2760/'Summary (banks)'!$I$7</f>
        <v>0</v>
      </c>
      <c r="J2762" s="264">
        <f>J2760/'Summary (banks)'!$J$7</f>
        <v>4.8894632067893694E-4</v>
      </c>
      <c r="K2762" s="264">
        <f>K2760/'Summary (banks)'!$K$7</f>
        <v>0</v>
      </c>
      <c r="L2762" s="264">
        <f>L2760/'Summary (banks)'!$L$7</f>
        <v>0</v>
      </c>
      <c r="M2762" s="264">
        <f>M2760/'Summary (banks)'!$M$7</f>
        <v>0</v>
      </c>
      <c r="N2762" s="264">
        <f>N2760/'Summary (banks)'!$N$7</f>
        <v>0</v>
      </c>
      <c r="O2762" s="264">
        <f>O2760/'Summary (banks)'!$O$7</f>
        <v>0</v>
      </c>
      <c r="P2762" s="264">
        <f>P2760/'Summary (banks)'!$P$7</f>
        <v>0</v>
      </c>
      <c r="Q2762" s="264">
        <f>Q2760/'Summary (banks)'!$Q$7</f>
        <v>0</v>
      </c>
      <c r="R2762" s="264">
        <f>R2760/'Summary (banks)'!$R$7</f>
        <v>0</v>
      </c>
      <c r="S2762" s="264">
        <f>S2760/'Summary (banks)'!$S$7</f>
        <v>0</v>
      </c>
      <c r="T2762" s="264">
        <f>T2760/'Summary (banks)'!$T$7</f>
        <v>0</v>
      </c>
      <c r="U2762" s="264">
        <f>U2760/'Summary (banks)'!$U$7</f>
        <v>0</v>
      </c>
      <c r="V2762" s="264">
        <f>V2760/'Summary (banks)'!$V$7</f>
        <v>0</v>
      </c>
      <c r="W2762" s="264">
        <f>W2760/'Summary (banks)'!$W$7</f>
        <v>0</v>
      </c>
      <c r="X2762" s="264">
        <f>X2760/'Summary (banks)'!$X$7</f>
        <v>0</v>
      </c>
      <c r="Z2762" s="397"/>
    </row>
    <row r="2763" spans="1:26" s="204" customFormat="1" ht="15.75" thickBot="1" x14ac:dyDescent="0.3">
      <c r="A2763" s="683"/>
      <c r="B2763" s="685"/>
      <c r="C2763" s="188" t="s">
        <v>6</v>
      </c>
      <c r="D2763" s="203">
        <f>SUM(E2763:X2763)</f>
        <v>4</v>
      </c>
      <c r="E2763" s="203"/>
      <c r="F2763" s="203"/>
      <c r="G2763" s="203"/>
      <c r="H2763" s="203"/>
      <c r="I2763" s="203"/>
      <c r="J2763" s="188">
        <f>'BNP Paribas'!E39</f>
        <v>4</v>
      </c>
      <c r="K2763" s="188"/>
      <c r="L2763" s="188"/>
      <c r="M2763" s="188"/>
      <c r="N2763" s="188"/>
      <c r="O2763" s="188"/>
      <c r="P2763" s="188"/>
      <c r="Q2763" s="188"/>
      <c r="R2763" s="188"/>
      <c r="S2763" s="188"/>
      <c r="T2763" s="188"/>
      <c r="U2763" s="188"/>
      <c r="V2763" s="188"/>
      <c r="W2763" s="188"/>
      <c r="X2763" s="188"/>
      <c r="Y2763" s="188"/>
      <c r="Z2763" s="404"/>
    </row>
    <row r="2764" spans="1:26" s="23" customFormat="1" x14ac:dyDescent="0.25">
      <c r="A2764" s="683"/>
      <c r="B2764" s="685"/>
      <c r="C2764" s="189" t="s">
        <v>335</v>
      </c>
      <c r="D2764" s="230">
        <f>D2763/'Summary (banks)'!$D$29</f>
        <v>4.2409367643503375E-5</v>
      </c>
      <c r="E2764" s="230">
        <f>E2763/'Summary (banks)'!$E$29</f>
        <v>0</v>
      </c>
      <c r="F2764" s="230">
        <f>F2763/'Summary (banks)'!$F$29</f>
        <v>0</v>
      </c>
      <c r="G2764" s="230">
        <f>G2763/'Summary (banks)'!$G$29</f>
        <v>0</v>
      </c>
      <c r="H2764" s="230">
        <f>H2763/'Summary (banks)'!$H$29</f>
        <v>0</v>
      </c>
      <c r="I2764" s="230">
        <f>I2763/'Summary (banks)'!$I$29</f>
        <v>0</v>
      </c>
      <c r="J2764" s="230">
        <f>J2763/'Summary (banks)'!$J$29</f>
        <v>4.0858018386108274E-4</v>
      </c>
      <c r="K2764" s="230">
        <f>K2763/'Summary (banks)'!$K$29</f>
        <v>0</v>
      </c>
      <c r="L2764" s="230">
        <f>L2763/'Summary (banks)'!$L$29</f>
        <v>0</v>
      </c>
      <c r="M2764" s="230">
        <f>M2763/'Summary (banks)'!$M$29</f>
        <v>0</v>
      </c>
      <c r="N2764" s="230">
        <f>N2763/'Summary (banks)'!$N$29</f>
        <v>0</v>
      </c>
      <c r="O2764" s="230">
        <f>O2763/'Summary (banks)'!$O$29</f>
        <v>0</v>
      </c>
      <c r="P2764" s="230">
        <f>P2763/'Summary (banks)'!$P$29</f>
        <v>0</v>
      </c>
      <c r="Q2764" s="230">
        <f>Q2763/'Summary (banks)'!$Q$29</f>
        <v>0</v>
      </c>
      <c r="R2764" s="230">
        <f>R2763/'Summary (banks)'!$R$29</f>
        <v>0</v>
      </c>
      <c r="S2764" s="230">
        <f>S2763/'Summary (banks)'!$S$29</f>
        <v>0</v>
      </c>
      <c r="T2764" s="230">
        <f>T2763/'Summary (banks)'!$T$29</f>
        <v>0</v>
      </c>
      <c r="U2764" s="230">
        <f>U2763/'Summary (banks)'!$U$29</f>
        <v>0</v>
      </c>
      <c r="V2764" s="230">
        <f>V2763/'Summary (banks)'!$V$29</f>
        <v>0</v>
      </c>
      <c r="W2764" s="230">
        <f>W2763/'Summary (banks)'!$W$29</f>
        <v>0</v>
      </c>
      <c r="X2764" s="230">
        <f>X2763/'Summary (banks)'!$X$29</f>
        <v>0</v>
      </c>
      <c r="Y2764" s="204"/>
      <c r="Z2764" s="397"/>
    </row>
    <row r="2765" spans="1:26" s="360" customFormat="1" ht="15.75" thickBot="1" x14ac:dyDescent="0.3">
      <c r="A2765" s="683"/>
      <c r="B2765" s="685"/>
      <c r="C2765" s="359" t="s">
        <v>336</v>
      </c>
      <c r="D2765" s="264">
        <f>D2763/'Summary (banks)'!$D$33</f>
        <v>5.909665058247982E-5</v>
      </c>
      <c r="E2765" s="264">
        <f>E2763/'Summary (banks)'!$E$33</f>
        <v>0</v>
      </c>
      <c r="F2765" s="264">
        <f>F2763/'Summary (banks)'!$F$33</f>
        <v>0</v>
      </c>
      <c r="G2765" s="264">
        <f>G2763/'Summary (banks)'!$G$33</f>
        <v>0</v>
      </c>
      <c r="H2765" s="264">
        <f>H2763/'Summary (banks)'!$H$33</f>
        <v>0</v>
      </c>
      <c r="I2765" s="264">
        <f>I2763/'Summary (banks)'!$I$33</f>
        <v>0</v>
      </c>
      <c r="J2765" s="264">
        <f>J2763/'Summary (banks)'!$J$33</f>
        <v>5.0987890376035688E-4</v>
      </c>
      <c r="K2765" s="264">
        <f>K2763/'Summary (banks)'!$K$33</f>
        <v>0</v>
      </c>
      <c r="L2765" s="264">
        <f>L2763/'Summary (banks)'!$L$33</f>
        <v>0</v>
      </c>
      <c r="M2765" s="264">
        <f>M2763/'Summary (banks)'!$M$33</f>
        <v>0</v>
      </c>
      <c r="N2765" s="264">
        <f>N2763/'Summary (banks)'!$N$33</f>
        <v>0</v>
      </c>
      <c r="O2765" s="264">
        <f>O2763/'Summary (banks)'!$O$33</f>
        <v>0</v>
      </c>
      <c r="P2765" s="264">
        <f>P2763/'Summary (banks)'!$P$33</f>
        <v>0</v>
      </c>
      <c r="Q2765" s="264">
        <f>Q2763/'Summary (banks)'!$Q$33</f>
        <v>0</v>
      </c>
      <c r="R2765" s="264">
        <f>R2763/'Summary (banks)'!$R$33</f>
        <v>0</v>
      </c>
      <c r="S2765" s="264">
        <f>S2763/'Summary (banks)'!$S$33</f>
        <v>0</v>
      </c>
      <c r="T2765" s="264">
        <f>T2763/'Summary (banks)'!$T$33</f>
        <v>0</v>
      </c>
      <c r="U2765" s="264">
        <f>U2763/'Summary (banks)'!$U$33</f>
        <v>0</v>
      </c>
      <c r="V2765" s="264">
        <f>V2763/'Summary (banks)'!$V$33</f>
        <v>0</v>
      </c>
      <c r="W2765" s="264">
        <f>W2763/'Summary (banks)'!$W$33</f>
        <v>0</v>
      </c>
      <c r="X2765" s="264">
        <f>X2763/'Summary (banks)'!$X$33</f>
        <v>0</v>
      </c>
      <c r="Z2765" s="397"/>
    </row>
    <row r="2766" spans="1:26" s="204" customFormat="1" ht="15.75" thickBot="1" x14ac:dyDescent="0.3">
      <c r="A2766" s="683"/>
      <c r="B2766" s="685"/>
      <c r="C2766" s="188" t="s">
        <v>400</v>
      </c>
      <c r="D2766" s="203">
        <f>SUM(E2766:X2766)</f>
        <v>1</v>
      </c>
      <c r="E2766" s="203"/>
      <c r="F2766" s="203"/>
      <c r="G2766" s="203"/>
      <c r="H2766" s="203"/>
      <c r="I2766" s="203"/>
      <c r="J2766" s="188">
        <f>'BNP Paribas'!F39</f>
        <v>1</v>
      </c>
      <c r="K2766" s="188"/>
      <c r="L2766" s="188"/>
      <c r="M2766" s="188"/>
      <c r="N2766" s="188"/>
      <c r="O2766" s="188"/>
      <c r="P2766" s="188"/>
      <c r="Q2766" s="188"/>
      <c r="R2766" s="188"/>
      <c r="S2766" s="188"/>
      <c r="T2766" s="188"/>
      <c r="U2766" s="188"/>
      <c r="V2766" s="188"/>
      <c r="W2766" s="188"/>
      <c r="X2766" s="188"/>
      <c r="Y2766" s="188"/>
      <c r="Z2766" s="404"/>
    </row>
    <row r="2767" spans="1:26" s="23" customFormat="1" x14ac:dyDescent="0.25">
      <c r="A2767" s="683"/>
      <c r="B2767" s="685"/>
      <c r="C2767" s="189" t="s">
        <v>401</v>
      </c>
      <c r="D2767" s="230">
        <f>D2766/'Summary (banks)'!$D$42</f>
        <v>3.5845655132050327E-5</v>
      </c>
      <c r="E2767" s="230">
        <f>E2766/'Summary (banks)'!$E$42</f>
        <v>0</v>
      </c>
      <c r="F2767" s="230">
        <f>F2766/'Summary (banks)'!$F$42</f>
        <v>0</v>
      </c>
      <c r="G2767" s="230">
        <f>G2766/'Summary (banks)'!$G$42</f>
        <v>0</v>
      </c>
      <c r="H2767" s="230">
        <f>H2766/'Summary (banks)'!$H$42</f>
        <v>0</v>
      </c>
      <c r="I2767" s="230">
        <f>I2766/'Summary (banks)'!$I$42</f>
        <v>0</v>
      </c>
      <c r="J2767" s="230">
        <f>J2766/'Summary (banks)'!$J$42</f>
        <v>2.9985007496251872E-4</v>
      </c>
      <c r="K2767" s="230">
        <f>K2766/'Summary (banks)'!$K$42</f>
        <v>0</v>
      </c>
      <c r="L2767" s="230">
        <f>L2766/'Summary (banks)'!$L$42</f>
        <v>0</v>
      </c>
      <c r="M2767" s="230">
        <f>M2766/'Summary (banks)'!$M$42</f>
        <v>0</v>
      </c>
      <c r="N2767" s="230">
        <f>N2766/'Summary (banks)'!$N$42</f>
        <v>0</v>
      </c>
      <c r="O2767" s="230">
        <f>O2766/'Summary (banks)'!$O$42</f>
        <v>0</v>
      </c>
      <c r="P2767" s="230">
        <f>P2766/'Summary (banks)'!$P$42</f>
        <v>0</v>
      </c>
      <c r="Q2767" s="230">
        <f>Q2766/'Summary (banks)'!$Q$42</f>
        <v>0</v>
      </c>
      <c r="R2767" s="230">
        <f>R2766/'Summary (banks)'!$R$42</f>
        <v>0</v>
      </c>
      <c r="S2767" s="230">
        <f>S2766/'Summary (banks)'!$S$42</f>
        <v>0</v>
      </c>
      <c r="T2767" s="230">
        <f>T2766/'Summary (banks)'!$T$42</f>
        <v>0</v>
      </c>
      <c r="U2767" s="230">
        <f>U2766/'Summary (banks)'!$U$42</f>
        <v>0</v>
      </c>
      <c r="V2767" s="230">
        <f>V2766/'Summary (banks)'!$V$42</f>
        <v>0</v>
      </c>
      <c r="W2767" s="230">
        <f>W2766/'Summary (banks)'!$W$42</f>
        <v>0</v>
      </c>
      <c r="X2767" s="230">
        <f>X2766/'Summary (banks)'!$X$42</f>
        <v>0</v>
      </c>
      <c r="Y2767" s="204"/>
      <c r="Z2767" s="397"/>
    </row>
    <row r="2768" spans="1:26" s="360" customFormat="1" ht="15.75" thickBot="1" x14ac:dyDescent="0.3">
      <c r="A2768" s="683"/>
      <c r="B2768" s="685"/>
      <c r="C2768" s="359" t="s">
        <v>402</v>
      </c>
      <c r="D2768" s="264">
        <f>D2766/'Summary (banks)'!$D$46</f>
        <v>5.3659192202799258E-5</v>
      </c>
      <c r="E2768" s="264">
        <f>E2766/'Summary (banks)'!$E$46</f>
        <v>0</v>
      </c>
      <c r="F2768" s="264">
        <f>F2766/'Summary (banks)'!$F$46</f>
        <v>0</v>
      </c>
      <c r="G2768" s="264">
        <f>G2766/'Summary (banks)'!$G$46</f>
        <v>0</v>
      </c>
      <c r="H2768" s="264">
        <f>H2766/'Summary (banks)'!$H$46</f>
        <v>0</v>
      </c>
      <c r="I2768" s="264">
        <f>I2766/'Summary (banks)'!$I$46</f>
        <v>0</v>
      </c>
      <c r="J2768" s="264">
        <f>J2766/'Summary (banks)'!$J$46</f>
        <v>4.6360686138154843E-4</v>
      </c>
      <c r="K2768" s="264">
        <f>K2766/'Summary (banks)'!$K$46</f>
        <v>0</v>
      </c>
      <c r="L2768" s="264">
        <f>L2766/'Summary (banks)'!$L$46</f>
        <v>0</v>
      </c>
      <c r="M2768" s="264">
        <f>M2766/'Summary (banks)'!$M$46</f>
        <v>0</v>
      </c>
      <c r="N2768" s="264">
        <f>N2766/'Summary (banks)'!$N$46</f>
        <v>0</v>
      </c>
      <c r="O2768" s="264">
        <f>O2766/'Summary (banks)'!$O$46</f>
        <v>0</v>
      </c>
      <c r="P2768" s="264">
        <f>P2766/'Summary (banks)'!$P$46</f>
        <v>0</v>
      </c>
      <c r="Q2768" s="264">
        <f>Q2766/'Summary (banks)'!$Q$46</f>
        <v>0</v>
      </c>
      <c r="R2768" s="264">
        <f>R2766/'Summary (banks)'!$R$46</f>
        <v>0</v>
      </c>
      <c r="S2768" s="264">
        <f>S2766/'Summary (banks)'!$S$46</f>
        <v>0</v>
      </c>
      <c r="T2768" s="264">
        <f>T2766/'Summary (banks)'!$T$46</f>
        <v>0</v>
      </c>
      <c r="U2768" s="264">
        <f>U2766/'Summary (banks)'!$U$46</f>
        <v>0</v>
      </c>
      <c r="V2768" s="264">
        <f>V2766/'Summary (banks)'!$V$46</f>
        <v>0</v>
      </c>
      <c r="W2768" s="264">
        <f>W2766/'Summary (banks)'!$W$46</f>
        <v>0</v>
      </c>
      <c r="X2768" s="264">
        <f>X2766/'Summary (banks)'!$X$46</f>
        <v>0</v>
      </c>
      <c r="Z2768" s="397"/>
    </row>
    <row r="2769" spans="1:26" s="204" customFormat="1" ht="15.75" thickBot="1" x14ac:dyDescent="0.3">
      <c r="A2769" s="683"/>
      <c r="B2769" s="685"/>
      <c r="C2769" s="188" t="s">
        <v>3</v>
      </c>
      <c r="D2769" s="188">
        <f>SUM(E2769:X2769)</f>
        <v>102</v>
      </c>
      <c r="E2769" s="188"/>
      <c r="F2769" s="188"/>
      <c r="G2769" s="188"/>
      <c r="H2769" s="188"/>
      <c r="I2769" s="188"/>
      <c r="J2769" s="188">
        <f>'BNP Paribas'!D39</f>
        <v>102</v>
      </c>
      <c r="K2769" s="188"/>
      <c r="L2769" s="188"/>
      <c r="M2769" s="188"/>
      <c r="N2769" s="188"/>
      <c r="O2769" s="188"/>
      <c r="P2769" s="188"/>
      <c r="Q2769" s="188"/>
      <c r="R2769" s="188"/>
      <c r="S2769" s="188"/>
      <c r="T2769" s="188"/>
      <c r="U2769" s="188"/>
      <c r="V2769" s="188"/>
      <c r="W2769" s="188"/>
      <c r="X2769" s="188"/>
      <c r="Y2769" s="188"/>
      <c r="Z2769" s="404"/>
    </row>
    <row r="2770" spans="1:26" s="23" customFormat="1" x14ac:dyDescent="0.25">
      <c r="A2770" s="683"/>
      <c r="B2770" s="685"/>
      <c r="C2770" s="189" t="s">
        <v>337</v>
      </c>
      <c r="D2770" s="230">
        <f>D2769/'Summary (banks)'!$D$16</f>
        <v>4.8626677739565049E-5</v>
      </c>
      <c r="E2770" s="230">
        <f>E2769/'Summary (banks)'!$E$16</f>
        <v>0</v>
      </c>
      <c r="F2770" s="230">
        <f>F2769/'Summary (banks)'!$F$16</f>
        <v>0</v>
      </c>
      <c r="G2770" s="230">
        <f>G2769/'Summary (banks)'!$G$16</f>
        <v>0</v>
      </c>
      <c r="H2770" s="230">
        <f>H2769/'Summary (banks)'!$H$16</f>
        <v>0</v>
      </c>
      <c r="I2770" s="230">
        <f>I2769/'Summary (banks)'!$I$16</f>
        <v>0</v>
      </c>
      <c r="J2770" s="230">
        <f>J2769/'Summary (banks)'!$J$16</f>
        <v>5.6182560272320171E-4</v>
      </c>
      <c r="K2770" s="230">
        <f>K2769/'Summary (banks)'!$K$16</f>
        <v>0</v>
      </c>
      <c r="L2770" s="230">
        <f>L2769/'Summary (banks)'!$L$16</f>
        <v>0</v>
      </c>
      <c r="M2770" s="230">
        <f>M2769/'Summary (banks)'!$M$16</f>
        <v>0</v>
      </c>
      <c r="N2770" s="230">
        <f>N2769/'Summary (banks)'!$N$16</f>
        <v>0</v>
      </c>
      <c r="O2770" s="230">
        <f>O2769/'Summary (banks)'!$O$16</f>
        <v>0</v>
      </c>
      <c r="P2770" s="230">
        <f>P2769/'Summary (banks)'!$P$16</f>
        <v>0</v>
      </c>
      <c r="Q2770" s="230">
        <f>Q2769/'Summary (banks)'!$Q$16</f>
        <v>0</v>
      </c>
      <c r="R2770" s="230">
        <f>R2769/'Summary (banks)'!$R$16</f>
        <v>0</v>
      </c>
      <c r="S2770" s="230">
        <f>S2769/'Summary (banks)'!$S$16</f>
        <v>0</v>
      </c>
      <c r="T2770" s="230">
        <f>T2769/'Summary (banks)'!$T$16</f>
        <v>0</v>
      </c>
      <c r="U2770" s="230">
        <f>U2769/'Summary (banks)'!$U$16</f>
        <v>0</v>
      </c>
      <c r="V2770" s="230">
        <f>V2769/'Summary (banks)'!$V$16</f>
        <v>0</v>
      </c>
      <c r="W2770" s="230">
        <f>W2769/'Summary (banks)'!$W$16</f>
        <v>0</v>
      </c>
      <c r="X2770" s="230">
        <f>X2769/'Summary (banks)'!$X$16</f>
        <v>0</v>
      </c>
      <c r="Y2770" s="204"/>
      <c r="Z2770" s="397"/>
    </row>
    <row r="2771" spans="1:26" s="365" customFormat="1" ht="15.75" thickBot="1" x14ac:dyDescent="0.3">
      <c r="A2771" s="683"/>
      <c r="B2771" s="685"/>
      <c r="C2771" s="359" t="s">
        <v>338</v>
      </c>
      <c r="D2771" s="264">
        <f>D2769/'Summary (banks)'!$D$20</f>
        <v>8.7012230336728802E-5</v>
      </c>
      <c r="E2771" s="264">
        <f>E2769/'Summary (banks)'!$E$20</f>
        <v>0</v>
      </c>
      <c r="F2771" s="264">
        <f>F2769/'Summary (banks)'!$F$20</f>
        <v>0</v>
      </c>
      <c r="G2771" s="264">
        <f>G2769/'Summary (banks)'!$G$20</f>
        <v>0</v>
      </c>
      <c r="H2771" s="264">
        <f>H2769/'Summary (banks)'!$H$20</f>
        <v>0</v>
      </c>
      <c r="I2771" s="264">
        <f>I2769/'Summary (banks)'!$I$20</f>
        <v>0</v>
      </c>
      <c r="J2771" s="264">
        <f>J2769/'Summary (banks)'!$J$20</f>
        <v>8.1881672954965082E-4</v>
      </c>
      <c r="K2771" s="264">
        <f>K2769/'Summary (banks)'!$K$20</f>
        <v>0</v>
      </c>
      <c r="L2771" s="264">
        <f>L2769/'Summary (banks)'!$L$20</f>
        <v>0</v>
      </c>
      <c r="M2771" s="264">
        <f>M2769/'Summary (banks)'!$M$20</f>
        <v>0</v>
      </c>
      <c r="N2771" s="264">
        <f>N2769/'Summary (banks)'!$N$20</f>
        <v>0</v>
      </c>
      <c r="O2771" s="264">
        <f>O2769/'Summary (banks)'!$O$20</f>
        <v>0</v>
      </c>
      <c r="P2771" s="264">
        <f>P2769/'Summary (banks)'!$P$20</f>
        <v>0</v>
      </c>
      <c r="Q2771" s="264">
        <f>Q2769/'Summary (banks)'!$Q$20</f>
        <v>0</v>
      </c>
      <c r="R2771" s="264">
        <f>R2769/'Summary (banks)'!$R$20</f>
        <v>0</v>
      </c>
      <c r="S2771" s="264">
        <f>S2769/'Summary (banks)'!$S$20</f>
        <v>0</v>
      </c>
      <c r="T2771" s="264">
        <f>T2769/'Summary (banks)'!$T$20</f>
        <v>0</v>
      </c>
      <c r="U2771" s="264">
        <f>U2769/'Summary (banks)'!$U$20</f>
        <v>0</v>
      </c>
      <c r="V2771" s="264">
        <f>V2769/'Summary (banks)'!$V$20</f>
        <v>0</v>
      </c>
      <c r="W2771" s="264">
        <f>W2769/'Summary (banks)'!$W$20</f>
        <v>0</v>
      </c>
      <c r="X2771" s="264">
        <f>X2769/'Summary (banks)'!$X$20</f>
        <v>0</v>
      </c>
      <c r="Y2771" s="360"/>
      <c r="Z2771" s="397"/>
    </row>
    <row r="2772" spans="1:26" s="230" customFormat="1" ht="15" customHeight="1" thickTop="1" thickBot="1" x14ac:dyDescent="0.3">
      <c r="A2772" s="683"/>
      <c r="B2772" s="685"/>
      <c r="C2772" s="190" t="s">
        <v>405</v>
      </c>
      <c r="D2772" s="188"/>
      <c r="E2772" s="190"/>
      <c r="F2772" s="190"/>
      <c r="G2772" s="190"/>
      <c r="H2772" s="188"/>
      <c r="I2772" s="188"/>
      <c r="J2772" s="190"/>
      <c r="K2772" s="190"/>
      <c r="L2772" s="190"/>
      <c r="M2772" s="190"/>
      <c r="N2772" s="190"/>
      <c r="O2772" s="190"/>
      <c r="P2772" s="188"/>
      <c r="Q2772" s="188"/>
      <c r="R2772" s="190"/>
      <c r="S2772" s="190"/>
      <c r="T2772" s="188"/>
      <c r="U2772" s="188"/>
      <c r="V2772" s="188"/>
      <c r="W2772" s="188"/>
      <c r="X2772" s="188"/>
      <c r="Y2772" s="190"/>
      <c r="Z2772" s="405"/>
    </row>
    <row r="2773" spans="1:26" s="204" customFormat="1" ht="15.75" thickBot="1" x14ac:dyDescent="0.3">
      <c r="A2773" s="683"/>
      <c r="B2773" s="686"/>
      <c r="C2773" s="191" t="s">
        <v>406</v>
      </c>
      <c r="D2773" s="192"/>
      <c r="E2773" s="192"/>
      <c r="F2773" s="192"/>
      <c r="G2773" s="192"/>
      <c r="H2773" s="192"/>
      <c r="I2773" s="192"/>
      <c r="J2773" s="192"/>
      <c r="K2773" s="192"/>
      <c r="L2773" s="192"/>
      <c r="M2773" s="192"/>
      <c r="N2773" s="192"/>
      <c r="O2773" s="192"/>
      <c r="P2773" s="192"/>
      <c r="Q2773" s="192"/>
      <c r="R2773" s="192"/>
      <c r="S2773" s="192"/>
      <c r="T2773" s="192"/>
      <c r="U2773" s="192"/>
      <c r="V2773" s="192"/>
      <c r="W2773" s="192"/>
      <c r="X2773" s="192"/>
      <c r="Y2773" s="192"/>
      <c r="Z2773" s="398"/>
    </row>
    <row r="2774" spans="1:26" s="23" customFormat="1" ht="16.5" thickTop="1" thickBot="1" x14ac:dyDescent="0.3">
      <c r="A2774" s="683"/>
      <c r="B2774" s="687" t="s">
        <v>82</v>
      </c>
      <c r="C2774" s="200" t="s">
        <v>91</v>
      </c>
      <c r="D2774" s="200">
        <f>D2766/D2763</f>
        <v>0.25</v>
      </c>
      <c r="E2774" s="200" t="e">
        <f>E2766/E2763</f>
        <v>#DIV/0!</v>
      </c>
      <c r="F2774" s="200" t="e">
        <f t="shared" ref="F2774:X2774" si="186">F2766/F2763</f>
        <v>#DIV/0!</v>
      </c>
      <c r="G2774" s="200" t="e">
        <f t="shared" si="186"/>
        <v>#DIV/0!</v>
      </c>
      <c r="H2774" s="200" t="e">
        <f t="shared" si="186"/>
        <v>#DIV/0!</v>
      </c>
      <c r="I2774" s="200" t="e">
        <f t="shared" si="186"/>
        <v>#DIV/0!</v>
      </c>
      <c r="J2774" s="200">
        <f t="shared" si="186"/>
        <v>0.25</v>
      </c>
      <c r="K2774" s="200" t="e">
        <f t="shared" si="186"/>
        <v>#DIV/0!</v>
      </c>
      <c r="L2774" s="200" t="e">
        <f t="shared" si="186"/>
        <v>#DIV/0!</v>
      </c>
      <c r="M2774" s="200" t="e">
        <f t="shared" si="186"/>
        <v>#DIV/0!</v>
      </c>
      <c r="N2774" s="200" t="e">
        <f t="shared" si="186"/>
        <v>#DIV/0!</v>
      </c>
      <c r="O2774" s="200" t="e">
        <f t="shared" si="186"/>
        <v>#DIV/0!</v>
      </c>
      <c r="P2774" s="200" t="e">
        <f t="shared" si="186"/>
        <v>#DIV/0!</v>
      </c>
      <c r="Q2774" s="200" t="e">
        <f t="shared" si="186"/>
        <v>#DIV/0!</v>
      </c>
      <c r="R2774" s="200" t="e">
        <f t="shared" si="186"/>
        <v>#DIV/0!</v>
      </c>
      <c r="S2774" s="200" t="e">
        <f t="shared" si="186"/>
        <v>#DIV/0!</v>
      </c>
      <c r="T2774" s="200" t="e">
        <f t="shared" si="186"/>
        <v>#DIV/0!</v>
      </c>
      <c r="U2774" s="200" t="e">
        <f t="shared" si="186"/>
        <v>#DIV/0!</v>
      </c>
      <c r="V2774" s="200" t="e">
        <f t="shared" si="186"/>
        <v>#DIV/0!</v>
      </c>
      <c r="W2774" s="200" t="e">
        <f t="shared" si="186"/>
        <v>#DIV/0!</v>
      </c>
      <c r="X2774" s="200" t="e">
        <f t="shared" si="186"/>
        <v>#DIV/0!</v>
      </c>
      <c r="Y2774" s="200"/>
      <c r="Z2774" s="406" t="e">
        <f>MEDIAN(E2774:X2774)</f>
        <v>#DIV/0!</v>
      </c>
    </row>
    <row r="2775" spans="1:26" s="204" customFormat="1" ht="15.75" thickBot="1" x14ac:dyDescent="0.3">
      <c r="A2775" s="683"/>
      <c r="B2775" s="688"/>
      <c r="C2775" s="193" t="s">
        <v>407</v>
      </c>
      <c r="Z2775" s="397"/>
    </row>
    <row r="2776" spans="1:26" s="204" customFormat="1" ht="15.75" thickBot="1" x14ac:dyDescent="0.3">
      <c r="A2776" s="683"/>
      <c r="B2776" s="688"/>
      <c r="C2776" s="188" t="s">
        <v>497</v>
      </c>
      <c r="D2776" s="233">
        <f t="shared" ref="D2776:X2776" si="187">D2763/D2769</f>
        <v>3.9215686274509803E-2</v>
      </c>
      <c r="E2776" s="188" t="e">
        <f t="shared" si="187"/>
        <v>#DIV/0!</v>
      </c>
      <c r="F2776" s="188" t="e">
        <f t="shared" si="187"/>
        <v>#DIV/0!</v>
      </c>
      <c r="G2776" s="188" t="e">
        <f t="shared" si="187"/>
        <v>#DIV/0!</v>
      </c>
      <c r="H2776" s="188" t="e">
        <f t="shared" si="187"/>
        <v>#DIV/0!</v>
      </c>
      <c r="I2776" s="188" t="e">
        <f t="shared" si="187"/>
        <v>#DIV/0!</v>
      </c>
      <c r="J2776" s="188">
        <f t="shared" si="187"/>
        <v>3.9215686274509803E-2</v>
      </c>
      <c r="K2776" s="188" t="e">
        <f t="shared" si="187"/>
        <v>#DIV/0!</v>
      </c>
      <c r="L2776" s="188" t="e">
        <f t="shared" si="187"/>
        <v>#DIV/0!</v>
      </c>
      <c r="M2776" s="188" t="e">
        <f t="shared" si="187"/>
        <v>#DIV/0!</v>
      </c>
      <c r="N2776" s="188" t="e">
        <f t="shared" si="187"/>
        <v>#DIV/0!</v>
      </c>
      <c r="O2776" s="188" t="e">
        <f t="shared" si="187"/>
        <v>#DIV/0!</v>
      </c>
      <c r="P2776" s="188" t="e">
        <f t="shared" si="187"/>
        <v>#DIV/0!</v>
      </c>
      <c r="Q2776" s="188" t="e">
        <f t="shared" si="187"/>
        <v>#DIV/0!</v>
      </c>
      <c r="R2776" s="188" t="e">
        <f t="shared" si="187"/>
        <v>#DIV/0!</v>
      </c>
      <c r="S2776" s="188" t="e">
        <f t="shared" si="187"/>
        <v>#DIV/0!</v>
      </c>
      <c r="T2776" s="188" t="e">
        <f t="shared" si="187"/>
        <v>#DIV/0!</v>
      </c>
      <c r="U2776" s="188" t="e">
        <f t="shared" si="187"/>
        <v>#DIV/0!</v>
      </c>
      <c r="V2776" s="188" t="e">
        <f t="shared" si="187"/>
        <v>#DIV/0!</v>
      </c>
      <c r="W2776" s="188" t="e">
        <f t="shared" si="187"/>
        <v>#DIV/0!</v>
      </c>
      <c r="X2776" s="188" t="e">
        <f t="shared" si="187"/>
        <v>#DIV/0!</v>
      </c>
      <c r="Y2776" s="188"/>
      <c r="Z2776" s="404"/>
    </row>
    <row r="2777" spans="1:26" s="204" customFormat="1" x14ac:dyDescent="0.25">
      <c r="A2777" s="683"/>
      <c r="B2777" s="688"/>
      <c r="C2777" s="189" t="s">
        <v>445</v>
      </c>
      <c r="D2777" s="234">
        <f>D2776/'Summary (banks)'!$D$81</f>
        <v>0.87214199313882057</v>
      </c>
      <c r="E2777" s="230" t="e">
        <f>E2776/'Summary (banks)'!$E$81</f>
        <v>#DIV/0!</v>
      </c>
      <c r="F2777" s="230" t="e">
        <f>F2776/'Summary (banks)'!$F$81</f>
        <v>#DIV/0!</v>
      </c>
      <c r="G2777" s="230" t="e">
        <f>G2776/'Summary (banks)'!$G$81</f>
        <v>#DIV/0!</v>
      </c>
      <c r="H2777" s="230" t="e">
        <f>H2776/'Summary (banks)'!$H$81</f>
        <v>#DIV/0!</v>
      </c>
      <c r="I2777" s="230" t="e">
        <f>I2776/'Summary (banks)'!$I$81</f>
        <v>#DIV/0!</v>
      </c>
      <c r="J2777" s="230">
        <f>J2776/'Summary (banks)'!$J$81</f>
        <v>0.72723667608003373</v>
      </c>
      <c r="K2777" s="230" t="e">
        <f>K2776/'Summary (banks)'!$K$81</f>
        <v>#DIV/0!</v>
      </c>
      <c r="L2777" s="230" t="e">
        <f>L2776/'Summary (banks)'!$L$81</f>
        <v>#DIV/0!</v>
      </c>
      <c r="M2777" s="230" t="e">
        <f>M2776/'Summary (banks)'!$M$81</f>
        <v>#DIV/0!</v>
      </c>
      <c r="N2777" s="230" t="e">
        <f>N2776/'Summary (banks)'!$N$81</f>
        <v>#DIV/0!</v>
      </c>
      <c r="O2777" s="230" t="e">
        <f>O2776/'Summary (banks)'!$O$81</f>
        <v>#DIV/0!</v>
      </c>
      <c r="P2777" s="230" t="e">
        <f>P2776/'Summary (banks)'!$P$81</f>
        <v>#DIV/0!</v>
      </c>
      <c r="Q2777" s="230" t="e">
        <f>Q2776/'Summary (banks)'!$Q$81</f>
        <v>#DIV/0!</v>
      </c>
      <c r="R2777" s="230" t="e">
        <f>R2776/'Summary (banks)'!$R$81</f>
        <v>#DIV/0!</v>
      </c>
      <c r="S2777" s="230" t="e">
        <f>S2776/'Summary (banks)'!$S$81</f>
        <v>#DIV/0!</v>
      </c>
      <c r="T2777" s="230" t="e">
        <f>T2776/'Summary (banks)'!$T$81</f>
        <v>#DIV/0!</v>
      </c>
      <c r="U2777" s="230" t="e">
        <f>U2776/'Summary (banks)'!$U$81</f>
        <v>#DIV/0!</v>
      </c>
      <c r="V2777" s="230" t="e">
        <f>V2776/'Summary (banks)'!$V$81</f>
        <v>#DIV/0!</v>
      </c>
      <c r="W2777" s="230" t="e">
        <f>W2776/'Summary (banks)'!$W$81</f>
        <v>#DIV/0!</v>
      </c>
      <c r="X2777" s="230" t="e">
        <f>X2776/'Summary (banks)'!$X$81</f>
        <v>#DIV/0!</v>
      </c>
      <c r="Z2777" s="397"/>
    </row>
    <row r="2778" spans="1:26" s="364" customFormat="1" x14ac:dyDescent="0.25">
      <c r="A2778" s="683"/>
      <c r="B2778" s="688"/>
      <c r="C2778" s="359" t="s">
        <v>446</v>
      </c>
      <c r="D2778" s="363">
        <f>D2776/'Summary (banks)'!$D$84</f>
        <v>0.67917636812413118</v>
      </c>
      <c r="E2778" s="264" t="e">
        <f>E2776/'Summary (banks)'!$E$84</f>
        <v>#DIV/0!</v>
      </c>
      <c r="F2778" s="264" t="e">
        <f>F2776/'Summary (banks)'!$F$84</f>
        <v>#DIV/0!</v>
      </c>
      <c r="G2778" s="264" t="e">
        <f>G2776/'Summary (banks)'!$G$84</f>
        <v>#DIV/0!</v>
      </c>
      <c r="H2778" s="264" t="e">
        <f>H2776/'Summary (banks)'!$H$84</f>
        <v>#DIV/0!</v>
      </c>
      <c r="I2778" s="264" t="e">
        <f>I2776/'Summary (banks)'!$I$84</f>
        <v>#DIV/0!</v>
      </c>
      <c r="J2778" s="264">
        <f>J2776/'Summary (banks)'!$J$84</f>
        <v>0.62270210824929084</v>
      </c>
      <c r="K2778" s="264" t="e">
        <f>K2776/'Summary (banks)'!$K$84</f>
        <v>#DIV/0!</v>
      </c>
      <c r="L2778" s="264" t="e">
        <f>L2776/'Summary (banks)'!$L$84</f>
        <v>#DIV/0!</v>
      </c>
      <c r="M2778" s="264" t="e">
        <f>M2776/'Summary (banks)'!$M$84</f>
        <v>#DIV/0!</v>
      </c>
      <c r="N2778" s="264" t="e">
        <f>N2776/'Summary (banks)'!$N$84</f>
        <v>#DIV/0!</v>
      </c>
      <c r="O2778" s="264" t="e">
        <f>O2776/'Summary (banks)'!$O$84</f>
        <v>#DIV/0!</v>
      </c>
      <c r="P2778" s="264" t="e">
        <f>P2776/'Summary (banks)'!$P$84</f>
        <v>#DIV/0!</v>
      </c>
      <c r="Q2778" s="264" t="e">
        <f>Q2776/'Summary (banks)'!$Q$84</f>
        <v>#DIV/0!</v>
      </c>
      <c r="R2778" s="264" t="e">
        <f>R2776/'Summary (banks)'!$R$84</f>
        <v>#DIV/0!</v>
      </c>
      <c r="S2778" s="264" t="e">
        <f>S2776/'Summary (banks)'!$S$84</f>
        <v>#DIV/0!</v>
      </c>
      <c r="T2778" s="264" t="e">
        <f>T2776/'Summary (banks)'!$T$84</f>
        <v>#DIV/0!</v>
      </c>
      <c r="U2778" s="264" t="e">
        <f>U2776/'Summary (banks)'!$U$84</f>
        <v>#DIV/0!</v>
      </c>
      <c r="V2778" s="264" t="e">
        <f>V2776/'Summary (banks)'!$V$84</f>
        <v>#DIV/0!</v>
      </c>
      <c r="W2778" s="264" t="e">
        <f>W2776/'Summary (banks)'!$W$84</f>
        <v>#DIV/0!</v>
      </c>
      <c r="X2778" s="264" t="e">
        <f>X2776/'Summary (banks)'!$X$84</f>
        <v>#DIV/0!</v>
      </c>
      <c r="Y2778" s="360"/>
      <c r="Z2778" s="397"/>
    </row>
    <row r="2779" spans="1:26" s="204" customFormat="1" ht="15.75" thickBot="1" x14ac:dyDescent="0.3">
      <c r="A2779" s="683"/>
      <c r="B2779" s="688"/>
      <c r="C2779" s="372" t="s">
        <v>447</v>
      </c>
      <c r="D2779" s="234">
        <f>D2776/'Summary (banks)'!$D$92</f>
        <v>0.9389252058023464</v>
      </c>
      <c r="E2779" s="230" t="e">
        <f>E2776/'Summary (banks)'!$E$86</f>
        <v>#DIV/0!</v>
      </c>
      <c r="F2779" s="230" t="e">
        <f>F2776/'Summary (banks)'!$F$86</f>
        <v>#DIV/0!</v>
      </c>
      <c r="G2779" s="230" t="e">
        <f>G2776/'Summary (banks)'!$G$86</f>
        <v>#DIV/0!</v>
      </c>
      <c r="H2779" s="230" t="e">
        <f>H2776/'Summary (banks)'!$H$86</f>
        <v>#DIV/0!</v>
      </c>
      <c r="I2779" s="230" t="e">
        <f>I2776/'Summary (banks)'!$I$86</f>
        <v>#DIV/0!</v>
      </c>
      <c r="J2779" s="230">
        <f>J2776/'Summary (banks)'!$J$86</f>
        <v>0.34901463754069434</v>
      </c>
      <c r="K2779" s="230" t="e">
        <f>K2776/'Summary (banks)'!$K$86</f>
        <v>#DIV/0!</v>
      </c>
      <c r="L2779" s="230" t="e">
        <f>L2776/'Summary (banks)'!$L$86</f>
        <v>#DIV/0!</v>
      </c>
      <c r="M2779" s="230" t="e">
        <f>M2776/'Summary (banks)'!$M$86</f>
        <v>#DIV/0!</v>
      </c>
      <c r="N2779" s="230" t="e">
        <f>N2776/'Summary (banks)'!$N$86</f>
        <v>#DIV/0!</v>
      </c>
      <c r="O2779" s="230" t="e">
        <f>O2776/'Summary (banks)'!$O$86</f>
        <v>#DIV/0!</v>
      </c>
      <c r="P2779" s="230" t="e">
        <f>P2776/'Summary (banks)'!$P$86</f>
        <v>#DIV/0!</v>
      </c>
      <c r="Q2779" s="230" t="e">
        <f>Q2776/'Summary (banks)'!$Q$86</f>
        <v>#DIV/0!</v>
      </c>
      <c r="R2779" s="230" t="e">
        <f>R2776/'Summary (banks)'!$R$86</f>
        <v>#DIV/0!</v>
      </c>
      <c r="S2779" s="230" t="e">
        <f>S2776/'Summary (banks)'!$S$86</f>
        <v>#DIV/0!</v>
      </c>
      <c r="T2779" s="230" t="e">
        <f>T2776/'Summary (banks)'!$T$86</f>
        <v>#DIV/0!</v>
      </c>
      <c r="U2779" s="230" t="e">
        <f>U2776/'Summary (banks)'!$U$86</f>
        <v>#DIV/0!</v>
      </c>
      <c r="V2779" s="230" t="e">
        <f>V2776/'Summary (banks)'!$V$86</f>
        <v>#DIV/0!</v>
      </c>
      <c r="W2779" s="230" t="e">
        <f>W2776/'Summary (banks)'!$W$86</f>
        <v>#DIV/0!</v>
      </c>
      <c r="X2779" s="230" t="e">
        <f>X2776/'Summary (banks)'!$X$86</f>
        <v>#DIV/0!</v>
      </c>
      <c r="Z2779" s="397"/>
    </row>
    <row r="2780" spans="1:26" s="230" customFormat="1" ht="15.75" thickBot="1" x14ac:dyDescent="0.3">
      <c r="A2780" s="683"/>
      <c r="B2780" s="688"/>
      <c r="C2780" s="201" t="s">
        <v>498</v>
      </c>
      <c r="D2780" s="201">
        <f t="shared" ref="D2780:X2780" si="188">D2763/D2760</f>
        <v>0.2857142857142857</v>
      </c>
      <c r="E2780" s="201" t="e">
        <f t="shared" si="188"/>
        <v>#DIV/0!</v>
      </c>
      <c r="F2780" s="201" t="e">
        <f t="shared" si="188"/>
        <v>#DIV/0!</v>
      </c>
      <c r="G2780" s="201" t="e">
        <f t="shared" si="188"/>
        <v>#DIV/0!</v>
      </c>
      <c r="H2780" s="201" t="e">
        <f t="shared" si="188"/>
        <v>#DIV/0!</v>
      </c>
      <c r="I2780" s="201" t="e">
        <f t="shared" si="188"/>
        <v>#DIV/0!</v>
      </c>
      <c r="J2780" s="201">
        <f t="shared" si="188"/>
        <v>0.2857142857142857</v>
      </c>
      <c r="K2780" s="201" t="e">
        <f t="shared" si="188"/>
        <v>#DIV/0!</v>
      </c>
      <c r="L2780" s="201" t="e">
        <f t="shared" si="188"/>
        <v>#DIV/0!</v>
      </c>
      <c r="M2780" s="201" t="e">
        <f t="shared" si="188"/>
        <v>#DIV/0!</v>
      </c>
      <c r="N2780" s="201" t="e">
        <f t="shared" si="188"/>
        <v>#DIV/0!</v>
      </c>
      <c r="O2780" s="201" t="e">
        <f t="shared" si="188"/>
        <v>#DIV/0!</v>
      </c>
      <c r="P2780" s="201" t="e">
        <f t="shared" si="188"/>
        <v>#DIV/0!</v>
      </c>
      <c r="Q2780" s="201" t="e">
        <f t="shared" si="188"/>
        <v>#DIV/0!</v>
      </c>
      <c r="R2780" s="201" t="e">
        <f t="shared" si="188"/>
        <v>#DIV/0!</v>
      </c>
      <c r="S2780" s="201" t="e">
        <f t="shared" si="188"/>
        <v>#DIV/0!</v>
      </c>
      <c r="T2780" s="201" t="e">
        <f t="shared" si="188"/>
        <v>#DIV/0!</v>
      </c>
      <c r="U2780" s="201" t="e">
        <f t="shared" si="188"/>
        <v>#DIV/0!</v>
      </c>
      <c r="V2780" s="201" t="e">
        <f t="shared" si="188"/>
        <v>#DIV/0!</v>
      </c>
      <c r="W2780" s="201" t="e">
        <f t="shared" si="188"/>
        <v>#DIV/0!</v>
      </c>
      <c r="X2780" s="201" t="e">
        <f t="shared" si="188"/>
        <v>#DIV/0!</v>
      </c>
      <c r="Y2780" s="201"/>
      <c r="Z2780" s="407"/>
    </row>
    <row r="2781" spans="1:26" s="230" customFormat="1" x14ac:dyDescent="0.25">
      <c r="A2781" s="683"/>
      <c r="B2781" s="688"/>
      <c r="C2781" s="382" t="s">
        <v>445</v>
      </c>
      <c r="D2781" s="230">
        <f>D2780/'Summary (banks)'!$D$94</f>
        <v>1.47950359046977</v>
      </c>
      <c r="E2781" s="230" t="e">
        <f>E2780/'Summary (banks)'!$E$94</f>
        <v>#DIV/0!</v>
      </c>
      <c r="F2781" s="230" t="e">
        <f>F2780/'Summary (banks)'!$F$94</f>
        <v>#DIV/0!</v>
      </c>
      <c r="G2781" s="230" t="e">
        <f>G2780/'Summary (banks)'!$G$94</f>
        <v>#DIV/0!</v>
      </c>
      <c r="H2781" s="230" t="e">
        <f>H2780/'Summary (banks)'!$H$94</f>
        <v>#DIV/0!</v>
      </c>
      <c r="I2781" s="230" t="e">
        <f>I2780/'Summary (banks)'!$I$94</f>
        <v>#DIV/0!</v>
      </c>
      <c r="J2781" s="230">
        <f>J2780/'Summary (banks)'!$J$94</f>
        <v>1.2531154239019406</v>
      </c>
      <c r="K2781" s="230" t="e">
        <f>K2780/'Summary (banks)'!$K$94</f>
        <v>#DIV/0!</v>
      </c>
      <c r="L2781" s="230" t="e">
        <f>L2780/'Summary (banks)'!$L$94</f>
        <v>#DIV/0!</v>
      </c>
      <c r="M2781" s="230" t="e">
        <f>M2780/'Summary (banks)'!$M$94</f>
        <v>#DIV/0!</v>
      </c>
      <c r="N2781" s="230" t="e">
        <f>N2780/'Summary (banks)'!$N$94</f>
        <v>#DIV/0!</v>
      </c>
      <c r="O2781" s="230" t="e">
        <f>O2780/'Summary (banks)'!$O$94</f>
        <v>#DIV/0!</v>
      </c>
      <c r="P2781" s="230" t="e">
        <f>P2780/'Summary (banks)'!$P$94</f>
        <v>#DIV/0!</v>
      </c>
      <c r="Q2781" s="230" t="e">
        <f>Q2780/'Summary (banks)'!$Q$94</f>
        <v>#DIV/0!</v>
      </c>
      <c r="R2781" s="230" t="e">
        <f>R2780/'Summary (banks)'!$R$94</f>
        <v>#DIV/0!</v>
      </c>
      <c r="S2781" s="230" t="e">
        <f>S2780/'Summary (banks)'!$S$94</f>
        <v>#DIV/0!</v>
      </c>
      <c r="T2781" s="230" t="e">
        <f>T2780/'Summary (banks)'!$T$94</f>
        <v>#DIV/0!</v>
      </c>
      <c r="U2781" s="230" t="e">
        <f>U2780/'Summary (banks)'!$U$94</f>
        <v>#DIV/0!</v>
      </c>
      <c r="V2781" s="230" t="e">
        <f>V2780/'Summary (banks)'!$V$94</f>
        <v>#DIV/0!</v>
      </c>
      <c r="W2781" s="230" t="e">
        <f>W2780/'Summary (banks)'!$W$94</f>
        <v>#DIV/0!</v>
      </c>
      <c r="X2781" s="230" t="e">
        <f>X2780/'Summary (banks)'!$X$94</f>
        <v>#DIV/0!</v>
      </c>
      <c r="Z2781" s="399"/>
    </row>
    <row r="2782" spans="1:26" s="386" customFormat="1" x14ac:dyDescent="0.25">
      <c r="A2782" s="683"/>
      <c r="B2782" s="688"/>
      <c r="C2782" s="383" t="s">
        <v>446</v>
      </c>
      <c r="D2782" s="264">
        <f>D2780/'Summary (banks)'!$D$97</f>
        <v>1.0821403110898802</v>
      </c>
      <c r="E2782" s="264" t="e">
        <f>E2780/'Summary (banks)'!$E$97</f>
        <v>#DIV/0!</v>
      </c>
      <c r="F2782" s="264" t="e">
        <f>F2780/'Summary (banks)'!$F$97</f>
        <v>#DIV/0!</v>
      </c>
      <c r="G2782" s="264" t="e">
        <f>G2780/'Summary (banks)'!$G$97</f>
        <v>#DIV/0!</v>
      </c>
      <c r="H2782" s="264" t="e">
        <f>H2780/'Summary (banks)'!$H$97</f>
        <v>#DIV/0!</v>
      </c>
      <c r="I2782" s="264" t="e">
        <f>I2780/'Summary (banks)'!$I$97</f>
        <v>#DIV/0!</v>
      </c>
      <c r="J2782" s="264">
        <f>J2780/'Summary (banks)'!$J$97</f>
        <v>1.0428116179550213</v>
      </c>
      <c r="K2782" s="264" t="e">
        <f>K2780/'Summary (banks)'!$K$97</f>
        <v>#DIV/0!</v>
      </c>
      <c r="L2782" s="264" t="e">
        <f>L2780/'Summary (banks)'!$L$97</f>
        <v>#DIV/0!</v>
      </c>
      <c r="M2782" s="264" t="e">
        <f>M2780/'Summary (banks)'!$M$97</f>
        <v>#DIV/0!</v>
      </c>
      <c r="N2782" s="264" t="e">
        <f>N2780/'Summary (banks)'!$N$97</f>
        <v>#DIV/0!</v>
      </c>
      <c r="O2782" s="264" t="e">
        <f>O2780/'Summary (banks)'!$O$97</f>
        <v>#DIV/0!</v>
      </c>
      <c r="P2782" s="264" t="e">
        <f>P2780/'Summary (banks)'!$P$97</f>
        <v>#DIV/0!</v>
      </c>
      <c r="Q2782" s="264" t="e">
        <f>Q2780/'Summary (banks)'!$Q$97</f>
        <v>#DIV/0!</v>
      </c>
      <c r="R2782" s="264" t="e">
        <f>R2780/'Summary (banks)'!$R$97</f>
        <v>#DIV/0!</v>
      </c>
      <c r="S2782" s="264" t="e">
        <f>S2780/'Summary (banks)'!$S$97</f>
        <v>#DIV/0!</v>
      </c>
      <c r="T2782" s="264" t="e">
        <f>T2780/'Summary (banks)'!$T$97</f>
        <v>#DIV/0!</v>
      </c>
      <c r="U2782" s="264" t="e">
        <f>U2780/'Summary (banks)'!$U$97</f>
        <v>#DIV/0!</v>
      </c>
      <c r="V2782" s="264" t="e">
        <f>V2780/'Summary (banks)'!$V$97</f>
        <v>#DIV/0!</v>
      </c>
      <c r="W2782" s="264" t="e">
        <f>W2780/'Summary (banks)'!$W$97</f>
        <v>#DIV/0!</v>
      </c>
      <c r="X2782" s="264" t="e">
        <f>X2780/'Summary (banks)'!$X$97</f>
        <v>#DIV/0!</v>
      </c>
      <c r="Y2782" s="264"/>
      <c r="Z2782" s="399"/>
    </row>
    <row r="2783" spans="1:26" s="230" customFormat="1" x14ac:dyDescent="0.25">
      <c r="A2783" s="683"/>
      <c r="B2783" s="688"/>
      <c r="C2783" s="385" t="s">
        <v>447</v>
      </c>
      <c r="D2783" s="230">
        <f>D2780/'Summary (banks)'!$D$105</f>
        <v>1.3169761225344765</v>
      </c>
      <c r="E2783" s="230" t="e">
        <f>E2780/'Summary (banks)'!$E$99</f>
        <v>#DIV/0!</v>
      </c>
      <c r="F2783" s="230" t="e">
        <f>F2780/'Summary (banks)'!$F$99</f>
        <v>#DIV/0!</v>
      </c>
      <c r="G2783" s="230" t="e">
        <f>G2780/'Summary (banks)'!$G$99</f>
        <v>#DIV/0!</v>
      </c>
      <c r="H2783" s="230" t="e">
        <f>H2780/'Summary (banks)'!$H$99</f>
        <v>#DIV/0!</v>
      </c>
      <c r="I2783" s="230" t="e">
        <f>I2780/'Summary (banks)'!$I$99</f>
        <v>#DIV/0!</v>
      </c>
      <c r="J2783" s="230">
        <f>J2780/'Summary (banks)'!$J$99</f>
        <v>0.78680065181966319</v>
      </c>
      <c r="K2783" s="230" t="e">
        <f>K2780/'Summary (banks)'!$K$99</f>
        <v>#DIV/0!</v>
      </c>
      <c r="L2783" s="230" t="e">
        <f>L2780/'Summary (banks)'!$L$99</f>
        <v>#DIV/0!</v>
      </c>
      <c r="M2783" s="230" t="e">
        <f>M2780/'Summary (banks)'!$M$99</f>
        <v>#DIV/0!</v>
      </c>
      <c r="N2783" s="230" t="e">
        <f>N2780/'Summary (banks)'!$N$99</f>
        <v>#DIV/0!</v>
      </c>
      <c r="O2783" s="230" t="e">
        <f>O2780/'Summary (banks)'!$O$99</f>
        <v>#DIV/0!</v>
      </c>
      <c r="P2783" s="230" t="e">
        <f>P2780/'Summary (banks)'!$P$99</f>
        <v>#DIV/0!</v>
      </c>
      <c r="Q2783" s="230" t="e">
        <f>Q2780/'Summary (banks)'!$Q$99</f>
        <v>#DIV/0!</v>
      </c>
      <c r="R2783" s="230" t="e">
        <f>R2780/'Summary (banks)'!$R$99</f>
        <v>#DIV/0!</v>
      </c>
      <c r="S2783" s="230" t="e">
        <f>S2780/'Summary (banks)'!$S$99</f>
        <v>#DIV/0!</v>
      </c>
      <c r="T2783" s="230" t="e">
        <f>T2780/'Summary (banks)'!$T$99</f>
        <v>#DIV/0!</v>
      </c>
      <c r="U2783" s="230" t="e">
        <f>U2780/'Summary (banks)'!$U$99</f>
        <v>#DIV/0!</v>
      </c>
      <c r="V2783" s="230" t="e">
        <f>V2780/'Summary (banks)'!$V$99</f>
        <v>#DIV/0!</v>
      </c>
      <c r="W2783" s="230" t="e">
        <f>W2780/'Summary (banks)'!$W$99</f>
        <v>#DIV/0!</v>
      </c>
      <c r="X2783" s="230" t="e">
        <f>X2780/'Summary (banks)'!$X$99</f>
        <v>#DIV/0!</v>
      </c>
      <c r="Z2783" s="399"/>
    </row>
    <row r="2785" spans="1:26" ht="15.75" thickBot="1" x14ac:dyDescent="0.3"/>
    <row r="2786" spans="1:26" s="204" customFormat="1" ht="15.75" thickBot="1" x14ac:dyDescent="0.3">
      <c r="A2786" s="682" t="s">
        <v>49</v>
      </c>
      <c r="B2786" s="684" t="s">
        <v>331</v>
      </c>
      <c r="C2786" s="188" t="s">
        <v>2</v>
      </c>
      <c r="D2786" s="203">
        <f>SUM(E2786:X2786)</f>
        <v>5443.8187539999999</v>
      </c>
      <c r="E2786" s="203">
        <f>HSBC!C39</f>
        <v>1777.0536</v>
      </c>
      <c r="F2786" s="203">
        <f>Barclays!D26</f>
        <v>64.765153999999995</v>
      </c>
      <c r="G2786" s="203"/>
      <c r="H2786" s="203"/>
      <c r="I2786" s="203"/>
      <c r="J2786" s="188">
        <f>'BNP Paribas'!C41</f>
        <v>19</v>
      </c>
      <c r="K2786" s="188"/>
      <c r="L2786" s="188">
        <f>'Société Générale'!C54</f>
        <v>10</v>
      </c>
      <c r="M2786" s="188">
        <f>'BPCE group'!C42</f>
        <v>0</v>
      </c>
      <c r="N2786" s="188"/>
      <c r="O2786" s="188">
        <f>'Deutsche Bank'!C36</f>
        <v>95</v>
      </c>
      <c r="P2786" s="188"/>
      <c r="Q2786" s="188"/>
      <c r="R2786" s="188">
        <f>ING!E24</f>
        <v>0</v>
      </c>
      <c r="S2786" s="188">
        <f>Rabobank!D29</f>
        <v>11</v>
      </c>
      <c r="T2786" s="188"/>
      <c r="U2786" s="188"/>
      <c r="V2786" s="188">
        <f>Santander!C25</f>
        <v>3467</v>
      </c>
      <c r="W2786" s="188"/>
      <c r="X2786" s="188"/>
      <c r="Y2786" s="188"/>
      <c r="Z2786" s="404"/>
    </row>
    <row r="2787" spans="1:26" s="23" customFormat="1" x14ac:dyDescent="0.25">
      <c r="A2787" s="683"/>
      <c r="B2787" s="685"/>
      <c r="C2787" s="189" t="s">
        <v>333</v>
      </c>
      <c r="D2787" s="230">
        <f>D2786/'Summary (banks)'!$D$3</f>
        <v>1.1146060476448593E-2</v>
      </c>
      <c r="E2787" s="230">
        <f>E2786/'Summary (banks)'!$E$3</f>
        <v>3.2959866220735788E-2</v>
      </c>
      <c r="F2787" s="230">
        <f>F2786/'Summary (banks)'!$F$3</f>
        <v>1.603165398915305E-3</v>
      </c>
      <c r="G2787" s="230">
        <f>G2786/'Summary (banks)'!$G$3</f>
        <v>0</v>
      </c>
      <c r="H2787" s="230">
        <f>H2786/'Summary (banks)'!$H$3</f>
        <v>0</v>
      </c>
      <c r="I2787" s="230">
        <f>I2786/'Summary (banks)'!$I$3</f>
        <v>0</v>
      </c>
      <c r="J2787" s="230">
        <f>J2786/'Summary (banks)'!$J$3</f>
        <v>4.4249848618938936E-4</v>
      </c>
      <c r="K2787" s="230">
        <f>K2786/'Summary (banks)'!$K$3</f>
        <v>0</v>
      </c>
      <c r="L2787" s="230">
        <f>L2786/'Summary (banks)'!$L$3</f>
        <v>3.8996997231213195E-4</v>
      </c>
      <c r="M2787" s="230">
        <f>M2786/'Summary (banks)'!$M$3</f>
        <v>0</v>
      </c>
      <c r="N2787" s="230">
        <f>N2786/'Summary (banks)'!$N$3</f>
        <v>0</v>
      </c>
      <c r="O2787" s="230">
        <f>O2786/'Summary (banks)'!$O$3</f>
        <v>2.7395680133806269E-3</v>
      </c>
      <c r="P2787" s="230">
        <f>P2786/'Summary (banks)'!$P$3</f>
        <v>0</v>
      </c>
      <c r="Q2787" s="230">
        <f>Q2786/'Summary (banks)'!$Q$3</f>
        <v>0</v>
      </c>
      <c r="R2787" s="230">
        <f>R2786/'Summary (banks)'!$R$3</f>
        <v>0</v>
      </c>
      <c r="S2787" s="230">
        <f>S2786/'Summary (banks)'!$S$3</f>
        <v>8.4524358383279545E-4</v>
      </c>
      <c r="T2787" s="230">
        <f>T2786/'Summary (banks)'!$T$3</f>
        <v>0</v>
      </c>
      <c r="U2787" s="230">
        <f>U2786/'Summary (banks)'!$U$3</f>
        <v>0</v>
      </c>
      <c r="V2787" s="230">
        <f>V2786/'Summary (banks)'!$V$3</f>
        <v>7.5541998039002065E-2</v>
      </c>
      <c r="W2787" s="230">
        <f>W2786/'Summary (banks)'!$W$3</f>
        <v>0</v>
      </c>
      <c r="X2787" s="230">
        <f>X2786/'Summary (banks)'!$X$3</f>
        <v>0</v>
      </c>
      <c r="Y2787" s="204"/>
      <c r="Z2787" s="397"/>
    </row>
    <row r="2788" spans="1:26" s="360" customFormat="1" ht="15.75" thickBot="1" x14ac:dyDescent="0.3">
      <c r="A2788" s="683"/>
      <c r="B2788" s="685"/>
      <c r="C2788" s="359" t="s">
        <v>334</v>
      </c>
      <c r="D2788" s="264">
        <f>D2786/'Summary (banks)'!$D$7</f>
        <v>2.1235129482521025E-2</v>
      </c>
      <c r="E2788" s="264">
        <f>E2786/'Summary (banks)'!$E$7</f>
        <v>4.4081139713282487E-2</v>
      </c>
      <c r="F2788" s="264">
        <f>F2786/'Summary (banks)'!$F$7</f>
        <v>3.3542677704824437E-3</v>
      </c>
      <c r="G2788" s="264">
        <f>G2786/'Summary (banks)'!$G$7</f>
        <v>0</v>
      </c>
      <c r="H2788" s="264">
        <f>H2786/'Summary (banks)'!$H$7</f>
        <v>0</v>
      </c>
      <c r="I2788" s="264">
        <f>I2786/'Summary (banks)'!$I$7</f>
        <v>0</v>
      </c>
      <c r="J2788" s="264">
        <f>J2786/'Summary (banks)'!$J$7</f>
        <v>6.6357000663570006E-4</v>
      </c>
      <c r="K2788" s="264">
        <f>K2786/'Summary (banks)'!$K$7</f>
        <v>0</v>
      </c>
      <c r="L2788" s="264">
        <f>L2786/'Summary (banks)'!$L$7</f>
        <v>7.3822530636350218E-4</v>
      </c>
      <c r="M2788" s="264">
        <f>M2786/'Summary (banks)'!$M$7</f>
        <v>0</v>
      </c>
      <c r="N2788" s="264">
        <f>N2786/'Summary (banks)'!$N$7</f>
        <v>0</v>
      </c>
      <c r="O2788" s="264">
        <f>O2786/'Summary (banks)'!$O$7</f>
        <v>3.9309802623412092E-3</v>
      </c>
      <c r="P2788" s="264">
        <f>P2786/'Summary (banks)'!$P$7</f>
        <v>0</v>
      </c>
      <c r="Q2788" s="264">
        <f>Q2786/'Summary (banks)'!$Q$7</f>
        <v>0</v>
      </c>
      <c r="R2788" s="264">
        <f>R2786/'Summary (banks)'!$R$7</f>
        <v>0</v>
      </c>
      <c r="S2788" s="264">
        <f>S2786/'Summary (banks)'!$S$7</f>
        <v>2.6563631972953395E-3</v>
      </c>
      <c r="T2788" s="264">
        <f>T2786/'Summary (banks)'!$T$7</f>
        <v>0</v>
      </c>
      <c r="U2788" s="264">
        <f>U2786/'Summary (banks)'!$U$7</f>
        <v>0</v>
      </c>
      <c r="V2788" s="264">
        <f>V2786/'Summary (banks)'!$V$7</f>
        <v>8.5935950822922866E-2</v>
      </c>
      <c r="W2788" s="264">
        <f>W2786/'Summary (banks)'!$W$7</f>
        <v>0</v>
      </c>
      <c r="X2788" s="264">
        <f>X2786/'Summary (banks)'!$X$7</f>
        <v>0</v>
      </c>
      <c r="Z2788" s="397"/>
    </row>
    <row r="2789" spans="1:26" s="204" customFormat="1" ht="15.75" thickBot="1" x14ac:dyDescent="0.3">
      <c r="A2789" s="683"/>
      <c r="B2789" s="685"/>
      <c r="C2789" s="188" t="s">
        <v>6</v>
      </c>
      <c r="D2789" s="203">
        <f>SUM(E2789:X2789)</f>
        <v>1170.8989120000001</v>
      </c>
      <c r="E2789" s="203">
        <f>HSBC!E39</f>
        <v>28.851199999999999</v>
      </c>
      <c r="F2789" s="203">
        <f>Barclays!F26</f>
        <v>22.047712000000001</v>
      </c>
      <c r="G2789" s="203"/>
      <c r="H2789" s="203"/>
      <c r="I2789" s="203"/>
      <c r="J2789" s="188">
        <f>'BNP Paribas'!E41</f>
        <v>3</v>
      </c>
      <c r="K2789" s="188"/>
      <c r="L2789" s="188">
        <f>'Société Générale'!E54</f>
        <v>3</v>
      </c>
      <c r="M2789" s="188">
        <f>'BPCE group'!E42</f>
        <v>-4</v>
      </c>
      <c r="N2789" s="188"/>
      <c r="O2789" s="188">
        <f>'Deutsche Bank'!E36</f>
        <v>59</v>
      </c>
      <c r="P2789" s="188"/>
      <c r="Q2789" s="188"/>
      <c r="R2789" s="188">
        <f>ING!G24</f>
        <v>0</v>
      </c>
      <c r="S2789" s="188">
        <f>Rabobank!F29</f>
        <v>5</v>
      </c>
      <c r="T2789" s="188"/>
      <c r="U2789" s="188"/>
      <c r="V2789" s="188">
        <f>Santander!E25</f>
        <v>1054</v>
      </c>
      <c r="W2789" s="188"/>
      <c r="X2789" s="188"/>
      <c r="Y2789" s="188"/>
      <c r="Z2789" s="404"/>
    </row>
    <row r="2790" spans="1:26" s="23" customFormat="1" x14ac:dyDescent="0.25">
      <c r="A2790" s="683"/>
      <c r="B2790" s="685"/>
      <c r="C2790" s="189" t="s">
        <v>335</v>
      </c>
      <c r="D2790" s="230">
        <f>D2789/'Summary (banks)'!$D$29</f>
        <v>1.2414270608096528E-2</v>
      </c>
      <c r="E2790" s="230">
        <f>E2789/'Summary (banks)'!$E$29</f>
        <v>1.6960831080722956E-3</v>
      </c>
      <c r="F2790" s="230">
        <f>F2789/'Summary (banks)'!$F$29</f>
        <v>4.4198895027624295E-3</v>
      </c>
      <c r="G2790" s="230">
        <f>G2789/'Summary (banks)'!$G$29</f>
        <v>0</v>
      </c>
      <c r="H2790" s="230">
        <f>H2789/'Summary (banks)'!$H$29</f>
        <v>0</v>
      </c>
      <c r="I2790" s="230">
        <f>I2789/'Summary (banks)'!$I$29</f>
        <v>0</v>
      </c>
      <c r="J2790" s="230">
        <f>J2789/'Summary (banks)'!$J$29</f>
        <v>3.0643513789581204E-4</v>
      </c>
      <c r="K2790" s="230">
        <f>K2789/'Summary (banks)'!$K$29</f>
        <v>0</v>
      </c>
      <c r="L2790" s="230">
        <f>L2789/'Summary (banks)'!$L$29</f>
        <v>4.9091801669121256E-4</v>
      </c>
      <c r="M2790" s="230">
        <f>M2789/'Summary (banks)'!$M$29</f>
        <v>-6.0569351907934583E-4</v>
      </c>
      <c r="N2790" s="230">
        <f>N2789/'Summary (banks)'!$N$29</f>
        <v>0</v>
      </c>
      <c r="O2790" s="230">
        <f>O2789/'Summary (banks)'!$O$29</f>
        <v>-1.1804721888755502E-2</v>
      </c>
      <c r="P2790" s="230">
        <f>P2789/'Summary (banks)'!$P$29</f>
        <v>0</v>
      </c>
      <c r="Q2790" s="230">
        <f>Q2789/'Summary (banks)'!$Q$29</f>
        <v>0</v>
      </c>
      <c r="R2790" s="230">
        <f>R2789/'Summary (banks)'!$R$29</f>
        <v>0</v>
      </c>
      <c r="S2790" s="230">
        <f>S2789/'Summary (banks)'!$S$29</f>
        <v>1.7427675148135239E-3</v>
      </c>
      <c r="T2790" s="230">
        <f>T2789/'Summary (banks)'!$T$29</f>
        <v>0</v>
      </c>
      <c r="U2790" s="230">
        <f>U2789/'Summary (banks)'!$U$29</f>
        <v>0</v>
      </c>
      <c r="V2790" s="230">
        <f>V2789/'Summary (banks)'!$V$29</f>
        <v>0.11040117314339583</v>
      </c>
      <c r="W2790" s="230">
        <f>W2789/'Summary (banks)'!$W$29</f>
        <v>0</v>
      </c>
      <c r="X2790" s="230">
        <f>X2789/'Summary (banks)'!$X$29</f>
        <v>0</v>
      </c>
      <c r="Y2790" s="204"/>
      <c r="Z2790" s="397"/>
    </row>
    <row r="2791" spans="1:26" s="360" customFormat="1" ht="15.75" thickBot="1" x14ac:dyDescent="0.3">
      <c r="A2791" s="683"/>
      <c r="B2791" s="685"/>
      <c r="C2791" s="359" t="s">
        <v>336</v>
      </c>
      <c r="D2791" s="264">
        <f>D2789/'Summary (banks)'!$D$33</f>
        <v>1.7299050967467446E-2</v>
      </c>
      <c r="E2791" s="264">
        <f>E2789/'Summary (banks)'!$E$33</f>
        <v>1.6494845360824741E-3</v>
      </c>
      <c r="F2791" s="264">
        <f>F2789/'Summary (banks)'!$F$33</f>
        <v>6.8728522336769723E-3</v>
      </c>
      <c r="G2791" s="264">
        <f>G2789/'Summary (banks)'!$G$33</f>
        <v>0</v>
      </c>
      <c r="H2791" s="264">
        <f>H2789/'Summary (banks)'!$H$33</f>
        <v>0</v>
      </c>
      <c r="I2791" s="264">
        <f>I2789/'Summary (banks)'!$I$33</f>
        <v>0</v>
      </c>
      <c r="J2791" s="264">
        <f>J2789/'Summary (banks)'!$J$33</f>
        <v>3.8240917782026768E-4</v>
      </c>
      <c r="K2791" s="264">
        <f>K2789/'Summary (banks)'!$K$33</f>
        <v>0</v>
      </c>
      <c r="L2791" s="264">
        <f>L2789/'Summary (banks)'!$L$33</f>
        <v>6.7294751009421266E-4</v>
      </c>
      <c r="M2791" s="264">
        <f>M2789/'Summary (banks)'!$M$33</f>
        <v>-2.3161551823972205E-3</v>
      </c>
      <c r="N2791" s="264">
        <f>N2789/'Summary (banks)'!$N$33</f>
        <v>0</v>
      </c>
      <c r="O2791" s="264">
        <f>O2789/'Summary (banks)'!$O$33</f>
        <v>-7.8561917443408791E-2</v>
      </c>
      <c r="P2791" s="264">
        <f>P2789/'Summary (banks)'!$P$33</f>
        <v>0</v>
      </c>
      <c r="Q2791" s="264">
        <f>Q2789/'Summary (banks)'!$Q$33</f>
        <v>0</v>
      </c>
      <c r="R2791" s="264">
        <f>R2789/'Summary (banks)'!$R$33</f>
        <v>0</v>
      </c>
      <c r="S2791" s="264">
        <f>S2789/'Summary (banks)'!$S$33</f>
        <v>6.5019505851755524E-3</v>
      </c>
      <c r="T2791" s="264">
        <f>T2789/'Summary (banks)'!$T$33</f>
        <v>0</v>
      </c>
      <c r="U2791" s="264">
        <f>U2789/'Summary (banks)'!$U$33</f>
        <v>0</v>
      </c>
      <c r="V2791" s="264">
        <f>V2789/'Summary (banks)'!$V$33</f>
        <v>0.10002847110183163</v>
      </c>
      <c r="W2791" s="264">
        <f>W2789/'Summary (banks)'!$W$33</f>
        <v>0</v>
      </c>
      <c r="X2791" s="264">
        <f>X2789/'Summary (banks)'!$X$33</f>
        <v>0</v>
      </c>
      <c r="Z2791" s="397"/>
    </row>
    <row r="2792" spans="1:26" s="204" customFormat="1" ht="15.75" thickBot="1" x14ac:dyDescent="0.3">
      <c r="A2792" s="683"/>
      <c r="B2792" s="685"/>
      <c r="C2792" s="188" t="s">
        <v>400</v>
      </c>
      <c r="D2792" s="203">
        <f>SUM(E2792:X2792)</f>
        <v>178.28906000000001</v>
      </c>
      <c r="E2792" s="203">
        <f>HSBC!F39</f>
        <v>27.9496</v>
      </c>
      <c r="F2792" s="203">
        <f>Barclays!G26</f>
        <v>41.339460000000003</v>
      </c>
      <c r="G2792" s="203"/>
      <c r="H2792" s="203"/>
      <c r="I2792" s="203"/>
      <c r="J2792" s="188">
        <f>'BNP Paribas'!F41</f>
        <v>0</v>
      </c>
      <c r="K2792" s="188"/>
      <c r="L2792" s="188">
        <f>'Société Générale'!F54</f>
        <v>1</v>
      </c>
      <c r="M2792" s="188">
        <f>'BPCE group'!F42</f>
        <v>3</v>
      </c>
      <c r="N2792" s="188"/>
      <c r="O2792" s="188">
        <f>'Deutsche Bank'!F36</f>
        <v>17</v>
      </c>
      <c r="P2792" s="188"/>
      <c r="Q2792" s="188"/>
      <c r="R2792" s="188">
        <f>ING!H24</f>
        <v>0</v>
      </c>
      <c r="S2792" s="188">
        <f>Rabobank!G29</f>
        <v>2</v>
      </c>
      <c r="T2792" s="188"/>
      <c r="U2792" s="188"/>
      <c r="V2792" s="188">
        <f>Santander!F25</f>
        <v>86</v>
      </c>
      <c r="W2792" s="188"/>
      <c r="X2792" s="188"/>
      <c r="Y2792" s="188"/>
      <c r="Z2792" s="404"/>
    </row>
    <row r="2793" spans="1:26" s="23" customFormat="1" x14ac:dyDescent="0.25">
      <c r="A2793" s="683"/>
      <c r="B2793" s="685"/>
      <c r="C2793" s="189" t="s">
        <v>401</v>
      </c>
      <c r="D2793" s="230">
        <f>D2792/'Summary (banks)'!$D$42</f>
        <v>6.3908881585774289E-3</v>
      </c>
      <c r="E2793" s="230">
        <f>E2792/'Summary (banks)'!$E$42</f>
        <v>9.212481426448739E-3</v>
      </c>
      <c r="F2793" s="230">
        <f>F2792/'Summary (banks)'!$F$42</f>
        <v>2.5641025641025647E-2</v>
      </c>
      <c r="G2793" s="230">
        <f>G2792/'Summary (banks)'!$G$42</f>
        <v>0</v>
      </c>
      <c r="H2793" s="230">
        <f>H2792/'Summary (banks)'!$H$42</f>
        <v>0</v>
      </c>
      <c r="I2793" s="230">
        <f>I2792/'Summary (banks)'!$I$42</f>
        <v>0</v>
      </c>
      <c r="J2793" s="230">
        <f>J2792/'Summary (banks)'!$J$42</f>
        <v>0</v>
      </c>
      <c r="K2793" s="230">
        <f>K2792/'Summary (banks)'!$K$42</f>
        <v>0</v>
      </c>
      <c r="L2793" s="230">
        <f>L2792/'Summary (banks)'!$L$42</f>
        <v>5.8411214953271024E-4</v>
      </c>
      <c r="M2793" s="230">
        <f>M2792/'Summary (banks)'!$M$42</f>
        <v>1.2919896640826874E-3</v>
      </c>
      <c r="N2793" s="230">
        <f>N2792/'Summary (banks)'!$N$42</f>
        <v>0</v>
      </c>
      <c r="O2793" s="230">
        <f>O2792/'Summary (banks)'!$O$42</f>
        <v>2.0166073546856466E-2</v>
      </c>
      <c r="P2793" s="230">
        <f>P2792/'Summary (banks)'!$P$42</f>
        <v>0</v>
      </c>
      <c r="Q2793" s="230">
        <f>Q2792/'Summary (banks)'!$Q$42</f>
        <v>0</v>
      </c>
      <c r="R2793" s="230">
        <f>R2792/'Summary (banks)'!$R$42</f>
        <v>0</v>
      </c>
      <c r="S2793" s="230">
        <f>S2792/'Summary (banks)'!$S$42</f>
        <v>3.0534351145038168E-3</v>
      </c>
      <c r="T2793" s="230">
        <f>T2792/'Summary (banks)'!$T$42</f>
        <v>0</v>
      </c>
      <c r="U2793" s="230">
        <f>U2792/'Summary (banks)'!$U$42</f>
        <v>0</v>
      </c>
      <c r="V2793" s="230">
        <f>V2792/'Summary (banks)'!$V$42</f>
        <v>3.9002267573696146E-2</v>
      </c>
      <c r="W2793" s="230">
        <f>W2792/'Summary (banks)'!$W$42</f>
        <v>0</v>
      </c>
      <c r="X2793" s="230">
        <f>X2792/'Summary (banks)'!$X$42</f>
        <v>0</v>
      </c>
      <c r="Y2793" s="204"/>
      <c r="Z2793" s="397"/>
    </row>
    <row r="2794" spans="1:26" s="360" customFormat="1" ht="15.75" thickBot="1" x14ac:dyDescent="0.3">
      <c r="A2794" s="683"/>
      <c r="B2794" s="685"/>
      <c r="C2794" s="359" t="s">
        <v>402</v>
      </c>
      <c r="D2794" s="264">
        <f>D2792/'Summary (banks)'!$D$46</f>
        <v>9.5668469381964098E-3</v>
      </c>
      <c r="E2794" s="264">
        <f>E2792/'Summary (banks)'!$E$46</f>
        <v>9.5649490897871045E-3</v>
      </c>
      <c r="F2794" s="264">
        <f>F2792/'Summary (banks)'!$F$46</f>
        <v>2.9673590504451047E-2</v>
      </c>
      <c r="G2794" s="264">
        <f>G2792/'Summary (banks)'!$G$46</f>
        <v>0</v>
      </c>
      <c r="H2794" s="264">
        <f>H2792/'Summary (banks)'!$H$46</f>
        <v>0</v>
      </c>
      <c r="I2794" s="264">
        <f>I2792/'Summary (banks)'!$I$46</f>
        <v>0</v>
      </c>
      <c r="J2794" s="264">
        <f>J2792/'Summary (banks)'!$J$46</f>
        <v>0</v>
      </c>
      <c r="K2794" s="264">
        <f>K2792/'Summary (banks)'!$K$46</f>
        <v>0</v>
      </c>
      <c r="L2794" s="264">
        <f>L2792/'Summary (banks)'!$L$46</f>
        <v>8.8339222614840988E-4</v>
      </c>
      <c r="M2794" s="264">
        <f>M2792/'Summary (banks)'!$M$46</f>
        <v>5.3380782918149468E-3</v>
      </c>
      <c r="N2794" s="264">
        <f>N2792/'Summary (banks)'!$N$46</f>
        <v>0</v>
      </c>
      <c r="O2794" s="264">
        <f>O2792/'Summary (banks)'!$O$46</f>
        <v>1.3589128697042365E-2</v>
      </c>
      <c r="P2794" s="264">
        <f>P2792/'Summary (banks)'!$P$46</f>
        <v>0</v>
      </c>
      <c r="Q2794" s="264">
        <f>Q2792/'Summary (banks)'!$Q$46</f>
        <v>0</v>
      </c>
      <c r="R2794" s="264">
        <f>R2792/'Summary (banks)'!$R$46</f>
        <v>0</v>
      </c>
      <c r="S2794" s="264">
        <f>S2792/'Summary (banks)'!$S$46</f>
        <v>4.6403712296983757E-3</v>
      </c>
      <c r="T2794" s="264">
        <f>T2792/'Summary (banks)'!$T$46</f>
        <v>0</v>
      </c>
      <c r="U2794" s="264">
        <f>U2792/'Summary (banks)'!$U$46</f>
        <v>0</v>
      </c>
      <c r="V2794" s="264">
        <f>V2792/'Summary (banks)'!$V$46</f>
        <v>4.0262172284644196E-2</v>
      </c>
      <c r="W2794" s="264">
        <f>W2792/'Summary (banks)'!$W$46</f>
        <v>0</v>
      </c>
      <c r="X2794" s="264">
        <f>X2792/'Summary (banks)'!$X$46</f>
        <v>0</v>
      </c>
      <c r="Z2794" s="397"/>
    </row>
    <row r="2795" spans="1:26" s="204" customFormat="1" ht="15.75" thickBot="1" x14ac:dyDescent="0.3">
      <c r="A2795" s="683"/>
      <c r="B2795" s="685"/>
      <c r="C2795" s="188" t="s">
        <v>3</v>
      </c>
      <c r="D2795" s="188">
        <f>SUM(E2795:X2795)</f>
        <v>34413</v>
      </c>
      <c r="E2795" s="188">
        <f>HSBC!D39</f>
        <v>16453</v>
      </c>
      <c r="F2795" s="188">
        <f>Barclays!E26</f>
        <v>66</v>
      </c>
      <c r="G2795" s="188"/>
      <c r="H2795" s="188"/>
      <c r="I2795" s="188"/>
      <c r="J2795" s="188">
        <f>'BNP Paribas'!D41</f>
        <v>201</v>
      </c>
      <c r="K2795" s="188"/>
      <c r="L2795" s="188">
        <f>'Société Générale'!D54</f>
        <v>99</v>
      </c>
      <c r="M2795" s="188">
        <f>'BPCE group'!D42</f>
        <v>52</v>
      </c>
      <c r="N2795" s="188"/>
      <c r="O2795" s="188">
        <f>'Deutsche Bank'!D36</f>
        <v>131</v>
      </c>
      <c r="P2795" s="188"/>
      <c r="Q2795" s="188"/>
      <c r="R2795" s="188">
        <f>ING!F24</f>
        <v>8</v>
      </c>
      <c r="S2795" s="188">
        <f>Rabobank!E29</f>
        <v>58</v>
      </c>
      <c r="T2795" s="188"/>
      <c r="U2795" s="188"/>
      <c r="V2795" s="188">
        <f>Santander!D25</f>
        <v>17345</v>
      </c>
      <c r="W2795" s="188"/>
      <c r="X2795" s="188"/>
      <c r="Y2795" s="188"/>
      <c r="Z2795" s="404"/>
    </row>
    <row r="2796" spans="1:26" s="23" customFormat="1" x14ac:dyDescent="0.25">
      <c r="A2796" s="683"/>
      <c r="B2796" s="685"/>
      <c r="C2796" s="189" t="s">
        <v>337</v>
      </c>
      <c r="D2796" s="230">
        <f>D2795/'Summary (banks)'!$D$16</f>
        <v>1.6405782951486786E-2</v>
      </c>
      <c r="E2796" s="230">
        <f>E2795/'Summary (banks)'!$E$16</f>
        <v>6.3536380978861107E-2</v>
      </c>
      <c r="F2796" s="230">
        <f>F2795/'Summary (banks)'!$F$16</f>
        <v>5.0420168067226889E-4</v>
      </c>
      <c r="G2796" s="230">
        <f>G2795/'Summary (banks)'!$G$16</f>
        <v>0</v>
      </c>
      <c r="H2796" s="230">
        <f>H2795/'Summary (banks)'!$H$16</f>
        <v>0</v>
      </c>
      <c r="I2796" s="230">
        <f>I2795/'Summary (banks)'!$I$16</f>
        <v>0</v>
      </c>
      <c r="J2796" s="230">
        <f>J2795/'Summary (banks)'!$J$16</f>
        <v>1.1071269230133682E-3</v>
      </c>
      <c r="K2796" s="230">
        <f>K2795/'Summary (banks)'!$K$16</f>
        <v>0</v>
      </c>
      <c r="L2796" s="230">
        <f>L2795/'Summary (banks)'!$L$16</f>
        <v>7.5161711561237817E-4</v>
      </c>
      <c r="M2796" s="230">
        <f>M2795/'Summary (banks)'!$M$16</f>
        <v>5.054088465986956E-4</v>
      </c>
      <c r="N2796" s="230">
        <f>N2795/'Summary (banks)'!$N$16</f>
        <v>0</v>
      </c>
      <c r="O2796" s="230">
        <f>O2795/'Summary (banks)'!$O$16</f>
        <v>1.2956827060976214E-3</v>
      </c>
      <c r="P2796" s="230">
        <f>P2795/'Summary (banks)'!$P$16</f>
        <v>0</v>
      </c>
      <c r="Q2796" s="230">
        <f>Q2795/'Summary (banks)'!$Q$16</f>
        <v>0</v>
      </c>
      <c r="R2796" s="230">
        <f>R2795/'Summary (banks)'!$R$16</f>
        <v>1.5174506828528073E-4</v>
      </c>
      <c r="S2796" s="230">
        <f>S2795/'Summary (banks)'!$S$16</f>
        <v>1.2351989096175142E-3</v>
      </c>
      <c r="T2796" s="230">
        <f>T2795/'Summary (banks)'!$T$16</f>
        <v>0</v>
      </c>
      <c r="U2796" s="230">
        <f>U2795/'Summary (banks)'!$U$16</f>
        <v>0</v>
      </c>
      <c r="V2796" s="230">
        <f>V2795/'Summary (banks)'!$V$16</f>
        <v>9.4180825012081429E-2</v>
      </c>
      <c r="W2796" s="230">
        <f>W2795/'Summary (banks)'!$W$16</f>
        <v>0</v>
      </c>
      <c r="X2796" s="230">
        <f>X2795/'Summary (banks)'!$X$16</f>
        <v>0</v>
      </c>
      <c r="Y2796" s="204"/>
      <c r="Z2796" s="397"/>
    </row>
    <row r="2797" spans="1:26" s="365" customFormat="1" ht="15.75" thickBot="1" x14ac:dyDescent="0.3">
      <c r="A2797" s="683"/>
      <c r="B2797" s="685"/>
      <c r="C2797" s="359" t="s">
        <v>338</v>
      </c>
      <c r="D2797" s="264">
        <f>D2795/'Summary (banks)'!$D$20</f>
        <v>2.9356391005665179E-2</v>
      </c>
      <c r="E2797" s="264">
        <f>E2795/'Summary (banks)'!$E$20</f>
        <v>7.6741528487138222E-2</v>
      </c>
      <c r="F2797" s="264">
        <f>F2795/'Summary (banks)'!$F$20</f>
        <v>8.0215853569605487E-4</v>
      </c>
      <c r="G2797" s="264">
        <f>G2795/'Summary (banks)'!$G$20</f>
        <v>0</v>
      </c>
      <c r="H2797" s="264">
        <f>H2795/'Summary (banks)'!$H$20</f>
        <v>0</v>
      </c>
      <c r="I2797" s="264">
        <f>I2795/'Summary (banks)'!$I$20</f>
        <v>0</v>
      </c>
      <c r="J2797" s="264">
        <f>J2795/'Summary (banks)'!$J$20</f>
        <v>1.6135506141125471E-3</v>
      </c>
      <c r="K2797" s="264">
        <f>K2795/'Summary (banks)'!$K$20</f>
        <v>0</v>
      </c>
      <c r="L2797" s="264">
        <f>L2795/'Summary (banks)'!$L$20</f>
        <v>1.2358933386597422E-3</v>
      </c>
      <c r="M2797" s="264">
        <f>M2795/'Summary (banks)'!$M$20</f>
        <v>4.4616044616044613E-3</v>
      </c>
      <c r="N2797" s="264">
        <f>N2795/'Summary (banks)'!$N$20</f>
        <v>0</v>
      </c>
      <c r="O2797" s="264">
        <f>O2795/'Summary (banks)'!$O$20</f>
        <v>2.3668425236684251E-3</v>
      </c>
      <c r="P2797" s="264">
        <f>P2795/'Summary (banks)'!$P$20</f>
        <v>0</v>
      </c>
      <c r="Q2797" s="264">
        <f>Q2795/'Summary (banks)'!$Q$20</f>
        <v>0</v>
      </c>
      <c r="R2797" s="264">
        <f>R2795/'Summary (banks)'!$R$20</f>
        <v>2.0978654219331829E-4</v>
      </c>
      <c r="S2797" s="264">
        <f>S2795/'Summary (banks)'!$S$20</f>
        <v>4.867813680234998E-3</v>
      </c>
      <c r="T2797" s="264">
        <f>T2795/'Summary (banks)'!$T$20</f>
        <v>0</v>
      </c>
      <c r="U2797" s="264">
        <f>U2795/'Summary (banks)'!$U$20</f>
        <v>0</v>
      </c>
      <c r="V2797" s="264">
        <f>V2795/'Summary (banks)'!$V$20</f>
        <v>0.11238976472341557</v>
      </c>
      <c r="W2797" s="264">
        <f>W2795/'Summary (banks)'!$W$20</f>
        <v>0</v>
      </c>
      <c r="X2797" s="264">
        <f>X2795/'Summary (banks)'!$X$20</f>
        <v>0</v>
      </c>
      <c r="Y2797" s="360"/>
      <c r="Z2797" s="397"/>
    </row>
    <row r="2798" spans="1:26" s="230" customFormat="1" ht="15" customHeight="1" thickTop="1" thickBot="1" x14ac:dyDescent="0.3">
      <c r="A2798" s="683"/>
      <c r="B2798" s="685"/>
      <c r="C2798" s="190" t="s">
        <v>405</v>
      </c>
      <c r="D2798" s="188"/>
      <c r="E2798" s="190"/>
      <c r="F2798" s="190"/>
      <c r="G2798" s="190"/>
      <c r="H2798" s="188"/>
      <c r="I2798" s="188"/>
      <c r="J2798" s="190"/>
      <c r="K2798" s="190"/>
      <c r="L2798" s="190"/>
      <c r="M2798" s="190"/>
      <c r="N2798" s="190"/>
      <c r="O2798" s="190"/>
      <c r="P2798" s="188"/>
      <c r="Q2798" s="188"/>
      <c r="R2798" s="190"/>
      <c r="S2798" s="190"/>
      <c r="T2798" s="188"/>
      <c r="U2798" s="188"/>
      <c r="V2798" s="188"/>
      <c r="W2798" s="188"/>
      <c r="X2798" s="188"/>
      <c r="Y2798" s="190"/>
      <c r="Z2798" s="405"/>
    </row>
    <row r="2799" spans="1:26" s="204" customFormat="1" ht="15.75" thickBot="1" x14ac:dyDescent="0.3">
      <c r="A2799" s="683"/>
      <c r="B2799" s="686"/>
      <c r="C2799" s="191" t="s">
        <v>406</v>
      </c>
      <c r="D2799" s="192"/>
      <c r="E2799" s="192"/>
      <c r="F2799" s="192"/>
      <c r="G2799" s="192"/>
      <c r="H2799" s="192"/>
      <c r="I2799" s="192"/>
      <c r="J2799" s="192"/>
      <c r="K2799" s="192"/>
      <c r="L2799" s="192"/>
      <c r="M2799" s="192"/>
      <c r="N2799" s="192"/>
      <c r="O2799" s="192"/>
      <c r="P2799" s="192"/>
      <c r="Q2799" s="192"/>
      <c r="R2799" s="192"/>
      <c r="S2799" s="192"/>
      <c r="T2799" s="192"/>
      <c r="U2799" s="192"/>
      <c r="V2799" s="192"/>
      <c r="W2799" s="192"/>
      <c r="X2799" s="192"/>
      <c r="Y2799" s="192"/>
      <c r="Z2799" s="398"/>
    </row>
    <row r="2800" spans="1:26" s="23" customFormat="1" ht="16.5" thickTop="1" thickBot="1" x14ac:dyDescent="0.3">
      <c r="A2800" s="683"/>
      <c r="B2800" s="687" t="s">
        <v>82</v>
      </c>
      <c r="C2800" s="200" t="s">
        <v>91</v>
      </c>
      <c r="D2800" s="200">
        <f>D2792/D2789</f>
        <v>0.15226682523384222</v>
      </c>
      <c r="E2800" s="200">
        <f>E2792/E2789</f>
        <v>0.96875</v>
      </c>
      <c r="F2800" s="200">
        <f t="shared" ref="F2800:X2800" si="189">F2792/F2789</f>
        <v>1.875</v>
      </c>
      <c r="G2800" s="200" t="e">
        <f t="shared" si="189"/>
        <v>#DIV/0!</v>
      </c>
      <c r="H2800" s="200" t="e">
        <f t="shared" si="189"/>
        <v>#DIV/0!</v>
      </c>
      <c r="I2800" s="200" t="e">
        <f t="shared" si="189"/>
        <v>#DIV/0!</v>
      </c>
      <c r="J2800" s="200">
        <f t="shared" si="189"/>
        <v>0</v>
      </c>
      <c r="K2800" s="200" t="e">
        <f t="shared" si="189"/>
        <v>#DIV/0!</v>
      </c>
      <c r="L2800" s="200">
        <f t="shared" si="189"/>
        <v>0.33333333333333331</v>
      </c>
      <c r="M2800" s="200">
        <f t="shared" si="189"/>
        <v>-0.75</v>
      </c>
      <c r="N2800" s="200" t="e">
        <f t="shared" si="189"/>
        <v>#DIV/0!</v>
      </c>
      <c r="O2800" s="200">
        <f t="shared" si="189"/>
        <v>0.28813559322033899</v>
      </c>
      <c r="P2800" s="200" t="e">
        <f t="shared" si="189"/>
        <v>#DIV/0!</v>
      </c>
      <c r="Q2800" s="200" t="e">
        <f t="shared" si="189"/>
        <v>#DIV/0!</v>
      </c>
      <c r="R2800" s="200" t="e">
        <f t="shared" si="189"/>
        <v>#DIV/0!</v>
      </c>
      <c r="S2800" s="200">
        <f t="shared" si="189"/>
        <v>0.4</v>
      </c>
      <c r="T2800" s="200" t="e">
        <f t="shared" si="189"/>
        <v>#DIV/0!</v>
      </c>
      <c r="U2800" s="200" t="e">
        <f t="shared" si="189"/>
        <v>#DIV/0!</v>
      </c>
      <c r="V2800" s="200">
        <f t="shared" si="189"/>
        <v>8.1593927893738136E-2</v>
      </c>
      <c r="W2800" s="200" t="e">
        <f t="shared" si="189"/>
        <v>#DIV/0!</v>
      </c>
      <c r="X2800" s="200" t="e">
        <f t="shared" si="189"/>
        <v>#DIV/0!</v>
      </c>
      <c r="Y2800" s="200"/>
      <c r="Z2800" s="406" t="e">
        <f>MEDIAN(E2800:X2800)</f>
        <v>#DIV/0!</v>
      </c>
    </row>
    <row r="2801" spans="1:26" s="204" customFormat="1" ht="15.75" thickBot="1" x14ac:dyDescent="0.3">
      <c r="A2801" s="683"/>
      <c r="B2801" s="688"/>
      <c r="C2801" s="193" t="s">
        <v>407</v>
      </c>
      <c r="Z2801" s="397"/>
    </row>
    <row r="2802" spans="1:26" s="204" customFormat="1" ht="15.75" thickBot="1" x14ac:dyDescent="0.3">
      <c r="A2802" s="683"/>
      <c r="B2802" s="688"/>
      <c r="C2802" s="188" t="s">
        <v>497</v>
      </c>
      <c r="D2802" s="392">
        <f t="shared" ref="D2802:X2802" si="190">D2789/D2795</f>
        <v>3.4024900822363646E-2</v>
      </c>
      <c r="E2802" s="188">
        <f t="shared" si="190"/>
        <v>1.7535525436090682E-3</v>
      </c>
      <c r="F2802" s="188">
        <f t="shared" si="190"/>
        <v>0.33405624242424242</v>
      </c>
      <c r="G2802" s="188" t="e">
        <f t="shared" si="190"/>
        <v>#DIV/0!</v>
      </c>
      <c r="H2802" s="188" t="e">
        <f t="shared" si="190"/>
        <v>#DIV/0!</v>
      </c>
      <c r="I2802" s="188" t="e">
        <f t="shared" si="190"/>
        <v>#DIV/0!</v>
      </c>
      <c r="J2802" s="188">
        <f t="shared" si="190"/>
        <v>1.4925373134328358E-2</v>
      </c>
      <c r="K2802" s="188" t="e">
        <f t="shared" si="190"/>
        <v>#DIV/0!</v>
      </c>
      <c r="L2802" s="188">
        <f t="shared" si="190"/>
        <v>3.0303030303030304E-2</v>
      </c>
      <c r="M2802" s="188">
        <f t="shared" si="190"/>
        <v>-7.6923076923076927E-2</v>
      </c>
      <c r="N2802" s="188" t="e">
        <f t="shared" si="190"/>
        <v>#DIV/0!</v>
      </c>
      <c r="O2802" s="188">
        <f t="shared" si="190"/>
        <v>0.45038167938931295</v>
      </c>
      <c r="P2802" s="188" t="e">
        <f t="shared" si="190"/>
        <v>#DIV/0!</v>
      </c>
      <c r="Q2802" s="188" t="e">
        <f t="shared" si="190"/>
        <v>#DIV/0!</v>
      </c>
      <c r="R2802" s="188">
        <f t="shared" si="190"/>
        <v>0</v>
      </c>
      <c r="S2802" s="188">
        <f t="shared" si="190"/>
        <v>8.6206896551724144E-2</v>
      </c>
      <c r="T2802" s="188" t="e">
        <f t="shared" si="190"/>
        <v>#DIV/0!</v>
      </c>
      <c r="U2802" s="188" t="e">
        <f t="shared" si="190"/>
        <v>#DIV/0!</v>
      </c>
      <c r="V2802" s="188">
        <f t="shared" si="190"/>
        <v>6.0766791582588645E-2</v>
      </c>
      <c r="W2802" s="188" t="e">
        <f t="shared" si="190"/>
        <v>#DIV/0!</v>
      </c>
      <c r="X2802" s="188" t="e">
        <f t="shared" si="190"/>
        <v>#DIV/0!</v>
      </c>
      <c r="Y2802" s="188"/>
      <c r="Z2802" s="404"/>
    </row>
    <row r="2803" spans="1:26" s="204" customFormat="1" x14ac:dyDescent="0.25">
      <c r="A2803" s="683"/>
      <c r="B2803" s="688"/>
      <c r="C2803" s="189" t="s">
        <v>445</v>
      </c>
      <c r="D2803" s="234">
        <f>D2802/'Summary (banks)'!$D$81</f>
        <v>0.75670089289895659</v>
      </c>
      <c r="E2803" s="230">
        <f>E2802/'Summary (banks)'!$E$81</f>
        <v>2.6694676057117436E-2</v>
      </c>
      <c r="F2803" s="230">
        <f>F2802/'Summary (banks)'!$F$81</f>
        <v>8.7661141804788194</v>
      </c>
      <c r="G2803" s="230" t="e">
        <f>G2802/'Summary (banks)'!$G$81</f>
        <v>#DIV/0!</v>
      </c>
      <c r="H2803" s="230" t="e">
        <f>H2802/'Summary (banks)'!$H$81</f>
        <v>#DIV/0!</v>
      </c>
      <c r="I2803" s="230" t="e">
        <f>I2802/'Summary (banks)'!$I$81</f>
        <v>#DIV/0!</v>
      </c>
      <c r="J2803" s="230">
        <f>J2802/'Summary (banks)'!$J$81</f>
        <v>0.27678410806031134</v>
      </c>
      <c r="K2803" s="230" t="e">
        <f>K2802/'Summary (banks)'!$K$81</f>
        <v>#DIV/0!</v>
      </c>
      <c r="L2803" s="230">
        <f>L2802/'Summary (banks)'!$L$81</f>
        <v>0.65314906552019958</v>
      </c>
      <c r="M2803" s="230">
        <f>M2802/'Summary (banks)'!$M$81</f>
        <v>-1.1984228672599357</v>
      </c>
      <c r="N2803" s="230" t="e">
        <f>N2802/'Summary (banks)'!$N$81</f>
        <v>#DIV/0!</v>
      </c>
      <c r="O2803" s="230">
        <f>O2802/'Summary (banks)'!$O$81</f>
        <v>-9.1108122638368325</v>
      </c>
      <c r="P2803" s="230" t="e">
        <f>P2802/'Summary (banks)'!$P$81</f>
        <v>#DIV/0!</v>
      </c>
      <c r="Q2803" s="230" t="e">
        <f>Q2802/'Summary (banks)'!$Q$81</f>
        <v>#DIV/0!</v>
      </c>
      <c r="R2803" s="230">
        <f>R2802/'Summary (banks)'!$R$81</f>
        <v>0</v>
      </c>
      <c r="S2803" s="230">
        <f>S2802/'Summary (banks)'!$S$81</f>
        <v>1.4109205418204109</v>
      </c>
      <c r="T2803" s="230" t="e">
        <f>T2802/'Summary (banks)'!$T$81</f>
        <v>#DIV/0!</v>
      </c>
      <c r="U2803" s="230" t="e">
        <f>U2802/'Summary (banks)'!$U$81</f>
        <v>#DIV/0!</v>
      </c>
      <c r="V2803" s="230">
        <f>V2802/'Summary (banks)'!$V$81</f>
        <v>1.1722255897549598</v>
      </c>
      <c r="W2803" s="230" t="e">
        <f>W2802/'Summary (banks)'!$W$81</f>
        <v>#DIV/0!</v>
      </c>
      <c r="X2803" s="230" t="e">
        <f>X2802/'Summary (banks)'!$X$81</f>
        <v>#DIV/0!</v>
      </c>
      <c r="Z2803" s="397"/>
    </row>
    <row r="2804" spans="1:26" s="364" customFormat="1" x14ac:dyDescent="0.25">
      <c r="A2804" s="683"/>
      <c r="B2804" s="688"/>
      <c r="C2804" s="359" t="s">
        <v>446</v>
      </c>
      <c r="D2804" s="363">
        <f>D2802/'Summary (banks)'!$D$84</f>
        <v>0.58927716844107603</v>
      </c>
      <c r="E2804" s="264">
        <f>E2802/'Summary (banks)'!$E$84</f>
        <v>2.1494027661423575E-2</v>
      </c>
      <c r="F2804" s="264">
        <f>F2802/'Summary (banks)'!$F$84</f>
        <v>8.5679475164011212</v>
      </c>
      <c r="G2804" s="264" t="e">
        <f>G2802/'Summary (banks)'!$G$84</f>
        <v>#DIV/0!</v>
      </c>
      <c r="H2804" s="264" t="e">
        <f>H2802/'Summary (banks)'!$H$84</f>
        <v>#DIV/0!</v>
      </c>
      <c r="I2804" s="264" t="e">
        <f>I2802/'Summary (banks)'!$I$84</f>
        <v>#DIV/0!</v>
      </c>
      <c r="J2804" s="264">
        <f>J2802/'Summary (banks)'!$J$84</f>
        <v>0.23699856358741664</v>
      </c>
      <c r="K2804" s="264" t="e">
        <f>K2802/'Summary (banks)'!$K$84</f>
        <v>#DIV/0!</v>
      </c>
      <c r="L2804" s="264">
        <f>L2802/'Summary (banks)'!$L$84</f>
        <v>0.54450290251097788</v>
      </c>
      <c r="M2804" s="264">
        <f>M2802/'Summary (banks)'!$M$84</f>
        <v>-0.51913055097768479</v>
      </c>
      <c r="N2804" s="264" t="e">
        <f>N2802/'Summary (banks)'!$N$84</f>
        <v>#DIV/0!</v>
      </c>
      <c r="O2804" s="264">
        <f>O2802/'Summary (banks)'!$O$84</f>
        <v>-33.192709974486938</v>
      </c>
      <c r="P2804" s="264" t="e">
        <f>P2802/'Summary (banks)'!$P$84</f>
        <v>#DIV/0!</v>
      </c>
      <c r="Q2804" s="264" t="e">
        <f>Q2802/'Summary (banks)'!$Q$84</f>
        <v>#DIV/0!</v>
      </c>
      <c r="R2804" s="264">
        <f>R2802/'Summary (banks)'!$R$84</f>
        <v>0</v>
      </c>
      <c r="S2804" s="264">
        <f>S2802/'Summary (banks)'!$S$84</f>
        <v>1.3357024348683917</v>
      </c>
      <c r="T2804" s="264" t="e">
        <f>T2802/'Summary (banks)'!$T$84</f>
        <v>#DIV/0!</v>
      </c>
      <c r="U2804" s="264" t="e">
        <f>U2802/'Summary (banks)'!$U$84</f>
        <v>#DIV/0!</v>
      </c>
      <c r="V2804" s="264">
        <f>V2802/'Summary (banks)'!$V$84</f>
        <v>0.89001406265059535</v>
      </c>
      <c r="W2804" s="264" t="e">
        <f>W2802/'Summary (banks)'!$W$84</f>
        <v>#DIV/0!</v>
      </c>
      <c r="X2804" s="264" t="e">
        <f>X2802/'Summary (banks)'!$X$84</f>
        <v>#DIV/0!</v>
      </c>
      <c r="Y2804" s="360"/>
      <c r="Z2804" s="397"/>
    </row>
    <row r="2805" spans="1:26" s="204" customFormat="1" ht="15.75" thickBot="1" x14ac:dyDescent="0.3">
      <c r="A2805" s="683"/>
      <c r="B2805" s="688"/>
      <c r="C2805" s="372" t="s">
        <v>447</v>
      </c>
      <c r="D2805" s="234">
        <f>D2802/'Summary (banks)'!$D$92</f>
        <v>0.81464434367957639</v>
      </c>
      <c r="E2805" s="230">
        <f>E2802/'Summary (banks)'!$E$86</f>
        <v>7.1465819224212981E-3</v>
      </c>
      <c r="F2805" s="230">
        <f>F2802/'Summary (banks)'!$F$86</f>
        <v>1.5443600087562934</v>
      </c>
      <c r="G2805" s="230" t="e">
        <f>G2802/'Summary (banks)'!$G$86</f>
        <v>#DIV/0!</v>
      </c>
      <c r="H2805" s="230" t="e">
        <f>H2802/'Summary (banks)'!$H$86</f>
        <v>#DIV/0!</v>
      </c>
      <c r="I2805" s="230" t="e">
        <f>I2802/'Summary (banks)'!$I$86</f>
        <v>#DIV/0!</v>
      </c>
      <c r="J2805" s="230">
        <f>J2802/'Summary (banks)'!$J$86</f>
        <v>0.13283392921324935</v>
      </c>
      <c r="K2805" s="230" t="e">
        <f>K2802/'Summary (banks)'!$K$86</f>
        <v>#DIV/0!</v>
      </c>
      <c r="L2805" s="230">
        <f>L2802/'Summary (banks)'!$L$86</f>
        <v>0.11622183082689788</v>
      </c>
      <c r="M2805" s="230">
        <f>M2802/'Summary (banks)'!$M$86</f>
        <v>-0.59550975340449031</v>
      </c>
      <c r="N2805" s="230" t="e">
        <f>N2802/'Summary (banks)'!$N$86</f>
        <v>#DIV/0!</v>
      </c>
      <c r="O2805" s="230">
        <f>O2802/'Summary (banks)'!$O$86</f>
        <v>1.6935015915044647</v>
      </c>
      <c r="P2805" s="230" t="e">
        <f>P2802/'Summary (banks)'!$P$86</f>
        <v>#DIV/0!</v>
      </c>
      <c r="Q2805" s="230" t="e">
        <f>Q2802/'Summary (banks)'!$Q$86</f>
        <v>#DIV/0!</v>
      </c>
      <c r="R2805" s="230">
        <f>R2802/'Summary (banks)'!$R$86</f>
        <v>0</v>
      </c>
      <c r="S2805" s="230">
        <f>S2802/'Summary (banks)'!$S$86</f>
        <v>0.54616606170598914</v>
      </c>
      <c r="T2805" s="230" t="e">
        <f>T2802/'Summary (banks)'!$T$86</f>
        <v>#DIV/0!</v>
      </c>
      <c r="U2805" s="230" t="e">
        <f>U2802/'Summary (banks)'!$U$86</f>
        <v>#DIV/0!</v>
      </c>
      <c r="V2805" s="230">
        <f>V2802/'Summary (banks)'!$V$86</f>
        <v>0.38547768402697336</v>
      </c>
      <c r="W2805" s="230" t="e">
        <f>W2802/'Summary (banks)'!$W$86</f>
        <v>#DIV/0!</v>
      </c>
      <c r="X2805" s="230" t="e">
        <f>X2802/'Summary (banks)'!$X$86</f>
        <v>#DIV/0!</v>
      </c>
      <c r="Z2805" s="397"/>
    </row>
    <row r="2806" spans="1:26" s="230" customFormat="1" ht="15.75" thickBot="1" x14ac:dyDescent="0.3">
      <c r="A2806" s="683"/>
      <c r="B2806" s="688"/>
      <c r="C2806" s="201" t="s">
        <v>498</v>
      </c>
      <c r="D2806" s="201">
        <f t="shared" ref="D2806:X2806" si="191">D2789/D2786</f>
        <v>0.21508778394571806</v>
      </c>
      <c r="E2806" s="201">
        <f t="shared" si="191"/>
        <v>1.6235413495687467E-2</v>
      </c>
      <c r="F2806" s="201">
        <f t="shared" si="191"/>
        <v>0.34042553191489366</v>
      </c>
      <c r="G2806" s="201" t="e">
        <f t="shared" si="191"/>
        <v>#DIV/0!</v>
      </c>
      <c r="H2806" s="201" t="e">
        <f t="shared" si="191"/>
        <v>#DIV/0!</v>
      </c>
      <c r="I2806" s="201" t="e">
        <f t="shared" si="191"/>
        <v>#DIV/0!</v>
      </c>
      <c r="J2806" s="201">
        <f t="shared" si="191"/>
        <v>0.15789473684210525</v>
      </c>
      <c r="K2806" s="201" t="e">
        <f t="shared" si="191"/>
        <v>#DIV/0!</v>
      </c>
      <c r="L2806" s="201">
        <f t="shared" si="191"/>
        <v>0.3</v>
      </c>
      <c r="M2806" s="201" t="e">
        <f t="shared" si="191"/>
        <v>#DIV/0!</v>
      </c>
      <c r="N2806" s="201" t="e">
        <f t="shared" si="191"/>
        <v>#DIV/0!</v>
      </c>
      <c r="O2806" s="201">
        <f t="shared" si="191"/>
        <v>0.62105263157894741</v>
      </c>
      <c r="P2806" s="201" t="e">
        <f t="shared" si="191"/>
        <v>#DIV/0!</v>
      </c>
      <c r="Q2806" s="201" t="e">
        <f t="shared" si="191"/>
        <v>#DIV/0!</v>
      </c>
      <c r="R2806" s="201" t="e">
        <f t="shared" si="191"/>
        <v>#DIV/0!</v>
      </c>
      <c r="S2806" s="201">
        <f t="shared" si="191"/>
        <v>0.45454545454545453</v>
      </c>
      <c r="T2806" s="201" t="e">
        <f t="shared" si="191"/>
        <v>#DIV/0!</v>
      </c>
      <c r="U2806" s="201" t="e">
        <f t="shared" si="191"/>
        <v>#DIV/0!</v>
      </c>
      <c r="V2806" s="201">
        <f t="shared" si="191"/>
        <v>0.30400922988174212</v>
      </c>
      <c r="W2806" s="201" t="e">
        <f t="shared" si="191"/>
        <v>#DIV/0!</v>
      </c>
      <c r="X2806" s="201" t="e">
        <f t="shared" si="191"/>
        <v>#DIV/0!</v>
      </c>
      <c r="Y2806" s="201"/>
      <c r="Z2806" s="407"/>
    </row>
    <row r="2807" spans="1:26" s="230" customFormat="1" x14ac:dyDescent="0.25">
      <c r="A2807" s="683"/>
      <c r="B2807" s="688"/>
      <c r="C2807" s="382" t="s">
        <v>445</v>
      </c>
      <c r="D2807" s="230">
        <f>D2806/'Summary (banks)'!$D$94</f>
        <v>1.1137810201485663</v>
      </c>
      <c r="E2807" s="230">
        <f>E2806/'Summary (banks)'!$E$94</f>
        <v>5.1459041026242144E-2</v>
      </c>
      <c r="F2807" s="230">
        <f>F2806/'Summary (banks)'!$F$94</f>
        <v>2.756976607499706</v>
      </c>
      <c r="G2807" s="230" t="e">
        <f>G2806/'Summary (banks)'!$G$94</f>
        <v>#DIV/0!</v>
      </c>
      <c r="H2807" s="230" t="e">
        <f>H2806/'Summary (banks)'!$H$94</f>
        <v>#DIV/0!</v>
      </c>
      <c r="I2807" s="230" t="e">
        <f>I2806/'Summary (banks)'!$I$94</f>
        <v>#DIV/0!</v>
      </c>
      <c r="J2807" s="230">
        <f>J2806/'Summary (banks)'!$J$94</f>
        <v>0.69251115531423035</v>
      </c>
      <c r="K2807" s="230" t="e">
        <f>K2806/'Summary (banks)'!$K$94</f>
        <v>#DIV/0!</v>
      </c>
      <c r="L2807" s="230">
        <f>L2806/'Summary (banks)'!$L$94</f>
        <v>1.2588610702012764</v>
      </c>
      <c r="M2807" s="230" t="e">
        <f>M2806/'Summary (banks)'!$M$94</f>
        <v>#DIV/0!</v>
      </c>
      <c r="N2807" s="230" t="e">
        <f>N2806/'Summary (banks)'!$N$94</f>
        <v>#DIV/0!</v>
      </c>
      <c r="O2807" s="230">
        <f>O2806/'Summary (banks)'!$O$94</f>
        <v>-4.3089720098565749</v>
      </c>
      <c r="P2807" s="230" t="e">
        <f>P2806/'Summary (banks)'!$P$94</f>
        <v>#DIV/0!</v>
      </c>
      <c r="Q2807" s="230" t="e">
        <f>Q2806/'Summary (banks)'!$Q$94</f>
        <v>#DIV/0!</v>
      </c>
      <c r="R2807" s="230" t="e">
        <f>R2806/'Summary (banks)'!$R$94</f>
        <v>#DIV/0!</v>
      </c>
      <c r="S2807" s="230">
        <f>S2806/'Summary (banks)'!$S$94</f>
        <v>2.0618524034348362</v>
      </c>
      <c r="T2807" s="230" t="e">
        <f>T2806/'Summary (banks)'!$T$94</f>
        <v>#DIV/0!</v>
      </c>
      <c r="U2807" s="230" t="e">
        <f>U2806/'Summary (banks)'!$U$94</f>
        <v>#DIV/0!</v>
      </c>
      <c r="V2807" s="230">
        <f>V2806/'Summary (banks)'!$V$94</f>
        <v>1.4614542375010533</v>
      </c>
      <c r="W2807" s="230" t="e">
        <f>W2806/'Summary (banks)'!$W$94</f>
        <v>#DIV/0!</v>
      </c>
      <c r="X2807" s="230" t="e">
        <f>X2806/'Summary (banks)'!$X$94</f>
        <v>#DIV/0!</v>
      </c>
      <c r="Z2807" s="399"/>
    </row>
    <row r="2808" spans="1:26" s="386" customFormat="1" x14ac:dyDescent="0.25">
      <c r="A2808" s="683"/>
      <c r="B2808" s="688"/>
      <c r="C2808" s="383" t="s">
        <v>446</v>
      </c>
      <c r="D2808" s="264">
        <f>D2806/'Summary (banks)'!$D$97</f>
        <v>0.81464306500728301</v>
      </c>
      <c r="E2808" s="264">
        <f>E2806/'Summary (banks)'!$E$97</f>
        <v>3.7419280599622351E-2</v>
      </c>
      <c r="F2808" s="264">
        <f>F2806/'Summary (banks)'!$F$97</f>
        <v>2.0489873510272711</v>
      </c>
      <c r="G2808" s="264" t="e">
        <f>G2806/'Summary (banks)'!$G$97</f>
        <v>#DIV/0!</v>
      </c>
      <c r="H2808" s="264" t="e">
        <f>H2806/'Summary (banks)'!$H$97</f>
        <v>#DIV/0!</v>
      </c>
      <c r="I2808" s="264" t="e">
        <f>I2806/'Summary (banks)'!$I$97</f>
        <v>#DIV/0!</v>
      </c>
      <c r="J2808" s="264">
        <f>J2806/'Summary (banks)'!$J$97</f>
        <v>0.57629063097514333</v>
      </c>
      <c r="K2808" s="264" t="e">
        <f>K2806/'Summary (banks)'!$K$97</f>
        <v>#DIV/0!</v>
      </c>
      <c r="L2808" s="264">
        <f>L2806/'Summary (banks)'!$L$97</f>
        <v>0.91157469717362039</v>
      </c>
      <c r="M2808" s="264" t="e">
        <f>M2806/'Summary (banks)'!$M$97</f>
        <v>#DIV/0!</v>
      </c>
      <c r="N2808" s="264" t="e">
        <f>N2806/'Summary (banks)'!$N$97</f>
        <v>#DIV/0!</v>
      </c>
      <c r="O2808" s="264">
        <f>O2806/'Summary (banks)'!$O$97</f>
        <v>-19.985324830051162</v>
      </c>
      <c r="P2808" s="264" t="e">
        <f>P2806/'Summary (banks)'!$P$97</f>
        <v>#DIV/0!</v>
      </c>
      <c r="Q2808" s="264" t="e">
        <f>Q2806/'Summary (banks)'!$Q$97</f>
        <v>#DIV/0!</v>
      </c>
      <c r="R2808" s="264" t="e">
        <f>R2806/'Summary (banks)'!$R$97</f>
        <v>#DIV/0!</v>
      </c>
      <c r="S2808" s="264">
        <f>S2806/'Summary (banks)'!$S$97</f>
        <v>2.4476888521101783</v>
      </c>
      <c r="T2808" s="264" t="e">
        <f>T2806/'Summary (banks)'!$T$97</f>
        <v>#DIV/0!</v>
      </c>
      <c r="U2808" s="264" t="e">
        <f>U2806/'Summary (banks)'!$U$97</f>
        <v>#DIV/0!</v>
      </c>
      <c r="V2808" s="264">
        <f>V2806/'Summary (banks)'!$V$97</f>
        <v>1.163988646706748</v>
      </c>
      <c r="W2808" s="264" t="e">
        <f>W2806/'Summary (banks)'!$W$97</f>
        <v>#DIV/0!</v>
      </c>
      <c r="X2808" s="264" t="e">
        <f>X2806/'Summary (banks)'!$X$97</f>
        <v>#DIV/0!</v>
      </c>
      <c r="Y2808" s="264"/>
      <c r="Z2808" s="399"/>
    </row>
    <row r="2809" spans="1:26" s="230" customFormat="1" x14ac:dyDescent="0.25">
      <c r="A2809" s="683"/>
      <c r="B2809" s="688"/>
      <c r="C2809" s="385" t="s">
        <v>447</v>
      </c>
      <c r="D2809" s="230">
        <f>D2806/'Summary (banks)'!$D$105</f>
        <v>0.99142916496877753</v>
      </c>
      <c r="E2809" s="230">
        <f>E2806/'Summary (banks)'!$E$99</f>
        <v>2.8930672092585413E-2</v>
      </c>
      <c r="F2809" s="230">
        <f>F2806/'Summary (banks)'!$F$99</f>
        <v>0.83859209977384008</v>
      </c>
      <c r="G2809" s="230" t="e">
        <f>G2806/'Summary (banks)'!$G$99</f>
        <v>#DIV/0!</v>
      </c>
      <c r="H2809" s="230" t="e">
        <f>H2806/'Summary (banks)'!$H$99</f>
        <v>#DIV/0!</v>
      </c>
      <c r="I2809" s="230" t="e">
        <f>I2806/'Summary (banks)'!$I$99</f>
        <v>#DIV/0!</v>
      </c>
      <c r="J2809" s="230">
        <f>J2806/'Summary (banks)'!$J$99</f>
        <v>0.43481088653191913</v>
      </c>
      <c r="K2809" s="230" t="e">
        <f>K2806/'Summary (banks)'!$K$99</f>
        <v>#DIV/0!</v>
      </c>
      <c r="L2809" s="230">
        <f>L2806/'Summary (banks)'!$L$99</f>
        <v>0.58077496274217588</v>
      </c>
      <c r="M2809" s="230" t="e">
        <f>M2806/'Summary (banks)'!$M$99</f>
        <v>#DIV/0!</v>
      </c>
      <c r="N2809" s="230" t="e">
        <f>N2806/'Summary (banks)'!$N$99</f>
        <v>#DIV/0!</v>
      </c>
      <c r="O2809" s="230">
        <f>O2806/'Summary (banks)'!$O$99</f>
        <v>1.5835696251699358</v>
      </c>
      <c r="P2809" s="230" t="e">
        <f>P2806/'Summary (banks)'!$P$99</f>
        <v>#DIV/0!</v>
      </c>
      <c r="Q2809" s="230" t="e">
        <f>Q2806/'Summary (banks)'!$Q$99</f>
        <v>#DIV/0!</v>
      </c>
      <c r="R2809" s="230" t="e">
        <f>R2806/'Summary (banks)'!$R$99</f>
        <v>#DIV/0!</v>
      </c>
      <c r="S2809" s="230">
        <f>S2806/'Summary (banks)'!$S$99</f>
        <v>1.6477272727272727</v>
      </c>
      <c r="T2809" s="230" t="e">
        <f>T2806/'Summary (banks)'!$T$99</f>
        <v>#DIV/0!</v>
      </c>
      <c r="U2809" s="230" t="e">
        <f>U2806/'Summary (banks)'!$U$99</f>
        <v>#DIV/0!</v>
      </c>
      <c r="V2809" s="230">
        <f>V2806/'Summary (banks)'!$V$99</f>
        <v>0.75722544375452328</v>
      </c>
      <c r="W2809" s="230" t="e">
        <f>W2806/'Summary (banks)'!$W$99</f>
        <v>#DIV/0!</v>
      </c>
      <c r="X2809" s="230" t="e">
        <f>X2806/'Summary (banks)'!$X$99</f>
        <v>#DIV/0!</v>
      </c>
      <c r="Z2809" s="399"/>
    </row>
    <row r="2810" spans="1:26" s="51" customFormat="1" x14ac:dyDescent="0.25">
      <c r="A2810" s="422"/>
      <c r="B2810" s="423"/>
      <c r="C2810" s="424"/>
      <c r="D2810" s="425"/>
      <c r="E2810" s="426"/>
      <c r="F2810" s="426"/>
      <c r="G2810" s="426"/>
      <c r="H2810" s="426"/>
      <c r="I2810" s="426"/>
      <c r="J2810" s="426"/>
      <c r="K2810" s="426"/>
      <c r="L2810" s="426"/>
      <c r="M2810" s="426"/>
      <c r="N2810" s="426"/>
      <c r="O2810" s="426"/>
      <c r="P2810" s="426"/>
      <c r="Q2810" s="426"/>
      <c r="R2810" s="426"/>
      <c r="S2810" s="426"/>
      <c r="T2810" s="426"/>
      <c r="U2810" s="426"/>
      <c r="V2810" s="426"/>
      <c r="W2810" s="426"/>
      <c r="X2810" s="426"/>
      <c r="Y2810" s="97"/>
      <c r="Z2810" s="97"/>
    </row>
    <row r="2811" spans="1:26" s="51" customFormat="1" ht="15.75" thickBot="1" x14ac:dyDescent="0.3">
      <c r="A2811" s="422"/>
      <c r="B2811" s="423"/>
      <c r="C2811" s="424"/>
      <c r="D2811" s="425"/>
      <c r="E2811" s="426"/>
      <c r="F2811" s="426"/>
      <c r="G2811" s="426"/>
      <c r="H2811" s="426"/>
      <c r="I2811" s="426"/>
      <c r="J2811" s="426"/>
      <c r="K2811" s="426"/>
      <c r="L2811" s="426"/>
      <c r="M2811" s="426"/>
      <c r="N2811" s="426"/>
      <c r="O2811" s="426"/>
      <c r="P2811" s="426"/>
      <c r="Q2811" s="426"/>
      <c r="R2811" s="426"/>
      <c r="S2811" s="426"/>
      <c r="T2811" s="426"/>
      <c r="U2811" s="426"/>
      <c r="V2811" s="426"/>
      <c r="W2811" s="426"/>
      <c r="X2811" s="426"/>
      <c r="Y2811" s="97"/>
      <c r="Z2811" s="97"/>
    </row>
    <row r="2812" spans="1:26" s="204" customFormat="1" ht="15.75" thickBot="1" x14ac:dyDescent="0.3">
      <c r="A2812" s="682" t="s">
        <v>388</v>
      </c>
      <c r="B2812" s="684" t="s">
        <v>331</v>
      </c>
      <c r="C2812" s="188" t="s">
        <v>2</v>
      </c>
      <c r="D2812" s="203">
        <f>SUM(E2812:X2812)</f>
        <v>29</v>
      </c>
      <c r="E2812" s="203"/>
      <c r="F2812" s="203"/>
      <c r="G2812" s="203"/>
      <c r="H2812" s="203"/>
      <c r="I2812" s="203"/>
      <c r="J2812" s="188"/>
      <c r="K2812" s="188"/>
      <c r="L2812" s="188">
        <f>'Société Générale'!C55</f>
        <v>29</v>
      </c>
      <c r="M2812" s="188"/>
      <c r="N2812" s="188"/>
      <c r="O2812" s="188"/>
      <c r="P2812" s="188"/>
      <c r="Q2812" s="188"/>
      <c r="R2812" s="188"/>
      <c r="S2812" s="188"/>
      <c r="T2812" s="188"/>
      <c r="U2812" s="188"/>
      <c r="V2812" s="188"/>
      <c r="W2812" s="188"/>
      <c r="X2812" s="188"/>
      <c r="Y2812" s="188"/>
      <c r="Z2812" s="404"/>
    </row>
    <row r="2813" spans="1:26" s="23" customFormat="1" x14ac:dyDescent="0.25">
      <c r="A2813" s="683"/>
      <c r="B2813" s="685"/>
      <c r="C2813" s="189" t="s">
        <v>333</v>
      </c>
      <c r="D2813" s="230">
        <f>D2812/'Summary (banks)'!$D$3</f>
        <v>5.9376656061427944E-5</v>
      </c>
      <c r="E2813" s="230">
        <f>E2812/'Summary (banks)'!$E$3</f>
        <v>0</v>
      </c>
      <c r="F2813" s="230">
        <f>F2812/'Summary (banks)'!$F$3</f>
        <v>0</v>
      </c>
      <c r="G2813" s="230">
        <f>G2812/'Summary (banks)'!$G$3</f>
        <v>0</v>
      </c>
      <c r="H2813" s="230">
        <f>H2812/'Summary (banks)'!$H$3</f>
        <v>0</v>
      </c>
      <c r="I2813" s="230">
        <f>I2812/'Summary (banks)'!$I$3</f>
        <v>0</v>
      </c>
      <c r="J2813" s="230">
        <f>J2812/'Summary (banks)'!$J$3</f>
        <v>0</v>
      </c>
      <c r="K2813" s="230">
        <f>K2812/'Summary (banks)'!$K$3</f>
        <v>0</v>
      </c>
      <c r="L2813" s="230">
        <f>L2812/'Summary (banks)'!$L$3</f>
        <v>1.1309129197051826E-3</v>
      </c>
      <c r="M2813" s="230">
        <f>M2812/'Summary (banks)'!$M$3</f>
        <v>0</v>
      </c>
      <c r="N2813" s="230">
        <f>N2812/'Summary (banks)'!$N$3</f>
        <v>0</v>
      </c>
      <c r="O2813" s="230">
        <f>O2812/'Summary (banks)'!$O$3</f>
        <v>0</v>
      </c>
      <c r="P2813" s="230">
        <f>P2812/'Summary (banks)'!$P$3</f>
        <v>0</v>
      </c>
      <c r="Q2813" s="230">
        <f>Q2812/'Summary (banks)'!$Q$3</f>
        <v>0</v>
      </c>
      <c r="R2813" s="230">
        <f>R2812/'Summary (banks)'!$R$3</f>
        <v>0</v>
      </c>
      <c r="S2813" s="230">
        <f>S2812/'Summary (banks)'!$S$3</f>
        <v>0</v>
      </c>
      <c r="T2813" s="230">
        <f>T2812/'Summary (banks)'!$T$3</f>
        <v>0</v>
      </c>
      <c r="U2813" s="230">
        <f>U2812/'Summary (banks)'!$U$3</f>
        <v>0</v>
      </c>
      <c r="V2813" s="230">
        <f>V2812/'Summary (banks)'!$V$3</f>
        <v>0</v>
      </c>
      <c r="W2813" s="230">
        <f>W2812/'Summary (banks)'!$W$3</f>
        <v>0</v>
      </c>
      <c r="X2813" s="230">
        <f>X2812/'Summary (banks)'!$X$3</f>
        <v>0</v>
      </c>
      <c r="Y2813" s="204"/>
      <c r="Z2813" s="397"/>
    </row>
    <row r="2814" spans="1:26" s="360" customFormat="1" ht="15.75" thickBot="1" x14ac:dyDescent="0.3">
      <c r="A2814" s="683"/>
      <c r="B2814" s="685"/>
      <c r="C2814" s="359" t="s">
        <v>334</v>
      </c>
      <c r="D2814" s="264">
        <f>D2812/'Summary (banks)'!$D$7</f>
        <v>1.131225675984564E-4</v>
      </c>
      <c r="E2814" s="264">
        <f>E2812/'Summary (banks)'!$E$7</f>
        <v>0</v>
      </c>
      <c r="F2814" s="264">
        <f>F2812/'Summary (banks)'!$F$7</f>
        <v>0</v>
      </c>
      <c r="G2814" s="264">
        <f>G2812/'Summary (banks)'!$G$7</f>
        <v>0</v>
      </c>
      <c r="H2814" s="264">
        <f>H2812/'Summary (banks)'!$H$7</f>
        <v>0</v>
      </c>
      <c r="I2814" s="264">
        <f>I2812/'Summary (banks)'!$I$7</f>
        <v>0</v>
      </c>
      <c r="J2814" s="264">
        <f>J2812/'Summary (banks)'!$J$7</f>
        <v>0</v>
      </c>
      <c r="K2814" s="264">
        <f>K2812/'Summary (banks)'!$K$7</f>
        <v>0</v>
      </c>
      <c r="L2814" s="264">
        <f>L2812/'Summary (banks)'!$L$7</f>
        <v>2.1408533884541563E-3</v>
      </c>
      <c r="M2814" s="264">
        <f>M2812/'Summary (banks)'!$M$7</f>
        <v>0</v>
      </c>
      <c r="N2814" s="264">
        <f>N2812/'Summary (banks)'!$N$7</f>
        <v>0</v>
      </c>
      <c r="O2814" s="264">
        <f>O2812/'Summary (banks)'!$O$7</f>
        <v>0</v>
      </c>
      <c r="P2814" s="264">
        <f>P2812/'Summary (banks)'!$P$7</f>
        <v>0</v>
      </c>
      <c r="Q2814" s="264">
        <f>Q2812/'Summary (banks)'!$Q$7</f>
        <v>0</v>
      </c>
      <c r="R2814" s="264">
        <f>R2812/'Summary (banks)'!$R$7</f>
        <v>0</v>
      </c>
      <c r="S2814" s="264">
        <f>S2812/'Summary (banks)'!$S$7</f>
        <v>0</v>
      </c>
      <c r="T2814" s="264">
        <f>T2812/'Summary (banks)'!$T$7</f>
        <v>0</v>
      </c>
      <c r="U2814" s="264">
        <f>U2812/'Summary (banks)'!$U$7</f>
        <v>0</v>
      </c>
      <c r="V2814" s="264">
        <f>V2812/'Summary (banks)'!$V$7</f>
        <v>0</v>
      </c>
      <c r="W2814" s="264">
        <f>W2812/'Summary (banks)'!$W$7</f>
        <v>0</v>
      </c>
      <c r="X2814" s="264">
        <f>X2812/'Summary (banks)'!$X$7</f>
        <v>0</v>
      </c>
      <c r="Z2814" s="397"/>
    </row>
    <row r="2815" spans="1:26" s="204" customFormat="1" ht="15.75" thickBot="1" x14ac:dyDescent="0.3">
      <c r="A2815" s="683"/>
      <c r="B2815" s="685"/>
      <c r="C2815" s="188" t="s">
        <v>6</v>
      </c>
      <c r="D2815" s="203">
        <f>SUM(E2815:X2815)</f>
        <v>12</v>
      </c>
      <c r="E2815" s="203"/>
      <c r="F2815" s="203"/>
      <c r="G2815" s="203"/>
      <c r="H2815" s="203"/>
      <c r="I2815" s="203"/>
      <c r="J2815" s="188"/>
      <c r="K2815" s="188"/>
      <c r="L2815" s="188">
        <f>'Société Générale'!E55</f>
        <v>12</v>
      </c>
      <c r="M2815" s="188"/>
      <c r="N2815" s="188"/>
      <c r="O2815" s="188"/>
      <c r="P2815" s="188"/>
      <c r="Q2815" s="188"/>
      <c r="R2815" s="188"/>
      <c r="S2815" s="188"/>
      <c r="T2815" s="188"/>
      <c r="U2815" s="188"/>
      <c r="V2815" s="188"/>
      <c r="W2815" s="188"/>
      <c r="X2815" s="188"/>
      <c r="Y2815" s="188"/>
      <c r="Z2815" s="404"/>
    </row>
    <row r="2816" spans="1:26" s="23" customFormat="1" x14ac:dyDescent="0.25">
      <c r="A2816" s="683"/>
      <c r="B2816" s="685"/>
      <c r="C2816" s="189" t="s">
        <v>335</v>
      </c>
      <c r="D2816" s="230">
        <f>D2815/'Summary (banks)'!$D$29</f>
        <v>1.2722810293051013E-4</v>
      </c>
      <c r="E2816" s="230">
        <f>E2815/'Summary (banks)'!$E$29</f>
        <v>0</v>
      </c>
      <c r="F2816" s="230">
        <f>F2815/'Summary (banks)'!$F$29</f>
        <v>0</v>
      </c>
      <c r="G2816" s="230">
        <f>G2815/'Summary (banks)'!$G$29</f>
        <v>0</v>
      </c>
      <c r="H2816" s="230">
        <f>H2815/'Summary (banks)'!$H$29</f>
        <v>0</v>
      </c>
      <c r="I2816" s="230">
        <f>I2815/'Summary (banks)'!$I$29</f>
        <v>0</v>
      </c>
      <c r="J2816" s="230">
        <f>J2815/'Summary (banks)'!$J$29</f>
        <v>0</v>
      </c>
      <c r="K2816" s="230">
        <f>K2815/'Summary (banks)'!$K$29</f>
        <v>0</v>
      </c>
      <c r="L2816" s="230">
        <f>L2815/'Summary (banks)'!$L$29</f>
        <v>1.9636720667648502E-3</v>
      </c>
      <c r="M2816" s="230">
        <f>M2815/'Summary (banks)'!$M$29</f>
        <v>0</v>
      </c>
      <c r="N2816" s="230">
        <f>N2815/'Summary (banks)'!$N$29</f>
        <v>0</v>
      </c>
      <c r="O2816" s="230">
        <f>O2815/'Summary (banks)'!$O$29</f>
        <v>0</v>
      </c>
      <c r="P2816" s="230">
        <f>P2815/'Summary (banks)'!$P$29</f>
        <v>0</v>
      </c>
      <c r="Q2816" s="230">
        <f>Q2815/'Summary (banks)'!$Q$29</f>
        <v>0</v>
      </c>
      <c r="R2816" s="230">
        <f>R2815/'Summary (banks)'!$R$29</f>
        <v>0</v>
      </c>
      <c r="S2816" s="230">
        <f>S2815/'Summary (banks)'!$S$29</f>
        <v>0</v>
      </c>
      <c r="T2816" s="230">
        <f>T2815/'Summary (banks)'!$T$29</f>
        <v>0</v>
      </c>
      <c r="U2816" s="230">
        <f>U2815/'Summary (banks)'!$U$29</f>
        <v>0</v>
      </c>
      <c r="V2816" s="230">
        <f>V2815/'Summary (banks)'!$V$29</f>
        <v>0</v>
      </c>
      <c r="W2816" s="230">
        <f>W2815/'Summary (banks)'!$W$29</f>
        <v>0</v>
      </c>
      <c r="X2816" s="230">
        <f>X2815/'Summary (banks)'!$X$29</f>
        <v>0</v>
      </c>
      <c r="Y2816" s="204"/>
      <c r="Z2816" s="397"/>
    </row>
    <row r="2817" spans="1:26" s="360" customFormat="1" ht="15.75" thickBot="1" x14ac:dyDescent="0.3">
      <c r="A2817" s="683"/>
      <c r="B2817" s="685"/>
      <c r="C2817" s="359" t="s">
        <v>336</v>
      </c>
      <c r="D2817" s="264">
        <f>D2815/'Summary (banks)'!$D$33</f>
        <v>1.7728995174743945E-4</v>
      </c>
      <c r="E2817" s="264">
        <f>E2815/'Summary (banks)'!$E$33</f>
        <v>0</v>
      </c>
      <c r="F2817" s="264">
        <f>F2815/'Summary (banks)'!$F$33</f>
        <v>0</v>
      </c>
      <c r="G2817" s="264">
        <f>G2815/'Summary (banks)'!$G$33</f>
        <v>0</v>
      </c>
      <c r="H2817" s="264">
        <f>H2815/'Summary (banks)'!$H$33</f>
        <v>0</v>
      </c>
      <c r="I2817" s="264">
        <f>I2815/'Summary (banks)'!$I$33</f>
        <v>0</v>
      </c>
      <c r="J2817" s="264">
        <f>J2815/'Summary (banks)'!$J$33</f>
        <v>0</v>
      </c>
      <c r="K2817" s="264">
        <f>K2815/'Summary (banks)'!$K$33</f>
        <v>0</v>
      </c>
      <c r="L2817" s="264">
        <f>L2815/'Summary (banks)'!$L$33</f>
        <v>2.6917900403768506E-3</v>
      </c>
      <c r="M2817" s="264">
        <f>M2815/'Summary (banks)'!$M$33</f>
        <v>0</v>
      </c>
      <c r="N2817" s="264">
        <f>N2815/'Summary (banks)'!$N$33</f>
        <v>0</v>
      </c>
      <c r="O2817" s="264">
        <f>O2815/'Summary (banks)'!$O$33</f>
        <v>0</v>
      </c>
      <c r="P2817" s="264">
        <f>P2815/'Summary (banks)'!$P$33</f>
        <v>0</v>
      </c>
      <c r="Q2817" s="264">
        <f>Q2815/'Summary (banks)'!$Q$33</f>
        <v>0</v>
      </c>
      <c r="R2817" s="264">
        <f>R2815/'Summary (banks)'!$R$33</f>
        <v>0</v>
      </c>
      <c r="S2817" s="264">
        <f>S2815/'Summary (banks)'!$S$33</f>
        <v>0</v>
      </c>
      <c r="T2817" s="264">
        <f>T2815/'Summary (banks)'!$T$33</f>
        <v>0</v>
      </c>
      <c r="U2817" s="264">
        <f>U2815/'Summary (banks)'!$U$33</f>
        <v>0</v>
      </c>
      <c r="V2817" s="264">
        <f>V2815/'Summary (banks)'!$V$33</f>
        <v>0</v>
      </c>
      <c r="W2817" s="264">
        <f>W2815/'Summary (banks)'!$W$33</f>
        <v>0</v>
      </c>
      <c r="X2817" s="264">
        <f>X2815/'Summary (banks)'!$X$33</f>
        <v>0</v>
      </c>
      <c r="Z2817" s="397"/>
    </row>
    <row r="2818" spans="1:26" s="204" customFormat="1" ht="15.75" thickBot="1" x14ac:dyDescent="0.3">
      <c r="A2818" s="683"/>
      <c r="B2818" s="685"/>
      <c r="C2818" s="188" t="s">
        <v>400</v>
      </c>
      <c r="D2818" s="203">
        <f>SUM(E2818:X2818)</f>
        <v>2</v>
      </c>
      <c r="E2818" s="203"/>
      <c r="F2818" s="203"/>
      <c r="G2818" s="203"/>
      <c r="H2818" s="203"/>
      <c r="I2818" s="203"/>
      <c r="J2818" s="188"/>
      <c r="K2818" s="188"/>
      <c r="L2818" s="188">
        <f>'Société Générale'!F55</f>
        <v>2</v>
      </c>
      <c r="M2818" s="188"/>
      <c r="N2818" s="188"/>
      <c r="O2818" s="188"/>
      <c r="P2818" s="188"/>
      <c r="Q2818" s="188"/>
      <c r="R2818" s="188"/>
      <c r="S2818" s="188"/>
      <c r="T2818" s="188"/>
      <c r="U2818" s="188"/>
      <c r="V2818" s="188"/>
      <c r="W2818" s="188"/>
      <c r="X2818" s="188"/>
      <c r="Y2818" s="188"/>
      <c r="Z2818" s="404"/>
    </row>
    <row r="2819" spans="1:26" s="23" customFormat="1" x14ac:dyDescent="0.25">
      <c r="A2819" s="683"/>
      <c r="B2819" s="685"/>
      <c r="C2819" s="189" t="s">
        <v>401</v>
      </c>
      <c r="D2819" s="230">
        <f>D2818/'Summary (banks)'!$D$42</f>
        <v>7.1691310264100655E-5</v>
      </c>
      <c r="E2819" s="230">
        <f>E2818/'Summary (banks)'!$E$42</f>
        <v>0</v>
      </c>
      <c r="F2819" s="230">
        <f>F2818/'Summary (banks)'!$F$42</f>
        <v>0</v>
      </c>
      <c r="G2819" s="230">
        <f>G2818/'Summary (banks)'!$G$42</f>
        <v>0</v>
      </c>
      <c r="H2819" s="230">
        <f>H2818/'Summary (banks)'!$H$42</f>
        <v>0</v>
      </c>
      <c r="I2819" s="230">
        <f>I2818/'Summary (banks)'!$I$42</f>
        <v>0</v>
      </c>
      <c r="J2819" s="230">
        <f>J2818/'Summary (banks)'!$J$42</f>
        <v>0</v>
      </c>
      <c r="K2819" s="230">
        <f>K2818/'Summary (banks)'!$K$42</f>
        <v>0</v>
      </c>
      <c r="L2819" s="230">
        <f>L2818/'Summary (banks)'!$L$42</f>
        <v>1.1682242990654205E-3</v>
      </c>
      <c r="M2819" s="230">
        <f>M2818/'Summary (banks)'!$M$42</f>
        <v>0</v>
      </c>
      <c r="N2819" s="230">
        <f>N2818/'Summary (banks)'!$N$42</f>
        <v>0</v>
      </c>
      <c r="O2819" s="230">
        <f>O2818/'Summary (banks)'!$O$42</f>
        <v>0</v>
      </c>
      <c r="P2819" s="230">
        <f>P2818/'Summary (banks)'!$P$42</f>
        <v>0</v>
      </c>
      <c r="Q2819" s="230">
        <f>Q2818/'Summary (banks)'!$Q$42</f>
        <v>0</v>
      </c>
      <c r="R2819" s="230">
        <f>R2818/'Summary (banks)'!$R$42</f>
        <v>0</v>
      </c>
      <c r="S2819" s="230">
        <f>S2818/'Summary (banks)'!$S$42</f>
        <v>0</v>
      </c>
      <c r="T2819" s="230">
        <f>T2818/'Summary (banks)'!$T$42</f>
        <v>0</v>
      </c>
      <c r="U2819" s="230">
        <f>U2818/'Summary (banks)'!$U$42</f>
        <v>0</v>
      </c>
      <c r="V2819" s="230">
        <f>V2818/'Summary (banks)'!$V$42</f>
        <v>0</v>
      </c>
      <c r="W2819" s="230">
        <f>W2818/'Summary (banks)'!$W$42</f>
        <v>0</v>
      </c>
      <c r="X2819" s="230">
        <f>X2818/'Summary (banks)'!$X$42</f>
        <v>0</v>
      </c>
      <c r="Y2819" s="204"/>
      <c r="Z2819" s="397"/>
    </row>
    <row r="2820" spans="1:26" s="360" customFormat="1" ht="15.75" thickBot="1" x14ac:dyDescent="0.3">
      <c r="A2820" s="683"/>
      <c r="B2820" s="685"/>
      <c r="C2820" s="359" t="s">
        <v>402</v>
      </c>
      <c r="D2820" s="264">
        <f>D2818/'Summary (banks)'!$D$46</f>
        <v>1.0731838440559852E-4</v>
      </c>
      <c r="E2820" s="264">
        <f>E2818/'Summary (banks)'!$E$46</f>
        <v>0</v>
      </c>
      <c r="F2820" s="264">
        <f>F2818/'Summary (banks)'!$F$46</f>
        <v>0</v>
      </c>
      <c r="G2820" s="264">
        <f>G2818/'Summary (banks)'!$G$46</f>
        <v>0</v>
      </c>
      <c r="H2820" s="264">
        <f>H2818/'Summary (banks)'!$H$46</f>
        <v>0</v>
      </c>
      <c r="I2820" s="264">
        <f>I2818/'Summary (banks)'!$I$46</f>
        <v>0</v>
      </c>
      <c r="J2820" s="264">
        <f>J2818/'Summary (banks)'!$J$46</f>
        <v>0</v>
      </c>
      <c r="K2820" s="264">
        <f>K2818/'Summary (banks)'!$K$46</f>
        <v>0</v>
      </c>
      <c r="L2820" s="264">
        <f>L2818/'Summary (banks)'!$L$46</f>
        <v>1.7667844522968198E-3</v>
      </c>
      <c r="M2820" s="264">
        <f>M2818/'Summary (banks)'!$M$46</f>
        <v>0</v>
      </c>
      <c r="N2820" s="264">
        <f>N2818/'Summary (banks)'!$N$46</f>
        <v>0</v>
      </c>
      <c r="O2820" s="264">
        <f>O2818/'Summary (banks)'!$O$46</f>
        <v>0</v>
      </c>
      <c r="P2820" s="264">
        <f>P2818/'Summary (banks)'!$P$46</f>
        <v>0</v>
      </c>
      <c r="Q2820" s="264">
        <f>Q2818/'Summary (banks)'!$Q$46</f>
        <v>0</v>
      </c>
      <c r="R2820" s="264">
        <f>R2818/'Summary (banks)'!$R$46</f>
        <v>0</v>
      </c>
      <c r="S2820" s="264">
        <f>S2818/'Summary (banks)'!$S$46</f>
        <v>0</v>
      </c>
      <c r="T2820" s="264">
        <f>T2818/'Summary (banks)'!$T$46</f>
        <v>0</v>
      </c>
      <c r="U2820" s="264">
        <f>U2818/'Summary (banks)'!$U$46</f>
        <v>0</v>
      </c>
      <c r="V2820" s="264">
        <f>V2818/'Summary (banks)'!$V$46</f>
        <v>0</v>
      </c>
      <c r="W2820" s="264">
        <f>W2818/'Summary (banks)'!$W$46</f>
        <v>0</v>
      </c>
      <c r="X2820" s="264">
        <f>X2818/'Summary (banks)'!$X$46</f>
        <v>0</v>
      </c>
      <c r="Z2820" s="397"/>
    </row>
    <row r="2821" spans="1:26" s="204" customFormat="1" ht="15.75" thickBot="1" x14ac:dyDescent="0.3">
      <c r="A2821" s="683"/>
      <c r="B2821" s="685"/>
      <c r="C2821" s="188" t="s">
        <v>3</v>
      </c>
      <c r="D2821" s="188">
        <f>SUM(E2821:X2821)</f>
        <v>729</v>
      </c>
      <c r="E2821" s="188"/>
      <c r="F2821" s="188"/>
      <c r="G2821" s="188"/>
      <c r="H2821" s="188"/>
      <c r="I2821" s="188"/>
      <c r="J2821" s="188"/>
      <c r="K2821" s="188"/>
      <c r="L2821" s="188">
        <f>'Société Générale'!D55</f>
        <v>729</v>
      </c>
      <c r="M2821" s="188"/>
      <c r="N2821" s="188"/>
      <c r="O2821" s="188"/>
      <c r="P2821" s="188"/>
      <c r="Q2821" s="188"/>
      <c r="R2821" s="188"/>
      <c r="S2821" s="188"/>
      <c r="T2821" s="188"/>
      <c r="U2821" s="188"/>
      <c r="V2821" s="188"/>
      <c r="W2821" s="188"/>
      <c r="X2821" s="188"/>
      <c r="Y2821" s="188"/>
      <c r="Z2821" s="404"/>
    </row>
    <row r="2822" spans="1:26" s="23" customFormat="1" x14ac:dyDescent="0.25">
      <c r="A2822" s="683"/>
      <c r="B2822" s="685"/>
      <c r="C2822" s="189" t="s">
        <v>337</v>
      </c>
      <c r="D2822" s="230">
        <f>D2821/'Summary (banks)'!$D$16</f>
        <v>3.4753772619747962E-4</v>
      </c>
      <c r="E2822" s="230">
        <f>E2821/'Summary (banks)'!$E$16</f>
        <v>0</v>
      </c>
      <c r="F2822" s="230">
        <f>F2821/'Summary (banks)'!$F$16</f>
        <v>0</v>
      </c>
      <c r="G2822" s="230">
        <f>G2821/'Summary (banks)'!$G$16</f>
        <v>0</v>
      </c>
      <c r="H2822" s="230">
        <f>H2821/'Summary (banks)'!$H$16</f>
        <v>0</v>
      </c>
      <c r="I2822" s="230">
        <f>I2821/'Summary (banks)'!$I$16</f>
        <v>0</v>
      </c>
      <c r="J2822" s="230">
        <f>J2821/'Summary (banks)'!$J$16</f>
        <v>0</v>
      </c>
      <c r="K2822" s="230">
        <f>K2821/'Summary (banks)'!$K$16</f>
        <v>0</v>
      </c>
      <c r="L2822" s="230">
        <f>L2821/'Summary (banks)'!$L$16</f>
        <v>5.5346351240547842E-3</v>
      </c>
      <c r="M2822" s="230">
        <f>M2821/'Summary (banks)'!$M$16</f>
        <v>0</v>
      </c>
      <c r="N2822" s="230">
        <f>N2821/'Summary (banks)'!$N$16</f>
        <v>0</v>
      </c>
      <c r="O2822" s="230">
        <f>O2821/'Summary (banks)'!$O$16</f>
        <v>0</v>
      </c>
      <c r="P2822" s="230">
        <f>P2821/'Summary (banks)'!$P$16</f>
        <v>0</v>
      </c>
      <c r="Q2822" s="230">
        <f>Q2821/'Summary (banks)'!$Q$16</f>
        <v>0</v>
      </c>
      <c r="R2822" s="230">
        <f>R2821/'Summary (banks)'!$R$16</f>
        <v>0</v>
      </c>
      <c r="S2822" s="230">
        <f>S2821/'Summary (banks)'!$S$16</f>
        <v>0</v>
      </c>
      <c r="T2822" s="230">
        <f>T2821/'Summary (banks)'!$T$16</f>
        <v>0</v>
      </c>
      <c r="U2822" s="230">
        <f>U2821/'Summary (banks)'!$U$16</f>
        <v>0</v>
      </c>
      <c r="V2822" s="230">
        <f>V2821/'Summary (banks)'!$V$16</f>
        <v>0</v>
      </c>
      <c r="W2822" s="230">
        <f>W2821/'Summary (banks)'!$W$16</f>
        <v>0</v>
      </c>
      <c r="X2822" s="230">
        <f>X2821/'Summary (banks)'!$X$16</f>
        <v>0</v>
      </c>
      <c r="Y2822" s="204"/>
      <c r="Z2822" s="397"/>
    </row>
    <row r="2823" spans="1:26" s="365" customFormat="1" ht="15.75" thickBot="1" x14ac:dyDescent="0.3">
      <c r="A2823" s="683"/>
      <c r="B2823" s="685"/>
      <c r="C2823" s="359" t="s">
        <v>338</v>
      </c>
      <c r="D2823" s="264">
        <f>D2821/'Summary (banks)'!$D$20</f>
        <v>6.2188152858309116E-4</v>
      </c>
      <c r="E2823" s="264">
        <f>E2821/'Summary (banks)'!$E$20</f>
        <v>0</v>
      </c>
      <c r="F2823" s="264">
        <f>F2821/'Summary (banks)'!$F$20</f>
        <v>0</v>
      </c>
      <c r="G2823" s="264">
        <f>G2821/'Summary (banks)'!$G$20</f>
        <v>0</v>
      </c>
      <c r="H2823" s="264">
        <f>H2821/'Summary (banks)'!$H$20</f>
        <v>0</v>
      </c>
      <c r="I2823" s="264">
        <f>I2821/'Summary (banks)'!$I$20</f>
        <v>0</v>
      </c>
      <c r="J2823" s="264">
        <f>J2821/'Summary (banks)'!$J$20</f>
        <v>0</v>
      </c>
      <c r="K2823" s="264">
        <f>K2821/'Summary (banks)'!$K$20</f>
        <v>0</v>
      </c>
      <c r="L2823" s="264">
        <f>L2821/'Summary (banks)'!$L$20</f>
        <v>9.1006691301308302E-3</v>
      </c>
      <c r="M2823" s="264">
        <f>M2821/'Summary (banks)'!$M$20</f>
        <v>0</v>
      </c>
      <c r="N2823" s="264">
        <f>N2821/'Summary (banks)'!$N$20</f>
        <v>0</v>
      </c>
      <c r="O2823" s="264">
        <f>O2821/'Summary (banks)'!$O$20</f>
        <v>0</v>
      </c>
      <c r="P2823" s="264">
        <f>P2821/'Summary (banks)'!$P$20</f>
        <v>0</v>
      </c>
      <c r="Q2823" s="264">
        <f>Q2821/'Summary (banks)'!$Q$20</f>
        <v>0</v>
      </c>
      <c r="R2823" s="264">
        <f>R2821/'Summary (banks)'!$R$20</f>
        <v>0</v>
      </c>
      <c r="S2823" s="264">
        <f>S2821/'Summary (banks)'!$S$20</f>
        <v>0</v>
      </c>
      <c r="T2823" s="264">
        <f>T2821/'Summary (banks)'!$T$20</f>
        <v>0</v>
      </c>
      <c r="U2823" s="264">
        <f>U2821/'Summary (banks)'!$U$20</f>
        <v>0</v>
      </c>
      <c r="V2823" s="264">
        <f>V2821/'Summary (banks)'!$V$20</f>
        <v>0</v>
      </c>
      <c r="W2823" s="264">
        <f>W2821/'Summary (banks)'!$W$20</f>
        <v>0</v>
      </c>
      <c r="X2823" s="264">
        <f>X2821/'Summary (banks)'!$X$20</f>
        <v>0</v>
      </c>
      <c r="Y2823" s="360"/>
      <c r="Z2823" s="397"/>
    </row>
    <row r="2824" spans="1:26" s="230" customFormat="1" ht="15" customHeight="1" thickTop="1" thickBot="1" x14ac:dyDescent="0.3">
      <c r="A2824" s="683"/>
      <c r="B2824" s="685"/>
      <c r="C2824" s="190" t="s">
        <v>405</v>
      </c>
      <c r="D2824" s="188"/>
      <c r="E2824" s="190"/>
      <c r="F2824" s="190"/>
      <c r="G2824" s="190"/>
      <c r="H2824" s="188"/>
      <c r="I2824" s="188"/>
      <c r="J2824" s="190"/>
      <c r="K2824" s="190"/>
      <c r="L2824" s="190"/>
      <c r="M2824" s="190"/>
      <c r="N2824" s="190"/>
      <c r="O2824" s="190"/>
      <c r="P2824" s="188"/>
      <c r="Q2824" s="188"/>
      <c r="R2824" s="190"/>
      <c r="S2824" s="190"/>
      <c r="T2824" s="188"/>
      <c r="U2824" s="188"/>
      <c r="V2824" s="188"/>
      <c r="W2824" s="188"/>
      <c r="X2824" s="188"/>
      <c r="Y2824" s="190"/>
      <c r="Z2824" s="405"/>
    </row>
    <row r="2825" spans="1:26" s="204" customFormat="1" ht="15.75" thickBot="1" x14ac:dyDescent="0.3">
      <c r="A2825" s="683"/>
      <c r="B2825" s="686"/>
      <c r="C2825" s="191" t="s">
        <v>406</v>
      </c>
      <c r="D2825" s="192"/>
      <c r="E2825" s="192"/>
      <c r="F2825" s="192"/>
      <c r="G2825" s="192"/>
      <c r="H2825" s="192"/>
      <c r="I2825" s="192"/>
      <c r="J2825" s="192"/>
      <c r="K2825" s="192"/>
      <c r="L2825" s="192"/>
      <c r="M2825" s="192"/>
      <c r="N2825" s="192"/>
      <c r="O2825" s="192"/>
      <c r="P2825" s="192"/>
      <c r="Q2825" s="192"/>
      <c r="R2825" s="192"/>
      <c r="S2825" s="192"/>
      <c r="T2825" s="192"/>
      <c r="U2825" s="192"/>
      <c r="V2825" s="192"/>
      <c r="W2825" s="192"/>
      <c r="X2825" s="192"/>
      <c r="Y2825" s="192"/>
      <c r="Z2825" s="398"/>
    </row>
    <row r="2826" spans="1:26" s="23" customFormat="1" ht="16.5" thickTop="1" thickBot="1" x14ac:dyDescent="0.3">
      <c r="A2826" s="683"/>
      <c r="B2826" s="687" t="s">
        <v>82</v>
      </c>
      <c r="C2826" s="200" t="s">
        <v>91</v>
      </c>
      <c r="D2826" s="200">
        <f>D2818/D2815</f>
        <v>0.16666666666666666</v>
      </c>
      <c r="E2826" s="200" t="e">
        <f>E2818/E2815</f>
        <v>#DIV/0!</v>
      </c>
      <c r="F2826" s="200" t="e">
        <f t="shared" ref="F2826:X2826" si="192">F2818/F2815</f>
        <v>#DIV/0!</v>
      </c>
      <c r="G2826" s="200" t="e">
        <f t="shared" si="192"/>
        <v>#DIV/0!</v>
      </c>
      <c r="H2826" s="200" t="e">
        <f t="shared" si="192"/>
        <v>#DIV/0!</v>
      </c>
      <c r="I2826" s="200" t="e">
        <f t="shared" si="192"/>
        <v>#DIV/0!</v>
      </c>
      <c r="J2826" s="200" t="e">
        <f t="shared" si="192"/>
        <v>#DIV/0!</v>
      </c>
      <c r="K2826" s="200" t="e">
        <f t="shared" si="192"/>
        <v>#DIV/0!</v>
      </c>
      <c r="L2826" s="200">
        <f t="shared" si="192"/>
        <v>0.16666666666666666</v>
      </c>
      <c r="M2826" s="200" t="e">
        <f t="shared" si="192"/>
        <v>#DIV/0!</v>
      </c>
      <c r="N2826" s="200" t="e">
        <f t="shared" si="192"/>
        <v>#DIV/0!</v>
      </c>
      <c r="O2826" s="200" t="e">
        <f t="shared" si="192"/>
        <v>#DIV/0!</v>
      </c>
      <c r="P2826" s="200" t="e">
        <f t="shared" si="192"/>
        <v>#DIV/0!</v>
      </c>
      <c r="Q2826" s="200" t="e">
        <f t="shared" si="192"/>
        <v>#DIV/0!</v>
      </c>
      <c r="R2826" s="200" t="e">
        <f t="shared" si="192"/>
        <v>#DIV/0!</v>
      </c>
      <c r="S2826" s="200" t="e">
        <f t="shared" si="192"/>
        <v>#DIV/0!</v>
      </c>
      <c r="T2826" s="200" t="e">
        <f t="shared" si="192"/>
        <v>#DIV/0!</v>
      </c>
      <c r="U2826" s="200" t="e">
        <f t="shared" si="192"/>
        <v>#DIV/0!</v>
      </c>
      <c r="V2826" s="200" t="e">
        <f t="shared" si="192"/>
        <v>#DIV/0!</v>
      </c>
      <c r="W2826" s="200" t="e">
        <f t="shared" si="192"/>
        <v>#DIV/0!</v>
      </c>
      <c r="X2826" s="200" t="e">
        <f t="shared" si="192"/>
        <v>#DIV/0!</v>
      </c>
      <c r="Y2826" s="200"/>
      <c r="Z2826" s="406" t="e">
        <f>MEDIAN(E2826:X2826)</f>
        <v>#DIV/0!</v>
      </c>
    </row>
    <row r="2827" spans="1:26" s="204" customFormat="1" ht="15.75" thickBot="1" x14ac:dyDescent="0.3">
      <c r="A2827" s="683"/>
      <c r="B2827" s="688"/>
      <c r="C2827" s="193" t="s">
        <v>407</v>
      </c>
      <c r="Z2827" s="397"/>
    </row>
    <row r="2828" spans="1:26" s="204" customFormat="1" ht="15.75" thickBot="1" x14ac:dyDescent="0.3">
      <c r="A2828" s="683"/>
      <c r="B2828" s="688"/>
      <c r="C2828" s="188" t="s">
        <v>497</v>
      </c>
      <c r="D2828" s="233">
        <f t="shared" ref="D2828:X2828" si="193">D2815/D2821</f>
        <v>1.646090534979424E-2</v>
      </c>
      <c r="E2828" s="188" t="e">
        <f t="shared" si="193"/>
        <v>#DIV/0!</v>
      </c>
      <c r="F2828" s="188" t="e">
        <f t="shared" si="193"/>
        <v>#DIV/0!</v>
      </c>
      <c r="G2828" s="188" t="e">
        <f t="shared" si="193"/>
        <v>#DIV/0!</v>
      </c>
      <c r="H2828" s="188" t="e">
        <f t="shared" si="193"/>
        <v>#DIV/0!</v>
      </c>
      <c r="I2828" s="188" t="e">
        <f t="shared" si="193"/>
        <v>#DIV/0!</v>
      </c>
      <c r="J2828" s="188" t="e">
        <f t="shared" si="193"/>
        <v>#DIV/0!</v>
      </c>
      <c r="K2828" s="188" t="e">
        <f t="shared" si="193"/>
        <v>#DIV/0!</v>
      </c>
      <c r="L2828" s="188">
        <f t="shared" si="193"/>
        <v>1.646090534979424E-2</v>
      </c>
      <c r="M2828" s="188" t="e">
        <f t="shared" si="193"/>
        <v>#DIV/0!</v>
      </c>
      <c r="N2828" s="188" t="e">
        <f t="shared" si="193"/>
        <v>#DIV/0!</v>
      </c>
      <c r="O2828" s="188" t="e">
        <f t="shared" si="193"/>
        <v>#DIV/0!</v>
      </c>
      <c r="P2828" s="188" t="e">
        <f t="shared" si="193"/>
        <v>#DIV/0!</v>
      </c>
      <c r="Q2828" s="188" t="e">
        <f t="shared" si="193"/>
        <v>#DIV/0!</v>
      </c>
      <c r="R2828" s="188" t="e">
        <f t="shared" si="193"/>
        <v>#DIV/0!</v>
      </c>
      <c r="S2828" s="188" t="e">
        <f t="shared" si="193"/>
        <v>#DIV/0!</v>
      </c>
      <c r="T2828" s="188" t="e">
        <f t="shared" si="193"/>
        <v>#DIV/0!</v>
      </c>
      <c r="U2828" s="188" t="e">
        <f t="shared" si="193"/>
        <v>#DIV/0!</v>
      </c>
      <c r="V2828" s="188" t="e">
        <f t="shared" si="193"/>
        <v>#DIV/0!</v>
      </c>
      <c r="W2828" s="188" t="e">
        <f t="shared" si="193"/>
        <v>#DIV/0!</v>
      </c>
      <c r="X2828" s="188" t="e">
        <f t="shared" si="193"/>
        <v>#DIV/0!</v>
      </c>
      <c r="Y2828" s="188"/>
      <c r="Z2828" s="404"/>
    </row>
    <row r="2829" spans="1:26" s="204" customFormat="1" x14ac:dyDescent="0.25">
      <c r="A2829" s="683"/>
      <c r="B2829" s="688"/>
      <c r="C2829" s="189" t="s">
        <v>445</v>
      </c>
      <c r="D2829" s="234">
        <f>D2828/'Summary (banks)'!$D$81</f>
        <v>0.36608429341629506</v>
      </c>
      <c r="E2829" s="230" t="e">
        <f>E2828/'Summary (banks)'!$E$81</f>
        <v>#DIV/0!</v>
      </c>
      <c r="F2829" s="230" t="e">
        <f>F2828/'Summary (banks)'!$F$81</f>
        <v>#DIV/0!</v>
      </c>
      <c r="G2829" s="230" t="e">
        <f>G2828/'Summary (banks)'!$G$81</f>
        <v>#DIV/0!</v>
      </c>
      <c r="H2829" s="230" t="e">
        <f>H2828/'Summary (banks)'!$H$81</f>
        <v>#DIV/0!</v>
      </c>
      <c r="I2829" s="230" t="e">
        <f>I2828/'Summary (banks)'!$I$81</f>
        <v>#DIV/0!</v>
      </c>
      <c r="J2829" s="230" t="e">
        <f>J2828/'Summary (banks)'!$J$81</f>
        <v>#DIV/0!</v>
      </c>
      <c r="K2829" s="230" t="e">
        <f>K2828/'Summary (banks)'!$K$81</f>
        <v>#DIV/0!</v>
      </c>
      <c r="L2829" s="230">
        <f>L2828/'Summary (banks)'!$L$81</f>
        <v>0.35479702324554052</v>
      </c>
      <c r="M2829" s="230" t="e">
        <f>M2828/'Summary (banks)'!$M$81</f>
        <v>#DIV/0!</v>
      </c>
      <c r="N2829" s="230" t="e">
        <f>N2828/'Summary (banks)'!$N$81</f>
        <v>#DIV/0!</v>
      </c>
      <c r="O2829" s="230" t="e">
        <f>O2828/'Summary (banks)'!$O$81</f>
        <v>#DIV/0!</v>
      </c>
      <c r="P2829" s="230" t="e">
        <f>P2828/'Summary (banks)'!$P$81</f>
        <v>#DIV/0!</v>
      </c>
      <c r="Q2829" s="230" t="e">
        <f>Q2828/'Summary (banks)'!$Q$81</f>
        <v>#DIV/0!</v>
      </c>
      <c r="R2829" s="230" t="e">
        <f>R2828/'Summary (banks)'!$R$81</f>
        <v>#DIV/0!</v>
      </c>
      <c r="S2829" s="230" t="e">
        <f>S2828/'Summary (banks)'!$S$81</f>
        <v>#DIV/0!</v>
      </c>
      <c r="T2829" s="230" t="e">
        <f>T2828/'Summary (banks)'!$T$81</f>
        <v>#DIV/0!</v>
      </c>
      <c r="U2829" s="230" t="e">
        <f>U2828/'Summary (banks)'!$U$81</f>
        <v>#DIV/0!</v>
      </c>
      <c r="V2829" s="230" t="e">
        <f>V2828/'Summary (banks)'!$V$81</f>
        <v>#DIV/0!</v>
      </c>
      <c r="W2829" s="230" t="e">
        <f>W2828/'Summary (banks)'!$W$81</f>
        <v>#DIV/0!</v>
      </c>
      <c r="X2829" s="230" t="e">
        <f>X2828/'Summary (banks)'!$X$81</f>
        <v>#DIV/0!</v>
      </c>
      <c r="Z2829" s="397"/>
    </row>
    <row r="2830" spans="1:26" s="364" customFormat="1" x14ac:dyDescent="0.25">
      <c r="A2830" s="683"/>
      <c r="B2830" s="688"/>
      <c r="C2830" s="359" t="s">
        <v>446</v>
      </c>
      <c r="D2830" s="363">
        <f>D2828/'Summary (banks)'!$D$84</f>
        <v>0.28508637674346254</v>
      </c>
      <c r="E2830" s="264" t="e">
        <f>E2828/'Summary (banks)'!$E$84</f>
        <v>#DIV/0!</v>
      </c>
      <c r="F2830" s="264" t="e">
        <f>F2828/'Summary (banks)'!$F$84</f>
        <v>#DIV/0!</v>
      </c>
      <c r="G2830" s="264" t="e">
        <f>G2828/'Summary (banks)'!$G$84</f>
        <v>#DIV/0!</v>
      </c>
      <c r="H2830" s="264" t="e">
        <f>H2828/'Summary (banks)'!$H$84</f>
        <v>#DIV/0!</v>
      </c>
      <c r="I2830" s="264" t="e">
        <f>I2828/'Summary (banks)'!$I$84</f>
        <v>#DIV/0!</v>
      </c>
      <c r="J2830" s="264" t="e">
        <f>J2828/'Summary (banks)'!$J$84</f>
        <v>#DIV/0!</v>
      </c>
      <c r="K2830" s="264" t="e">
        <f>K2828/'Summary (banks)'!$K$84</f>
        <v>#DIV/0!</v>
      </c>
      <c r="L2830" s="264">
        <f>L2828/'Summary (banks)'!$L$84</f>
        <v>0.29577935445040776</v>
      </c>
      <c r="M2830" s="264" t="e">
        <f>M2828/'Summary (banks)'!$M$84</f>
        <v>#DIV/0!</v>
      </c>
      <c r="N2830" s="264" t="e">
        <f>N2828/'Summary (banks)'!$N$84</f>
        <v>#DIV/0!</v>
      </c>
      <c r="O2830" s="264" t="e">
        <f>O2828/'Summary (banks)'!$O$84</f>
        <v>#DIV/0!</v>
      </c>
      <c r="P2830" s="264" t="e">
        <f>P2828/'Summary (banks)'!$P$84</f>
        <v>#DIV/0!</v>
      </c>
      <c r="Q2830" s="264" t="e">
        <f>Q2828/'Summary (banks)'!$Q$84</f>
        <v>#DIV/0!</v>
      </c>
      <c r="R2830" s="264" t="e">
        <f>R2828/'Summary (banks)'!$R$84</f>
        <v>#DIV/0!</v>
      </c>
      <c r="S2830" s="264" t="e">
        <f>S2828/'Summary (banks)'!$S$84</f>
        <v>#DIV/0!</v>
      </c>
      <c r="T2830" s="264" t="e">
        <f>T2828/'Summary (banks)'!$T$84</f>
        <v>#DIV/0!</v>
      </c>
      <c r="U2830" s="264" t="e">
        <f>U2828/'Summary (banks)'!$U$84</f>
        <v>#DIV/0!</v>
      </c>
      <c r="V2830" s="264" t="e">
        <f>V2828/'Summary (banks)'!$V$84</f>
        <v>#DIV/0!</v>
      </c>
      <c r="W2830" s="264" t="e">
        <f>W2828/'Summary (banks)'!$W$84</f>
        <v>#DIV/0!</v>
      </c>
      <c r="X2830" s="264" t="e">
        <f>X2828/'Summary (banks)'!$X$84</f>
        <v>#DIV/0!</v>
      </c>
      <c r="Y2830" s="360"/>
      <c r="Z2830" s="397"/>
    </row>
    <row r="2831" spans="1:26" s="204" customFormat="1" ht="15.75" thickBot="1" x14ac:dyDescent="0.3">
      <c r="A2831" s="683"/>
      <c r="B2831" s="688"/>
      <c r="C2831" s="372" t="s">
        <v>447</v>
      </c>
      <c r="D2831" s="234">
        <f>D2828/'Summary (banks)'!$D$92</f>
        <v>0.39411675305283678</v>
      </c>
      <c r="E2831" s="230" t="e">
        <f>E2828/'Summary (banks)'!$E$86</f>
        <v>#DIV/0!</v>
      </c>
      <c r="F2831" s="230" t="e">
        <f>F2828/'Summary (banks)'!$F$86</f>
        <v>#DIV/0!</v>
      </c>
      <c r="G2831" s="230" t="e">
        <f>G2828/'Summary (banks)'!$G$86</f>
        <v>#DIV/0!</v>
      </c>
      <c r="H2831" s="230" t="e">
        <f>H2828/'Summary (banks)'!$H$86</f>
        <v>#DIV/0!</v>
      </c>
      <c r="I2831" s="230" t="e">
        <f>I2828/'Summary (banks)'!$I$86</f>
        <v>#DIV/0!</v>
      </c>
      <c r="J2831" s="230" t="e">
        <f>J2828/'Summary (banks)'!$J$86</f>
        <v>#DIV/0!</v>
      </c>
      <c r="K2831" s="230" t="e">
        <f>K2828/'Summary (banks)'!$K$86</f>
        <v>#DIV/0!</v>
      </c>
      <c r="L2831" s="230">
        <f>L2828/'Summary (banks)'!$L$86</f>
        <v>6.3132846375105023E-2</v>
      </c>
      <c r="M2831" s="230" t="e">
        <f>M2828/'Summary (banks)'!$M$86</f>
        <v>#DIV/0!</v>
      </c>
      <c r="N2831" s="230" t="e">
        <f>N2828/'Summary (banks)'!$N$86</f>
        <v>#DIV/0!</v>
      </c>
      <c r="O2831" s="230" t="e">
        <f>O2828/'Summary (banks)'!$O$86</f>
        <v>#DIV/0!</v>
      </c>
      <c r="P2831" s="230" t="e">
        <f>P2828/'Summary (banks)'!$P$86</f>
        <v>#DIV/0!</v>
      </c>
      <c r="Q2831" s="230" t="e">
        <f>Q2828/'Summary (banks)'!$Q$86</f>
        <v>#DIV/0!</v>
      </c>
      <c r="R2831" s="230" t="e">
        <f>R2828/'Summary (banks)'!$R$86</f>
        <v>#DIV/0!</v>
      </c>
      <c r="S2831" s="230" t="e">
        <f>S2828/'Summary (banks)'!$S$86</f>
        <v>#DIV/0!</v>
      </c>
      <c r="T2831" s="230" t="e">
        <f>T2828/'Summary (banks)'!$T$86</f>
        <v>#DIV/0!</v>
      </c>
      <c r="U2831" s="230" t="e">
        <f>U2828/'Summary (banks)'!$U$86</f>
        <v>#DIV/0!</v>
      </c>
      <c r="V2831" s="230" t="e">
        <f>V2828/'Summary (banks)'!$V$86</f>
        <v>#DIV/0!</v>
      </c>
      <c r="W2831" s="230" t="e">
        <f>W2828/'Summary (banks)'!$W$86</f>
        <v>#DIV/0!</v>
      </c>
      <c r="X2831" s="230" t="e">
        <f>X2828/'Summary (banks)'!$X$86</f>
        <v>#DIV/0!</v>
      </c>
      <c r="Z2831" s="397"/>
    </row>
    <row r="2832" spans="1:26" s="230" customFormat="1" ht="15.75" thickBot="1" x14ac:dyDescent="0.3">
      <c r="A2832" s="683"/>
      <c r="B2832" s="688"/>
      <c r="C2832" s="201" t="s">
        <v>498</v>
      </c>
      <c r="D2832" s="201">
        <f t="shared" ref="D2832:X2832" si="194">D2815/D2812</f>
        <v>0.41379310344827586</v>
      </c>
      <c r="E2832" s="201" t="e">
        <f t="shared" si="194"/>
        <v>#DIV/0!</v>
      </c>
      <c r="F2832" s="201" t="e">
        <f t="shared" si="194"/>
        <v>#DIV/0!</v>
      </c>
      <c r="G2832" s="201" t="e">
        <f t="shared" si="194"/>
        <v>#DIV/0!</v>
      </c>
      <c r="H2832" s="201" t="e">
        <f t="shared" si="194"/>
        <v>#DIV/0!</v>
      </c>
      <c r="I2832" s="201" t="e">
        <f t="shared" si="194"/>
        <v>#DIV/0!</v>
      </c>
      <c r="J2832" s="201" t="e">
        <f t="shared" si="194"/>
        <v>#DIV/0!</v>
      </c>
      <c r="K2832" s="201" t="e">
        <f t="shared" si="194"/>
        <v>#DIV/0!</v>
      </c>
      <c r="L2832" s="201">
        <f t="shared" si="194"/>
        <v>0.41379310344827586</v>
      </c>
      <c r="M2832" s="201" t="e">
        <f t="shared" si="194"/>
        <v>#DIV/0!</v>
      </c>
      <c r="N2832" s="201" t="e">
        <f t="shared" si="194"/>
        <v>#DIV/0!</v>
      </c>
      <c r="O2832" s="201" t="e">
        <f t="shared" si="194"/>
        <v>#DIV/0!</v>
      </c>
      <c r="P2832" s="201" t="e">
        <f t="shared" si="194"/>
        <v>#DIV/0!</v>
      </c>
      <c r="Q2832" s="201" t="e">
        <f t="shared" si="194"/>
        <v>#DIV/0!</v>
      </c>
      <c r="R2832" s="201" t="e">
        <f t="shared" si="194"/>
        <v>#DIV/0!</v>
      </c>
      <c r="S2832" s="201" t="e">
        <f t="shared" si="194"/>
        <v>#DIV/0!</v>
      </c>
      <c r="T2832" s="201" t="e">
        <f t="shared" si="194"/>
        <v>#DIV/0!</v>
      </c>
      <c r="U2832" s="201" t="e">
        <f t="shared" si="194"/>
        <v>#DIV/0!</v>
      </c>
      <c r="V2832" s="201" t="e">
        <f t="shared" si="194"/>
        <v>#DIV/0!</v>
      </c>
      <c r="W2832" s="201" t="e">
        <f t="shared" si="194"/>
        <v>#DIV/0!</v>
      </c>
      <c r="X2832" s="201" t="e">
        <f t="shared" si="194"/>
        <v>#DIV/0!</v>
      </c>
      <c r="Y2832" s="201"/>
      <c r="Z2832" s="407"/>
    </row>
    <row r="2833" spans="1:26" s="230" customFormat="1" x14ac:dyDescent="0.25">
      <c r="A2833" s="683"/>
      <c r="B2833" s="688"/>
      <c r="C2833" s="382" t="s">
        <v>445</v>
      </c>
      <c r="D2833" s="230">
        <f>D2832/'Summary (banks)'!$D$94</f>
        <v>2.142729337921736</v>
      </c>
      <c r="E2833" s="230" t="e">
        <f>E2832/'Summary (banks)'!$E$94</f>
        <v>#DIV/0!</v>
      </c>
      <c r="F2833" s="230" t="e">
        <f>F2832/'Summary (banks)'!$F$94</f>
        <v>#DIV/0!</v>
      </c>
      <c r="G2833" s="230" t="e">
        <f>G2832/'Summary (banks)'!$G$94</f>
        <v>#DIV/0!</v>
      </c>
      <c r="H2833" s="230" t="e">
        <f>H2832/'Summary (banks)'!$H$94</f>
        <v>#DIV/0!</v>
      </c>
      <c r="I2833" s="230" t="e">
        <f>I2832/'Summary (banks)'!$I$94</f>
        <v>#DIV/0!</v>
      </c>
      <c r="J2833" s="230" t="e">
        <f>J2832/'Summary (banks)'!$J$94</f>
        <v>#DIV/0!</v>
      </c>
      <c r="K2833" s="230" t="e">
        <f>K2832/'Summary (banks)'!$K$94</f>
        <v>#DIV/0!</v>
      </c>
      <c r="L2833" s="230">
        <f>L2832/'Summary (banks)'!$L$94</f>
        <v>1.7363600968293467</v>
      </c>
      <c r="M2833" s="230" t="e">
        <f>M2832/'Summary (banks)'!$M$94</f>
        <v>#DIV/0!</v>
      </c>
      <c r="N2833" s="230" t="e">
        <f>N2832/'Summary (banks)'!$N$94</f>
        <v>#DIV/0!</v>
      </c>
      <c r="O2833" s="230" t="e">
        <f>O2832/'Summary (banks)'!$O$94</f>
        <v>#DIV/0!</v>
      </c>
      <c r="P2833" s="230" t="e">
        <f>P2832/'Summary (banks)'!$P$94</f>
        <v>#DIV/0!</v>
      </c>
      <c r="Q2833" s="230" t="e">
        <f>Q2832/'Summary (banks)'!$Q$94</f>
        <v>#DIV/0!</v>
      </c>
      <c r="R2833" s="230" t="e">
        <f>R2832/'Summary (banks)'!$R$94</f>
        <v>#DIV/0!</v>
      </c>
      <c r="S2833" s="230" t="e">
        <f>S2832/'Summary (banks)'!$S$94</f>
        <v>#DIV/0!</v>
      </c>
      <c r="T2833" s="230" t="e">
        <f>T2832/'Summary (banks)'!$T$94</f>
        <v>#DIV/0!</v>
      </c>
      <c r="U2833" s="230" t="e">
        <f>U2832/'Summary (banks)'!$U$94</f>
        <v>#DIV/0!</v>
      </c>
      <c r="V2833" s="230" t="e">
        <f>V2832/'Summary (banks)'!$V$94</f>
        <v>#DIV/0!</v>
      </c>
      <c r="W2833" s="230" t="e">
        <f>W2832/'Summary (banks)'!$W$94</f>
        <v>#DIV/0!</v>
      </c>
      <c r="X2833" s="230" t="e">
        <f>X2832/'Summary (banks)'!$X$94</f>
        <v>#DIV/0!</v>
      </c>
      <c r="Z2833" s="399"/>
    </row>
    <row r="2834" spans="1:26" s="386" customFormat="1" x14ac:dyDescent="0.25">
      <c r="A2834" s="683"/>
      <c r="B2834" s="688"/>
      <c r="C2834" s="383" t="s">
        <v>446</v>
      </c>
      <c r="D2834" s="264">
        <f>D2832/'Summary (banks)'!$D$97</f>
        <v>1.5672376919232749</v>
      </c>
      <c r="E2834" s="264" t="e">
        <f>E2832/'Summary (banks)'!$E$97</f>
        <v>#DIV/0!</v>
      </c>
      <c r="F2834" s="264" t="e">
        <f>F2832/'Summary (banks)'!$F$97</f>
        <v>#DIV/0!</v>
      </c>
      <c r="G2834" s="264" t="e">
        <f>G2832/'Summary (banks)'!$G$97</f>
        <v>#DIV/0!</v>
      </c>
      <c r="H2834" s="264" t="e">
        <f>H2832/'Summary (banks)'!$H$97</f>
        <v>#DIV/0!</v>
      </c>
      <c r="I2834" s="264" t="e">
        <f>I2832/'Summary (banks)'!$I$97</f>
        <v>#DIV/0!</v>
      </c>
      <c r="J2834" s="264" t="e">
        <f>J2832/'Summary (banks)'!$J$97</f>
        <v>#DIV/0!</v>
      </c>
      <c r="K2834" s="264" t="e">
        <f>K2832/'Summary (banks)'!$K$97</f>
        <v>#DIV/0!</v>
      </c>
      <c r="L2834" s="264">
        <f>L2832/'Summary (banks)'!$L$97</f>
        <v>1.2573444098946489</v>
      </c>
      <c r="M2834" s="264" t="e">
        <f>M2832/'Summary (banks)'!$M$97</f>
        <v>#DIV/0!</v>
      </c>
      <c r="N2834" s="264" t="e">
        <f>N2832/'Summary (banks)'!$N$97</f>
        <v>#DIV/0!</v>
      </c>
      <c r="O2834" s="264" t="e">
        <f>O2832/'Summary (banks)'!$O$97</f>
        <v>#DIV/0!</v>
      </c>
      <c r="P2834" s="264" t="e">
        <f>P2832/'Summary (banks)'!$P$97</f>
        <v>#DIV/0!</v>
      </c>
      <c r="Q2834" s="264" t="e">
        <f>Q2832/'Summary (banks)'!$Q$97</f>
        <v>#DIV/0!</v>
      </c>
      <c r="R2834" s="264" t="e">
        <f>R2832/'Summary (banks)'!$R$97</f>
        <v>#DIV/0!</v>
      </c>
      <c r="S2834" s="264" t="e">
        <f>S2832/'Summary (banks)'!$S$97</f>
        <v>#DIV/0!</v>
      </c>
      <c r="T2834" s="264" t="e">
        <f>T2832/'Summary (banks)'!$T$97</f>
        <v>#DIV/0!</v>
      </c>
      <c r="U2834" s="264" t="e">
        <f>U2832/'Summary (banks)'!$U$97</f>
        <v>#DIV/0!</v>
      </c>
      <c r="V2834" s="264" t="e">
        <f>V2832/'Summary (banks)'!$V$97</f>
        <v>#DIV/0!</v>
      </c>
      <c r="W2834" s="264" t="e">
        <f>W2832/'Summary (banks)'!$W$97</f>
        <v>#DIV/0!</v>
      </c>
      <c r="X2834" s="264" t="e">
        <f>X2832/'Summary (banks)'!$X$97</f>
        <v>#DIV/0!</v>
      </c>
      <c r="Y2834" s="264"/>
      <c r="Z2834" s="399"/>
    </row>
    <row r="2835" spans="1:26" s="230" customFormat="1" x14ac:dyDescent="0.25">
      <c r="A2835" s="683"/>
      <c r="B2835" s="688"/>
      <c r="C2835" s="385" t="s">
        <v>447</v>
      </c>
      <c r="D2835" s="230">
        <f>D2832/'Summary (banks)'!$D$105</f>
        <v>1.9073447291878625</v>
      </c>
      <c r="E2835" s="230" t="e">
        <f>E2832/'Summary (banks)'!$E$99</f>
        <v>#DIV/0!</v>
      </c>
      <c r="F2835" s="230" t="e">
        <f>F2832/'Summary (banks)'!$F$99</f>
        <v>#DIV/0!</v>
      </c>
      <c r="G2835" s="230" t="e">
        <f>G2832/'Summary (banks)'!$G$99</f>
        <v>#DIV/0!</v>
      </c>
      <c r="H2835" s="230" t="e">
        <f>H2832/'Summary (banks)'!$H$99</f>
        <v>#DIV/0!</v>
      </c>
      <c r="I2835" s="230" t="e">
        <f>I2832/'Summary (banks)'!$I$99</f>
        <v>#DIV/0!</v>
      </c>
      <c r="J2835" s="230" t="e">
        <f>J2832/'Summary (banks)'!$J$99</f>
        <v>#DIV/0!</v>
      </c>
      <c r="K2835" s="230" t="e">
        <f>K2832/'Summary (banks)'!$K$99</f>
        <v>#DIV/0!</v>
      </c>
      <c r="L2835" s="230">
        <f>L2832/'Summary (banks)'!$L$99</f>
        <v>0.8010689141271391</v>
      </c>
      <c r="M2835" s="230" t="e">
        <f>M2832/'Summary (banks)'!$M$99</f>
        <v>#DIV/0!</v>
      </c>
      <c r="N2835" s="230" t="e">
        <f>N2832/'Summary (banks)'!$N$99</f>
        <v>#DIV/0!</v>
      </c>
      <c r="O2835" s="230" t="e">
        <f>O2832/'Summary (banks)'!$O$99</f>
        <v>#DIV/0!</v>
      </c>
      <c r="P2835" s="230" t="e">
        <f>P2832/'Summary (banks)'!$P$99</f>
        <v>#DIV/0!</v>
      </c>
      <c r="Q2835" s="230" t="e">
        <f>Q2832/'Summary (banks)'!$Q$99</f>
        <v>#DIV/0!</v>
      </c>
      <c r="R2835" s="230" t="e">
        <f>R2832/'Summary (banks)'!$R$99</f>
        <v>#DIV/0!</v>
      </c>
      <c r="S2835" s="230" t="e">
        <f>S2832/'Summary (banks)'!$S$99</f>
        <v>#DIV/0!</v>
      </c>
      <c r="T2835" s="230" t="e">
        <f>T2832/'Summary (banks)'!$T$99</f>
        <v>#DIV/0!</v>
      </c>
      <c r="U2835" s="230" t="e">
        <f>U2832/'Summary (banks)'!$U$99</f>
        <v>#DIV/0!</v>
      </c>
      <c r="V2835" s="230" t="e">
        <f>V2832/'Summary (banks)'!$V$99</f>
        <v>#DIV/0!</v>
      </c>
      <c r="W2835" s="230" t="e">
        <f>W2832/'Summary (banks)'!$W$99</f>
        <v>#DIV/0!</v>
      </c>
      <c r="X2835" s="230" t="e">
        <f>X2832/'Summary (banks)'!$X$99</f>
        <v>#DIV/0!</v>
      </c>
      <c r="Z2835" s="399"/>
    </row>
    <row r="2836" spans="1:26" ht="15.75" thickBot="1" x14ac:dyDescent="0.3"/>
    <row r="2837" spans="1:26" s="204" customFormat="1" ht="15.75" thickBot="1" x14ac:dyDescent="0.3">
      <c r="A2837" s="682" t="s">
        <v>389</v>
      </c>
      <c r="B2837" s="684" t="s">
        <v>331</v>
      </c>
      <c r="C2837" s="188" t="s">
        <v>2</v>
      </c>
      <c r="D2837" s="203">
        <f>SUM(E2837:X2837)</f>
        <v>25</v>
      </c>
      <c r="E2837" s="203"/>
      <c r="F2837" s="203"/>
      <c r="G2837" s="203"/>
      <c r="H2837" s="203"/>
      <c r="I2837" s="203"/>
      <c r="J2837" s="188"/>
      <c r="K2837" s="188"/>
      <c r="L2837" s="188">
        <f>'Société Générale'!C57</f>
        <v>25</v>
      </c>
      <c r="M2837" s="188"/>
      <c r="N2837" s="188"/>
      <c r="O2837" s="188"/>
      <c r="P2837" s="188"/>
      <c r="Q2837" s="188"/>
      <c r="R2837" s="188"/>
      <c r="S2837" s="188"/>
      <c r="T2837" s="188"/>
      <c r="U2837" s="188"/>
      <c r="V2837" s="188"/>
      <c r="W2837" s="188"/>
      <c r="X2837" s="188"/>
      <c r="Y2837" s="188"/>
      <c r="Z2837" s="404"/>
    </row>
    <row r="2838" spans="1:26" s="23" customFormat="1" x14ac:dyDescent="0.25">
      <c r="A2838" s="683"/>
      <c r="B2838" s="685"/>
      <c r="C2838" s="189" t="s">
        <v>333</v>
      </c>
      <c r="D2838" s="230">
        <f>D2837/'Summary (banks)'!$D$3</f>
        <v>5.1186772466748228E-5</v>
      </c>
      <c r="E2838" s="230">
        <f>E2837/'Summary (banks)'!$E$3</f>
        <v>0</v>
      </c>
      <c r="F2838" s="230">
        <f>F2837/'Summary (banks)'!$F$3</f>
        <v>0</v>
      </c>
      <c r="G2838" s="230">
        <f>G2837/'Summary (banks)'!$G$3</f>
        <v>0</v>
      </c>
      <c r="H2838" s="230">
        <f>H2837/'Summary (banks)'!$H$3</f>
        <v>0</v>
      </c>
      <c r="I2838" s="230">
        <f>I2837/'Summary (banks)'!$I$3</f>
        <v>0</v>
      </c>
      <c r="J2838" s="230">
        <f>J2837/'Summary (banks)'!$J$3</f>
        <v>0</v>
      </c>
      <c r="K2838" s="230">
        <f>K2837/'Summary (banks)'!$K$3</f>
        <v>0</v>
      </c>
      <c r="L2838" s="230">
        <f>L2837/'Summary (banks)'!$L$3</f>
        <v>9.7492493078032993E-4</v>
      </c>
      <c r="M2838" s="230">
        <f>M2837/'Summary (banks)'!$M$3</f>
        <v>0</v>
      </c>
      <c r="N2838" s="230">
        <f>N2837/'Summary (banks)'!$N$3</f>
        <v>0</v>
      </c>
      <c r="O2838" s="230">
        <f>O2837/'Summary (banks)'!$O$3</f>
        <v>0</v>
      </c>
      <c r="P2838" s="230">
        <f>P2837/'Summary (banks)'!$P$3</f>
        <v>0</v>
      </c>
      <c r="Q2838" s="230">
        <f>Q2837/'Summary (banks)'!$Q$3</f>
        <v>0</v>
      </c>
      <c r="R2838" s="230">
        <f>R2837/'Summary (banks)'!$R$3</f>
        <v>0</v>
      </c>
      <c r="S2838" s="230">
        <f>S2837/'Summary (banks)'!$S$3</f>
        <v>0</v>
      </c>
      <c r="T2838" s="230">
        <f>T2837/'Summary (banks)'!$T$3</f>
        <v>0</v>
      </c>
      <c r="U2838" s="230">
        <f>U2837/'Summary (banks)'!$U$3</f>
        <v>0</v>
      </c>
      <c r="V2838" s="230">
        <f>V2837/'Summary (banks)'!$V$3</f>
        <v>0</v>
      </c>
      <c r="W2838" s="230">
        <f>W2837/'Summary (banks)'!$W$3</f>
        <v>0</v>
      </c>
      <c r="X2838" s="230">
        <f>X2837/'Summary (banks)'!$X$3</f>
        <v>0</v>
      </c>
      <c r="Y2838" s="204"/>
      <c r="Z2838" s="397"/>
    </row>
    <row r="2839" spans="1:26" s="360" customFormat="1" ht="15.75" thickBot="1" x14ac:dyDescent="0.3">
      <c r="A2839" s="683"/>
      <c r="B2839" s="685"/>
      <c r="C2839" s="359" t="s">
        <v>334</v>
      </c>
      <c r="D2839" s="264">
        <f>D2837/'Summary (banks)'!$D$7</f>
        <v>9.7519454826255515E-5</v>
      </c>
      <c r="E2839" s="264">
        <f>E2837/'Summary (banks)'!$E$7</f>
        <v>0</v>
      </c>
      <c r="F2839" s="264">
        <f>F2837/'Summary (banks)'!$F$7</f>
        <v>0</v>
      </c>
      <c r="G2839" s="264">
        <f>G2837/'Summary (banks)'!$G$7</f>
        <v>0</v>
      </c>
      <c r="H2839" s="264">
        <f>H2837/'Summary (banks)'!$H$7</f>
        <v>0</v>
      </c>
      <c r="I2839" s="264">
        <f>I2837/'Summary (banks)'!$I$7</f>
        <v>0</v>
      </c>
      <c r="J2839" s="264">
        <f>J2837/'Summary (banks)'!$J$7</f>
        <v>0</v>
      </c>
      <c r="K2839" s="264">
        <f>K2837/'Summary (banks)'!$K$7</f>
        <v>0</v>
      </c>
      <c r="L2839" s="264">
        <f>L2837/'Summary (banks)'!$L$7</f>
        <v>1.8455632659087555E-3</v>
      </c>
      <c r="M2839" s="264">
        <f>M2837/'Summary (banks)'!$M$7</f>
        <v>0</v>
      </c>
      <c r="N2839" s="264">
        <f>N2837/'Summary (banks)'!$N$7</f>
        <v>0</v>
      </c>
      <c r="O2839" s="264">
        <f>O2837/'Summary (banks)'!$O$7</f>
        <v>0</v>
      </c>
      <c r="P2839" s="264">
        <f>P2837/'Summary (banks)'!$P$7</f>
        <v>0</v>
      </c>
      <c r="Q2839" s="264">
        <f>Q2837/'Summary (banks)'!$Q$7</f>
        <v>0</v>
      </c>
      <c r="R2839" s="264">
        <f>R2837/'Summary (banks)'!$R$7</f>
        <v>0</v>
      </c>
      <c r="S2839" s="264">
        <f>S2837/'Summary (banks)'!$S$7</f>
        <v>0</v>
      </c>
      <c r="T2839" s="264">
        <f>T2837/'Summary (banks)'!$T$7</f>
        <v>0</v>
      </c>
      <c r="U2839" s="264">
        <f>U2837/'Summary (banks)'!$U$7</f>
        <v>0</v>
      </c>
      <c r="V2839" s="264">
        <f>V2837/'Summary (banks)'!$V$7</f>
        <v>0</v>
      </c>
      <c r="W2839" s="264">
        <f>W2837/'Summary (banks)'!$W$7</f>
        <v>0</v>
      </c>
      <c r="X2839" s="264">
        <f>X2837/'Summary (banks)'!$X$7</f>
        <v>0</v>
      </c>
      <c r="Z2839" s="397"/>
    </row>
    <row r="2840" spans="1:26" s="204" customFormat="1" ht="15.75" thickBot="1" x14ac:dyDescent="0.3">
      <c r="A2840" s="683"/>
      <c r="B2840" s="685"/>
      <c r="C2840" s="188" t="s">
        <v>6</v>
      </c>
      <c r="D2840" s="203">
        <f>SUM(E2840:X2840)</f>
        <v>7</v>
      </c>
      <c r="E2840" s="203"/>
      <c r="F2840" s="203"/>
      <c r="G2840" s="203"/>
      <c r="H2840" s="203"/>
      <c r="I2840" s="203"/>
      <c r="J2840" s="188"/>
      <c r="K2840" s="188"/>
      <c r="L2840" s="188">
        <f>'Société Générale'!E57</f>
        <v>7</v>
      </c>
      <c r="M2840" s="188"/>
      <c r="N2840" s="188"/>
      <c r="O2840" s="188"/>
      <c r="P2840" s="188"/>
      <c r="Q2840" s="188"/>
      <c r="R2840" s="188"/>
      <c r="S2840" s="188"/>
      <c r="T2840" s="188"/>
      <c r="U2840" s="188"/>
      <c r="V2840" s="188"/>
      <c r="W2840" s="188"/>
      <c r="X2840" s="188"/>
      <c r="Y2840" s="188"/>
      <c r="Z2840" s="404"/>
    </row>
    <row r="2841" spans="1:26" s="23" customFormat="1" x14ac:dyDescent="0.25">
      <c r="A2841" s="683"/>
      <c r="B2841" s="685"/>
      <c r="C2841" s="189" t="s">
        <v>335</v>
      </c>
      <c r="D2841" s="230">
        <f>D2840/'Summary (banks)'!$D$29</f>
        <v>7.4216393376130913E-5</v>
      </c>
      <c r="E2841" s="230">
        <f>E2840/'Summary (banks)'!$E$29</f>
        <v>0</v>
      </c>
      <c r="F2841" s="230">
        <f>F2840/'Summary (banks)'!$F$29</f>
        <v>0</v>
      </c>
      <c r="G2841" s="230">
        <f>G2840/'Summary (banks)'!$G$29</f>
        <v>0</v>
      </c>
      <c r="H2841" s="230">
        <f>H2840/'Summary (banks)'!$H$29</f>
        <v>0</v>
      </c>
      <c r="I2841" s="230">
        <f>I2840/'Summary (banks)'!$I$29</f>
        <v>0</v>
      </c>
      <c r="J2841" s="230">
        <f>J2840/'Summary (banks)'!$J$29</f>
        <v>0</v>
      </c>
      <c r="K2841" s="230">
        <f>K2840/'Summary (banks)'!$K$29</f>
        <v>0</v>
      </c>
      <c r="L2841" s="230">
        <f>L2840/'Summary (banks)'!$L$29</f>
        <v>1.145475372279496E-3</v>
      </c>
      <c r="M2841" s="230">
        <f>M2840/'Summary (banks)'!$M$29</f>
        <v>0</v>
      </c>
      <c r="N2841" s="230">
        <f>N2840/'Summary (banks)'!$N$29</f>
        <v>0</v>
      </c>
      <c r="O2841" s="230">
        <f>O2840/'Summary (banks)'!$O$29</f>
        <v>0</v>
      </c>
      <c r="P2841" s="230">
        <f>P2840/'Summary (banks)'!$P$29</f>
        <v>0</v>
      </c>
      <c r="Q2841" s="230">
        <f>Q2840/'Summary (banks)'!$Q$29</f>
        <v>0</v>
      </c>
      <c r="R2841" s="230">
        <f>R2840/'Summary (banks)'!$R$29</f>
        <v>0</v>
      </c>
      <c r="S2841" s="230">
        <f>S2840/'Summary (banks)'!$S$29</f>
        <v>0</v>
      </c>
      <c r="T2841" s="230">
        <f>T2840/'Summary (banks)'!$T$29</f>
        <v>0</v>
      </c>
      <c r="U2841" s="230">
        <f>U2840/'Summary (banks)'!$U$29</f>
        <v>0</v>
      </c>
      <c r="V2841" s="230">
        <f>V2840/'Summary (banks)'!$V$29</f>
        <v>0</v>
      </c>
      <c r="W2841" s="230">
        <f>W2840/'Summary (banks)'!$W$29</f>
        <v>0</v>
      </c>
      <c r="X2841" s="230">
        <f>X2840/'Summary (banks)'!$X$29</f>
        <v>0</v>
      </c>
      <c r="Y2841" s="204"/>
      <c r="Z2841" s="397"/>
    </row>
    <row r="2842" spans="1:26" s="360" customFormat="1" ht="15.75" thickBot="1" x14ac:dyDescent="0.3">
      <c r="A2842" s="683"/>
      <c r="B2842" s="685"/>
      <c r="C2842" s="359" t="s">
        <v>336</v>
      </c>
      <c r="D2842" s="264">
        <f>D2840/'Summary (banks)'!$D$33</f>
        <v>1.0341913851933968E-4</v>
      </c>
      <c r="E2842" s="264">
        <f>E2840/'Summary (banks)'!$E$33</f>
        <v>0</v>
      </c>
      <c r="F2842" s="264">
        <f>F2840/'Summary (banks)'!$F$33</f>
        <v>0</v>
      </c>
      <c r="G2842" s="264">
        <f>G2840/'Summary (banks)'!$G$33</f>
        <v>0</v>
      </c>
      <c r="H2842" s="264">
        <f>H2840/'Summary (banks)'!$H$33</f>
        <v>0</v>
      </c>
      <c r="I2842" s="264">
        <f>I2840/'Summary (banks)'!$I$33</f>
        <v>0</v>
      </c>
      <c r="J2842" s="264">
        <f>J2840/'Summary (banks)'!$J$33</f>
        <v>0</v>
      </c>
      <c r="K2842" s="264">
        <f>K2840/'Summary (banks)'!$K$33</f>
        <v>0</v>
      </c>
      <c r="L2842" s="264">
        <f>L2840/'Summary (banks)'!$L$33</f>
        <v>1.5702108568864963E-3</v>
      </c>
      <c r="M2842" s="264">
        <f>M2840/'Summary (banks)'!$M$33</f>
        <v>0</v>
      </c>
      <c r="N2842" s="264">
        <f>N2840/'Summary (banks)'!$N$33</f>
        <v>0</v>
      </c>
      <c r="O2842" s="264">
        <f>O2840/'Summary (banks)'!$O$33</f>
        <v>0</v>
      </c>
      <c r="P2842" s="264">
        <f>P2840/'Summary (banks)'!$P$33</f>
        <v>0</v>
      </c>
      <c r="Q2842" s="264">
        <f>Q2840/'Summary (banks)'!$Q$33</f>
        <v>0</v>
      </c>
      <c r="R2842" s="264">
        <f>R2840/'Summary (banks)'!$R$33</f>
        <v>0</v>
      </c>
      <c r="S2842" s="264">
        <f>S2840/'Summary (banks)'!$S$33</f>
        <v>0</v>
      </c>
      <c r="T2842" s="264">
        <f>T2840/'Summary (banks)'!$T$33</f>
        <v>0</v>
      </c>
      <c r="U2842" s="264">
        <f>U2840/'Summary (banks)'!$U$33</f>
        <v>0</v>
      </c>
      <c r="V2842" s="264">
        <f>V2840/'Summary (banks)'!$V$33</f>
        <v>0</v>
      </c>
      <c r="W2842" s="264">
        <f>W2840/'Summary (banks)'!$W$33</f>
        <v>0</v>
      </c>
      <c r="X2842" s="264">
        <f>X2840/'Summary (banks)'!$X$33</f>
        <v>0</v>
      </c>
      <c r="Z2842" s="397"/>
    </row>
    <row r="2843" spans="1:26" s="204" customFormat="1" ht="15.75" thickBot="1" x14ac:dyDescent="0.3">
      <c r="A2843" s="683"/>
      <c r="B2843" s="685"/>
      <c r="C2843" s="188" t="s">
        <v>400</v>
      </c>
      <c r="D2843" s="203">
        <f>SUM(E2843:X2843)</f>
        <v>1</v>
      </c>
      <c r="E2843" s="203"/>
      <c r="F2843" s="203"/>
      <c r="G2843" s="203"/>
      <c r="H2843" s="203"/>
      <c r="I2843" s="203"/>
      <c r="J2843" s="188"/>
      <c r="K2843" s="188"/>
      <c r="L2843" s="188">
        <f>'Société Générale'!F57</f>
        <v>1</v>
      </c>
      <c r="M2843" s="188"/>
      <c r="N2843" s="188"/>
      <c r="O2843" s="188"/>
      <c r="P2843" s="188"/>
      <c r="Q2843" s="188"/>
      <c r="R2843" s="188"/>
      <c r="S2843" s="188"/>
      <c r="T2843" s="188"/>
      <c r="U2843" s="188"/>
      <c r="V2843" s="188"/>
      <c r="W2843" s="188"/>
      <c r="X2843" s="188"/>
      <c r="Y2843" s="188"/>
      <c r="Z2843" s="404"/>
    </row>
    <row r="2844" spans="1:26" s="23" customFormat="1" x14ac:dyDescent="0.25">
      <c r="A2844" s="683"/>
      <c r="B2844" s="685"/>
      <c r="C2844" s="189" t="s">
        <v>401</v>
      </c>
      <c r="D2844" s="230">
        <f>D2843/'Summary (banks)'!$D$42</f>
        <v>3.5845655132050327E-5</v>
      </c>
      <c r="E2844" s="230">
        <f>E2843/'Summary (banks)'!$E$42</f>
        <v>0</v>
      </c>
      <c r="F2844" s="230">
        <f>F2843/'Summary (banks)'!$F$42</f>
        <v>0</v>
      </c>
      <c r="G2844" s="230">
        <f>G2843/'Summary (banks)'!$G$42</f>
        <v>0</v>
      </c>
      <c r="H2844" s="230">
        <f>H2843/'Summary (banks)'!$H$42</f>
        <v>0</v>
      </c>
      <c r="I2844" s="230">
        <f>I2843/'Summary (banks)'!$I$42</f>
        <v>0</v>
      </c>
      <c r="J2844" s="230">
        <f>J2843/'Summary (banks)'!$J$42</f>
        <v>0</v>
      </c>
      <c r="K2844" s="230">
        <f>K2843/'Summary (banks)'!$K$42</f>
        <v>0</v>
      </c>
      <c r="L2844" s="230">
        <f>L2843/'Summary (banks)'!$L$42</f>
        <v>5.8411214953271024E-4</v>
      </c>
      <c r="M2844" s="230">
        <f>M2843/'Summary (banks)'!$M$42</f>
        <v>0</v>
      </c>
      <c r="N2844" s="230">
        <f>N2843/'Summary (banks)'!$N$42</f>
        <v>0</v>
      </c>
      <c r="O2844" s="230">
        <f>O2843/'Summary (banks)'!$O$42</f>
        <v>0</v>
      </c>
      <c r="P2844" s="230">
        <f>P2843/'Summary (banks)'!$P$42</f>
        <v>0</v>
      </c>
      <c r="Q2844" s="230">
        <f>Q2843/'Summary (banks)'!$Q$42</f>
        <v>0</v>
      </c>
      <c r="R2844" s="230">
        <f>R2843/'Summary (banks)'!$R$42</f>
        <v>0</v>
      </c>
      <c r="S2844" s="230">
        <f>S2843/'Summary (banks)'!$S$42</f>
        <v>0</v>
      </c>
      <c r="T2844" s="230">
        <f>T2843/'Summary (banks)'!$T$42</f>
        <v>0</v>
      </c>
      <c r="U2844" s="230">
        <f>U2843/'Summary (banks)'!$U$42</f>
        <v>0</v>
      </c>
      <c r="V2844" s="230">
        <f>V2843/'Summary (banks)'!$V$42</f>
        <v>0</v>
      </c>
      <c r="W2844" s="230">
        <f>W2843/'Summary (banks)'!$W$42</f>
        <v>0</v>
      </c>
      <c r="X2844" s="230">
        <f>X2843/'Summary (banks)'!$X$42</f>
        <v>0</v>
      </c>
      <c r="Y2844" s="204"/>
      <c r="Z2844" s="397"/>
    </row>
    <row r="2845" spans="1:26" s="360" customFormat="1" ht="15.75" thickBot="1" x14ac:dyDescent="0.3">
      <c r="A2845" s="683"/>
      <c r="B2845" s="685"/>
      <c r="C2845" s="359" t="s">
        <v>402</v>
      </c>
      <c r="D2845" s="264">
        <f>D2843/'Summary (banks)'!$D$46</f>
        <v>5.3659192202799258E-5</v>
      </c>
      <c r="E2845" s="264">
        <f>E2843/'Summary (banks)'!$E$46</f>
        <v>0</v>
      </c>
      <c r="F2845" s="264">
        <f>F2843/'Summary (banks)'!$F$46</f>
        <v>0</v>
      </c>
      <c r="G2845" s="264">
        <f>G2843/'Summary (banks)'!$G$46</f>
        <v>0</v>
      </c>
      <c r="H2845" s="264">
        <f>H2843/'Summary (banks)'!$H$46</f>
        <v>0</v>
      </c>
      <c r="I2845" s="264">
        <f>I2843/'Summary (banks)'!$I$46</f>
        <v>0</v>
      </c>
      <c r="J2845" s="264">
        <f>J2843/'Summary (banks)'!$J$46</f>
        <v>0</v>
      </c>
      <c r="K2845" s="264">
        <f>K2843/'Summary (banks)'!$K$46</f>
        <v>0</v>
      </c>
      <c r="L2845" s="264">
        <f>L2843/'Summary (banks)'!$L$46</f>
        <v>8.8339222614840988E-4</v>
      </c>
      <c r="M2845" s="264">
        <f>M2843/'Summary (banks)'!$M$46</f>
        <v>0</v>
      </c>
      <c r="N2845" s="264">
        <f>N2843/'Summary (banks)'!$N$46</f>
        <v>0</v>
      </c>
      <c r="O2845" s="264">
        <f>O2843/'Summary (banks)'!$O$46</f>
        <v>0</v>
      </c>
      <c r="P2845" s="264">
        <f>P2843/'Summary (banks)'!$P$46</f>
        <v>0</v>
      </c>
      <c r="Q2845" s="264">
        <f>Q2843/'Summary (banks)'!$Q$46</f>
        <v>0</v>
      </c>
      <c r="R2845" s="264">
        <f>R2843/'Summary (banks)'!$R$46</f>
        <v>0</v>
      </c>
      <c r="S2845" s="264">
        <f>S2843/'Summary (banks)'!$S$46</f>
        <v>0</v>
      </c>
      <c r="T2845" s="264">
        <f>T2843/'Summary (banks)'!$T$46</f>
        <v>0</v>
      </c>
      <c r="U2845" s="264">
        <f>U2843/'Summary (banks)'!$U$46</f>
        <v>0</v>
      </c>
      <c r="V2845" s="264">
        <f>V2843/'Summary (banks)'!$V$46</f>
        <v>0</v>
      </c>
      <c r="W2845" s="264">
        <f>W2843/'Summary (banks)'!$W$46</f>
        <v>0</v>
      </c>
      <c r="X2845" s="264">
        <f>X2843/'Summary (banks)'!$X$46</f>
        <v>0</v>
      </c>
      <c r="Z2845" s="397"/>
    </row>
    <row r="2846" spans="1:26" s="204" customFormat="1" ht="15.75" thickBot="1" x14ac:dyDescent="0.3">
      <c r="A2846" s="683"/>
      <c r="B2846" s="685"/>
      <c r="C2846" s="188" t="s">
        <v>3</v>
      </c>
      <c r="D2846" s="188">
        <f>SUM(E2846:X2846)</f>
        <v>269</v>
      </c>
      <c r="E2846" s="188"/>
      <c r="F2846" s="188"/>
      <c r="G2846" s="188"/>
      <c r="H2846" s="188"/>
      <c r="I2846" s="188"/>
      <c r="J2846" s="188"/>
      <c r="K2846" s="188"/>
      <c r="L2846" s="188">
        <f>'Société Générale'!D57</f>
        <v>269</v>
      </c>
      <c r="M2846" s="188"/>
      <c r="N2846" s="188"/>
      <c r="O2846" s="188"/>
      <c r="P2846" s="188"/>
      <c r="Q2846" s="188"/>
      <c r="R2846" s="188"/>
      <c r="S2846" s="188"/>
      <c r="T2846" s="188"/>
      <c r="U2846" s="188"/>
      <c r="V2846" s="188"/>
      <c r="W2846" s="188"/>
      <c r="X2846" s="188"/>
      <c r="Y2846" s="188"/>
      <c r="Z2846" s="404"/>
    </row>
    <row r="2847" spans="1:26" s="23" customFormat="1" x14ac:dyDescent="0.25">
      <c r="A2847" s="683"/>
      <c r="B2847" s="685"/>
      <c r="C2847" s="189" t="s">
        <v>337</v>
      </c>
      <c r="D2847" s="230">
        <f>D2846/'Summary (banks)'!$D$16</f>
        <v>1.2824094423473527E-4</v>
      </c>
      <c r="E2847" s="230">
        <f>E2846/'Summary (banks)'!$E$16</f>
        <v>0</v>
      </c>
      <c r="F2847" s="230">
        <f>F2846/'Summary (banks)'!$F$16</f>
        <v>0</v>
      </c>
      <c r="G2847" s="230">
        <f>G2846/'Summary (banks)'!$G$16</f>
        <v>0</v>
      </c>
      <c r="H2847" s="230">
        <f>H2846/'Summary (banks)'!$H$16</f>
        <v>0</v>
      </c>
      <c r="I2847" s="230">
        <f>I2846/'Summary (banks)'!$I$16</f>
        <v>0</v>
      </c>
      <c r="J2847" s="230">
        <f>J2846/'Summary (banks)'!$J$16</f>
        <v>0</v>
      </c>
      <c r="K2847" s="230">
        <f>K2846/'Summary (banks)'!$K$16</f>
        <v>0</v>
      </c>
      <c r="L2847" s="230">
        <f>L2846/'Summary (banks)'!$L$16</f>
        <v>2.0422727686841384E-3</v>
      </c>
      <c r="M2847" s="230">
        <f>M2846/'Summary (banks)'!$M$16</f>
        <v>0</v>
      </c>
      <c r="N2847" s="230">
        <f>N2846/'Summary (banks)'!$N$16</f>
        <v>0</v>
      </c>
      <c r="O2847" s="230">
        <f>O2846/'Summary (banks)'!$O$16</f>
        <v>0</v>
      </c>
      <c r="P2847" s="230">
        <f>P2846/'Summary (banks)'!$P$16</f>
        <v>0</v>
      </c>
      <c r="Q2847" s="230">
        <f>Q2846/'Summary (banks)'!$Q$16</f>
        <v>0</v>
      </c>
      <c r="R2847" s="230">
        <f>R2846/'Summary (banks)'!$R$16</f>
        <v>0</v>
      </c>
      <c r="S2847" s="230">
        <f>S2846/'Summary (banks)'!$S$16</f>
        <v>0</v>
      </c>
      <c r="T2847" s="230">
        <f>T2846/'Summary (banks)'!$T$16</f>
        <v>0</v>
      </c>
      <c r="U2847" s="230">
        <f>U2846/'Summary (banks)'!$U$16</f>
        <v>0</v>
      </c>
      <c r="V2847" s="230">
        <f>V2846/'Summary (banks)'!$V$16</f>
        <v>0</v>
      </c>
      <c r="W2847" s="230">
        <f>W2846/'Summary (banks)'!$W$16</f>
        <v>0</v>
      </c>
      <c r="X2847" s="230">
        <f>X2846/'Summary (banks)'!$X$16</f>
        <v>0</v>
      </c>
      <c r="Y2847" s="204"/>
      <c r="Z2847" s="397"/>
    </row>
    <row r="2848" spans="1:26" s="365" customFormat="1" ht="15.75" thickBot="1" x14ac:dyDescent="0.3">
      <c r="A2848" s="683"/>
      <c r="B2848" s="685"/>
      <c r="C2848" s="359" t="s">
        <v>338</v>
      </c>
      <c r="D2848" s="264">
        <f>D2846/'Summary (banks)'!$D$20</f>
        <v>2.2947343098607889E-4</v>
      </c>
      <c r="E2848" s="264">
        <f>E2846/'Summary (banks)'!$E$20</f>
        <v>0</v>
      </c>
      <c r="F2848" s="264">
        <f>F2846/'Summary (banks)'!$F$20</f>
        <v>0</v>
      </c>
      <c r="G2848" s="264">
        <f>G2846/'Summary (banks)'!$G$20</f>
        <v>0</v>
      </c>
      <c r="H2848" s="264">
        <f>H2846/'Summary (banks)'!$H$20</f>
        <v>0</v>
      </c>
      <c r="I2848" s="264">
        <f>I2846/'Summary (banks)'!$I$20</f>
        <v>0</v>
      </c>
      <c r="J2848" s="264">
        <f>J2846/'Summary (banks)'!$J$20</f>
        <v>0</v>
      </c>
      <c r="K2848" s="264">
        <f>K2846/'Summary (banks)'!$K$20</f>
        <v>0</v>
      </c>
      <c r="L2848" s="264">
        <f>L2846/'Summary (banks)'!$L$20</f>
        <v>3.3581344252471786E-3</v>
      </c>
      <c r="M2848" s="264">
        <f>M2846/'Summary (banks)'!$M$20</f>
        <v>0</v>
      </c>
      <c r="N2848" s="264">
        <f>N2846/'Summary (banks)'!$N$20</f>
        <v>0</v>
      </c>
      <c r="O2848" s="264">
        <f>O2846/'Summary (banks)'!$O$20</f>
        <v>0</v>
      </c>
      <c r="P2848" s="264">
        <f>P2846/'Summary (banks)'!$P$20</f>
        <v>0</v>
      </c>
      <c r="Q2848" s="264">
        <f>Q2846/'Summary (banks)'!$Q$20</f>
        <v>0</v>
      </c>
      <c r="R2848" s="264">
        <f>R2846/'Summary (banks)'!$R$20</f>
        <v>0</v>
      </c>
      <c r="S2848" s="264">
        <f>S2846/'Summary (banks)'!$S$20</f>
        <v>0</v>
      </c>
      <c r="T2848" s="264">
        <f>T2846/'Summary (banks)'!$T$20</f>
        <v>0</v>
      </c>
      <c r="U2848" s="264">
        <f>U2846/'Summary (banks)'!$U$20</f>
        <v>0</v>
      </c>
      <c r="V2848" s="264">
        <f>V2846/'Summary (banks)'!$V$20</f>
        <v>0</v>
      </c>
      <c r="W2848" s="264">
        <f>W2846/'Summary (banks)'!$W$20</f>
        <v>0</v>
      </c>
      <c r="X2848" s="264">
        <f>X2846/'Summary (banks)'!$X$20</f>
        <v>0</v>
      </c>
      <c r="Y2848" s="360"/>
      <c r="Z2848" s="397"/>
    </row>
    <row r="2849" spans="1:26" s="230" customFormat="1" ht="15" customHeight="1" thickTop="1" thickBot="1" x14ac:dyDescent="0.3">
      <c r="A2849" s="683"/>
      <c r="B2849" s="685"/>
      <c r="C2849" s="190" t="s">
        <v>405</v>
      </c>
      <c r="D2849" s="188"/>
      <c r="E2849" s="190"/>
      <c r="F2849" s="190"/>
      <c r="G2849" s="190"/>
      <c r="H2849" s="188"/>
      <c r="I2849" s="188"/>
      <c r="J2849" s="190"/>
      <c r="K2849" s="190"/>
      <c r="L2849" s="190"/>
      <c r="M2849" s="190"/>
      <c r="N2849" s="190"/>
      <c r="O2849" s="190"/>
      <c r="P2849" s="188"/>
      <c r="Q2849" s="188"/>
      <c r="R2849" s="190"/>
      <c r="S2849" s="190"/>
      <c r="T2849" s="188"/>
      <c r="U2849" s="188"/>
      <c r="V2849" s="188"/>
      <c r="W2849" s="188"/>
      <c r="X2849" s="188"/>
      <c r="Y2849" s="190"/>
      <c r="Z2849" s="405"/>
    </row>
    <row r="2850" spans="1:26" s="204" customFormat="1" ht="15.75" thickBot="1" x14ac:dyDescent="0.3">
      <c r="A2850" s="683"/>
      <c r="B2850" s="686"/>
      <c r="C2850" s="191" t="s">
        <v>406</v>
      </c>
      <c r="D2850" s="192"/>
      <c r="E2850" s="192"/>
      <c r="F2850" s="192"/>
      <c r="G2850" s="192"/>
      <c r="H2850" s="192"/>
      <c r="I2850" s="192"/>
      <c r="J2850" s="192"/>
      <c r="K2850" s="192"/>
      <c r="L2850" s="192"/>
      <c r="M2850" s="192"/>
      <c r="N2850" s="192"/>
      <c r="O2850" s="192"/>
      <c r="P2850" s="192"/>
      <c r="Q2850" s="192"/>
      <c r="R2850" s="192"/>
      <c r="S2850" s="192"/>
      <c r="T2850" s="192"/>
      <c r="U2850" s="192"/>
      <c r="V2850" s="192"/>
      <c r="W2850" s="192"/>
      <c r="X2850" s="192"/>
      <c r="Y2850" s="192"/>
      <c r="Z2850" s="398"/>
    </row>
    <row r="2851" spans="1:26" s="23" customFormat="1" ht="16.5" thickTop="1" thickBot="1" x14ac:dyDescent="0.3">
      <c r="A2851" s="683"/>
      <c r="B2851" s="687" t="s">
        <v>82</v>
      </c>
      <c r="C2851" s="200" t="s">
        <v>91</v>
      </c>
      <c r="D2851" s="200">
        <f>D2843/D2840</f>
        <v>0.14285714285714285</v>
      </c>
      <c r="E2851" s="200" t="e">
        <f>E2843/E2840</f>
        <v>#DIV/0!</v>
      </c>
      <c r="F2851" s="200" t="e">
        <f t="shared" ref="F2851:X2851" si="195">F2843/F2840</f>
        <v>#DIV/0!</v>
      </c>
      <c r="G2851" s="200" t="e">
        <f t="shared" si="195"/>
        <v>#DIV/0!</v>
      </c>
      <c r="H2851" s="200" t="e">
        <f t="shared" si="195"/>
        <v>#DIV/0!</v>
      </c>
      <c r="I2851" s="200" t="e">
        <f t="shared" si="195"/>
        <v>#DIV/0!</v>
      </c>
      <c r="J2851" s="200" t="e">
        <f t="shared" si="195"/>
        <v>#DIV/0!</v>
      </c>
      <c r="K2851" s="200" t="e">
        <f t="shared" si="195"/>
        <v>#DIV/0!</v>
      </c>
      <c r="L2851" s="200">
        <f t="shared" si="195"/>
        <v>0.14285714285714285</v>
      </c>
      <c r="M2851" s="200" t="e">
        <f t="shared" si="195"/>
        <v>#DIV/0!</v>
      </c>
      <c r="N2851" s="200" t="e">
        <f t="shared" si="195"/>
        <v>#DIV/0!</v>
      </c>
      <c r="O2851" s="200" t="e">
        <f t="shared" si="195"/>
        <v>#DIV/0!</v>
      </c>
      <c r="P2851" s="200" t="e">
        <f t="shared" si="195"/>
        <v>#DIV/0!</v>
      </c>
      <c r="Q2851" s="200" t="e">
        <f t="shared" si="195"/>
        <v>#DIV/0!</v>
      </c>
      <c r="R2851" s="200" t="e">
        <f t="shared" si="195"/>
        <v>#DIV/0!</v>
      </c>
      <c r="S2851" s="200" t="e">
        <f t="shared" si="195"/>
        <v>#DIV/0!</v>
      </c>
      <c r="T2851" s="200" t="e">
        <f t="shared" si="195"/>
        <v>#DIV/0!</v>
      </c>
      <c r="U2851" s="200" t="e">
        <f t="shared" si="195"/>
        <v>#DIV/0!</v>
      </c>
      <c r="V2851" s="200" t="e">
        <f t="shared" si="195"/>
        <v>#DIV/0!</v>
      </c>
      <c r="W2851" s="200" t="e">
        <f t="shared" si="195"/>
        <v>#DIV/0!</v>
      </c>
      <c r="X2851" s="200" t="e">
        <f t="shared" si="195"/>
        <v>#DIV/0!</v>
      </c>
      <c r="Y2851" s="200"/>
      <c r="Z2851" s="406" t="e">
        <f>MEDIAN(E2851:X2851)</f>
        <v>#DIV/0!</v>
      </c>
    </row>
    <row r="2852" spans="1:26" s="204" customFormat="1" ht="15.75" thickBot="1" x14ac:dyDescent="0.3">
      <c r="A2852" s="683"/>
      <c r="B2852" s="688"/>
      <c r="C2852" s="193" t="s">
        <v>407</v>
      </c>
      <c r="Z2852" s="397"/>
    </row>
    <row r="2853" spans="1:26" s="204" customFormat="1" ht="15.75" thickBot="1" x14ac:dyDescent="0.3">
      <c r="A2853" s="683"/>
      <c r="B2853" s="688"/>
      <c r="C2853" s="188" t="s">
        <v>497</v>
      </c>
      <c r="D2853" s="233">
        <f t="shared" ref="D2853:X2853" si="196">D2840/D2846</f>
        <v>2.6022304832713755E-2</v>
      </c>
      <c r="E2853" s="188" t="e">
        <f t="shared" si="196"/>
        <v>#DIV/0!</v>
      </c>
      <c r="F2853" s="188" t="e">
        <f t="shared" si="196"/>
        <v>#DIV/0!</v>
      </c>
      <c r="G2853" s="188" t="e">
        <f t="shared" si="196"/>
        <v>#DIV/0!</v>
      </c>
      <c r="H2853" s="188" t="e">
        <f t="shared" si="196"/>
        <v>#DIV/0!</v>
      </c>
      <c r="I2853" s="188" t="e">
        <f t="shared" si="196"/>
        <v>#DIV/0!</v>
      </c>
      <c r="J2853" s="188" t="e">
        <f t="shared" si="196"/>
        <v>#DIV/0!</v>
      </c>
      <c r="K2853" s="188" t="e">
        <f t="shared" si="196"/>
        <v>#DIV/0!</v>
      </c>
      <c r="L2853" s="188">
        <f t="shared" si="196"/>
        <v>2.6022304832713755E-2</v>
      </c>
      <c r="M2853" s="188" t="e">
        <f t="shared" si="196"/>
        <v>#DIV/0!</v>
      </c>
      <c r="N2853" s="188" t="e">
        <f t="shared" si="196"/>
        <v>#DIV/0!</v>
      </c>
      <c r="O2853" s="188" t="e">
        <f t="shared" si="196"/>
        <v>#DIV/0!</v>
      </c>
      <c r="P2853" s="188" t="e">
        <f t="shared" si="196"/>
        <v>#DIV/0!</v>
      </c>
      <c r="Q2853" s="188" t="e">
        <f t="shared" si="196"/>
        <v>#DIV/0!</v>
      </c>
      <c r="R2853" s="188" t="e">
        <f t="shared" si="196"/>
        <v>#DIV/0!</v>
      </c>
      <c r="S2853" s="188" t="e">
        <f t="shared" si="196"/>
        <v>#DIV/0!</v>
      </c>
      <c r="T2853" s="188" t="e">
        <f t="shared" si="196"/>
        <v>#DIV/0!</v>
      </c>
      <c r="U2853" s="188" t="e">
        <f t="shared" si="196"/>
        <v>#DIV/0!</v>
      </c>
      <c r="V2853" s="188" t="e">
        <f t="shared" si="196"/>
        <v>#DIV/0!</v>
      </c>
      <c r="W2853" s="188" t="e">
        <f t="shared" si="196"/>
        <v>#DIV/0!</v>
      </c>
      <c r="X2853" s="188" t="e">
        <f t="shared" si="196"/>
        <v>#DIV/0!</v>
      </c>
      <c r="Y2853" s="188"/>
      <c r="Z2853" s="404"/>
    </row>
    <row r="2854" spans="1:26" s="204" customFormat="1" x14ac:dyDescent="0.25">
      <c r="A2854" s="683"/>
      <c r="B2854" s="688"/>
      <c r="C2854" s="189" t="s">
        <v>445</v>
      </c>
      <c r="D2854" s="234">
        <f>D2853/'Summary (banks)'!$D$81</f>
        <v>0.57872619247315793</v>
      </c>
      <c r="E2854" s="230" t="e">
        <f>E2853/'Summary (banks)'!$E$81</f>
        <v>#DIV/0!</v>
      </c>
      <c r="F2854" s="230" t="e">
        <f>F2853/'Summary (banks)'!$F$81</f>
        <v>#DIV/0!</v>
      </c>
      <c r="G2854" s="230" t="e">
        <f>G2853/'Summary (banks)'!$G$81</f>
        <v>#DIV/0!</v>
      </c>
      <c r="H2854" s="230" t="e">
        <f>H2853/'Summary (banks)'!$H$81</f>
        <v>#DIV/0!</v>
      </c>
      <c r="I2854" s="230" t="e">
        <f>I2853/'Summary (banks)'!$I$81</f>
        <v>#DIV/0!</v>
      </c>
      <c r="J2854" s="230" t="e">
        <f>J2853/'Summary (banks)'!$J$81</f>
        <v>#DIV/0!</v>
      </c>
      <c r="K2854" s="230" t="e">
        <f>K2853/'Summary (banks)'!$K$81</f>
        <v>#DIV/0!</v>
      </c>
      <c r="L2854" s="230">
        <f>L2853/'Summary (banks)'!$L$81</f>
        <v>0.56088265477756916</v>
      </c>
      <c r="M2854" s="230" t="e">
        <f>M2853/'Summary (banks)'!$M$81</f>
        <v>#DIV/0!</v>
      </c>
      <c r="N2854" s="230" t="e">
        <f>N2853/'Summary (banks)'!$N$81</f>
        <v>#DIV/0!</v>
      </c>
      <c r="O2854" s="230" t="e">
        <f>O2853/'Summary (banks)'!$O$81</f>
        <v>#DIV/0!</v>
      </c>
      <c r="P2854" s="230" t="e">
        <f>P2853/'Summary (banks)'!$P$81</f>
        <v>#DIV/0!</v>
      </c>
      <c r="Q2854" s="230" t="e">
        <f>Q2853/'Summary (banks)'!$Q$81</f>
        <v>#DIV/0!</v>
      </c>
      <c r="R2854" s="230" t="e">
        <f>R2853/'Summary (banks)'!$R$81</f>
        <v>#DIV/0!</v>
      </c>
      <c r="S2854" s="230" t="e">
        <f>S2853/'Summary (banks)'!$S$81</f>
        <v>#DIV/0!</v>
      </c>
      <c r="T2854" s="230" t="e">
        <f>T2853/'Summary (banks)'!$T$81</f>
        <v>#DIV/0!</v>
      </c>
      <c r="U2854" s="230" t="e">
        <f>U2853/'Summary (banks)'!$U$81</f>
        <v>#DIV/0!</v>
      </c>
      <c r="V2854" s="230" t="e">
        <f>V2853/'Summary (banks)'!$V$81</f>
        <v>#DIV/0!</v>
      </c>
      <c r="W2854" s="230" t="e">
        <f>W2853/'Summary (banks)'!$W$81</f>
        <v>#DIV/0!</v>
      </c>
      <c r="X2854" s="230" t="e">
        <f>X2853/'Summary (banks)'!$X$81</f>
        <v>#DIV/0!</v>
      </c>
      <c r="Z2854" s="397"/>
    </row>
    <row r="2855" spans="1:26" s="364" customFormat="1" x14ac:dyDescent="0.25">
      <c r="A2855" s="683"/>
      <c r="B2855" s="688"/>
      <c r="C2855" s="359" t="s">
        <v>446</v>
      </c>
      <c r="D2855" s="363">
        <f>D2853/'Summary (banks)'!$D$84</f>
        <v>0.45068022940578972</v>
      </c>
      <c r="E2855" s="264" t="e">
        <f>E2853/'Summary (banks)'!$E$84</f>
        <v>#DIV/0!</v>
      </c>
      <c r="F2855" s="264" t="e">
        <f>F2853/'Summary (banks)'!$F$84</f>
        <v>#DIV/0!</v>
      </c>
      <c r="G2855" s="264" t="e">
        <f>G2853/'Summary (banks)'!$G$84</f>
        <v>#DIV/0!</v>
      </c>
      <c r="H2855" s="264" t="e">
        <f>H2853/'Summary (banks)'!$H$84</f>
        <v>#DIV/0!</v>
      </c>
      <c r="I2855" s="264" t="e">
        <f>I2853/'Summary (banks)'!$I$84</f>
        <v>#DIV/0!</v>
      </c>
      <c r="J2855" s="264" t="e">
        <f>J2853/'Summary (banks)'!$J$84</f>
        <v>#DIV/0!</v>
      </c>
      <c r="K2855" s="264" t="e">
        <f>K2853/'Summary (banks)'!$K$84</f>
        <v>#DIV/0!</v>
      </c>
      <c r="L2855" s="264">
        <f>L2853/'Summary (banks)'!$L$84</f>
        <v>0.46758427687745685</v>
      </c>
      <c r="M2855" s="264" t="e">
        <f>M2853/'Summary (banks)'!$M$84</f>
        <v>#DIV/0!</v>
      </c>
      <c r="N2855" s="264" t="e">
        <f>N2853/'Summary (banks)'!$N$84</f>
        <v>#DIV/0!</v>
      </c>
      <c r="O2855" s="264" t="e">
        <f>O2853/'Summary (banks)'!$O$84</f>
        <v>#DIV/0!</v>
      </c>
      <c r="P2855" s="264" t="e">
        <f>P2853/'Summary (banks)'!$P$84</f>
        <v>#DIV/0!</v>
      </c>
      <c r="Q2855" s="264" t="e">
        <f>Q2853/'Summary (banks)'!$Q$84</f>
        <v>#DIV/0!</v>
      </c>
      <c r="R2855" s="264" t="e">
        <f>R2853/'Summary (banks)'!$R$84</f>
        <v>#DIV/0!</v>
      </c>
      <c r="S2855" s="264" t="e">
        <f>S2853/'Summary (banks)'!$S$84</f>
        <v>#DIV/0!</v>
      </c>
      <c r="T2855" s="264" t="e">
        <f>T2853/'Summary (banks)'!$T$84</f>
        <v>#DIV/0!</v>
      </c>
      <c r="U2855" s="264" t="e">
        <f>U2853/'Summary (banks)'!$U$84</f>
        <v>#DIV/0!</v>
      </c>
      <c r="V2855" s="264" t="e">
        <f>V2853/'Summary (banks)'!$V$84</f>
        <v>#DIV/0!</v>
      </c>
      <c r="W2855" s="264" t="e">
        <f>W2853/'Summary (banks)'!$W$84</f>
        <v>#DIV/0!</v>
      </c>
      <c r="X2855" s="264" t="e">
        <f>X2853/'Summary (banks)'!$X$84</f>
        <v>#DIV/0!</v>
      </c>
      <c r="Y2855" s="360"/>
      <c r="Z2855" s="397"/>
    </row>
    <row r="2856" spans="1:26" s="204" customFormat="1" ht="15.75" thickBot="1" x14ac:dyDescent="0.3">
      <c r="A2856" s="683"/>
      <c r="B2856" s="688"/>
      <c r="C2856" s="372" t="s">
        <v>447</v>
      </c>
      <c r="D2856" s="234">
        <f>D2853/'Summary (banks)'!$D$92</f>
        <v>0.62304144697293251</v>
      </c>
      <c r="E2856" s="230" t="e">
        <f>E2853/'Summary (banks)'!$E$86</f>
        <v>#DIV/0!</v>
      </c>
      <c r="F2856" s="230" t="e">
        <f>F2853/'Summary (banks)'!$F$86</f>
        <v>#DIV/0!</v>
      </c>
      <c r="G2856" s="230" t="e">
        <f>G2853/'Summary (banks)'!$G$86</f>
        <v>#DIV/0!</v>
      </c>
      <c r="H2856" s="230" t="e">
        <f>H2853/'Summary (banks)'!$H$86</f>
        <v>#DIV/0!</v>
      </c>
      <c r="I2856" s="230" t="e">
        <f>I2853/'Summary (banks)'!$I$86</f>
        <v>#DIV/0!</v>
      </c>
      <c r="J2856" s="230" t="e">
        <f>J2853/'Summary (banks)'!$J$86</f>
        <v>#DIV/0!</v>
      </c>
      <c r="K2856" s="230" t="e">
        <f>K2853/'Summary (banks)'!$K$86</f>
        <v>#DIV/0!</v>
      </c>
      <c r="L2856" s="230">
        <f>L2853/'Summary (banks)'!$L$86</f>
        <v>9.9803877029789628E-2</v>
      </c>
      <c r="M2856" s="230" t="e">
        <f>M2853/'Summary (banks)'!$M$86</f>
        <v>#DIV/0!</v>
      </c>
      <c r="N2856" s="230" t="e">
        <f>N2853/'Summary (banks)'!$N$86</f>
        <v>#DIV/0!</v>
      </c>
      <c r="O2856" s="230" t="e">
        <f>O2853/'Summary (banks)'!$O$86</f>
        <v>#DIV/0!</v>
      </c>
      <c r="P2856" s="230" t="e">
        <f>P2853/'Summary (banks)'!$P$86</f>
        <v>#DIV/0!</v>
      </c>
      <c r="Q2856" s="230" t="e">
        <f>Q2853/'Summary (banks)'!$Q$86</f>
        <v>#DIV/0!</v>
      </c>
      <c r="R2856" s="230" t="e">
        <f>R2853/'Summary (banks)'!$R$86</f>
        <v>#DIV/0!</v>
      </c>
      <c r="S2856" s="230" t="e">
        <f>S2853/'Summary (banks)'!$S$86</f>
        <v>#DIV/0!</v>
      </c>
      <c r="T2856" s="230" t="e">
        <f>T2853/'Summary (banks)'!$T$86</f>
        <v>#DIV/0!</v>
      </c>
      <c r="U2856" s="230" t="e">
        <f>U2853/'Summary (banks)'!$U$86</f>
        <v>#DIV/0!</v>
      </c>
      <c r="V2856" s="230" t="e">
        <f>V2853/'Summary (banks)'!$V$86</f>
        <v>#DIV/0!</v>
      </c>
      <c r="W2856" s="230" t="e">
        <f>W2853/'Summary (banks)'!$W$86</f>
        <v>#DIV/0!</v>
      </c>
      <c r="X2856" s="230" t="e">
        <f>X2853/'Summary (banks)'!$X$86</f>
        <v>#DIV/0!</v>
      </c>
      <c r="Z2856" s="397"/>
    </row>
    <row r="2857" spans="1:26" s="230" customFormat="1" ht="15.75" thickBot="1" x14ac:dyDescent="0.3">
      <c r="A2857" s="683"/>
      <c r="B2857" s="688"/>
      <c r="C2857" s="201" t="s">
        <v>498</v>
      </c>
      <c r="D2857" s="201">
        <f t="shared" ref="D2857:X2857" si="197">D2840/D2837</f>
        <v>0.28000000000000003</v>
      </c>
      <c r="E2857" s="201" t="e">
        <f t="shared" si="197"/>
        <v>#DIV/0!</v>
      </c>
      <c r="F2857" s="201" t="e">
        <f t="shared" si="197"/>
        <v>#DIV/0!</v>
      </c>
      <c r="G2857" s="201" t="e">
        <f t="shared" si="197"/>
        <v>#DIV/0!</v>
      </c>
      <c r="H2857" s="201" t="e">
        <f t="shared" si="197"/>
        <v>#DIV/0!</v>
      </c>
      <c r="I2857" s="201" t="e">
        <f t="shared" si="197"/>
        <v>#DIV/0!</v>
      </c>
      <c r="J2857" s="201" t="e">
        <f t="shared" si="197"/>
        <v>#DIV/0!</v>
      </c>
      <c r="K2857" s="201" t="e">
        <f t="shared" si="197"/>
        <v>#DIV/0!</v>
      </c>
      <c r="L2857" s="201">
        <f t="shared" si="197"/>
        <v>0.28000000000000003</v>
      </c>
      <c r="M2857" s="201" t="e">
        <f t="shared" si="197"/>
        <v>#DIV/0!</v>
      </c>
      <c r="N2857" s="201" t="e">
        <f t="shared" si="197"/>
        <v>#DIV/0!</v>
      </c>
      <c r="O2857" s="201" t="e">
        <f t="shared" si="197"/>
        <v>#DIV/0!</v>
      </c>
      <c r="P2857" s="201" t="e">
        <f t="shared" si="197"/>
        <v>#DIV/0!</v>
      </c>
      <c r="Q2857" s="201" t="e">
        <f t="shared" si="197"/>
        <v>#DIV/0!</v>
      </c>
      <c r="R2857" s="201" t="e">
        <f t="shared" si="197"/>
        <v>#DIV/0!</v>
      </c>
      <c r="S2857" s="201" t="e">
        <f t="shared" si="197"/>
        <v>#DIV/0!</v>
      </c>
      <c r="T2857" s="201" t="e">
        <f t="shared" si="197"/>
        <v>#DIV/0!</v>
      </c>
      <c r="U2857" s="201" t="e">
        <f t="shared" si="197"/>
        <v>#DIV/0!</v>
      </c>
      <c r="V2857" s="201" t="e">
        <f t="shared" si="197"/>
        <v>#DIV/0!</v>
      </c>
      <c r="W2857" s="201" t="e">
        <f t="shared" si="197"/>
        <v>#DIV/0!</v>
      </c>
      <c r="X2857" s="201" t="e">
        <f t="shared" si="197"/>
        <v>#DIV/0!</v>
      </c>
      <c r="Y2857" s="201"/>
      <c r="Z2857" s="407"/>
    </row>
    <row r="2858" spans="1:26" s="230" customFormat="1" x14ac:dyDescent="0.25">
      <c r="A2858" s="683"/>
      <c r="B2858" s="688"/>
      <c r="C2858" s="382" t="s">
        <v>445</v>
      </c>
      <c r="D2858" s="230">
        <f>D2857/'Summary (banks)'!$D$94</f>
        <v>1.4499135186603749</v>
      </c>
      <c r="E2858" s="230" t="e">
        <f>E2857/'Summary (banks)'!$E$94</f>
        <v>#DIV/0!</v>
      </c>
      <c r="F2858" s="230" t="e">
        <f>F2857/'Summary (banks)'!$F$94</f>
        <v>#DIV/0!</v>
      </c>
      <c r="G2858" s="230" t="e">
        <f>G2857/'Summary (banks)'!$G$94</f>
        <v>#DIV/0!</v>
      </c>
      <c r="H2858" s="230" t="e">
        <f>H2857/'Summary (banks)'!$H$94</f>
        <v>#DIV/0!</v>
      </c>
      <c r="I2858" s="230" t="e">
        <f>I2857/'Summary (banks)'!$I$94</f>
        <v>#DIV/0!</v>
      </c>
      <c r="J2858" s="230" t="e">
        <f>J2857/'Summary (banks)'!$J$94</f>
        <v>#DIV/0!</v>
      </c>
      <c r="K2858" s="230" t="e">
        <f>K2857/'Summary (banks)'!$K$94</f>
        <v>#DIV/0!</v>
      </c>
      <c r="L2858" s="230">
        <f>L2857/'Summary (banks)'!$L$94</f>
        <v>1.1749369988545248</v>
      </c>
      <c r="M2858" s="230" t="e">
        <f>M2857/'Summary (banks)'!$M$94</f>
        <v>#DIV/0!</v>
      </c>
      <c r="N2858" s="230" t="e">
        <f>N2857/'Summary (banks)'!$N$94</f>
        <v>#DIV/0!</v>
      </c>
      <c r="O2858" s="230" t="e">
        <f>O2857/'Summary (banks)'!$O$94</f>
        <v>#DIV/0!</v>
      </c>
      <c r="P2858" s="230" t="e">
        <f>P2857/'Summary (banks)'!$P$94</f>
        <v>#DIV/0!</v>
      </c>
      <c r="Q2858" s="230" t="e">
        <f>Q2857/'Summary (banks)'!$Q$94</f>
        <v>#DIV/0!</v>
      </c>
      <c r="R2858" s="230" t="e">
        <f>R2857/'Summary (banks)'!$R$94</f>
        <v>#DIV/0!</v>
      </c>
      <c r="S2858" s="230" t="e">
        <f>S2857/'Summary (banks)'!$S$94</f>
        <v>#DIV/0!</v>
      </c>
      <c r="T2858" s="230" t="e">
        <f>T2857/'Summary (banks)'!$T$94</f>
        <v>#DIV/0!</v>
      </c>
      <c r="U2858" s="230" t="e">
        <f>U2857/'Summary (banks)'!$U$94</f>
        <v>#DIV/0!</v>
      </c>
      <c r="V2858" s="230" t="e">
        <f>V2857/'Summary (banks)'!$V$94</f>
        <v>#DIV/0!</v>
      </c>
      <c r="W2858" s="230" t="e">
        <f>W2857/'Summary (banks)'!$W$94</f>
        <v>#DIV/0!</v>
      </c>
      <c r="X2858" s="230" t="e">
        <f>X2857/'Summary (banks)'!$X$94</f>
        <v>#DIV/0!</v>
      </c>
      <c r="Z2858" s="399"/>
    </row>
    <row r="2859" spans="1:26" s="386" customFormat="1" x14ac:dyDescent="0.25">
      <c r="A2859" s="683"/>
      <c r="B2859" s="688"/>
      <c r="C2859" s="383" t="s">
        <v>446</v>
      </c>
      <c r="D2859" s="264">
        <f>D2857/'Summary (banks)'!$D$97</f>
        <v>1.0604975048680827</v>
      </c>
      <c r="E2859" s="264" t="e">
        <f>E2857/'Summary (banks)'!$E$97</f>
        <v>#DIV/0!</v>
      </c>
      <c r="F2859" s="264" t="e">
        <f>F2857/'Summary (banks)'!$F$97</f>
        <v>#DIV/0!</v>
      </c>
      <c r="G2859" s="264" t="e">
        <f>G2857/'Summary (banks)'!$G$97</f>
        <v>#DIV/0!</v>
      </c>
      <c r="H2859" s="264" t="e">
        <f>H2857/'Summary (banks)'!$H$97</f>
        <v>#DIV/0!</v>
      </c>
      <c r="I2859" s="264" t="e">
        <f>I2857/'Summary (banks)'!$I$97</f>
        <v>#DIV/0!</v>
      </c>
      <c r="J2859" s="264" t="e">
        <f>J2857/'Summary (banks)'!$J$97</f>
        <v>#DIV/0!</v>
      </c>
      <c r="K2859" s="264" t="e">
        <f>K2857/'Summary (banks)'!$K$97</f>
        <v>#DIV/0!</v>
      </c>
      <c r="L2859" s="264">
        <f>L2857/'Summary (banks)'!$L$97</f>
        <v>0.85080305069537909</v>
      </c>
      <c r="M2859" s="264" t="e">
        <f>M2857/'Summary (banks)'!$M$97</f>
        <v>#DIV/0!</v>
      </c>
      <c r="N2859" s="264" t="e">
        <f>N2857/'Summary (banks)'!$N$97</f>
        <v>#DIV/0!</v>
      </c>
      <c r="O2859" s="264" t="e">
        <f>O2857/'Summary (banks)'!$O$97</f>
        <v>#DIV/0!</v>
      </c>
      <c r="P2859" s="264" t="e">
        <f>P2857/'Summary (banks)'!$P$97</f>
        <v>#DIV/0!</v>
      </c>
      <c r="Q2859" s="264" t="e">
        <f>Q2857/'Summary (banks)'!$Q$97</f>
        <v>#DIV/0!</v>
      </c>
      <c r="R2859" s="264" t="e">
        <f>R2857/'Summary (banks)'!$R$97</f>
        <v>#DIV/0!</v>
      </c>
      <c r="S2859" s="264" t="e">
        <f>S2857/'Summary (banks)'!$S$97</f>
        <v>#DIV/0!</v>
      </c>
      <c r="T2859" s="264" t="e">
        <f>T2857/'Summary (banks)'!$T$97</f>
        <v>#DIV/0!</v>
      </c>
      <c r="U2859" s="264" t="e">
        <f>U2857/'Summary (banks)'!$U$97</f>
        <v>#DIV/0!</v>
      </c>
      <c r="V2859" s="264" t="e">
        <f>V2857/'Summary (banks)'!$V$97</f>
        <v>#DIV/0!</v>
      </c>
      <c r="W2859" s="264" t="e">
        <f>W2857/'Summary (banks)'!$W$97</f>
        <v>#DIV/0!</v>
      </c>
      <c r="X2859" s="264" t="e">
        <f>X2857/'Summary (banks)'!$X$97</f>
        <v>#DIV/0!</v>
      </c>
      <c r="Y2859" s="264"/>
      <c r="Z2859" s="399"/>
    </row>
    <row r="2860" spans="1:26" s="230" customFormat="1" x14ac:dyDescent="0.25">
      <c r="A2860" s="683"/>
      <c r="B2860" s="688"/>
      <c r="C2860" s="385" t="s">
        <v>447</v>
      </c>
      <c r="D2860" s="230">
        <f>D2857/'Summary (banks)'!$D$105</f>
        <v>1.290636600083787</v>
      </c>
      <c r="E2860" s="230" t="e">
        <f>E2857/'Summary (banks)'!$E$99</f>
        <v>#DIV/0!</v>
      </c>
      <c r="F2860" s="230" t="e">
        <f>F2857/'Summary (banks)'!$F$99</f>
        <v>#DIV/0!</v>
      </c>
      <c r="G2860" s="230" t="e">
        <f>G2857/'Summary (banks)'!$G$99</f>
        <v>#DIV/0!</v>
      </c>
      <c r="H2860" s="230" t="e">
        <f>H2857/'Summary (banks)'!$H$99</f>
        <v>#DIV/0!</v>
      </c>
      <c r="I2860" s="230" t="e">
        <f>I2857/'Summary (banks)'!$I$99</f>
        <v>#DIV/0!</v>
      </c>
      <c r="J2860" s="230" t="e">
        <f>J2857/'Summary (banks)'!$J$99</f>
        <v>#DIV/0!</v>
      </c>
      <c r="K2860" s="230" t="e">
        <f>K2857/'Summary (banks)'!$K$99</f>
        <v>#DIV/0!</v>
      </c>
      <c r="L2860" s="230">
        <f>L2857/'Summary (banks)'!$L$99</f>
        <v>0.54205663189269759</v>
      </c>
      <c r="M2860" s="230" t="e">
        <f>M2857/'Summary (banks)'!$M$99</f>
        <v>#DIV/0!</v>
      </c>
      <c r="N2860" s="230" t="e">
        <f>N2857/'Summary (banks)'!$N$99</f>
        <v>#DIV/0!</v>
      </c>
      <c r="O2860" s="230" t="e">
        <f>O2857/'Summary (banks)'!$O$99</f>
        <v>#DIV/0!</v>
      </c>
      <c r="P2860" s="230" t="e">
        <f>P2857/'Summary (banks)'!$P$99</f>
        <v>#DIV/0!</v>
      </c>
      <c r="Q2860" s="230" t="e">
        <f>Q2857/'Summary (banks)'!$Q$99</f>
        <v>#DIV/0!</v>
      </c>
      <c r="R2860" s="230" t="e">
        <f>R2857/'Summary (banks)'!$R$99</f>
        <v>#DIV/0!</v>
      </c>
      <c r="S2860" s="230" t="e">
        <f>S2857/'Summary (banks)'!$S$99</f>
        <v>#DIV/0!</v>
      </c>
      <c r="T2860" s="230" t="e">
        <f>T2857/'Summary (banks)'!$T$99</f>
        <v>#DIV/0!</v>
      </c>
      <c r="U2860" s="230" t="e">
        <f>U2857/'Summary (banks)'!$U$99</f>
        <v>#DIV/0!</v>
      </c>
      <c r="V2860" s="230" t="e">
        <f>V2857/'Summary (banks)'!$V$99</f>
        <v>#DIV/0!</v>
      </c>
      <c r="W2860" s="230" t="e">
        <f>W2857/'Summary (banks)'!$W$99</f>
        <v>#DIV/0!</v>
      </c>
      <c r="X2860" s="230" t="e">
        <f>X2857/'Summary (banks)'!$X$99</f>
        <v>#DIV/0!</v>
      </c>
      <c r="Z2860" s="399"/>
    </row>
    <row r="2862" spans="1:26" ht="15.75" thickBot="1" x14ac:dyDescent="0.3"/>
    <row r="2863" spans="1:26" s="204" customFormat="1" ht="15.75" thickBot="1" x14ac:dyDescent="0.3">
      <c r="A2863" s="682" t="s">
        <v>230</v>
      </c>
      <c r="B2863" s="684" t="s">
        <v>331</v>
      </c>
      <c r="C2863" s="188" t="s">
        <v>2</v>
      </c>
      <c r="D2863" s="203">
        <f>SUM(E2863:X2863)</f>
        <v>910</v>
      </c>
      <c r="E2863" s="203"/>
      <c r="F2863" s="203"/>
      <c r="G2863" s="203"/>
      <c r="H2863" s="203"/>
      <c r="I2863" s="203"/>
      <c r="J2863" s="188">
        <f>'BNP Paribas'!C40</f>
        <v>302</v>
      </c>
      <c r="K2863" s="188">
        <f>'Crédit Agricole'!C30</f>
        <v>191</v>
      </c>
      <c r="L2863" s="188">
        <f>'Société Générale'!C58</f>
        <v>421</v>
      </c>
      <c r="M2863" s="188">
        <f>'BPCE group'!C44</f>
        <v>-4</v>
      </c>
      <c r="N2863" s="188">
        <f>'Crédit Mutuel'!C13</f>
        <v>0</v>
      </c>
      <c r="O2863" s="188"/>
      <c r="P2863" s="188"/>
      <c r="Q2863" s="188"/>
      <c r="R2863" s="188"/>
      <c r="S2863" s="188"/>
      <c r="T2863" s="188"/>
      <c r="U2863" s="188"/>
      <c r="V2863" s="188"/>
      <c r="W2863" s="188"/>
      <c r="X2863" s="188"/>
      <c r="Y2863" s="188"/>
      <c r="Z2863" s="404"/>
    </row>
    <row r="2864" spans="1:26" s="23" customFormat="1" x14ac:dyDescent="0.25">
      <c r="A2864" s="683"/>
      <c r="B2864" s="685"/>
      <c r="C2864" s="189" t="s">
        <v>333</v>
      </c>
      <c r="D2864" s="230">
        <f>D2863/'Summary (banks)'!$D$3</f>
        <v>1.8631985177896355E-3</v>
      </c>
      <c r="E2864" s="230">
        <f>E2863/'Summary (banks)'!$E$3</f>
        <v>0</v>
      </c>
      <c r="F2864" s="230">
        <f>F2863/'Summary (banks)'!$F$3</f>
        <v>0</v>
      </c>
      <c r="G2864" s="230">
        <f>G2863/'Summary (banks)'!$G$3</f>
        <v>0</v>
      </c>
      <c r="H2864" s="230">
        <f>H2863/'Summary (banks)'!$H$3</f>
        <v>0</v>
      </c>
      <c r="I2864" s="230">
        <f>I2863/'Summary (banks)'!$I$3</f>
        <v>0</v>
      </c>
      <c r="J2864" s="230">
        <f>J2863/'Summary (banks)'!$J$3</f>
        <v>7.0333969910102937E-3</v>
      </c>
      <c r="K2864" s="230">
        <f>K2863/'Summary (banks)'!$K$3</f>
        <v>5.8903349164250909E-3</v>
      </c>
      <c r="L2864" s="230">
        <f>L2863/'Summary (banks)'!$L$3</f>
        <v>1.6417735834340755E-2</v>
      </c>
      <c r="M2864" s="230">
        <f>M2863/'Summary (banks)'!$M$3</f>
        <v>-1.6761649346295676E-4</v>
      </c>
      <c r="N2864" s="230">
        <f>N2863/'Summary (banks)'!$N$3</f>
        <v>0</v>
      </c>
      <c r="O2864" s="230">
        <f>O2863/'Summary (banks)'!$O$3</f>
        <v>0</v>
      </c>
      <c r="P2864" s="230">
        <f>P2863/'Summary (banks)'!$P$3</f>
        <v>0</v>
      </c>
      <c r="Q2864" s="230">
        <f>Q2863/'Summary (banks)'!$Q$3</f>
        <v>0</v>
      </c>
      <c r="R2864" s="230">
        <f>R2863/'Summary (banks)'!$R$3</f>
        <v>0</v>
      </c>
      <c r="S2864" s="230">
        <f>S2863/'Summary (banks)'!$S$3</f>
        <v>0</v>
      </c>
      <c r="T2864" s="230">
        <f>T2863/'Summary (banks)'!$T$3</f>
        <v>0</v>
      </c>
      <c r="U2864" s="230">
        <f>U2863/'Summary (banks)'!$U$3</f>
        <v>0</v>
      </c>
      <c r="V2864" s="230">
        <f>V2863/'Summary (banks)'!$V$3</f>
        <v>0</v>
      </c>
      <c r="W2864" s="230">
        <f>W2863/'Summary (banks)'!$W$3</f>
        <v>0</v>
      </c>
      <c r="X2864" s="230">
        <f>X2863/'Summary (banks)'!$X$3</f>
        <v>0</v>
      </c>
      <c r="Y2864" s="204"/>
      <c r="Z2864" s="397"/>
    </row>
    <row r="2865" spans="1:26" s="360" customFormat="1" ht="15.75" thickBot="1" x14ac:dyDescent="0.3">
      <c r="A2865" s="683"/>
      <c r="B2865" s="685"/>
      <c r="C2865" s="359" t="s">
        <v>334</v>
      </c>
      <c r="D2865" s="264">
        <f>D2863/'Summary (banks)'!$D$7</f>
        <v>3.549708155675701E-3</v>
      </c>
      <c r="E2865" s="264">
        <f>E2863/'Summary (banks)'!$E$7</f>
        <v>0</v>
      </c>
      <c r="F2865" s="264">
        <f>F2863/'Summary (banks)'!$F$7</f>
        <v>0</v>
      </c>
      <c r="G2865" s="264">
        <f>G2863/'Summary (banks)'!$G$7</f>
        <v>0</v>
      </c>
      <c r="H2865" s="264">
        <f>H2863/'Summary (banks)'!$H$7</f>
        <v>0</v>
      </c>
      <c r="I2865" s="264">
        <f>I2863/'Summary (banks)'!$I$7</f>
        <v>0</v>
      </c>
      <c r="J2865" s="264">
        <f>J2863/'Summary (banks)'!$J$7</f>
        <v>1.0547270631788496E-2</v>
      </c>
      <c r="K2865" s="264">
        <f>K2863/'Summary (banks)'!$K$7</f>
        <v>2.1555129217921229E-2</v>
      </c>
      <c r="L2865" s="264">
        <f>L2863/'Summary (banks)'!$L$7</f>
        <v>3.1079285397903441E-2</v>
      </c>
      <c r="M2865" s="264">
        <f>M2863/'Summary (banks)'!$M$7</f>
        <v>-8.4281500210703754E-4</v>
      </c>
      <c r="N2865" s="264">
        <f>N2863/'Summary (banks)'!$N$7</f>
        <v>0</v>
      </c>
      <c r="O2865" s="264">
        <f>O2863/'Summary (banks)'!$O$7</f>
        <v>0</v>
      </c>
      <c r="P2865" s="264">
        <f>P2863/'Summary (banks)'!$P$7</f>
        <v>0</v>
      </c>
      <c r="Q2865" s="264">
        <f>Q2863/'Summary (banks)'!$Q$7</f>
        <v>0</v>
      </c>
      <c r="R2865" s="264">
        <f>R2863/'Summary (banks)'!$R$7</f>
        <v>0</v>
      </c>
      <c r="S2865" s="264">
        <f>S2863/'Summary (banks)'!$S$7</f>
        <v>0</v>
      </c>
      <c r="T2865" s="264">
        <f>T2863/'Summary (banks)'!$T$7</f>
        <v>0</v>
      </c>
      <c r="U2865" s="264">
        <f>U2863/'Summary (banks)'!$U$7</f>
        <v>0</v>
      </c>
      <c r="V2865" s="264">
        <f>V2863/'Summary (banks)'!$V$7</f>
        <v>0</v>
      </c>
      <c r="W2865" s="264">
        <f>W2863/'Summary (banks)'!$W$7</f>
        <v>0</v>
      </c>
      <c r="X2865" s="264">
        <f>X2863/'Summary (banks)'!$X$7</f>
        <v>0</v>
      </c>
      <c r="Z2865" s="397"/>
    </row>
    <row r="2866" spans="1:26" s="204" customFormat="1" ht="15.75" thickBot="1" x14ac:dyDescent="0.3">
      <c r="A2866" s="683"/>
      <c r="B2866" s="685"/>
      <c r="C2866" s="188" t="s">
        <v>6</v>
      </c>
      <c r="D2866" s="203">
        <f>SUM(E2866:X2866)</f>
        <v>214</v>
      </c>
      <c r="E2866" s="203"/>
      <c r="F2866" s="203"/>
      <c r="G2866" s="203"/>
      <c r="H2866" s="203"/>
      <c r="I2866" s="203"/>
      <c r="J2866" s="188">
        <f>'BNP Paribas'!E40</f>
        <v>58</v>
      </c>
      <c r="K2866" s="188">
        <f>'Crédit Agricole'!E30</f>
        <v>12</v>
      </c>
      <c r="L2866" s="188">
        <f>'Société Générale'!E58</f>
        <v>95</v>
      </c>
      <c r="M2866" s="188">
        <f>'BPCE group'!E44</f>
        <v>-16</v>
      </c>
      <c r="N2866" s="188">
        <f>'Crédit Mutuel'!E13</f>
        <v>65</v>
      </c>
      <c r="O2866" s="188"/>
      <c r="P2866" s="188"/>
      <c r="Q2866" s="188"/>
      <c r="R2866" s="188"/>
      <c r="S2866" s="188"/>
      <c r="T2866" s="188"/>
      <c r="U2866" s="188"/>
      <c r="V2866" s="188"/>
      <c r="W2866" s="188"/>
      <c r="X2866" s="188"/>
      <c r="Y2866" s="188"/>
      <c r="Z2866" s="404"/>
    </row>
    <row r="2867" spans="1:26" s="23" customFormat="1" x14ac:dyDescent="0.25">
      <c r="A2867" s="683"/>
      <c r="B2867" s="685"/>
      <c r="C2867" s="189" t="s">
        <v>335</v>
      </c>
      <c r="D2867" s="230">
        <f>D2866/'Summary (banks)'!$D$29</f>
        <v>2.2689011689274305E-3</v>
      </c>
      <c r="E2867" s="230">
        <f>E2866/'Summary (banks)'!$E$29</f>
        <v>0</v>
      </c>
      <c r="F2867" s="230">
        <f>F2866/'Summary (banks)'!$F$29</f>
        <v>0</v>
      </c>
      <c r="G2867" s="230">
        <f>G2866/'Summary (banks)'!$G$29</f>
        <v>0</v>
      </c>
      <c r="H2867" s="230">
        <f>H2866/'Summary (banks)'!$H$29</f>
        <v>0</v>
      </c>
      <c r="I2867" s="230">
        <f>I2866/'Summary (banks)'!$I$29</f>
        <v>0</v>
      </c>
      <c r="J2867" s="230">
        <f>J2866/'Summary (banks)'!$J$29</f>
        <v>5.9244126659856993E-3</v>
      </c>
      <c r="K2867" s="230">
        <f>K2866/'Summary (banks)'!$K$29</f>
        <v>1.3571590137977834E-3</v>
      </c>
      <c r="L2867" s="230">
        <f>L2866/'Summary (banks)'!$L$29</f>
        <v>1.5545737195221732E-2</v>
      </c>
      <c r="M2867" s="230">
        <f>M2866/'Summary (banks)'!$M$29</f>
        <v>-2.4227740763173833E-3</v>
      </c>
      <c r="N2867" s="230">
        <f>N2866/'Summary (banks)'!$N$29</f>
        <v>8.8231301751051996E-3</v>
      </c>
      <c r="O2867" s="230">
        <f>O2866/'Summary (banks)'!$O$29</f>
        <v>0</v>
      </c>
      <c r="P2867" s="230">
        <f>P2866/'Summary (banks)'!$P$29</f>
        <v>0</v>
      </c>
      <c r="Q2867" s="230">
        <f>Q2866/'Summary (banks)'!$Q$29</f>
        <v>0</v>
      </c>
      <c r="R2867" s="230">
        <f>R2866/'Summary (banks)'!$R$29</f>
        <v>0</v>
      </c>
      <c r="S2867" s="230">
        <f>S2866/'Summary (banks)'!$S$29</f>
        <v>0</v>
      </c>
      <c r="T2867" s="230">
        <f>T2866/'Summary (banks)'!$T$29</f>
        <v>0</v>
      </c>
      <c r="U2867" s="230">
        <f>U2866/'Summary (banks)'!$U$29</f>
        <v>0</v>
      </c>
      <c r="V2867" s="230">
        <f>V2866/'Summary (banks)'!$V$29</f>
        <v>0</v>
      </c>
      <c r="W2867" s="230">
        <f>W2866/'Summary (banks)'!$W$29</f>
        <v>0</v>
      </c>
      <c r="X2867" s="230">
        <f>X2866/'Summary (banks)'!$X$29</f>
        <v>0</v>
      </c>
      <c r="Y2867" s="204"/>
      <c r="Z2867" s="397"/>
    </row>
    <row r="2868" spans="1:26" s="360" customFormat="1" ht="15.75" thickBot="1" x14ac:dyDescent="0.3">
      <c r="A2868" s="683"/>
      <c r="B2868" s="685"/>
      <c r="C2868" s="359" t="s">
        <v>336</v>
      </c>
      <c r="D2868" s="264">
        <f>D2866/'Summary (banks)'!$D$33</f>
        <v>3.1616708061626701E-3</v>
      </c>
      <c r="E2868" s="264">
        <f>E2866/'Summary (banks)'!$E$33</f>
        <v>0</v>
      </c>
      <c r="F2868" s="264">
        <f>F2866/'Summary (banks)'!$F$33</f>
        <v>0</v>
      </c>
      <c r="G2868" s="264">
        <f>G2866/'Summary (banks)'!$G$33</f>
        <v>0</v>
      </c>
      <c r="H2868" s="264">
        <f>H2866/'Summary (banks)'!$H$33</f>
        <v>0</v>
      </c>
      <c r="I2868" s="264">
        <f>I2866/'Summary (banks)'!$I$33</f>
        <v>0</v>
      </c>
      <c r="J2868" s="264">
        <f>J2866/'Summary (banks)'!$J$33</f>
        <v>7.3932441045251752E-3</v>
      </c>
      <c r="K2868" s="264">
        <f>K2866/'Summary (banks)'!$K$33</f>
        <v>4.8019207683073226E-3</v>
      </c>
      <c r="L2868" s="264">
        <f>L2866/'Summary (banks)'!$L$33</f>
        <v>2.1310004486316734E-2</v>
      </c>
      <c r="M2868" s="264">
        <f>M2866/'Summary (banks)'!$M$33</f>
        <v>-9.2646207295888818E-3</v>
      </c>
      <c r="N2868" s="264">
        <f>N2866/'Summary (banks)'!$N$33</f>
        <v>6.6530194472876156E-2</v>
      </c>
      <c r="O2868" s="264">
        <f>O2866/'Summary (banks)'!$O$33</f>
        <v>0</v>
      </c>
      <c r="P2868" s="264">
        <f>P2866/'Summary (banks)'!$P$33</f>
        <v>0</v>
      </c>
      <c r="Q2868" s="264">
        <f>Q2866/'Summary (banks)'!$Q$33</f>
        <v>0</v>
      </c>
      <c r="R2868" s="264">
        <f>R2866/'Summary (banks)'!$R$33</f>
        <v>0</v>
      </c>
      <c r="S2868" s="264">
        <f>S2866/'Summary (banks)'!$S$33</f>
        <v>0</v>
      </c>
      <c r="T2868" s="264">
        <f>T2866/'Summary (banks)'!$T$33</f>
        <v>0</v>
      </c>
      <c r="U2868" s="264">
        <f>U2866/'Summary (banks)'!$U$33</f>
        <v>0</v>
      </c>
      <c r="V2868" s="264">
        <f>V2866/'Summary (banks)'!$V$33</f>
        <v>0</v>
      </c>
      <c r="W2868" s="264">
        <f>W2866/'Summary (banks)'!$W$33</f>
        <v>0</v>
      </c>
      <c r="X2868" s="264">
        <f>X2866/'Summary (banks)'!$X$33</f>
        <v>0</v>
      </c>
      <c r="Z2868" s="397"/>
    </row>
    <row r="2869" spans="1:26" s="204" customFormat="1" ht="15.75" thickBot="1" x14ac:dyDescent="0.3">
      <c r="A2869" s="683"/>
      <c r="B2869" s="685"/>
      <c r="C2869" s="188" t="s">
        <v>400</v>
      </c>
      <c r="D2869" s="203">
        <f>SUM(E2869:X2869)</f>
        <v>67</v>
      </c>
      <c r="E2869" s="203"/>
      <c r="F2869" s="203"/>
      <c r="G2869" s="203"/>
      <c r="H2869" s="203"/>
      <c r="I2869" s="203"/>
      <c r="J2869" s="188">
        <f>'BNP Paribas'!F40</f>
        <v>25</v>
      </c>
      <c r="K2869" s="188">
        <f>'Crédit Agricole'!F30</f>
        <v>5</v>
      </c>
      <c r="L2869" s="188">
        <f>'Société Générale'!F58</f>
        <v>37</v>
      </c>
      <c r="M2869" s="188">
        <f>'BPCE group'!F44</f>
        <v>0</v>
      </c>
      <c r="N2869" s="188">
        <f>'Crédit Mutuel'!F13</f>
        <v>0</v>
      </c>
      <c r="O2869" s="188"/>
      <c r="P2869" s="188"/>
      <c r="Q2869" s="188"/>
      <c r="R2869" s="188"/>
      <c r="S2869" s="188"/>
      <c r="T2869" s="188"/>
      <c r="U2869" s="188"/>
      <c r="V2869" s="188"/>
      <c r="W2869" s="188"/>
      <c r="X2869" s="188"/>
      <c r="Y2869" s="188"/>
      <c r="Z2869" s="404"/>
    </row>
    <row r="2870" spans="1:26" s="23" customFormat="1" x14ac:dyDescent="0.25">
      <c r="A2870" s="683"/>
      <c r="B2870" s="685"/>
      <c r="C2870" s="189" t="s">
        <v>401</v>
      </c>
      <c r="D2870" s="230">
        <f>D2869/'Summary (banks)'!$D$42</f>
        <v>2.4016588938473721E-3</v>
      </c>
      <c r="E2870" s="230">
        <f>E2869/'Summary (banks)'!$E$42</f>
        <v>0</v>
      </c>
      <c r="F2870" s="230">
        <f>F2869/'Summary (banks)'!$F$42</f>
        <v>0</v>
      </c>
      <c r="G2870" s="230">
        <f>G2869/'Summary (banks)'!$G$42</f>
        <v>0</v>
      </c>
      <c r="H2870" s="230">
        <f>H2869/'Summary (banks)'!$H$42</f>
        <v>0</v>
      </c>
      <c r="I2870" s="230">
        <f>I2869/'Summary (banks)'!$I$42</f>
        <v>0</v>
      </c>
      <c r="J2870" s="230">
        <f>J2869/'Summary (banks)'!$J$42</f>
        <v>7.4962518740629685E-3</v>
      </c>
      <c r="K2870" s="230">
        <f>K2869/'Summary (banks)'!$K$42</f>
        <v>1.6722408026755853E-3</v>
      </c>
      <c r="L2870" s="230">
        <f>L2869/'Summary (banks)'!$L$42</f>
        <v>2.1612149532710279E-2</v>
      </c>
      <c r="M2870" s="230">
        <f>M2869/'Summary (banks)'!$M$42</f>
        <v>0</v>
      </c>
      <c r="N2870" s="230">
        <f>N2869/'Summary (banks)'!$N$42</f>
        <v>0</v>
      </c>
      <c r="O2870" s="230">
        <f>O2869/'Summary (banks)'!$O$42</f>
        <v>0</v>
      </c>
      <c r="P2870" s="230">
        <f>P2869/'Summary (banks)'!$P$42</f>
        <v>0</v>
      </c>
      <c r="Q2870" s="230">
        <f>Q2869/'Summary (banks)'!$Q$42</f>
        <v>0</v>
      </c>
      <c r="R2870" s="230">
        <f>R2869/'Summary (banks)'!$R$42</f>
        <v>0</v>
      </c>
      <c r="S2870" s="230">
        <f>S2869/'Summary (banks)'!$S$42</f>
        <v>0</v>
      </c>
      <c r="T2870" s="230">
        <f>T2869/'Summary (banks)'!$T$42</f>
        <v>0</v>
      </c>
      <c r="U2870" s="230">
        <f>U2869/'Summary (banks)'!$U$42</f>
        <v>0</v>
      </c>
      <c r="V2870" s="230">
        <f>V2869/'Summary (banks)'!$V$42</f>
        <v>0</v>
      </c>
      <c r="W2870" s="230">
        <f>W2869/'Summary (banks)'!$W$42</f>
        <v>0</v>
      </c>
      <c r="X2870" s="230">
        <f>X2869/'Summary (banks)'!$X$42</f>
        <v>0</v>
      </c>
      <c r="Y2870" s="204"/>
      <c r="Z2870" s="397"/>
    </row>
    <row r="2871" spans="1:26" s="360" customFormat="1" ht="15.75" thickBot="1" x14ac:dyDescent="0.3">
      <c r="A2871" s="683"/>
      <c r="B2871" s="685"/>
      <c r="C2871" s="359" t="s">
        <v>402</v>
      </c>
      <c r="D2871" s="264">
        <f>D2869/'Summary (banks)'!$D$46</f>
        <v>3.5951658775875504E-3</v>
      </c>
      <c r="E2871" s="264">
        <f>E2869/'Summary (banks)'!$E$46</f>
        <v>0</v>
      </c>
      <c r="F2871" s="264">
        <f>F2869/'Summary (banks)'!$F$46</f>
        <v>0</v>
      </c>
      <c r="G2871" s="264">
        <f>G2869/'Summary (banks)'!$G$46</f>
        <v>0</v>
      </c>
      <c r="H2871" s="264">
        <f>H2869/'Summary (banks)'!$H$46</f>
        <v>0</v>
      </c>
      <c r="I2871" s="264">
        <f>I2869/'Summary (banks)'!$I$46</f>
        <v>0</v>
      </c>
      <c r="J2871" s="264">
        <f>J2869/'Summary (banks)'!$J$46</f>
        <v>1.1590171534538712E-2</v>
      </c>
      <c r="K2871" s="264">
        <f>K2869/'Summary (banks)'!$K$46</f>
        <v>7.0721357850070717E-3</v>
      </c>
      <c r="L2871" s="264">
        <f>L2869/'Summary (banks)'!$L$46</f>
        <v>3.2685512367491169E-2</v>
      </c>
      <c r="M2871" s="264">
        <f>M2869/'Summary (banks)'!$M$46</f>
        <v>0</v>
      </c>
      <c r="N2871" s="264">
        <f>N2869/'Summary (banks)'!$N$46</f>
        <v>0</v>
      </c>
      <c r="O2871" s="264">
        <f>O2869/'Summary (banks)'!$O$46</f>
        <v>0</v>
      </c>
      <c r="P2871" s="264">
        <f>P2869/'Summary (banks)'!$P$46</f>
        <v>0</v>
      </c>
      <c r="Q2871" s="264">
        <f>Q2869/'Summary (banks)'!$Q$46</f>
        <v>0</v>
      </c>
      <c r="R2871" s="264">
        <f>R2869/'Summary (banks)'!$R$46</f>
        <v>0</v>
      </c>
      <c r="S2871" s="264">
        <f>S2869/'Summary (banks)'!$S$46</f>
        <v>0</v>
      </c>
      <c r="T2871" s="264">
        <f>T2869/'Summary (banks)'!$T$46</f>
        <v>0</v>
      </c>
      <c r="U2871" s="264">
        <f>U2869/'Summary (banks)'!$U$46</f>
        <v>0</v>
      </c>
      <c r="V2871" s="264">
        <f>V2869/'Summary (banks)'!$V$46</f>
        <v>0</v>
      </c>
      <c r="W2871" s="264">
        <f>W2869/'Summary (banks)'!$W$46</f>
        <v>0</v>
      </c>
      <c r="X2871" s="264">
        <f>X2869/'Summary (banks)'!$X$46</f>
        <v>0</v>
      </c>
      <c r="Z2871" s="397"/>
    </row>
    <row r="2872" spans="1:26" s="204" customFormat="1" ht="15.75" thickBot="1" x14ac:dyDescent="0.3">
      <c r="A2872" s="683"/>
      <c r="B2872" s="685"/>
      <c r="C2872" s="188" t="s">
        <v>3</v>
      </c>
      <c r="D2872" s="188">
        <f>SUM(E2872:X2872)</f>
        <v>9459</v>
      </c>
      <c r="E2872" s="188"/>
      <c r="F2872" s="188"/>
      <c r="G2872" s="188"/>
      <c r="H2872" s="188"/>
      <c r="I2872" s="188"/>
      <c r="J2872" s="188">
        <f>'BNP Paribas'!D40</f>
        <v>3158</v>
      </c>
      <c r="K2872" s="188">
        <f>'Crédit Agricole'!D30</f>
        <v>2530</v>
      </c>
      <c r="L2872" s="188">
        <f>'Société Générale'!D58</f>
        <v>3767</v>
      </c>
      <c r="M2872" s="188">
        <f>'BPCE group'!D44</f>
        <v>4</v>
      </c>
      <c r="N2872" s="188">
        <f>'Crédit Mutuel'!C13</f>
        <v>0</v>
      </c>
      <c r="O2872" s="188"/>
      <c r="P2872" s="188"/>
      <c r="Q2872" s="188"/>
      <c r="R2872" s="188"/>
      <c r="S2872" s="188"/>
      <c r="T2872" s="188"/>
      <c r="U2872" s="188"/>
      <c r="V2872" s="188"/>
      <c r="W2872" s="188"/>
      <c r="X2872" s="188"/>
      <c r="Y2872" s="188"/>
      <c r="Z2872" s="404"/>
    </row>
    <row r="2873" spans="1:26" s="23" customFormat="1" x14ac:dyDescent="0.25">
      <c r="A2873" s="683"/>
      <c r="B2873" s="685"/>
      <c r="C2873" s="189" t="s">
        <v>337</v>
      </c>
      <c r="D2873" s="230">
        <f>D2872/'Summary (banks)'!$D$16</f>
        <v>4.509409262142606E-3</v>
      </c>
      <c r="E2873" s="230">
        <f>E2872/'Summary (banks)'!$E$16</f>
        <v>0</v>
      </c>
      <c r="F2873" s="230">
        <f>F2872/'Summary (banks)'!$F$16</f>
        <v>0</v>
      </c>
      <c r="G2873" s="230">
        <f>G2872/'Summary (banks)'!$G$16</f>
        <v>0</v>
      </c>
      <c r="H2873" s="230">
        <f>H2872/'Summary (banks)'!$H$16</f>
        <v>0</v>
      </c>
      <c r="I2873" s="230">
        <f>I2872/'Summary (banks)'!$I$16</f>
        <v>0</v>
      </c>
      <c r="J2873" s="230">
        <f>J2872/'Summary (banks)'!$J$16</f>
        <v>1.7394561307841873E-2</v>
      </c>
      <c r="K2873" s="230">
        <f>K2872/'Summary (banks)'!$K$16</f>
        <v>1.8306271887933778E-2</v>
      </c>
      <c r="L2873" s="230">
        <f>L2872/'Summary (banks)'!$L$16</f>
        <v>2.8599410853654833E-2</v>
      </c>
      <c r="M2873" s="230">
        <f>M2872/'Summary (banks)'!$M$16</f>
        <v>3.8877603584515052E-5</v>
      </c>
      <c r="N2873" s="230">
        <f>N2872/'Summary (banks)'!$N$16</f>
        <v>0</v>
      </c>
      <c r="O2873" s="230">
        <f>O2872/'Summary (banks)'!$O$16</f>
        <v>0</v>
      </c>
      <c r="P2873" s="230">
        <f>P2872/'Summary (banks)'!$P$16</f>
        <v>0</v>
      </c>
      <c r="Q2873" s="230">
        <f>Q2872/'Summary (banks)'!$Q$16</f>
        <v>0</v>
      </c>
      <c r="R2873" s="230">
        <f>R2872/'Summary (banks)'!$R$16</f>
        <v>0</v>
      </c>
      <c r="S2873" s="230">
        <f>S2872/'Summary (banks)'!$S$16</f>
        <v>0</v>
      </c>
      <c r="T2873" s="230">
        <f>T2872/'Summary (banks)'!$T$16</f>
        <v>0</v>
      </c>
      <c r="U2873" s="230">
        <f>U2872/'Summary (banks)'!$U$16</f>
        <v>0</v>
      </c>
      <c r="V2873" s="230">
        <f>V2872/'Summary (banks)'!$V$16</f>
        <v>0</v>
      </c>
      <c r="W2873" s="230">
        <f>W2872/'Summary (banks)'!$W$16</f>
        <v>0</v>
      </c>
      <c r="X2873" s="230">
        <f>X2872/'Summary (banks)'!$X$16</f>
        <v>0</v>
      </c>
      <c r="Y2873" s="204"/>
      <c r="Z2873" s="397"/>
    </row>
    <row r="2874" spans="1:26" s="365" customFormat="1" ht="15.75" thickBot="1" x14ac:dyDescent="0.3">
      <c r="A2874" s="683"/>
      <c r="B2874" s="685"/>
      <c r="C2874" s="359" t="s">
        <v>338</v>
      </c>
      <c r="D2874" s="264">
        <f>D2872/'Summary (banks)'!$D$20</f>
        <v>8.0691047721089971E-3</v>
      </c>
      <c r="E2874" s="264">
        <f>E2872/'Summary (banks)'!$E$20</f>
        <v>0</v>
      </c>
      <c r="F2874" s="264">
        <f>F2872/'Summary (banks)'!$F$20</f>
        <v>0</v>
      </c>
      <c r="G2874" s="264">
        <f>G2872/'Summary (banks)'!$G$20</f>
        <v>0</v>
      </c>
      <c r="H2874" s="264">
        <f>H2872/'Summary (banks)'!$H$20</f>
        <v>0</v>
      </c>
      <c r="I2874" s="264">
        <f>I2872/'Summary (banks)'!$I$20</f>
        <v>0</v>
      </c>
      <c r="J2874" s="264">
        <f>J2872/'Summary (banks)'!$J$20</f>
        <v>2.5351208156056834E-2</v>
      </c>
      <c r="K2874" s="264">
        <f>K2872/'Summary (banks)'!$K$20</f>
        <v>7.351231985123198E-2</v>
      </c>
      <c r="L2874" s="264">
        <f>L2872/'Summary (banks)'!$L$20</f>
        <v>4.7026365724558074E-2</v>
      </c>
      <c r="M2874" s="264">
        <f>M2872/'Summary (banks)'!$M$20</f>
        <v>3.4320034320034319E-4</v>
      </c>
      <c r="N2874" s="264">
        <f>N2872/'Summary (banks)'!$N$20</f>
        <v>0</v>
      </c>
      <c r="O2874" s="264">
        <f>O2872/'Summary (banks)'!$O$20</f>
        <v>0</v>
      </c>
      <c r="P2874" s="264">
        <f>P2872/'Summary (banks)'!$P$20</f>
        <v>0</v>
      </c>
      <c r="Q2874" s="264">
        <f>Q2872/'Summary (banks)'!$Q$20</f>
        <v>0</v>
      </c>
      <c r="R2874" s="264">
        <f>R2872/'Summary (banks)'!$R$20</f>
        <v>0</v>
      </c>
      <c r="S2874" s="264">
        <f>S2872/'Summary (banks)'!$S$20</f>
        <v>0</v>
      </c>
      <c r="T2874" s="264">
        <f>T2872/'Summary (banks)'!$T$20</f>
        <v>0</v>
      </c>
      <c r="U2874" s="264">
        <f>U2872/'Summary (banks)'!$U$20</f>
        <v>0</v>
      </c>
      <c r="V2874" s="264">
        <f>V2872/'Summary (banks)'!$V$20</f>
        <v>0</v>
      </c>
      <c r="W2874" s="264">
        <f>W2872/'Summary (banks)'!$W$20</f>
        <v>0</v>
      </c>
      <c r="X2874" s="264">
        <f>X2872/'Summary (banks)'!$X$20</f>
        <v>0</v>
      </c>
      <c r="Y2874" s="360"/>
      <c r="Z2874" s="397"/>
    </row>
    <row r="2875" spans="1:26" s="230" customFormat="1" ht="15" customHeight="1" thickTop="1" thickBot="1" x14ac:dyDescent="0.3">
      <c r="A2875" s="683"/>
      <c r="B2875" s="685"/>
      <c r="C2875" s="190" t="s">
        <v>405</v>
      </c>
      <c r="D2875" s="188"/>
      <c r="E2875" s="190"/>
      <c r="F2875" s="190"/>
      <c r="G2875" s="190"/>
      <c r="H2875" s="188"/>
      <c r="I2875" s="188"/>
      <c r="J2875" s="190"/>
      <c r="K2875" s="190"/>
      <c r="L2875" s="190"/>
      <c r="M2875" s="190"/>
      <c r="N2875" s="190"/>
      <c r="O2875" s="190"/>
      <c r="P2875" s="188"/>
      <c r="Q2875" s="188"/>
      <c r="R2875" s="190"/>
      <c r="S2875" s="190"/>
      <c r="T2875" s="188"/>
      <c r="U2875" s="188"/>
      <c r="V2875" s="188"/>
      <c r="W2875" s="188"/>
      <c r="X2875" s="188"/>
      <c r="Y2875" s="190"/>
      <c r="Z2875" s="405"/>
    </row>
    <row r="2876" spans="1:26" s="204" customFormat="1" ht="15.75" thickBot="1" x14ac:dyDescent="0.3">
      <c r="A2876" s="683"/>
      <c r="B2876" s="686"/>
      <c r="C2876" s="191" t="s">
        <v>406</v>
      </c>
      <c r="D2876" s="192"/>
      <c r="E2876" s="192"/>
      <c r="F2876" s="192"/>
      <c r="G2876" s="192"/>
      <c r="H2876" s="192"/>
      <c r="I2876" s="192"/>
      <c r="J2876" s="192"/>
      <c r="K2876" s="192"/>
      <c r="L2876" s="192"/>
      <c r="M2876" s="192"/>
      <c r="N2876" s="192"/>
      <c r="O2876" s="192"/>
      <c r="P2876" s="192"/>
      <c r="Q2876" s="192"/>
      <c r="R2876" s="192"/>
      <c r="S2876" s="192"/>
      <c r="T2876" s="192"/>
      <c r="U2876" s="192"/>
      <c r="V2876" s="192"/>
      <c r="W2876" s="192"/>
      <c r="X2876" s="192"/>
      <c r="Y2876" s="192"/>
      <c r="Z2876" s="398"/>
    </row>
    <row r="2877" spans="1:26" s="23" customFormat="1" ht="16.5" thickTop="1" thickBot="1" x14ac:dyDescent="0.3">
      <c r="A2877" s="683"/>
      <c r="B2877" s="687" t="s">
        <v>82</v>
      </c>
      <c r="C2877" s="200" t="s">
        <v>91</v>
      </c>
      <c r="D2877" s="200">
        <f>D2869/D2866</f>
        <v>0.31308411214953269</v>
      </c>
      <c r="E2877" s="200" t="e">
        <f>E2869/E2866</f>
        <v>#DIV/0!</v>
      </c>
      <c r="F2877" s="200" t="e">
        <f t="shared" ref="F2877:X2877" si="198">F2869/F2866</f>
        <v>#DIV/0!</v>
      </c>
      <c r="G2877" s="200" t="e">
        <f t="shared" si="198"/>
        <v>#DIV/0!</v>
      </c>
      <c r="H2877" s="200" t="e">
        <f t="shared" si="198"/>
        <v>#DIV/0!</v>
      </c>
      <c r="I2877" s="200" t="e">
        <f t="shared" si="198"/>
        <v>#DIV/0!</v>
      </c>
      <c r="J2877" s="200">
        <f t="shared" si="198"/>
        <v>0.43103448275862066</v>
      </c>
      <c r="K2877" s="200">
        <f t="shared" si="198"/>
        <v>0.41666666666666669</v>
      </c>
      <c r="L2877" s="200">
        <f t="shared" si="198"/>
        <v>0.38947368421052631</v>
      </c>
      <c r="M2877" s="200">
        <f t="shared" si="198"/>
        <v>0</v>
      </c>
      <c r="N2877" s="200">
        <f t="shared" si="198"/>
        <v>0</v>
      </c>
      <c r="O2877" s="200" t="e">
        <f t="shared" si="198"/>
        <v>#DIV/0!</v>
      </c>
      <c r="P2877" s="200" t="e">
        <f t="shared" si="198"/>
        <v>#DIV/0!</v>
      </c>
      <c r="Q2877" s="200" t="e">
        <f t="shared" si="198"/>
        <v>#DIV/0!</v>
      </c>
      <c r="R2877" s="200" t="e">
        <f t="shared" si="198"/>
        <v>#DIV/0!</v>
      </c>
      <c r="S2877" s="200" t="e">
        <f t="shared" si="198"/>
        <v>#DIV/0!</v>
      </c>
      <c r="T2877" s="200" t="e">
        <f t="shared" si="198"/>
        <v>#DIV/0!</v>
      </c>
      <c r="U2877" s="200" t="e">
        <f t="shared" si="198"/>
        <v>#DIV/0!</v>
      </c>
      <c r="V2877" s="200" t="e">
        <f t="shared" si="198"/>
        <v>#DIV/0!</v>
      </c>
      <c r="W2877" s="200" t="e">
        <f t="shared" si="198"/>
        <v>#DIV/0!</v>
      </c>
      <c r="X2877" s="200" t="e">
        <f t="shared" si="198"/>
        <v>#DIV/0!</v>
      </c>
      <c r="Y2877" s="200"/>
      <c r="Z2877" s="406" t="e">
        <f>MEDIAN(E2877:X2877)</f>
        <v>#DIV/0!</v>
      </c>
    </row>
    <row r="2878" spans="1:26" s="204" customFormat="1" ht="15.75" thickBot="1" x14ac:dyDescent="0.3">
      <c r="A2878" s="683"/>
      <c r="B2878" s="688"/>
      <c r="C2878" s="193" t="s">
        <v>407</v>
      </c>
      <c r="Z2878" s="397"/>
    </row>
    <row r="2879" spans="1:26" s="204" customFormat="1" ht="15.75" thickBot="1" x14ac:dyDescent="0.3">
      <c r="A2879" s="683"/>
      <c r="B2879" s="688"/>
      <c r="C2879" s="188" t="s">
        <v>497</v>
      </c>
      <c r="D2879" s="392">
        <f t="shared" ref="D2879:X2879" si="199">D2866/D2872</f>
        <v>2.2623956020721005E-2</v>
      </c>
      <c r="E2879" s="188" t="e">
        <f t="shared" si="199"/>
        <v>#DIV/0!</v>
      </c>
      <c r="F2879" s="188" t="e">
        <f t="shared" si="199"/>
        <v>#DIV/0!</v>
      </c>
      <c r="G2879" s="188" t="e">
        <f t="shared" si="199"/>
        <v>#DIV/0!</v>
      </c>
      <c r="H2879" s="188" t="e">
        <f t="shared" si="199"/>
        <v>#DIV/0!</v>
      </c>
      <c r="I2879" s="188" t="e">
        <f t="shared" si="199"/>
        <v>#DIV/0!</v>
      </c>
      <c r="J2879" s="188">
        <f t="shared" si="199"/>
        <v>1.8366054464851171E-2</v>
      </c>
      <c r="K2879" s="392">
        <f t="shared" si="199"/>
        <v>4.7430830039525695E-3</v>
      </c>
      <c r="L2879" s="392">
        <f t="shared" si="199"/>
        <v>2.5219007167507301E-2</v>
      </c>
      <c r="M2879" s="188">
        <f t="shared" si="199"/>
        <v>-4</v>
      </c>
      <c r="N2879" s="188" t="e">
        <f t="shared" si="199"/>
        <v>#DIV/0!</v>
      </c>
      <c r="O2879" s="188" t="e">
        <f t="shared" si="199"/>
        <v>#DIV/0!</v>
      </c>
      <c r="P2879" s="188" t="e">
        <f t="shared" si="199"/>
        <v>#DIV/0!</v>
      </c>
      <c r="Q2879" s="188" t="e">
        <f t="shared" si="199"/>
        <v>#DIV/0!</v>
      </c>
      <c r="R2879" s="188" t="e">
        <f t="shared" si="199"/>
        <v>#DIV/0!</v>
      </c>
      <c r="S2879" s="188" t="e">
        <f t="shared" si="199"/>
        <v>#DIV/0!</v>
      </c>
      <c r="T2879" s="188" t="e">
        <f t="shared" si="199"/>
        <v>#DIV/0!</v>
      </c>
      <c r="U2879" s="188" t="e">
        <f t="shared" si="199"/>
        <v>#DIV/0!</v>
      </c>
      <c r="V2879" s="188" t="e">
        <f t="shared" si="199"/>
        <v>#DIV/0!</v>
      </c>
      <c r="W2879" s="188" t="e">
        <f t="shared" si="199"/>
        <v>#DIV/0!</v>
      </c>
      <c r="X2879" s="188" t="e">
        <f t="shared" si="199"/>
        <v>#DIV/0!</v>
      </c>
      <c r="Y2879" s="188"/>
      <c r="Z2879" s="404"/>
    </row>
    <row r="2880" spans="1:26" s="204" customFormat="1" x14ac:dyDescent="0.25">
      <c r="A2880" s="683"/>
      <c r="B2880" s="688"/>
      <c r="C2880" s="189" t="s">
        <v>445</v>
      </c>
      <c r="D2880" s="234">
        <f>D2879/'Summary (banks)'!$D$81</f>
        <v>0.50314820346321421</v>
      </c>
      <c r="E2880" s="230" t="e">
        <f>E2879/'Summary (banks)'!$E$81</f>
        <v>#DIV/0!</v>
      </c>
      <c r="F2880" s="230" t="e">
        <f>F2879/'Summary (banks)'!$F$81</f>
        <v>#DIV/0!</v>
      </c>
      <c r="G2880" s="230" t="e">
        <f>G2879/'Summary (banks)'!$G$81</f>
        <v>#DIV/0!</v>
      </c>
      <c r="H2880" s="230" t="e">
        <f>H2879/'Summary (banks)'!$H$81</f>
        <v>#DIV/0!</v>
      </c>
      <c r="I2880" s="230" t="e">
        <f>I2879/'Summary (banks)'!$I$81</f>
        <v>#DIV/0!</v>
      </c>
      <c r="J2880" s="230">
        <f>J2879/'Summary (banks)'!$J$81</f>
        <v>0.34058994424394229</v>
      </c>
      <c r="K2880" s="230">
        <f>K2879/'Summary (banks)'!$K$81</f>
        <v>7.4136286301545007E-2</v>
      </c>
      <c r="L2880" s="230">
        <f>L2879/'Summary (banks)'!$L$81</f>
        <v>0.54356844183855202</v>
      </c>
      <c r="M2880" s="230">
        <f>M2879/'Summary (banks)'!$M$81</f>
        <v>-62.317989097516659</v>
      </c>
      <c r="N2880" s="230" t="e">
        <f>N2879/'Summary (banks)'!$N$81</f>
        <v>#DIV/0!</v>
      </c>
      <c r="O2880" s="230" t="e">
        <f>O2879/'Summary (banks)'!$O$81</f>
        <v>#DIV/0!</v>
      </c>
      <c r="P2880" s="230" t="e">
        <f>P2879/'Summary (banks)'!$P$81</f>
        <v>#DIV/0!</v>
      </c>
      <c r="Q2880" s="230" t="e">
        <f>Q2879/'Summary (banks)'!$Q$81</f>
        <v>#DIV/0!</v>
      </c>
      <c r="R2880" s="230" t="e">
        <f>R2879/'Summary (banks)'!$R$81</f>
        <v>#DIV/0!</v>
      </c>
      <c r="S2880" s="230" t="e">
        <f>S2879/'Summary (banks)'!$S$81</f>
        <v>#DIV/0!</v>
      </c>
      <c r="T2880" s="230" t="e">
        <f>T2879/'Summary (banks)'!$T$81</f>
        <v>#DIV/0!</v>
      </c>
      <c r="U2880" s="230" t="e">
        <f>U2879/'Summary (banks)'!$U$81</f>
        <v>#DIV/0!</v>
      </c>
      <c r="V2880" s="230" t="e">
        <f>V2879/'Summary (banks)'!$V$81</f>
        <v>#DIV/0!</v>
      </c>
      <c r="W2880" s="230" t="e">
        <f>W2879/'Summary (banks)'!$W$81</f>
        <v>#DIV/0!</v>
      </c>
      <c r="X2880" s="230" t="e">
        <f>X2879/'Summary (banks)'!$X$81</f>
        <v>#DIV/0!</v>
      </c>
      <c r="Z2880" s="397"/>
    </row>
    <row r="2881" spans="1:26" s="364" customFormat="1" x14ac:dyDescent="0.25">
      <c r="A2881" s="683"/>
      <c r="B2881" s="688"/>
      <c r="C2881" s="359" t="s">
        <v>446</v>
      </c>
      <c r="D2881" s="363">
        <f>D2879/'Summary (banks)'!$D$84</f>
        <v>0.39182423521021081</v>
      </c>
      <c r="E2881" s="264" t="e">
        <f>E2879/'Summary (banks)'!$E$84</f>
        <v>#DIV/0!</v>
      </c>
      <c r="F2881" s="264" t="e">
        <f>F2879/'Summary (banks)'!$F$84</f>
        <v>#DIV/0!</v>
      </c>
      <c r="G2881" s="264" t="e">
        <f>G2879/'Summary (banks)'!$G$84</f>
        <v>#DIV/0!</v>
      </c>
      <c r="H2881" s="264" t="e">
        <f>H2879/'Summary (banks)'!$H$84</f>
        <v>#DIV/0!</v>
      </c>
      <c r="I2881" s="264" t="e">
        <f>I2879/'Summary (banks)'!$I$84</f>
        <v>#DIV/0!</v>
      </c>
      <c r="J2881" s="264">
        <f>J2879/'Summary (banks)'!$J$84</f>
        <v>0.2916328113048452</v>
      </c>
      <c r="K2881" s="264">
        <f>K2879/'Summary (banks)'!$K$84</f>
        <v>6.5321306388167924E-2</v>
      </c>
      <c r="L2881" s="264">
        <f>L2879/'Summary (banks)'!$L$84</f>
        <v>0.45315014583804508</v>
      </c>
      <c r="M2881" s="264">
        <f>M2879/'Summary (banks)'!$M$84</f>
        <v>-26.994788650839606</v>
      </c>
      <c r="N2881" s="264" t="e">
        <f>N2879/'Summary (banks)'!$N$84</f>
        <v>#DIV/0!</v>
      </c>
      <c r="O2881" s="264" t="e">
        <f>O2879/'Summary (banks)'!$O$84</f>
        <v>#DIV/0!</v>
      </c>
      <c r="P2881" s="264" t="e">
        <f>P2879/'Summary (banks)'!$P$84</f>
        <v>#DIV/0!</v>
      </c>
      <c r="Q2881" s="264" t="e">
        <f>Q2879/'Summary (banks)'!$Q$84</f>
        <v>#DIV/0!</v>
      </c>
      <c r="R2881" s="264" t="e">
        <f>R2879/'Summary (banks)'!$R$84</f>
        <v>#DIV/0!</v>
      </c>
      <c r="S2881" s="264" t="e">
        <f>S2879/'Summary (banks)'!$S$84</f>
        <v>#DIV/0!</v>
      </c>
      <c r="T2881" s="264" t="e">
        <f>T2879/'Summary (banks)'!$T$84</f>
        <v>#DIV/0!</v>
      </c>
      <c r="U2881" s="264" t="e">
        <f>U2879/'Summary (banks)'!$U$84</f>
        <v>#DIV/0!</v>
      </c>
      <c r="V2881" s="264" t="e">
        <f>V2879/'Summary (banks)'!$V$84</f>
        <v>#DIV/0!</v>
      </c>
      <c r="W2881" s="264" t="e">
        <f>W2879/'Summary (banks)'!$W$84</f>
        <v>#DIV/0!</v>
      </c>
      <c r="X2881" s="264" t="e">
        <f>X2879/'Summary (banks)'!$X$84</f>
        <v>#DIV/0!</v>
      </c>
      <c r="Y2881" s="360"/>
      <c r="Z2881" s="397"/>
    </row>
    <row r="2882" spans="1:26" s="204" customFormat="1" ht="15.75" thickBot="1" x14ac:dyDescent="0.3">
      <c r="A2882" s="683"/>
      <c r="B2882" s="688"/>
      <c r="C2882" s="372" t="s">
        <v>447</v>
      </c>
      <c r="D2882" s="234">
        <f>D2879/'Summary (banks)'!$D$92</f>
        <v>0.5416761653518769</v>
      </c>
      <c r="E2882" s="230" t="e">
        <f>E2879/'Summary (banks)'!$E$86</f>
        <v>#DIV/0!</v>
      </c>
      <c r="F2882" s="230" t="e">
        <f>F2879/'Summary (banks)'!$F$86</f>
        <v>#DIV/0!</v>
      </c>
      <c r="G2882" s="230" t="e">
        <f>G2879/'Summary (banks)'!$G$86</f>
        <v>#DIV/0!</v>
      </c>
      <c r="H2882" s="230" t="e">
        <f>H2879/'Summary (banks)'!$H$86</f>
        <v>#DIV/0!</v>
      </c>
      <c r="I2882" s="230" t="e">
        <f>I2879/'Summary (banks)'!$I$86</f>
        <v>#DIV/0!</v>
      </c>
      <c r="J2882" s="230">
        <f>J2879/'Summary (banks)'!$J$86</f>
        <v>0.16345555697361841</v>
      </c>
      <c r="K2882" s="230">
        <f>K2879/'Summary (banks)'!$K$86</f>
        <v>5.515946410297335E-2</v>
      </c>
      <c r="L2882" s="230">
        <f>L2879/'Summary (banks)'!$L$86</f>
        <v>9.6722973093263831E-2</v>
      </c>
      <c r="M2882" s="230">
        <f>M2879/'Summary (banks)'!$M$86</f>
        <v>-30.966507177033495</v>
      </c>
      <c r="N2882" s="230" t="e">
        <f>N2879/'Summary (banks)'!$N$86</f>
        <v>#DIV/0!</v>
      </c>
      <c r="O2882" s="230" t="e">
        <f>O2879/'Summary (banks)'!$O$86</f>
        <v>#DIV/0!</v>
      </c>
      <c r="P2882" s="230" t="e">
        <f>P2879/'Summary (banks)'!$P$86</f>
        <v>#DIV/0!</v>
      </c>
      <c r="Q2882" s="230" t="e">
        <f>Q2879/'Summary (banks)'!$Q$86</f>
        <v>#DIV/0!</v>
      </c>
      <c r="R2882" s="230" t="e">
        <f>R2879/'Summary (banks)'!$R$86</f>
        <v>#DIV/0!</v>
      </c>
      <c r="S2882" s="230" t="e">
        <f>S2879/'Summary (banks)'!$S$86</f>
        <v>#DIV/0!</v>
      </c>
      <c r="T2882" s="230" t="e">
        <f>T2879/'Summary (banks)'!$T$86</f>
        <v>#DIV/0!</v>
      </c>
      <c r="U2882" s="230" t="e">
        <f>U2879/'Summary (banks)'!$U$86</f>
        <v>#DIV/0!</v>
      </c>
      <c r="V2882" s="230" t="e">
        <f>V2879/'Summary (banks)'!$V$86</f>
        <v>#DIV/0!</v>
      </c>
      <c r="W2882" s="230" t="e">
        <f>W2879/'Summary (banks)'!$W$86</f>
        <v>#DIV/0!</v>
      </c>
      <c r="X2882" s="230" t="e">
        <f>X2879/'Summary (banks)'!$X$86</f>
        <v>#DIV/0!</v>
      </c>
      <c r="Z2882" s="397"/>
    </row>
    <row r="2883" spans="1:26" s="230" customFormat="1" ht="15.75" thickBot="1" x14ac:dyDescent="0.3">
      <c r="A2883" s="683"/>
      <c r="B2883" s="688"/>
      <c r="C2883" s="201" t="s">
        <v>498</v>
      </c>
      <c r="D2883" s="201">
        <f t="shared" ref="D2883:X2883" si="200">D2866/D2863</f>
        <v>0.23516483516483516</v>
      </c>
      <c r="E2883" s="201" t="e">
        <f t="shared" si="200"/>
        <v>#DIV/0!</v>
      </c>
      <c r="F2883" s="201" t="e">
        <f t="shared" si="200"/>
        <v>#DIV/0!</v>
      </c>
      <c r="G2883" s="201" t="e">
        <f t="shared" si="200"/>
        <v>#DIV/0!</v>
      </c>
      <c r="H2883" s="201" t="e">
        <f t="shared" si="200"/>
        <v>#DIV/0!</v>
      </c>
      <c r="I2883" s="201" t="e">
        <f t="shared" si="200"/>
        <v>#DIV/0!</v>
      </c>
      <c r="J2883" s="201">
        <f t="shared" si="200"/>
        <v>0.19205298013245034</v>
      </c>
      <c r="K2883" s="201">
        <f t="shared" si="200"/>
        <v>6.2827225130890049E-2</v>
      </c>
      <c r="L2883" s="201">
        <f t="shared" si="200"/>
        <v>0.22565320665083136</v>
      </c>
      <c r="M2883" s="201">
        <f t="shared" si="200"/>
        <v>4</v>
      </c>
      <c r="N2883" s="201" t="e">
        <f t="shared" si="200"/>
        <v>#DIV/0!</v>
      </c>
      <c r="O2883" s="201" t="e">
        <f t="shared" si="200"/>
        <v>#DIV/0!</v>
      </c>
      <c r="P2883" s="201" t="e">
        <f t="shared" si="200"/>
        <v>#DIV/0!</v>
      </c>
      <c r="Q2883" s="201" t="e">
        <f t="shared" si="200"/>
        <v>#DIV/0!</v>
      </c>
      <c r="R2883" s="201" t="e">
        <f t="shared" si="200"/>
        <v>#DIV/0!</v>
      </c>
      <c r="S2883" s="201" t="e">
        <f t="shared" si="200"/>
        <v>#DIV/0!</v>
      </c>
      <c r="T2883" s="201" t="e">
        <f t="shared" si="200"/>
        <v>#DIV/0!</v>
      </c>
      <c r="U2883" s="201" t="e">
        <f t="shared" si="200"/>
        <v>#DIV/0!</v>
      </c>
      <c r="V2883" s="201" t="e">
        <f t="shared" si="200"/>
        <v>#DIV/0!</v>
      </c>
      <c r="W2883" s="201" t="e">
        <f t="shared" si="200"/>
        <v>#DIV/0!</v>
      </c>
      <c r="X2883" s="201" t="e">
        <f t="shared" si="200"/>
        <v>#DIV/0!</v>
      </c>
      <c r="Y2883" s="201"/>
      <c r="Z2883" s="407"/>
    </row>
    <row r="2884" spans="1:26" s="230" customFormat="1" x14ac:dyDescent="0.25">
      <c r="A2884" s="683"/>
      <c r="B2884" s="688"/>
      <c r="C2884" s="382" t="s">
        <v>445</v>
      </c>
      <c r="D2884" s="230">
        <f>D2883/'Summary (banks)'!$D$94</f>
        <v>1.2177452629251184</v>
      </c>
      <c r="E2884" s="230" t="e">
        <f>E2883/'Summary (banks)'!$E$94</f>
        <v>#DIV/0!</v>
      </c>
      <c r="F2884" s="230" t="e">
        <f>F2883/'Summary (banks)'!$F$94</f>
        <v>#DIV/0!</v>
      </c>
      <c r="G2884" s="230" t="e">
        <f>G2883/'Summary (banks)'!$G$94</f>
        <v>#DIV/0!</v>
      </c>
      <c r="H2884" s="230" t="e">
        <f>H2883/'Summary (banks)'!$H$94</f>
        <v>#DIV/0!</v>
      </c>
      <c r="I2884" s="230" t="e">
        <f>I2883/'Summary (banks)'!$I$94</f>
        <v>#DIV/0!</v>
      </c>
      <c r="J2884" s="230">
        <f>J2883/'Summary (banks)'!$J$94</f>
        <v>0.84232593063607275</v>
      </c>
      <c r="K2884" s="230">
        <f>K2883/'Summary (banks)'!$K$94</f>
        <v>0.23040438838432942</v>
      </c>
      <c r="L2884" s="230">
        <f>L2883/'Summary (banks)'!$L$94</f>
        <v>0.94688679072938442</v>
      </c>
      <c r="M2884" s="230">
        <f>M2883/'Summary (banks)'!$M$94</f>
        <v>14.454270139309509</v>
      </c>
      <c r="N2884" s="230" t="e">
        <f>N2883/'Summary (banks)'!$N$94</f>
        <v>#DIV/0!</v>
      </c>
      <c r="O2884" s="230" t="e">
        <f>O2883/'Summary (banks)'!$O$94</f>
        <v>#DIV/0!</v>
      </c>
      <c r="P2884" s="230" t="e">
        <f>P2883/'Summary (banks)'!$P$94</f>
        <v>#DIV/0!</v>
      </c>
      <c r="Q2884" s="230" t="e">
        <f>Q2883/'Summary (banks)'!$Q$94</f>
        <v>#DIV/0!</v>
      </c>
      <c r="R2884" s="230" t="e">
        <f>R2883/'Summary (banks)'!$R$94</f>
        <v>#DIV/0!</v>
      </c>
      <c r="S2884" s="230" t="e">
        <f>S2883/'Summary (banks)'!$S$94</f>
        <v>#DIV/0!</v>
      </c>
      <c r="T2884" s="230" t="e">
        <f>T2883/'Summary (banks)'!$T$94</f>
        <v>#DIV/0!</v>
      </c>
      <c r="U2884" s="230" t="e">
        <f>U2883/'Summary (banks)'!$U$94</f>
        <v>#DIV/0!</v>
      </c>
      <c r="V2884" s="230" t="e">
        <f>V2883/'Summary (banks)'!$V$94</f>
        <v>#DIV/0!</v>
      </c>
      <c r="W2884" s="230" t="e">
        <f>W2883/'Summary (banks)'!$W$94</f>
        <v>#DIV/0!</v>
      </c>
      <c r="X2884" s="230" t="e">
        <f>X2883/'Summary (banks)'!$X$94</f>
        <v>#DIV/0!</v>
      </c>
      <c r="Z2884" s="399"/>
    </row>
    <row r="2885" spans="1:26" s="386" customFormat="1" x14ac:dyDescent="0.25">
      <c r="A2885" s="683"/>
      <c r="B2885" s="688"/>
      <c r="C2885" s="383" t="s">
        <v>446</v>
      </c>
      <c r="D2885" s="264">
        <f>D2883/'Summary (banks)'!$D$97</f>
        <v>0.89068471758936296</v>
      </c>
      <c r="E2885" s="264" t="e">
        <f>E2883/'Summary (banks)'!$E$97</f>
        <v>#DIV/0!</v>
      </c>
      <c r="F2885" s="264" t="e">
        <f>F2883/'Summary (banks)'!$F$97</f>
        <v>#DIV/0!</v>
      </c>
      <c r="G2885" s="264" t="e">
        <f>G2883/'Summary (banks)'!$G$97</f>
        <v>#DIV/0!</v>
      </c>
      <c r="H2885" s="264" t="e">
        <f>H2883/'Summary (banks)'!$H$97</f>
        <v>#DIV/0!</v>
      </c>
      <c r="I2885" s="264" t="e">
        <f>I2883/'Summary (banks)'!$I$97</f>
        <v>#DIV/0!</v>
      </c>
      <c r="J2885" s="264">
        <f>J2883/'Summary (banks)'!$J$97</f>
        <v>0.70096277630751436</v>
      </c>
      <c r="K2885" s="264">
        <f>K2883/'Summary (banks)'!$K$97</f>
        <v>0.22277392632445647</v>
      </c>
      <c r="L2885" s="264">
        <f>L2883/'Summary (banks)'!$L$97</f>
        <v>0.68566584506329331</v>
      </c>
      <c r="M2885" s="264">
        <f>M2883/'Summary (banks)'!$M$97</f>
        <v>10.992472495657211</v>
      </c>
      <c r="N2885" s="264" t="e">
        <f>N2883/'Summary (banks)'!$N$97</f>
        <v>#DIV/0!</v>
      </c>
      <c r="O2885" s="264" t="e">
        <f>O2883/'Summary (banks)'!$O$97</f>
        <v>#DIV/0!</v>
      </c>
      <c r="P2885" s="264" t="e">
        <f>P2883/'Summary (banks)'!$P$97</f>
        <v>#DIV/0!</v>
      </c>
      <c r="Q2885" s="264" t="e">
        <f>Q2883/'Summary (banks)'!$Q$97</f>
        <v>#DIV/0!</v>
      </c>
      <c r="R2885" s="264" t="e">
        <f>R2883/'Summary (banks)'!$R$97</f>
        <v>#DIV/0!</v>
      </c>
      <c r="S2885" s="264" t="e">
        <f>S2883/'Summary (banks)'!$S$97</f>
        <v>#DIV/0!</v>
      </c>
      <c r="T2885" s="264" t="e">
        <f>T2883/'Summary (banks)'!$T$97</f>
        <v>#DIV/0!</v>
      </c>
      <c r="U2885" s="264" t="e">
        <f>U2883/'Summary (banks)'!$U$97</f>
        <v>#DIV/0!</v>
      </c>
      <c r="V2885" s="264" t="e">
        <f>V2883/'Summary (banks)'!$V$97</f>
        <v>#DIV/0!</v>
      </c>
      <c r="W2885" s="264" t="e">
        <f>W2883/'Summary (banks)'!$W$97</f>
        <v>#DIV/0!</v>
      </c>
      <c r="X2885" s="264" t="e">
        <f>X2883/'Summary (banks)'!$X$97</f>
        <v>#DIV/0!</v>
      </c>
      <c r="Y2885" s="264"/>
      <c r="Z2885" s="399"/>
    </row>
    <row r="2886" spans="1:26" s="230" customFormat="1" x14ac:dyDescent="0.25">
      <c r="A2886" s="683"/>
      <c r="B2886" s="688"/>
      <c r="C2886" s="385" t="s">
        <v>447</v>
      </c>
      <c r="D2886" s="230">
        <f>D2883/'Summary (banks)'!$D$105</f>
        <v>1.0839726547014537</v>
      </c>
      <c r="E2886" s="230" t="e">
        <f>E2883/'Summary (banks)'!$E$99</f>
        <v>#DIV/0!</v>
      </c>
      <c r="F2886" s="230" t="e">
        <f>F2883/'Summary (banks)'!$F$99</f>
        <v>#DIV/0!</v>
      </c>
      <c r="G2886" s="230" t="e">
        <f>G2883/'Summary (banks)'!$G$99</f>
        <v>#DIV/0!</v>
      </c>
      <c r="H2886" s="230" t="e">
        <f>H2883/'Summary (banks)'!$H$99</f>
        <v>#DIV/0!</v>
      </c>
      <c r="I2886" s="230" t="e">
        <f>I2883/'Summary (banks)'!$I$99</f>
        <v>#DIV/0!</v>
      </c>
      <c r="J2886" s="230">
        <f>J2883/'Summary (banks)'!$J$99</f>
        <v>0.52887593483242268</v>
      </c>
      <c r="K2886" s="230">
        <f>K2883/'Summary (banks)'!$K$99</f>
        <v>0.30906219298354703</v>
      </c>
      <c r="L2886" s="230">
        <f>L2883/'Summary (banks)'!$L$99</f>
        <v>0.43684577561763033</v>
      </c>
      <c r="M2886" s="230">
        <f>M2883/'Summary (banks)'!$M$99</f>
        <v>10.583732057416269</v>
      </c>
      <c r="N2886" s="230" t="e">
        <f>N2883/'Summary (banks)'!$N$99</f>
        <v>#DIV/0!</v>
      </c>
      <c r="O2886" s="230" t="e">
        <f>O2883/'Summary (banks)'!$O$99</f>
        <v>#DIV/0!</v>
      </c>
      <c r="P2886" s="230" t="e">
        <f>P2883/'Summary (banks)'!$P$99</f>
        <v>#DIV/0!</v>
      </c>
      <c r="Q2886" s="230" t="e">
        <f>Q2883/'Summary (banks)'!$Q$99</f>
        <v>#DIV/0!</v>
      </c>
      <c r="R2886" s="230" t="e">
        <f>R2883/'Summary (banks)'!$R$99</f>
        <v>#DIV/0!</v>
      </c>
      <c r="S2886" s="230" t="e">
        <f>S2883/'Summary (banks)'!$S$99</f>
        <v>#DIV/0!</v>
      </c>
      <c r="T2886" s="230" t="e">
        <f>T2883/'Summary (banks)'!$T$99</f>
        <v>#DIV/0!</v>
      </c>
      <c r="U2886" s="230" t="e">
        <f>U2883/'Summary (banks)'!$U$99</f>
        <v>#DIV/0!</v>
      </c>
      <c r="V2886" s="230" t="e">
        <f>V2883/'Summary (banks)'!$V$99</f>
        <v>#DIV/0!</v>
      </c>
      <c r="W2886" s="230" t="e">
        <f>W2883/'Summary (banks)'!$W$99</f>
        <v>#DIV/0!</v>
      </c>
      <c r="X2886" s="230" t="e">
        <f>X2883/'Summary (banks)'!$X$99</f>
        <v>#DIV/0!</v>
      </c>
      <c r="Z2886" s="399"/>
    </row>
    <row r="2887" spans="1:26" s="51" customFormat="1" x14ac:dyDescent="0.25">
      <c r="A2887" s="422"/>
      <c r="B2887" s="423"/>
      <c r="C2887" s="424"/>
      <c r="D2887" s="425"/>
      <c r="E2887" s="426"/>
      <c r="F2887" s="426"/>
      <c r="G2887" s="426"/>
      <c r="H2887" s="426"/>
      <c r="I2887" s="426"/>
      <c r="J2887" s="426"/>
      <c r="K2887" s="426"/>
      <c r="L2887" s="426"/>
      <c r="M2887" s="426"/>
      <c r="N2887" s="426"/>
      <c r="O2887" s="426"/>
      <c r="P2887" s="426"/>
      <c r="Q2887" s="426"/>
      <c r="R2887" s="426"/>
      <c r="S2887" s="426"/>
      <c r="T2887" s="426"/>
      <c r="U2887" s="426"/>
      <c r="V2887" s="426"/>
      <c r="W2887" s="426"/>
      <c r="X2887" s="426"/>
      <c r="Y2887" s="97"/>
      <c r="Z2887" s="97"/>
    </row>
    <row r="2888" spans="1:26" s="51" customFormat="1" x14ac:dyDescent="0.25">
      <c r="A2888" s="422"/>
      <c r="B2888" s="423"/>
      <c r="C2888" s="424"/>
      <c r="D2888" s="425"/>
      <c r="E2888" s="426"/>
      <c r="F2888" s="426"/>
      <c r="G2888" s="426"/>
      <c r="H2888" s="426"/>
      <c r="I2888" s="426"/>
      <c r="J2888" s="426"/>
      <c r="K2888" s="426"/>
      <c r="L2888" s="426"/>
      <c r="M2888" s="426"/>
      <c r="N2888" s="426"/>
      <c r="O2888" s="426"/>
      <c r="P2888" s="426"/>
      <c r="Q2888" s="426"/>
      <c r="R2888" s="426"/>
      <c r="S2888" s="426"/>
      <c r="T2888" s="426"/>
      <c r="U2888" s="426"/>
      <c r="V2888" s="426"/>
      <c r="W2888" s="426"/>
      <c r="X2888" s="426"/>
      <c r="Y2888" s="97"/>
      <c r="Z2888" s="97"/>
    </row>
    <row r="2889" spans="1:26" s="51" customFormat="1" ht="15.75" thickBot="1" x14ac:dyDescent="0.3">
      <c r="A2889" s="422"/>
      <c r="B2889" s="423"/>
      <c r="C2889" s="424"/>
      <c r="D2889" s="425"/>
      <c r="E2889" s="426"/>
      <c r="F2889" s="426"/>
      <c r="G2889" s="426"/>
      <c r="H2889" s="426"/>
      <c r="I2889" s="426"/>
      <c r="J2889" s="426"/>
      <c r="K2889" s="426"/>
      <c r="L2889" s="426"/>
      <c r="M2889" s="426"/>
      <c r="N2889" s="426"/>
      <c r="O2889" s="426"/>
      <c r="P2889" s="426"/>
      <c r="Q2889" s="426"/>
      <c r="R2889" s="426"/>
      <c r="S2889" s="426"/>
      <c r="T2889" s="426"/>
      <c r="U2889" s="426"/>
      <c r="V2889" s="426"/>
      <c r="W2889" s="426"/>
      <c r="X2889" s="426"/>
      <c r="Y2889" s="97"/>
      <c r="Z2889" s="97"/>
    </row>
    <row r="2890" spans="1:26" s="204" customFormat="1" ht="15.75" thickBot="1" x14ac:dyDescent="0.3">
      <c r="A2890" s="682" t="s">
        <v>196</v>
      </c>
      <c r="B2890" s="684" t="s">
        <v>331</v>
      </c>
      <c r="C2890" s="188" t="s">
        <v>2</v>
      </c>
      <c r="D2890" s="203">
        <f>SUM(E2890:X2890)</f>
        <v>66.143135999999998</v>
      </c>
      <c r="E2890" s="203"/>
      <c r="F2890" s="203">
        <f>Barclays!D28</f>
        <v>66.143135999999998</v>
      </c>
      <c r="G2890" s="203"/>
      <c r="H2890" s="203"/>
      <c r="I2890" s="203"/>
      <c r="J2890" s="188"/>
      <c r="K2890" s="188"/>
      <c r="L2890" s="188"/>
      <c r="M2890" s="188"/>
      <c r="N2890" s="188"/>
      <c r="O2890" s="188"/>
      <c r="P2890" s="188"/>
      <c r="Q2890" s="188"/>
      <c r="R2890" s="188"/>
      <c r="S2890" s="188"/>
      <c r="T2890" s="188"/>
      <c r="U2890" s="188"/>
      <c r="V2890" s="188"/>
      <c r="W2890" s="188"/>
      <c r="X2890" s="188"/>
      <c r="Y2890" s="188"/>
      <c r="Z2890" s="404"/>
    </row>
    <row r="2891" spans="1:26" s="23" customFormat="1" x14ac:dyDescent="0.25">
      <c r="A2891" s="683"/>
      <c r="B2891" s="685"/>
      <c r="C2891" s="189" t="s">
        <v>333</v>
      </c>
      <c r="D2891" s="230">
        <f>D2890/'Summary (banks)'!$D$3</f>
        <v>1.3542614610676735E-4</v>
      </c>
      <c r="E2891" s="230">
        <f>E2890/'Summary (banks)'!$E$3</f>
        <v>0</v>
      </c>
      <c r="F2891" s="230">
        <f>F2890/'Summary (banks)'!$F$3</f>
        <v>1.637275301019886E-3</v>
      </c>
      <c r="G2891" s="230">
        <f>G2890/'Summary (banks)'!$G$3</f>
        <v>0</v>
      </c>
      <c r="H2891" s="230">
        <f>H2890/'Summary (banks)'!$H$3</f>
        <v>0</v>
      </c>
      <c r="I2891" s="230">
        <f>I2890/'Summary (banks)'!$I$3</f>
        <v>0</v>
      </c>
      <c r="J2891" s="230">
        <f>J2890/'Summary (banks)'!$J$3</f>
        <v>0</v>
      </c>
      <c r="K2891" s="230">
        <f>K2890/'Summary (banks)'!$K$3</f>
        <v>0</v>
      </c>
      <c r="L2891" s="230">
        <f>L2890/'Summary (banks)'!$L$3</f>
        <v>0</v>
      </c>
      <c r="M2891" s="230">
        <f>M2890/'Summary (banks)'!$M$3</f>
        <v>0</v>
      </c>
      <c r="N2891" s="230">
        <f>N2890/'Summary (banks)'!$N$3</f>
        <v>0</v>
      </c>
      <c r="O2891" s="230">
        <f>O2890/'Summary (banks)'!$O$3</f>
        <v>0</v>
      </c>
      <c r="P2891" s="230">
        <f>P2890/'Summary (banks)'!$P$3</f>
        <v>0</v>
      </c>
      <c r="Q2891" s="230">
        <f>Q2890/'Summary (banks)'!$Q$3</f>
        <v>0</v>
      </c>
      <c r="R2891" s="230">
        <f>R2890/'Summary (banks)'!$R$3</f>
        <v>0</v>
      </c>
      <c r="S2891" s="230">
        <f>S2890/'Summary (banks)'!$S$3</f>
        <v>0</v>
      </c>
      <c r="T2891" s="230">
        <f>T2890/'Summary (banks)'!$T$3</f>
        <v>0</v>
      </c>
      <c r="U2891" s="230">
        <f>U2890/'Summary (banks)'!$U$3</f>
        <v>0</v>
      </c>
      <c r="V2891" s="230">
        <f>V2890/'Summary (banks)'!$V$3</f>
        <v>0</v>
      </c>
      <c r="W2891" s="230">
        <f>W2890/'Summary (banks)'!$W$3</f>
        <v>0</v>
      </c>
      <c r="X2891" s="230">
        <f>X2890/'Summary (banks)'!$X$3</f>
        <v>0</v>
      </c>
      <c r="Y2891" s="204"/>
      <c r="Z2891" s="397"/>
    </row>
    <row r="2892" spans="1:26" s="360" customFormat="1" ht="15.75" thickBot="1" x14ac:dyDescent="0.3">
      <c r="A2892" s="683"/>
      <c r="B2892" s="685"/>
      <c r="C2892" s="359" t="s">
        <v>334</v>
      </c>
      <c r="D2892" s="264">
        <f>D2890/'Summary (banks)'!$D$7</f>
        <v>2.5800970252875502E-4</v>
      </c>
      <c r="E2892" s="264">
        <f>E2890/'Summary (banks)'!$E$7</f>
        <v>0</v>
      </c>
      <c r="F2892" s="264">
        <f>F2890/'Summary (banks)'!$F$7</f>
        <v>3.4256351698544107E-3</v>
      </c>
      <c r="G2892" s="264">
        <f>G2890/'Summary (banks)'!$G$7</f>
        <v>0</v>
      </c>
      <c r="H2892" s="264">
        <f>H2890/'Summary (banks)'!$H$7</f>
        <v>0</v>
      </c>
      <c r="I2892" s="264">
        <f>I2890/'Summary (banks)'!$I$7</f>
        <v>0</v>
      </c>
      <c r="J2892" s="264">
        <f>J2890/'Summary (banks)'!$J$7</f>
        <v>0</v>
      </c>
      <c r="K2892" s="264">
        <f>K2890/'Summary (banks)'!$K$7</f>
        <v>0</v>
      </c>
      <c r="L2892" s="264">
        <f>L2890/'Summary (banks)'!$L$7</f>
        <v>0</v>
      </c>
      <c r="M2892" s="264">
        <f>M2890/'Summary (banks)'!$M$7</f>
        <v>0</v>
      </c>
      <c r="N2892" s="264">
        <f>N2890/'Summary (banks)'!$N$7</f>
        <v>0</v>
      </c>
      <c r="O2892" s="264">
        <f>O2890/'Summary (banks)'!$O$7</f>
        <v>0</v>
      </c>
      <c r="P2892" s="264">
        <f>P2890/'Summary (banks)'!$P$7</f>
        <v>0</v>
      </c>
      <c r="Q2892" s="264">
        <f>Q2890/'Summary (banks)'!$Q$7</f>
        <v>0</v>
      </c>
      <c r="R2892" s="264">
        <f>R2890/'Summary (banks)'!$R$7</f>
        <v>0</v>
      </c>
      <c r="S2892" s="264">
        <f>S2890/'Summary (banks)'!$S$7</f>
        <v>0</v>
      </c>
      <c r="T2892" s="264">
        <f>T2890/'Summary (banks)'!$T$7</f>
        <v>0</v>
      </c>
      <c r="U2892" s="264">
        <f>U2890/'Summary (banks)'!$U$7</f>
        <v>0</v>
      </c>
      <c r="V2892" s="264">
        <f>V2890/'Summary (banks)'!$V$7</f>
        <v>0</v>
      </c>
      <c r="W2892" s="264">
        <f>W2890/'Summary (banks)'!$W$7</f>
        <v>0</v>
      </c>
      <c r="X2892" s="264">
        <f>X2890/'Summary (banks)'!$X$7</f>
        <v>0</v>
      </c>
      <c r="Z2892" s="397"/>
    </row>
    <row r="2893" spans="1:26" s="204" customFormat="1" ht="15.75" thickBot="1" x14ac:dyDescent="0.3">
      <c r="A2893" s="683"/>
      <c r="B2893" s="685"/>
      <c r="C2893" s="188" t="s">
        <v>6</v>
      </c>
      <c r="D2893" s="203">
        <f>SUM(E2893:X2893)</f>
        <v>8.2678919999999998</v>
      </c>
      <c r="E2893" s="203"/>
      <c r="F2893" s="203">
        <f>Barclays!F28</f>
        <v>8.2678919999999998</v>
      </c>
      <c r="G2893" s="203"/>
      <c r="H2893" s="203"/>
      <c r="I2893" s="203"/>
      <c r="J2893" s="188"/>
      <c r="K2893" s="188"/>
      <c r="L2893" s="188"/>
      <c r="M2893" s="188"/>
      <c r="N2893" s="188"/>
      <c r="O2893" s="188"/>
      <c r="P2893" s="188"/>
      <c r="Q2893" s="188"/>
      <c r="R2893" s="188"/>
      <c r="S2893" s="188"/>
      <c r="T2893" s="188"/>
      <c r="U2893" s="188"/>
      <c r="V2893" s="188"/>
      <c r="W2893" s="188"/>
      <c r="X2893" s="188"/>
      <c r="Y2893" s="188"/>
      <c r="Z2893" s="404"/>
    </row>
    <row r="2894" spans="1:26" s="23" customFormat="1" x14ac:dyDescent="0.25">
      <c r="A2894" s="683"/>
      <c r="B2894" s="685"/>
      <c r="C2894" s="189" t="s">
        <v>335</v>
      </c>
      <c r="D2894" s="230">
        <f>D2893/'Summary (banks)'!$D$29</f>
        <v>8.7659017866195105E-5</v>
      </c>
      <c r="E2894" s="230">
        <f>E2893/'Summary (banks)'!$E$29</f>
        <v>0</v>
      </c>
      <c r="F2894" s="230">
        <f>F2893/'Summary (banks)'!$F$29</f>
        <v>1.6574585635359112E-3</v>
      </c>
      <c r="G2894" s="230">
        <f>G2893/'Summary (banks)'!$G$29</f>
        <v>0</v>
      </c>
      <c r="H2894" s="230">
        <f>H2893/'Summary (banks)'!$H$29</f>
        <v>0</v>
      </c>
      <c r="I2894" s="230">
        <f>I2893/'Summary (banks)'!$I$29</f>
        <v>0</v>
      </c>
      <c r="J2894" s="230">
        <f>J2893/'Summary (banks)'!$J$29</f>
        <v>0</v>
      </c>
      <c r="K2894" s="230">
        <f>K2893/'Summary (banks)'!$K$29</f>
        <v>0</v>
      </c>
      <c r="L2894" s="230">
        <f>L2893/'Summary (banks)'!$L$29</f>
        <v>0</v>
      </c>
      <c r="M2894" s="230">
        <f>M2893/'Summary (banks)'!$M$29</f>
        <v>0</v>
      </c>
      <c r="N2894" s="230">
        <f>N2893/'Summary (banks)'!$N$29</f>
        <v>0</v>
      </c>
      <c r="O2894" s="230">
        <f>O2893/'Summary (banks)'!$O$29</f>
        <v>0</v>
      </c>
      <c r="P2894" s="230">
        <f>P2893/'Summary (banks)'!$P$29</f>
        <v>0</v>
      </c>
      <c r="Q2894" s="230">
        <f>Q2893/'Summary (banks)'!$Q$29</f>
        <v>0</v>
      </c>
      <c r="R2894" s="230">
        <f>R2893/'Summary (banks)'!$R$29</f>
        <v>0</v>
      </c>
      <c r="S2894" s="230">
        <f>S2893/'Summary (banks)'!$S$29</f>
        <v>0</v>
      </c>
      <c r="T2894" s="230">
        <f>T2893/'Summary (banks)'!$T$29</f>
        <v>0</v>
      </c>
      <c r="U2894" s="230">
        <f>U2893/'Summary (banks)'!$U$29</f>
        <v>0</v>
      </c>
      <c r="V2894" s="230">
        <f>V2893/'Summary (banks)'!$V$29</f>
        <v>0</v>
      </c>
      <c r="W2894" s="230">
        <f>W2893/'Summary (banks)'!$W$29</f>
        <v>0</v>
      </c>
      <c r="X2894" s="230">
        <f>X2893/'Summary (banks)'!$X$29</f>
        <v>0</v>
      </c>
      <c r="Y2894" s="204"/>
      <c r="Z2894" s="397"/>
    </row>
    <row r="2895" spans="1:26" s="360" customFormat="1" ht="15.75" thickBot="1" x14ac:dyDescent="0.3">
      <c r="A2895" s="683"/>
      <c r="B2895" s="685"/>
      <c r="C2895" s="359" t="s">
        <v>336</v>
      </c>
      <c r="D2895" s="264">
        <f>D2893/'Summary (banks)'!$D$33</f>
        <v>1.2215118114442005E-4</v>
      </c>
      <c r="E2895" s="264">
        <f>E2893/'Summary (banks)'!$E$33</f>
        <v>0</v>
      </c>
      <c r="F2895" s="264">
        <f>F2893/'Summary (banks)'!$F$33</f>
        <v>2.5773195876288646E-3</v>
      </c>
      <c r="G2895" s="264">
        <f>G2893/'Summary (banks)'!$G$33</f>
        <v>0</v>
      </c>
      <c r="H2895" s="264">
        <f>H2893/'Summary (banks)'!$H$33</f>
        <v>0</v>
      </c>
      <c r="I2895" s="264">
        <f>I2893/'Summary (banks)'!$I$33</f>
        <v>0</v>
      </c>
      <c r="J2895" s="264">
        <f>J2893/'Summary (banks)'!$J$33</f>
        <v>0</v>
      </c>
      <c r="K2895" s="264">
        <f>K2893/'Summary (banks)'!$K$33</f>
        <v>0</v>
      </c>
      <c r="L2895" s="264">
        <f>L2893/'Summary (banks)'!$L$33</f>
        <v>0</v>
      </c>
      <c r="M2895" s="264">
        <f>M2893/'Summary (banks)'!$M$33</f>
        <v>0</v>
      </c>
      <c r="N2895" s="264">
        <f>N2893/'Summary (banks)'!$N$33</f>
        <v>0</v>
      </c>
      <c r="O2895" s="264">
        <f>O2893/'Summary (banks)'!$O$33</f>
        <v>0</v>
      </c>
      <c r="P2895" s="264">
        <f>P2893/'Summary (banks)'!$P$33</f>
        <v>0</v>
      </c>
      <c r="Q2895" s="264">
        <f>Q2893/'Summary (banks)'!$Q$33</f>
        <v>0</v>
      </c>
      <c r="R2895" s="264">
        <f>R2893/'Summary (banks)'!$R$33</f>
        <v>0</v>
      </c>
      <c r="S2895" s="264">
        <f>S2893/'Summary (banks)'!$S$33</f>
        <v>0</v>
      </c>
      <c r="T2895" s="264">
        <f>T2893/'Summary (banks)'!$T$33</f>
        <v>0</v>
      </c>
      <c r="U2895" s="264">
        <f>U2893/'Summary (banks)'!$U$33</f>
        <v>0</v>
      </c>
      <c r="V2895" s="264">
        <f>V2893/'Summary (banks)'!$V$33</f>
        <v>0</v>
      </c>
      <c r="W2895" s="264">
        <f>W2893/'Summary (banks)'!$W$33</f>
        <v>0</v>
      </c>
      <c r="X2895" s="264">
        <f>X2893/'Summary (banks)'!$X$33</f>
        <v>0</v>
      </c>
      <c r="Z2895" s="397"/>
    </row>
    <row r="2896" spans="1:26" s="204" customFormat="1" ht="15.75" thickBot="1" x14ac:dyDescent="0.3">
      <c r="A2896" s="683"/>
      <c r="B2896" s="685"/>
      <c r="C2896" s="188" t="s">
        <v>400</v>
      </c>
      <c r="D2896" s="203">
        <f>SUM(E2896:X2896)</f>
        <v>0</v>
      </c>
      <c r="E2896" s="203"/>
      <c r="F2896" s="203">
        <f>Barclays!G28</f>
        <v>0</v>
      </c>
      <c r="G2896" s="203"/>
      <c r="H2896" s="203"/>
      <c r="I2896" s="203"/>
      <c r="J2896" s="188"/>
      <c r="K2896" s="188"/>
      <c r="L2896" s="188"/>
      <c r="M2896" s="188"/>
      <c r="N2896" s="188"/>
      <c r="O2896" s="188"/>
      <c r="P2896" s="188"/>
      <c r="Q2896" s="188"/>
      <c r="R2896" s="188"/>
      <c r="S2896" s="188"/>
      <c r="T2896" s="188"/>
      <c r="U2896" s="188"/>
      <c r="V2896" s="188"/>
      <c r="W2896" s="188"/>
      <c r="X2896" s="188"/>
      <c r="Y2896" s="188"/>
      <c r="Z2896" s="404"/>
    </row>
    <row r="2897" spans="1:26" s="23" customFormat="1" x14ac:dyDescent="0.25">
      <c r="A2897" s="683"/>
      <c r="B2897" s="685"/>
      <c r="C2897" s="189" t="s">
        <v>401</v>
      </c>
      <c r="D2897" s="230">
        <f>D2896/'Summary (banks)'!$D$42</f>
        <v>0</v>
      </c>
      <c r="E2897" s="230">
        <f>E2896/'Summary (banks)'!$E$42</f>
        <v>0</v>
      </c>
      <c r="F2897" s="230">
        <f>F2896/'Summary (banks)'!$F$42</f>
        <v>0</v>
      </c>
      <c r="G2897" s="230">
        <f>G2896/'Summary (banks)'!$G$42</f>
        <v>0</v>
      </c>
      <c r="H2897" s="230">
        <f>H2896/'Summary (banks)'!$H$42</f>
        <v>0</v>
      </c>
      <c r="I2897" s="230">
        <f>I2896/'Summary (banks)'!$I$42</f>
        <v>0</v>
      </c>
      <c r="J2897" s="230">
        <f>J2896/'Summary (banks)'!$J$42</f>
        <v>0</v>
      </c>
      <c r="K2897" s="230">
        <f>K2896/'Summary (banks)'!$K$42</f>
        <v>0</v>
      </c>
      <c r="L2897" s="230">
        <f>L2896/'Summary (banks)'!$L$42</f>
        <v>0</v>
      </c>
      <c r="M2897" s="230">
        <f>M2896/'Summary (banks)'!$M$42</f>
        <v>0</v>
      </c>
      <c r="N2897" s="230">
        <f>N2896/'Summary (banks)'!$N$42</f>
        <v>0</v>
      </c>
      <c r="O2897" s="230">
        <f>O2896/'Summary (banks)'!$O$42</f>
        <v>0</v>
      </c>
      <c r="P2897" s="230">
        <f>P2896/'Summary (banks)'!$P$42</f>
        <v>0</v>
      </c>
      <c r="Q2897" s="230">
        <f>Q2896/'Summary (banks)'!$Q$42</f>
        <v>0</v>
      </c>
      <c r="R2897" s="230">
        <f>R2896/'Summary (banks)'!$R$42</f>
        <v>0</v>
      </c>
      <c r="S2897" s="230">
        <f>S2896/'Summary (banks)'!$S$42</f>
        <v>0</v>
      </c>
      <c r="T2897" s="230">
        <f>T2896/'Summary (banks)'!$T$42</f>
        <v>0</v>
      </c>
      <c r="U2897" s="230">
        <f>U2896/'Summary (banks)'!$U$42</f>
        <v>0</v>
      </c>
      <c r="V2897" s="230">
        <f>V2896/'Summary (banks)'!$V$42</f>
        <v>0</v>
      </c>
      <c r="W2897" s="230">
        <f>W2896/'Summary (banks)'!$W$42</f>
        <v>0</v>
      </c>
      <c r="X2897" s="230">
        <f>X2896/'Summary (banks)'!$X$42</f>
        <v>0</v>
      </c>
      <c r="Y2897" s="204"/>
      <c r="Z2897" s="397"/>
    </row>
    <row r="2898" spans="1:26" s="360" customFormat="1" ht="15.75" thickBot="1" x14ac:dyDescent="0.3">
      <c r="A2898" s="683"/>
      <c r="B2898" s="685"/>
      <c r="C2898" s="359" t="s">
        <v>402</v>
      </c>
      <c r="D2898" s="264">
        <f>D2896/'Summary (banks)'!$D$46</f>
        <v>0</v>
      </c>
      <c r="E2898" s="264">
        <f>E2896/'Summary (banks)'!$E$46</f>
        <v>0</v>
      </c>
      <c r="F2898" s="264">
        <f>F2896/'Summary (banks)'!$F$46</f>
        <v>0</v>
      </c>
      <c r="G2898" s="264">
        <f>G2896/'Summary (banks)'!$G$46</f>
        <v>0</v>
      </c>
      <c r="H2898" s="264">
        <f>H2896/'Summary (banks)'!$H$46</f>
        <v>0</v>
      </c>
      <c r="I2898" s="264">
        <f>I2896/'Summary (banks)'!$I$46</f>
        <v>0</v>
      </c>
      <c r="J2898" s="264">
        <f>J2896/'Summary (banks)'!$J$46</f>
        <v>0</v>
      </c>
      <c r="K2898" s="264">
        <f>K2896/'Summary (banks)'!$K$46</f>
        <v>0</v>
      </c>
      <c r="L2898" s="264">
        <f>L2896/'Summary (banks)'!$L$46</f>
        <v>0</v>
      </c>
      <c r="M2898" s="264">
        <f>M2896/'Summary (banks)'!$M$46</f>
        <v>0</v>
      </c>
      <c r="N2898" s="264">
        <f>N2896/'Summary (banks)'!$N$46</f>
        <v>0</v>
      </c>
      <c r="O2898" s="264">
        <f>O2896/'Summary (banks)'!$O$46</f>
        <v>0</v>
      </c>
      <c r="P2898" s="264">
        <f>P2896/'Summary (banks)'!$P$46</f>
        <v>0</v>
      </c>
      <c r="Q2898" s="264">
        <f>Q2896/'Summary (banks)'!$Q$46</f>
        <v>0</v>
      </c>
      <c r="R2898" s="264">
        <f>R2896/'Summary (banks)'!$R$46</f>
        <v>0</v>
      </c>
      <c r="S2898" s="264">
        <f>S2896/'Summary (banks)'!$S$46</f>
        <v>0</v>
      </c>
      <c r="T2898" s="264">
        <f>T2896/'Summary (banks)'!$T$46</f>
        <v>0</v>
      </c>
      <c r="U2898" s="264">
        <f>U2896/'Summary (banks)'!$U$46</f>
        <v>0</v>
      </c>
      <c r="V2898" s="264">
        <f>V2896/'Summary (banks)'!$V$46</f>
        <v>0</v>
      </c>
      <c r="W2898" s="264">
        <f>W2896/'Summary (banks)'!$W$46</f>
        <v>0</v>
      </c>
      <c r="X2898" s="264">
        <f>X2896/'Summary (banks)'!$X$46</f>
        <v>0</v>
      </c>
      <c r="Z2898" s="397"/>
    </row>
    <row r="2899" spans="1:26" s="204" customFormat="1" ht="15.75" thickBot="1" x14ac:dyDescent="0.3">
      <c r="A2899" s="683"/>
      <c r="B2899" s="685"/>
      <c r="C2899" s="188" t="s">
        <v>3</v>
      </c>
      <c r="D2899" s="188">
        <f>SUM(E2899:X2899)</f>
        <v>984</v>
      </c>
      <c r="E2899" s="188"/>
      <c r="F2899" s="188">
        <f>Barclays!E28</f>
        <v>984</v>
      </c>
      <c r="G2899" s="188"/>
      <c r="H2899" s="188"/>
      <c r="I2899" s="188"/>
      <c r="J2899" s="188"/>
      <c r="K2899" s="188"/>
      <c r="L2899" s="188"/>
      <c r="M2899" s="188"/>
      <c r="N2899" s="188"/>
      <c r="O2899" s="188"/>
      <c r="P2899" s="188"/>
      <c r="Q2899" s="188"/>
      <c r="R2899" s="188"/>
      <c r="S2899" s="188"/>
      <c r="T2899" s="188"/>
      <c r="U2899" s="188"/>
      <c r="V2899" s="188"/>
      <c r="W2899" s="188"/>
      <c r="X2899" s="188"/>
      <c r="Y2899" s="188"/>
      <c r="Z2899" s="404"/>
    </row>
    <row r="2900" spans="1:26" s="23" customFormat="1" x14ac:dyDescent="0.25">
      <c r="A2900" s="683"/>
      <c r="B2900" s="685"/>
      <c r="C2900" s="189" t="s">
        <v>337</v>
      </c>
      <c r="D2900" s="230">
        <f>D2899/'Summary (banks)'!$D$16</f>
        <v>4.6910442054639223E-4</v>
      </c>
      <c r="E2900" s="230">
        <f>E2899/'Summary (banks)'!$E$16</f>
        <v>0</v>
      </c>
      <c r="F2900" s="230">
        <f>F2899/'Summary (banks)'!$F$16</f>
        <v>7.5171886936592821E-3</v>
      </c>
      <c r="G2900" s="230">
        <f>G2899/'Summary (banks)'!$G$16</f>
        <v>0</v>
      </c>
      <c r="H2900" s="230">
        <f>H2899/'Summary (banks)'!$H$16</f>
        <v>0</v>
      </c>
      <c r="I2900" s="230">
        <f>I2899/'Summary (banks)'!$I$16</f>
        <v>0</v>
      </c>
      <c r="J2900" s="230">
        <f>J2899/'Summary (banks)'!$J$16</f>
        <v>0</v>
      </c>
      <c r="K2900" s="230">
        <f>K2899/'Summary (banks)'!$K$16</f>
        <v>0</v>
      </c>
      <c r="L2900" s="230">
        <f>L2899/'Summary (banks)'!$L$16</f>
        <v>0</v>
      </c>
      <c r="M2900" s="230">
        <f>M2899/'Summary (banks)'!$M$16</f>
        <v>0</v>
      </c>
      <c r="N2900" s="230">
        <f>N2899/'Summary (banks)'!$N$16</f>
        <v>0</v>
      </c>
      <c r="O2900" s="230">
        <f>O2899/'Summary (banks)'!$O$16</f>
        <v>0</v>
      </c>
      <c r="P2900" s="230">
        <f>P2899/'Summary (banks)'!$P$16</f>
        <v>0</v>
      </c>
      <c r="Q2900" s="230">
        <f>Q2899/'Summary (banks)'!$Q$16</f>
        <v>0</v>
      </c>
      <c r="R2900" s="230">
        <f>R2899/'Summary (banks)'!$R$16</f>
        <v>0</v>
      </c>
      <c r="S2900" s="230">
        <f>S2899/'Summary (banks)'!$S$16</f>
        <v>0</v>
      </c>
      <c r="T2900" s="230">
        <f>T2899/'Summary (banks)'!$T$16</f>
        <v>0</v>
      </c>
      <c r="U2900" s="230">
        <f>U2899/'Summary (banks)'!$U$16</f>
        <v>0</v>
      </c>
      <c r="V2900" s="230">
        <f>V2899/'Summary (banks)'!$V$16</f>
        <v>0</v>
      </c>
      <c r="W2900" s="230">
        <f>W2899/'Summary (banks)'!$W$16</f>
        <v>0</v>
      </c>
      <c r="X2900" s="230">
        <f>X2899/'Summary (banks)'!$X$16</f>
        <v>0</v>
      </c>
      <c r="Y2900" s="204"/>
      <c r="Z2900" s="397"/>
    </row>
    <row r="2901" spans="1:26" s="365" customFormat="1" ht="15.75" thickBot="1" x14ac:dyDescent="0.3">
      <c r="A2901" s="683"/>
      <c r="B2901" s="685"/>
      <c r="C2901" s="359" t="s">
        <v>338</v>
      </c>
      <c r="D2901" s="264">
        <f>D2899/'Summary (banks)'!$D$20</f>
        <v>8.3941210442491315E-4</v>
      </c>
      <c r="E2901" s="264">
        <f>E2899/'Summary (banks)'!$E$20</f>
        <v>0</v>
      </c>
      <c r="F2901" s="264">
        <f>F2899/'Summary (banks)'!$F$20</f>
        <v>1.1959454532195726E-2</v>
      </c>
      <c r="G2901" s="264">
        <f>G2899/'Summary (banks)'!$G$20</f>
        <v>0</v>
      </c>
      <c r="H2901" s="264">
        <f>H2899/'Summary (banks)'!$H$20</f>
        <v>0</v>
      </c>
      <c r="I2901" s="264">
        <f>I2899/'Summary (banks)'!$I$20</f>
        <v>0</v>
      </c>
      <c r="J2901" s="264">
        <f>J2899/'Summary (banks)'!$J$20</f>
        <v>0</v>
      </c>
      <c r="K2901" s="264">
        <f>K2899/'Summary (banks)'!$K$20</f>
        <v>0</v>
      </c>
      <c r="L2901" s="264">
        <f>L2899/'Summary (banks)'!$L$20</f>
        <v>0</v>
      </c>
      <c r="M2901" s="264">
        <f>M2899/'Summary (banks)'!$M$20</f>
        <v>0</v>
      </c>
      <c r="N2901" s="264">
        <f>N2899/'Summary (banks)'!$N$20</f>
        <v>0</v>
      </c>
      <c r="O2901" s="264">
        <f>O2899/'Summary (banks)'!$O$20</f>
        <v>0</v>
      </c>
      <c r="P2901" s="264">
        <f>P2899/'Summary (banks)'!$P$20</f>
        <v>0</v>
      </c>
      <c r="Q2901" s="264">
        <f>Q2899/'Summary (banks)'!$Q$20</f>
        <v>0</v>
      </c>
      <c r="R2901" s="264">
        <f>R2899/'Summary (banks)'!$R$20</f>
        <v>0</v>
      </c>
      <c r="S2901" s="264">
        <f>S2899/'Summary (banks)'!$S$20</f>
        <v>0</v>
      </c>
      <c r="T2901" s="264">
        <f>T2899/'Summary (banks)'!$T$20</f>
        <v>0</v>
      </c>
      <c r="U2901" s="264">
        <f>U2899/'Summary (banks)'!$U$20</f>
        <v>0</v>
      </c>
      <c r="V2901" s="264">
        <f>V2899/'Summary (banks)'!$V$20</f>
        <v>0</v>
      </c>
      <c r="W2901" s="264">
        <f>W2899/'Summary (banks)'!$W$20</f>
        <v>0</v>
      </c>
      <c r="X2901" s="264">
        <f>X2899/'Summary (banks)'!$X$20</f>
        <v>0</v>
      </c>
      <c r="Y2901" s="360"/>
      <c r="Z2901" s="397"/>
    </row>
    <row r="2902" spans="1:26" s="230" customFormat="1" ht="15" customHeight="1" thickTop="1" thickBot="1" x14ac:dyDescent="0.3">
      <c r="A2902" s="683"/>
      <c r="B2902" s="685"/>
      <c r="C2902" s="190" t="s">
        <v>405</v>
      </c>
      <c r="D2902" s="188"/>
      <c r="E2902" s="190"/>
      <c r="F2902" s="190"/>
      <c r="G2902" s="190"/>
      <c r="H2902" s="188"/>
      <c r="I2902" s="188"/>
      <c r="J2902" s="190"/>
      <c r="K2902" s="190"/>
      <c r="L2902" s="190"/>
      <c r="M2902" s="190"/>
      <c r="N2902" s="190"/>
      <c r="O2902" s="190"/>
      <c r="P2902" s="188"/>
      <c r="Q2902" s="188"/>
      <c r="R2902" s="190"/>
      <c r="S2902" s="190"/>
      <c r="T2902" s="188"/>
      <c r="U2902" s="188"/>
      <c r="V2902" s="188"/>
      <c r="W2902" s="188"/>
      <c r="X2902" s="188"/>
      <c r="Y2902" s="190"/>
      <c r="Z2902" s="405"/>
    </row>
    <row r="2903" spans="1:26" s="204" customFormat="1" ht="15.75" thickBot="1" x14ac:dyDescent="0.3">
      <c r="A2903" s="683"/>
      <c r="B2903" s="686"/>
      <c r="C2903" s="191" t="s">
        <v>406</v>
      </c>
      <c r="D2903" s="192"/>
      <c r="E2903" s="192"/>
      <c r="F2903" s="192"/>
      <c r="G2903" s="192"/>
      <c r="H2903" s="192"/>
      <c r="I2903" s="192"/>
      <c r="J2903" s="192"/>
      <c r="K2903" s="192"/>
      <c r="L2903" s="192"/>
      <c r="M2903" s="192"/>
      <c r="N2903" s="192"/>
      <c r="O2903" s="192"/>
      <c r="P2903" s="192"/>
      <c r="Q2903" s="192"/>
      <c r="R2903" s="192"/>
      <c r="S2903" s="192"/>
      <c r="T2903" s="192"/>
      <c r="U2903" s="192"/>
      <c r="V2903" s="192"/>
      <c r="W2903" s="192"/>
      <c r="X2903" s="192"/>
      <c r="Y2903" s="192"/>
      <c r="Z2903" s="398"/>
    </row>
    <row r="2904" spans="1:26" s="23" customFormat="1" ht="16.5" thickTop="1" thickBot="1" x14ac:dyDescent="0.3">
      <c r="A2904" s="683"/>
      <c r="B2904" s="687" t="s">
        <v>82</v>
      </c>
      <c r="C2904" s="200" t="s">
        <v>91</v>
      </c>
      <c r="D2904" s="200">
        <f>D2896/D2893</f>
        <v>0</v>
      </c>
      <c r="E2904" s="200" t="e">
        <f>E2896/E2893</f>
        <v>#DIV/0!</v>
      </c>
      <c r="F2904" s="200">
        <f t="shared" ref="F2904:X2904" si="201">F2896/F2893</f>
        <v>0</v>
      </c>
      <c r="G2904" s="200" t="e">
        <f t="shared" si="201"/>
        <v>#DIV/0!</v>
      </c>
      <c r="H2904" s="200" t="e">
        <f t="shared" si="201"/>
        <v>#DIV/0!</v>
      </c>
      <c r="I2904" s="200" t="e">
        <f t="shared" si="201"/>
        <v>#DIV/0!</v>
      </c>
      <c r="J2904" s="200" t="e">
        <f t="shared" si="201"/>
        <v>#DIV/0!</v>
      </c>
      <c r="K2904" s="200" t="e">
        <f t="shared" si="201"/>
        <v>#DIV/0!</v>
      </c>
      <c r="L2904" s="200" t="e">
        <f t="shared" si="201"/>
        <v>#DIV/0!</v>
      </c>
      <c r="M2904" s="200" t="e">
        <f t="shared" si="201"/>
        <v>#DIV/0!</v>
      </c>
      <c r="N2904" s="200" t="e">
        <f t="shared" si="201"/>
        <v>#DIV/0!</v>
      </c>
      <c r="O2904" s="200" t="e">
        <f t="shared" si="201"/>
        <v>#DIV/0!</v>
      </c>
      <c r="P2904" s="200" t="e">
        <f t="shared" si="201"/>
        <v>#DIV/0!</v>
      </c>
      <c r="Q2904" s="200" t="e">
        <f t="shared" si="201"/>
        <v>#DIV/0!</v>
      </c>
      <c r="R2904" s="200" t="e">
        <f t="shared" si="201"/>
        <v>#DIV/0!</v>
      </c>
      <c r="S2904" s="200" t="e">
        <f t="shared" si="201"/>
        <v>#DIV/0!</v>
      </c>
      <c r="T2904" s="200" t="e">
        <f t="shared" si="201"/>
        <v>#DIV/0!</v>
      </c>
      <c r="U2904" s="200" t="e">
        <f t="shared" si="201"/>
        <v>#DIV/0!</v>
      </c>
      <c r="V2904" s="200" t="e">
        <f t="shared" si="201"/>
        <v>#DIV/0!</v>
      </c>
      <c r="W2904" s="200" t="e">
        <f t="shared" si="201"/>
        <v>#DIV/0!</v>
      </c>
      <c r="X2904" s="200" t="e">
        <f t="shared" si="201"/>
        <v>#DIV/0!</v>
      </c>
      <c r="Y2904" s="200"/>
      <c r="Z2904" s="406" t="e">
        <f>MEDIAN(E2904:X2904)</f>
        <v>#DIV/0!</v>
      </c>
    </row>
    <row r="2905" spans="1:26" s="204" customFormat="1" ht="15.75" thickBot="1" x14ac:dyDescent="0.3">
      <c r="A2905" s="683"/>
      <c r="B2905" s="688"/>
      <c r="C2905" s="193" t="s">
        <v>407</v>
      </c>
      <c r="Z2905" s="397"/>
    </row>
    <row r="2906" spans="1:26" s="204" customFormat="1" ht="15.75" thickBot="1" x14ac:dyDescent="0.3">
      <c r="A2906" s="683"/>
      <c r="B2906" s="688"/>
      <c r="C2906" s="188" t="s">
        <v>497</v>
      </c>
      <c r="D2906" s="233">
        <f t="shared" ref="D2906:X2906" si="202">D2893/D2899</f>
        <v>8.4023292682926833E-3</v>
      </c>
      <c r="E2906" s="188" t="e">
        <f t="shared" si="202"/>
        <v>#DIV/0!</v>
      </c>
      <c r="F2906" s="188">
        <f t="shared" si="202"/>
        <v>8.4023292682926833E-3</v>
      </c>
      <c r="G2906" s="188" t="e">
        <f t="shared" si="202"/>
        <v>#DIV/0!</v>
      </c>
      <c r="H2906" s="188" t="e">
        <f t="shared" si="202"/>
        <v>#DIV/0!</v>
      </c>
      <c r="I2906" s="188" t="e">
        <f t="shared" si="202"/>
        <v>#DIV/0!</v>
      </c>
      <c r="J2906" s="188" t="e">
        <f t="shared" si="202"/>
        <v>#DIV/0!</v>
      </c>
      <c r="K2906" s="188" t="e">
        <f t="shared" si="202"/>
        <v>#DIV/0!</v>
      </c>
      <c r="L2906" s="188" t="e">
        <f t="shared" si="202"/>
        <v>#DIV/0!</v>
      </c>
      <c r="M2906" s="188" t="e">
        <f t="shared" si="202"/>
        <v>#DIV/0!</v>
      </c>
      <c r="N2906" s="188" t="e">
        <f t="shared" si="202"/>
        <v>#DIV/0!</v>
      </c>
      <c r="O2906" s="188" t="e">
        <f t="shared" si="202"/>
        <v>#DIV/0!</v>
      </c>
      <c r="P2906" s="188" t="e">
        <f t="shared" si="202"/>
        <v>#DIV/0!</v>
      </c>
      <c r="Q2906" s="188" t="e">
        <f t="shared" si="202"/>
        <v>#DIV/0!</v>
      </c>
      <c r="R2906" s="188" t="e">
        <f t="shared" si="202"/>
        <v>#DIV/0!</v>
      </c>
      <c r="S2906" s="188" t="e">
        <f t="shared" si="202"/>
        <v>#DIV/0!</v>
      </c>
      <c r="T2906" s="188" t="e">
        <f t="shared" si="202"/>
        <v>#DIV/0!</v>
      </c>
      <c r="U2906" s="188" t="e">
        <f t="shared" si="202"/>
        <v>#DIV/0!</v>
      </c>
      <c r="V2906" s="188" t="e">
        <f t="shared" si="202"/>
        <v>#DIV/0!</v>
      </c>
      <c r="W2906" s="188" t="e">
        <f t="shared" si="202"/>
        <v>#DIV/0!</v>
      </c>
      <c r="X2906" s="188" t="e">
        <f t="shared" si="202"/>
        <v>#DIV/0!</v>
      </c>
      <c r="Y2906" s="188"/>
      <c r="Z2906" s="404"/>
    </row>
    <row r="2907" spans="1:26" s="204" customFormat="1" x14ac:dyDescent="0.25">
      <c r="A2907" s="683"/>
      <c r="B2907" s="688"/>
      <c r="C2907" s="189" t="s">
        <v>445</v>
      </c>
      <c r="D2907" s="234">
        <f>D2906/'Summary (banks)'!$D$81</f>
        <v>0.18686461697396442</v>
      </c>
      <c r="E2907" s="230" t="e">
        <f>E2906/'Summary (banks)'!$E$81</f>
        <v>#DIV/0!</v>
      </c>
      <c r="F2907" s="230">
        <f>F2906/'Summary (banks)'!$F$81</f>
        <v>0.22048915240533615</v>
      </c>
      <c r="G2907" s="230" t="e">
        <f>G2906/'Summary (banks)'!$G$81</f>
        <v>#DIV/0!</v>
      </c>
      <c r="H2907" s="230" t="e">
        <f>H2906/'Summary (banks)'!$H$81</f>
        <v>#DIV/0!</v>
      </c>
      <c r="I2907" s="230" t="e">
        <f>I2906/'Summary (banks)'!$I$81</f>
        <v>#DIV/0!</v>
      </c>
      <c r="J2907" s="230" t="e">
        <f>J2906/'Summary (banks)'!$J$81</f>
        <v>#DIV/0!</v>
      </c>
      <c r="K2907" s="230" t="e">
        <f>K2906/'Summary (banks)'!$K$81</f>
        <v>#DIV/0!</v>
      </c>
      <c r="L2907" s="230" t="e">
        <f>L2906/'Summary (banks)'!$L$81</f>
        <v>#DIV/0!</v>
      </c>
      <c r="M2907" s="230" t="e">
        <f>M2906/'Summary (banks)'!$M$81</f>
        <v>#DIV/0!</v>
      </c>
      <c r="N2907" s="230" t="e">
        <f>N2906/'Summary (banks)'!$N$81</f>
        <v>#DIV/0!</v>
      </c>
      <c r="O2907" s="230" t="e">
        <f>O2906/'Summary (banks)'!$O$81</f>
        <v>#DIV/0!</v>
      </c>
      <c r="P2907" s="230" t="e">
        <f>P2906/'Summary (banks)'!$P$81</f>
        <v>#DIV/0!</v>
      </c>
      <c r="Q2907" s="230" t="e">
        <f>Q2906/'Summary (banks)'!$Q$81</f>
        <v>#DIV/0!</v>
      </c>
      <c r="R2907" s="230" t="e">
        <f>R2906/'Summary (banks)'!$R$81</f>
        <v>#DIV/0!</v>
      </c>
      <c r="S2907" s="230" t="e">
        <f>S2906/'Summary (banks)'!$S$81</f>
        <v>#DIV/0!</v>
      </c>
      <c r="T2907" s="230" t="e">
        <f>T2906/'Summary (banks)'!$T$81</f>
        <v>#DIV/0!</v>
      </c>
      <c r="U2907" s="230" t="e">
        <f>U2906/'Summary (banks)'!$U$81</f>
        <v>#DIV/0!</v>
      </c>
      <c r="V2907" s="230" t="e">
        <f>V2906/'Summary (banks)'!$V$81</f>
        <v>#DIV/0!</v>
      </c>
      <c r="W2907" s="230" t="e">
        <f>W2906/'Summary (banks)'!$W$81</f>
        <v>#DIV/0!</v>
      </c>
      <c r="X2907" s="230" t="e">
        <f>X2906/'Summary (banks)'!$X$81</f>
        <v>#DIV/0!</v>
      </c>
      <c r="Z2907" s="397"/>
    </row>
    <row r="2908" spans="1:26" s="364" customFormat="1" x14ac:dyDescent="0.25">
      <c r="A2908" s="683"/>
      <c r="B2908" s="688"/>
      <c r="C2908" s="359" t="s">
        <v>446</v>
      </c>
      <c r="D2908" s="363">
        <f>D2906/'Summary (banks)'!$D$84</f>
        <v>0.1455199186436639</v>
      </c>
      <c r="E2908" s="264" t="e">
        <f>E2906/'Summary (banks)'!$E$84</f>
        <v>#DIV/0!</v>
      </c>
      <c r="F2908" s="264">
        <f>F2906/'Summary (banks)'!$F$84</f>
        <v>0.21550477747045504</v>
      </c>
      <c r="G2908" s="264" t="e">
        <f>G2906/'Summary (banks)'!$G$84</f>
        <v>#DIV/0!</v>
      </c>
      <c r="H2908" s="264" t="e">
        <f>H2906/'Summary (banks)'!$H$84</f>
        <v>#DIV/0!</v>
      </c>
      <c r="I2908" s="264" t="e">
        <f>I2906/'Summary (banks)'!$I$84</f>
        <v>#DIV/0!</v>
      </c>
      <c r="J2908" s="264" t="e">
        <f>J2906/'Summary (banks)'!$J$84</f>
        <v>#DIV/0!</v>
      </c>
      <c r="K2908" s="264" t="e">
        <f>K2906/'Summary (banks)'!$K$84</f>
        <v>#DIV/0!</v>
      </c>
      <c r="L2908" s="264" t="e">
        <f>L2906/'Summary (banks)'!$L$84</f>
        <v>#DIV/0!</v>
      </c>
      <c r="M2908" s="264" t="e">
        <f>M2906/'Summary (banks)'!$M$84</f>
        <v>#DIV/0!</v>
      </c>
      <c r="N2908" s="264" t="e">
        <f>N2906/'Summary (banks)'!$N$84</f>
        <v>#DIV/0!</v>
      </c>
      <c r="O2908" s="264" t="e">
        <f>O2906/'Summary (banks)'!$O$84</f>
        <v>#DIV/0!</v>
      </c>
      <c r="P2908" s="264" t="e">
        <f>P2906/'Summary (banks)'!$P$84</f>
        <v>#DIV/0!</v>
      </c>
      <c r="Q2908" s="264" t="e">
        <f>Q2906/'Summary (banks)'!$Q$84</f>
        <v>#DIV/0!</v>
      </c>
      <c r="R2908" s="264" t="e">
        <f>R2906/'Summary (banks)'!$R$84</f>
        <v>#DIV/0!</v>
      </c>
      <c r="S2908" s="264" t="e">
        <f>S2906/'Summary (banks)'!$S$84</f>
        <v>#DIV/0!</v>
      </c>
      <c r="T2908" s="264" t="e">
        <f>T2906/'Summary (banks)'!$T$84</f>
        <v>#DIV/0!</v>
      </c>
      <c r="U2908" s="264" t="e">
        <f>U2906/'Summary (banks)'!$U$84</f>
        <v>#DIV/0!</v>
      </c>
      <c r="V2908" s="264" t="e">
        <f>V2906/'Summary (banks)'!$V$84</f>
        <v>#DIV/0!</v>
      </c>
      <c r="W2908" s="264" t="e">
        <f>W2906/'Summary (banks)'!$W$84</f>
        <v>#DIV/0!</v>
      </c>
      <c r="X2908" s="264" t="e">
        <f>X2906/'Summary (banks)'!$X$84</f>
        <v>#DIV/0!</v>
      </c>
      <c r="Y2908" s="360"/>
      <c r="Z2908" s="397"/>
    </row>
    <row r="2909" spans="1:26" s="204" customFormat="1" ht="15.75" thickBot="1" x14ac:dyDescent="0.3">
      <c r="A2909" s="683"/>
      <c r="B2909" s="688"/>
      <c r="C2909" s="372" t="s">
        <v>447</v>
      </c>
      <c r="D2909" s="234">
        <f>D2906/'Summary (banks)'!$D$92</f>
        <v>0.20117354780499505</v>
      </c>
      <c r="E2909" s="230" t="e">
        <f>E2906/'Summary (banks)'!$E$86</f>
        <v>#DIV/0!</v>
      </c>
      <c r="F2909" s="230">
        <f>F2906/'Summary (banks)'!$F$86</f>
        <v>3.8844420951949454E-2</v>
      </c>
      <c r="G2909" s="230" t="e">
        <f>G2906/'Summary (banks)'!$G$86</f>
        <v>#DIV/0!</v>
      </c>
      <c r="H2909" s="230" t="e">
        <f>H2906/'Summary (banks)'!$H$86</f>
        <v>#DIV/0!</v>
      </c>
      <c r="I2909" s="230" t="e">
        <f>I2906/'Summary (banks)'!$I$86</f>
        <v>#DIV/0!</v>
      </c>
      <c r="J2909" s="230" t="e">
        <f>J2906/'Summary (banks)'!$J$86</f>
        <v>#DIV/0!</v>
      </c>
      <c r="K2909" s="230" t="e">
        <f>K2906/'Summary (banks)'!$K$86</f>
        <v>#DIV/0!</v>
      </c>
      <c r="L2909" s="230" t="e">
        <f>L2906/'Summary (banks)'!$L$86</f>
        <v>#DIV/0!</v>
      </c>
      <c r="M2909" s="230" t="e">
        <f>M2906/'Summary (banks)'!$M$86</f>
        <v>#DIV/0!</v>
      </c>
      <c r="N2909" s="230" t="e">
        <f>N2906/'Summary (banks)'!$N$86</f>
        <v>#DIV/0!</v>
      </c>
      <c r="O2909" s="230" t="e">
        <f>O2906/'Summary (banks)'!$O$86</f>
        <v>#DIV/0!</v>
      </c>
      <c r="P2909" s="230" t="e">
        <f>P2906/'Summary (banks)'!$P$86</f>
        <v>#DIV/0!</v>
      </c>
      <c r="Q2909" s="230" t="e">
        <f>Q2906/'Summary (banks)'!$Q$86</f>
        <v>#DIV/0!</v>
      </c>
      <c r="R2909" s="230" t="e">
        <f>R2906/'Summary (banks)'!$R$86</f>
        <v>#DIV/0!</v>
      </c>
      <c r="S2909" s="230" t="e">
        <f>S2906/'Summary (banks)'!$S$86</f>
        <v>#DIV/0!</v>
      </c>
      <c r="T2909" s="230" t="e">
        <f>T2906/'Summary (banks)'!$T$86</f>
        <v>#DIV/0!</v>
      </c>
      <c r="U2909" s="230" t="e">
        <f>U2906/'Summary (banks)'!$U$86</f>
        <v>#DIV/0!</v>
      </c>
      <c r="V2909" s="230" t="e">
        <f>V2906/'Summary (banks)'!$V$86</f>
        <v>#DIV/0!</v>
      </c>
      <c r="W2909" s="230" t="e">
        <f>W2906/'Summary (banks)'!$W$86</f>
        <v>#DIV/0!</v>
      </c>
      <c r="X2909" s="230" t="e">
        <f>X2906/'Summary (banks)'!$X$86</f>
        <v>#DIV/0!</v>
      </c>
      <c r="Z2909" s="397"/>
    </row>
    <row r="2910" spans="1:26" s="230" customFormat="1" ht="15.75" thickBot="1" x14ac:dyDescent="0.3">
      <c r="A2910" s="683"/>
      <c r="B2910" s="688"/>
      <c r="C2910" s="201" t="s">
        <v>498</v>
      </c>
      <c r="D2910" s="201">
        <f t="shared" ref="D2910:X2910" si="203">D2893/D2890</f>
        <v>0.125</v>
      </c>
      <c r="E2910" s="201" t="e">
        <f t="shared" si="203"/>
        <v>#DIV/0!</v>
      </c>
      <c r="F2910" s="201">
        <f t="shared" si="203"/>
        <v>0.125</v>
      </c>
      <c r="G2910" s="201" t="e">
        <f t="shared" si="203"/>
        <v>#DIV/0!</v>
      </c>
      <c r="H2910" s="201" t="e">
        <f t="shared" si="203"/>
        <v>#DIV/0!</v>
      </c>
      <c r="I2910" s="201" t="e">
        <f t="shared" si="203"/>
        <v>#DIV/0!</v>
      </c>
      <c r="J2910" s="201" t="e">
        <f t="shared" si="203"/>
        <v>#DIV/0!</v>
      </c>
      <c r="K2910" s="201" t="e">
        <f t="shared" si="203"/>
        <v>#DIV/0!</v>
      </c>
      <c r="L2910" s="201" t="e">
        <f t="shared" si="203"/>
        <v>#DIV/0!</v>
      </c>
      <c r="M2910" s="201" t="e">
        <f t="shared" si="203"/>
        <v>#DIV/0!</v>
      </c>
      <c r="N2910" s="201" t="e">
        <f t="shared" si="203"/>
        <v>#DIV/0!</v>
      </c>
      <c r="O2910" s="201" t="e">
        <f t="shared" si="203"/>
        <v>#DIV/0!</v>
      </c>
      <c r="P2910" s="201" t="e">
        <f t="shared" si="203"/>
        <v>#DIV/0!</v>
      </c>
      <c r="Q2910" s="201" t="e">
        <f t="shared" si="203"/>
        <v>#DIV/0!</v>
      </c>
      <c r="R2910" s="201" t="e">
        <f t="shared" si="203"/>
        <v>#DIV/0!</v>
      </c>
      <c r="S2910" s="201" t="e">
        <f t="shared" si="203"/>
        <v>#DIV/0!</v>
      </c>
      <c r="T2910" s="201" t="e">
        <f t="shared" si="203"/>
        <v>#DIV/0!</v>
      </c>
      <c r="U2910" s="201" t="e">
        <f t="shared" si="203"/>
        <v>#DIV/0!</v>
      </c>
      <c r="V2910" s="201" t="e">
        <f t="shared" si="203"/>
        <v>#DIV/0!</v>
      </c>
      <c r="W2910" s="201" t="e">
        <f t="shared" si="203"/>
        <v>#DIV/0!</v>
      </c>
      <c r="X2910" s="201" t="e">
        <f t="shared" si="203"/>
        <v>#DIV/0!</v>
      </c>
      <c r="Y2910" s="201"/>
      <c r="Z2910" s="407"/>
    </row>
    <row r="2911" spans="1:26" s="230" customFormat="1" x14ac:dyDescent="0.25">
      <c r="A2911" s="683"/>
      <c r="B2911" s="688"/>
      <c r="C2911" s="382" t="s">
        <v>445</v>
      </c>
      <c r="D2911" s="230">
        <f>D2910/'Summary (banks)'!$D$94</f>
        <v>0.64728282083052446</v>
      </c>
      <c r="E2911" s="230" t="e">
        <f>E2910/'Summary (banks)'!$E$94</f>
        <v>#DIV/0!</v>
      </c>
      <c r="F2911" s="230">
        <f>F2910/'Summary (banks)'!$F$94</f>
        <v>1.0123273480662982</v>
      </c>
      <c r="G2911" s="230" t="e">
        <f>G2910/'Summary (banks)'!$G$94</f>
        <v>#DIV/0!</v>
      </c>
      <c r="H2911" s="230" t="e">
        <f>H2910/'Summary (banks)'!$H$94</f>
        <v>#DIV/0!</v>
      </c>
      <c r="I2911" s="230" t="e">
        <f>I2910/'Summary (banks)'!$I$94</f>
        <v>#DIV/0!</v>
      </c>
      <c r="J2911" s="230" t="e">
        <f>J2910/'Summary (banks)'!$J$94</f>
        <v>#DIV/0!</v>
      </c>
      <c r="K2911" s="230" t="e">
        <f>K2910/'Summary (banks)'!$K$94</f>
        <v>#DIV/0!</v>
      </c>
      <c r="L2911" s="230" t="e">
        <f>L2910/'Summary (banks)'!$L$94</f>
        <v>#DIV/0!</v>
      </c>
      <c r="M2911" s="230" t="e">
        <f>M2910/'Summary (banks)'!$M$94</f>
        <v>#DIV/0!</v>
      </c>
      <c r="N2911" s="230" t="e">
        <f>N2910/'Summary (banks)'!$N$94</f>
        <v>#DIV/0!</v>
      </c>
      <c r="O2911" s="230" t="e">
        <f>O2910/'Summary (banks)'!$O$94</f>
        <v>#DIV/0!</v>
      </c>
      <c r="P2911" s="230" t="e">
        <f>P2910/'Summary (banks)'!$P$94</f>
        <v>#DIV/0!</v>
      </c>
      <c r="Q2911" s="230" t="e">
        <f>Q2910/'Summary (banks)'!$Q$94</f>
        <v>#DIV/0!</v>
      </c>
      <c r="R2911" s="230" t="e">
        <f>R2910/'Summary (banks)'!$R$94</f>
        <v>#DIV/0!</v>
      </c>
      <c r="S2911" s="230" t="e">
        <f>S2910/'Summary (banks)'!$S$94</f>
        <v>#DIV/0!</v>
      </c>
      <c r="T2911" s="230" t="e">
        <f>T2910/'Summary (banks)'!$T$94</f>
        <v>#DIV/0!</v>
      </c>
      <c r="U2911" s="230" t="e">
        <f>U2910/'Summary (banks)'!$U$94</f>
        <v>#DIV/0!</v>
      </c>
      <c r="V2911" s="230" t="e">
        <f>V2910/'Summary (banks)'!$V$94</f>
        <v>#DIV/0!</v>
      </c>
      <c r="W2911" s="230" t="e">
        <f>W2910/'Summary (banks)'!$W$94</f>
        <v>#DIV/0!</v>
      </c>
      <c r="X2911" s="230" t="e">
        <f>X2910/'Summary (banks)'!$X$94</f>
        <v>#DIV/0!</v>
      </c>
      <c r="Z2911" s="399"/>
    </row>
    <row r="2912" spans="1:26" s="386" customFormat="1" x14ac:dyDescent="0.25">
      <c r="A2912" s="683"/>
      <c r="B2912" s="688"/>
      <c r="C2912" s="383" t="s">
        <v>446</v>
      </c>
      <c r="D2912" s="264">
        <f>D2910/'Summary (banks)'!$D$97</f>
        <v>0.47343638610182259</v>
      </c>
      <c r="E2912" s="264" t="e">
        <f>E2910/'Summary (banks)'!$E$97</f>
        <v>#DIV/0!</v>
      </c>
      <c r="F2912" s="264">
        <f>F2910/'Summary (banks)'!$F$97</f>
        <v>0.75236254295532601</v>
      </c>
      <c r="G2912" s="264" t="e">
        <f>G2910/'Summary (banks)'!$G$97</f>
        <v>#DIV/0!</v>
      </c>
      <c r="H2912" s="264" t="e">
        <f>H2910/'Summary (banks)'!$H$97</f>
        <v>#DIV/0!</v>
      </c>
      <c r="I2912" s="264" t="e">
        <f>I2910/'Summary (banks)'!$I$97</f>
        <v>#DIV/0!</v>
      </c>
      <c r="J2912" s="264" t="e">
        <f>J2910/'Summary (banks)'!$J$97</f>
        <v>#DIV/0!</v>
      </c>
      <c r="K2912" s="264" t="e">
        <f>K2910/'Summary (banks)'!$K$97</f>
        <v>#DIV/0!</v>
      </c>
      <c r="L2912" s="264" t="e">
        <f>L2910/'Summary (banks)'!$L$97</f>
        <v>#DIV/0!</v>
      </c>
      <c r="M2912" s="264" t="e">
        <f>M2910/'Summary (banks)'!$M$97</f>
        <v>#DIV/0!</v>
      </c>
      <c r="N2912" s="264" t="e">
        <f>N2910/'Summary (banks)'!$N$97</f>
        <v>#DIV/0!</v>
      </c>
      <c r="O2912" s="264" t="e">
        <f>O2910/'Summary (banks)'!$O$97</f>
        <v>#DIV/0!</v>
      </c>
      <c r="P2912" s="264" t="e">
        <f>P2910/'Summary (banks)'!$P$97</f>
        <v>#DIV/0!</v>
      </c>
      <c r="Q2912" s="264" t="e">
        <f>Q2910/'Summary (banks)'!$Q$97</f>
        <v>#DIV/0!</v>
      </c>
      <c r="R2912" s="264" t="e">
        <f>R2910/'Summary (banks)'!$R$97</f>
        <v>#DIV/0!</v>
      </c>
      <c r="S2912" s="264" t="e">
        <f>S2910/'Summary (banks)'!$S$97</f>
        <v>#DIV/0!</v>
      </c>
      <c r="T2912" s="264" t="e">
        <f>T2910/'Summary (banks)'!$T$97</f>
        <v>#DIV/0!</v>
      </c>
      <c r="U2912" s="264" t="e">
        <f>U2910/'Summary (banks)'!$U$97</f>
        <v>#DIV/0!</v>
      </c>
      <c r="V2912" s="264" t="e">
        <f>V2910/'Summary (banks)'!$V$97</f>
        <v>#DIV/0!</v>
      </c>
      <c r="W2912" s="264" t="e">
        <f>W2910/'Summary (banks)'!$W$97</f>
        <v>#DIV/0!</v>
      </c>
      <c r="X2912" s="264" t="e">
        <f>X2910/'Summary (banks)'!$X$97</f>
        <v>#DIV/0!</v>
      </c>
      <c r="Y2912" s="264"/>
      <c r="Z2912" s="399"/>
    </row>
    <row r="2913" spans="1:26" s="230" customFormat="1" x14ac:dyDescent="0.25">
      <c r="A2913" s="683"/>
      <c r="B2913" s="688"/>
      <c r="C2913" s="385" t="s">
        <v>447</v>
      </c>
      <c r="D2913" s="230">
        <f>D2910/'Summary (banks)'!$D$105</f>
        <v>0.57617705360883342</v>
      </c>
      <c r="E2913" s="230" t="e">
        <f>E2910/'Summary (banks)'!$E$99</f>
        <v>#DIV/0!</v>
      </c>
      <c r="F2913" s="230">
        <f>F2910/'Summary (banks)'!$F$99</f>
        <v>0.3079205366357069</v>
      </c>
      <c r="G2913" s="230" t="e">
        <f>G2910/'Summary (banks)'!$G$99</f>
        <v>#DIV/0!</v>
      </c>
      <c r="H2913" s="230" t="e">
        <f>H2910/'Summary (banks)'!$H$99</f>
        <v>#DIV/0!</v>
      </c>
      <c r="I2913" s="230" t="e">
        <f>I2910/'Summary (banks)'!$I$99</f>
        <v>#DIV/0!</v>
      </c>
      <c r="J2913" s="230" t="e">
        <f>J2910/'Summary (banks)'!$J$99</f>
        <v>#DIV/0!</v>
      </c>
      <c r="K2913" s="230" t="e">
        <f>K2910/'Summary (banks)'!$K$99</f>
        <v>#DIV/0!</v>
      </c>
      <c r="L2913" s="230" t="e">
        <f>L2910/'Summary (banks)'!$L$99</f>
        <v>#DIV/0!</v>
      </c>
      <c r="M2913" s="230" t="e">
        <f>M2910/'Summary (banks)'!$M$99</f>
        <v>#DIV/0!</v>
      </c>
      <c r="N2913" s="230" t="e">
        <f>N2910/'Summary (banks)'!$N$99</f>
        <v>#DIV/0!</v>
      </c>
      <c r="O2913" s="230" t="e">
        <f>O2910/'Summary (banks)'!$O$99</f>
        <v>#DIV/0!</v>
      </c>
      <c r="P2913" s="230" t="e">
        <f>P2910/'Summary (banks)'!$P$99</f>
        <v>#DIV/0!</v>
      </c>
      <c r="Q2913" s="230" t="e">
        <f>Q2910/'Summary (banks)'!$Q$99</f>
        <v>#DIV/0!</v>
      </c>
      <c r="R2913" s="230" t="e">
        <f>R2910/'Summary (banks)'!$R$99</f>
        <v>#DIV/0!</v>
      </c>
      <c r="S2913" s="230" t="e">
        <f>S2910/'Summary (banks)'!$S$99</f>
        <v>#DIV/0!</v>
      </c>
      <c r="T2913" s="230" t="e">
        <f>T2910/'Summary (banks)'!$T$99</f>
        <v>#DIV/0!</v>
      </c>
      <c r="U2913" s="230" t="e">
        <f>U2910/'Summary (banks)'!$U$99</f>
        <v>#DIV/0!</v>
      </c>
      <c r="V2913" s="230" t="e">
        <f>V2910/'Summary (banks)'!$V$99</f>
        <v>#DIV/0!</v>
      </c>
      <c r="W2913" s="230" t="e">
        <f>W2910/'Summary (banks)'!$W$99</f>
        <v>#DIV/0!</v>
      </c>
      <c r="X2913" s="230" t="e">
        <f>X2910/'Summary (banks)'!$X$99</f>
        <v>#DIV/0!</v>
      </c>
      <c r="Z2913" s="399"/>
    </row>
    <row r="2914" spans="1:26" s="51" customFormat="1" ht="15.75" thickBot="1" x14ac:dyDescent="0.3">
      <c r="A2914" s="422"/>
      <c r="B2914" s="423"/>
      <c r="C2914" s="424"/>
      <c r="D2914" s="425"/>
      <c r="E2914" s="426"/>
      <c r="F2914" s="426"/>
      <c r="G2914" s="426"/>
      <c r="H2914" s="426"/>
      <c r="I2914" s="426"/>
      <c r="J2914" s="426"/>
      <c r="K2914" s="426"/>
      <c r="L2914" s="426"/>
      <c r="M2914" s="426"/>
      <c r="N2914" s="426"/>
      <c r="O2914" s="426"/>
      <c r="P2914" s="426"/>
      <c r="Q2914" s="426"/>
      <c r="R2914" s="426"/>
      <c r="S2914" s="426"/>
      <c r="T2914" s="426"/>
      <c r="U2914" s="426"/>
      <c r="V2914" s="426"/>
      <c r="W2914" s="426"/>
      <c r="X2914" s="426"/>
      <c r="Y2914" s="97"/>
      <c r="Z2914" s="97"/>
    </row>
    <row r="2915" spans="1:26" s="204" customFormat="1" ht="15.75" thickBot="1" x14ac:dyDescent="0.3">
      <c r="A2915" s="682" t="s">
        <v>421</v>
      </c>
      <c r="B2915" s="684" t="s">
        <v>331</v>
      </c>
      <c r="C2915" s="188" t="s">
        <v>2</v>
      </c>
      <c r="D2915" s="203">
        <f>SUM(E2915:X2915)</f>
        <v>25.244799999999998</v>
      </c>
      <c r="E2915" s="203"/>
      <c r="F2915" s="203"/>
      <c r="G2915" s="203"/>
      <c r="H2915" s="203"/>
      <c r="I2915" s="203">
        <f>'Standard Chartered'!C43</f>
        <v>25.244799999999998</v>
      </c>
      <c r="J2915" s="188"/>
      <c r="K2915" s="188"/>
      <c r="L2915" s="188"/>
      <c r="M2915" s="188"/>
      <c r="N2915" s="188"/>
      <c r="O2915" s="188"/>
      <c r="P2915" s="188"/>
      <c r="Q2915" s="188"/>
      <c r="R2915" s="188"/>
      <c r="S2915" s="188"/>
      <c r="T2915" s="188"/>
      <c r="U2915" s="188"/>
      <c r="V2915" s="188"/>
      <c r="W2915" s="188"/>
      <c r="X2915" s="188"/>
      <c r="Y2915" s="188"/>
      <c r="Z2915" s="404"/>
    </row>
    <row r="2916" spans="1:26" s="23" customFormat="1" x14ac:dyDescent="0.25">
      <c r="A2916" s="683"/>
      <c r="B2916" s="685"/>
      <c r="C2916" s="189" t="s">
        <v>333</v>
      </c>
      <c r="D2916" s="230">
        <f>D2915/'Summary (banks)'!$D$3</f>
        <v>5.1687993342742624E-5</v>
      </c>
      <c r="E2916" s="230">
        <f>E2915/'Summary (banks)'!$E$3</f>
        <v>0</v>
      </c>
      <c r="F2916" s="230">
        <f>F2915/'Summary (banks)'!$F$3</f>
        <v>0</v>
      </c>
      <c r="G2916" s="230">
        <f>G2915/'Summary (banks)'!$G$3</f>
        <v>0</v>
      </c>
      <c r="H2916" s="230">
        <f>H2915/'Summary (banks)'!$H$3</f>
        <v>0</v>
      </c>
      <c r="I2916" s="230">
        <f>I2915/'Summary (banks)'!$I$3</f>
        <v>1.8313820393747139E-3</v>
      </c>
      <c r="J2916" s="230">
        <f>J2915/'Summary (banks)'!$J$3</f>
        <v>0</v>
      </c>
      <c r="K2916" s="230">
        <f>K2915/'Summary (banks)'!$K$3</f>
        <v>0</v>
      </c>
      <c r="L2916" s="230">
        <f>L2915/'Summary (banks)'!$L$3</f>
        <v>0</v>
      </c>
      <c r="M2916" s="230">
        <f>M2915/'Summary (banks)'!$M$3</f>
        <v>0</v>
      </c>
      <c r="N2916" s="230">
        <f>N2915/'Summary (banks)'!$N$3</f>
        <v>0</v>
      </c>
      <c r="O2916" s="230">
        <f>O2915/'Summary (banks)'!$O$3</f>
        <v>0</v>
      </c>
      <c r="P2916" s="230">
        <f>P2915/'Summary (banks)'!$P$3</f>
        <v>0</v>
      </c>
      <c r="Q2916" s="230">
        <f>Q2915/'Summary (banks)'!$Q$3</f>
        <v>0</v>
      </c>
      <c r="R2916" s="230">
        <f>R2915/'Summary (banks)'!$R$3</f>
        <v>0</v>
      </c>
      <c r="S2916" s="230">
        <f>S2915/'Summary (banks)'!$S$3</f>
        <v>0</v>
      </c>
      <c r="T2916" s="230">
        <f>T2915/'Summary (banks)'!$T$3</f>
        <v>0</v>
      </c>
      <c r="U2916" s="230">
        <f>U2915/'Summary (banks)'!$U$3</f>
        <v>0</v>
      </c>
      <c r="V2916" s="230">
        <f>V2915/'Summary (banks)'!$V$3</f>
        <v>0</v>
      </c>
      <c r="W2916" s="230">
        <f>W2915/'Summary (banks)'!$W$3</f>
        <v>0</v>
      </c>
      <c r="X2916" s="230">
        <f>X2915/'Summary (banks)'!$X$3</f>
        <v>0</v>
      </c>
      <c r="Y2916" s="204"/>
      <c r="Z2916" s="397"/>
    </row>
    <row r="2917" spans="1:26" s="360" customFormat="1" ht="15.75" thickBot="1" x14ac:dyDescent="0.3">
      <c r="A2917" s="683"/>
      <c r="B2917" s="685"/>
      <c r="C2917" s="359" t="s">
        <v>334</v>
      </c>
      <c r="D2917" s="264">
        <f>D2915/'Summary (banks)'!$D$7</f>
        <v>9.8474365327914207E-5</v>
      </c>
      <c r="E2917" s="264">
        <f>E2915/'Summary (banks)'!$E$7</f>
        <v>0</v>
      </c>
      <c r="F2917" s="264">
        <f>F2915/'Summary (banks)'!$F$7</f>
        <v>0</v>
      </c>
      <c r="G2917" s="264">
        <f>G2915/'Summary (banks)'!$G$7</f>
        <v>0</v>
      </c>
      <c r="H2917" s="264">
        <f>H2915/'Summary (banks)'!$H$7</f>
        <v>0</v>
      </c>
      <c r="I2917" s="264">
        <f>I2915/'Summary (banks)'!$I$7</f>
        <v>2.284968173657581E-3</v>
      </c>
      <c r="J2917" s="264">
        <f>J2915/'Summary (banks)'!$J$7</f>
        <v>0</v>
      </c>
      <c r="K2917" s="264">
        <f>K2915/'Summary (banks)'!$K$7</f>
        <v>0</v>
      </c>
      <c r="L2917" s="264">
        <f>L2915/'Summary (banks)'!$L$7</f>
        <v>0</v>
      </c>
      <c r="M2917" s="264">
        <f>M2915/'Summary (banks)'!$M$7</f>
        <v>0</v>
      </c>
      <c r="N2917" s="264">
        <f>N2915/'Summary (banks)'!$N$7</f>
        <v>0</v>
      </c>
      <c r="O2917" s="264">
        <f>O2915/'Summary (banks)'!$O$7</f>
        <v>0</v>
      </c>
      <c r="P2917" s="264">
        <f>P2915/'Summary (banks)'!$P$7</f>
        <v>0</v>
      </c>
      <c r="Q2917" s="264">
        <f>Q2915/'Summary (banks)'!$Q$7</f>
        <v>0</v>
      </c>
      <c r="R2917" s="264">
        <f>R2915/'Summary (banks)'!$R$7</f>
        <v>0</v>
      </c>
      <c r="S2917" s="264">
        <f>S2915/'Summary (banks)'!$S$7</f>
        <v>0</v>
      </c>
      <c r="T2917" s="264">
        <f>T2915/'Summary (banks)'!$T$7</f>
        <v>0</v>
      </c>
      <c r="U2917" s="264">
        <f>U2915/'Summary (banks)'!$U$7</f>
        <v>0</v>
      </c>
      <c r="V2917" s="264">
        <f>V2915/'Summary (banks)'!$V$7</f>
        <v>0</v>
      </c>
      <c r="W2917" s="264">
        <f>W2915/'Summary (banks)'!$W$7</f>
        <v>0</v>
      </c>
      <c r="X2917" s="264">
        <f>X2915/'Summary (banks)'!$X$7</f>
        <v>0</v>
      </c>
      <c r="Z2917" s="397"/>
    </row>
    <row r="2918" spans="1:26" s="204" customFormat="1" ht="15.75" thickBot="1" x14ac:dyDescent="0.3">
      <c r="A2918" s="683"/>
      <c r="B2918" s="685"/>
      <c r="C2918" s="188" t="s">
        <v>6</v>
      </c>
      <c r="D2918" s="203">
        <f>SUM(E2918:X2918)</f>
        <v>15.327199999999999</v>
      </c>
      <c r="E2918" s="203"/>
      <c r="F2918" s="203"/>
      <c r="G2918" s="203"/>
      <c r="H2918" s="203"/>
      <c r="I2918" s="203">
        <f>'Standard Chartered'!E43</f>
        <v>15.327199999999999</v>
      </c>
      <c r="J2918" s="188"/>
      <c r="K2918" s="188"/>
      <c r="L2918" s="188"/>
      <c r="M2918" s="188"/>
      <c r="N2918" s="188"/>
      <c r="O2918" s="188"/>
      <c r="P2918" s="188"/>
      <c r="Q2918" s="188"/>
      <c r="R2918" s="188"/>
      <c r="S2918" s="188"/>
      <c r="T2918" s="188"/>
      <c r="U2918" s="188"/>
      <c r="V2918" s="188"/>
      <c r="W2918" s="188"/>
      <c r="X2918" s="188"/>
      <c r="Y2918" s="188"/>
      <c r="Z2918" s="404"/>
    </row>
    <row r="2919" spans="1:26" s="23" customFormat="1" x14ac:dyDescent="0.25">
      <c r="A2919" s="683"/>
      <c r="B2919" s="685"/>
      <c r="C2919" s="189" t="s">
        <v>335</v>
      </c>
      <c r="D2919" s="230">
        <f>D2918/'Summary (banks)'!$D$29</f>
        <v>1.6250421493637623E-4</v>
      </c>
      <c r="E2919" s="230">
        <f>E2918/'Summary (banks)'!$E$29</f>
        <v>0</v>
      </c>
      <c r="F2919" s="230">
        <f>F2918/'Summary (banks)'!$F$29</f>
        <v>0</v>
      </c>
      <c r="G2919" s="230">
        <f>G2918/'Summary (banks)'!$G$29</f>
        <v>0</v>
      </c>
      <c r="H2919" s="230">
        <f>H2918/'Summary (banks)'!$H$29</f>
        <v>0</v>
      </c>
      <c r="I2919" s="230">
        <f>I2918/'Summary (banks)'!$I$29</f>
        <v>-1.1162179908076161E-2</v>
      </c>
      <c r="J2919" s="230">
        <f>J2918/'Summary (banks)'!$J$29</f>
        <v>0</v>
      </c>
      <c r="K2919" s="230">
        <f>K2918/'Summary (banks)'!$K$29</f>
        <v>0</v>
      </c>
      <c r="L2919" s="230">
        <f>L2918/'Summary (banks)'!$L$29</f>
        <v>0</v>
      </c>
      <c r="M2919" s="230">
        <f>M2918/'Summary (banks)'!$M$29</f>
        <v>0</v>
      </c>
      <c r="N2919" s="230">
        <f>N2918/'Summary (banks)'!$N$29</f>
        <v>0</v>
      </c>
      <c r="O2919" s="230">
        <f>O2918/'Summary (banks)'!$O$29</f>
        <v>0</v>
      </c>
      <c r="P2919" s="230">
        <f>P2918/'Summary (banks)'!$P$29</f>
        <v>0</v>
      </c>
      <c r="Q2919" s="230">
        <f>Q2918/'Summary (banks)'!$Q$29</f>
        <v>0</v>
      </c>
      <c r="R2919" s="230">
        <f>R2918/'Summary (banks)'!$R$29</f>
        <v>0</v>
      </c>
      <c r="S2919" s="230">
        <f>S2918/'Summary (banks)'!$S$29</f>
        <v>0</v>
      </c>
      <c r="T2919" s="230">
        <f>T2918/'Summary (banks)'!$T$29</f>
        <v>0</v>
      </c>
      <c r="U2919" s="230">
        <f>U2918/'Summary (banks)'!$U$29</f>
        <v>0</v>
      </c>
      <c r="V2919" s="230">
        <f>V2918/'Summary (banks)'!$V$29</f>
        <v>0</v>
      </c>
      <c r="W2919" s="230">
        <f>W2918/'Summary (banks)'!$W$29</f>
        <v>0</v>
      </c>
      <c r="X2919" s="230">
        <f>X2918/'Summary (banks)'!$X$29</f>
        <v>0</v>
      </c>
      <c r="Y2919" s="204"/>
      <c r="Z2919" s="397"/>
    </row>
    <row r="2920" spans="1:26" s="360" customFormat="1" ht="15.75" thickBot="1" x14ac:dyDescent="0.3">
      <c r="A2920" s="683"/>
      <c r="B2920" s="685"/>
      <c r="C2920" s="359" t="s">
        <v>336</v>
      </c>
      <c r="D2920" s="264">
        <f>D2918/'Summary (banks)'!$D$33</f>
        <v>2.2644654570194616E-4</v>
      </c>
      <c r="E2920" s="264">
        <f>E2918/'Summary (banks)'!$E$33</f>
        <v>0</v>
      </c>
      <c r="F2920" s="264">
        <f>F2918/'Summary (banks)'!$F$33</f>
        <v>0</v>
      </c>
      <c r="G2920" s="264">
        <f>G2918/'Summary (banks)'!$G$33</f>
        <v>0</v>
      </c>
      <c r="H2920" s="264">
        <f>H2918/'Summary (banks)'!$H$33</f>
        <v>0</v>
      </c>
      <c r="I2920" s="264">
        <f>I2918/'Summary (banks)'!$I$33</f>
        <v>5.5921052631579059E-2</v>
      </c>
      <c r="J2920" s="264">
        <f>J2918/'Summary (banks)'!$J$33</f>
        <v>0</v>
      </c>
      <c r="K2920" s="264">
        <f>K2918/'Summary (banks)'!$K$33</f>
        <v>0</v>
      </c>
      <c r="L2920" s="264">
        <f>L2918/'Summary (banks)'!$L$33</f>
        <v>0</v>
      </c>
      <c r="M2920" s="264">
        <f>M2918/'Summary (banks)'!$M$33</f>
        <v>0</v>
      </c>
      <c r="N2920" s="264">
        <f>N2918/'Summary (banks)'!$N$33</f>
        <v>0</v>
      </c>
      <c r="O2920" s="264">
        <f>O2918/'Summary (banks)'!$O$33</f>
        <v>0</v>
      </c>
      <c r="P2920" s="264">
        <f>P2918/'Summary (banks)'!$P$33</f>
        <v>0</v>
      </c>
      <c r="Q2920" s="264">
        <f>Q2918/'Summary (banks)'!$Q$33</f>
        <v>0</v>
      </c>
      <c r="R2920" s="264">
        <f>R2918/'Summary (banks)'!$R$33</f>
        <v>0</v>
      </c>
      <c r="S2920" s="264">
        <f>S2918/'Summary (banks)'!$S$33</f>
        <v>0</v>
      </c>
      <c r="T2920" s="264">
        <f>T2918/'Summary (banks)'!$T$33</f>
        <v>0</v>
      </c>
      <c r="U2920" s="264">
        <f>U2918/'Summary (banks)'!$U$33</f>
        <v>0</v>
      </c>
      <c r="V2920" s="264">
        <f>V2918/'Summary (banks)'!$V$33</f>
        <v>0</v>
      </c>
      <c r="W2920" s="264">
        <f>W2918/'Summary (banks)'!$W$33</f>
        <v>0</v>
      </c>
      <c r="X2920" s="264">
        <f>X2918/'Summary (banks)'!$X$33</f>
        <v>0</v>
      </c>
      <c r="Z2920" s="397"/>
    </row>
    <row r="2921" spans="1:26" s="204" customFormat="1" ht="15.75" thickBot="1" x14ac:dyDescent="0.3">
      <c r="A2921" s="683"/>
      <c r="B2921" s="685"/>
      <c r="C2921" s="188" t="s">
        <v>400</v>
      </c>
      <c r="D2921" s="203">
        <f>SUM(E2921:X2921)</f>
        <v>5.4095999999999993</v>
      </c>
      <c r="E2921" s="203"/>
      <c r="F2921" s="203"/>
      <c r="G2921" s="203"/>
      <c r="H2921" s="203"/>
      <c r="I2921" s="203">
        <f>'Standard Chartered'!F43</f>
        <v>5.4095999999999993</v>
      </c>
      <c r="J2921" s="188"/>
      <c r="K2921" s="188"/>
      <c r="L2921" s="188"/>
      <c r="M2921" s="188"/>
      <c r="N2921" s="188"/>
      <c r="O2921" s="188"/>
      <c r="P2921" s="188"/>
      <c r="Q2921" s="188"/>
      <c r="R2921" s="188"/>
      <c r="S2921" s="188"/>
      <c r="T2921" s="188"/>
      <c r="U2921" s="188"/>
      <c r="V2921" s="188"/>
      <c r="W2921" s="188"/>
      <c r="X2921" s="188"/>
      <c r="Y2921" s="188"/>
      <c r="Z2921" s="404"/>
    </row>
    <row r="2922" spans="1:26" s="23" customFormat="1" x14ac:dyDescent="0.25">
      <c r="A2922" s="683"/>
      <c r="B2922" s="685"/>
      <c r="C2922" s="189" t="s">
        <v>401</v>
      </c>
      <c r="D2922" s="230">
        <f>D2921/'Summary (banks)'!$D$42</f>
        <v>1.9391065600233944E-4</v>
      </c>
      <c r="E2922" s="230">
        <f>E2921/'Summary (banks)'!$E$42</f>
        <v>0</v>
      </c>
      <c r="F2922" s="230">
        <f>F2921/'Summary (banks)'!$F$42</f>
        <v>0</v>
      </c>
      <c r="G2922" s="230">
        <f>G2921/'Summary (banks)'!$G$42</f>
        <v>0</v>
      </c>
      <c r="H2922" s="230">
        <f>H2921/'Summary (banks)'!$H$42</f>
        <v>0</v>
      </c>
      <c r="I2922" s="230">
        <f>I2921/'Summary (banks)'!$I$42</f>
        <v>5.2128583840138996E-3</v>
      </c>
      <c r="J2922" s="230">
        <f>J2921/'Summary (banks)'!$J$42</f>
        <v>0</v>
      </c>
      <c r="K2922" s="230">
        <f>K2921/'Summary (banks)'!$K$42</f>
        <v>0</v>
      </c>
      <c r="L2922" s="230">
        <f>L2921/'Summary (banks)'!$L$42</f>
        <v>0</v>
      </c>
      <c r="M2922" s="230">
        <f>M2921/'Summary (banks)'!$M$42</f>
        <v>0</v>
      </c>
      <c r="N2922" s="230">
        <f>N2921/'Summary (banks)'!$N$42</f>
        <v>0</v>
      </c>
      <c r="O2922" s="230">
        <f>O2921/'Summary (banks)'!$O$42</f>
        <v>0</v>
      </c>
      <c r="P2922" s="230">
        <f>P2921/'Summary (banks)'!$P$42</f>
        <v>0</v>
      </c>
      <c r="Q2922" s="230">
        <f>Q2921/'Summary (banks)'!$Q$42</f>
        <v>0</v>
      </c>
      <c r="R2922" s="230">
        <f>R2921/'Summary (banks)'!$R$42</f>
        <v>0</v>
      </c>
      <c r="S2922" s="230">
        <f>S2921/'Summary (banks)'!$S$42</f>
        <v>0</v>
      </c>
      <c r="T2922" s="230">
        <f>T2921/'Summary (banks)'!$T$42</f>
        <v>0</v>
      </c>
      <c r="U2922" s="230">
        <f>U2921/'Summary (banks)'!$U$42</f>
        <v>0</v>
      </c>
      <c r="V2922" s="230">
        <f>V2921/'Summary (banks)'!$V$42</f>
        <v>0</v>
      </c>
      <c r="W2922" s="230">
        <f>W2921/'Summary (banks)'!$W$42</f>
        <v>0</v>
      </c>
      <c r="X2922" s="230">
        <f>X2921/'Summary (banks)'!$X$42</f>
        <v>0</v>
      </c>
      <c r="Y2922" s="204"/>
      <c r="Z2922" s="397"/>
    </row>
    <row r="2923" spans="1:26" s="360" customFormat="1" ht="15.75" thickBot="1" x14ac:dyDescent="0.3">
      <c r="A2923" s="683"/>
      <c r="B2923" s="685"/>
      <c r="C2923" s="359" t="s">
        <v>402</v>
      </c>
      <c r="D2923" s="264">
        <f>D2921/'Summary (banks)'!$D$46</f>
        <v>2.9027476614026286E-4</v>
      </c>
      <c r="E2923" s="264">
        <f>E2921/'Summary (banks)'!$E$46</f>
        <v>0</v>
      </c>
      <c r="F2923" s="264">
        <f>F2921/'Summary (banks)'!$F$46</f>
        <v>0</v>
      </c>
      <c r="G2923" s="264">
        <f>G2921/'Summary (banks)'!$G$46</f>
        <v>0</v>
      </c>
      <c r="H2923" s="264">
        <f>H2921/'Summary (banks)'!$H$46</f>
        <v>0</v>
      </c>
      <c r="I2923" s="264">
        <f>I2921/'Summary (banks)'!$I$46</f>
        <v>5.1457975986277868E-3</v>
      </c>
      <c r="J2923" s="264">
        <f>J2921/'Summary (banks)'!$J$46</f>
        <v>0</v>
      </c>
      <c r="K2923" s="264">
        <f>K2921/'Summary (banks)'!$K$46</f>
        <v>0</v>
      </c>
      <c r="L2923" s="264">
        <f>L2921/'Summary (banks)'!$L$46</f>
        <v>0</v>
      </c>
      <c r="M2923" s="264">
        <f>M2921/'Summary (banks)'!$M$46</f>
        <v>0</v>
      </c>
      <c r="N2923" s="264">
        <f>N2921/'Summary (banks)'!$N$46</f>
        <v>0</v>
      </c>
      <c r="O2923" s="264">
        <f>O2921/'Summary (banks)'!$O$46</f>
        <v>0</v>
      </c>
      <c r="P2923" s="264">
        <f>P2921/'Summary (banks)'!$P$46</f>
        <v>0</v>
      </c>
      <c r="Q2923" s="264">
        <f>Q2921/'Summary (banks)'!$Q$46</f>
        <v>0</v>
      </c>
      <c r="R2923" s="264">
        <f>R2921/'Summary (banks)'!$R$46</f>
        <v>0</v>
      </c>
      <c r="S2923" s="264">
        <f>S2921/'Summary (banks)'!$S$46</f>
        <v>0</v>
      </c>
      <c r="T2923" s="264">
        <f>T2921/'Summary (banks)'!$T$46</f>
        <v>0</v>
      </c>
      <c r="U2923" s="264">
        <f>U2921/'Summary (banks)'!$U$46</f>
        <v>0</v>
      </c>
      <c r="V2923" s="264">
        <f>V2921/'Summary (banks)'!$V$46</f>
        <v>0</v>
      </c>
      <c r="W2923" s="264">
        <f>W2921/'Summary (banks)'!$W$46</f>
        <v>0</v>
      </c>
      <c r="X2923" s="264">
        <f>X2921/'Summary (banks)'!$X$46</f>
        <v>0</v>
      </c>
      <c r="Z2923" s="397"/>
    </row>
    <row r="2924" spans="1:26" s="204" customFormat="1" ht="15.75" thickBot="1" x14ac:dyDescent="0.3">
      <c r="A2924" s="683"/>
      <c r="B2924" s="685"/>
      <c r="C2924" s="188" t="s">
        <v>3</v>
      </c>
      <c r="D2924" s="188">
        <f>SUM(E2924:X2924)</f>
        <v>437</v>
      </c>
      <c r="E2924" s="188"/>
      <c r="F2924" s="188"/>
      <c r="G2924" s="188"/>
      <c r="H2924" s="188"/>
      <c r="I2924" s="188">
        <f>'Standard Chartered'!D43</f>
        <v>437</v>
      </c>
      <c r="J2924" s="188"/>
      <c r="K2924" s="188"/>
      <c r="L2924" s="188"/>
      <c r="M2924" s="188"/>
      <c r="N2924" s="188"/>
      <c r="O2924" s="188"/>
      <c r="P2924" s="188"/>
      <c r="Q2924" s="188"/>
      <c r="R2924" s="188"/>
      <c r="S2924" s="188"/>
      <c r="T2924" s="188"/>
      <c r="U2924" s="188"/>
      <c r="V2924" s="188"/>
      <c r="W2924" s="188"/>
      <c r="X2924" s="188"/>
      <c r="Y2924" s="188"/>
      <c r="Z2924" s="404"/>
    </row>
    <row r="2925" spans="1:26" s="23" customFormat="1" x14ac:dyDescent="0.25">
      <c r="A2925" s="683"/>
      <c r="B2925" s="685"/>
      <c r="C2925" s="189" t="s">
        <v>337</v>
      </c>
      <c r="D2925" s="230">
        <f>D2924/'Summary (banks)'!$D$16</f>
        <v>2.0833194286460713E-4</v>
      </c>
      <c r="E2925" s="230">
        <f>E2924/'Summary (banks)'!$E$16</f>
        <v>0</v>
      </c>
      <c r="F2925" s="230">
        <f>F2924/'Summary (banks)'!$F$16</f>
        <v>0</v>
      </c>
      <c r="G2925" s="230">
        <f>G2924/'Summary (banks)'!$G$16</f>
        <v>0</v>
      </c>
      <c r="H2925" s="230">
        <f>H2924/'Summary (banks)'!$H$16</f>
        <v>0</v>
      </c>
      <c r="I2925" s="230">
        <f>I2924/'Summary (banks)'!$I$16</f>
        <v>5.0046954808859569E-3</v>
      </c>
      <c r="J2925" s="230">
        <f>J2924/'Summary (banks)'!$J$16</f>
        <v>0</v>
      </c>
      <c r="K2925" s="230">
        <f>K2924/'Summary (banks)'!$K$16</f>
        <v>0</v>
      </c>
      <c r="L2925" s="230">
        <f>L2924/'Summary (banks)'!$L$16</f>
        <v>0</v>
      </c>
      <c r="M2925" s="230">
        <f>M2924/'Summary (banks)'!$M$16</f>
        <v>0</v>
      </c>
      <c r="N2925" s="230">
        <f>N2924/'Summary (banks)'!$N$16</f>
        <v>0</v>
      </c>
      <c r="O2925" s="230">
        <f>O2924/'Summary (banks)'!$O$16</f>
        <v>0</v>
      </c>
      <c r="P2925" s="230">
        <f>P2924/'Summary (banks)'!$P$16</f>
        <v>0</v>
      </c>
      <c r="Q2925" s="230">
        <f>Q2924/'Summary (banks)'!$Q$16</f>
        <v>0</v>
      </c>
      <c r="R2925" s="230">
        <f>R2924/'Summary (banks)'!$R$16</f>
        <v>0</v>
      </c>
      <c r="S2925" s="230">
        <f>S2924/'Summary (banks)'!$S$16</f>
        <v>0</v>
      </c>
      <c r="T2925" s="230">
        <f>T2924/'Summary (banks)'!$T$16</f>
        <v>0</v>
      </c>
      <c r="U2925" s="230">
        <f>U2924/'Summary (banks)'!$U$16</f>
        <v>0</v>
      </c>
      <c r="V2925" s="230">
        <f>V2924/'Summary (banks)'!$V$16</f>
        <v>0</v>
      </c>
      <c r="W2925" s="230">
        <f>W2924/'Summary (banks)'!$W$16</f>
        <v>0</v>
      </c>
      <c r="X2925" s="230">
        <f>X2924/'Summary (banks)'!$X$16</f>
        <v>0</v>
      </c>
      <c r="Y2925" s="204"/>
      <c r="Z2925" s="397"/>
    </row>
    <row r="2926" spans="1:26" s="365" customFormat="1" ht="15.75" thickBot="1" x14ac:dyDescent="0.3">
      <c r="A2926" s="683"/>
      <c r="B2926" s="685"/>
      <c r="C2926" s="359" t="s">
        <v>338</v>
      </c>
      <c r="D2926" s="264">
        <f>D2924/'Summary (banks)'!$D$20</f>
        <v>3.7278769271716165E-4</v>
      </c>
      <c r="E2926" s="264">
        <f>E2924/'Summary (banks)'!$E$20</f>
        <v>0</v>
      </c>
      <c r="F2926" s="264">
        <f>F2924/'Summary (banks)'!$F$20</f>
        <v>0</v>
      </c>
      <c r="G2926" s="264">
        <f>G2924/'Summary (banks)'!$G$20</f>
        <v>0</v>
      </c>
      <c r="H2926" s="264">
        <f>H2924/'Summary (banks)'!$H$20</f>
        <v>0</v>
      </c>
      <c r="I2926" s="264">
        <f>I2924/'Summary (banks)'!$I$20</f>
        <v>5.113204235652021E-3</v>
      </c>
      <c r="J2926" s="264">
        <f>J2924/'Summary (banks)'!$J$20</f>
        <v>0</v>
      </c>
      <c r="K2926" s="264">
        <f>K2924/'Summary (banks)'!$K$20</f>
        <v>0</v>
      </c>
      <c r="L2926" s="264">
        <f>L2924/'Summary (banks)'!$L$20</f>
        <v>0</v>
      </c>
      <c r="M2926" s="264">
        <f>M2924/'Summary (banks)'!$M$20</f>
        <v>0</v>
      </c>
      <c r="N2926" s="264">
        <f>N2924/'Summary (banks)'!$N$20</f>
        <v>0</v>
      </c>
      <c r="O2926" s="264">
        <f>O2924/'Summary (banks)'!$O$20</f>
        <v>0</v>
      </c>
      <c r="P2926" s="264">
        <f>P2924/'Summary (banks)'!$P$20</f>
        <v>0</v>
      </c>
      <c r="Q2926" s="264">
        <f>Q2924/'Summary (banks)'!$Q$20</f>
        <v>0</v>
      </c>
      <c r="R2926" s="264">
        <f>R2924/'Summary (banks)'!$R$20</f>
        <v>0</v>
      </c>
      <c r="S2926" s="264">
        <f>S2924/'Summary (banks)'!$S$20</f>
        <v>0</v>
      </c>
      <c r="T2926" s="264">
        <f>T2924/'Summary (banks)'!$T$20</f>
        <v>0</v>
      </c>
      <c r="U2926" s="264">
        <f>U2924/'Summary (banks)'!$U$20</f>
        <v>0</v>
      </c>
      <c r="V2926" s="264">
        <f>V2924/'Summary (banks)'!$V$20</f>
        <v>0</v>
      </c>
      <c r="W2926" s="264">
        <f>W2924/'Summary (banks)'!$W$20</f>
        <v>0</v>
      </c>
      <c r="X2926" s="264">
        <f>X2924/'Summary (banks)'!$X$20</f>
        <v>0</v>
      </c>
      <c r="Y2926" s="360"/>
      <c r="Z2926" s="397"/>
    </row>
    <row r="2927" spans="1:26" s="230" customFormat="1" ht="15" customHeight="1" thickTop="1" thickBot="1" x14ac:dyDescent="0.3">
      <c r="A2927" s="683"/>
      <c r="B2927" s="685"/>
      <c r="C2927" s="190" t="s">
        <v>405</v>
      </c>
      <c r="D2927" s="188"/>
      <c r="E2927" s="190"/>
      <c r="F2927" s="190"/>
      <c r="G2927" s="190"/>
      <c r="H2927" s="188"/>
      <c r="I2927" s="188"/>
      <c r="J2927" s="190"/>
      <c r="K2927" s="190"/>
      <c r="L2927" s="190"/>
      <c r="M2927" s="190"/>
      <c r="N2927" s="190"/>
      <c r="O2927" s="190"/>
      <c r="P2927" s="188"/>
      <c r="Q2927" s="188"/>
      <c r="R2927" s="190"/>
      <c r="S2927" s="190"/>
      <c r="T2927" s="188"/>
      <c r="U2927" s="188"/>
      <c r="V2927" s="188"/>
      <c r="W2927" s="188"/>
      <c r="X2927" s="188"/>
      <c r="Y2927" s="190"/>
      <c r="Z2927" s="405"/>
    </row>
    <row r="2928" spans="1:26" s="204" customFormat="1" ht="15.75" thickBot="1" x14ac:dyDescent="0.3">
      <c r="A2928" s="683"/>
      <c r="B2928" s="686"/>
      <c r="C2928" s="191" t="s">
        <v>406</v>
      </c>
      <c r="D2928" s="192"/>
      <c r="E2928" s="192"/>
      <c r="F2928" s="192"/>
      <c r="G2928" s="192"/>
      <c r="H2928" s="192"/>
      <c r="I2928" s="192"/>
      <c r="J2928" s="192"/>
      <c r="K2928" s="192"/>
      <c r="L2928" s="192"/>
      <c r="M2928" s="192"/>
      <c r="N2928" s="192"/>
      <c r="O2928" s="192"/>
      <c r="P2928" s="192"/>
      <c r="Q2928" s="192"/>
      <c r="R2928" s="192"/>
      <c r="S2928" s="192"/>
      <c r="T2928" s="192"/>
      <c r="U2928" s="192"/>
      <c r="V2928" s="192"/>
      <c r="W2928" s="192"/>
      <c r="X2928" s="192"/>
      <c r="Y2928" s="192"/>
      <c r="Z2928" s="398"/>
    </row>
    <row r="2929" spans="1:26" s="23" customFormat="1" ht="16.5" thickTop="1" thickBot="1" x14ac:dyDescent="0.3">
      <c r="A2929" s="683"/>
      <c r="B2929" s="687" t="s">
        <v>82</v>
      </c>
      <c r="C2929" s="200" t="s">
        <v>91</v>
      </c>
      <c r="D2929" s="200">
        <f>D2921/D2918</f>
        <v>0.3529411764705882</v>
      </c>
      <c r="E2929" s="200" t="e">
        <f>E2921/E2918</f>
        <v>#DIV/0!</v>
      </c>
      <c r="F2929" s="200" t="e">
        <f t="shared" ref="F2929:X2929" si="204">F2921/F2918</f>
        <v>#DIV/0!</v>
      </c>
      <c r="G2929" s="200" t="e">
        <f t="shared" si="204"/>
        <v>#DIV/0!</v>
      </c>
      <c r="H2929" s="200" t="e">
        <f t="shared" si="204"/>
        <v>#DIV/0!</v>
      </c>
      <c r="I2929" s="200">
        <f t="shared" si="204"/>
        <v>0.3529411764705882</v>
      </c>
      <c r="J2929" s="200" t="e">
        <f t="shared" si="204"/>
        <v>#DIV/0!</v>
      </c>
      <c r="K2929" s="200" t="e">
        <f t="shared" si="204"/>
        <v>#DIV/0!</v>
      </c>
      <c r="L2929" s="200" t="e">
        <f t="shared" si="204"/>
        <v>#DIV/0!</v>
      </c>
      <c r="M2929" s="200" t="e">
        <f t="shared" si="204"/>
        <v>#DIV/0!</v>
      </c>
      <c r="N2929" s="200" t="e">
        <f t="shared" si="204"/>
        <v>#DIV/0!</v>
      </c>
      <c r="O2929" s="200" t="e">
        <f t="shared" si="204"/>
        <v>#DIV/0!</v>
      </c>
      <c r="P2929" s="200" t="e">
        <f t="shared" si="204"/>
        <v>#DIV/0!</v>
      </c>
      <c r="Q2929" s="200" t="e">
        <f t="shared" si="204"/>
        <v>#DIV/0!</v>
      </c>
      <c r="R2929" s="200" t="e">
        <f t="shared" si="204"/>
        <v>#DIV/0!</v>
      </c>
      <c r="S2929" s="200" t="e">
        <f t="shared" si="204"/>
        <v>#DIV/0!</v>
      </c>
      <c r="T2929" s="200" t="e">
        <f t="shared" si="204"/>
        <v>#DIV/0!</v>
      </c>
      <c r="U2929" s="200" t="e">
        <f t="shared" si="204"/>
        <v>#DIV/0!</v>
      </c>
      <c r="V2929" s="200" t="e">
        <f t="shared" si="204"/>
        <v>#DIV/0!</v>
      </c>
      <c r="W2929" s="200" t="e">
        <f t="shared" si="204"/>
        <v>#DIV/0!</v>
      </c>
      <c r="X2929" s="200" t="e">
        <f t="shared" si="204"/>
        <v>#DIV/0!</v>
      </c>
      <c r="Y2929" s="200"/>
      <c r="Z2929" s="406" t="e">
        <f>MEDIAN(E2929:X2929)</f>
        <v>#DIV/0!</v>
      </c>
    </row>
    <row r="2930" spans="1:26" s="204" customFormat="1" ht="15.75" thickBot="1" x14ac:dyDescent="0.3">
      <c r="A2930" s="683"/>
      <c r="B2930" s="688"/>
      <c r="C2930" s="193" t="s">
        <v>407</v>
      </c>
      <c r="Z2930" s="397"/>
    </row>
    <row r="2931" spans="1:26" s="204" customFormat="1" ht="15.75" thickBot="1" x14ac:dyDescent="0.3">
      <c r="A2931" s="683"/>
      <c r="B2931" s="688"/>
      <c r="C2931" s="188" t="s">
        <v>497</v>
      </c>
      <c r="D2931" s="233">
        <f t="shared" ref="D2931:X2931" si="205">D2918/D2924</f>
        <v>3.5073684210526312E-2</v>
      </c>
      <c r="E2931" s="188" t="e">
        <f t="shared" si="205"/>
        <v>#DIV/0!</v>
      </c>
      <c r="F2931" s="188" t="e">
        <f t="shared" si="205"/>
        <v>#DIV/0!</v>
      </c>
      <c r="G2931" s="188" t="e">
        <f t="shared" si="205"/>
        <v>#DIV/0!</v>
      </c>
      <c r="H2931" s="188" t="e">
        <f t="shared" si="205"/>
        <v>#DIV/0!</v>
      </c>
      <c r="I2931" s="188">
        <f t="shared" si="205"/>
        <v>3.5073684210526312E-2</v>
      </c>
      <c r="J2931" s="188" t="e">
        <f t="shared" si="205"/>
        <v>#DIV/0!</v>
      </c>
      <c r="K2931" s="188" t="e">
        <f t="shared" si="205"/>
        <v>#DIV/0!</v>
      </c>
      <c r="L2931" s="188" t="e">
        <f t="shared" si="205"/>
        <v>#DIV/0!</v>
      </c>
      <c r="M2931" s="188" t="e">
        <f t="shared" si="205"/>
        <v>#DIV/0!</v>
      </c>
      <c r="N2931" s="188" t="e">
        <f t="shared" si="205"/>
        <v>#DIV/0!</v>
      </c>
      <c r="O2931" s="188" t="e">
        <f t="shared" si="205"/>
        <v>#DIV/0!</v>
      </c>
      <c r="P2931" s="188" t="e">
        <f t="shared" si="205"/>
        <v>#DIV/0!</v>
      </c>
      <c r="Q2931" s="188" t="e">
        <f t="shared" si="205"/>
        <v>#DIV/0!</v>
      </c>
      <c r="R2931" s="188" t="e">
        <f t="shared" si="205"/>
        <v>#DIV/0!</v>
      </c>
      <c r="S2931" s="188" t="e">
        <f t="shared" si="205"/>
        <v>#DIV/0!</v>
      </c>
      <c r="T2931" s="188" t="e">
        <f t="shared" si="205"/>
        <v>#DIV/0!</v>
      </c>
      <c r="U2931" s="188" t="e">
        <f t="shared" si="205"/>
        <v>#DIV/0!</v>
      </c>
      <c r="V2931" s="188" t="e">
        <f t="shared" si="205"/>
        <v>#DIV/0!</v>
      </c>
      <c r="W2931" s="188" t="e">
        <f t="shared" si="205"/>
        <v>#DIV/0!</v>
      </c>
      <c r="X2931" s="188" t="e">
        <f t="shared" si="205"/>
        <v>#DIV/0!</v>
      </c>
      <c r="Y2931" s="188"/>
      <c r="Z2931" s="404"/>
    </row>
    <row r="2932" spans="1:26" s="204" customFormat="1" x14ac:dyDescent="0.25">
      <c r="A2932" s="683"/>
      <c r="B2932" s="688"/>
      <c r="C2932" s="189" t="s">
        <v>445</v>
      </c>
      <c r="D2932" s="234">
        <f>D2931/'Summary (banks)'!$D$81</f>
        <v>0.78002543777929501</v>
      </c>
      <c r="E2932" s="230" t="e">
        <f>E2931/'Summary (banks)'!$E$81</f>
        <v>#DIV/0!</v>
      </c>
      <c r="F2932" s="230" t="e">
        <f>F2931/'Summary (banks)'!$F$81</f>
        <v>#DIV/0!</v>
      </c>
      <c r="G2932" s="230" t="e">
        <f>G2931/'Summary (banks)'!$G$81</f>
        <v>#DIV/0!</v>
      </c>
      <c r="H2932" s="230" t="e">
        <f>H2931/'Summary (banks)'!$H$81</f>
        <v>#DIV/0!</v>
      </c>
      <c r="I2932" s="230">
        <f>I2931/'Summary (banks)'!$I$81</f>
        <v>-2.2303414764608562</v>
      </c>
      <c r="J2932" s="230" t="e">
        <f>J2931/'Summary (banks)'!$J$81</f>
        <v>#DIV/0!</v>
      </c>
      <c r="K2932" s="230" t="e">
        <f>K2931/'Summary (banks)'!$K$81</f>
        <v>#DIV/0!</v>
      </c>
      <c r="L2932" s="230" t="e">
        <f>L2931/'Summary (banks)'!$L$81</f>
        <v>#DIV/0!</v>
      </c>
      <c r="M2932" s="230" t="e">
        <f>M2931/'Summary (banks)'!$M$81</f>
        <v>#DIV/0!</v>
      </c>
      <c r="N2932" s="230" t="e">
        <f>N2931/'Summary (banks)'!$N$81</f>
        <v>#DIV/0!</v>
      </c>
      <c r="O2932" s="230" t="e">
        <f>O2931/'Summary (banks)'!$O$81</f>
        <v>#DIV/0!</v>
      </c>
      <c r="P2932" s="230" t="e">
        <f>P2931/'Summary (banks)'!$P$81</f>
        <v>#DIV/0!</v>
      </c>
      <c r="Q2932" s="230" t="e">
        <f>Q2931/'Summary (banks)'!$Q$81</f>
        <v>#DIV/0!</v>
      </c>
      <c r="R2932" s="230" t="e">
        <f>R2931/'Summary (banks)'!$R$81</f>
        <v>#DIV/0!</v>
      </c>
      <c r="S2932" s="230" t="e">
        <f>S2931/'Summary (banks)'!$S$81</f>
        <v>#DIV/0!</v>
      </c>
      <c r="T2932" s="230" t="e">
        <f>T2931/'Summary (banks)'!$T$81</f>
        <v>#DIV/0!</v>
      </c>
      <c r="U2932" s="230" t="e">
        <f>U2931/'Summary (banks)'!$U$81</f>
        <v>#DIV/0!</v>
      </c>
      <c r="V2932" s="230" t="e">
        <f>V2931/'Summary (banks)'!$V$81</f>
        <v>#DIV/0!</v>
      </c>
      <c r="W2932" s="230" t="e">
        <f>W2931/'Summary (banks)'!$W$81</f>
        <v>#DIV/0!</v>
      </c>
      <c r="X2932" s="230" t="e">
        <f>X2931/'Summary (banks)'!$X$81</f>
        <v>#DIV/0!</v>
      </c>
      <c r="Z2932" s="397"/>
    </row>
    <row r="2933" spans="1:26" s="364" customFormat="1" x14ac:dyDescent="0.25">
      <c r="A2933" s="683"/>
      <c r="B2933" s="688"/>
      <c r="C2933" s="359" t="s">
        <v>446</v>
      </c>
      <c r="D2933" s="363">
        <f>D2931/'Summary (banks)'!$D$84</f>
        <v>0.60744104520036768</v>
      </c>
      <c r="E2933" s="264" t="e">
        <f>E2931/'Summary (banks)'!$E$84</f>
        <v>#DIV/0!</v>
      </c>
      <c r="F2933" s="264" t="e">
        <f>F2931/'Summary (banks)'!$F$84</f>
        <v>#DIV/0!</v>
      </c>
      <c r="G2933" s="264" t="e">
        <f>G2931/'Summary (banks)'!$G$84</f>
        <v>#DIV/0!</v>
      </c>
      <c r="H2933" s="264" t="e">
        <f>H2931/'Summary (banks)'!$H$84</f>
        <v>#DIV/0!</v>
      </c>
      <c r="I2933" s="264">
        <f>I2931/'Summary (banks)'!$I$84</f>
        <v>10.936596712031816</v>
      </c>
      <c r="J2933" s="264" t="e">
        <f>J2931/'Summary (banks)'!$J$84</f>
        <v>#DIV/0!</v>
      </c>
      <c r="K2933" s="264" t="e">
        <f>K2931/'Summary (banks)'!$K$84</f>
        <v>#DIV/0!</v>
      </c>
      <c r="L2933" s="264" t="e">
        <f>L2931/'Summary (banks)'!$L$84</f>
        <v>#DIV/0!</v>
      </c>
      <c r="M2933" s="264" t="e">
        <f>M2931/'Summary (banks)'!$M$84</f>
        <v>#DIV/0!</v>
      </c>
      <c r="N2933" s="264" t="e">
        <f>N2931/'Summary (banks)'!$N$84</f>
        <v>#DIV/0!</v>
      </c>
      <c r="O2933" s="264" t="e">
        <f>O2931/'Summary (banks)'!$O$84</f>
        <v>#DIV/0!</v>
      </c>
      <c r="P2933" s="264" t="e">
        <f>P2931/'Summary (banks)'!$P$84</f>
        <v>#DIV/0!</v>
      </c>
      <c r="Q2933" s="264" t="e">
        <f>Q2931/'Summary (banks)'!$Q$84</f>
        <v>#DIV/0!</v>
      </c>
      <c r="R2933" s="264" t="e">
        <f>R2931/'Summary (banks)'!$R$84</f>
        <v>#DIV/0!</v>
      </c>
      <c r="S2933" s="264" t="e">
        <f>S2931/'Summary (banks)'!$S$84</f>
        <v>#DIV/0!</v>
      </c>
      <c r="T2933" s="264" t="e">
        <f>T2931/'Summary (banks)'!$T$84</f>
        <v>#DIV/0!</v>
      </c>
      <c r="U2933" s="264" t="e">
        <f>U2931/'Summary (banks)'!$U$84</f>
        <v>#DIV/0!</v>
      </c>
      <c r="V2933" s="264" t="e">
        <f>V2931/'Summary (banks)'!$V$84</f>
        <v>#DIV/0!</v>
      </c>
      <c r="W2933" s="264" t="e">
        <f>W2931/'Summary (banks)'!$W$84</f>
        <v>#DIV/0!</v>
      </c>
      <c r="X2933" s="264" t="e">
        <f>X2931/'Summary (banks)'!$X$84</f>
        <v>#DIV/0!</v>
      </c>
      <c r="Y2933" s="360"/>
      <c r="Z2933" s="397"/>
    </row>
    <row r="2934" spans="1:26" s="204" customFormat="1" ht="15.75" thickBot="1" x14ac:dyDescent="0.3">
      <c r="A2934" s="683"/>
      <c r="B2934" s="688"/>
      <c r="C2934" s="372" t="s">
        <v>447</v>
      </c>
      <c r="D2934" s="234">
        <f>D2931/'Summary (banks)'!$D$92</f>
        <v>0.83975493722318062</v>
      </c>
      <c r="E2934" s="230" t="e">
        <f>E2931/'Summary (banks)'!$E$86</f>
        <v>#DIV/0!</v>
      </c>
      <c r="F2934" s="230" t="e">
        <f>F2931/'Summary (banks)'!$F$86</f>
        <v>#DIV/0!</v>
      </c>
      <c r="G2934" s="230" t="e">
        <f>G2931/'Summary (banks)'!$G$86</f>
        <v>#DIV/0!</v>
      </c>
      <c r="H2934" s="230" t="e">
        <f>H2931/'Summary (banks)'!$H$86</f>
        <v>#DIV/0!</v>
      </c>
      <c r="I2934" s="230">
        <f>I2931/'Summary (banks)'!$I$86</f>
        <v>0.54309338643484961</v>
      </c>
      <c r="J2934" s="230" t="e">
        <f>J2931/'Summary (banks)'!$J$86</f>
        <v>#DIV/0!</v>
      </c>
      <c r="K2934" s="230" t="e">
        <f>K2931/'Summary (banks)'!$K$86</f>
        <v>#DIV/0!</v>
      </c>
      <c r="L2934" s="230" t="e">
        <f>L2931/'Summary (banks)'!$L$86</f>
        <v>#DIV/0!</v>
      </c>
      <c r="M2934" s="230" t="e">
        <f>M2931/'Summary (banks)'!$M$86</f>
        <v>#DIV/0!</v>
      </c>
      <c r="N2934" s="230" t="e">
        <f>N2931/'Summary (banks)'!$N$86</f>
        <v>#DIV/0!</v>
      </c>
      <c r="O2934" s="230" t="e">
        <f>O2931/'Summary (banks)'!$O$86</f>
        <v>#DIV/0!</v>
      </c>
      <c r="P2934" s="230" t="e">
        <f>P2931/'Summary (banks)'!$P$86</f>
        <v>#DIV/0!</v>
      </c>
      <c r="Q2934" s="230" t="e">
        <f>Q2931/'Summary (banks)'!$Q$86</f>
        <v>#DIV/0!</v>
      </c>
      <c r="R2934" s="230" t="e">
        <f>R2931/'Summary (banks)'!$R$86</f>
        <v>#DIV/0!</v>
      </c>
      <c r="S2934" s="230" t="e">
        <f>S2931/'Summary (banks)'!$S$86</f>
        <v>#DIV/0!</v>
      </c>
      <c r="T2934" s="230" t="e">
        <f>T2931/'Summary (banks)'!$T$86</f>
        <v>#DIV/0!</v>
      </c>
      <c r="U2934" s="230" t="e">
        <f>U2931/'Summary (banks)'!$U$86</f>
        <v>#DIV/0!</v>
      </c>
      <c r="V2934" s="230" t="e">
        <f>V2931/'Summary (banks)'!$V$86</f>
        <v>#DIV/0!</v>
      </c>
      <c r="W2934" s="230" t="e">
        <f>W2931/'Summary (banks)'!$W$86</f>
        <v>#DIV/0!</v>
      </c>
      <c r="X2934" s="230" t="e">
        <f>X2931/'Summary (banks)'!$X$86</f>
        <v>#DIV/0!</v>
      </c>
      <c r="Z2934" s="397"/>
    </row>
    <row r="2935" spans="1:26" s="230" customFormat="1" ht="15.75" thickBot="1" x14ac:dyDescent="0.3">
      <c r="A2935" s="683"/>
      <c r="B2935" s="688"/>
      <c r="C2935" s="201" t="s">
        <v>498</v>
      </c>
      <c r="D2935" s="201">
        <f t="shared" ref="D2935:X2935" si="206">D2918/D2915</f>
        <v>0.60714285714285721</v>
      </c>
      <c r="E2935" s="201" t="e">
        <f t="shared" si="206"/>
        <v>#DIV/0!</v>
      </c>
      <c r="F2935" s="201" t="e">
        <f t="shared" si="206"/>
        <v>#DIV/0!</v>
      </c>
      <c r="G2935" s="201" t="e">
        <f t="shared" si="206"/>
        <v>#DIV/0!</v>
      </c>
      <c r="H2935" s="201" t="e">
        <f t="shared" si="206"/>
        <v>#DIV/0!</v>
      </c>
      <c r="I2935" s="201">
        <f t="shared" si="206"/>
        <v>0.60714285714285721</v>
      </c>
      <c r="J2935" s="201" t="e">
        <f t="shared" si="206"/>
        <v>#DIV/0!</v>
      </c>
      <c r="K2935" s="201" t="e">
        <f t="shared" si="206"/>
        <v>#DIV/0!</v>
      </c>
      <c r="L2935" s="201" t="e">
        <f t="shared" si="206"/>
        <v>#DIV/0!</v>
      </c>
      <c r="M2935" s="201" t="e">
        <f t="shared" si="206"/>
        <v>#DIV/0!</v>
      </c>
      <c r="N2935" s="201" t="e">
        <f t="shared" si="206"/>
        <v>#DIV/0!</v>
      </c>
      <c r="O2935" s="201" t="e">
        <f t="shared" si="206"/>
        <v>#DIV/0!</v>
      </c>
      <c r="P2935" s="201" t="e">
        <f t="shared" si="206"/>
        <v>#DIV/0!</v>
      </c>
      <c r="Q2935" s="201" t="e">
        <f t="shared" si="206"/>
        <v>#DIV/0!</v>
      </c>
      <c r="R2935" s="201" t="e">
        <f t="shared" si="206"/>
        <v>#DIV/0!</v>
      </c>
      <c r="S2935" s="201" t="e">
        <f t="shared" si="206"/>
        <v>#DIV/0!</v>
      </c>
      <c r="T2935" s="201" t="e">
        <f t="shared" si="206"/>
        <v>#DIV/0!</v>
      </c>
      <c r="U2935" s="201" t="e">
        <f t="shared" si="206"/>
        <v>#DIV/0!</v>
      </c>
      <c r="V2935" s="201" t="e">
        <f t="shared" si="206"/>
        <v>#DIV/0!</v>
      </c>
      <c r="W2935" s="201" t="e">
        <f t="shared" si="206"/>
        <v>#DIV/0!</v>
      </c>
      <c r="X2935" s="201" t="e">
        <f t="shared" si="206"/>
        <v>#DIV/0!</v>
      </c>
      <c r="Y2935" s="201"/>
      <c r="Z2935" s="407"/>
    </row>
    <row r="2936" spans="1:26" s="230" customFormat="1" x14ac:dyDescent="0.25">
      <c r="A2936" s="683"/>
      <c r="B2936" s="688"/>
      <c r="C2936" s="382" t="s">
        <v>445</v>
      </c>
      <c r="D2936" s="230">
        <f>D2935/'Summary (banks)'!$D$94</f>
        <v>3.1439451297482619</v>
      </c>
      <c r="E2936" s="230" t="e">
        <f>E2935/'Summary (banks)'!$E$94</f>
        <v>#DIV/0!</v>
      </c>
      <c r="F2936" s="230" t="e">
        <f>F2935/'Summary (banks)'!$F$94</f>
        <v>#DIV/0!</v>
      </c>
      <c r="G2936" s="230" t="e">
        <f>G2935/'Summary (banks)'!$G$94</f>
        <v>#DIV/0!</v>
      </c>
      <c r="H2936" s="230" t="e">
        <f>H2935/'Summary (banks)'!$H$94</f>
        <v>#DIV/0!</v>
      </c>
      <c r="I2936" s="230">
        <f>I2935/'Summary (banks)'!$I$94</f>
        <v>-6.0949488790920157</v>
      </c>
      <c r="J2936" s="230" t="e">
        <f>J2935/'Summary (banks)'!$J$94</f>
        <v>#DIV/0!</v>
      </c>
      <c r="K2936" s="230" t="e">
        <f>K2935/'Summary (banks)'!$K$94</f>
        <v>#DIV/0!</v>
      </c>
      <c r="L2936" s="230" t="e">
        <f>L2935/'Summary (banks)'!$L$94</f>
        <v>#DIV/0!</v>
      </c>
      <c r="M2936" s="230" t="e">
        <f>M2935/'Summary (banks)'!$M$94</f>
        <v>#DIV/0!</v>
      </c>
      <c r="N2936" s="230" t="e">
        <f>N2935/'Summary (banks)'!$N$94</f>
        <v>#DIV/0!</v>
      </c>
      <c r="O2936" s="230" t="e">
        <f>O2935/'Summary (banks)'!$O$94</f>
        <v>#DIV/0!</v>
      </c>
      <c r="P2936" s="230" t="e">
        <f>P2935/'Summary (banks)'!$P$94</f>
        <v>#DIV/0!</v>
      </c>
      <c r="Q2936" s="230" t="e">
        <f>Q2935/'Summary (banks)'!$Q$94</f>
        <v>#DIV/0!</v>
      </c>
      <c r="R2936" s="230" t="e">
        <f>R2935/'Summary (banks)'!$R$94</f>
        <v>#DIV/0!</v>
      </c>
      <c r="S2936" s="230" t="e">
        <f>S2935/'Summary (banks)'!$S$94</f>
        <v>#DIV/0!</v>
      </c>
      <c r="T2936" s="230" t="e">
        <f>T2935/'Summary (banks)'!$T$94</f>
        <v>#DIV/0!</v>
      </c>
      <c r="U2936" s="230" t="e">
        <f>U2935/'Summary (banks)'!$U$94</f>
        <v>#DIV/0!</v>
      </c>
      <c r="V2936" s="230" t="e">
        <f>V2935/'Summary (banks)'!$V$94</f>
        <v>#DIV/0!</v>
      </c>
      <c r="W2936" s="230" t="e">
        <f>W2935/'Summary (banks)'!$W$94</f>
        <v>#DIV/0!</v>
      </c>
      <c r="X2936" s="230" t="e">
        <f>X2935/'Summary (banks)'!$X$94</f>
        <v>#DIV/0!</v>
      </c>
      <c r="Z2936" s="399"/>
    </row>
    <row r="2937" spans="1:26" s="386" customFormat="1" x14ac:dyDescent="0.25">
      <c r="A2937" s="683"/>
      <c r="B2937" s="688"/>
      <c r="C2937" s="383" t="s">
        <v>446</v>
      </c>
      <c r="D2937" s="264">
        <f>D2935/'Summary (banks)'!$D$97</f>
        <v>2.2995481610659958</v>
      </c>
      <c r="E2937" s="264" t="e">
        <f>E2935/'Summary (banks)'!$E$97</f>
        <v>#DIV/0!</v>
      </c>
      <c r="F2937" s="264" t="e">
        <f>F2935/'Summary (banks)'!$F$97</f>
        <v>#DIV/0!</v>
      </c>
      <c r="G2937" s="264" t="e">
        <f>G2935/'Summary (banks)'!$G$97</f>
        <v>#DIV/0!</v>
      </c>
      <c r="H2937" s="264" t="e">
        <f>H2935/'Summary (banks)'!$H$97</f>
        <v>#DIV/0!</v>
      </c>
      <c r="I2937" s="264">
        <f>I2935/'Summary (banks)'!$I$97</f>
        <v>24.47344924812035</v>
      </c>
      <c r="J2937" s="264" t="e">
        <f>J2935/'Summary (banks)'!$J$97</f>
        <v>#DIV/0!</v>
      </c>
      <c r="K2937" s="264" t="e">
        <f>K2935/'Summary (banks)'!$K$97</f>
        <v>#DIV/0!</v>
      </c>
      <c r="L2937" s="264" t="e">
        <f>L2935/'Summary (banks)'!$L$97</f>
        <v>#DIV/0!</v>
      </c>
      <c r="M2937" s="264" t="e">
        <f>M2935/'Summary (banks)'!$M$97</f>
        <v>#DIV/0!</v>
      </c>
      <c r="N2937" s="264" t="e">
        <f>N2935/'Summary (banks)'!$N$97</f>
        <v>#DIV/0!</v>
      </c>
      <c r="O2937" s="264" t="e">
        <f>O2935/'Summary (banks)'!$O$97</f>
        <v>#DIV/0!</v>
      </c>
      <c r="P2937" s="264" t="e">
        <f>P2935/'Summary (banks)'!$P$97</f>
        <v>#DIV/0!</v>
      </c>
      <c r="Q2937" s="264" t="e">
        <f>Q2935/'Summary (banks)'!$Q$97</f>
        <v>#DIV/0!</v>
      </c>
      <c r="R2937" s="264" t="e">
        <f>R2935/'Summary (banks)'!$R$97</f>
        <v>#DIV/0!</v>
      </c>
      <c r="S2937" s="264" t="e">
        <f>S2935/'Summary (banks)'!$S$97</f>
        <v>#DIV/0!</v>
      </c>
      <c r="T2937" s="264" t="e">
        <f>T2935/'Summary (banks)'!$T$97</f>
        <v>#DIV/0!</v>
      </c>
      <c r="U2937" s="264" t="e">
        <f>U2935/'Summary (banks)'!$U$97</f>
        <v>#DIV/0!</v>
      </c>
      <c r="V2937" s="264" t="e">
        <f>V2935/'Summary (banks)'!$V$97</f>
        <v>#DIV/0!</v>
      </c>
      <c r="W2937" s="264" t="e">
        <f>W2935/'Summary (banks)'!$W$97</f>
        <v>#DIV/0!</v>
      </c>
      <c r="X2937" s="264" t="e">
        <f>X2935/'Summary (banks)'!$X$97</f>
        <v>#DIV/0!</v>
      </c>
      <c r="Y2937" s="264"/>
      <c r="Z2937" s="399"/>
    </row>
    <row r="2938" spans="1:26" s="230" customFormat="1" ht="15" customHeight="1" x14ac:dyDescent="0.25">
      <c r="A2938" s="683"/>
      <c r="B2938" s="688"/>
      <c r="C2938" s="385" t="s">
        <v>447</v>
      </c>
      <c r="D2938" s="230">
        <f>D2935/'Summary (banks)'!$D$105</f>
        <v>2.7985742603857631</v>
      </c>
      <c r="E2938" s="230" t="e">
        <f>E2935/'Summary (banks)'!$E$99</f>
        <v>#DIV/0!</v>
      </c>
      <c r="F2938" s="230" t="e">
        <f>F2935/'Summary (banks)'!$F$99</f>
        <v>#DIV/0!</v>
      </c>
      <c r="G2938" s="230" t="e">
        <f>G2935/'Summary (banks)'!$G$99</f>
        <v>#DIV/0!</v>
      </c>
      <c r="H2938" s="230" t="e">
        <f>H2935/'Summary (banks)'!$H$99</f>
        <v>#DIV/0!</v>
      </c>
      <c r="I2938" s="230">
        <f>I2935/'Summary (banks)'!$I$99</f>
        <v>3.2804583442152002</v>
      </c>
      <c r="J2938" s="230" t="e">
        <f>J2935/'Summary (banks)'!$J$99</f>
        <v>#DIV/0!</v>
      </c>
      <c r="K2938" s="230" t="e">
        <f>K2935/'Summary (banks)'!$K$99</f>
        <v>#DIV/0!</v>
      </c>
      <c r="L2938" s="230" t="e">
        <f>L2935/'Summary (banks)'!$L$99</f>
        <v>#DIV/0!</v>
      </c>
      <c r="M2938" s="230" t="e">
        <f>M2935/'Summary (banks)'!$M$99</f>
        <v>#DIV/0!</v>
      </c>
      <c r="N2938" s="230" t="e">
        <f>N2935/'Summary (banks)'!$N$99</f>
        <v>#DIV/0!</v>
      </c>
      <c r="O2938" s="230" t="e">
        <f>O2935/'Summary (banks)'!$O$99</f>
        <v>#DIV/0!</v>
      </c>
      <c r="P2938" s="230" t="e">
        <f>P2935/'Summary (banks)'!$P$99</f>
        <v>#DIV/0!</v>
      </c>
      <c r="Q2938" s="230" t="e">
        <f>Q2935/'Summary (banks)'!$Q$99</f>
        <v>#DIV/0!</v>
      </c>
      <c r="R2938" s="230" t="e">
        <f>R2935/'Summary (banks)'!$R$99</f>
        <v>#DIV/0!</v>
      </c>
      <c r="S2938" s="230" t="e">
        <f>S2935/'Summary (banks)'!$S$99</f>
        <v>#DIV/0!</v>
      </c>
      <c r="T2938" s="230" t="e">
        <f>T2935/'Summary (banks)'!$T$99</f>
        <v>#DIV/0!</v>
      </c>
      <c r="U2938" s="230" t="e">
        <f>U2935/'Summary (banks)'!$U$99</f>
        <v>#DIV/0!</v>
      </c>
      <c r="V2938" s="230" t="e">
        <f>V2935/'Summary (banks)'!$V$99</f>
        <v>#DIV/0!</v>
      </c>
      <c r="W2938" s="230" t="e">
        <f>W2935/'Summary (banks)'!$W$99</f>
        <v>#DIV/0!</v>
      </c>
      <c r="X2938" s="230" t="e">
        <f>X2935/'Summary (banks)'!$X$99</f>
        <v>#DIV/0!</v>
      </c>
      <c r="Z2938" s="399"/>
    </row>
    <row r="2939" spans="1:26" s="51" customFormat="1" x14ac:dyDescent="0.25">
      <c r="A2939" s="422"/>
      <c r="B2939" s="423"/>
      <c r="C2939" s="424"/>
      <c r="D2939" s="425"/>
      <c r="E2939" s="426"/>
      <c r="F2939" s="426"/>
      <c r="G2939" s="426"/>
      <c r="H2939" s="426"/>
      <c r="I2939" s="426"/>
      <c r="J2939" s="426"/>
      <c r="K2939" s="426"/>
      <c r="L2939" s="426"/>
      <c r="M2939" s="426"/>
      <c r="N2939" s="426"/>
      <c r="O2939" s="426"/>
      <c r="P2939" s="426"/>
      <c r="Q2939" s="426"/>
      <c r="R2939" s="426"/>
      <c r="S2939" s="426"/>
      <c r="T2939" s="426"/>
      <c r="U2939" s="426"/>
      <c r="V2939" s="426"/>
      <c r="W2939" s="426"/>
      <c r="X2939" s="426"/>
      <c r="Y2939" s="97"/>
      <c r="Z2939" s="97"/>
    </row>
    <row r="2940" spans="1:26" s="51" customFormat="1" ht="15.75" thickBot="1" x14ac:dyDescent="0.3">
      <c r="A2940" s="422"/>
      <c r="B2940" s="423"/>
      <c r="C2940" s="424"/>
      <c r="D2940" s="425"/>
      <c r="E2940" s="426"/>
      <c r="F2940" s="426"/>
      <c r="G2940" s="426"/>
      <c r="H2940" s="426"/>
      <c r="I2940" s="426"/>
      <c r="J2940" s="426"/>
      <c r="K2940" s="426"/>
      <c r="L2940" s="426"/>
      <c r="M2940" s="426"/>
      <c r="N2940" s="426"/>
      <c r="O2940" s="426"/>
      <c r="P2940" s="426"/>
      <c r="Q2940" s="426"/>
      <c r="R2940" s="426"/>
      <c r="S2940" s="426"/>
      <c r="T2940" s="426"/>
      <c r="U2940" s="426"/>
      <c r="V2940" s="426"/>
      <c r="W2940" s="426"/>
      <c r="X2940" s="426"/>
      <c r="Y2940" s="97"/>
      <c r="Z2940" s="97"/>
    </row>
    <row r="2941" spans="1:26" s="204" customFormat="1" ht="15.75" thickBot="1" x14ac:dyDescent="0.3">
      <c r="A2941" s="682" t="s">
        <v>366</v>
      </c>
      <c r="B2941" s="684" t="s">
        <v>331</v>
      </c>
      <c r="C2941" s="188" t="s">
        <v>2</v>
      </c>
      <c r="D2941" s="203">
        <f>SUM(E2941:X2941)</f>
        <v>149</v>
      </c>
      <c r="E2941" s="203"/>
      <c r="F2941" s="203"/>
      <c r="G2941" s="203"/>
      <c r="H2941" s="203"/>
      <c r="I2941" s="203"/>
      <c r="J2941" s="188"/>
      <c r="K2941" s="188"/>
      <c r="L2941" s="188">
        <f>'Société Générale'!C60</f>
        <v>78</v>
      </c>
      <c r="M2941" s="188">
        <f>'BPCE group'!C46</f>
        <v>71</v>
      </c>
      <c r="N2941" s="188"/>
      <c r="O2941" s="188"/>
      <c r="P2941" s="188"/>
      <c r="Q2941" s="188"/>
      <c r="R2941" s="188"/>
      <c r="S2941" s="188"/>
      <c r="T2941" s="188"/>
      <c r="U2941" s="188"/>
      <c r="V2941" s="188"/>
      <c r="W2941" s="188"/>
      <c r="X2941" s="188"/>
      <c r="Y2941" s="188"/>
      <c r="Z2941" s="404"/>
    </row>
    <row r="2942" spans="1:26" s="23" customFormat="1" x14ac:dyDescent="0.25">
      <c r="A2942" s="683"/>
      <c r="B2942" s="685"/>
      <c r="C2942" s="189" t="s">
        <v>333</v>
      </c>
      <c r="D2942" s="230">
        <f>D2941/'Summary (banks)'!$D$3</f>
        <v>3.0507316390181941E-4</v>
      </c>
      <c r="E2942" s="230">
        <f>E2941/'Summary (banks)'!$E$3</f>
        <v>0</v>
      </c>
      <c r="F2942" s="230">
        <f>F2941/'Summary (banks)'!$F$3</f>
        <v>0</v>
      </c>
      <c r="G2942" s="230">
        <f>G2941/'Summary (banks)'!$G$3</f>
        <v>0</v>
      </c>
      <c r="H2942" s="230">
        <f>H2941/'Summary (banks)'!$H$3</f>
        <v>0</v>
      </c>
      <c r="I2942" s="230">
        <f>I2941/'Summary (banks)'!$I$3</f>
        <v>0</v>
      </c>
      <c r="J2942" s="230">
        <f>J2941/'Summary (banks)'!$J$3</f>
        <v>0</v>
      </c>
      <c r="K2942" s="230">
        <f>K2941/'Summary (banks)'!$K$3</f>
        <v>0</v>
      </c>
      <c r="L2942" s="230">
        <f>L2941/'Summary (banks)'!$L$3</f>
        <v>3.0417657840346294E-3</v>
      </c>
      <c r="M2942" s="230">
        <f>M2941/'Summary (banks)'!$M$3</f>
        <v>2.9751927589674824E-3</v>
      </c>
      <c r="N2942" s="230">
        <f>N2941/'Summary (banks)'!$N$3</f>
        <v>0</v>
      </c>
      <c r="O2942" s="230">
        <f>O2941/'Summary (banks)'!$O$3</f>
        <v>0</v>
      </c>
      <c r="P2942" s="230">
        <f>P2941/'Summary (banks)'!$P$3</f>
        <v>0</v>
      </c>
      <c r="Q2942" s="230">
        <f>Q2941/'Summary (banks)'!$Q$3</f>
        <v>0</v>
      </c>
      <c r="R2942" s="230">
        <f>R2941/'Summary (banks)'!$R$3</f>
        <v>0</v>
      </c>
      <c r="S2942" s="230">
        <f>S2941/'Summary (banks)'!$S$3</f>
        <v>0</v>
      </c>
      <c r="T2942" s="230">
        <f>T2941/'Summary (banks)'!$T$3</f>
        <v>0</v>
      </c>
      <c r="U2942" s="230">
        <f>U2941/'Summary (banks)'!$U$3</f>
        <v>0</v>
      </c>
      <c r="V2942" s="230">
        <f>V2941/'Summary (banks)'!$V$3</f>
        <v>0</v>
      </c>
      <c r="W2942" s="230">
        <f>W2941/'Summary (banks)'!$W$3</f>
        <v>0</v>
      </c>
      <c r="X2942" s="230">
        <f>X2941/'Summary (banks)'!$X$3</f>
        <v>0</v>
      </c>
      <c r="Y2942" s="204"/>
      <c r="Z2942" s="397"/>
    </row>
    <row r="2943" spans="1:26" s="360" customFormat="1" ht="15.75" thickBot="1" x14ac:dyDescent="0.3">
      <c r="A2943" s="683"/>
      <c r="B2943" s="685"/>
      <c r="C2943" s="359" t="s">
        <v>334</v>
      </c>
      <c r="D2943" s="264">
        <f>D2941/'Summary (banks)'!$D$7</f>
        <v>5.8121595076448293E-4</v>
      </c>
      <c r="E2943" s="264">
        <f>E2941/'Summary (banks)'!$E$7</f>
        <v>0</v>
      </c>
      <c r="F2943" s="264">
        <f>F2941/'Summary (banks)'!$F$7</f>
        <v>0</v>
      </c>
      <c r="G2943" s="264">
        <f>G2941/'Summary (banks)'!$G$7</f>
        <v>0</v>
      </c>
      <c r="H2943" s="264">
        <f>H2941/'Summary (banks)'!$H$7</f>
        <v>0</v>
      </c>
      <c r="I2943" s="264">
        <f>I2941/'Summary (banks)'!$I$7</f>
        <v>0</v>
      </c>
      <c r="J2943" s="264">
        <f>J2941/'Summary (banks)'!$J$7</f>
        <v>0</v>
      </c>
      <c r="K2943" s="264">
        <f>K2941/'Summary (banks)'!$K$7</f>
        <v>0</v>
      </c>
      <c r="L2943" s="264">
        <f>L2941/'Summary (banks)'!$L$7</f>
        <v>5.7581573896353169E-3</v>
      </c>
      <c r="M2943" s="264">
        <f>M2941/'Summary (banks)'!$M$7</f>
        <v>1.4959966287399916E-2</v>
      </c>
      <c r="N2943" s="264">
        <f>N2941/'Summary (banks)'!$N$7</f>
        <v>0</v>
      </c>
      <c r="O2943" s="264">
        <f>O2941/'Summary (banks)'!$O$7</f>
        <v>0</v>
      </c>
      <c r="P2943" s="264">
        <f>P2941/'Summary (banks)'!$P$7</f>
        <v>0</v>
      </c>
      <c r="Q2943" s="264">
        <f>Q2941/'Summary (banks)'!$Q$7</f>
        <v>0</v>
      </c>
      <c r="R2943" s="264">
        <f>R2941/'Summary (banks)'!$R$7</f>
        <v>0</v>
      </c>
      <c r="S2943" s="264">
        <f>S2941/'Summary (banks)'!$S$7</f>
        <v>0</v>
      </c>
      <c r="T2943" s="264">
        <f>T2941/'Summary (banks)'!$T$7</f>
        <v>0</v>
      </c>
      <c r="U2943" s="264">
        <f>U2941/'Summary (banks)'!$U$7</f>
        <v>0</v>
      </c>
      <c r="V2943" s="264">
        <f>V2941/'Summary (banks)'!$V$7</f>
        <v>0</v>
      </c>
      <c r="W2943" s="264">
        <f>W2941/'Summary (banks)'!$W$7</f>
        <v>0</v>
      </c>
      <c r="X2943" s="264">
        <f>X2941/'Summary (banks)'!$X$7</f>
        <v>0</v>
      </c>
      <c r="Z2943" s="397"/>
    </row>
    <row r="2944" spans="1:26" s="204" customFormat="1" ht="15.75" thickBot="1" x14ac:dyDescent="0.3">
      <c r="A2944" s="683"/>
      <c r="B2944" s="685"/>
      <c r="C2944" s="188" t="s">
        <v>6</v>
      </c>
      <c r="D2944" s="203">
        <f>SUM(E2944:X2944)</f>
        <v>71</v>
      </c>
      <c r="E2944" s="203"/>
      <c r="F2944" s="203"/>
      <c r="G2944" s="203"/>
      <c r="H2944" s="203"/>
      <c r="I2944" s="203"/>
      <c r="J2944" s="188"/>
      <c r="K2944" s="188"/>
      <c r="L2944" s="188">
        <f>'Société Générale'!E60</f>
        <v>41</v>
      </c>
      <c r="M2944" s="188">
        <f>'BPCE group'!E46</f>
        <v>30</v>
      </c>
      <c r="N2944" s="188"/>
      <c r="O2944" s="188"/>
      <c r="P2944" s="188"/>
      <c r="Q2944" s="188"/>
      <c r="R2944" s="188"/>
      <c r="S2944" s="188"/>
      <c r="T2944" s="188"/>
      <c r="U2944" s="188"/>
      <c r="V2944" s="188"/>
      <c r="W2944" s="188"/>
      <c r="X2944" s="188"/>
      <c r="Y2944" s="188"/>
      <c r="Z2944" s="404"/>
    </row>
    <row r="2945" spans="1:26" s="23" customFormat="1" x14ac:dyDescent="0.25">
      <c r="A2945" s="683"/>
      <c r="B2945" s="685"/>
      <c r="C2945" s="189" t="s">
        <v>335</v>
      </c>
      <c r="D2945" s="230">
        <f>D2944/'Summary (banks)'!$D$29</f>
        <v>7.5276627567218493E-4</v>
      </c>
      <c r="E2945" s="230">
        <f>E2944/'Summary (banks)'!$E$29</f>
        <v>0</v>
      </c>
      <c r="F2945" s="230">
        <f>F2944/'Summary (banks)'!$F$29</f>
        <v>0</v>
      </c>
      <c r="G2945" s="230">
        <f>G2944/'Summary (banks)'!$G$29</f>
        <v>0</v>
      </c>
      <c r="H2945" s="230">
        <f>H2944/'Summary (banks)'!$H$29</f>
        <v>0</v>
      </c>
      <c r="I2945" s="230">
        <f>I2944/'Summary (banks)'!$I$29</f>
        <v>0</v>
      </c>
      <c r="J2945" s="230">
        <f>J2944/'Summary (banks)'!$J$29</f>
        <v>0</v>
      </c>
      <c r="K2945" s="230">
        <f>K2944/'Summary (banks)'!$K$29</f>
        <v>0</v>
      </c>
      <c r="L2945" s="230">
        <f>L2944/'Summary (banks)'!$L$29</f>
        <v>6.7092128947799047E-3</v>
      </c>
      <c r="M2945" s="230">
        <f>M2944/'Summary (banks)'!$M$29</f>
        <v>4.5427013930950935E-3</v>
      </c>
      <c r="N2945" s="230">
        <f>N2944/'Summary (banks)'!$N$29</f>
        <v>0</v>
      </c>
      <c r="O2945" s="230">
        <f>O2944/'Summary (banks)'!$O$29</f>
        <v>0</v>
      </c>
      <c r="P2945" s="230">
        <f>P2944/'Summary (banks)'!$P$29</f>
        <v>0</v>
      </c>
      <c r="Q2945" s="230">
        <f>Q2944/'Summary (banks)'!$Q$29</f>
        <v>0</v>
      </c>
      <c r="R2945" s="230">
        <f>R2944/'Summary (banks)'!$R$29</f>
        <v>0</v>
      </c>
      <c r="S2945" s="230">
        <f>S2944/'Summary (banks)'!$S$29</f>
        <v>0</v>
      </c>
      <c r="T2945" s="230">
        <f>T2944/'Summary (banks)'!$T$29</f>
        <v>0</v>
      </c>
      <c r="U2945" s="230">
        <f>U2944/'Summary (banks)'!$U$29</f>
        <v>0</v>
      </c>
      <c r="V2945" s="230">
        <f>V2944/'Summary (banks)'!$V$29</f>
        <v>0</v>
      </c>
      <c r="W2945" s="230">
        <f>W2944/'Summary (banks)'!$W$29</f>
        <v>0</v>
      </c>
      <c r="X2945" s="230">
        <f>X2944/'Summary (banks)'!$X$29</f>
        <v>0</v>
      </c>
      <c r="Y2945" s="204"/>
      <c r="Z2945" s="397"/>
    </row>
    <row r="2946" spans="1:26" s="360" customFormat="1" ht="15.75" thickBot="1" x14ac:dyDescent="0.3">
      <c r="A2946" s="683"/>
      <c r="B2946" s="685"/>
      <c r="C2946" s="359" t="s">
        <v>336</v>
      </c>
      <c r="D2946" s="264">
        <f>D2944/'Summary (banks)'!$D$33</f>
        <v>1.0489655478390168E-3</v>
      </c>
      <c r="E2946" s="264">
        <f>E2944/'Summary (banks)'!$E$33</f>
        <v>0</v>
      </c>
      <c r="F2946" s="264">
        <f>F2944/'Summary (banks)'!$F$33</f>
        <v>0</v>
      </c>
      <c r="G2946" s="264">
        <f>G2944/'Summary (banks)'!$G$33</f>
        <v>0</v>
      </c>
      <c r="H2946" s="264">
        <f>H2944/'Summary (banks)'!$H$33</f>
        <v>0</v>
      </c>
      <c r="I2946" s="264">
        <f>I2944/'Summary (banks)'!$I$33</f>
        <v>0</v>
      </c>
      <c r="J2946" s="264">
        <f>J2944/'Summary (banks)'!$J$33</f>
        <v>0</v>
      </c>
      <c r="K2946" s="264">
        <f>K2944/'Summary (banks)'!$K$33</f>
        <v>0</v>
      </c>
      <c r="L2946" s="264">
        <f>L2944/'Summary (banks)'!$L$33</f>
        <v>9.196949304620906E-3</v>
      </c>
      <c r="M2946" s="264">
        <f>M2944/'Summary (banks)'!$M$33</f>
        <v>1.7371163867979156E-2</v>
      </c>
      <c r="N2946" s="264">
        <f>N2944/'Summary (banks)'!$N$33</f>
        <v>0</v>
      </c>
      <c r="O2946" s="264">
        <f>O2944/'Summary (banks)'!$O$33</f>
        <v>0</v>
      </c>
      <c r="P2946" s="264">
        <f>P2944/'Summary (banks)'!$P$33</f>
        <v>0</v>
      </c>
      <c r="Q2946" s="264">
        <f>Q2944/'Summary (banks)'!$Q$33</f>
        <v>0</v>
      </c>
      <c r="R2946" s="264">
        <f>R2944/'Summary (banks)'!$R$33</f>
        <v>0</v>
      </c>
      <c r="S2946" s="264">
        <f>S2944/'Summary (banks)'!$S$33</f>
        <v>0</v>
      </c>
      <c r="T2946" s="264">
        <f>T2944/'Summary (banks)'!$T$33</f>
        <v>0</v>
      </c>
      <c r="U2946" s="264">
        <f>U2944/'Summary (banks)'!$U$33</f>
        <v>0</v>
      </c>
      <c r="V2946" s="264">
        <f>V2944/'Summary (banks)'!$V$33</f>
        <v>0</v>
      </c>
      <c r="W2946" s="264">
        <f>W2944/'Summary (banks)'!$W$33</f>
        <v>0</v>
      </c>
      <c r="X2946" s="264">
        <f>X2944/'Summary (banks)'!$X$33</f>
        <v>0</v>
      </c>
      <c r="Z2946" s="397"/>
    </row>
    <row r="2947" spans="1:26" s="204" customFormat="1" ht="15.75" thickBot="1" x14ac:dyDescent="0.3">
      <c r="A2947" s="683"/>
      <c r="B2947" s="685"/>
      <c r="C2947" s="188" t="s">
        <v>400</v>
      </c>
      <c r="D2947" s="203">
        <f>SUM(E2947:X2947)</f>
        <v>33</v>
      </c>
      <c r="E2947" s="203"/>
      <c r="F2947" s="203"/>
      <c r="G2947" s="203"/>
      <c r="H2947" s="203"/>
      <c r="I2947" s="203"/>
      <c r="J2947" s="188"/>
      <c r="K2947" s="188"/>
      <c r="L2947" s="188">
        <f>'Société Générale'!F60</f>
        <v>19</v>
      </c>
      <c r="M2947" s="188">
        <f>'BPCE group'!F46</f>
        <v>14</v>
      </c>
      <c r="N2947" s="188"/>
      <c r="O2947" s="188"/>
      <c r="P2947" s="188"/>
      <c r="Q2947" s="188"/>
      <c r="R2947" s="188"/>
      <c r="S2947" s="188"/>
      <c r="T2947" s="188"/>
      <c r="U2947" s="188"/>
      <c r="V2947" s="188"/>
      <c r="W2947" s="188"/>
      <c r="X2947" s="188"/>
      <c r="Y2947" s="188"/>
      <c r="Z2947" s="404"/>
    </row>
    <row r="2948" spans="1:26" s="23" customFormat="1" x14ac:dyDescent="0.25">
      <c r="A2948" s="683"/>
      <c r="B2948" s="685"/>
      <c r="C2948" s="189" t="s">
        <v>401</v>
      </c>
      <c r="D2948" s="230">
        <f>D2947/'Summary (banks)'!$D$42</f>
        <v>1.1829066193576609E-3</v>
      </c>
      <c r="E2948" s="230">
        <f>E2947/'Summary (banks)'!$E$42</f>
        <v>0</v>
      </c>
      <c r="F2948" s="230">
        <f>F2947/'Summary (banks)'!$F$42</f>
        <v>0</v>
      </c>
      <c r="G2948" s="230">
        <f>G2947/'Summary (banks)'!$G$42</f>
        <v>0</v>
      </c>
      <c r="H2948" s="230">
        <f>H2947/'Summary (banks)'!$H$42</f>
        <v>0</v>
      </c>
      <c r="I2948" s="230">
        <f>I2947/'Summary (banks)'!$I$42</f>
        <v>0</v>
      </c>
      <c r="J2948" s="230">
        <f>J2947/'Summary (banks)'!$J$42</f>
        <v>0</v>
      </c>
      <c r="K2948" s="230">
        <f>K2947/'Summary (banks)'!$K$42</f>
        <v>0</v>
      </c>
      <c r="L2948" s="230">
        <f>L2947/'Summary (banks)'!$L$42</f>
        <v>1.1098130841121495E-2</v>
      </c>
      <c r="M2948" s="230">
        <f>M2947/'Summary (banks)'!$M$42</f>
        <v>6.029285099052541E-3</v>
      </c>
      <c r="N2948" s="230">
        <f>N2947/'Summary (banks)'!$N$42</f>
        <v>0</v>
      </c>
      <c r="O2948" s="230">
        <f>O2947/'Summary (banks)'!$O$42</f>
        <v>0</v>
      </c>
      <c r="P2948" s="230">
        <f>P2947/'Summary (banks)'!$P$42</f>
        <v>0</v>
      </c>
      <c r="Q2948" s="230">
        <f>Q2947/'Summary (banks)'!$Q$42</f>
        <v>0</v>
      </c>
      <c r="R2948" s="230">
        <f>R2947/'Summary (banks)'!$R$42</f>
        <v>0</v>
      </c>
      <c r="S2948" s="230">
        <f>S2947/'Summary (banks)'!$S$42</f>
        <v>0</v>
      </c>
      <c r="T2948" s="230">
        <f>T2947/'Summary (banks)'!$T$42</f>
        <v>0</v>
      </c>
      <c r="U2948" s="230">
        <f>U2947/'Summary (banks)'!$U$42</f>
        <v>0</v>
      </c>
      <c r="V2948" s="230">
        <f>V2947/'Summary (banks)'!$V$42</f>
        <v>0</v>
      </c>
      <c r="W2948" s="230">
        <f>W2947/'Summary (banks)'!$W$42</f>
        <v>0</v>
      </c>
      <c r="X2948" s="230">
        <f>X2947/'Summary (banks)'!$X$42</f>
        <v>0</v>
      </c>
      <c r="Y2948" s="204"/>
      <c r="Z2948" s="397"/>
    </row>
    <row r="2949" spans="1:26" s="360" customFormat="1" ht="15.75" thickBot="1" x14ac:dyDescent="0.3">
      <c r="A2949" s="683"/>
      <c r="B2949" s="685"/>
      <c r="C2949" s="359" t="s">
        <v>402</v>
      </c>
      <c r="D2949" s="264">
        <f>D2947/'Summary (banks)'!$D$46</f>
        <v>1.7707533426923757E-3</v>
      </c>
      <c r="E2949" s="264">
        <f>E2947/'Summary (banks)'!$E$46</f>
        <v>0</v>
      </c>
      <c r="F2949" s="264">
        <f>F2947/'Summary (banks)'!$F$46</f>
        <v>0</v>
      </c>
      <c r="G2949" s="264">
        <f>G2947/'Summary (banks)'!$G$46</f>
        <v>0</v>
      </c>
      <c r="H2949" s="264">
        <f>H2947/'Summary (banks)'!$H$46</f>
        <v>0</v>
      </c>
      <c r="I2949" s="264">
        <f>I2947/'Summary (banks)'!$I$46</f>
        <v>0</v>
      </c>
      <c r="J2949" s="264">
        <f>J2947/'Summary (banks)'!$J$46</f>
        <v>0</v>
      </c>
      <c r="K2949" s="264">
        <f>K2947/'Summary (banks)'!$K$46</f>
        <v>0</v>
      </c>
      <c r="L2949" s="264">
        <f>L2947/'Summary (banks)'!$L$46</f>
        <v>1.6784452296819789E-2</v>
      </c>
      <c r="M2949" s="264">
        <f>M2947/'Summary (banks)'!$M$46</f>
        <v>2.491103202846975E-2</v>
      </c>
      <c r="N2949" s="264">
        <f>N2947/'Summary (banks)'!$N$46</f>
        <v>0</v>
      </c>
      <c r="O2949" s="264">
        <f>O2947/'Summary (banks)'!$O$46</f>
        <v>0</v>
      </c>
      <c r="P2949" s="264">
        <f>P2947/'Summary (banks)'!$P$46</f>
        <v>0</v>
      </c>
      <c r="Q2949" s="264">
        <f>Q2947/'Summary (banks)'!$Q$46</f>
        <v>0</v>
      </c>
      <c r="R2949" s="264">
        <f>R2947/'Summary (banks)'!$R$46</f>
        <v>0</v>
      </c>
      <c r="S2949" s="264">
        <f>S2947/'Summary (banks)'!$S$46</f>
        <v>0</v>
      </c>
      <c r="T2949" s="264">
        <f>T2947/'Summary (banks)'!$T$46</f>
        <v>0</v>
      </c>
      <c r="U2949" s="264">
        <f>U2947/'Summary (banks)'!$U$46</f>
        <v>0</v>
      </c>
      <c r="V2949" s="264">
        <f>V2947/'Summary (banks)'!$V$46</f>
        <v>0</v>
      </c>
      <c r="W2949" s="264">
        <f>W2947/'Summary (banks)'!$W$46</f>
        <v>0</v>
      </c>
      <c r="X2949" s="264">
        <f>X2947/'Summary (banks)'!$X$46</f>
        <v>0</v>
      </c>
      <c r="Z2949" s="397"/>
    </row>
    <row r="2950" spans="1:26" s="204" customFormat="1" ht="15.75" thickBot="1" x14ac:dyDescent="0.3">
      <c r="A2950" s="683"/>
      <c r="B2950" s="685"/>
      <c r="C2950" s="188" t="s">
        <v>3</v>
      </c>
      <c r="D2950" s="188">
        <f>SUM(E2950:X2950)</f>
        <v>644</v>
      </c>
      <c r="E2950" s="188"/>
      <c r="F2950" s="188"/>
      <c r="G2950" s="188"/>
      <c r="H2950" s="188"/>
      <c r="I2950" s="188"/>
      <c r="J2950" s="188"/>
      <c r="K2950" s="188"/>
      <c r="L2950" s="188">
        <f>'Société Générale'!D60</f>
        <v>303</v>
      </c>
      <c r="M2950" s="188">
        <f>'BPCE group'!D46</f>
        <v>341</v>
      </c>
      <c r="N2950" s="188"/>
      <c r="O2950" s="188"/>
      <c r="P2950" s="188"/>
      <c r="Q2950" s="188"/>
      <c r="R2950" s="188"/>
      <c r="S2950" s="188"/>
      <c r="T2950" s="188"/>
      <c r="U2950" s="188"/>
      <c r="V2950" s="188"/>
      <c r="W2950" s="188"/>
      <c r="X2950" s="188"/>
      <c r="Y2950" s="188"/>
      <c r="Z2950" s="404"/>
    </row>
    <row r="2951" spans="1:26" s="23" customFormat="1" x14ac:dyDescent="0.25">
      <c r="A2951" s="683"/>
      <c r="B2951" s="685"/>
      <c r="C2951" s="189" t="s">
        <v>337</v>
      </c>
      <c r="D2951" s="230">
        <f>D2950/'Summary (banks)'!$D$16</f>
        <v>3.0701549474784209E-4</v>
      </c>
      <c r="E2951" s="230">
        <f>E2950/'Summary (banks)'!$E$16</f>
        <v>0</v>
      </c>
      <c r="F2951" s="230">
        <f>F2950/'Summary (banks)'!$F$16</f>
        <v>0</v>
      </c>
      <c r="G2951" s="230">
        <f>G2950/'Summary (banks)'!$G$16</f>
        <v>0</v>
      </c>
      <c r="H2951" s="230">
        <f>H2950/'Summary (banks)'!$H$16</f>
        <v>0</v>
      </c>
      <c r="I2951" s="230">
        <f>I2950/'Summary (banks)'!$I$16</f>
        <v>0</v>
      </c>
      <c r="J2951" s="230">
        <f>J2950/'Summary (banks)'!$J$16</f>
        <v>0</v>
      </c>
      <c r="K2951" s="230">
        <f>K2950/'Summary (banks)'!$K$16</f>
        <v>0</v>
      </c>
      <c r="L2951" s="230">
        <f>L2950/'Summary (banks)'!$L$16</f>
        <v>2.3004038992984906E-3</v>
      </c>
      <c r="M2951" s="230">
        <f>M2950/'Summary (banks)'!$M$16</f>
        <v>3.3143157055799078E-3</v>
      </c>
      <c r="N2951" s="230">
        <f>N2950/'Summary (banks)'!$N$16</f>
        <v>0</v>
      </c>
      <c r="O2951" s="230">
        <f>O2950/'Summary (banks)'!$O$16</f>
        <v>0</v>
      </c>
      <c r="P2951" s="230">
        <f>P2950/'Summary (banks)'!$P$16</f>
        <v>0</v>
      </c>
      <c r="Q2951" s="230">
        <f>Q2950/'Summary (banks)'!$Q$16</f>
        <v>0</v>
      </c>
      <c r="R2951" s="230">
        <f>R2950/'Summary (banks)'!$R$16</f>
        <v>0</v>
      </c>
      <c r="S2951" s="230">
        <f>S2950/'Summary (banks)'!$S$16</f>
        <v>0</v>
      </c>
      <c r="T2951" s="230">
        <f>T2950/'Summary (banks)'!$T$16</f>
        <v>0</v>
      </c>
      <c r="U2951" s="230">
        <f>U2950/'Summary (banks)'!$U$16</f>
        <v>0</v>
      </c>
      <c r="V2951" s="230">
        <f>V2950/'Summary (banks)'!$V$16</f>
        <v>0</v>
      </c>
      <c r="W2951" s="230">
        <f>W2950/'Summary (banks)'!$W$16</f>
        <v>0</v>
      </c>
      <c r="X2951" s="230">
        <f>X2950/'Summary (banks)'!$X$16</f>
        <v>0</v>
      </c>
      <c r="Y2951" s="204"/>
      <c r="Z2951" s="397"/>
    </row>
    <row r="2952" spans="1:26" s="365" customFormat="1" ht="15.75" thickBot="1" x14ac:dyDescent="0.3">
      <c r="A2952" s="683"/>
      <c r="B2952" s="685"/>
      <c r="C2952" s="359" t="s">
        <v>338</v>
      </c>
      <c r="D2952" s="264">
        <f>D2950/'Summary (banks)'!$D$20</f>
        <v>5.4937133663581709E-4</v>
      </c>
      <c r="E2952" s="264">
        <f>E2950/'Summary (banks)'!$E$20</f>
        <v>0</v>
      </c>
      <c r="F2952" s="264">
        <f>F2950/'Summary (banks)'!$F$20</f>
        <v>0</v>
      </c>
      <c r="G2952" s="264">
        <f>G2950/'Summary (banks)'!$G$20</f>
        <v>0</v>
      </c>
      <c r="H2952" s="264">
        <f>H2950/'Summary (banks)'!$H$20</f>
        <v>0</v>
      </c>
      <c r="I2952" s="264">
        <f>I2950/'Summary (banks)'!$I$20</f>
        <v>0</v>
      </c>
      <c r="J2952" s="264">
        <f>J2950/'Summary (banks)'!$J$20</f>
        <v>0</v>
      </c>
      <c r="K2952" s="264">
        <f>K2950/'Summary (banks)'!$K$20</f>
        <v>0</v>
      </c>
      <c r="L2952" s="264">
        <f>L2950/'Summary (banks)'!$L$20</f>
        <v>3.782582642564666E-3</v>
      </c>
      <c r="M2952" s="264">
        <f>M2950/'Summary (banks)'!$M$20</f>
        <v>2.9257829257829257E-2</v>
      </c>
      <c r="N2952" s="264">
        <f>N2950/'Summary (banks)'!$N$20</f>
        <v>0</v>
      </c>
      <c r="O2952" s="264">
        <f>O2950/'Summary (banks)'!$O$20</f>
        <v>0</v>
      </c>
      <c r="P2952" s="264">
        <f>P2950/'Summary (banks)'!$P$20</f>
        <v>0</v>
      </c>
      <c r="Q2952" s="264">
        <f>Q2950/'Summary (banks)'!$Q$20</f>
        <v>0</v>
      </c>
      <c r="R2952" s="264">
        <f>R2950/'Summary (banks)'!$R$20</f>
        <v>0</v>
      </c>
      <c r="S2952" s="264">
        <f>S2950/'Summary (banks)'!$S$20</f>
        <v>0</v>
      </c>
      <c r="T2952" s="264">
        <f>T2950/'Summary (banks)'!$T$20</f>
        <v>0</v>
      </c>
      <c r="U2952" s="264">
        <f>U2950/'Summary (banks)'!$U$20</f>
        <v>0</v>
      </c>
      <c r="V2952" s="264">
        <f>V2950/'Summary (banks)'!$V$20</f>
        <v>0</v>
      </c>
      <c r="W2952" s="264">
        <f>W2950/'Summary (banks)'!$W$20</f>
        <v>0</v>
      </c>
      <c r="X2952" s="264">
        <f>X2950/'Summary (banks)'!$X$20</f>
        <v>0</v>
      </c>
      <c r="Y2952" s="360"/>
      <c r="Z2952" s="397"/>
    </row>
    <row r="2953" spans="1:26" s="230" customFormat="1" ht="15" customHeight="1" thickTop="1" thickBot="1" x14ac:dyDescent="0.3">
      <c r="A2953" s="683"/>
      <c r="B2953" s="685"/>
      <c r="C2953" s="190" t="s">
        <v>405</v>
      </c>
      <c r="D2953" s="188"/>
      <c r="E2953" s="190"/>
      <c r="F2953" s="190"/>
      <c r="G2953" s="190"/>
      <c r="H2953" s="188"/>
      <c r="I2953" s="188"/>
      <c r="J2953" s="190"/>
      <c r="K2953" s="190"/>
      <c r="L2953" s="190"/>
      <c r="M2953" s="190"/>
      <c r="N2953" s="190"/>
      <c r="O2953" s="190"/>
      <c r="P2953" s="188"/>
      <c r="Q2953" s="188"/>
      <c r="R2953" s="190"/>
      <c r="S2953" s="190"/>
      <c r="T2953" s="188"/>
      <c r="U2953" s="188"/>
      <c r="V2953" s="188"/>
      <c r="W2953" s="188"/>
      <c r="X2953" s="188"/>
      <c r="Y2953" s="190"/>
      <c r="Z2953" s="405"/>
    </row>
    <row r="2954" spans="1:26" s="204" customFormat="1" ht="15.75" thickBot="1" x14ac:dyDescent="0.3">
      <c r="A2954" s="683"/>
      <c r="B2954" s="686"/>
      <c r="C2954" s="191" t="s">
        <v>406</v>
      </c>
      <c r="D2954" s="192"/>
      <c r="E2954" s="192"/>
      <c r="F2954" s="192"/>
      <c r="G2954" s="192"/>
      <c r="H2954" s="192"/>
      <c r="I2954" s="192"/>
      <c r="J2954" s="192"/>
      <c r="K2954" s="192"/>
      <c r="L2954" s="192"/>
      <c r="M2954" s="192"/>
      <c r="N2954" s="192"/>
      <c r="O2954" s="192"/>
      <c r="P2954" s="192"/>
      <c r="Q2954" s="192"/>
      <c r="R2954" s="192"/>
      <c r="S2954" s="192"/>
      <c r="T2954" s="192"/>
      <c r="U2954" s="192"/>
      <c r="V2954" s="192"/>
      <c r="W2954" s="192"/>
      <c r="X2954" s="192"/>
      <c r="Y2954" s="192"/>
      <c r="Z2954" s="398"/>
    </row>
    <row r="2955" spans="1:26" s="23" customFormat="1" ht="16.5" thickTop="1" thickBot="1" x14ac:dyDescent="0.3">
      <c r="A2955" s="683"/>
      <c r="B2955" s="687" t="s">
        <v>82</v>
      </c>
      <c r="C2955" s="200" t="s">
        <v>91</v>
      </c>
      <c r="D2955" s="200">
        <f>D2947/D2944</f>
        <v>0.46478873239436619</v>
      </c>
      <c r="E2955" s="200" t="e">
        <f>E2947/E2944</f>
        <v>#DIV/0!</v>
      </c>
      <c r="F2955" s="200" t="e">
        <f t="shared" ref="F2955:X2955" si="207">F2947/F2944</f>
        <v>#DIV/0!</v>
      </c>
      <c r="G2955" s="200" t="e">
        <f t="shared" si="207"/>
        <v>#DIV/0!</v>
      </c>
      <c r="H2955" s="200" t="e">
        <f t="shared" si="207"/>
        <v>#DIV/0!</v>
      </c>
      <c r="I2955" s="200" t="e">
        <f t="shared" si="207"/>
        <v>#DIV/0!</v>
      </c>
      <c r="J2955" s="200" t="e">
        <f t="shared" si="207"/>
        <v>#DIV/0!</v>
      </c>
      <c r="K2955" s="200" t="e">
        <f t="shared" si="207"/>
        <v>#DIV/0!</v>
      </c>
      <c r="L2955" s="200">
        <f t="shared" si="207"/>
        <v>0.46341463414634149</v>
      </c>
      <c r="M2955" s="200">
        <f t="shared" si="207"/>
        <v>0.46666666666666667</v>
      </c>
      <c r="N2955" s="200" t="e">
        <f t="shared" si="207"/>
        <v>#DIV/0!</v>
      </c>
      <c r="O2955" s="200" t="e">
        <f t="shared" si="207"/>
        <v>#DIV/0!</v>
      </c>
      <c r="P2955" s="200" t="e">
        <f t="shared" si="207"/>
        <v>#DIV/0!</v>
      </c>
      <c r="Q2955" s="200" t="e">
        <f t="shared" si="207"/>
        <v>#DIV/0!</v>
      </c>
      <c r="R2955" s="200" t="e">
        <f t="shared" si="207"/>
        <v>#DIV/0!</v>
      </c>
      <c r="S2955" s="200" t="e">
        <f t="shared" si="207"/>
        <v>#DIV/0!</v>
      </c>
      <c r="T2955" s="200" t="e">
        <f t="shared" si="207"/>
        <v>#DIV/0!</v>
      </c>
      <c r="U2955" s="200" t="e">
        <f t="shared" si="207"/>
        <v>#DIV/0!</v>
      </c>
      <c r="V2955" s="200" t="e">
        <f t="shared" si="207"/>
        <v>#DIV/0!</v>
      </c>
      <c r="W2955" s="200" t="e">
        <f t="shared" si="207"/>
        <v>#DIV/0!</v>
      </c>
      <c r="X2955" s="200" t="e">
        <f t="shared" si="207"/>
        <v>#DIV/0!</v>
      </c>
      <c r="Y2955" s="200"/>
      <c r="Z2955" s="406" t="e">
        <f>MEDIAN(E2955:X2955)</f>
        <v>#DIV/0!</v>
      </c>
    </row>
    <row r="2956" spans="1:26" s="204" customFormat="1" ht="15.75" thickBot="1" x14ac:dyDescent="0.3">
      <c r="A2956" s="683"/>
      <c r="B2956" s="688"/>
      <c r="C2956" s="193" t="s">
        <v>407</v>
      </c>
      <c r="Z2956" s="397"/>
    </row>
    <row r="2957" spans="1:26" s="204" customFormat="1" ht="15.75" thickBot="1" x14ac:dyDescent="0.3">
      <c r="A2957" s="683"/>
      <c r="B2957" s="688"/>
      <c r="C2957" s="188" t="s">
        <v>497</v>
      </c>
      <c r="D2957" s="233">
        <f t="shared" ref="D2957:X2957" si="208">D2944/D2950</f>
        <v>0.11024844720496894</v>
      </c>
      <c r="E2957" s="188" t="e">
        <f t="shared" si="208"/>
        <v>#DIV/0!</v>
      </c>
      <c r="F2957" s="188" t="e">
        <f t="shared" si="208"/>
        <v>#DIV/0!</v>
      </c>
      <c r="G2957" s="188" t="e">
        <f t="shared" si="208"/>
        <v>#DIV/0!</v>
      </c>
      <c r="H2957" s="188" t="e">
        <f t="shared" si="208"/>
        <v>#DIV/0!</v>
      </c>
      <c r="I2957" s="188" t="e">
        <f t="shared" si="208"/>
        <v>#DIV/0!</v>
      </c>
      <c r="J2957" s="188" t="e">
        <f t="shared" si="208"/>
        <v>#DIV/0!</v>
      </c>
      <c r="K2957" s="188" t="e">
        <f t="shared" si="208"/>
        <v>#DIV/0!</v>
      </c>
      <c r="L2957" s="188">
        <f t="shared" si="208"/>
        <v>0.13531353135313531</v>
      </c>
      <c r="M2957" s="188">
        <f t="shared" si="208"/>
        <v>8.797653958944282E-2</v>
      </c>
      <c r="N2957" s="188" t="e">
        <f t="shared" si="208"/>
        <v>#DIV/0!</v>
      </c>
      <c r="O2957" s="188" t="e">
        <f t="shared" si="208"/>
        <v>#DIV/0!</v>
      </c>
      <c r="P2957" s="188" t="e">
        <f t="shared" si="208"/>
        <v>#DIV/0!</v>
      </c>
      <c r="Q2957" s="188" t="e">
        <f t="shared" si="208"/>
        <v>#DIV/0!</v>
      </c>
      <c r="R2957" s="188" t="e">
        <f t="shared" si="208"/>
        <v>#DIV/0!</v>
      </c>
      <c r="S2957" s="188" t="e">
        <f t="shared" si="208"/>
        <v>#DIV/0!</v>
      </c>
      <c r="T2957" s="188" t="e">
        <f t="shared" si="208"/>
        <v>#DIV/0!</v>
      </c>
      <c r="U2957" s="188" t="e">
        <f t="shared" si="208"/>
        <v>#DIV/0!</v>
      </c>
      <c r="V2957" s="188" t="e">
        <f t="shared" si="208"/>
        <v>#DIV/0!</v>
      </c>
      <c r="W2957" s="188" t="e">
        <f t="shared" si="208"/>
        <v>#DIV/0!</v>
      </c>
      <c r="X2957" s="188" t="e">
        <f t="shared" si="208"/>
        <v>#DIV/0!</v>
      </c>
      <c r="Y2957" s="188"/>
      <c r="Z2957" s="404"/>
    </row>
    <row r="2958" spans="1:26" s="204" customFormat="1" x14ac:dyDescent="0.25">
      <c r="A2958" s="683"/>
      <c r="B2958" s="688"/>
      <c r="C2958" s="189" t="s">
        <v>445</v>
      </c>
      <c r="D2958" s="234">
        <f>D2957/'Summary (banks)'!$D$81</f>
        <v>2.4518836623879419</v>
      </c>
      <c r="E2958" s="230" t="e">
        <f>E2957/'Summary (banks)'!$E$81</f>
        <v>#DIV/0!</v>
      </c>
      <c r="F2958" s="230" t="e">
        <f>F2957/'Summary (banks)'!$F$81</f>
        <v>#DIV/0!</v>
      </c>
      <c r="G2958" s="230" t="e">
        <f>G2957/'Summary (banks)'!$G$81</f>
        <v>#DIV/0!</v>
      </c>
      <c r="H2958" s="230" t="e">
        <f>H2957/'Summary (banks)'!$H$81</f>
        <v>#DIV/0!</v>
      </c>
      <c r="I2958" s="230" t="e">
        <f>I2957/'Summary (banks)'!$I$81</f>
        <v>#DIV/0!</v>
      </c>
      <c r="J2958" s="230" t="e">
        <f>J2957/'Summary (banks)'!$J$81</f>
        <v>#DIV/0!</v>
      </c>
      <c r="K2958" s="230" t="e">
        <f>K2957/'Summary (banks)'!$K$81</f>
        <v>#DIV/0!</v>
      </c>
      <c r="L2958" s="230">
        <f>L2957/'Summary (banks)'!$L$81</f>
        <v>2.9165369163327721</v>
      </c>
      <c r="M2958" s="230">
        <f>M2957/'Summary (banks)'!$M$81</f>
        <v>1.3706302587430352</v>
      </c>
      <c r="N2958" s="230" t="e">
        <f>N2957/'Summary (banks)'!$N$81</f>
        <v>#DIV/0!</v>
      </c>
      <c r="O2958" s="230" t="e">
        <f>O2957/'Summary (banks)'!$O$81</f>
        <v>#DIV/0!</v>
      </c>
      <c r="P2958" s="230" t="e">
        <f>P2957/'Summary (banks)'!$P$81</f>
        <v>#DIV/0!</v>
      </c>
      <c r="Q2958" s="230" t="e">
        <f>Q2957/'Summary (banks)'!$Q$81</f>
        <v>#DIV/0!</v>
      </c>
      <c r="R2958" s="230" t="e">
        <f>R2957/'Summary (banks)'!$R$81</f>
        <v>#DIV/0!</v>
      </c>
      <c r="S2958" s="230" t="e">
        <f>S2957/'Summary (banks)'!$S$81</f>
        <v>#DIV/0!</v>
      </c>
      <c r="T2958" s="230" t="e">
        <f>T2957/'Summary (banks)'!$T$81</f>
        <v>#DIV/0!</v>
      </c>
      <c r="U2958" s="230" t="e">
        <f>U2957/'Summary (banks)'!$U$81</f>
        <v>#DIV/0!</v>
      </c>
      <c r="V2958" s="230" t="e">
        <f>V2957/'Summary (banks)'!$V$81</f>
        <v>#DIV/0!</v>
      </c>
      <c r="W2958" s="230" t="e">
        <f>W2957/'Summary (banks)'!$W$81</f>
        <v>#DIV/0!</v>
      </c>
      <c r="X2958" s="230" t="e">
        <f>X2957/'Summary (banks)'!$X$81</f>
        <v>#DIV/0!</v>
      </c>
      <c r="Z2958" s="397"/>
    </row>
    <row r="2959" spans="1:26" s="364" customFormat="1" x14ac:dyDescent="0.25">
      <c r="A2959" s="683"/>
      <c r="B2959" s="688"/>
      <c r="C2959" s="359" t="s">
        <v>446</v>
      </c>
      <c r="D2959" s="363">
        <f>D2957/'Summary (banks)'!$D$84</f>
        <v>1.9093925690818938</v>
      </c>
      <c r="E2959" s="264" t="e">
        <f>E2957/'Summary (banks)'!$E$84</f>
        <v>#DIV/0!</v>
      </c>
      <c r="F2959" s="264" t="e">
        <f>F2957/'Summary (banks)'!$F$84</f>
        <v>#DIV/0!</v>
      </c>
      <c r="G2959" s="264" t="e">
        <f>G2957/'Summary (banks)'!$G$84</f>
        <v>#DIV/0!</v>
      </c>
      <c r="H2959" s="264" t="e">
        <f>H2957/'Summary (banks)'!$H$84</f>
        <v>#DIV/0!</v>
      </c>
      <c r="I2959" s="264" t="e">
        <f>I2957/'Summary (banks)'!$I$84</f>
        <v>#DIV/0!</v>
      </c>
      <c r="J2959" s="264" t="e">
        <f>J2957/'Summary (banks)'!$J$84</f>
        <v>#DIV/0!</v>
      </c>
      <c r="K2959" s="264" t="e">
        <f>K2957/'Summary (banks)'!$K$84</f>
        <v>#DIV/0!</v>
      </c>
      <c r="L2959" s="264">
        <f>L2957/'Summary (banks)'!$L$84</f>
        <v>2.4313941488361488</v>
      </c>
      <c r="M2959" s="264">
        <f>M2957/'Summary (banks)'!$M$84</f>
        <v>0.59372702311230807</v>
      </c>
      <c r="N2959" s="264" t="e">
        <f>N2957/'Summary (banks)'!$N$84</f>
        <v>#DIV/0!</v>
      </c>
      <c r="O2959" s="264" t="e">
        <f>O2957/'Summary (banks)'!$O$84</f>
        <v>#DIV/0!</v>
      </c>
      <c r="P2959" s="264" t="e">
        <f>P2957/'Summary (banks)'!$P$84</f>
        <v>#DIV/0!</v>
      </c>
      <c r="Q2959" s="264" t="e">
        <f>Q2957/'Summary (banks)'!$Q$84</f>
        <v>#DIV/0!</v>
      </c>
      <c r="R2959" s="264" t="e">
        <f>R2957/'Summary (banks)'!$R$84</f>
        <v>#DIV/0!</v>
      </c>
      <c r="S2959" s="264" t="e">
        <f>S2957/'Summary (banks)'!$S$84</f>
        <v>#DIV/0!</v>
      </c>
      <c r="T2959" s="264" t="e">
        <f>T2957/'Summary (banks)'!$T$84</f>
        <v>#DIV/0!</v>
      </c>
      <c r="U2959" s="264" t="e">
        <f>U2957/'Summary (banks)'!$U$84</f>
        <v>#DIV/0!</v>
      </c>
      <c r="V2959" s="264" t="e">
        <f>V2957/'Summary (banks)'!$V$84</f>
        <v>#DIV/0!</v>
      </c>
      <c r="W2959" s="264" t="e">
        <f>W2957/'Summary (banks)'!$W$84</f>
        <v>#DIV/0!</v>
      </c>
      <c r="X2959" s="264" t="e">
        <f>X2957/'Summary (banks)'!$X$84</f>
        <v>#DIV/0!</v>
      </c>
      <c r="Y2959" s="360"/>
      <c r="Z2959" s="397"/>
    </row>
    <row r="2960" spans="1:26" s="204" customFormat="1" ht="15.75" thickBot="1" x14ac:dyDescent="0.3">
      <c r="A2960" s="683"/>
      <c r="B2960" s="688"/>
      <c r="C2960" s="372" t="s">
        <v>447</v>
      </c>
      <c r="D2960" s="234">
        <f>D2957/'Summary (banks)'!$D$92</f>
        <v>2.6396336725235221</v>
      </c>
      <c r="E2960" s="230" t="e">
        <f>E2957/'Summary (banks)'!$E$86</f>
        <v>#DIV/0!</v>
      </c>
      <c r="F2960" s="230" t="e">
        <f>F2957/'Summary (banks)'!$F$86</f>
        <v>#DIV/0!</v>
      </c>
      <c r="G2960" s="230" t="e">
        <f>G2957/'Summary (banks)'!$G$86</f>
        <v>#DIV/0!</v>
      </c>
      <c r="H2960" s="230" t="e">
        <f>H2957/'Summary (banks)'!$H$86</f>
        <v>#DIV/0!</v>
      </c>
      <c r="I2960" s="230" t="e">
        <f>I2957/'Summary (banks)'!$I$86</f>
        <v>#DIV/0!</v>
      </c>
      <c r="J2960" s="230" t="e">
        <f>J2957/'Summary (banks)'!$J$86</f>
        <v>#DIV/0!</v>
      </c>
      <c r="K2960" s="230" t="e">
        <f>K2957/'Summary (banks)'!$K$86</f>
        <v>#DIV/0!</v>
      </c>
      <c r="L2960" s="230">
        <f>L2957/'Summary (banks)'!$L$86</f>
        <v>0.51897074953396971</v>
      </c>
      <c r="M2960" s="230">
        <f>M2957/'Summary (banks)'!$M$86</f>
        <v>0.68108153615176314</v>
      </c>
      <c r="N2960" s="230" t="e">
        <f>N2957/'Summary (banks)'!$N$86</f>
        <v>#DIV/0!</v>
      </c>
      <c r="O2960" s="230" t="e">
        <f>O2957/'Summary (banks)'!$O$86</f>
        <v>#DIV/0!</v>
      </c>
      <c r="P2960" s="230" t="e">
        <f>P2957/'Summary (banks)'!$P$86</f>
        <v>#DIV/0!</v>
      </c>
      <c r="Q2960" s="230" t="e">
        <f>Q2957/'Summary (banks)'!$Q$86</f>
        <v>#DIV/0!</v>
      </c>
      <c r="R2960" s="230" t="e">
        <f>R2957/'Summary (banks)'!$R$86</f>
        <v>#DIV/0!</v>
      </c>
      <c r="S2960" s="230" t="e">
        <f>S2957/'Summary (banks)'!$S$86</f>
        <v>#DIV/0!</v>
      </c>
      <c r="T2960" s="230" t="e">
        <f>T2957/'Summary (banks)'!$T$86</f>
        <v>#DIV/0!</v>
      </c>
      <c r="U2960" s="230" t="e">
        <f>U2957/'Summary (banks)'!$U$86</f>
        <v>#DIV/0!</v>
      </c>
      <c r="V2960" s="230" t="e">
        <f>V2957/'Summary (banks)'!$V$86</f>
        <v>#DIV/0!</v>
      </c>
      <c r="W2960" s="230" t="e">
        <f>W2957/'Summary (banks)'!$W$86</f>
        <v>#DIV/0!</v>
      </c>
      <c r="X2960" s="230" t="e">
        <f>X2957/'Summary (banks)'!$X$86</f>
        <v>#DIV/0!</v>
      </c>
      <c r="Z2960" s="397"/>
    </row>
    <row r="2961" spans="1:26" s="230" customFormat="1" ht="15.75" thickBot="1" x14ac:dyDescent="0.3">
      <c r="A2961" s="683"/>
      <c r="B2961" s="688"/>
      <c r="C2961" s="201" t="s">
        <v>498</v>
      </c>
      <c r="D2961" s="201">
        <f t="shared" ref="D2961:X2961" si="209">D2944/D2941</f>
        <v>0.47651006711409394</v>
      </c>
      <c r="E2961" s="201" t="e">
        <f t="shared" si="209"/>
        <v>#DIV/0!</v>
      </c>
      <c r="F2961" s="201" t="e">
        <f t="shared" si="209"/>
        <v>#DIV/0!</v>
      </c>
      <c r="G2961" s="201" t="e">
        <f t="shared" si="209"/>
        <v>#DIV/0!</v>
      </c>
      <c r="H2961" s="201" t="e">
        <f t="shared" si="209"/>
        <v>#DIV/0!</v>
      </c>
      <c r="I2961" s="201" t="e">
        <f t="shared" si="209"/>
        <v>#DIV/0!</v>
      </c>
      <c r="J2961" s="201" t="e">
        <f t="shared" si="209"/>
        <v>#DIV/0!</v>
      </c>
      <c r="K2961" s="201" t="e">
        <f t="shared" si="209"/>
        <v>#DIV/0!</v>
      </c>
      <c r="L2961" s="201">
        <f t="shared" si="209"/>
        <v>0.52564102564102566</v>
      </c>
      <c r="M2961" s="201">
        <f t="shared" si="209"/>
        <v>0.42253521126760563</v>
      </c>
      <c r="N2961" s="201" t="e">
        <f t="shared" si="209"/>
        <v>#DIV/0!</v>
      </c>
      <c r="O2961" s="201" t="e">
        <f t="shared" si="209"/>
        <v>#DIV/0!</v>
      </c>
      <c r="P2961" s="201" t="e">
        <f t="shared" si="209"/>
        <v>#DIV/0!</v>
      </c>
      <c r="Q2961" s="201" t="e">
        <f t="shared" si="209"/>
        <v>#DIV/0!</v>
      </c>
      <c r="R2961" s="201" t="e">
        <f t="shared" si="209"/>
        <v>#DIV/0!</v>
      </c>
      <c r="S2961" s="201" t="e">
        <f t="shared" si="209"/>
        <v>#DIV/0!</v>
      </c>
      <c r="T2961" s="201" t="e">
        <f t="shared" si="209"/>
        <v>#DIV/0!</v>
      </c>
      <c r="U2961" s="201" t="e">
        <f t="shared" si="209"/>
        <v>#DIV/0!</v>
      </c>
      <c r="V2961" s="201" t="e">
        <f t="shared" si="209"/>
        <v>#DIV/0!</v>
      </c>
      <c r="W2961" s="201" t="e">
        <f t="shared" si="209"/>
        <v>#DIV/0!</v>
      </c>
      <c r="X2961" s="201" t="e">
        <f t="shared" si="209"/>
        <v>#DIV/0!</v>
      </c>
      <c r="Y2961" s="201"/>
      <c r="Z2961" s="407"/>
    </row>
    <row r="2962" spans="1:26" s="230" customFormat="1" x14ac:dyDescent="0.25">
      <c r="A2962" s="683"/>
      <c r="B2962" s="688"/>
      <c r="C2962" s="382" t="s">
        <v>445</v>
      </c>
      <c r="D2962" s="230">
        <f>D2961/'Summary (banks)'!$D$94</f>
        <v>2.4674942431660258</v>
      </c>
      <c r="E2962" s="230" t="e">
        <f>E2961/'Summary (banks)'!$E$94</f>
        <v>#DIV/0!</v>
      </c>
      <c r="F2962" s="230" t="e">
        <f>F2961/'Summary (banks)'!$F$94</f>
        <v>#DIV/0!</v>
      </c>
      <c r="G2962" s="230" t="e">
        <f>G2961/'Summary (banks)'!$G$94</f>
        <v>#DIV/0!</v>
      </c>
      <c r="H2962" s="230" t="e">
        <f>H2961/'Summary (banks)'!$H$94</f>
        <v>#DIV/0!</v>
      </c>
      <c r="I2962" s="230" t="e">
        <f>I2961/'Summary (banks)'!$I$94</f>
        <v>#DIV/0!</v>
      </c>
      <c r="J2962" s="230" t="e">
        <f>J2961/'Summary (banks)'!$J$94</f>
        <v>#DIV/0!</v>
      </c>
      <c r="K2962" s="230" t="e">
        <f>K2961/'Summary (banks)'!$K$94</f>
        <v>#DIV/0!</v>
      </c>
      <c r="L2962" s="230">
        <f>L2961/'Summary (banks)'!$L$94</f>
        <v>2.2056967469338606</v>
      </c>
      <c r="M2962" s="230">
        <f>M2961/'Summary (banks)'!$M$94</f>
        <v>1.5268595217580467</v>
      </c>
      <c r="N2962" s="230" t="e">
        <f>N2961/'Summary (banks)'!$N$94</f>
        <v>#DIV/0!</v>
      </c>
      <c r="O2962" s="230" t="e">
        <f>O2961/'Summary (banks)'!$O$94</f>
        <v>#DIV/0!</v>
      </c>
      <c r="P2962" s="230" t="e">
        <f>P2961/'Summary (banks)'!$P$94</f>
        <v>#DIV/0!</v>
      </c>
      <c r="Q2962" s="230" t="e">
        <f>Q2961/'Summary (banks)'!$Q$94</f>
        <v>#DIV/0!</v>
      </c>
      <c r="R2962" s="230" t="e">
        <f>R2961/'Summary (banks)'!$R$94</f>
        <v>#DIV/0!</v>
      </c>
      <c r="S2962" s="230" t="e">
        <f>S2961/'Summary (banks)'!$S$94</f>
        <v>#DIV/0!</v>
      </c>
      <c r="T2962" s="230" t="e">
        <f>T2961/'Summary (banks)'!$T$94</f>
        <v>#DIV/0!</v>
      </c>
      <c r="U2962" s="230" t="e">
        <f>U2961/'Summary (banks)'!$U$94</f>
        <v>#DIV/0!</v>
      </c>
      <c r="V2962" s="230" t="e">
        <f>V2961/'Summary (banks)'!$V$94</f>
        <v>#DIV/0!</v>
      </c>
      <c r="W2962" s="230" t="e">
        <f>W2961/'Summary (banks)'!$W$94</f>
        <v>#DIV/0!</v>
      </c>
      <c r="X2962" s="230" t="e">
        <f>X2961/'Summary (banks)'!$X$94</f>
        <v>#DIV/0!</v>
      </c>
      <c r="Z2962" s="399"/>
    </row>
    <row r="2963" spans="1:26" s="386" customFormat="1" x14ac:dyDescent="0.25">
      <c r="A2963" s="683"/>
      <c r="B2963" s="688"/>
      <c r="C2963" s="383" t="s">
        <v>446</v>
      </c>
      <c r="D2963" s="264">
        <f>D2961/'Summary (banks)'!$D$97</f>
        <v>1.8047776329250687</v>
      </c>
      <c r="E2963" s="264" t="e">
        <f>E2961/'Summary (banks)'!$E$97</f>
        <v>#DIV/0!</v>
      </c>
      <c r="F2963" s="264" t="e">
        <f>F2961/'Summary (banks)'!$F$97</f>
        <v>#DIV/0!</v>
      </c>
      <c r="G2963" s="264" t="e">
        <f>G2961/'Summary (banks)'!$G$97</f>
        <v>#DIV/0!</v>
      </c>
      <c r="H2963" s="264" t="e">
        <f>H2961/'Summary (banks)'!$H$97</f>
        <v>#DIV/0!</v>
      </c>
      <c r="I2963" s="264" t="e">
        <f>I2961/'Summary (banks)'!$I$97</f>
        <v>#DIV/0!</v>
      </c>
      <c r="J2963" s="264" t="e">
        <f>J2961/'Summary (banks)'!$J$97</f>
        <v>#DIV/0!</v>
      </c>
      <c r="K2963" s="264" t="e">
        <f>K2961/'Summary (banks)'!$K$97</f>
        <v>#DIV/0!</v>
      </c>
      <c r="L2963" s="264">
        <f>L2961/'Summary (banks)'!$L$97</f>
        <v>1.5972035292358306</v>
      </c>
      <c r="M2963" s="264">
        <f>M2961/'Summary (banks)'!$M$97</f>
        <v>1.1611766720764658</v>
      </c>
      <c r="N2963" s="264" t="e">
        <f>N2961/'Summary (banks)'!$N$97</f>
        <v>#DIV/0!</v>
      </c>
      <c r="O2963" s="264" t="e">
        <f>O2961/'Summary (banks)'!$O$97</f>
        <v>#DIV/0!</v>
      </c>
      <c r="P2963" s="264" t="e">
        <f>P2961/'Summary (banks)'!$P$97</f>
        <v>#DIV/0!</v>
      </c>
      <c r="Q2963" s="264" t="e">
        <f>Q2961/'Summary (banks)'!$Q$97</f>
        <v>#DIV/0!</v>
      </c>
      <c r="R2963" s="264" t="e">
        <f>R2961/'Summary (banks)'!$R$97</f>
        <v>#DIV/0!</v>
      </c>
      <c r="S2963" s="264" t="e">
        <f>S2961/'Summary (banks)'!$S$97</f>
        <v>#DIV/0!</v>
      </c>
      <c r="T2963" s="264" t="e">
        <f>T2961/'Summary (banks)'!$T$97</f>
        <v>#DIV/0!</v>
      </c>
      <c r="U2963" s="264" t="e">
        <f>U2961/'Summary (banks)'!$U$97</f>
        <v>#DIV/0!</v>
      </c>
      <c r="V2963" s="264" t="e">
        <f>V2961/'Summary (banks)'!$V$97</f>
        <v>#DIV/0!</v>
      </c>
      <c r="W2963" s="264" t="e">
        <f>W2961/'Summary (banks)'!$W$97</f>
        <v>#DIV/0!</v>
      </c>
      <c r="X2963" s="264" t="e">
        <f>X2961/'Summary (banks)'!$X$97</f>
        <v>#DIV/0!</v>
      </c>
      <c r="Y2963" s="264"/>
      <c r="Z2963" s="399"/>
    </row>
    <row r="2964" spans="1:26" s="230" customFormat="1" x14ac:dyDescent="0.25">
      <c r="A2964" s="683"/>
      <c r="B2964" s="688"/>
      <c r="C2964" s="385" t="s">
        <v>447</v>
      </c>
      <c r="D2964" s="230">
        <f>D2961/'Summary (banks)'!$D$105</f>
        <v>2.196433331877969</v>
      </c>
      <c r="E2964" s="230" t="e">
        <f>E2961/'Summary (banks)'!$E$99</f>
        <v>#DIV/0!</v>
      </c>
      <c r="F2964" s="230" t="e">
        <f>F2961/'Summary (banks)'!$F$99</f>
        <v>#DIV/0!</v>
      </c>
      <c r="G2964" s="230" t="e">
        <f>G2961/'Summary (banks)'!$G$99</f>
        <v>#DIV/0!</v>
      </c>
      <c r="H2964" s="230" t="e">
        <f>H2961/'Summary (banks)'!$H$99</f>
        <v>#DIV/0!</v>
      </c>
      <c r="I2964" s="230" t="e">
        <f>I2961/'Summary (banks)'!$I$99</f>
        <v>#DIV/0!</v>
      </c>
      <c r="J2964" s="230" t="e">
        <f>J2961/'Summary (banks)'!$J$99</f>
        <v>#DIV/0!</v>
      </c>
      <c r="K2964" s="230" t="e">
        <f>K2961/'Summary (banks)'!$K$99</f>
        <v>#DIV/0!</v>
      </c>
      <c r="L2964" s="230">
        <f>L2961/'Summary (banks)'!$L$99</f>
        <v>1.0175971569414193</v>
      </c>
      <c r="M2964" s="230">
        <f>M2961/'Summary (banks)'!$M$99</f>
        <v>1.1179998652200283</v>
      </c>
      <c r="N2964" s="230" t="e">
        <f>N2961/'Summary (banks)'!$N$99</f>
        <v>#DIV/0!</v>
      </c>
      <c r="O2964" s="230" t="e">
        <f>O2961/'Summary (banks)'!$O$99</f>
        <v>#DIV/0!</v>
      </c>
      <c r="P2964" s="230" t="e">
        <f>P2961/'Summary (banks)'!$P$99</f>
        <v>#DIV/0!</v>
      </c>
      <c r="Q2964" s="230" t="e">
        <f>Q2961/'Summary (banks)'!$Q$99</f>
        <v>#DIV/0!</v>
      </c>
      <c r="R2964" s="230" t="e">
        <f>R2961/'Summary (banks)'!$R$99</f>
        <v>#DIV/0!</v>
      </c>
      <c r="S2964" s="230" t="e">
        <f>S2961/'Summary (banks)'!$S$99</f>
        <v>#DIV/0!</v>
      </c>
      <c r="T2964" s="230" t="e">
        <f>T2961/'Summary (banks)'!$T$99</f>
        <v>#DIV/0!</v>
      </c>
      <c r="U2964" s="230" t="e">
        <f>U2961/'Summary (banks)'!$U$99</f>
        <v>#DIV/0!</v>
      </c>
      <c r="V2964" s="230" t="e">
        <f>V2961/'Summary (banks)'!$V$99</f>
        <v>#DIV/0!</v>
      </c>
      <c r="W2964" s="230" t="e">
        <f>W2961/'Summary (banks)'!$W$99</f>
        <v>#DIV/0!</v>
      </c>
      <c r="X2964" s="230" t="e">
        <f>X2961/'Summary (banks)'!$X$99</f>
        <v>#DIV/0!</v>
      </c>
      <c r="Z2964" s="399"/>
    </row>
    <row r="2965" spans="1:26" s="51" customFormat="1" ht="15.75" thickBot="1" x14ac:dyDescent="0.3">
      <c r="A2965" s="422"/>
      <c r="B2965" s="423"/>
      <c r="C2965" s="424"/>
      <c r="D2965" s="425"/>
      <c r="E2965" s="426"/>
      <c r="F2965" s="426"/>
      <c r="G2965" s="426"/>
      <c r="H2965" s="426"/>
      <c r="I2965" s="426"/>
      <c r="J2965" s="426"/>
      <c r="K2965" s="426"/>
      <c r="L2965" s="426"/>
      <c r="M2965" s="426"/>
      <c r="N2965" s="426"/>
      <c r="O2965" s="426"/>
      <c r="P2965" s="426"/>
      <c r="Q2965" s="426"/>
      <c r="R2965" s="426"/>
      <c r="S2965" s="426"/>
      <c r="T2965" s="426"/>
      <c r="U2965" s="426"/>
      <c r="V2965" s="426"/>
      <c r="W2965" s="426"/>
      <c r="X2965" s="426"/>
      <c r="Y2965" s="97"/>
      <c r="Z2965" s="97"/>
    </row>
    <row r="2966" spans="1:26" s="204" customFormat="1" ht="15.75" thickBot="1" x14ac:dyDescent="0.3">
      <c r="A2966" s="682" t="s">
        <v>130</v>
      </c>
      <c r="B2966" s="684" t="s">
        <v>331</v>
      </c>
      <c r="C2966" s="188" t="s">
        <v>2</v>
      </c>
      <c r="D2966" s="203">
        <f>SUM(E2966:X2966)</f>
        <v>298.96320000000003</v>
      </c>
      <c r="E2966" s="203">
        <f>HSBC!C42</f>
        <v>91.963200000000001</v>
      </c>
      <c r="F2966" s="203"/>
      <c r="G2966" s="203"/>
      <c r="H2966" s="203"/>
      <c r="I2966" s="203"/>
      <c r="J2966" s="188"/>
      <c r="K2966" s="188"/>
      <c r="L2966" s="188"/>
      <c r="M2966" s="188"/>
      <c r="N2966" s="188"/>
      <c r="O2966" s="188">
        <f>'Deutsche Bank'!C38</f>
        <v>27</v>
      </c>
      <c r="P2966" s="188"/>
      <c r="Q2966" s="188"/>
      <c r="R2966" s="188"/>
      <c r="S2966" s="188">
        <f>Rabobank!D31</f>
        <v>180</v>
      </c>
      <c r="T2966" s="188"/>
      <c r="U2966" s="188"/>
      <c r="V2966" s="188"/>
      <c r="W2966" s="188"/>
      <c r="X2966" s="188"/>
      <c r="Y2966" s="188"/>
      <c r="Z2966" s="404"/>
    </row>
    <row r="2967" spans="1:26" s="23" customFormat="1" x14ac:dyDescent="0.25">
      <c r="A2967" s="683"/>
      <c r="B2967" s="685"/>
      <c r="C2967" s="189" t="s">
        <v>333</v>
      </c>
      <c r="D2967" s="230">
        <f>D2966/'Summary (banks)'!$D$3</f>
        <v>6.1211845177323778E-4</v>
      </c>
      <c r="E2967" s="230">
        <f>E2966/'Summary (banks)'!$E$3</f>
        <v>1.705685618729097E-3</v>
      </c>
      <c r="F2967" s="230">
        <f>F2966/'Summary (banks)'!$F$3</f>
        <v>0</v>
      </c>
      <c r="G2967" s="230">
        <f>G2966/'Summary (banks)'!$G$3</f>
        <v>0</v>
      </c>
      <c r="H2967" s="230">
        <f>H2966/'Summary (banks)'!$H$3</f>
        <v>0</v>
      </c>
      <c r="I2967" s="230">
        <f>I2966/'Summary (banks)'!$I$3</f>
        <v>0</v>
      </c>
      <c r="J2967" s="230">
        <f>J2966/'Summary (banks)'!$J$3</f>
        <v>0</v>
      </c>
      <c r="K2967" s="230">
        <f>K2966/'Summary (banks)'!$K$3</f>
        <v>0</v>
      </c>
      <c r="L2967" s="230">
        <f>L2966/'Summary (banks)'!$L$3</f>
        <v>0</v>
      </c>
      <c r="M2967" s="230">
        <f>M2966/'Summary (banks)'!$M$3</f>
        <v>0</v>
      </c>
      <c r="N2967" s="230">
        <f>N2966/'Summary (banks)'!$N$3</f>
        <v>0</v>
      </c>
      <c r="O2967" s="230">
        <f>O2966/'Summary (banks)'!$O$3</f>
        <v>7.7861406696080979E-4</v>
      </c>
      <c r="P2967" s="230">
        <f>P2966/'Summary (banks)'!$P$3</f>
        <v>0</v>
      </c>
      <c r="Q2967" s="230">
        <f>Q2966/'Summary (banks)'!$Q$3</f>
        <v>0</v>
      </c>
      <c r="R2967" s="230">
        <f>R2966/'Summary (banks)'!$R$3</f>
        <v>0</v>
      </c>
      <c r="S2967" s="230">
        <f>S2966/'Summary (banks)'!$S$3</f>
        <v>1.3831258644536652E-2</v>
      </c>
      <c r="T2967" s="230">
        <f>T2966/'Summary (banks)'!$T$3</f>
        <v>0</v>
      </c>
      <c r="U2967" s="230">
        <f>U2966/'Summary (banks)'!$U$3</f>
        <v>0</v>
      </c>
      <c r="V2967" s="230">
        <f>V2966/'Summary (banks)'!$V$3</f>
        <v>0</v>
      </c>
      <c r="W2967" s="230">
        <f>W2966/'Summary (banks)'!$W$3</f>
        <v>0</v>
      </c>
      <c r="X2967" s="230">
        <f>X2966/'Summary (banks)'!$X$3</f>
        <v>0</v>
      </c>
      <c r="Y2967" s="204"/>
      <c r="Z2967" s="397"/>
    </row>
    <row r="2968" spans="1:26" s="360" customFormat="1" ht="15.75" thickBot="1" x14ac:dyDescent="0.3">
      <c r="A2968" s="683"/>
      <c r="B2968" s="685"/>
      <c r="C2968" s="359" t="s">
        <v>334</v>
      </c>
      <c r="D2968" s="264">
        <f>D2966/'Summary (banks)'!$D$7</f>
        <v>1.1661891310845119E-3</v>
      </c>
      <c r="E2968" s="264">
        <f>E2966/'Summary (banks)'!$E$7</f>
        <v>2.2812157538076175E-3</v>
      </c>
      <c r="F2968" s="264">
        <f>F2966/'Summary (banks)'!$F$7</f>
        <v>0</v>
      </c>
      <c r="G2968" s="264">
        <f>G2966/'Summary (banks)'!$G$7</f>
        <v>0</v>
      </c>
      <c r="H2968" s="264">
        <f>H2966/'Summary (banks)'!$H$7</f>
        <v>0</v>
      </c>
      <c r="I2968" s="264">
        <f>I2966/'Summary (banks)'!$I$7</f>
        <v>0</v>
      </c>
      <c r="J2968" s="264">
        <f>J2966/'Summary (banks)'!$J$7</f>
        <v>0</v>
      </c>
      <c r="K2968" s="264">
        <f>K2966/'Summary (banks)'!$K$7</f>
        <v>0</v>
      </c>
      <c r="L2968" s="264">
        <f>L2966/'Summary (banks)'!$L$7</f>
        <v>0</v>
      </c>
      <c r="M2968" s="264">
        <f>M2966/'Summary (banks)'!$M$7</f>
        <v>0</v>
      </c>
      <c r="N2968" s="264">
        <f>N2966/'Summary (banks)'!$N$7</f>
        <v>0</v>
      </c>
      <c r="O2968" s="264">
        <f>O2966/'Summary (banks)'!$O$7</f>
        <v>1.1172259692969753E-3</v>
      </c>
      <c r="P2968" s="264">
        <f>P2966/'Summary (banks)'!$P$7</f>
        <v>0</v>
      </c>
      <c r="Q2968" s="264">
        <f>Q2966/'Summary (banks)'!$Q$7</f>
        <v>0</v>
      </c>
      <c r="R2968" s="264">
        <f>R2966/'Summary (banks)'!$R$7</f>
        <v>0</v>
      </c>
      <c r="S2968" s="264">
        <f>S2966/'Summary (banks)'!$S$7</f>
        <v>4.3467761410287367E-2</v>
      </c>
      <c r="T2968" s="264">
        <f>T2966/'Summary (banks)'!$T$7</f>
        <v>0</v>
      </c>
      <c r="U2968" s="264">
        <f>U2966/'Summary (banks)'!$U$7</f>
        <v>0</v>
      </c>
      <c r="V2968" s="264">
        <f>V2966/'Summary (banks)'!$V$7</f>
        <v>0</v>
      </c>
      <c r="W2968" s="264">
        <f>W2966/'Summary (banks)'!$W$7</f>
        <v>0</v>
      </c>
      <c r="X2968" s="264">
        <f>X2966/'Summary (banks)'!$X$7</f>
        <v>0</v>
      </c>
      <c r="Z2968" s="397"/>
    </row>
    <row r="2969" spans="1:26" s="204" customFormat="1" ht="15.75" thickBot="1" x14ac:dyDescent="0.3">
      <c r="A2969" s="683"/>
      <c r="B2969" s="685"/>
      <c r="C2969" s="188" t="s">
        <v>6</v>
      </c>
      <c r="D2969" s="203">
        <f>SUM(E2969:X2969)</f>
        <v>190.02960000000002</v>
      </c>
      <c r="E2969" s="203">
        <f>HSBC!E42</f>
        <v>73.029600000000002</v>
      </c>
      <c r="F2969" s="203"/>
      <c r="G2969" s="203"/>
      <c r="H2969" s="203"/>
      <c r="I2969" s="203"/>
      <c r="J2969" s="188"/>
      <c r="K2969" s="188"/>
      <c r="L2969" s="188"/>
      <c r="M2969" s="188"/>
      <c r="N2969" s="188"/>
      <c r="O2969" s="188">
        <f>'Deutsche Bank'!E38</f>
        <v>4</v>
      </c>
      <c r="P2969" s="188"/>
      <c r="Q2969" s="188"/>
      <c r="R2969" s="188"/>
      <c r="S2969" s="188">
        <f>Rabobank!F31</f>
        <v>113</v>
      </c>
      <c r="T2969" s="188"/>
      <c r="U2969" s="188"/>
      <c r="V2969" s="188"/>
      <c r="W2969" s="188"/>
      <c r="X2969" s="188"/>
      <c r="Y2969" s="188"/>
      <c r="Z2969" s="404"/>
    </row>
    <row r="2970" spans="1:26" s="23" customFormat="1" x14ac:dyDescent="0.25">
      <c r="A2970" s="683"/>
      <c r="B2970" s="685"/>
      <c r="C2970" s="189" t="s">
        <v>335</v>
      </c>
      <c r="D2970" s="230">
        <f>D2969/'Summary (banks)'!$D$29</f>
        <v>2.0147587923869726E-3</v>
      </c>
      <c r="E2970" s="230">
        <f>E2969/'Summary (banks)'!$E$29</f>
        <v>4.2932103673079987E-3</v>
      </c>
      <c r="F2970" s="230">
        <f>F2969/'Summary (banks)'!$F$29</f>
        <v>0</v>
      </c>
      <c r="G2970" s="230">
        <f>G2969/'Summary (banks)'!$G$29</f>
        <v>0</v>
      </c>
      <c r="H2970" s="230">
        <f>H2969/'Summary (banks)'!$H$29</f>
        <v>0</v>
      </c>
      <c r="I2970" s="230">
        <f>I2969/'Summary (banks)'!$I$29</f>
        <v>0</v>
      </c>
      <c r="J2970" s="230">
        <f>J2969/'Summary (banks)'!$J$29</f>
        <v>0</v>
      </c>
      <c r="K2970" s="230">
        <f>K2969/'Summary (banks)'!$K$29</f>
        <v>0</v>
      </c>
      <c r="L2970" s="230">
        <f>L2969/'Summary (banks)'!$L$29</f>
        <v>0</v>
      </c>
      <c r="M2970" s="230">
        <f>M2969/'Summary (banks)'!$M$29</f>
        <v>0</v>
      </c>
      <c r="N2970" s="230">
        <f>N2969/'Summary (banks)'!$N$29</f>
        <v>0</v>
      </c>
      <c r="O2970" s="230">
        <f>O2969/'Summary (banks)'!$O$29</f>
        <v>-8.0032012805122054E-4</v>
      </c>
      <c r="P2970" s="230">
        <f>P2969/'Summary (banks)'!$P$29</f>
        <v>0</v>
      </c>
      <c r="Q2970" s="230">
        <f>Q2969/'Summary (banks)'!$Q$29</f>
        <v>0</v>
      </c>
      <c r="R2970" s="230">
        <f>R2969/'Summary (banks)'!$R$29</f>
        <v>0</v>
      </c>
      <c r="S2970" s="230">
        <f>S2969/'Summary (banks)'!$S$29</f>
        <v>3.9386545834785638E-2</v>
      </c>
      <c r="T2970" s="230">
        <f>T2969/'Summary (banks)'!$T$29</f>
        <v>0</v>
      </c>
      <c r="U2970" s="230">
        <f>U2969/'Summary (banks)'!$U$29</f>
        <v>0</v>
      </c>
      <c r="V2970" s="230">
        <f>V2969/'Summary (banks)'!$V$29</f>
        <v>0</v>
      </c>
      <c r="W2970" s="230">
        <f>W2969/'Summary (banks)'!$W$29</f>
        <v>0</v>
      </c>
      <c r="X2970" s="230">
        <f>X2969/'Summary (banks)'!$X$29</f>
        <v>0</v>
      </c>
      <c r="Y2970" s="204"/>
      <c r="Z2970" s="397"/>
    </row>
    <row r="2971" spans="1:26" s="360" customFormat="1" ht="15.75" thickBot="1" x14ac:dyDescent="0.3">
      <c r="A2971" s="683"/>
      <c r="B2971" s="685"/>
      <c r="C2971" s="359" t="s">
        <v>336</v>
      </c>
      <c r="D2971" s="264">
        <f>D2969/'Summary (banks)'!$D$33</f>
        <v>2.8075282178821018E-3</v>
      </c>
      <c r="E2971" s="264">
        <f>E2969/'Summary (banks)'!$E$33</f>
        <v>4.1752577319587626E-3</v>
      </c>
      <c r="F2971" s="264">
        <f>F2969/'Summary (banks)'!$F$33</f>
        <v>0</v>
      </c>
      <c r="G2971" s="264">
        <f>G2969/'Summary (banks)'!$G$33</f>
        <v>0</v>
      </c>
      <c r="H2971" s="264">
        <f>H2969/'Summary (banks)'!$H$33</f>
        <v>0</v>
      </c>
      <c r="I2971" s="264">
        <f>I2969/'Summary (banks)'!$I$33</f>
        <v>0</v>
      </c>
      <c r="J2971" s="264">
        <f>J2969/'Summary (banks)'!$J$33</f>
        <v>0</v>
      </c>
      <c r="K2971" s="264">
        <f>K2969/'Summary (banks)'!$K$33</f>
        <v>0</v>
      </c>
      <c r="L2971" s="264">
        <f>L2969/'Summary (banks)'!$L$33</f>
        <v>0</v>
      </c>
      <c r="M2971" s="264">
        <f>M2969/'Summary (banks)'!$M$33</f>
        <v>0</v>
      </c>
      <c r="N2971" s="264">
        <f>N2969/'Summary (banks)'!$N$33</f>
        <v>0</v>
      </c>
      <c r="O2971" s="264">
        <f>O2969/'Summary (banks)'!$O$33</f>
        <v>-5.3262316910785623E-3</v>
      </c>
      <c r="P2971" s="264">
        <f>P2969/'Summary (banks)'!$P$33</f>
        <v>0</v>
      </c>
      <c r="Q2971" s="264">
        <f>Q2969/'Summary (banks)'!$Q$33</f>
        <v>0</v>
      </c>
      <c r="R2971" s="264">
        <f>R2969/'Summary (banks)'!$R$33</f>
        <v>0</v>
      </c>
      <c r="S2971" s="264">
        <f>S2969/'Summary (banks)'!$S$33</f>
        <v>0.14694408322496749</v>
      </c>
      <c r="T2971" s="264">
        <f>T2969/'Summary (banks)'!$T$33</f>
        <v>0</v>
      </c>
      <c r="U2971" s="264">
        <f>U2969/'Summary (banks)'!$U$33</f>
        <v>0</v>
      </c>
      <c r="V2971" s="264">
        <f>V2969/'Summary (banks)'!$V$33</f>
        <v>0</v>
      </c>
      <c r="W2971" s="264">
        <f>W2969/'Summary (banks)'!$W$33</f>
        <v>0</v>
      </c>
      <c r="X2971" s="264">
        <f>X2969/'Summary (banks)'!$X$33</f>
        <v>0</v>
      </c>
      <c r="Z2971" s="397"/>
    </row>
    <row r="2972" spans="1:26" s="204" customFormat="1" ht="15.75" thickBot="1" x14ac:dyDescent="0.3">
      <c r="A2972" s="683"/>
      <c r="B2972" s="685"/>
      <c r="C2972" s="188" t="s">
        <v>400</v>
      </c>
      <c r="D2972" s="203">
        <f>SUM(E2972:X2972)</f>
        <v>49.327199999999998</v>
      </c>
      <c r="E2972" s="203">
        <f>HSBC!F42</f>
        <v>15.327199999999999</v>
      </c>
      <c r="F2972" s="203"/>
      <c r="G2972" s="203"/>
      <c r="H2972" s="203"/>
      <c r="I2972" s="203"/>
      <c r="J2972" s="188"/>
      <c r="K2972" s="188"/>
      <c r="L2972" s="188"/>
      <c r="M2972" s="188"/>
      <c r="N2972" s="188"/>
      <c r="O2972" s="188">
        <f>'Deutsche Bank'!F38</f>
        <v>2</v>
      </c>
      <c r="P2972" s="188"/>
      <c r="Q2972" s="188"/>
      <c r="R2972" s="188"/>
      <c r="S2972" s="188">
        <f>Rabobank!G31</f>
        <v>32</v>
      </c>
      <c r="T2972" s="188"/>
      <c r="U2972" s="188"/>
      <c r="V2972" s="188"/>
      <c r="W2972" s="188"/>
      <c r="X2972" s="188"/>
      <c r="Y2972" s="188"/>
      <c r="Z2972" s="404"/>
    </row>
    <row r="2973" spans="1:26" s="23" customFormat="1" x14ac:dyDescent="0.25">
      <c r="A2973" s="683"/>
      <c r="B2973" s="685"/>
      <c r="C2973" s="189" t="s">
        <v>401</v>
      </c>
      <c r="D2973" s="230">
        <f>D2972/'Summary (banks)'!$D$42</f>
        <v>1.7681657998296729E-3</v>
      </c>
      <c r="E2973" s="230">
        <f>E2972/'Summary (banks)'!$E$42</f>
        <v>5.0520059435364044E-3</v>
      </c>
      <c r="F2973" s="230">
        <f>F2972/'Summary (banks)'!$F$42</f>
        <v>0</v>
      </c>
      <c r="G2973" s="230">
        <f>G2972/'Summary (banks)'!$G$42</f>
        <v>0</v>
      </c>
      <c r="H2973" s="230">
        <f>H2972/'Summary (banks)'!$H$42</f>
        <v>0</v>
      </c>
      <c r="I2973" s="230">
        <f>I2972/'Summary (banks)'!$I$42</f>
        <v>0</v>
      </c>
      <c r="J2973" s="230">
        <f>J2972/'Summary (banks)'!$J$42</f>
        <v>0</v>
      </c>
      <c r="K2973" s="230">
        <f>K2972/'Summary (banks)'!$K$42</f>
        <v>0</v>
      </c>
      <c r="L2973" s="230">
        <f>L2972/'Summary (banks)'!$L$42</f>
        <v>0</v>
      </c>
      <c r="M2973" s="230">
        <f>M2972/'Summary (banks)'!$M$42</f>
        <v>0</v>
      </c>
      <c r="N2973" s="230">
        <f>N2972/'Summary (banks)'!$N$42</f>
        <v>0</v>
      </c>
      <c r="O2973" s="230">
        <f>O2972/'Summary (banks)'!$O$42</f>
        <v>2.3724792408066431E-3</v>
      </c>
      <c r="P2973" s="230">
        <f>P2972/'Summary (banks)'!$P$42</f>
        <v>0</v>
      </c>
      <c r="Q2973" s="230">
        <f>Q2972/'Summary (banks)'!$Q$42</f>
        <v>0</v>
      </c>
      <c r="R2973" s="230">
        <f>R2972/'Summary (banks)'!$R$42</f>
        <v>0</v>
      </c>
      <c r="S2973" s="230">
        <f>S2972/'Summary (banks)'!$S$42</f>
        <v>4.8854961832061068E-2</v>
      </c>
      <c r="T2973" s="230">
        <f>T2972/'Summary (banks)'!$T$42</f>
        <v>0</v>
      </c>
      <c r="U2973" s="230">
        <f>U2972/'Summary (banks)'!$U$42</f>
        <v>0</v>
      </c>
      <c r="V2973" s="230">
        <f>V2972/'Summary (banks)'!$V$42</f>
        <v>0</v>
      </c>
      <c r="W2973" s="230">
        <f>W2972/'Summary (banks)'!$W$42</f>
        <v>0</v>
      </c>
      <c r="X2973" s="230">
        <f>X2972/'Summary (banks)'!$X$42</f>
        <v>0</v>
      </c>
      <c r="Y2973" s="204"/>
      <c r="Z2973" s="397"/>
    </row>
    <row r="2974" spans="1:26" s="360" customFormat="1" ht="15.75" thickBot="1" x14ac:dyDescent="0.3">
      <c r="A2974" s="683"/>
      <c r="B2974" s="685"/>
      <c r="C2974" s="359" t="s">
        <v>402</v>
      </c>
      <c r="D2974" s="264">
        <f>D2972/'Summary (banks)'!$D$46</f>
        <v>2.6468577056259195E-3</v>
      </c>
      <c r="E2974" s="264">
        <f>E2972/'Summary (banks)'!$E$46</f>
        <v>5.245294662141315E-3</v>
      </c>
      <c r="F2974" s="264">
        <f>F2972/'Summary (banks)'!$F$46</f>
        <v>0</v>
      </c>
      <c r="G2974" s="264">
        <f>G2972/'Summary (banks)'!$G$46</f>
        <v>0</v>
      </c>
      <c r="H2974" s="264">
        <f>H2972/'Summary (banks)'!$H$46</f>
        <v>0</v>
      </c>
      <c r="I2974" s="264">
        <f>I2972/'Summary (banks)'!$I$46</f>
        <v>0</v>
      </c>
      <c r="J2974" s="264">
        <f>J2972/'Summary (banks)'!$J$46</f>
        <v>0</v>
      </c>
      <c r="K2974" s="264">
        <f>K2972/'Summary (banks)'!$K$46</f>
        <v>0</v>
      </c>
      <c r="L2974" s="264">
        <f>L2972/'Summary (banks)'!$L$46</f>
        <v>0</v>
      </c>
      <c r="M2974" s="264">
        <f>M2972/'Summary (banks)'!$M$46</f>
        <v>0</v>
      </c>
      <c r="N2974" s="264">
        <f>N2972/'Summary (banks)'!$N$46</f>
        <v>0</v>
      </c>
      <c r="O2974" s="264">
        <f>O2972/'Summary (banks)'!$O$46</f>
        <v>1.5987210231814548E-3</v>
      </c>
      <c r="P2974" s="264">
        <f>P2972/'Summary (banks)'!$P$46</f>
        <v>0</v>
      </c>
      <c r="Q2974" s="264">
        <f>Q2972/'Summary (banks)'!$Q$46</f>
        <v>0</v>
      </c>
      <c r="R2974" s="264">
        <f>R2972/'Summary (banks)'!$R$46</f>
        <v>0</v>
      </c>
      <c r="S2974" s="264">
        <f>S2972/'Summary (banks)'!$S$46</f>
        <v>7.4245939675174011E-2</v>
      </c>
      <c r="T2974" s="264">
        <f>T2972/'Summary (banks)'!$T$46</f>
        <v>0</v>
      </c>
      <c r="U2974" s="264">
        <f>U2972/'Summary (banks)'!$U$46</f>
        <v>0</v>
      </c>
      <c r="V2974" s="264">
        <f>V2972/'Summary (banks)'!$V$46</f>
        <v>0</v>
      </c>
      <c r="W2974" s="264">
        <f>W2972/'Summary (banks)'!$W$46</f>
        <v>0</v>
      </c>
      <c r="X2974" s="264">
        <f>X2972/'Summary (banks)'!$X$46</f>
        <v>0</v>
      </c>
      <c r="Z2974" s="397"/>
    </row>
    <row r="2975" spans="1:26" s="204" customFormat="1" ht="15.75" thickBot="1" x14ac:dyDescent="0.3">
      <c r="A2975" s="683"/>
      <c r="B2975" s="685"/>
      <c r="C2975" s="188" t="s">
        <v>3</v>
      </c>
      <c r="D2975" s="188">
        <f>SUM(E2975:X2975)</f>
        <v>560</v>
      </c>
      <c r="E2975" s="188">
        <f>HSBC!D42</f>
        <v>221</v>
      </c>
      <c r="F2975" s="188"/>
      <c r="G2975" s="188"/>
      <c r="H2975" s="188"/>
      <c r="I2975" s="188"/>
      <c r="J2975" s="188"/>
      <c r="K2975" s="188"/>
      <c r="L2975" s="188"/>
      <c r="M2975" s="188"/>
      <c r="N2975" s="188"/>
      <c r="O2975" s="188">
        <f>'Deutsche Bank'!D38</f>
        <v>28</v>
      </c>
      <c r="P2975" s="188"/>
      <c r="Q2975" s="188"/>
      <c r="R2975" s="188"/>
      <c r="S2975" s="188">
        <f>Rabobank!E31</f>
        <v>311</v>
      </c>
      <c r="T2975" s="188"/>
      <c r="U2975" s="188"/>
      <c r="V2975" s="188"/>
      <c r="W2975" s="188"/>
      <c r="X2975" s="188"/>
      <c r="Y2975" s="188"/>
      <c r="Z2975" s="404"/>
    </row>
    <row r="2976" spans="1:26" s="23" customFormat="1" x14ac:dyDescent="0.25">
      <c r="A2976" s="683"/>
      <c r="B2976" s="685"/>
      <c r="C2976" s="189" t="s">
        <v>337</v>
      </c>
      <c r="D2976" s="230">
        <f>D2975/'Summary (banks)'!$D$16</f>
        <v>2.6696999543290617E-4</v>
      </c>
      <c r="E2976" s="230">
        <f>E2975/'Summary (banks)'!$E$16</f>
        <v>8.5343342833090049E-4</v>
      </c>
      <c r="F2976" s="230">
        <f>F2975/'Summary (banks)'!$F$16</f>
        <v>0</v>
      </c>
      <c r="G2976" s="230">
        <f>G2975/'Summary (banks)'!$G$16</f>
        <v>0</v>
      </c>
      <c r="H2976" s="230">
        <f>H2975/'Summary (banks)'!$H$16</f>
        <v>0</v>
      </c>
      <c r="I2976" s="230">
        <f>I2975/'Summary (banks)'!$I$16</f>
        <v>0</v>
      </c>
      <c r="J2976" s="230">
        <f>J2975/'Summary (banks)'!$J$16</f>
        <v>0</v>
      </c>
      <c r="K2976" s="230">
        <f>K2975/'Summary (banks)'!$K$16</f>
        <v>0</v>
      </c>
      <c r="L2976" s="230">
        <f>L2975/'Summary (banks)'!$L$16</f>
        <v>0</v>
      </c>
      <c r="M2976" s="230">
        <f>M2975/'Summary (banks)'!$M$16</f>
        <v>0</v>
      </c>
      <c r="N2976" s="230">
        <f>N2975/'Summary (banks)'!$N$16</f>
        <v>0</v>
      </c>
      <c r="O2976" s="230">
        <f>O2975/'Summary (banks)'!$O$16</f>
        <v>2.7693981504376639E-4</v>
      </c>
      <c r="P2976" s="230">
        <f>P2975/'Summary (banks)'!$P$16</f>
        <v>0</v>
      </c>
      <c r="Q2976" s="230">
        <f>Q2975/'Summary (banks)'!$Q$16</f>
        <v>0</v>
      </c>
      <c r="R2976" s="230">
        <f>R2975/'Summary (banks)'!$R$16</f>
        <v>0</v>
      </c>
      <c r="S2976" s="230">
        <f>S2975/'Summary (banks)'!$S$16</f>
        <v>6.623221739500809E-3</v>
      </c>
      <c r="T2976" s="230">
        <f>T2975/'Summary (banks)'!$T$16</f>
        <v>0</v>
      </c>
      <c r="U2976" s="230">
        <f>U2975/'Summary (banks)'!$U$16</f>
        <v>0</v>
      </c>
      <c r="V2976" s="230">
        <f>V2975/'Summary (banks)'!$V$16</f>
        <v>0</v>
      </c>
      <c r="W2976" s="230">
        <f>W2975/'Summary (banks)'!$W$16</f>
        <v>0</v>
      </c>
      <c r="X2976" s="230">
        <f>X2975/'Summary (banks)'!$X$16</f>
        <v>0</v>
      </c>
      <c r="Y2976" s="204"/>
      <c r="Z2976" s="397"/>
    </row>
    <row r="2977" spans="1:26" s="365" customFormat="1" ht="15.75" thickBot="1" x14ac:dyDescent="0.3">
      <c r="A2977" s="683"/>
      <c r="B2977" s="685"/>
      <c r="C2977" s="359" t="s">
        <v>338</v>
      </c>
      <c r="D2977" s="264">
        <f>D2975/'Summary (banks)'!$D$20</f>
        <v>4.7771420577027578E-4</v>
      </c>
      <c r="E2977" s="264">
        <f>E2975/'Summary (banks)'!$E$20</f>
        <v>1.0308076214463958E-3</v>
      </c>
      <c r="F2977" s="264">
        <f>F2975/'Summary (banks)'!$F$20</f>
        <v>0</v>
      </c>
      <c r="G2977" s="264">
        <f>G2975/'Summary (banks)'!$G$20</f>
        <v>0</v>
      </c>
      <c r="H2977" s="264">
        <f>H2975/'Summary (banks)'!$H$20</f>
        <v>0</v>
      </c>
      <c r="I2977" s="264">
        <f>I2975/'Summary (banks)'!$I$20</f>
        <v>0</v>
      </c>
      <c r="J2977" s="264">
        <f>J2975/'Summary (banks)'!$J$20</f>
        <v>0</v>
      </c>
      <c r="K2977" s="264">
        <f>K2975/'Summary (banks)'!$K$20</f>
        <v>0</v>
      </c>
      <c r="L2977" s="264">
        <f>L2975/'Summary (banks)'!$L$20</f>
        <v>0</v>
      </c>
      <c r="M2977" s="264">
        <f>M2975/'Summary (banks)'!$M$20</f>
        <v>0</v>
      </c>
      <c r="N2977" s="264">
        <f>N2975/'Summary (banks)'!$N$20</f>
        <v>0</v>
      </c>
      <c r="O2977" s="264">
        <f>O2975/'Summary (banks)'!$O$20</f>
        <v>5.0589000505890007E-4</v>
      </c>
      <c r="P2977" s="264">
        <f>P2975/'Summary (banks)'!$P$20</f>
        <v>0</v>
      </c>
      <c r="Q2977" s="264">
        <f>Q2975/'Summary (banks)'!$Q$20</f>
        <v>0</v>
      </c>
      <c r="R2977" s="264">
        <f>R2975/'Summary (banks)'!$R$20</f>
        <v>0</v>
      </c>
      <c r="S2977" s="264">
        <f>S2975/'Summary (banks)'!$S$20</f>
        <v>2.6101552664708351E-2</v>
      </c>
      <c r="T2977" s="264">
        <f>T2975/'Summary (banks)'!$T$20</f>
        <v>0</v>
      </c>
      <c r="U2977" s="264">
        <f>U2975/'Summary (banks)'!$U$20</f>
        <v>0</v>
      </c>
      <c r="V2977" s="264">
        <f>V2975/'Summary (banks)'!$V$20</f>
        <v>0</v>
      </c>
      <c r="W2977" s="264">
        <f>W2975/'Summary (banks)'!$W$20</f>
        <v>0</v>
      </c>
      <c r="X2977" s="264">
        <f>X2975/'Summary (banks)'!$X$20</f>
        <v>0</v>
      </c>
      <c r="Y2977" s="360"/>
      <c r="Z2977" s="397"/>
    </row>
    <row r="2978" spans="1:26" s="230" customFormat="1" ht="15" customHeight="1" thickTop="1" thickBot="1" x14ac:dyDescent="0.3">
      <c r="A2978" s="683"/>
      <c r="B2978" s="685"/>
      <c r="C2978" s="190" t="s">
        <v>405</v>
      </c>
      <c r="D2978" s="188"/>
      <c r="E2978" s="190"/>
      <c r="F2978" s="190"/>
      <c r="G2978" s="190"/>
      <c r="H2978" s="188"/>
      <c r="I2978" s="188"/>
      <c r="J2978" s="190"/>
      <c r="K2978" s="190"/>
      <c r="L2978" s="190"/>
      <c r="M2978" s="190"/>
      <c r="N2978" s="190"/>
      <c r="O2978" s="190"/>
      <c r="P2978" s="188"/>
      <c r="Q2978" s="188"/>
      <c r="R2978" s="190"/>
      <c r="S2978" s="190"/>
      <c r="T2978" s="188"/>
      <c r="U2978" s="188"/>
      <c r="V2978" s="188"/>
      <c r="W2978" s="188"/>
      <c r="X2978" s="188"/>
      <c r="Y2978" s="190"/>
      <c r="Z2978" s="405"/>
    </row>
    <row r="2979" spans="1:26" s="204" customFormat="1" ht="15.75" thickBot="1" x14ac:dyDescent="0.3">
      <c r="A2979" s="683"/>
      <c r="B2979" s="686"/>
      <c r="C2979" s="191" t="s">
        <v>406</v>
      </c>
      <c r="D2979" s="192"/>
      <c r="E2979" s="192"/>
      <c r="F2979" s="192"/>
      <c r="G2979" s="192"/>
      <c r="H2979" s="192"/>
      <c r="I2979" s="192"/>
      <c r="J2979" s="192"/>
      <c r="K2979" s="192"/>
      <c r="L2979" s="192"/>
      <c r="M2979" s="192"/>
      <c r="N2979" s="192"/>
      <c r="O2979" s="192"/>
      <c r="P2979" s="192"/>
      <c r="Q2979" s="192"/>
      <c r="R2979" s="192"/>
      <c r="S2979" s="192"/>
      <c r="T2979" s="192"/>
      <c r="U2979" s="192"/>
      <c r="V2979" s="192"/>
      <c r="W2979" s="192"/>
      <c r="X2979" s="192"/>
      <c r="Y2979" s="192"/>
      <c r="Z2979" s="398"/>
    </row>
    <row r="2980" spans="1:26" s="23" customFormat="1" ht="16.5" thickTop="1" thickBot="1" x14ac:dyDescent="0.3">
      <c r="A2980" s="683"/>
      <c r="B2980" s="687" t="s">
        <v>82</v>
      </c>
      <c r="C2980" s="200" t="s">
        <v>91</v>
      </c>
      <c r="D2980" s="200">
        <f>D2972/D2969</f>
        <v>0.25957640283408479</v>
      </c>
      <c r="E2980" s="200">
        <f>E2972/E2969</f>
        <v>0.20987654320987653</v>
      </c>
      <c r="F2980" s="200" t="e">
        <f t="shared" ref="F2980:X2980" si="210">F2972/F2969</f>
        <v>#DIV/0!</v>
      </c>
      <c r="G2980" s="200" t="e">
        <f t="shared" si="210"/>
        <v>#DIV/0!</v>
      </c>
      <c r="H2980" s="200" t="e">
        <f t="shared" si="210"/>
        <v>#DIV/0!</v>
      </c>
      <c r="I2980" s="200" t="e">
        <f t="shared" si="210"/>
        <v>#DIV/0!</v>
      </c>
      <c r="J2980" s="200" t="e">
        <f t="shared" si="210"/>
        <v>#DIV/0!</v>
      </c>
      <c r="K2980" s="200" t="e">
        <f t="shared" si="210"/>
        <v>#DIV/0!</v>
      </c>
      <c r="L2980" s="200" t="e">
        <f t="shared" si="210"/>
        <v>#DIV/0!</v>
      </c>
      <c r="M2980" s="200" t="e">
        <f t="shared" si="210"/>
        <v>#DIV/0!</v>
      </c>
      <c r="N2980" s="200" t="e">
        <f t="shared" si="210"/>
        <v>#DIV/0!</v>
      </c>
      <c r="O2980" s="200">
        <f t="shared" si="210"/>
        <v>0.5</v>
      </c>
      <c r="P2980" s="200" t="e">
        <f t="shared" si="210"/>
        <v>#DIV/0!</v>
      </c>
      <c r="Q2980" s="200" t="e">
        <f t="shared" si="210"/>
        <v>#DIV/0!</v>
      </c>
      <c r="R2980" s="200" t="e">
        <f t="shared" si="210"/>
        <v>#DIV/0!</v>
      </c>
      <c r="S2980" s="200">
        <f t="shared" si="210"/>
        <v>0.2831858407079646</v>
      </c>
      <c r="T2980" s="200" t="e">
        <f t="shared" si="210"/>
        <v>#DIV/0!</v>
      </c>
      <c r="U2980" s="200" t="e">
        <f t="shared" si="210"/>
        <v>#DIV/0!</v>
      </c>
      <c r="V2980" s="200" t="e">
        <f t="shared" si="210"/>
        <v>#DIV/0!</v>
      </c>
      <c r="W2980" s="200" t="e">
        <f t="shared" si="210"/>
        <v>#DIV/0!</v>
      </c>
      <c r="X2980" s="200" t="e">
        <f t="shared" si="210"/>
        <v>#DIV/0!</v>
      </c>
      <c r="Y2980" s="200"/>
      <c r="Z2980" s="406" t="e">
        <f>MEDIAN(E2980:X2980)</f>
        <v>#DIV/0!</v>
      </c>
    </row>
    <row r="2981" spans="1:26" s="204" customFormat="1" ht="15.75" thickBot="1" x14ac:dyDescent="0.3">
      <c r="A2981" s="683"/>
      <c r="B2981" s="688"/>
      <c r="C2981" s="193" t="s">
        <v>407</v>
      </c>
      <c r="Z2981" s="397"/>
    </row>
    <row r="2982" spans="1:26" s="204" customFormat="1" ht="15.75" thickBot="1" x14ac:dyDescent="0.3">
      <c r="A2982" s="683"/>
      <c r="B2982" s="688"/>
      <c r="C2982" s="188" t="s">
        <v>497</v>
      </c>
      <c r="D2982" s="233">
        <f t="shared" ref="D2982:X2982" si="211">D2969/D2975</f>
        <v>0.33933857142857143</v>
      </c>
      <c r="E2982" s="188">
        <f t="shared" si="211"/>
        <v>0.33045067873303169</v>
      </c>
      <c r="F2982" s="188" t="e">
        <f t="shared" si="211"/>
        <v>#DIV/0!</v>
      </c>
      <c r="G2982" s="188" t="e">
        <f t="shared" si="211"/>
        <v>#DIV/0!</v>
      </c>
      <c r="H2982" s="188" t="e">
        <f t="shared" si="211"/>
        <v>#DIV/0!</v>
      </c>
      <c r="I2982" s="188" t="e">
        <f t="shared" si="211"/>
        <v>#DIV/0!</v>
      </c>
      <c r="J2982" s="188" t="e">
        <f t="shared" si="211"/>
        <v>#DIV/0!</v>
      </c>
      <c r="K2982" s="188" t="e">
        <f t="shared" si="211"/>
        <v>#DIV/0!</v>
      </c>
      <c r="L2982" s="188" t="e">
        <f t="shared" si="211"/>
        <v>#DIV/0!</v>
      </c>
      <c r="M2982" s="188" t="e">
        <f t="shared" si="211"/>
        <v>#DIV/0!</v>
      </c>
      <c r="N2982" s="188" t="e">
        <f t="shared" si="211"/>
        <v>#DIV/0!</v>
      </c>
      <c r="O2982" s="188">
        <f t="shared" si="211"/>
        <v>0.14285714285714285</v>
      </c>
      <c r="P2982" s="188" t="e">
        <f t="shared" si="211"/>
        <v>#DIV/0!</v>
      </c>
      <c r="Q2982" s="188" t="e">
        <f t="shared" si="211"/>
        <v>#DIV/0!</v>
      </c>
      <c r="R2982" s="188" t="e">
        <f t="shared" si="211"/>
        <v>#DIV/0!</v>
      </c>
      <c r="S2982" s="188">
        <f t="shared" si="211"/>
        <v>0.36334405144694532</v>
      </c>
      <c r="T2982" s="188" t="e">
        <f t="shared" si="211"/>
        <v>#DIV/0!</v>
      </c>
      <c r="U2982" s="188" t="e">
        <f t="shared" si="211"/>
        <v>#DIV/0!</v>
      </c>
      <c r="V2982" s="188" t="e">
        <f t="shared" si="211"/>
        <v>#DIV/0!</v>
      </c>
      <c r="W2982" s="188" t="e">
        <f t="shared" si="211"/>
        <v>#DIV/0!</v>
      </c>
      <c r="X2982" s="188" t="e">
        <f t="shared" si="211"/>
        <v>#DIV/0!</v>
      </c>
      <c r="Y2982" s="188"/>
      <c r="Z2982" s="404"/>
    </row>
    <row r="2983" spans="1:26" s="204" customFormat="1" x14ac:dyDescent="0.25">
      <c r="A2983" s="683"/>
      <c r="B2983" s="688"/>
      <c r="C2983" s="189" t="s">
        <v>445</v>
      </c>
      <c r="D2983" s="234">
        <f>D2982/'Summary (banks)'!$D$81</f>
        <v>7.5467611598821556</v>
      </c>
      <c r="E2983" s="230">
        <f>E2982/'Summary (banks)'!$E$81</f>
        <v>5.0305158255921967</v>
      </c>
      <c r="F2983" s="230" t="e">
        <f>F2982/'Summary (banks)'!$F$81</f>
        <v>#DIV/0!</v>
      </c>
      <c r="G2983" s="230" t="e">
        <f>G2982/'Summary (banks)'!$G$81</f>
        <v>#DIV/0!</v>
      </c>
      <c r="H2983" s="230" t="e">
        <f>H2982/'Summary (banks)'!$H$81</f>
        <v>#DIV/0!</v>
      </c>
      <c r="I2983" s="230" t="e">
        <f>I2982/'Summary (banks)'!$I$81</f>
        <v>#DIV/0!</v>
      </c>
      <c r="J2983" s="230" t="e">
        <f>J2982/'Summary (banks)'!$J$81</f>
        <v>#DIV/0!</v>
      </c>
      <c r="K2983" s="230" t="e">
        <f>K2982/'Summary (banks)'!$K$81</f>
        <v>#DIV/0!</v>
      </c>
      <c r="L2983" s="230" t="e">
        <f>L2982/'Summary (banks)'!$L$81</f>
        <v>#DIV/0!</v>
      </c>
      <c r="M2983" s="230" t="e">
        <f>M2982/'Summary (banks)'!$M$81</f>
        <v>#DIV/0!</v>
      </c>
      <c r="N2983" s="230" t="e">
        <f>N2982/'Summary (banks)'!$N$81</f>
        <v>#DIV/0!</v>
      </c>
      <c r="O2983" s="230">
        <f>O2982/'Summary (banks)'!$O$81</f>
        <v>-2.8898702338078088</v>
      </c>
      <c r="P2983" s="230" t="e">
        <f>P2982/'Summary (banks)'!$P$81</f>
        <v>#DIV/0!</v>
      </c>
      <c r="Q2983" s="230" t="e">
        <f>Q2982/'Summary (banks)'!$Q$81</f>
        <v>#DIV/0!</v>
      </c>
      <c r="R2983" s="230" t="e">
        <f>R2982/'Summary (banks)'!$R$81</f>
        <v>#DIV/0!</v>
      </c>
      <c r="S2983" s="230">
        <f>S2982/'Summary (banks)'!$S$81</f>
        <v>5.9467351968430684</v>
      </c>
      <c r="T2983" s="230" t="e">
        <f>T2982/'Summary (banks)'!$T$81</f>
        <v>#DIV/0!</v>
      </c>
      <c r="U2983" s="230" t="e">
        <f>U2982/'Summary (banks)'!$U$81</f>
        <v>#DIV/0!</v>
      </c>
      <c r="V2983" s="230" t="e">
        <f>V2982/'Summary (banks)'!$V$81</f>
        <v>#DIV/0!</v>
      </c>
      <c r="W2983" s="230" t="e">
        <f>W2982/'Summary (banks)'!$W$81</f>
        <v>#DIV/0!</v>
      </c>
      <c r="X2983" s="230" t="e">
        <f>X2982/'Summary (banks)'!$X$81</f>
        <v>#DIV/0!</v>
      </c>
      <c r="Z2983" s="397"/>
    </row>
    <row r="2984" spans="1:26" s="364" customFormat="1" x14ac:dyDescent="0.25">
      <c r="A2984" s="683"/>
      <c r="B2984" s="688"/>
      <c r="C2984" s="359" t="s">
        <v>446</v>
      </c>
      <c r="D2984" s="363">
        <f>D2982/'Summary (banks)'!$D$84</f>
        <v>5.8770038319358502</v>
      </c>
      <c r="E2984" s="264">
        <f>E2982/'Summary (banks)'!$E$84</f>
        <v>4.0504723142230725</v>
      </c>
      <c r="F2984" s="264" t="e">
        <f>F2982/'Summary (banks)'!$F$84</f>
        <v>#DIV/0!</v>
      </c>
      <c r="G2984" s="264" t="e">
        <f>G2982/'Summary (banks)'!$G$84</f>
        <v>#DIV/0!</v>
      </c>
      <c r="H2984" s="264" t="e">
        <f>H2982/'Summary (banks)'!$H$84</f>
        <v>#DIV/0!</v>
      </c>
      <c r="I2984" s="264" t="e">
        <f>I2982/'Summary (banks)'!$I$84</f>
        <v>#DIV/0!</v>
      </c>
      <c r="J2984" s="264" t="e">
        <f>J2982/'Summary (banks)'!$J$84</f>
        <v>#DIV/0!</v>
      </c>
      <c r="K2984" s="264" t="e">
        <f>K2982/'Summary (banks)'!$K$84</f>
        <v>#DIV/0!</v>
      </c>
      <c r="L2984" s="264" t="e">
        <f>L2982/'Summary (banks)'!$L$84</f>
        <v>#DIV/0!</v>
      </c>
      <c r="M2984" s="264" t="e">
        <f>M2982/'Summary (banks)'!$M$84</f>
        <v>#DIV/0!</v>
      </c>
      <c r="N2984" s="264" t="e">
        <f>N2982/'Summary (banks)'!$N$84</f>
        <v>#DIV/0!</v>
      </c>
      <c r="O2984" s="264">
        <f>O2982/'Summary (banks)'!$O$84</f>
        <v>-10.52843827277915</v>
      </c>
      <c r="P2984" s="264" t="e">
        <f>P2982/'Summary (banks)'!$P$84</f>
        <v>#DIV/0!</v>
      </c>
      <c r="Q2984" s="264" t="e">
        <f>Q2982/'Summary (banks)'!$Q$84</f>
        <v>#DIV/0!</v>
      </c>
      <c r="R2984" s="264" t="e">
        <f>R2982/'Summary (banks)'!$R$84</f>
        <v>#DIV/0!</v>
      </c>
      <c r="S2984" s="264">
        <f>S2982/'Summary (banks)'!$S$84</f>
        <v>5.6297065968665203</v>
      </c>
      <c r="T2984" s="264" t="e">
        <f>T2982/'Summary (banks)'!$T$84</f>
        <v>#DIV/0!</v>
      </c>
      <c r="U2984" s="264" t="e">
        <f>U2982/'Summary (banks)'!$U$84</f>
        <v>#DIV/0!</v>
      </c>
      <c r="V2984" s="264" t="e">
        <f>V2982/'Summary (banks)'!$V$84</f>
        <v>#DIV/0!</v>
      </c>
      <c r="W2984" s="264" t="e">
        <f>W2982/'Summary (banks)'!$W$84</f>
        <v>#DIV/0!</v>
      </c>
      <c r="X2984" s="264" t="e">
        <f>X2982/'Summary (banks)'!$X$84</f>
        <v>#DIV/0!</v>
      </c>
      <c r="Y2984" s="360"/>
      <c r="Z2984" s="397"/>
    </row>
    <row r="2985" spans="1:26" s="204" customFormat="1" ht="15.75" thickBot="1" x14ac:dyDescent="0.3">
      <c r="A2985" s="683"/>
      <c r="B2985" s="688"/>
      <c r="C2985" s="372" t="s">
        <v>447</v>
      </c>
      <c r="D2985" s="234">
        <f>D2982/'Summary (banks)'!$D$92</f>
        <v>8.1246452193887642</v>
      </c>
      <c r="E2985" s="230">
        <f>E2982/'Summary (banks)'!$E$86</f>
        <v>1.3467476954097013</v>
      </c>
      <c r="F2985" s="230" t="e">
        <f>F2982/'Summary (banks)'!$F$86</f>
        <v>#DIV/0!</v>
      </c>
      <c r="G2985" s="230" t="e">
        <f>G2982/'Summary (banks)'!$G$86</f>
        <v>#DIV/0!</v>
      </c>
      <c r="H2985" s="230" t="e">
        <f>H2982/'Summary (banks)'!$H$86</f>
        <v>#DIV/0!</v>
      </c>
      <c r="I2985" s="230" t="e">
        <f>I2982/'Summary (banks)'!$I$86</f>
        <v>#DIV/0!</v>
      </c>
      <c r="J2985" s="230" t="e">
        <f>J2982/'Summary (banks)'!$J$86</f>
        <v>#DIV/0!</v>
      </c>
      <c r="K2985" s="230" t="e">
        <f>K2982/'Summary (banks)'!$K$86</f>
        <v>#DIV/0!</v>
      </c>
      <c r="L2985" s="230" t="e">
        <f>L2982/'Summary (banks)'!$L$86</f>
        <v>#DIV/0!</v>
      </c>
      <c r="M2985" s="230" t="e">
        <f>M2982/'Summary (banks)'!$M$86</f>
        <v>#DIV/0!</v>
      </c>
      <c r="N2985" s="230" t="e">
        <f>N2982/'Summary (banks)'!$N$86</f>
        <v>#DIV/0!</v>
      </c>
      <c r="O2985" s="230">
        <f>O2982/'Summary (banks)'!$O$86</f>
        <v>0.53716394306800208</v>
      </c>
      <c r="P2985" s="230" t="e">
        <f>P2982/'Summary (banks)'!$P$86</f>
        <v>#DIV/0!</v>
      </c>
      <c r="Q2985" s="230" t="e">
        <f>Q2982/'Summary (banks)'!$Q$86</f>
        <v>#DIV/0!</v>
      </c>
      <c r="R2985" s="230" t="e">
        <f>R2982/'Summary (banks)'!$R$86</f>
        <v>#DIV/0!</v>
      </c>
      <c r="S2985" s="230">
        <f>S2982/'Summary (banks)'!$S$86</f>
        <v>2.3019757996276864</v>
      </c>
      <c r="T2985" s="230" t="e">
        <f>T2982/'Summary (banks)'!$T$86</f>
        <v>#DIV/0!</v>
      </c>
      <c r="U2985" s="230" t="e">
        <f>U2982/'Summary (banks)'!$U$86</f>
        <v>#DIV/0!</v>
      </c>
      <c r="V2985" s="230" t="e">
        <f>V2982/'Summary (banks)'!$V$86</f>
        <v>#DIV/0!</v>
      </c>
      <c r="W2985" s="230" t="e">
        <f>W2982/'Summary (banks)'!$W$86</f>
        <v>#DIV/0!</v>
      </c>
      <c r="X2985" s="230" t="e">
        <f>X2982/'Summary (banks)'!$X$86</f>
        <v>#DIV/0!</v>
      </c>
      <c r="Z2985" s="397"/>
    </row>
    <row r="2986" spans="1:26" s="230" customFormat="1" ht="15.75" thickBot="1" x14ac:dyDescent="0.3">
      <c r="A2986" s="683"/>
      <c r="B2986" s="688"/>
      <c r="C2986" s="201" t="s">
        <v>498</v>
      </c>
      <c r="D2986" s="201">
        <f t="shared" ref="D2986:X2986" si="212">D2969/D2966</f>
        <v>0.63562873290090549</v>
      </c>
      <c r="E2986" s="201">
        <f t="shared" si="212"/>
        <v>0.79411764705882359</v>
      </c>
      <c r="F2986" s="201" t="e">
        <f t="shared" si="212"/>
        <v>#DIV/0!</v>
      </c>
      <c r="G2986" s="201" t="e">
        <f t="shared" si="212"/>
        <v>#DIV/0!</v>
      </c>
      <c r="H2986" s="201" t="e">
        <f t="shared" si="212"/>
        <v>#DIV/0!</v>
      </c>
      <c r="I2986" s="201" t="e">
        <f t="shared" si="212"/>
        <v>#DIV/0!</v>
      </c>
      <c r="J2986" s="201" t="e">
        <f t="shared" si="212"/>
        <v>#DIV/0!</v>
      </c>
      <c r="K2986" s="201" t="e">
        <f t="shared" si="212"/>
        <v>#DIV/0!</v>
      </c>
      <c r="L2986" s="201" t="e">
        <f t="shared" si="212"/>
        <v>#DIV/0!</v>
      </c>
      <c r="M2986" s="201" t="e">
        <f t="shared" si="212"/>
        <v>#DIV/0!</v>
      </c>
      <c r="N2986" s="201" t="e">
        <f t="shared" si="212"/>
        <v>#DIV/0!</v>
      </c>
      <c r="O2986" s="201">
        <f t="shared" si="212"/>
        <v>0.14814814814814814</v>
      </c>
      <c r="P2986" s="201" t="e">
        <f t="shared" si="212"/>
        <v>#DIV/0!</v>
      </c>
      <c r="Q2986" s="201" t="e">
        <f t="shared" si="212"/>
        <v>#DIV/0!</v>
      </c>
      <c r="R2986" s="201" t="e">
        <f t="shared" si="212"/>
        <v>#DIV/0!</v>
      </c>
      <c r="S2986" s="201">
        <f t="shared" si="212"/>
        <v>0.62777777777777777</v>
      </c>
      <c r="T2986" s="201" t="e">
        <f t="shared" si="212"/>
        <v>#DIV/0!</v>
      </c>
      <c r="U2986" s="201" t="e">
        <f t="shared" si="212"/>
        <v>#DIV/0!</v>
      </c>
      <c r="V2986" s="201" t="e">
        <f t="shared" si="212"/>
        <v>#DIV/0!</v>
      </c>
      <c r="W2986" s="201" t="e">
        <f t="shared" si="212"/>
        <v>#DIV/0!</v>
      </c>
      <c r="X2986" s="201" t="e">
        <f t="shared" si="212"/>
        <v>#DIV/0!</v>
      </c>
      <c r="Y2986" s="201"/>
      <c r="Z2986" s="407"/>
    </row>
    <row r="2987" spans="1:26" s="230" customFormat="1" x14ac:dyDescent="0.25">
      <c r="A2987" s="683"/>
      <c r="B2987" s="688"/>
      <c r="C2987" s="382" t="s">
        <v>445</v>
      </c>
      <c r="D2987" s="230">
        <f>D2986/'Summary (banks)'!$D$94</f>
        <v>3.2914524738642408</v>
      </c>
      <c r="E2987" s="230">
        <f>E2986/'Summary (banks)'!$E$94</f>
        <v>2.516999803578611</v>
      </c>
      <c r="F2987" s="230" t="e">
        <f>F2986/'Summary (banks)'!$F$94</f>
        <v>#DIV/0!</v>
      </c>
      <c r="G2987" s="230" t="e">
        <f>G2986/'Summary (banks)'!$G$94</f>
        <v>#DIV/0!</v>
      </c>
      <c r="H2987" s="230" t="e">
        <f>H2986/'Summary (banks)'!$H$94</f>
        <v>#DIV/0!</v>
      </c>
      <c r="I2987" s="230" t="e">
        <f>I2986/'Summary (banks)'!$I$94</f>
        <v>#DIV/0!</v>
      </c>
      <c r="J2987" s="230" t="e">
        <f>J2986/'Summary (banks)'!$J$94</f>
        <v>#DIV/0!</v>
      </c>
      <c r="K2987" s="230" t="e">
        <f>K2986/'Summary (banks)'!$K$94</f>
        <v>#DIV/0!</v>
      </c>
      <c r="L2987" s="230" t="e">
        <f>L2986/'Summary (banks)'!$L$94</f>
        <v>#DIV/0!</v>
      </c>
      <c r="M2987" s="230" t="e">
        <f>M2986/'Summary (banks)'!$M$94</f>
        <v>#DIV/0!</v>
      </c>
      <c r="N2987" s="230" t="e">
        <f>N2986/'Summary (banks)'!$N$94</f>
        <v>#DIV/0!</v>
      </c>
      <c r="O2987" s="230">
        <f>O2986/'Summary (banks)'!$O$94</f>
        <v>-1.0278778177937842</v>
      </c>
      <c r="P2987" s="230" t="e">
        <f>P2986/'Summary (banks)'!$P$94</f>
        <v>#DIV/0!</v>
      </c>
      <c r="Q2987" s="230" t="e">
        <f>Q2986/'Summary (banks)'!$Q$94</f>
        <v>#DIV/0!</v>
      </c>
      <c r="R2987" s="230" t="e">
        <f>R2986/'Summary (banks)'!$R$94</f>
        <v>#DIV/0!</v>
      </c>
      <c r="S2987" s="230">
        <f>S2986/'Summary (banks)'!$S$94</f>
        <v>2.8476472638550017</v>
      </c>
      <c r="T2987" s="230" t="e">
        <f>T2986/'Summary (banks)'!$T$94</f>
        <v>#DIV/0!</v>
      </c>
      <c r="U2987" s="230" t="e">
        <f>U2986/'Summary (banks)'!$U$94</f>
        <v>#DIV/0!</v>
      </c>
      <c r="V2987" s="230" t="e">
        <f>V2986/'Summary (banks)'!$V$94</f>
        <v>#DIV/0!</v>
      </c>
      <c r="W2987" s="230" t="e">
        <f>W2986/'Summary (banks)'!$W$94</f>
        <v>#DIV/0!</v>
      </c>
      <c r="X2987" s="230" t="e">
        <f>X2986/'Summary (banks)'!$X$94</f>
        <v>#DIV/0!</v>
      </c>
      <c r="Z2987" s="399"/>
    </row>
    <row r="2988" spans="1:26" s="386" customFormat="1" x14ac:dyDescent="0.25">
      <c r="A2988" s="683"/>
      <c r="B2988" s="688"/>
      <c r="C2988" s="383" t="s">
        <v>446</v>
      </c>
      <c r="D2988" s="264">
        <f>D2986/'Summary (banks)'!$D$97</f>
        <v>2.4074381616566831</v>
      </c>
      <c r="E2988" s="264">
        <f>E2986/'Summary (banks)'!$E$97</f>
        <v>1.8302774408732565</v>
      </c>
      <c r="F2988" s="264" t="e">
        <f>F2986/'Summary (banks)'!$F$97</f>
        <v>#DIV/0!</v>
      </c>
      <c r="G2988" s="264" t="e">
        <f>G2986/'Summary (banks)'!$G$97</f>
        <v>#DIV/0!</v>
      </c>
      <c r="H2988" s="264" t="e">
        <f>H2986/'Summary (banks)'!$H$97</f>
        <v>#DIV/0!</v>
      </c>
      <c r="I2988" s="264" t="e">
        <f>I2986/'Summary (banks)'!$I$97</f>
        <v>#DIV/0!</v>
      </c>
      <c r="J2988" s="264" t="e">
        <f>J2986/'Summary (banks)'!$J$97</f>
        <v>#DIV/0!</v>
      </c>
      <c r="K2988" s="264" t="e">
        <f>K2986/'Summary (banks)'!$K$97</f>
        <v>#DIV/0!</v>
      </c>
      <c r="L2988" s="264" t="e">
        <f>L2986/'Summary (banks)'!$L$97</f>
        <v>#DIV/0!</v>
      </c>
      <c r="M2988" s="264" t="e">
        <f>M2986/'Summary (banks)'!$M$97</f>
        <v>#DIV/0!</v>
      </c>
      <c r="N2988" s="264" t="e">
        <f>N2986/'Summary (banks)'!$N$97</f>
        <v>#DIV/0!</v>
      </c>
      <c r="O2988" s="264">
        <f>O2986/'Summary (banks)'!$O$97</f>
        <v>-4.7673718991961334</v>
      </c>
      <c r="P2988" s="264" t="e">
        <f>P2986/'Summary (banks)'!$P$97</f>
        <v>#DIV/0!</v>
      </c>
      <c r="Q2988" s="264" t="e">
        <f>Q2986/'Summary (banks)'!$Q$97</f>
        <v>#DIV/0!</v>
      </c>
      <c r="R2988" s="264" t="e">
        <f>R2986/'Summary (banks)'!$R$97</f>
        <v>#DIV/0!</v>
      </c>
      <c r="S2988" s="264">
        <f>S2986/'Summary (banks)'!$S$97</f>
        <v>3.3805302701921689</v>
      </c>
      <c r="T2988" s="264" t="e">
        <f>T2986/'Summary (banks)'!$T$97</f>
        <v>#DIV/0!</v>
      </c>
      <c r="U2988" s="264" t="e">
        <f>U2986/'Summary (banks)'!$U$97</f>
        <v>#DIV/0!</v>
      </c>
      <c r="V2988" s="264" t="e">
        <f>V2986/'Summary (banks)'!$V$97</f>
        <v>#DIV/0!</v>
      </c>
      <c r="W2988" s="264" t="e">
        <f>W2986/'Summary (banks)'!$W$97</f>
        <v>#DIV/0!</v>
      </c>
      <c r="X2988" s="264" t="e">
        <f>X2986/'Summary (banks)'!$X$97</f>
        <v>#DIV/0!</v>
      </c>
      <c r="Y2988" s="264"/>
      <c r="Z2988" s="399"/>
    </row>
    <row r="2989" spans="1:26" s="230" customFormat="1" x14ac:dyDescent="0.25">
      <c r="A2989" s="683"/>
      <c r="B2989" s="688"/>
      <c r="C2989" s="385" t="s">
        <v>447</v>
      </c>
      <c r="D2989" s="230">
        <f>D2986/'Summary (banks)'!$D$105</f>
        <v>2.9298775240956791</v>
      </c>
      <c r="E2989" s="230">
        <f>E2986/'Summary (banks)'!$E$99</f>
        <v>1.4150768168668366</v>
      </c>
      <c r="F2989" s="230" t="e">
        <f>F2986/'Summary (banks)'!$F$99</f>
        <v>#DIV/0!</v>
      </c>
      <c r="G2989" s="230" t="e">
        <f>G2986/'Summary (banks)'!$G$99</f>
        <v>#DIV/0!</v>
      </c>
      <c r="H2989" s="230" t="e">
        <f>H2986/'Summary (banks)'!$H$99</f>
        <v>#DIV/0!</v>
      </c>
      <c r="I2989" s="230" t="e">
        <f>I2986/'Summary (banks)'!$I$99</f>
        <v>#DIV/0!</v>
      </c>
      <c r="J2989" s="230" t="e">
        <f>J2986/'Summary (banks)'!$J$99</f>
        <v>#DIV/0!</v>
      </c>
      <c r="K2989" s="230" t="e">
        <f>K2986/'Summary (banks)'!$K$99</f>
        <v>#DIV/0!</v>
      </c>
      <c r="L2989" s="230" t="e">
        <f>L2986/'Summary (banks)'!$L$99</f>
        <v>#DIV/0!</v>
      </c>
      <c r="M2989" s="230" t="e">
        <f>M2986/'Summary (banks)'!$M$99</f>
        <v>#DIV/0!</v>
      </c>
      <c r="N2989" s="230" t="e">
        <f>N2986/'Summary (banks)'!$N$99</f>
        <v>#DIV/0!</v>
      </c>
      <c r="O2989" s="230">
        <f>O2986/'Summary (banks)'!$O$99</f>
        <v>0.37775044417110831</v>
      </c>
      <c r="P2989" s="230" t="e">
        <f>P2986/'Summary (banks)'!$P$99</f>
        <v>#DIV/0!</v>
      </c>
      <c r="Q2989" s="230" t="e">
        <f>Q2986/'Summary (banks)'!$Q$99</f>
        <v>#DIV/0!</v>
      </c>
      <c r="R2989" s="230" t="e">
        <f>R2986/'Summary (banks)'!$R$99</f>
        <v>#DIV/0!</v>
      </c>
      <c r="S2989" s="230">
        <f>S2986/'Summary (banks)'!$S$99</f>
        <v>2.2756944444444445</v>
      </c>
      <c r="T2989" s="230" t="e">
        <f>T2986/'Summary (banks)'!$T$99</f>
        <v>#DIV/0!</v>
      </c>
      <c r="U2989" s="230" t="e">
        <f>U2986/'Summary (banks)'!$U$99</f>
        <v>#DIV/0!</v>
      </c>
      <c r="V2989" s="230" t="e">
        <f>V2986/'Summary (banks)'!$V$99</f>
        <v>#DIV/0!</v>
      </c>
      <c r="W2989" s="230" t="e">
        <f>W2986/'Summary (banks)'!$W$99</f>
        <v>#DIV/0!</v>
      </c>
      <c r="X2989" s="230" t="e">
        <f>X2986/'Summary (banks)'!$X$99</f>
        <v>#DIV/0!</v>
      </c>
      <c r="Z2989" s="399"/>
    </row>
    <row r="2990" spans="1:26" s="51" customFormat="1" x14ac:dyDescent="0.25">
      <c r="A2990" s="422"/>
      <c r="B2990" s="423"/>
      <c r="C2990" s="424"/>
      <c r="D2990" s="425"/>
      <c r="E2990" s="426"/>
      <c r="F2990" s="426"/>
      <c r="G2990" s="426"/>
      <c r="H2990" s="426"/>
      <c r="I2990" s="426"/>
      <c r="J2990" s="426"/>
      <c r="K2990" s="426"/>
      <c r="L2990" s="426"/>
      <c r="M2990" s="426"/>
      <c r="N2990" s="426"/>
      <c r="O2990" s="426"/>
      <c r="P2990" s="426"/>
      <c r="Q2990" s="426"/>
      <c r="R2990" s="426"/>
      <c r="S2990" s="426"/>
      <c r="T2990" s="426"/>
      <c r="U2990" s="426"/>
      <c r="V2990" s="426"/>
      <c r="W2990" s="426"/>
      <c r="X2990" s="426"/>
      <c r="Y2990" s="97"/>
      <c r="Z2990" s="97"/>
    </row>
    <row r="2991" spans="1:26" s="51" customFormat="1" ht="15.75" thickBot="1" x14ac:dyDescent="0.3">
      <c r="A2991" s="422"/>
      <c r="B2991" s="423"/>
      <c r="C2991" s="424"/>
      <c r="D2991" s="425"/>
      <c r="E2991" s="426"/>
      <c r="F2991" s="426"/>
      <c r="G2991" s="426"/>
      <c r="H2991" s="426"/>
      <c r="I2991" s="426"/>
      <c r="J2991" s="426"/>
      <c r="K2991" s="426"/>
      <c r="L2991" s="426"/>
      <c r="M2991" s="426"/>
      <c r="N2991" s="426"/>
      <c r="O2991" s="426"/>
      <c r="P2991" s="426"/>
      <c r="Q2991" s="426"/>
      <c r="R2991" s="426"/>
      <c r="S2991" s="426"/>
      <c r="T2991" s="426"/>
      <c r="U2991" s="426"/>
      <c r="V2991" s="426"/>
      <c r="W2991" s="426"/>
      <c r="X2991" s="426"/>
      <c r="Y2991" s="97"/>
      <c r="Z2991" s="97"/>
    </row>
    <row r="2992" spans="1:26" s="204" customFormat="1" ht="15.75" thickBot="1" x14ac:dyDescent="0.3">
      <c r="A2992" s="689" t="s">
        <v>427</v>
      </c>
      <c r="B2992" s="684" t="s">
        <v>331</v>
      </c>
      <c r="C2992" s="188" t="s">
        <v>2</v>
      </c>
      <c r="D2992" s="203">
        <f>SUM(E2992:X2992)</f>
        <v>258.75919999999996</v>
      </c>
      <c r="E2992" s="203"/>
      <c r="F2992" s="203"/>
      <c r="G2992" s="203"/>
      <c r="H2992" s="203"/>
      <c r="I2992" s="203">
        <f>'Standard Chartered'!C45</f>
        <v>258.75919999999996</v>
      </c>
      <c r="J2992" s="188"/>
      <c r="K2992" s="188"/>
      <c r="L2992" s="188"/>
      <c r="M2992" s="188"/>
      <c r="N2992" s="188"/>
      <c r="O2992" s="188"/>
      <c r="P2992" s="188"/>
      <c r="Q2992" s="188"/>
      <c r="R2992" s="188"/>
      <c r="S2992" s="188"/>
      <c r="T2992" s="188"/>
      <c r="U2992" s="188"/>
      <c r="V2992" s="188"/>
      <c r="W2992" s="188"/>
      <c r="X2992" s="188"/>
      <c r="Y2992" s="188"/>
      <c r="Z2992" s="404"/>
    </row>
    <row r="2993" spans="1:26" s="23" customFormat="1" x14ac:dyDescent="0.25">
      <c r="A2993" s="690"/>
      <c r="B2993" s="685"/>
      <c r="C2993" s="189" t="s">
        <v>333</v>
      </c>
      <c r="D2993" s="230">
        <f>D2992/'Summary (banks)'!$D$3</f>
        <v>5.2980193176311186E-4</v>
      </c>
      <c r="E2993" s="230">
        <f>E2992/'Summary (banks)'!$E$3</f>
        <v>0</v>
      </c>
      <c r="F2993" s="230">
        <f>F2992/'Summary (banks)'!$F$3</f>
        <v>0</v>
      </c>
      <c r="G2993" s="230">
        <f>G2992/'Summary (banks)'!$G$3</f>
        <v>0</v>
      </c>
      <c r="H2993" s="230">
        <f>H2992/'Summary (banks)'!$H$3</f>
        <v>0</v>
      </c>
      <c r="I2993" s="230">
        <f>I2992/'Summary (banks)'!$I$3</f>
        <v>1.8771665903590817E-2</v>
      </c>
      <c r="J2993" s="230">
        <f>J2992/'Summary (banks)'!$J$3</f>
        <v>0</v>
      </c>
      <c r="K2993" s="230">
        <f>K2992/'Summary (banks)'!$K$3</f>
        <v>0</v>
      </c>
      <c r="L2993" s="230">
        <f>L2992/'Summary (banks)'!$L$3</f>
        <v>0</v>
      </c>
      <c r="M2993" s="230">
        <f>M2992/'Summary (banks)'!$M$3</f>
        <v>0</v>
      </c>
      <c r="N2993" s="230">
        <f>N2992/'Summary (banks)'!$N$3</f>
        <v>0</v>
      </c>
      <c r="O2993" s="230">
        <f>O2992/'Summary (banks)'!$O$3</f>
        <v>0</v>
      </c>
      <c r="P2993" s="230">
        <f>P2992/'Summary (banks)'!$P$3</f>
        <v>0</v>
      </c>
      <c r="Q2993" s="230">
        <f>Q2992/'Summary (banks)'!$Q$3</f>
        <v>0</v>
      </c>
      <c r="R2993" s="230">
        <f>R2992/'Summary (banks)'!$R$3</f>
        <v>0</v>
      </c>
      <c r="S2993" s="230">
        <f>S2992/'Summary (banks)'!$S$3</f>
        <v>0</v>
      </c>
      <c r="T2993" s="230">
        <f>T2992/'Summary (banks)'!$T$3</f>
        <v>0</v>
      </c>
      <c r="U2993" s="230">
        <f>U2992/'Summary (banks)'!$U$3</f>
        <v>0</v>
      </c>
      <c r="V2993" s="230">
        <f>V2992/'Summary (banks)'!$V$3</f>
        <v>0</v>
      </c>
      <c r="W2993" s="230">
        <f>W2992/'Summary (banks)'!$W$3</f>
        <v>0</v>
      </c>
      <c r="X2993" s="230">
        <f>X2992/'Summary (banks)'!$X$3</f>
        <v>0</v>
      </c>
      <c r="Y2993" s="204"/>
      <c r="Z2993" s="397"/>
    </row>
    <row r="2994" spans="1:26" s="360" customFormat="1" ht="15.75" thickBot="1" x14ac:dyDescent="0.3">
      <c r="A2994" s="690"/>
      <c r="B2994" s="685"/>
      <c r="C2994" s="359" t="s">
        <v>334</v>
      </c>
      <c r="D2994" s="264">
        <f>D2992/'Summary (banks)'!$D$7</f>
        <v>1.0093622446111206E-3</v>
      </c>
      <c r="E2994" s="264">
        <f>E2992/'Summary (banks)'!$E$7</f>
        <v>0</v>
      </c>
      <c r="F2994" s="264">
        <f>F2992/'Summary (banks)'!$F$7</f>
        <v>0</v>
      </c>
      <c r="G2994" s="264">
        <f>G2992/'Summary (banks)'!$G$7</f>
        <v>0</v>
      </c>
      <c r="H2994" s="264">
        <f>H2992/'Summary (banks)'!$H$7</f>
        <v>0</v>
      </c>
      <c r="I2994" s="264">
        <f>I2992/'Summary (banks)'!$I$7</f>
        <v>2.3420923779990208E-2</v>
      </c>
      <c r="J2994" s="264">
        <f>J2992/'Summary (banks)'!$J$7</f>
        <v>0</v>
      </c>
      <c r="K2994" s="264">
        <f>K2992/'Summary (banks)'!$K$7</f>
        <v>0</v>
      </c>
      <c r="L2994" s="264">
        <f>L2992/'Summary (banks)'!$L$7</f>
        <v>0</v>
      </c>
      <c r="M2994" s="264">
        <f>M2992/'Summary (banks)'!$M$7</f>
        <v>0</v>
      </c>
      <c r="N2994" s="264">
        <f>N2992/'Summary (banks)'!$N$7</f>
        <v>0</v>
      </c>
      <c r="O2994" s="264">
        <f>O2992/'Summary (banks)'!$O$7</f>
        <v>0</v>
      </c>
      <c r="P2994" s="264">
        <f>P2992/'Summary (banks)'!$P$7</f>
        <v>0</v>
      </c>
      <c r="Q2994" s="264">
        <f>Q2992/'Summary (banks)'!$Q$7</f>
        <v>0</v>
      </c>
      <c r="R2994" s="264">
        <f>R2992/'Summary (banks)'!$R$7</f>
        <v>0</v>
      </c>
      <c r="S2994" s="264">
        <f>S2992/'Summary (banks)'!$S$7</f>
        <v>0</v>
      </c>
      <c r="T2994" s="264">
        <f>T2992/'Summary (banks)'!$T$7</f>
        <v>0</v>
      </c>
      <c r="U2994" s="264">
        <f>U2992/'Summary (banks)'!$U$7</f>
        <v>0</v>
      </c>
      <c r="V2994" s="264">
        <f>V2992/'Summary (banks)'!$V$7</f>
        <v>0</v>
      </c>
      <c r="W2994" s="264">
        <f>W2992/'Summary (banks)'!$W$7</f>
        <v>0</v>
      </c>
      <c r="X2994" s="264">
        <f>X2992/'Summary (banks)'!$X$7</f>
        <v>0</v>
      </c>
      <c r="Z2994" s="397"/>
    </row>
    <row r="2995" spans="1:26" s="204" customFormat="1" ht="15.75" thickBot="1" x14ac:dyDescent="0.3">
      <c r="A2995" s="690"/>
      <c r="B2995" s="685"/>
      <c r="C2995" s="188" t="s">
        <v>6</v>
      </c>
      <c r="D2995" s="203">
        <f>SUM(E2995:X2995)</f>
        <v>82.947199999999995</v>
      </c>
      <c r="E2995" s="203"/>
      <c r="F2995" s="203"/>
      <c r="G2995" s="203"/>
      <c r="H2995" s="203"/>
      <c r="I2995" s="203">
        <f>'Standard Chartered'!E45</f>
        <v>82.947199999999995</v>
      </c>
      <c r="J2995" s="188"/>
      <c r="K2995" s="188"/>
      <c r="L2995" s="188"/>
      <c r="M2995" s="188"/>
      <c r="N2995" s="188"/>
      <c r="O2995" s="188"/>
      <c r="P2995" s="188"/>
      <c r="Q2995" s="188"/>
      <c r="R2995" s="188"/>
      <c r="S2995" s="188"/>
      <c r="T2995" s="188"/>
      <c r="U2995" s="188"/>
      <c r="V2995" s="188"/>
      <c r="W2995" s="188"/>
      <c r="X2995" s="188"/>
      <c r="Y2995" s="188"/>
      <c r="Z2995" s="404"/>
    </row>
    <row r="2996" spans="1:26" s="23" customFormat="1" x14ac:dyDescent="0.25">
      <c r="A2996" s="690"/>
      <c r="B2996" s="685"/>
      <c r="C2996" s="189" t="s">
        <v>335</v>
      </c>
      <c r="D2996" s="230">
        <f>D2995/'Summary (banks)'!$D$29</f>
        <v>8.7943457494980078E-4</v>
      </c>
      <c r="E2996" s="230">
        <f>E2995/'Summary (banks)'!$E$29</f>
        <v>0</v>
      </c>
      <c r="F2996" s="230">
        <f>F2995/'Summary (banks)'!$F$29</f>
        <v>0</v>
      </c>
      <c r="G2996" s="230">
        <f>G2995/'Summary (banks)'!$G$29</f>
        <v>0</v>
      </c>
      <c r="H2996" s="230">
        <f>H2995/'Summary (banks)'!$H$29</f>
        <v>0</v>
      </c>
      <c r="I2996" s="230">
        <f>I2995/'Summary (banks)'!$I$29</f>
        <v>-6.0407091267235695E-2</v>
      </c>
      <c r="J2996" s="230">
        <f>J2995/'Summary (banks)'!$J$29</f>
        <v>0</v>
      </c>
      <c r="K2996" s="230">
        <f>K2995/'Summary (banks)'!$K$29</f>
        <v>0</v>
      </c>
      <c r="L2996" s="230">
        <f>L2995/'Summary (banks)'!$L$29</f>
        <v>0</v>
      </c>
      <c r="M2996" s="230">
        <f>M2995/'Summary (banks)'!$M$29</f>
        <v>0</v>
      </c>
      <c r="N2996" s="230">
        <f>N2995/'Summary (banks)'!$N$29</f>
        <v>0</v>
      </c>
      <c r="O2996" s="230">
        <f>O2995/'Summary (banks)'!$O$29</f>
        <v>0</v>
      </c>
      <c r="P2996" s="230">
        <f>P2995/'Summary (banks)'!$P$29</f>
        <v>0</v>
      </c>
      <c r="Q2996" s="230">
        <f>Q2995/'Summary (banks)'!$Q$29</f>
        <v>0</v>
      </c>
      <c r="R2996" s="230">
        <f>R2995/'Summary (banks)'!$R$29</f>
        <v>0</v>
      </c>
      <c r="S2996" s="230">
        <f>S2995/'Summary (banks)'!$S$29</f>
        <v>0</v>
      </c>
      <c r="T2996" s="230">
        <f>T2995/'Summary (banks)'!$T$29</f>
        <v>0</v>
      </c>
      <c r="U2996" s="230">
        <f>U2995/'Summary (banks)'!$U$29</f>
        <v>0</v>
      </c>
      <c r="V2996" s="230">
        <f>V2995/'Summary (banks)'!$V$29</f>
        <v>0</v>
      </c>
      <c r="W2996" s="230">
        <f>W2995/'Summary (banks)'!$W$29</f>
        <v>0</v>
      </c>
      <c r="X2996" s="230">
        <f>X2995/'Summary (banks)'!$X$29</f>
        <v>0</v>
      </c>
      <c r="Y2996" s="204"/>
      <c r="Z2996" s="397"/>
    </row>
    <row r="2997" spans="1:26" s="360" customFormat="1" ht="15.75" thickBot="1" x14ac:dyDescent="0.3">
      <c r="A2997" s="690"/>
      <c r="B2997" s="685"/>
      <c r="C2997" s="359" t="s">
        <v>336</v>
      </c>
      <c r="D2997" s="264">
        <f>D2995/'Summary (banks)'!$D$33</f>
        <v>1.2254754237987673E-3</v>
      </c>
      <c r="E2997" s="264">
        <f>E2995/'Summary (banks)'!$E$33</f>
        <v>0</v>
      </c>
      <c r="F2997" s="264">
        <f>F2995/'Summary (banks)'!$F$33</f>
        <v>0</v>
      </c>
      <c r="G2997" s="264">
        <f>G2995/'Summary (banks)'!$G$33</f>
        <v>0</v>
      </c>
      <c r="H2997" s="264">
        <f>H2995/'Summary (banks)'!$H$33</f>
        <v>0</v>
      </c>
      <c r="I2997" s="264">
        <f>I2995/'Summary (banks)'!$I$33</f>
        <v>0.30263157894736903</v>
      </c>
      <c r="J2997" s="264">
        <f>J2995/'Summary (banks)'!$J$33</f>
        <v>0</v>
      </c>
      <c r="K2997" s="264">
        <f>K2995/'Summary (banks)'!$K$33</f>
        <v>0</v>
      </c>
      <c r="L2997" s="264">
        <f>L2995/'Summary (banks)'!$L$33</f>
        <v>0</v>
      </c>
      <c r="M2997" s="264">
        <f>M2995/'Summary (banks)'!$M$33</f>
        <v>0</v>
      </c>
      <c r="N2997" s="264">
        <f>N2995/'Summary (banks)'!$N$33</f>
        <v>0</v>
      </c>
      <c r="O2997" s="264">
        <f>O2995/'Summary (banks)'!$O$33</f>
        <v>0</v>
      </c>
      <c r="P2997" s="264">
        <f>P2995/'Summary (banks)'!$P$33</f>
        <v>0</v>
      </c>
      <c r="Q2997" s="264">
        <f>Q2995/'Summary (banks)'!$Q$33</f>
        <v>0</v>
      </c>
      <c r="R2997" s="264">
        <f>R2995/'Summary (banks)'!$R$33</f>
        <v>0</v>
      </c>
      <c r="S2997" s="264">
        <f>S2995/'Summary (banks)'!$S$33</f>
        <v>0</v>
      </c>
      <c r="T2997" s="264">
        <f>T2995/'Summary (banks)'!$T$33</f>
        <v>0</v>
      </c>
      <c r="U2997" s="264">
        <f>U2995/'Summary (banks)'!$U$33</f>
        <v>0</v>
      </c>
      <c r="V2997" s="264">
        <f>V2995/'Summary (banks)'!$V$33</f>
        <v>0</v>
      </c>
      <c r="W2997" s="264">
        <f>W2995/'Summary (banks)'!$W$33</f>
        <v>0</v>
      </c>
      <c r="X2997" s="264">
        <f>X2995/'Summary (banks)'!$X$33</f>
        <v>0</v>
      </c>
      <c r="Z2997" s="397"/>
    </row>
    <row r="2998" spans="1:26" s="204" customFormat="1" ht="15.75" thickBot="1" x14ac:dyDescent="0.3">
      <c r="A2998" s="690"/>
      <c r="B2998" s="685"/>
      <c r="C2998" s="188" t="s">
        <v>400</v>
      </c>
      <c r="D2998" s="203">
        <f>SUM(E2998:X2998)</f>
        <v>18.933599999999998</v>
      </c>
      <c r="E2998" s="203"/>
      <c r="F2998" s="203"/>
      <c r="G2998" s="203"/>
      <c r="H2998" s="203"/>
      <c r="I2998" s="203">
        <f>'Standard Chartered'!F45</f>
        <v>18.933599999999998</v>
      </c>
      <c r="J2998" s="188"/>
      <c r="K2998" s="188"/>
      <c r="L2998" s="188"/>
      <c r="M2998" s="188"/>
      <c r="N2998" s="188"/>
      <c r="O2998" s="188"/>
      <c r="P2998" s="188"/>
      <c r="Q2998" s="188"/>
      <c r="R2998" s="188"/>
      <c r="S2998" s="188"/>
      <c r="T2998" s="188"/>
      <c r="U2998" s="188"/>
      <c r="V2998" s="188"/>
      <c r="W2998" s="188"/>
      <c r="X2998" s="188"/>
      <c r="Y2998" s="188"/>
      <c r="Z2998" s="404"/>
    </row>
    <row r="2999" spans="1:26" s="23" customFormat="1" x14ac:dyDescent="0.25">
      <c r="A2999" s="690"/>
      <c r="B2999" s="685"/>
      <c r="C2999" s="189" t="s">
        <v>401</v>
      </c>
      <c r="D2999" s="230">
        <f>D2998/'Summary (banks)'!$D$42</f>
        <v>6.786872960081881E-4</v>
      </c>
      <c r="E2999" s="230">
        <f>E2998/'Summary (banks)'!$E$42</f>
        <v>0</v>
      </c>
      <c r="F2999" s="230">
        <f>F2998/'Summary (banks)'!$F$42</f>
        <v>0</v>
      </c>
      <c r="G2999" s="230">
        <f>G2998/'Summary (banks)'!$G$42</f>
        <v>0</v>
      </c>
      <c r="H2999" s="230">
        <f>H2998/'Summary (banks)'!$H$42</f>
        <v>0</v>
      </c>
      <c r="I2999" s="230">
        <f>I2998/'Summary (banks)'!$I$42</f>
        <v>1.8245004344048649E-2</v>
      </c>
      <c r="J2999" s="230">
        <f>J2998/'Summary (banks)'!$J$42</f>
        <v>0</v>
      </c>
      <c r="K2999" s="230">
        <f>K2998/'Summary (banks)'!$K$42</f>
        <v>0</v>
      </c>
      <c r="L2999" s="230">
        <f>L2998/'Summary (banks)'!$L$42</f>
        <v>0</v>
      </c>
      <c r="M2999" s="230">
        <f>M2998/'Summary (banks)'!$M$42</f>
        <v>0</v>
      </c>
      <c r="N2999" s="230">
        <f>N2998/'Summary (banks)'!$N$42</f>
        <v>0</v>
      </c>
      <c r="O2999" s="230">
        <f>O2998/'Summary (banks)'!$O$42</f>
        <v>0</v>
      </c>
      <c r="P2999" s="230">
        <f>P2998/'Summary (banks)'!$P$42</f>
        <v>0</v>
      </c>
      <c r="Q2999" s="230">
        <f>Q2998/'Summary (banks)'!$Q$42</f>
        <v>0</v>
      </c>
      <c r="R2999" s="230">
        <f>R2998/'Summary (banks)'!$R$42</f>
        <v>0</v>
      </c>
      <c r="S2999" s="230">
        <f>S2998/'Summary (banks)'!$S$42</f>
        <v>0</v>
      </c>
      <c r="T2999" s="230">
        <f>T2998/'Summary (banks)'!$T$42</f>
        <v>0</v>
      </c>
      <c r="U2999" s="230">
        <f>U2998/'Summary (banks)'!$U$42</f>
        <v>0</v>
      </c>
      <c r="V2999" s="230">
        <f>V2998/'Summary (banks)'!$V$42</f>
        <v>0</v>
      </c>
      <c r="W2999" s="230">
        <f>W2998/'Summary (banks)'!$W$42</f>
        <v>0</v>
      </c>
      <c r="X2999" s="230">
        <f>X2998/'Summary (banks)'!$X$42</f>
        <v>0</v>
      </c>
      <c r="Y2999" s="204"/>
      <c r="Z2999" s="397"/>
    </row>
    <row r="3000" spans="1:26" s="360" customFormat="1" ht="15.75" thickBot="1" x14ac:dyDescent="0.3">
      <c r="A3000" s="690"/>
      <c r="B3000" s="685"/>
      <c r="C3000" s="359" t="s">
        <v>402</v>
      </c>
      <c r="D3000" s="264">
        <f>D2998/'Summary (banks)'!$D$46</f>
        <v>1.01596168149092E-3</v>
      </c>
      <c r="E3000" s="264">
        <f>E2998/'Summary (banks)'!$E$46</f>
        <v>0</v>
      </c>
      <c r="F3000" s="264">
        <f>F2998/'Summary (banks)'!$F$46</f>
        <v>0</v>
      </c>
      <c r="G3000" s="264">
        <f>G2998/'Summary (banks)'!$G$46</f>
        <v>0</v>
      </c>
      <c r="H3000" s="264">
        <f>H2998/'Summary (banks)'!$H$46</f>
        <v>0</v>
      </c>
      <c r="I3000" s="264">
        <f>I2998/'Summary (banks)'!$I$46</f>
        <v>1.8010291595197254E-2</v>
      </c>
      <c r="J3000" s="264">
        <f>J2998/'Summary (banks)'!$J$46</f>
        <v>0</v>
      </c>
      <c r="K3000" s="264">
        <f>K2998/'Summary (banks)'!$K$46</f>
        <v>0</v>
      </c>
      <c r="L3000" s="264">
        <f>L2998/'Summary (banks)'!$L$46</f>
        <v>0</v>
      </c>
      <c r="M3000" s="264">
        <f>M2998/'Summary (banks)'!$M$46</f>
        <v>0</v>
      </c>
      <c r="N3000" s="264">
        <f>N2998/'Summary (banks)'!$N$46</f>
        <v>0</v>
      </c>
      <c r="O3000" s="264">
        <f>O2998/'Summary (banks)'!$O$46</f>
        <v>0</v>
      </c>
      <c r="P3000" s="264">
        <f>P2998/'Summary (banks)'!$P$46</f>
        <v>0</v>
      </c>
      <c r="Q3000" s="264">
        <f>Q2998/'Summary (banks)'!$Q$46</f>
        <v>0</v>
      </c>
      <c r="R3000" s="264">
        <f>R2998/'Summary (banks)'!$R$46</f>
        <v>0</v>
      </c>
      <c r="S3000" s="264">
        <f>S2998/'Summary (banks)'!$S$46</f>
        <v>0</v>
      </c>
      <c r="T3000" s="264">
        <f>T2998/'Summary (banks)'!$T$46</f>
        <v>0</v>
      </c>
      <c r="U3000" s="264">
        <f>U2998/'Summary (banks)'!$U$46</f>
        <v>0</v>
      </c>
      <c r="V3000" s="264">
        <f>V2998/'Summary (banks)'!$V$46</f>
        <v>0</v>
      </c>
      <c r="W3000" s="264">
        <f>W2998/'Summary (banks)'!$W$46</f>
        <v>0</v>
      </c>
      <c r="X3000" s="264">
        <f>X2998/'Summary (banks)'!$X$46</f>
        <v>0</v>
      </c>
      <c r="Z3000" s="397"/>
    </row>
    <row r="3001" spans="1:26" s="204" customFormat="1" ht="15.75" thickBot="1" x14ac:dyDescent="0.3">
      <c r="A3001" s="690"/>
      <c r="B3001" s="685"/>
      <c r="C3001" s="188" t="s">
        <v>3</v>
      </c>
      <c r="D3001" s="188">
        <f>SUM(E3001:X3001)</f>
        <v>979</v>
      </c>
      <c r="E3001" s="188"/>
      <c r="F3001" s="188"/>
      <c r="G3001" s="188"/>
      <c r="H3001" s="188"/>
      <c r="I3001" s="188">
        <f>'Standard Chartered'!D45</f>
        <v>979</v>
      </c>
      <c r="J3001" s="188"/>
      <c r="K3001" s="188"/>
      <c r="L3001" s="188"/>
      <c r="M3001" s="188"/>
      <c r="N3001" s="188"/>
      <c r="O3001" s="188"/>
      <c r="P3001" s="188"/>
      <c r="Q3001" s="188"/>
      <c r="R3001" s="188"/>
      <c r="S3001" s="188"/>
      <c r="T3001" s="188"/>
      <c r="U3001" s="188"/>
      <c r="V3001" s="188"/>
      <c r="W3001" s="188"/>
      <c r="X3001" s="188"/>
      <c r="Y3001" s="188"/>
      <c r="Z3001" s="404"/>
    </row>
    <row r="3002" spans="1:26" s="23" customFormat="1" x14ac:dyDescent="0.25">
      <c r="A3002" s="690"/>
      <c r="B3002" s="685"/>
      <c r="C3002" s="189" t="s">
        <v>337</v>
      </c>
      <c r="D3002" s="230">
        <f>D3001/'Summary (banks)'!$D$16</f>
        <v>4.6672075987288413E-4</v>
      </c>
      <c r="E3002" s="230">
        <f>E3001/'Summary (banks)'!$E$16</f>
        <v>0</v>
      </c>
      <c r="F3002" s="230">
        <f>F3001/'Summary (banks)'!$F$16</f>
        <v>0</v>
      </c>
      <c r="G3002" s="230">
        <f>G3001/'Summary (banks)'!$G$16</f>
        <v>0</v>
      </c>
      <c r="H3002" s="230">
        <f>H3001/'Summary (banks)'!$H$16</f>
        <v>0</v>
      </c>
      <c r="I3002" s="230">
        <f>I3001/'Summary (banks)'!$I$16</f>
        <v>1.1211892164273117E-2</v>
      </c>
      <c r="J3002" s="230">
        <f>J3001/'Summary (banks)'!$J$16</f>
        <v>0</v>
      </c>
      <c r="K3002" s="230">
        <f>K3001/'Summary (banks)'!$K$16</f>
        <v>0</v>
      </c>
      <c r="L3002" s="230">
        <f>L3001/'Summary (banks)'!$L$16</f>
        <v>0</v>
      </c>
      <c r="M3002" s="230">
        <f>M3001/'Summary (banks)'!$M$16</f>
        <v>0</v>
      </c>
      <c r="N3002" s="230">
        <f>N3001/'Summary (banks)'!$N$16</f>
        <v>0</v>
      </c>
      <c r="O3002" s="230">
        <f>O3001/'Summary (banks)'!$O$16</f>
        <v>0</v>
      </c>
      <c r="P3002" s="230">
        <f>P3001/'Summary (banks)'!$P$16</f>
        <v>0</v>
      </c>
      <c r="Q3002" s="230">
        <f>Q3001/'Summary (banks)'!$Q$16</f>
        <v>0</v>
      </c>
      <c r="R3002" s="230">
        <f>R3001/'Summary (banks)'!$R$16</f>
        <v>0</v>
      </c>
      <c r="S3002" s="230">
        <f>S3001/'Summary (banks)'!$S$16</f>
        <v>0</v>
      </c>
      <c r="T3002" s="230">
        <f>T3001/'Summary (banks)'!$T$16</f>
        <v>0</v>
      </c>
      <c r="U3002" s="230">
        <f>U3001/'Summary (banks)'!$U$16</f>
        <v>0</v>
      </c>
      <c r="V3002" s="230">
        <f>V3001/'Summary (banks)'!$V$16</f>
        <v>0</v>
      </c>
      <c r="W3002" s="230">
        <f>W3001/'Summary (banks)'!$W$16</f>
        <v>0</v>
      </c>
      <c r="X3002" s="230">
        <f>X3001/'Summary (banks)'!$X$16</f>
        <v>0</v>
      </c>
      <c r="Y3002" s="204"/>
      <c r="Z3002" s="397"/>
    </row>
    <row r="3003" spans="1:26" s="365" customFormat="1" ht="15.75" thickBot="1" x14ac:dyDescent="0.3">
      <c r="A3003" s="690"/>
      <c r="B3003" s="685"/>
      <c r="C3003" s="359" t="s">
        <v>338</v>
      </c>
      <c r="D3003" s="264">
        <f>D3001/'Summary (banks)'!$D$20</f>
        <v>8.3514679901624991E-4</v>
      </c>
      <c r="E3003" s="264">
        <f>E3001/'Summary (banks)'!$E$20</f>
        <v>0</v>
      </c>
      <c r="F3003" s="264">
        <f>F3001/'Summary (banks)'!$F$20</f>
        <v>0</v>
      </c>
      <c r="G3003" s="264">
        <f>G3001/'Summary (banks)'!$G$20</f>
        <v>0</v>
      </c>
      <c r="H3003" s="264">
        <f>H3001/'Summary (banks)'!$H$20</f>
        <v>0</v>
      </c>
      <c r="I3003" s="264">
        <f>I3001/'Summary (banks)'!$I$20</f>
        <v>1.1454981571403499E-2</v>
      </c>
      <c r="J3003" s="264">
        <f>J3001/'Summary (banks)'!$J$20</f>
        <v>0</v>
      </c>
      <c r="K3003" s="264">
        <f>K3001/'Summary (banks)'!$K$20</f>
        <v>0</v>
      </c>
      <c r="L3003" s="264">
        <f>L3001/'Summary (banks)'!$L$20</f>
        <v>0</v>
      </c>
      <c r="M3003" s="264">
        <f>M3001/'Summary (banks)'!$M$20</f>
        <v>0</v>
      </c>
      <c r="N3003" s="264">
        <f>N3001/'Summary (banks)'!$N$20</f>
        <v>0</v>
      </c>
      <c r="O3003" s="264">
        <f>O3001/'Summary (banks)'!$O$20</f>
        <v>0</v>
      </c>
      <c r="P3003" s="264">
        <f>P3001/'Summary (banks)'!$P$20</f>
        <v>0</v>
      </c>
      <c r="Q3003" s="264">
        <f>Q3001/'Summary (banks)'!$Q$20</f>
        <v>0</v>
      </c>
      <c r="R3003" s="264">
        <f>R3001/'Summary (banks)'!$R$20</f>
        <v>0</v>
      </c>
      <c r="S3003" s="264">
        <f>S3001/'Summary (banks)'!$S$20</f>
        <v>0</v>
      </c>
      <c r="T3003" s="264">
        <f>T3001/'Summary (banks)'!$T$20</f>
        <v>0</v>
      </c>
      <c r="U3003" s="264">
        <f>U3001/'Summary (banks)'!$U$20</f>
        <v>0</v>
      </c>
      <c r="V3003" s="264">
        <f>V3001/'Summary (banks)'!$V$20</f>
        <v>0</v>
      </c>
      <c r="W3003" s="264">
        <f>W3001/'Summary (banks)'!$W$20</f>
        <v>0</v>
      </c>
      <c r="X3003" s="264">
        <f>X3001/'Summary (banks)'!$X$20</f>
        <v>0</v>
      </c>
      <c r="Y3003" s="360"/>
      <c r="Z3003" s="397"/>
    </row>
    <row r="3004" spans="1:26" s="230" customFormat="1" ht="15" customHeight="1" thickTop="1" thickBot="1" x14ac:dyDescent="0.3">
      <c r="A3004" s="690"/>
      <c r="B3004" s="685"/>
      <c r="C3004" s="190" t="s">
        <v>405</v>
      </c>
      <c r="D3004" s="188"/>
      <c r="E3004" s="190"/>
      <c r="F3004" s="190"/>
      <c r="G3004" s="190"/>
      <c r="H3004" s="188"/>
      <c r="I3004" s="188"/>
      <c r="J3004" s="190"/>
      <c r="K3004" s="190"/>
      <c r="L3004" s="190"/>
      <c r="M3004" s="190"/>
      <c r="N3004" s="190"/>
      <c r="O3004" s="190"/>
      <c r="P3004" s="188"/>
      <c r="Q3004" s="188"/>
      <c r="R3004" s="190"/>
      <c r="S3004" s="190"/>
      <c r="T3004" s="188"/>
      <c r="U3004" s="188"/>
      <c r="V3004" s="188"/>
      <c r="W3004" s="188"/>
      <c r="X3004" s="188"/>
      <c r="Y3004" s="190"/>
      <c r="Z3004" s="405"/>
    </row>
    <row r="3005" spans="1:26" s="204" customFormat="1" ht="15.75" thickBot="1" x14ac:dyDescent="0.3">
      <c r="A3005" s="690"/>
      <c r="B3005" s="686"/>
      <c r="C3005" s="191" t="s">
        <v>406</v>
      </c>
      <c r="D3005" s="192"/>
      <c r="E3005" s="192"/>
      <c r="F3005" s="192"/>
      <c r="G3005" s="192"/>
      <c r="H3005" s="192"/>
      <c r="I3005" s="192"/>
      <c r="J3005" s="192"/>
      <c r="K3005" s="192"/>
      <c r="L3005" s="192"/>
      <c r="M3005" s="192"/>
      <c r="N3005" s="192"/>
      <c r="O3005" s="192"/>
      <c r="P3005" s="192"/>
      <c r="Q3005" s="192"/>
      <c r="R3005" s="192"/>
      <c r="S3005" s="192"/>
      <c r="T3005" s="192"/>
      <c r="U3005" s="192"/>
      <c r="V3005" s="192"/>
      <c r="W3005" s="192"/>
      <c r="X3005" s="192"/>
      <c r="Y3005" s="192"/>
      <c r="Z3005" s="398"/>
    </row>
    <row r="3006" spans="1:26" s="23" customFormat="1" ht="16.5" thickTop="1" thickBot="1" x14ac:dyDescent="0.3">
      <c r="A3006" s="690"/>
      <c r="B3006" s="687" t="s">
        <v>82</v>
      </c>
      <c r="C3006" s="200" t="s">
        <v>91</v>
      </c>
      <c r="D3006" s="200">
        <f>D2998/D2995</f>
        <v>0.22826086956521738</v>
      </c>
      <c r="E3006" s="200" t="e">
        <f>E2998/E2995</f>
        <v>#DIV/0!</v>
      </c>
      <c r="F3006" s="200" t="e">
        <f t="shared" ref="F3006:X3006" si="213">F2998/F2995</f>
        <v>#DIV/0!</v>
      </c>
      <c r="G3006" s="200" t="e">
        <f t="shared" si="213"/>
        <v>#DIV/0!</v>
      </c>
      <c r="H3006" s="200" t="e">
        <f t="shared" si="213"/>
        <v>#DIV/0!</v>
      </c>
      <c r="I3006" s="200">
        <f t="shared" si="213"/>
        <v>0.22826086956521738</v>
      </c>
      <c r="J3006" s="200" t="e">
        <f t="shared" si="213"/>
        <v>#DIV/0!</v>
      </c>
      <c r="K3006" s="200" t="e">
        <f t="shared" si="213"/>
        <v>#DIV/0!</v>
      </c>
      <c r="L3006" s="200" t="e">
        <f t="shared" si="213"/>
        <v>#DIV/0!</v>
      </c>
      <c r="M3006" s="200" t="e">
        <f t="shared" si="213"/>
        <v>#DIV/0!</v>
      </c>
      <c r="N3006" s="200" t="e">
        <f t="shared" si="213"/>
        <v>#DIV/0!</v>
      </c>
      <c r="O3006" s="200" t="e">
        <f t="shared" si="213"/>
        <v>#DIV/0!</v>
      </c>
      <c r="P3006" s="200" t="e">
        <f t="shared" si="213"/>
        <v>#DIV/0!</v>
      </c>
      <c r="Q3006" s="200" t="e">
        <f t="shared" si="213"/>
        <v>#DIV/0!</v>
      </c>
      <c r="R3006" s="200" t="e">
        <f t="shared" si="213"/>
        <v>#DIV/0!</v>
      </c>
      <c r="S3006" s="200" t="e">
        <f t="shared" si="213"/>
        <v>#DIV/0!</v>
      </c>
      <c r="T3006" s="200" t="e">
        <f t="shared" si="213"/>
        <v>#DIV/0!</v>
      </c>
      <c r="U3006" s="200" t="e">
        <f t="shared" si="213"/>
        <v>#DIV/0!</v>
      </c>
      <c r="V3006" s="200" t="e">
        <f t="shared" si="213"/>
        <v>#DIV/0!</v>
      </c>
      <c r="W3006" s="200" t="e">
        <f t="shared" si="213"/>
        <v>#DIV/0!</v>
      </c>
      <c r="X3006" s="200" t="e">
        <f t="shared" si="213"/>
        <v>#DIV/0!</v>
      </c>
      <c r="Y3006" s="200"/>
      <c r="Z3006" s="406" t="e">
        <f>MEDIAN(E3006:X3006)</f>
        <v>#DIV/0!</v>
      </c>
    </row>
    <row r="3007" spans="1:26" s="204" customFormat="1" ht="15.75" thickBot="1" x14ac:dyDescent="0.3">
      <c r="A3007" s="690"/>
      <c r="B3007" s="688"/>
      <c r="C3007" s="193" t="s">
        <v>407</v>
      </c>
      <c r="Z3007" s="397"/>
    </row>
    <row r="3008" spans="1:26" s="204" customFormat="1" ht="15.75" thickBot="1" x14ac:dyDescent="0.3">
      <c r="A3008" s="690"/>
      <c r="B3008" s="688"/>
      <c r="C3008" s="188" t="s">
        <v>497</v>
      </c>
      <c r="D3008" s="233">
        <f t="shared" ref="D3008:X3008" si="214">D2995/D3001</f>
        <v>8.4726455566905001E-2</v>
      </c>
      <c r="E3008" s="188" t="e">
        <f t="shared" si="214"/>
        <v>#DIV/0!</v>
      </c>
      <c r="F3008" s="188" t="e">
        <f t="shared" si="214"/>
        <v>#DIV/0!</v>
      </c>
      <c r="G3008" s="188" t="e">
        <f t="shared" si="214"/>
        <v>#DIV/0!</v>
      </c>
      <c r="H3008" s="188" t="e">
        <f t="shared" si="214"/>
        <v>#DIV/0!</v>
      </c>
      <c r="I3008" s="188">
        <f t="shared" si="214"/>
        <v>8.4726455566905001E-2</v>
      </c>
      <c r="J3008" s="188" t="e">
        <f t="shared" si="214"/>
        <v>#DIV/0!</v>
      </c>
      <c r="K3008" s="188" t="e">
        <f t="shared" si="214"/>
        <v>#DIV/0!</v>
      </c>
      <c r="L3008" s="188" t="e">
        <f t="shared" si="214"/>
        <v>#DIV/0!</v>
      </c>
      <c r="M3008" s="188" t="e">
        <f t="shared" si="214"/>
        <v>#DIV/0!</v>
      </c>
      <c r="N3008" s="188" t="e">
        <f t="shared" si="214"/>
        <v>#DIV/0!</v>
      </c>
      <c r="O3008" s="188" t="e">
        <f t="shared" si="214"/>
        <v>#DIV/0!</v>
      </c>
      <c r="P3008" s="188" t="e">
        <f t="shared" si="214"/>
        <v>#DIV/0!</v>
      </c>
      <c r="Q3008" s="188" t="e">
        <f t="shared" si="214"/>
        <v>#DIV/0!</v>
      </c>
      <c r="R3008" s="188" t="e">
        <f t="shared" si="214"/>
        <v>#DIV/0!</v>
      </c>
      <c r="S3008" s="188" t="e">
        <f t="shared" si="214"/>
        <v>#DIV/0!</v>
      </c>
      <c r="T3008" s="188" t="e">
        <f t="shared" si="214"/>
        <v>#DIV/0!</v>
      </c>
      <c r="U3008" s="188" t="e">
        <f t="shared" si="214"/>
        <v>#DIV/0!</v>
      </c>
      <c r="V3008" s="188" t="e">
        <f t="shared" si="214"/>
        <v>#DIV/0!</v>
      </c>
      <c r="W3008" s="188" t="e">
        <f t="shared" si="214"/>
        <v>#DIV/0!</v>
      </c>
      <c r="X3008" s="188" t="e">
        <f t="shared" si="214"/>
        <v>#DIV/0!</v>
      </c>
      <c r="Y3008" s="188"/>
      <c r="Z3008" s="404"/>
    </row>
    <row r="3009" spans="1:26" s="204" customFormat="1" x14ac:dyDescent="0.25">
      <c r="A3009" s="690"/>
      <c r="B3009" s="688"/>
      <c r="C3009" s="189" t="s">
        <v>445</v>
      </c>
      <c r="D3009" s="234">
        <f>D3008/'Summary (banks)'!$D$81</f>
        <v>1.8842842456575604</v>
      </c>
      <c r="E3009" s="230" t="e">
        <f>E3008/'Summary (banks)'!$E$81</f>
        <v>#DIV/0!</v>
      </c>
      <c r="F3009" s="230" t="e">
        <f>F3008/'Summary (banks)'!$F$81</f>
        <v>#DIV/0!</v>
      </c>
      <c r="G3009" s="230" t="e">
        <f>G3008/'Summary (banks)'!$G$81</f>
        <v>#DIV/0!</v>
      </c>
      <c r="H3009" s="230" t="e">
        <f>H3008/'Summary (banks)'!$H$81</f>
        <v>#DIV/0!</v>
      </c>
      <c r="I3009" s="230">
        <f>I3008/'Summary (banks)'!$I$81</f>
        <v>-5.3877695559473811</v>
      </c>
      <c r="J3009" s="230" t="e">
        <f>J3008/'Summary (banks)'!$J$81</f>
        <v>#DIV/0!</v>
      </c>
      <c r="K3009" s="230" t="e">
        <f>K3008/'Summary (banks)'!$K$81</f>
        <v>#DIV/0!</v>
      </c>
      <c r="L3009" s="230" t="e">
        <f>L3008/'Summary (banks)'!$L$81</f>
        <v>#DIV/0!</v>
      </c>
      <c r="M3009" s="230" t="e">
        <f>M3008/'Summary (banks)'!$M$81</f>
        <v>#DIV/0!</v>
      </c>
      <c r="N3009" s="230" t="e">
        <f>N3008/'Summary (banks)'!$N$81</f>
        <v>#DIV/0!</v>
      </c>
      <c r="O3009" s="230" t="e">
        <f>O3008/'Summary (banks)'!$O$81</f>
        <v>#DIV/0!</v>
      </c>
      <c r="P3009" s="230" t="e">
        <f>P3008/'Summary (banks)'!$P$81</f>
        <v>#DIV/0!</v>
      </c>
      <c r="Q3009" s="230" t="e">
        <f>Q3008/'Summary (banks)'!$Q$81</f>
        <v>#DIV/0!</v>
      </c>
      <c r="R3009" s="230" t="e">
        <f>R3008/'Summary (banks)'!$R$81</f>
        <v>#DIV/0!</v>
      </c>
      <c r="S3009" s="230" t="e">
        <f>S3008/'Summary (banks)'!$S$81</f>
        <v>#DIV/0!</v>
      </c>
      <c r="T3009" s="230" t="e">
        <f>T3008/'Summary (banks)'!$T$81</f>
        <v>#DIV/0!</v>
      </c>
      <c r="U3009" s="230" t="e">
        <f>U3008/'Summary (banks)'!$U$81</f>
        <v>#DIV/0!</v>
      </c>
      <c r="V3009" s="230" t="e">
        <f>V3008/'Summary (banks)'!$V$81</f>
        <v>#DIV/0!</v>
      </c>
      <c r="W3009" s="230" t="e">
        <f>W3008/'Summary (banks)'!$W$81</f>
        <v>#DIV/0!</v>
      </c>
      <c r="X3009" s="230" t="e">
        <f>X3008/'Summary (banks)'!$X$81</f>
        <v>#DIV/0!</v>
      </c>
      <c r="Z3009" s="397"/>
    </row>
    <row r="3010" spans="1:26" s="364" customFormat="1" x14ac:dyDescent="0.25">
      <c r="A3010" s="690"/>
      <c r="B3010" s="688"/>
      <c r="C3010" s="359" t="s">
        <v>446</v>
      </c>
      <c r="D3010" s="363">
        <f>D3008/'Summary (banks)'!$D$84</f>
        <v>1.4673772625870085</v>
      </c>
      <c r="E3010" s="264" t="e">
        <f>E3008/'Summary (banks)'!$E$84</f>
        <v>#DIV/0!</v>
      </c>
      <c r="F3010" s="264" t="e">
        <f>F3008/'Summary (banks)'!$F$84</f>
        <v>#DIV/0!</v>
      </c>
      <c r="G3010" s="264" t="e">
        <f>G3008/'Summary (banks)'!$G$84</f>
        <v>#DIV/0!</v>
      </c>
      <c r="H3010" s="264" t="e">
        <f>H3008/'Summary (banks)'!$H$84</f>
        <v>#DIV/0!</v>
      </c>
      <c r="I3010" s="264">
        <f>I3008/'Summary (banks)'!$I$84</f>
        <v>26.419211332724096</v>
      </c>
      <c r="J3010" s="264" t="e">
        <f>J3008/'Summary (banks)'!$J$84</f>
        <v>#DIV/0!</v>
      </c>
      <c r="K3010" s="264" t="e">
        <f>K3008/'Summary (banks)'!$K$84</f>
        <v>#DIV/0!</v>
      </c>
      <c r="L3010" s="264" t="e">
        <f>L3008/'Summary (banks)'!$L$84</f>
        <v>#DIV/0!</v>
      </c>
      <c r="M3010" s="264" t="e">
        <f>M3008/'Summary (banks)'!$M$84</f>
        <v>#DIV/0!</v>
      </c>
      <c r="N3010" s="264" t="e">
        <f>N3008/'Summary (banks)'!$N$84</f>
        <v>#DIV/0!</v>
      </c>
      <c r="O3010" s="264" t="e">
        <f>O3008/'Summary (banks)'!$O$84</f>
        <v>#DIV/0!</v>
      </c>
      <c r="P3010" s="264" t="e">
        <f>P3008/'Summary (banks)'!$P$84</f>
        <v>#DIV/0!</v>
      </c>
      <c r="Q3010" s="264" t="e">
        <f>Q3008/'Summary (banks)'!$Q$84</f>
        <v>#DIV/0!</v>
      </c>
      <c r="R3010" s="264" t="e">
        <f>R3008/'Summary (banks)'!$R$84</f>
        <v>#DIV/0!</v>
      </c>
      <c r="S3010" s="264" t="e">
        <f>S3008/'Summary (banks)'!$S$84</f>
        <v>#DIV/0!</v>
      </c>
      <c r="T3010" s="264" t="e">
        <f>T3008/'Summary (banks)'!$T$84</f>
        <v>#DIV/0!</v>
      </c>
      <c r="U3010" s="264" t="e">
        <f>U3008/'Summary (banks)'!$U$84</f>
        <v>#DIV/0!</v>
      </c>
      <c r="V3010" s="264" t="e">
        <f>V3008/'Summary (banks)'!$V$84</f>
        <v>#DIV/0!</v>
      </c>
      <c r="W3010" s="264" t="e">
        <f>W3008/'Summary (banks)'!$W$84</f>
        <v>#DIV/0!</v>
      </c>
      <c r="X3010" s="264" t="e">
        <f>X3008/'Summary (banks)'!$X$84</f>
        <v>#DIV/0!</v>
      </c>
      <c r="Y3010" s="360"/>
      <c r="Z3010" s="397"/>
    </row>
    <row r="3011" spans="1:26" s="204" customFormat="1" ht="15.75" thickBot="1" x14ac:dyDescent="0.3">
      <c r="A3011" s="690"/>
      <c r="B3011" s="688"/>
      <c r="C3011" s="372" t="s">
        <v>447</v>
      </c>
      <c r="D3011" s="234">
        <f>D3008/'Summary (banks)'!$D$92</f>
        <v>2.0285710206165208</v>
      </c>
      <c r="E3011" s="230" t="e">
        <f>E3008/'Summary (banks)'!$E$86</f>
        <v>#DIV/0!</v>
      </c>
      <c r="F3011" s="230" t="e">
        <f>F3008/'Summary (banks)'!$F$86</f>
        <v>#DIV/0!</v>
      </c>
      <c r="G3011" s="230" t="e">
        <f>G3008/'Summary (banks)'!$G$86</f>
        <v>#DIV/0!</v>
      </c>
      <c r="H3011" s="230" t="e">
        <f>H3008/'Summary (banks)'!$H$86</f>
        <v>#DIV/0!</v>
      </c>
      <c r="I3011" s="230">
        <f>I3008/'Summary (banks)'!$I$86</f>
        <v>1.311934537536904</v>
      </c>
      <c r="J3011" s="230" t="e">
        <f>J3008/'Summary (banks)'!$J$86</f>
        <v>#DIV/0!</v>
      </c>
      <c r="K3011" s="230" t="e">
        <f>K3008/'Summary (banks)'!$K$86</f>
        <v>#DIV/0!</v>
      </c>
      <c r="L3011" s="230" t="e">
        <f>L3008/'Summary (banks)'!$L$86</f>
        <v>#DIV/0!</v>
      </c>
      <c r="M3011" s="230" t="e">
        <f>M3008/'Summary (banks)'!$M$86</f>
        <v>#DIV/0!</v>
      </c>
      <c r="N3011" s="230" t="e">
        <f>N3008/'Summary (banks)'!$N$86</f>
        <v>#DIV/0!</v>
      </c>
      <c r="O3011" s="230" t="e">
        <f>O3008/'Summary (banks)'!$O$86</f>
        <v>#DIV/0!</v>
      </c>
      <c r="P3011" s="230" t="e">
        <f>P3008/'Summary (banks)'!$P$86</f>
        <v>#DIV/0!</v>
      </c>
      <c r="Q3011" s="230" t="e">
        <f>Q3008/'Summary (banks)'!$Q$86</f>
        <v>#DIV/0!</v>
      </c>
      <c r="R3011" s="230" t="e">
        <f>R3008/'Summary (banks)'!$R$86</f>
        <v>#DIV/0!</v>
      </c>
      <c r="S3011" s="230" t="e">
        <f>S3008/'Summary (banks)'!$S$86</f>
        <v>#DIV/0!</v>
      </c>
      <c r="T3011" s="230" t="e">
        <f>T3008/'Summary (banks)'!$T$86</f>
        <v>#DIV/0!</v>
      </c>
      <c r="U3011" s="230" t="e">
        <f>U3008/'Summary (banks)'!$U$86</f>
        <v>#DIV/0!</v>
      </c>
      <c r="V3011" s="230" t="e">
        <f>V3008/'Summary (banks)'!$V$86</f>
        <v>#DIV/0!</v>
      </c>
      <c r="W3011" s="230" t="e">
        <f>W3008/'Summary (banks)'!$W$86</f>
        <v>#DIV/0!</v>
      </c>
      <c r="X3011" s="230" t="e">
        <f>X3008/'Summary (banks)'!$X$86</f>
        <v>#DIV/0!</v>
      </c>
      <c r="Z3011" s="397"/>
    </row>
    <row r="3012" spans="1:26" s="230" customFormat="1" ht="15.75" thickBot="1" x14ac:dyDescent="0.3">
      <c r="A3012" s="690"/>
      <c r="B3012" s="688"/>
      <c r="C3012" s="201" t="s">
        <v>498</v>
      </c>
      <c r="D3012" s="201">
        <f t="shared" ref="D3012:X3012" si="215">D2995/D2992</f>
        <v>0.32055749128919864</v>
      </c>
      <c r="E3012" s="201" t="e">
        <f t="shared" si="215"/>
        <v>#DIV/0!</v>
      </c>
      <c r="F3012" s="201" t="e">
        <f t="shared" si="215"/>
        <v>#DIV/0!</v>
      </c>
      <c r="G3012" s="201" t="e">
        <f t="shared" si="215"/>
        <v>#DIV/0!</v>
      </c>
      <c r="H3012" s="201" t="e">
        <f t="shared" si="215"/>
        <v>#DIV/0!</v>
      </c>
      <c r="I3012" s="201">
        <f t="shared" si="215"/>
        <v>0.32055749128919864</v>
      </c>
      <c r="J3012" s="201" t="e">
        <f t="shared" si="215"/>
        <v>#DIV/0!</v>
      </c>
      <c r="K3012" s="201" t="e">
        <f t="shared" si="215"/>
        <v>#DIV/0!</v>
      </c>
      <c r="L3012" s="201" t="e">
        <f t="shared" si="215"/>
        <v>#DIV/0!</v>
      </c>
      <c r="M3012" s="201" t="e">
        <f t="shared" si="215"/>
        <v>#DIV/0!</v>
      </c>
      <c r="N3012" s="201" t="e">
        <f t="shared" si="215"/>
        <v>#DIV/0!</v>
      </c>
      <c r="O3012" s="201" t="e">
        <f t="shared" si="215"/>
        <v>#DIV/0!</v>
      </c>
      <c r="P3012" s="201" t="e">
        <f t="shared" si="215"/>
        <v>#DIV/0!</v>
      </c>
      <c r="Q3012" s="201" t="e">
        <f t="shared" si="215"/>
        <v>#DIV/0!</v>
      </c>
      <c r="R3012" s="201" t="e">
        <f t="shared" si="215"/>
        <v>#DIV/0!</v>
      </c>
      <c r="S3012" s="201" t="e">
        <f t="shared" si="215"/>
        <v>#DIV/0!</v>
      </c>
      <c r="T3012" s="201" t="e">
        <f t="shared" si="215"/>
        <v>#DIV/0!</v>
      </c>
      <c r="U3012" s="201" t="e">
        <f t="shared" si="215"/>
        <v>#DIV/0!</v>
      </c>
      <c r="V3012" s="201" t="e">
        <f t="shared" si="215"/>
        <v>#DIV/0!</v>
      </c>
      <c r="W3012" s="201" t="e">
        <f t="shared" si="215"/>
        <v>#DIV/0!</v>
      </c>
      <c r="X3012" s="201" t="e">
        <f t="shared" si="215"/>
        <v>#DIV/0!</v>
      </c>
      <c r="Y3012" s="201"/>
      <c r="Z3012" s="407"/>
    </row>
    <row r="3013" spans="1:26" s="230" customFormat="1" x14ac:dyDescent="0.25">
      <c r="A3013" s="690"/>
      <c r="B3013" s="688"/>
      <c r="C3013" s="382" t="s">
        <v>445</v>
      </c>
      <c r="D3013" s="230">
        <f>D3012/'Summary (banks)'!$D$94</f>
        <v>1.6599308576002301</v>
      </c>
      <c r="E3013" s="230" t="e">
        <f>E3012/'Summary (banks)'!$E$94</f>
        <v>#DIV/0!</v>
      </c>
      <c r="F3013" s="230" t="e">
        <f>F3012/'Summary (banks)'!$F$94</f>
        <v>#DIV/0!</v>
      </c>
      <c r="G3013" s="230" t="e">
        <f>G3012/'Summary (banks)'!$G$94</f>
        <v>#DIV/0!</v>
      </c>
      <c r="H3013" s="230" t="e">
        <f>H3012/'Summary (banks)'!$H$94</f>
        <v>#DIV/0!</v>
      </c>
      <c r="I3013" s="230">
        <f>I3012/'Summary (banks)'!$I$94</f>
        <v>-3.217993095417305</v>
      </c>
      <c r="J3013" s="230" t="e">
        <f>J3012/'Summary (banks)'!$J$94</f>
        <v>#DIV/0!</v>
      </c>
      <c r="K3013" s="230" t="e">
        <f>K3012/'Summary (banks)'!$K$94</f>
        <v>#DIV/0!</v>
      </c>
      <c r="L3013" s="230" t="e">
        <f>L3012/'Summary (banks)'!$L$94</f>
        <v>#DIV/0!</v>
      </c>
      <c r="M3013" s="230" t="e">
        <f>M3012/'Summary (banks)'!$M$94</f>
        <v>#DIV/0!</v>
      </c>
      <c r="N3013" s="230" t="e">
        <f>N3012/'Summary (banks)'!$N$94</f>
        <v>#DIV/0!</v>
      </c>
      <c r="O3013" s="230" t="e">
        <f>O3012/'Summary (banks)'!$O$94</f>
        <v>#DIV/0!</v>
      </c>
      <c r="P3013" s="230" t="e">
        <f>P3012/'Summary (banks)'!$P$94</f>
        <v>#DIV/0!</v>
      </c>
      <c r="Q3013" s="230" t="e">
        <f>Q3012/'Summary (banks)'!$Q$94</f>
        <v>#DIV/0!</v>
      </c>
      <c r="R3013" s="230" t="e">
        <f>R3012/'Summary (banks)'!$R$94</f>
        <v>#DIV/0!</v>
      </c>
      <c r="S3013" s="230" t="e">
        <f>S3012/'Summary (banks)'!$S$94</f>
        <v>#DIV/0!</v>
      </c>
      <c r="T3013" s="230" t="e">
        <f>T3012/'Summary (banks)'!$T$94</f>
        <v>#DIV/0!</v>
      </c>
      <c r="U3013" s="230" t="e">
        <f>U3012/'Summary (banks)'!$U$94</f>
        <v>#DIV/0!</v>
      </c>
      <c r="V3013" s="230" t="e">
        <f>V3012/'Summary (banks)'!$V$94</f>
        <v>#DIV/0!</v>
      </c>
      <c r="W3013" s="230" t="e">
        <f>W3012/'Summary (banks)'!$W$94</f>
        <v>#DIV/0!</v>
      </c>
      <c r="X3013" s="230" t="e">
        <f>X3012/'Summary (banks)'!$X$94</f>
        <v>#DIV/0!</v>
      </c>
      <c r="Z3013" s="399"/>
    </row>
    <row r="3014" spans="1:26" s="386" customFormat="1" x14ac:dyDescent="0.25">
      <c r="A3014" s="690"/>
      <c r="B3014" s="688"/>
      <c r="C3014" s="383" t="s">
        <v>446</v>
      </c>
      <c r="D3014" s="264">
        <f>D3012/'Summary (banks)'!$D$97</f>
        <v>1.2141086417105975</v>
      </c>
      <c r="E3014" s="264" t="e">
        <f>E3012/'Summary (banks)'!$E$97</f>
        <v>#DIV/0!</v>
      </c>
      <c r="F3014" s="264" t="e">
        <f>F3012/'Summary (banks)'!$F$97</f>
        <v>#DIV/0!</v>
      </c>
      <c r="G3014" s="264" t="e">
        <f>G3012/'Summary (banks)'!$G$97</f>
        <v>#DIV/0!</v>
      </c>
      <c r="H3014" s="264" t="e">
        <f>H3012/'Summary (banks)'!$H$97</f>
        <v>#DIV/0!</v>
      </c>
      <c r="I3014" s="264">
        <f>I3012/'Summary (banks)'!$I$97</f>
        <v>12.921419402163972</v>
      </c>
      <c r="J3014" s="264" t="e">
        <f>J3012/'Summary (banks)'!$J$97</f>
        <v>#DIV/0!</v>
      </c>
      <c r="K3014" s="264" t="e">
        <f>K3012/'Summary (banks)'!$K$97</f>
        <v>#DIV/0!</v>
      </c>
      <c r="L3014" s="264" t="e">
        <f>L3012/'Summary (banks)'!$L$97</f>
        <v>#DIV/0!</v>
      </c>
      <c r="M3014" s="264" t="e">
        <f>M3012/'Summary (banks)'!$M$97</f>
        <v>#DIV/0!</v>
      </c>
      <c r="N3014" s="264" t="e">
        <f>N3012/'Summary (banks)'!$N$97</f>
        <v>#DIV/0!</v>
      </c>
      <c r="O3014" s="264" t="e">
        <f>O3012/'Summary (banks)'!$O$97</f>
        <v>#DIV/0!</v>
      </c>
      <c r="P3014" s="264" t="e">
        <f>P3012/'Summary (banks)'!$P$97</f>
        <v>#DIV/0!</v>
      </c>
      <c r="Q3014" s="264" t="e">
        <f>Q3012/'Summary (banks)'!$Q$97</f>
        <v>#DIV/0!</v>
      </c>
      <c r="R3014" s="264" t="e">
        <f>R3012/'Summary (banks)'!$R$97</f>
        <v>#DIV/0!</v>
      </c>
      <c r="S3014" s="264" t="e">
        <f>S3012/'Summary (banks)'!$S$97</f>
        <v>#DIV/0!</v>
      </c>
      <c r="T3014" s="264" t="e">
        <f>T3012/'Summary (banks)'!$T$97</f>
        <v>#DIV/0!</v>
      </c>
      <c r="U3014" s="264" t="e">
        <f>U3012/'Summary (banks)'!$U$97</f>
        <v>#DIV/0!</v>
      </c>
      <c r="V3014" s="264" t="e">
        <f>V3012/'Summary (banks)'!$V$97</f>
        <v>#DIV/0!</v>
      </c>
      <c r="W3014" s="264" t="e">
        <f>W3012/'Summary (banks)'!$W$97</f>
        <v>#DIV/0!</v>
      </c>
      <c r="X3014" s="264" t="e">
        <f>X3012/'Summary (banks)'!$X$97</f>
        <v>#DIV/0!</v>
      </c>
      <c r="Y3014" s="264"/>
      <c r="Z3014" s="399"/>
    </row>
    <row r="3015" spans="1:26" s="230" customFormat="1" x14ac:dyDescent="0.25">
      <c r="A3015" s="690"/>
      <c r="B3015" s="688"/>
      <c r="C3015" s="385" t="s">
        <v>447</v>
      </c>
      <c r="D3015" s="230">
        <f>D3012/'Summary (banks)'!$D$105</f>
        <v>1.4775829667459981</v>
      </c>
      <c r="E3015" s="230" t="e">
        <f>E3012/'Summary (banks)'!$E$99</f>
        <v>#DIV/0!</v>
      </c>
      <c r="F3015" s="230" t="e">
        <f>F3012/'Summary (banks)'!$F$99</f>
        <v>#DIV/0!</v>
      </c>
      <c r="G3015" s="230" t="e">
        <f>G3012/'Summary (banks)'!$G$99</f>
        <v>#DIV/0!</v>
      </c>
      <c r="H3015" s="230" t="e">
        <f>H3012/'Summary (banks)'!$H$99</f>
        <v>#DIV/0!</v>
      </c>
      <c r="I3015" s="230">
        <f>I3012/'Summary (banks)'!$I$99</f>
        <v>1.7320067011064471</v>
      </c>
      <c r="J3015" s="230" t="e">
        <f>J3012/'Summary (banks)'!$J$99</f>
        <v>#DIV/0!</v>
      </c>
      <c r="K3015" s="230" t="e">
        <f>K3012/'Summary (banks)'!$K$99</f>
        <v>#DIV/0!</v>
      </c>
      <c r="L3015" s="230" t="e">
        <f>L3012/'Summary (banks)'!$L$99</f>
        <v>#DIV/0!</v>
      </c>
      <c r="M3015" s="230" t="e">
        <f>M3012/'Summary (banks)'!$M$99</f>
        <v>#DIV/0!</v>
      </c>
      <c r="N3015" s="230" t="e">
        <f>N3012/'Summary (banks)'!$N$99</f>
        <v>#DIV/0!</v>
      </c>
      <c r="O3015" s="230" t="e">
        <f>O3012/'Summary (banks)'!$O$99</f>
        <v>#DIV/0!</v>
      </c>
      <c r="P3015" s="230" t="e">
        <f>P3012/'Summary (banks)'!$P$99</f>
        <v>#DIV/0!</v>
      </c>
      <c r="Q3015" s="230" t="e">
        <f>Q3012/'Summary (banks)'!$Q$99</f>
        <v>#DIV/0!</v>
      </c>
      <c r="R3015" s="230" t="e">
        <f>R3012/'Summary (banks)'!$R$99</f>
        <v>#DIV/0!</v>
      </c>
      <c r="S3015" s="230" t="e">
        <f>S3012/'Summary (banks)'!$S$99</f>
        <v>#DIV/0!</v>
      </c>
      <c r="T3015" s="230" t="e">
        <f>T3012/'Summary (banks)'!$T$99</f>
        <v>#DIV/0!</v>
      </c>
      <c r="U3015" s="230" t="e">
        <f>U3012/'Summary (banks)'!$U$99</f>
        <v>#DIV/0!</v>
      </c>
      <c r="V3015" s="230" t="e">
        <f>V3012/'Summary (banks)'!$V$99</f>
        <v>#DIV/0!</v>
      </c>
      <c r="W3015" s="230" t="e">
        <f>W3012/'Summary (banks)'!$W$99</f>
        <v>#DIV/0!</v>
      </c>
      <c r="X3015" s="230" t="e">
        <f>X3012/'Summary (banks)'!$X$99</f>
        <v>#DIV/0!</v>
      </c>
      <c r="Z3015" s="399"/>
    </row>
    <row r="3016" spans="1:26" s="51" customFormat="1" ht="15.75" thickBot="1" x14ac:dyDescent="0.3">
      <c r="A3016" s="422"/>
      <c r="B3016" s="423"/>
      <c r="C3016" s="424"/>
      <c r="D3016" s="425"/>
      <c r="E3016" s="426"/>
      <c r="F3016" s="426"/>
      <c r="G3016" s="426"/>
      <c r="H3016" s="426"/>
      <c r="I3016" s="426"/>
      <c r="J3016" s="426"/>
      <c r="K3016" s="426"/>
      <c r="L3016" s="426"/>
      <c r="M3016" s="426"/>
      <c r="N3016" s="426"/>
      <c r="O3016" s="426"/>
      <c r="P3016" s="426"/>
      <c r="Q3016" s="426"/>
      <c r="R3016" s="426"/>
      <c r="S3016" s="426"/>
      <c r="T3016" s="426"/>
      <c r="U3016" s="426"/>
      <c r="V3016" s="426"/>
      <c r="W3016" s="426"/>
      <c r="X3016" s="426"/>
      <c r="Y3016" s="97"/>
      <c r="Z3016" s="97"/>
    </row>
    <row r="3017" spans="1:26" s="204" customFormat="1" ht="15.75" thickBot="1" x14ac:dyDescent="0.3">
      <c r="A3017" s="682" t="s">
        <v>121</v>
      </c>
      <c r="B3017" s="684" t="s">
        <v>331</v>
      </c>
      <c r="C3017" s="188" t="s">
        <v>2</v>
      </c>
      <c r="D3017" s="203">
        <f>SUM(E3017:X3017)</f>
        <v>2132.1339459999999</v>
      </c>
      <c r="E3017" s="203"/>
      <c r="F3017" s="203"/>
      <c r="G3017" s="203">
        <f>RBS!C34</f>
        <v>4.1339459999999999</v>
      </c>
      <c r="H3017" s="203"/>
      <c r="I3017" s="203"/>
      <c r="J3017" s="188">
        <f>'BNP Paribas'!C44</f>
        <v>27</v>
      </c>
      <c r="K3017" s="188"/>
      <c r="L3017" s="188">
        <f>'Société Générale'!C61</f>
        <v>125</v>
      </c>
      <c r="M3017" s="188"/>
      <c r="N3017" s="188"/>
      <c r="O3017" s="188">
        <f>'Deutsche Bank'!C39</f>
        <v>0</v>
      </c>
      <c r="P3017" s="188"/>
      <c r="Q3017" s="188"/>
      <c r="R3017" s="188"/>
      <c r="S3017" s="188">
        <f>Rabobank!D32</f>
        <v>11</v>
      </c>
      <c r="T3017" s="188"/>
      <c r="U3017" s="188"/>
      <c r="V3017" s="188">
        <f>Santander!C28</f>
        <v>381</v>
      </c>
      <c r="W3017" s="188"/>
      <c r="X3017" s="188">
        <f>Nordea!D14</f>
        <v>1584</v>
      </c>
      <c r="Y3017" s="188"/>
      <c r="Z3017" s="404"/>
    </row>
    <row r="3018" spans="1:26" s="23" customFormat="1" x14ac:dyDescent="0.25">
      <c r="A3018" s="683"/>
      <c r="B3018" s="685"/>
      <c r="C3018" s="189" t="s">
        <v>333</v>
      </c>
      <c r="D3018" s="230">
        <f>D3017/'Summary (banks)'!$D$3</f>
        <v>4.3654822065012817E-3</v>
      </c>
      <c r="E3018" s="230">
        <f>E3017/'Summary (banks)'!$E$3</f>
        <v>0</v>
      </c>
      <c r="F3018" s="230">
        <f>F3017/'Summary (banks)'!$F$3</f>
        <v>0</v>
      </c>
      <c r="G3018" s="230">
        <f>G3017/'Summary (banks)'!$G$3</f>
        <v>2.321442389538033E-4</v>
      </c>
      <c r="H3018" s="230">
        <f>H3017/'Summary (banks)'!$H$3</f>
        <v>0</v>
      </c>
      <c r="I3018" s="230">
        <f>I3017/'Summary (banks)'!$I$3</f>
        <v>0</v>
      </c>
      <c r="J3018" s="230">
        <f>J3017/'Summary (banks)'!$J$3</f>
        <v>6.2881363826913219E-4</v>
      </c>
      <c r="K3018" s="230">
        <f>K3017/'Summary (banks)'!$K$3</f>
        <v>0</v>
      </c>
      <c r="L3018" s="230">
        <f>L3017/'Summary (banks)'!$L$3</f>
        <v>4.87462465390165E-3</v>
      </c>
      <c r="M3018" s="230">
        <f>M3017/'Summary (banks)'!$M$3</f>
        <v>0</v>
      </c>
      <c r="N3018" s="230">
        <f>N3017/'Summary (banks)'!$N$3</f>
        <v>0</v>
      </c>
      <c r="O3018" s="230">
        <f>O3017/'Summary (banks)'!$O$3</f>
        <v>0</v>
      </c>
      <c r="P3018" s="230">
        <f>P3017/'Summary (banks)'!$P$3</f>
        <v>0</v>
      </c>
      <c r="Q3018" s="230">
        <f>Q3017/'Summary (banks)'!$Q$3</f>
        <v>0</v>
      </c>
      <c r="R3018" s="230">
        <f>R3017/'Summary (banks)'!$R$3</f>
        <v>0</v>
      </c>
      <c r="S3018" s="230">
        <f>S3017/'Summary (banks)'!$S$3</f>
        <v>8.4524358383279545E-4</v>
      </c>
      <c r="T3018" s="230">
        <f>T3017/'Summary (banks)'!$T$3</f>
        <v>0</v>
      </c>
      <c r="U3018" s="230">
        <f>U3017/'Summary (banks)'!$U$3</f>
        <v>0</v>
      </c>
      <c r="V3018" s="230">
        <f>V3017/'Summary (banks)'!$V$3</f>
        <v>8.3015579039111016E-3</v>
      </c>
      <c r="W3018" s="230">
        <f>W3017/'Summary (banks)'!$W$3</f>
        <v>0</v>
      </c>
      <c r="X3018" s="230">
        <f>X3017/'Summary (banks)'!$X$3</f>
        <v>0.15619761364756926</v>
      </c>
      <c r="Y3018" s="204"/>
      <c r="Z3018" s="397"/>
    </row>
    <row r="3019" spans="1:26" s="360" customFormat="1" ht="15.75" thickBot="1" x14ac:dyDescent="0.3">
      <c r="A3019" s="683"/>
      <c r="B3019" s="685"/>
      <c r="C3019" s="359" t="s">
        <v>334</v>
      </c>
      <c r="D3019" s="264">
        <f>D3017/'Summary (banks)'!$D$7</f>
        <v>8.316981601218916E-3</v>
      </c>
      <c r="E3019" s="264">
        <f>E3017/'Summary (banks)'!$E$7</f>
        <v>0</v>
      </c>
      <c r="F3019" s="264">
        <f>F3017/'Summary (banks)'!$F$7</f>
        <v>0</v>
      </c>
      <c r="G3019" s="264">
        <f>G3017/'Summary (banks)'!$G$7</f>
        <v>1.5624999999999999E-3</v>
      </c>
      <c r="H3019" s="264">
        <f>H3017/'Summary (banks)'!$H$7</f>
        <v>0</v>
      </c>
      <c r="I3019" s="264">
        <f>I3017/'Summary (banks)'!$I$7</f>
        <v>0</v>
      </c>
      <c r="J3019" s="264">
        <f>J3017/'Summary (banks)'!$J$7</f>
        <v>9.4296790416652113E-4</v>
      </c>
      <c r="K3019" s="264">
        <f>K3017/'Summary (banks)'!$K$7</f>
        <v>0</v>
      </c>
      <c r="L3019" s="264">
        <f>L3017/'Summary (banks)'!$L$7</f>
        <v>9.2278163295437775E-3</v>
      </c>
      <c r="M3019" s="264">
        <f>M3017/'Summary (banks)'!$M$7</f>
        <v>0</v>
      </c>
      <c r="N3019" s="264">
        <f>N3017/'Summary (banks)'!$N$7</f>
        <v>0</v>
      </c>
      <c r="O3019" s="264">
        <f>O3017/'Summary (banks)'!$O$7</f>
        <v>0</v>
      </c>
      <c r="P3019" s="264">
        <f>P3017/'Summary (banks)'!$P$7</f>
        <v>0</v>
      </c>
      <c r="Q3019" s="264">
        <f>Q3017/'Summary (banks)'!$Q$7</f>
        <v>0</v>
      </c>
      <c r="R3019" s="264">
        <f>R3017/'Summary (banks)'!$R$7</f>
        <v>0</v>
      </c>
      <c r="S3019" s="264">
        <f>S3017/'Summary (banks)'!$S$7</f>
        <v>2.6563631972953395E-3</v>
      </c>
      <c r="T3019" s="264">
        <f>T3017/'Summary (banks)'!$T$7</f>
        <v>0</v>
      </c>
      <c r="U3019" s="264">
        <f>U3017/'Summary (banks)'!$U$7</f>
        <v>0</v>
      </c>
      <c r="V3019" s="264">
        <f>V3017/'Summary (banks)'!$V$7</f>
        <v>9.4437834622248668E-3</v>
      </c>
      <c r="W3019" s="264">
        <f>W3017/'Summary (banks)'!$W$7</f>
        <v>0</v>
      </c>
      <c r="X3019" s="264">
        <f>X3017/'Summary (banks)'!$X$7</f>
        <v>0.2185430463576159</v>
      </c>
      <c r="Z3019" s="397"/>
    </row>
    <row r="3020" spans="1:26" s="204" customFormat="1" ht="15.75" thickBot="1" x14ac:dyDescent="0.3">
      <c r="A3020" s="683"/>
      <c r="B3020" s="685"/>
      <c r="C3020" s="188" t="s">
        <v>6</v>
      </c>
      <c r="D3020" s="203">
        <f>SUM(E3020:X3020)</f>
        <v>1009.7559639999999</v>
      </c>
      <c r="E3020" s="203"/>
      <c r="F3020" s="203"/>
      <c r="G3020" s="203">
        <f>RBS!E34</f>
        <v>2.7559640000000001</v>
      </c>
      <c r="H3020" s="203"/>
      <c r="I3020" s="203"/>
      <c r="J3020" s="188">
        <f>'BNP Paribas'!E44</f>
        <v>-1</v>
      </c>
      <c r="K3020" s="188"/>
      <c r="L3020" s="188">
        <f>'Société Générale'!E61</f>
        <v>64</v>
      </c>
      <c r="M3020" s="188"/>
      <c r="N3020" s="188"/>
      <c r="O3020" s="188">
        <f>'Deutsche Bank'!E39</f>
        <v>0</v>
      </c>
      <c r="P3020" s="188"/>
      <c r="Q3020" s="188"/>
      <c r="R3020" s="188"/>
      <c r="S3020" s="188">
        <f>Rabobank!F32</f>
        <v>6</v>
      </c>
      <c r="T3020" s="188"/>
      <c r="U3020" s="188"/>
      <c r="V3020" s="188">
        <f>Santander!E28</f>
        <v>103</v>
      </c>
      <c r="W3020" s="188"/>
      <c r="X3020" s="188">
        <f>Nordea!F14</f>
        <v>835</v>
      </c>
      <c r="Y3020" s="188"/>
      <c r="Z3020" s="404"/>
    </row>
    <row r="3021" spans="1:26" s="23" customFormat="1" x14ac:dyDescent="0.25">
      <c r="A3021" s="683"/>
      <c r="B3021" s="685"/>
      <c r="C3021" s="189" t="s">
        <v>335</v>
      </c>
      <c r="D3021" s="230">
        <f>D3020/'Summary (banks)'!$D$29</f>
        <v>1.070577797687404E-2</v>
      </c>
      <c r="E3021" s="230">
        <f>E3020/'Summary (banks)'!$E$29</f>
        <v>0</v>
      </c>
      <c r="F3021" s="230">
        <f>F3020/'Summary (banks)'!$F$29</f>
        <v>0</v>
      </c>
      <c r="G3021" s="230">
        <f>G3020/'Summary (banks)'!$G$29</f>
        <v>-7.3991860895301518E-4</v>
      </c>
      <c r="H3021" s="230">
        <f>H3020/'Summary (banks)'!$H$29</f>
        <v>0</v>
      </c>
      <c r="I3021" s="230">
        <f>I3020/'Summary (banks)'!$I$29</f>
        <v>0</v>
      </c>
      <c r="J3021" s="230">
        <f>J3020/'Summary (banks)'!$J$29</f>
        <v>-1.0214504596527068E-4</v>
      </c>
      <c r="K3021" s="230">
        <f>K3020/'Summary (banks)'!$K$29</f>
        <v>0</v>
      </c>
      <c r="L3021" s="230">
        <f>L3020/'Summary (banks)'!$L$29</f>
        <v>1.0472917689412534E-2</v>
      </c>
      <c r="M3021" s="230">
        <f>M3020/'Summary (banks)'!$M$29</f>
        <v>0</v>
      </c>
      <c r="N3021" s="230">
        <f>N3020/'Summary (banks)'!$N$29</f>
        <v>0</v>
      </c>
      <c r="O3021" s="230">
        <f>O3020/'Summary (banks)'!$O$29</f>
        <v>0</v>
      </c>
      <c r="P3021" s="230">
        <f>P3020/'Summary (banks)'!$P$29</f>
        <v>0</v>
      </c>
      <c r="Q3021" s="230">
        <f>Q3020/'Summary (banks)'!$Q$29</f>
        <v>0</v>
      </c>
      <c r="R3021" s="230">
        <f>R3020/'Summary (banks)'!$R$29</f>
        <v>0</v>
      </c>
      <c r="S3021" s="230">
        <f>S3020/'Summary (banks)'!$S$29</f>
        <v>2.0913210177762286E-3</v>
      </c>
      <c r="T3021" s="230">
        <f>T3020/'Summary (banks)'!$T$29</f>
        <v>0</v>
      </c>
      <c r="U3021" s="230">
        <f>U3020/'Summary (banks)'!$U$29</f>
        <v>0</v>
      </c>
      <c r="V3021" s="230">
        <f>V3020/'Summary (banks)'!$V$29</f>
        <v>1.0788729443804336E-2</v>
      </c>
      <c r="W3021" s="230">
        <f>W3020/'Summary (banks)'!$W$29</f>
        <v>0</v>
      </c>
      <c r="X3021" s="230">
        <f>X3020/'Summary (banks)'!$X$29</f>
        <v>0.17750850340136054</v>
      </c>
      <c r="Y3021" s="204"/>
      <c r="Z3021" s="397"/>
    </row>
    <row r="3022" spans="1:26" s="360" customFormat="1" ht="15.75" thickBot="1" x14ac:dyDescent="0.3">
      <c r="A3022" s="683"/>
      <c r="B3022" s="685"/>
      <c r="C3022" s="359" t="s">
        <v>336</v>
      </c>
      <c r="D3022" s="264">
        <f>D3020/'Summary (banks)'!$D$33</f>
        <v>1.4918298844520766E-2</v>
      </c>
      <c r="E3022" s="264">
        <f>E3020/'Summary (banks)'!$E$33</f>
        <v>0</v>
      </c>
      <c r="F3022" s="264">
        <f>F3020/'Summary (banks)'!$F$33</f>
        <v>0</v>
      </c>
      <c r="G3022" s="264">
        <f>G3020/'Summary (banks)'!$G$33</f>
        <v>-8.3857442348008382E-4</v>
      </c>
      <c r="H3022" s="264">
        <f>H3020/'Summary (banks)'!$H$33</f>
        <v>0</v>
      </c>
      <c r="I3022" s="264">
        <f>I3020/'Summary (banks)'!$I$33</f>
        <v>0</v>
      </c>
      <c r="J3022" s="264">
        <f>J3020/'Summary (banks)'!$J$33</f>
        <v>-1.2746972594008922E-4</v>
      </c>
      <c r="K3022" s="264">
        <f>K3020/'Summary (banks)'!$K$33</f>
        <v>0</v>
      </c>
      <c r="L3022" s="264">
        <f>L3020/'Summary (banks)'!$L$33</f>
        <v>1.4356213548676536E-2</v>
      </c>
      <c r="M3022" s="264">
        <f>M3020/'Summary (banks)'!$M$33</f>
        <v>0</v>
      </c>
      <c r="N3022" s="264">
        <f>N3020/'Summary (banks)'!$N$33</f>
        <v>0</v>
      </c>
      <c r="O3022" s="264">
        <f>O3020/'Summary (banks)'!$O$33</f>
        <v>0</v>
      </c>
      <c r="P3022" s="264">
        <f>P3020/'Summary (banks)'!$P$33</f>
        <v>0</v>
      </c>
      <c r="Q3022" s="264">
        <f>Q3020/'Summary (banks)'!$Q$33</f>
        <v>0</v>
      </c>
      <c r="R3022" s="264">
        <f>R3020/'Summary (banks)'!$R$33</f>
        <v>0</v>
      </c>
      <c r="S3022" s="264">
        <f>S3020/'Summary (banks)'!$S$33</f>
        <v>7.8023407022106634E-3</v>
      </c>
      <c r="T3022" s="264">
        <f>T3020/'Summary (banks)'!$T$33</f>
        <v>0</v>
      </c>
      <c r="U3022" s="264">
        <f>U3020/'Summary (banks)'!$U$33</f>
        <v>0</v>
      </c>
      <c r="V3022" s="264">
        <f>V3020/'Summary (banks)'!$V$33</f>
        <v>9.7750782955300375E-3</v>
      </c>
      <c r="W3022" s="264">
        <f>W3020/'Summary (banks)'!$W$33</f>
        <v>0</v>
      </c>
      <c r="X3022" s="264">
        <f>X3020/'Summary (banks)'!$X$33</f>
        <v>0.21241414398371916</v>
      </c>
      <c r="Z3022" s="397"/>
    </row>
    <row r="3023" spans="1:26" s="204" customFormat="1" ht="15.75" thickBot="1" x14ac:dyDescent="0.3">
      <c r="A3023" s="683"/>
      <c r="B3023" s="685"/>
      <c r="C3023" s="188" t="s">
        <v>400</v>
      </c>
      <c r="D3023" s="203">
        <f>SUM(E3023:X3023)</f>
        <v>208.377982</v>
      </c>
      <c r="E3023" s="203"/>
      <c r="F3023" s="203"/>
      <c r="G3023" s="203">
        <f>RBS!F34</f>
        <v>1.377982</v>
      </c>
      <c r="H3023" s="203"/>
      <c r="I3023" s="203"/>
      <c r="J3023" s="188">
        <f>'BNP Paribas'!F44</f>
        <v>1</v>
      </c>
      <c r="K3023" s="188"/>
      <c r="L3023" s="188">
        <f>'Société Générale'!F61</f>
        <v>8</v>
      </c>
      <c r="M3023" s="188"/>
      <c r="N3023" s="188"/>
      <c r="O3023" s="188">
        <f>'Deutsche Bank'!F39</f>
        <v>0</v>
      </c>
      <c r="P3023" s="188"/>
      <c r="Q3023" s="188"/>
      <c r="R3023" s="188"/>
      <c r="S3023" s="188">
        <f>Rabobank!G32</f>
        <v>2</v>
      </c>
      <c r="T3023" s="188"/>
      <c r="U3023" s="188"/>
      <c r="V3023" s="188">
        <f>Santander!F28</f>
        <v>16</v>
      </c>
      <c r="W3023" s="188"/>
      <c r="X3023" s="188">
        <f>Nordea!G14</f>
        <v>180</v>
      </c>
      <c r="Y3023" s="188"/>
      <c r="Z3023" s="404"/>
    </row>
    <row r="3024" spans="1:26" s="23" customFormat="1" x14ac:dyDescent="0.25">
      <c r="A3024" s="683"/>
      <c r="B3024" s="685"/>
      <c r="C3024" s="189" t="s">
        <v>401</v>
      </c>
      <c r="D3024" s="230">
        <f>D3023/'Summary (banks)'!$D$42</f>
        <v>7.4694452798845911E-3</v>
      </c>
      <c r="E3024" s="230">
        <f>E3023/'Summary (banks)'!$E$42</f>
        <v>0</v>
      </c>
      <c r="F3024" s="230">
        <f>F3023/'Summary (banks)'!$F$42</f>
        <v>0</v>
      </c>
      <c r="G3024" s="230">
        <f>G3023/'Summary (banks)'!$G$42</f>
        <v>1.785714285714286E-2</v>
      </c>
      <c r="H3024" s="230">
        <f>H3023/'Summary (banks)'!$H$42</f>
        <v>0</v>
      </c>
      <c r="I3024" s="230">
        <f>I3023/'Summary (banks)'!$I$42</f>
        <v>0</v>
      </c>
      <c r="J3024" s="230">
        <f>J3023/'Summary (banks)'!$J$42</f>
        <v>2.9985007496251872E-4</v>
      </c>
      <c r="K3024" s="230">
        <f>K3023/'Summary (banks)'!$K$42</f>
        <v>0</v>
      </c>
      <c r="L3024" s="230">
        <f>L3023/'Summary (banks)'!$L$42</f>
        <v>4.6728971962616819E-3</v>
      </c>
      <c r="M3024" s="230">
        <f>M3023/'Summary (banks)'!$M$42</f>
        <v>0</v>
      </c>
      <c r="N3024" s="230">
        <f>N3023/'Summary (banks)'!$N$42</f>
        <v>0</v>
      </c>
      <c r="O3024" s="230">
        <f>O3023/'Summary (banks)'!$O$42</f>
        <v>0</v>
      </c>
      <c r="P3024" s="230">
        <f>P3023/'Summary (banks)'!$P$42</f>
        <v>0</v>
      </c>
      <c r="Q3024" s="230">
        <f>Q3023/'Summary (banks)'!$Q$42</f>
        <v>0</v>
      </c>
      <c r="R3024" s="230">
        <f>R3023/'Summary (banks)'!$R$42</f>
        <v>0</v>
      </c>
      <c r="S3024" s="230">
        <f>S3023/'Summary (banks)'!$S$42</f>
        <v>3.0534351145038168E-3</v>
      </c>
      <c r="T3024" s="230">
        <f>T3023/'Summary (banks)'!$T$42</f>
        <v>0</v>
      </c>
      <c r="U3024" s="230">
        <f>U3023/'Summary (banks)'!$U$42</f>
        <v>0</v>
      </c>
      <c r="V3024" s="230">
        <f>V3023/'Summary (banks)'!$V$42</f>
        <v>7.2562358276643995E-3</v>
      </c>
      <c r="W3024" s="230">
        <f>W3023/'Summary (banks)'!$W$42</f>
        <v>0</v>
      </c>
      <c r="X3024" s="230">
        <f>X3023/'Summary (banks)'!$X$42</f>
        <v>0.17274472168905949</v>
      </c>
      <c r="Y3024" s="204"/>
      <c r="Z3024" s="397"/>
    </row>
    <row r="3025" spans="1:26" s="360" customFormat="1" ht="15.75" thickBot="1" x14ac:dyDescent="0.3">
      <c r="A3025" s="683"/>
      <c r="B3025" s="685"/>
      <c r="C3025" s="359" t="s">
        <v>402</v>
      </c>
      <c r="D3025" s="264">
        <f>D3023/'Summary (banks)'!$D$46</f>
        <v>1.1181394186969444E-2</v>
      </c>
      <c r="E3025" s="264">
        <f>E3023/'Summary (banks)'!$E$46</f>
        <v>0</v>
      </c>
      <c r="F3025" s="264">
        <f>F3023/'Summary (banks)'!$F$46</f>
        <v>0</v>
      </c>
      <c r="G3025" s="264">
        <f>G3023/'Summary (banks)'!$G$46</f>
        <v>-8.771929824561403E-3</v>
      </c>
      <c r="H3025" s="264">
        <f>H3023/'Summary (banks)'!$H$46</f>
        <v>0</v>
      </c>
      <c r="I3025" s="264">
        <f>I3023/'Summary (banks)'!$I$46</f>
        <v>0</v>
      </c>
      <c r="J3025" s="264">
        <f>J3023/'Summary (banks)'!$J$46</f>
        <v>4.6360686138154843E-4</v>
      </c>
      <c r="K3025" s="264">
        <f>K3023/'Summary (banks)'!$K$46</f>
        <v>0</v>
      </c>
      <c r="L3025" s="264">
        <f>L3023/'Summary (banks)'!$L$46</f>
        <v>7.0671378091872791E-3</v>
      </c>
      <c r="M3025" s="264">
        <f>M3023/'Summary (banks)'!$M$46</f>
        <v>0</v>
      </c>
      <c r="N3025" s="264">
        <f>N3023/'Summary (banks)'!$N$46</f>
        <v>0</v>
      </c>
      <c r="O3025" s="264">
        <f>O3023/'Summary (banks)'!$O$46</f>
        <v>0</v>
      </c>
      <c r="P3025" s="264">
        <f>P3023/'Summary (banks)'!$P$46</f>
        <v>0</v>
      </c>
      <c r="Q3025" s="264">
        <f>Q3023/'Summary (banks)'!$Q$46</f>
        <v>0</v>
      </c>
      <c r="R3025" s="264">
        <f>R3023/'Summary (banks)'!$R$46</f>
        <v>0</v>
      </c>
      <c r="S3025" s="264">
        <f>S3023/'Summary (banks)'!$S$46</f>
        <v>4.6403712296983757E-3</v>
      </c>
      <c r="T3025" s="264">
        <f>T3023/'Summary (banks)'!$T$46</f>
        <v>0</v>
      </c>
      <c r="U3025" s="264">
        <f>U3023/'Summary (banks)'!$U$46</f>
        <v>0</v>
      </c>
      <c r="V3025" s="264">
        <f>V3023/'Summary (banks)'!$V$46</f>
        <v>7.4906367041198503E-3</v>
      </c>
      <c r="W3025" s="264">
        <f>W3023/'Summary (banks)'!$W$46</f>
        <v>0</v>
      </c>
      <c r="X3025" s="264">
        <f>X3023/'Summary (banks)'!$X$46</f>
        <v>0.19736842105263158</v>
      </c>
      <c r="Z3025" s="397"/>
    </row>
    <row r="3026" spans="1:26" s="204" customFormat="1" ht="15.75" thickBot="1" x14ac:dyDescent="0.3">
      <c r="A3026" s="683"/>
      <c r="B3026" s="685"/>
      <c r="C3026" s="188" t="s">
        <v>3</v>
      </c>
      <c r="D3026" s="188">
        <f>SUM(E3026:X3026)</f>
        <v>4114</v>
      </c>
      <c r="E3026" s="188"/>
      <c r="F3026" s="188"/>
      <c r="G3026" s="188">
        <f>RBS!D34</f>
        <v>2</v>
      </c>
      <c r="H3026" s="188"/>
      <c r="I3026" s="188"/>
      <c r="J3026" s="188">
        <f>'BNP Paribas'!D44</f>
        <v>87</v>
      </c>
      <c r="K3026" s="188"/>
      <c r="L3026" s="188">
        <f>'Société Générale'!D61</f>
        <v>333</v>
      </c>
      <c r="M3026" s="188"/>
      <c r="N3026" s="188"/>
      <c r="O3026" s="188">
        <f>'Deutsche Bank'!D39</f>
        <v>2</v>
      </c>
      <c r="P3026" s="188"/>
      <c r="Q3026" s="188"/>
      <c r="R3026" s="188"/>
      <c r="S3026" s="188">
        <f>Rabobank!E32</f>
        <v>31</v>
      </c>
      <c r="T3026" s="188"/>
      <c r="U3026" s="188"/>
      <c r="V3026" s="188">
        <f>Santander!D28</f>
        <v>522</v>
      </c>
      <c r="W3026" s="188"/>
      <c r="X3026" s="188">
        <f>Nordea!E14</f>
        <v>3137</v>
      </c>
      <c r="Y3026" s="188"/>
      <c r="Z3026" s="404"/>
    </row>
    <row r="3027" spans="1:26" s="23" customFormat="1" x14ac:dyDescent="0.25">
      <c r="A3027" s="683"/>
      <c r="B3027" s="685"/>
      <c r="C3027" s="189" t="s">
        <v>337</v>
      </c>
      <c r="D3027" s="230">
        <f>D3026/'Summary (banks)'!$D$16</f>
        <v>1.9612760021624569E-3</v>
      </c>
      <c r="E3027" s="230">
        <f>E3026/'Summary (banks)'!$E$16</f>
        <v>0</v>
      </c>
      <c r="F3027" s="230">
        <f>F3026/'Summary (banks)'!$F$16</f>
        <v>0</v>
      </c>
      <c r="G3027" s="230">
        <f>G3026/'Summary (banks)'!$G$16</f>
        <v>2.1777240605842834E-5</v>
      </c>
      <c r="H3027" s="230">
        <f>H3026/'Summary (banks)'!$H$16</f>
        <v>0</v>
      </c>
      <c r="I3027" s="230">
        <f>I3026/'Summary (banks)'!$I$16</f>
        <v>0</v>
      </c>
      <c r="J3027" s="230">
        <f>J3026/'Summary (banks)'!$J$16</f>
        <v>4.7920419055802504E-4</v>
      </c>
      <c r="K3027" s="230">
        <f>K3026/'Summary (banks)'!$K$16</f>
        <v>0</v>
      </c>
      <c r="L3027" s="230">
        <f>L3026/'Summary (banks)'!$L$16</f>
        <v>2.528166661605272E-3</v>
      </c>
      <c r="M3027" s="230">
        <f>M3026/'Summary (banks)'!$M$16</f>
        <v>0</v>
      </c>
      <c r="N3027" s="230">
        <f>N3026/'Summary (banks)'!$N$16</f>
        <v>0</v>
      </c>
      <c r="O3027" s="230">
        <f>O3026/'Summary (banks)'!$O$16</f>
        <v>1.9781415360269026E-5</v>
      </c>
      <c r="P3027" s="230">
        <f>P3026/'Summary (banks)'!$P$16</f>
        <v>0</v>
      </c>
      <c r="Q3027" s="230">
        <f>Q3026/'Summary (banks)'!$Q$16</f>
        <v>0</v>
      </c>
      <c r="R3027" s="230">
        <f>R3026/'Summary (banks)'!$R$16</f>
        <v>0</v>
      </c>
      <c r="S3027" s="230">
        <f>S3026/'Summary (banks)'!$S$16</f>
        <v>6.6019252065763689E-4</v>
      </c>
      <c r="T3027" s="230">
        <f>T3026/'Summary (banks)'!$T$16</f>
        <v>0</v>
      </c>
      <c r="U3027" s="230">
        <f>U3026/'Summary (banks)'!$U$16</f>
        <v>0</v>
      </c>
      <c r="V3027" s="230">
        <f>V3026/'Summary (banks)'!$V$16</f>
        <v>2.8343840101646874E-3</v>
      </c>
      <c r="W3027" s="230">
        <f>W3026/'Summary (banks)'!$W$16</f>
        <v>0</v>
      </c>
      <c r="X3027" s="230">
        <f>X3026/'Summary (banks)'!$X$16</f>
        <v>0.10569050907988276</v>
      </c>
      <c r="Y3027" s="204"/>
      <c r="Z3027" s="397"/>
    </row>
    <row r="3028" spans="1:26" s="365" customFormat="1" ht="15.75" thickBot="1" x14ac:dyDescent="0.3">
      <c r="A3028" s="683"/>
      <c r="B3028" s="685"/>
      <c r="C3028" s="359" t="s">
        <v>338</v>
      </c>
      <c r="D3028" s="264">
        <f>D3026/'Summary (banks)'!$D$20</f>
        <v>3.5094932902480615E-3</v>
      </c>
      <c r="E3028" s="264">
        <f>E3026/'Summary (banks)'!$E$20</f>
        <v>0</v>
      </c>
      <c r="F3028" s="264">
        <f>F3026/'Summary (banks)'!$F$20</f>
        <v>0</v>
      </c>
      <c r="G3028" s="264">
        <f>G3026/'Summary (banks)'!$G$20</f>
        <v>7.3335288941038428E-5</v>
      </c>
      <c r="H3028" s="264">
        <f>H3026/'Summary (banks)'!$H$20</f>
        <v>0</v>
      </c>
      <c r="I3028" s="264">
        <f>I3026/'Summary (banks)'!$I$20</f>
        <v>0</v>
      </c>
      <c r="J3028" s="264">
        <f>J3026/'Summary (banks)'!$J$20</f>
        <v>6.9840250461587858E-4</v>
      </c>
      <c r="K3028" s="264">
        <f>K3026/'Summary (banks)'!$K$20</f>
        <v>0</v>
      </c>
      <c r="L3028" s="264">
        <f>L3026/'Summary (banks)'!$L$20</f>
        <v>4.1570957754918604E-3</v>
      </c>
      <c r="M3028" s="264">
        <f>M3026/'Summary (banks)'!$M$20</f>
        <v>0</v>
      </c>
      <c r="N3028" s="264">
        <f>N3026/'Summary (banks)'!$N$20</f>
        <v>0</v>
      </c>
      <c r="O3028" s="264">
        <f>O3026/'Summary (banks)'!$O$20</f>
        <v>3.613500036135E-5</v>
      </c>
      <c r="P3028" s="264">
        <f>P3026/'Summary (banks)'!$P$20</f>
        <v>0</v>
      </c>
      <c r="Q3028" s="264">
        <f>Q3026/'Summary (banks)'!$Q$20</f>
        <v>0</v>
      </c>
      <c r="R3028" s="264">
        <f>R3026/'Summary (banks)'!$R$20</f>
        <v>0</v>
      </c>
      <c r="S3028" s="264">
        <f>S3026/'Summary (banks)'!$S$20</f>
        <v>2.6017624842635334E-3</v>
      </c>
      <c r="T3028" s="264">
        <f>T3026/'Summary (banks)'!$T$20</f>
        <v>0</v>
      </c>
      <c r="U3028" s="264">
        <f>U3026/'Summary (banks)'!$U$20</f>
        <v>0</v>
      </c>
      <c r="V3028" s="264">
        <f>V3026/'Summary (banks)'!$V$20</f>
        <v>3.3823843866026475E-3</v>
      </c>
      <c r="W3028" s="264">
        <f>W3026/'Summary (banks)'!$W$20</f>
        <v>0</v>
      </c>
      <c r="X3028" s="264">
        <f>X3026/'Summary (banks)'!$X$20</f>
        <v>0.13804787889456083</v>
      </c>
      <c r="Y3028" s="360"/>
      <c r="Z3028" s="397"/>
    </row>
    <row r="3029" spans="1:26" s="230" customFormat="1" ht="15" customHeight="1" thickTop="1" thickBot="1" x14ac:dyDescent="0.3">
      <c r="A3029" s="683"/>
      <c r="B3029" s="685"/>
      <c r="C3029" s="190" t="s">
        <v>405</v>
      </c>
      <c r="D3029" s="188"/>
      <c r="E3029" s="190"/>
      <c r="F3029" s="190"/>
      <c r="G3029" s="190"/>
      <c r="H3029" s="188"/>
      <c r="I3029" s="188"/>
      <c r="J3029" s="190"/>
      <c r="K3029" s="190"/>
      <c r="L3029" s="190"/>
      <c r="M3029" s="190"/>
      <c r="N3029" s="190"/>
      <c r="O3029" s="190"/>
      <c r="P3029" s="188"/>
      <c r="Q3029" s="188"/>
      <c r="R3029" s="190"/>
      <c r="S3029" s="190"/>
      <c r="T3029" s="188"/>
      <c r="U3029" s="188"/>
      <c r="V3029" s="188"/>
      <c r="W3029" s="188"/>
      <c r="X3029" s="188"/>
      <c r="Y3029" s="190"/>
      <c r="Z3029" s="405"/>
    </row>
    <row r="3030" spans="1:26" s="204" customFormat="1" ht="15.75" thickBot="1" x14ac:dyDescent="0.3">
      <c r="A3030" s="683"/>
      <c r="B3030" s="686"/>
      <c r="C3030" s="191" t="s">
        <v>406</v>
      </c>
      <c r="D3030" s="192"/>
      <c r="E3030" s="192"/>
      <c r="F3030" s="192"/>
      <c r="G3030" s="192"/>
      <c r="H3030" s="192"/>
      <c r="I3030" s="192"/>
      <c r="J3030" s="192"/>
      <c r="K3030" s="192"/>
      <c r="L3030" s="192"/>
      <c r="M3030" s="192"/>
      <c r="N3030" s="192"/>
      <c r="O3030" s="192"/>
      <c r="P3030" s="192"/>
      <c r="Q3030" s="192"/>
      <c r="R3030" s="192"/>
      <c r="S3030" s="192"/>
      <c r="T3030" s="192"/>
      <c r="U3030" s="192"/>
      <c r="V3030" s="192"/>
      <c r="W3030" s="192"/>
      <c r="X3030" s="192"/>
      <c r="Y3030" s="192"/>
      <c r="Z3030" s="398"/>
    </row>
    <row r="3031" spans="1:26" s="23" customFormat="1" ht="16.5" thickTop="1" thickBot="1" x14ac:dyDescent="0.3">
      <c r="A3031" s="683"/>
      <c r="B3031" s="687" t="s">
        <v>82</v>
      </c>
      <c r="C3031" s="200" t="s">
        <v>91</v>
      </c>
      <c r="D3031" s="200">
        <f>D3023/D3020</f>
        <v>0.20636469546021916</v>
      </c>
      <c r="E3031" s="200" t="e">
        <f>E3023/E3020</f>
        <v>#DIV/0!</v>
      </c>
      <c r="F3031" s="200" t="e">
        <f t="shared" ref="F3031:X3031" si="216">F3023/F3020</f>
        <v>#DIV/0!</v>
      </c>
      <c r="G3031" s="200">
        <f t="shared" si="216"/>
        <v>0.5</v>
      </c>
      <c r="H3031" s="200" t="e">
        <f t="shared" si="216"/>
        <v>#DIV/0!</v>
      </c>
      <c r="I3031" s="200" t="e">
        <f t="shared" si="216"/>
        <v>#DIV/0!</v>
      </c>
      <c r="J3031" s="200">
        <f t="shared" si="216"/>
        <v>-1</v>
      </c>
      <c r="K3031" s="200" t="e">
        <f t="shared" si="216"/>
        <v>#DIV/0!</v>
      </c>
      <c r="L3031" s="200">
        <f t="shared" si="216"/>
        <v>0.125</v>
      </c>
      <c r="M3031" s="200" t="e">
        <f t="shared" si="216"/>
        <v>#DIV/0!</v>
      </c>
      <c r="N3031" s="200" t="e">
        <f t="shared" si="216"/>
        <v>#DIV/0!</v>
      </c>
      <c r="O3031" s="200" t="e">
        <f t="shared" si="216"/>
        <v>#DIV/0!</v>
      </c>
      <c r="P3031" s="200" t="e">
        <f t="shared" si="216"/>
        <v>#DIV/0!</v>
      </c>
      <c r="Q3031" s="200" t="e">
        <f t="shared" si="216"/>
        <v>#DIV/0!</v>
      </c>
      <c r="R3031" s="200" t="e">
        <f t="shared" si="216"/>
        <v>#DIV/0!</v>
      </c>
      <c r="S3031" s="200">
        <f t="shared" si="216"/>
        <v>0.33333333333333331</v>
      </c>
      <c r="T3031" s="200" t="e">
        <f t="shared" si="216"/>
        <v>#DIV/0!</v>
      </c>
      <c r="U3031" s="200" t="e">
        <f t="shared" si="216"/>
        <v>#DIV/0!</v>
      </c>
      <c r="V3031" s="200">
        <f t="shared" si="216"/>
        <v>0.1553398058252427</v>
      </c>
      <c r="W3031" s="200" t="e">
        <f t="shared" si="216"/>
        <v>#DIV/0!</v>
      </c>
      <c r="X3031" s="200">
        <f t="shared" si="216"/>
        <v>0.21556886227544911</v>
      </c>
      <c r="Y3031" s="200"/>
      <c r="Z3031" s="406" t="e">
        <f>MEDIAN(E3031:X3031)</f>
        <v>#DIV/0!</v>
      </c>
    </row>
    <row r="3032" spans="1:26" s="204" customFormat="1" ht="15.75" thickBot="1" x14ac:dyDescent="0.3">
      <c r="A3032" s="683"/>
      <c r="B3032" s="688"/>
      <c r="C3032" s="193" t="s">
        <v>407</v>
      </c>
      <c r="Z3032" s="397"/>
    </row>
    <row r="3033" spans="1:26" s="204" customFormat="1" ht="15.75" thickBot="1" x14ac:dyDescent="0.3">
      <c r="A3033" s="683"/>
      <c r="B3033" s="688"/>
      <c r="C3033" s="188" t="s">
        <v>497</v>
      </c>
      <c r="D3033" s="233">
        <f t="shared" ref="D3033:X3033" si="217">D3020/D3026</f>
        <v>0.24544384151677198</v>
      </c>
      <c r="E3033" s="188" t="e">
        <f t="shared" si="217"/>
        <v>#DIV/0!</v>
      </c>
      <c r="F3033" s="188" t="e">
        <f t="shared" si="217"/>
        <v>#DIV/0!</v>
      </c>
      <c r="G3033" s="188">
        <f t="shared" si="217"/>
        <v>1.377982</v>
      </c>
      <c r="H3033" s="188" t="e">
        <f t="shared" si="217"/>
        <v>#DIV/0!</v>
      </c>
      <c r="I3033" s="188" t="e">
        <f t="shared" si="217"/>
        <v>#DIV/0!</v>
      </c>
      <c r="J3033" s="188">
        <f t="shared" si="217"/>
        <v>-1.1494252873563218E-2</v>
      </c>
      <c r="K3033" s="188" t="e">
        <f t="shared" si="217"/>
        <v>#DIV/0!</v>
      </c>
      <c r="L3033" s="188">
        <f t="shared" si="217"/>
        <v>0.19219219219219219</v>
      </c>
      <c r="M3033" s="188" t="e">
        <f t="shared" si="217"/>
        <v>#DIV/0!</v>
      </c>
      <c r="N3033" s="188" t="e">
        <f t="shared" si="217"/>
        <v>#DIV/0!</v>
      </c>
      <c r="O3033" s="188">
        <f t="shared" si="217"/>
        <v>0</v>
      </c>
      <c r="P3033" s="188" t="e">
        <f t="shared" si="217"/>
        <v>#DIV/0!</v>
      </c>
      <c r="Q3033" s="188" t="e">
        <f t="shared" si="217"/>
        <v>#DIV/0!</v>
      </c>
      <c r="R3033" s="188" t="e">
        <f t="shared" si="217"/>
        <v>#DIV/0!</v>
      </c>
      <c r="S3033" s="188">
        <f t="shared" si="217"/>
        <v>0.19354838709677419</v>
      </c>
      <c r="T3033" s="188" t="e">
        <f t="shared" si="217"/>
        <v>#DIV/0!</v>
      </c>
      <c r="U3033" s="188" t="e">
        <f t="shared" si="217"/>
        <v>#DIV/0!</v>
      </c>
      <c r="V3033" s="188">
        <f t="shared" si="217"/>
        <v>0.19731800766283525</v>
      </c>
      <c r="W3033" s="188" t="e">
        <f t="shared" si="217"/>
        <v>#DIV/0!</v>
      </c>
      <c r="X3033" s="188">
        <f t="shared" si="217"/>
        <v>0.26617787695250239</v>
      </c>
      <c r="Y3033" s="188"/>
      <c r="Z3033" s="404"/>
    </row>
    <row r="3034" spans="1:26" s="204" customFormat="1" x14ac:dyDescent="0.25">
      <c r="A3034" s="683"/>
      <c r="B3034" s="688"/>
      <c r="C3034" s="189" t="s">
        <v>445</v>
      </c>
      <c r="D3034" s="234">
        <f>D3033/'Summary (banks)'!$D$81</f>
        <v>5.4585779691742013</v>
      </c>
      <c r="E3034" s="230" t="e">
        <f>E3033/'Summary (banks)'!$E$81</f>
        <v>#DIV/0!</v>
      </c>
      <c r="F3034" s="230" t="e">
        <f>F3033/'Summary (banks)'!$F$81</f>
        <v>#DIV/0!</v>
      </c>
      <c r="G3034" s="230">
        <f>G3033/'Summary (banks)'!$G$81</f>
        <v>-33.976692563817984</v>
      </c>
      <c r="H3034" s="230" t="e">
        <f>H3033/'Summary (banks)'!$H$81</f>
        <v>#DIV/0!</v>
      </c>
      <c r="I3034" s="230" t="e">
        <f>I3033/'Summary (banks)'!$I$81</f>
        <v>#DIV/0!</v>
      </c>
      <c r="J3034" s="230">
        <f>J3033/'Summary (banks)'!$J$81</f>
        <v>-0.213155577471734</v>
      </c>
      <c r="K3034" s="230" t="e">
        <f>K3033/'Summary (banks)'!$K$81</f>
        <v>#DIV/0!</v>
      </c>
      <c r="L3034" s="230">
        <f>L3033/'Summary (banks)'!$L$81</f>
        <v>4.142494974110094</v>
      </c>
      <c r="M3034" s="230" t="e">
        <f>M3033/'Summary (banks)'!$M$81</f>
        <v>#DIV/0!</v>
      </c>
      <c r="N3034" s="230" t="e">
        <f>N3033/'Summary (banks)'!$N$81</f>
        <v>#DIV/0!</v>
      </c>
      <c r="O3034" s="230">
        <f>O3033/'Summary (banks)'!$O$81</f>
        <v>0</v>
      </c>
      <c r="P3034" s="230" t="e">
        <f>P3033/'Summary (banks)'!$P$81</f>
        <v>#DIV/0!</v>
      </c>
      <c r="Q3034" s="230" t="e">
        <f>Q3033/'Summary (banks)'!$Q$81</f>
        <v>#DIV/0!</v>
      </c>
      <c r="R3034" s="230" t="e">
        <f>R3033/'Summary (banks)'!$R$81</f>
        <v>#DIV/0!</v>
      </c>
      <c r="S3034" s="230">
        <f>S3033/'Summary (banks)'!$S$81</f>
        <v>3.167744184216148</v>
      </c>
      <c r="T3034" s="230" t="e">
        <f>T3033/'Summary (banks)'!$T$81</f>
        <v>#DIV/0!</v>
      </c>
      <c r="U3034" s="230" t="e">
        <f>U3033/'Summary (banks)'!$U$81</f>
        <v>#DIV/0!</v>
      </c>
      <c r="V3034" s="230">
        <f>V3033/'Summary (banks)'!$V$81</f>
        <v>3.80637535532014</v>
      </c>
      <c r="W3034" s="230" t="e">
        <f>W3033/'Summary (banks)'!$W$81</f>
        <v>#DIV/0!</v>
      </c>
      <c r="X3034" s="230">
        <f>X3033/'Summary (banks)'!$X$81</f>
        <v>1.6795122376333382</v>
      </c>
      <c r="Z3034" s="397"/>
    </row>
    <row r="3035" spans="1:26" s="364" customFormat="1" x14ac:dyDescent="0.25">
      <c r="A3035" s="683"/>
      <c r="B3035" s="688"/>
      <c r="C3035" s="359" t="s">
        <v>446</v>
      </c>
      <c r="D3035" s="363">
        <f>D3033/'Summary (banks)'!$D$84</f>
        <v>4.2508412499247994</v>
      </c>
      <c r="E3035" s="264" t="e">
        <f>E3033/'Summary (banks)'!$E$84</f>
        <v>#DIV/0!</v>
      </c>
      <c r="F3035" s="264" t="e">
        <f>F3033/'Summary (banks)'!$F$84</f>
        <v>#DIV/0!</v>
      </c>
      <c r="G3035" s="264">
        <f>G3033/'Summary (banks)'!$G$84</f>
        <v>-11.434800838574423</v>
      </c>
      <c r="H3035" s="264" t="e">
        <f>H3033/'Summary (banks)'!$H$84</f>
        <v>#DIV/0!</v>
      </c>
      <c r="I3035" s="264" t="e">
        <f>I3033/'Summary (banks)'!$I$84</f>
        <v>#DIV/0!</v>
      </c>
      <c r="J3035" s="264">
        <f>J3033/'Summary (banks)'!$J$84</f>
        <v>-0.18251613517651627</v>
      </c>
      <c r="K3035" s="264" t="e">
        <f>K3033/'Summary (banks)'!$K$84</f>
        <v>#DIV/0!</v>
      </c>
      <c r="L3035" s="264">
        <f>L3033/'Summary (banks)'!$L$84</f>
        <v>3.4534238141236795</v>
      </c>
      <c r="M3035" s="264" t="e">
        <f>M3033/'Summary (banks)'!$M$84</f>
        <v>#DIV/0!</v>
      </c>
      <c r="N3035" s="264" t="e">
        <f>N3033/'Summary (banks)'!$N$84</f>
        <v>#DIV/0!</v>
      </c>
      <c r="O3035" s="264">
        <f>O3033/'Summary (banks)'!$O$84</f>
        <v>0</v>
      </c>
      <c r="P3035" s="264" t="e">
        <f>P3033/'Summary (banks)'!$P$84</f>
        <v>#DIV/0!</v>
      </c>
      <c r="Q3035" s="264" t="e">
        <f>Q3033/'Summary (banks)'!$Q$84</f>
        <v>#DIV/0!</v>
      </c>
      <c r="R3035" s="264" t="e">
        <f>R3033/'Summary (banks)'!$R$84</f>
        <v>#DIV/0!</v>
      </c>
      <c r="S3035" s="264">
        <f>S3033/'Summary (banks)'!$S$84</f>
        <v>2.9988674021561308</v>
      </c>
      <c r="T3035" s="264" t="e">
        <f>T3033/'Summary (banks)'!$T$84</f>
        <v>#DIV/0!</v>
      </c>
      <c r="U3035" s="264" t="e">
        <f>U3033/'Summary (banks)'!$U$84</f>
        <v>#DIV/0!</v>
      </c>
      <c r="V3035" s="264">
        <f>V3033/'Summary (banks)'!$V$84</f>
        <v>2.8899962802123662</v>
      </c>
      <c r="W3035" s="264" t="e">
        <f>W3033/'Summary (banks)'!$W$84</f>
        <v>#DIV/0!</v>
      </c>
      <c r="X3035" s="264">
        <f>X3033/'Summary (banks)'!$X$84</f>
        <v>1.5386990780637659</v>
      </c>
      <c r="Y3035" s="360"/>
      <c r="Z3035" s="397"/>
    </row>
    <row r="3036" spans="1:26" s="204" customFormat="1" ht="15.75" thickBot="1" x14ac:dyDescent="0.3">
      <c r="A3036" s="683"/>
      <c r="B3036" s="688"/>
      <c r="C3036" s="372" t="s">
        <v>447</v>
      </c>
      <c r="D3036" s="234">
        <f>D3033/'Summary (banks)'!$D$92</f>
        <v>5.8765619399308671</v>
      </c>
      <c r="E3036" s="230" t="e">
        <f>E3033/'Summary (banks)'!$E$86</f>
        <v>#DIV/0!</v>
      </c>
      <c r="F3036" s="230" t="e">
        <f>F3033/'Summary (banks)'!$F$86</f>
        <v>#DIV/0!</v>
      </c>
      <c r="G3036" s="230">
        <f>G3033/'Summary (banks)'!$G$86</f>
        <v>21.74857142857142</v>
      </c>
      <c r="H3036" s="230" t="e">
        <f>H3033/'Summary (banks)'!$H$86</f>
        <v>#DIV/0!</v>
      </c>
      <c r="I3036" s="230" t="e">
        <f>I3033/'Summary (banks)'!$I$86</f>
        <v>#DIV/0!</v>
      </c>
      <c r="J3036" s="230">
        <f>J3033/'Summary (banks)'!$J$86</f>
        <v>-0.10229739376192766</v>
      </c>
      <c r="K3036" s="230" t="e">
        <f>K3033/'Summary (banks)'!$K$86</f>
        <v>#DIV/0!</v>
      </c>
      <c r="L3036" s="230">
        <f>L3033/'Summary (banks)'!$L$86</f>
        <v>0.737118638757983</v>
      </c>
      <c r="M3036" s="230" t="e">
        <f>M3033/'Summary (banks)'!$M$86</f>
        <v>#DIV/0!</v>
      </c>
      <c r="N3036" s="230" t="e">
        <f>N3033/'Summary (banks)'!$N$86</f>
        <v>#DIV/0!</v>
      </c>
      <c r="O3036" s="230">
        <f>O3033/'Summary (banks)'!$O$86</f>
        <v>0</v>
      </c>
      <c r="P3036" s="230" t="e">
        <f>P3033/'Summary (banks)'!$P$86</f>
        <v>#DIV/0!</v>
      </c>
      <c r="Q3036" s="230" t="e">
        <f>Q3033/'Summary (banks)'!$Q$86</f>
        <v>#DIV/0!</v>
      </c>
      <c r="R3036" s="230" t="e">
        <f>R3033/'Summary (banks)'!$R$86</f>
        <v>#DIV/0!</v>
      </c>
      <c r="S3036" s="230">
        <f>S3033/'Summary (banks)'!$S$86</f>
        <v>1.2262308998302207</v>
      </c>
      <c r="T3036" s="230" t="e">
        <f>T3033/'Summary (banks)'!$T$86</f>
        <v>#DIV/0!</v>
      </c>
      <c r="U3036" s="230" t="e">
        <f>U3033/'Summary (banks)'!$U$86</f>
        <v>#DIV/0!</v>
      </c>
      <c r="V3036" s="230">
        <f>V3033/'Summary (banks)'!$V$86</f>
        <v>1.2516982817384765</v>
      </c>
      <c r="W3036" s="230" t="e">
        <f>W3033/'Summary (banks)'!$W$86</f>
        <v>#DIV/0!</v>
      </c>
      <c r="X3036" s="230">
        <f>X3033/'Summary (banks)'!$X$86</f>
        <v>0.55974030914703177</v>
      </c>
      <c r="Z3036" s="397"/>
    </row>
    <row r="3037" spans="1:26" s="230" customFormat="1" ht="15.75" thickBot="1" x14ac:dyDescent="0.3">
      <c r="A3037" s="683"/>
      <c r="B3037" s="688"/>
      <c r="C3037" s="201" t="s">
        <v>498</v>
      </c>
      <c r="D3037" s="201">
        <f t="shared" ref="D3037:X3037" si="218">D3020/D3017</f>
        <v>0.47358936613450459</v>
      </c>
      <c r="E3037" s="201" t="e">
        <f t="shared" si="218"/>
        <v>#DIV/0!</v>
      </c>
      <c r="F3037" s="201" t="e">
        <f t="shared" si="218"/>
        <v>#DIV/0!</v>
      </c>
      <c r="G3037" s="201">
        <f t="shared" si="218"/>
        <v>0.66666666666666674</v>
      </c>
      <c r="H3037" s="201" t="e">
        <f t="shared" si="218"/>
        <v>#DIV/0!</v>
      </c>
      <c r="I3037" s="201" t="e">
        <f t="shared" si="218"/>
        <v>#DIV/0!</v>
      </c>
      <c r="J3037" s="201">
        <f t="shared" si="218"/>
        <v>-3.7037037037037035E-2</v>
      </c>
      <c r="K3037" s="201" t="e">
        <f t="shared" si="218"/>
        <v>#DIV/0!</v>
      </c>
      <c r="L3037" s="201">
        <f t="shared" si="218"/>
        <v>0.51200000000000001</v>
      </c>
      <c r="M3037" s="201" t="e">
        <f t="shared" si="218"/>
        <v>#DIV/0!</v>
      </c>
      <c r="N3037" s="201" t="e">
        <f t="shared" si="218"/>
        <v>#DIV/0!</v>
      </c>
      <c r="O3037" s="201" t="e">
        <f t="shared" si="218"/>
        <v>#DIV/0!</v>
      </c>
      <c r="P3037" s="201" t="e">
        <f t="shared" si="218"/>
        <v>#DIV/0!</v>
      </c>
      <c r="Q3037" s="201" t="e">
        <f t="shared" si="218"/>
        <v>#DIV/0!</v>
      </c>
      <c r="R3037" s="201" t="e">
        <f t="shared" si="218"/>
        <v>#DIV/0!</v>
      </c>
      <c r="S3037" s="201">
        <f t="shared" si="218"/>
        <v>0.54545454545454541</v>
      </c>
      <c r="T3037" s="201" t="e">
        <f t="shared" si="218"/>
        <v>#DIV/0!</v>
      </c>
      <c r="U3037" s="201" t="e">
        <f t="shared" si="218"/>
        <v>#DIV/0!</v>
      </c>
      <c r="V3037" s="201">
        <f t="shared" si="218"/>
        <v>0.27034120734908135</v>
      </c>
      <c r="W3037" s="201" t="e">
        <f t="shared" si="218"/>
        <v>#DIV/0!</v>
      </c>
      <c r="X3037" s="201">
        <f t="shared" si="218"/>
        <v>0.52714646464646464</v>
      </c>
      <c r="Y3037" s="201"/>
      <c r="Z3037" s="407"/>
    </row>
    <row r="3038" spans="1:26" s="230" customFormat="1" x14ac:dyDescent="0.25">
      <c r="A3038" s="683"/>
      <c r="B3038" s="688"/>
      <c r="C3038" s="382" t="s">
        <v>445</v>
      </c>
      <c r="D3038" s="230">
        <f>D3037/'Summary (banks)'!$D$94</f>
        <v>2.4523700866150575</v>
      </c>
      <c r="E3038" s="230" t="e">
        <f>E3037/'Summary (banks)'!$E$94</f>
        <v>#DIV/0!</v>
      </c>
      <c r="F3038" s="230" t="e">
        <f>F3037/'Summary (banks)'!$F$94</f>
        <v>#DIV/0!</v>
      </c>
      <c r="G3038" s="230">
        <f>G3037/'Summary (banks)'!$G$94</f>
        <v>-3.1873227278332714</v>
      </c>
      <c r="H3038" s="230" t="e">
        <f>H3037/'Summary (banks)'!$H$94</f>
        <v>#DIV/0!</v>
      </c>
      <c r="I3038" s="230" t="e">
        <f>I3037/'Summary (banks)'!$I$94</f>
        <v>#DIV/0!</v>
      </c>
      <c r="J3038" s="230">
        <f>J3037/'Summary (banks)'!$J$94</f>
        <v>-0.16244088828358491</v>
      </c>
      <c r="K3038" s="230" t="e">
        <f>K3037/'Summary (banks)'!$K$94</f>
        <v>#DIV/0!</v>
      </c>
      <c r="L3038" s="230">
        <f>L3037/'Summary (banks)'!$L$94</f>
        <v>2.1484562264768452</v>
      </c>
      <c r="M3038" s="230" t="e">
        <f>M3037/'Summary (banks)'!$M$94</f>
        <v>#DIV/0!</v>
      </c>
      <c r="N3038" s="230" t="e">
        <f>N3037/'Summary (banks)'!$N$94</f>
        <v>#DIV/0!</v>
      </c>
      <c r="O3038" s="230" t="e">
        <f>O3037/'Summary (banks)'!$O$94</f>
        <v>#DIV/0!</v>
      </c>
      <c r="P3038" s="230" t="e">
        <f>P3037/'Summary (banks)'!$P$94</f>
        <v>#DIV/0!</v>
      </c>
      <c r="Q3038" s="230" t="e">
        <f>Q3037/'Summary (banks)'!$Q$94</f>
        <v>#DIV/0!</v>
      </c>
      <c r="R3038" s="230" t="e">
        <f>R3037/'Summary (banks)'!$R$94</f>
        <v>#DIV/0!</v>
      </c>
      <c r="S3038" s="230">
        <f>S3037/'Summary (banks)'!$S$94</f>
        <v>2.4742228841218035</v>
      </c>
      <c r="T3038" s="230" t="e">
        <f>T3037/'Summary (banks)'!$T$94</f>
        <v>#DIV/0!</v>
      </c>
      <c r="U3038" s="230" t="e">
        <f>U3037/'Summary (banks)'!$U$94</f>
        <v>#DIV/0!</v>
      </c>
      <c r="V3038" s="230">
        <f>V3037/'Summary (banks)'!$V$94</f>
        <v>1.2996029864131233</v>
      </c>
      <c r="W3038" s="230" t="e">
        <f>W3037/'Summary (banks)'!$W$94</f>
        <v>#DIV/0!</v>
      </c>
      <c r="X3038" s="230">
        <f>X3037/'Summary (banks)'!$X$94</f>
        <v>1.1364354374957053</v>
      </c>
      <c r="Z3038" s="399"/>
    </row>
    <row r="3039" spans="1:26" s="386" customFormat="1" x14ac:dyDescent="0.25">
      <c r="A3039" s="683"/>
      <c r="B3039" s="688"/>
      <c r="C3039" s="383" t="s">
        <v>446</v>
      </c>
      <c r="D3039" s="264">
        <f>D3037/'Summary (banks)'!$D$97</f>
        <v>1.793715503991782</v>
      </c>
      <c r="E3039" s="264" t="e">
        <f>E3037/'Summary (banks)'!$E$97</f>
        <v>#DIV/0!</v>
      </c>
      <c r="F3039" s="264" t="e">
        <f>F3037/'Summary (banks)'!$F$97</f>
        <v>#DIV/0!</v>
      </c>
      <c r="G3039" s="264">
        <f>G3037/'Summary (banks)'!$G$97</f>
        <v>-0.5366876310272537</v>
      </c>
      <c r="H3039" s="264" t="e">
        <f>H3037/'Summary (banks)'!$H$97</f>
        <v>#DIV/0!</v>
      </c>
      <c r="I3039" s="264" t="e">
        <f>I3037/'Summary (banks)'!$I$97</f>
        <v>#DIV/0!</v>
      </c>
      <c r="J3039" s="264">
        <f>J3037/'Summary (banks)'!$J$97</f>
        <v>-0.13517928380898425</v>
      </c>
      <c r="K3039" s="264" t="e">
        <f>K3037/'Summary (banks)'!$K$97</f>
        <v>#DIV/0!</v>
      </c>
      <c r="L3039" s="264">
        <f>L3037/'Summary (banks)'!$L$97</f>
        <v>1.5557541498429788</v>
      </c>
      <c r="M3039" s="264" t="e">
        <f>M3037/'Summary (banks)'!$M$97</f>
        <v>#DIV/0!</v>
      </c>
      <c r="N3039" s="264" t="e">
        <f>N3037/'Summary (banks)'!$N$97</f>
        <v>#DIV/0!</v>
      </c>
      <c r="O3039" s="264" t="e">
        <f>O3037/'Summary (banks)'!$O$97</f>
        <v>#DIV/0!</v>
      </c>
      <c r="P3039" s="264" t="e">
        <f>P3037/'Summary (banks)'!$P$97</f>
        <v>#DIV/0!</v>
      </c>
      <c r="Q3039" s="264" t="e">
        <f>Q3037/'Summary (banks)'!$Q$97</f>
        <v>#DIV/0!</v>
      </c>
      <c r="R3039" s="264" t="e">
        <f>R3037/'Summary (banks)'!$R$97</f>
        <v>#DIV/0!</v>
      </c>
      <c r="S3039" s="264">
        <f>S3037/'Summary (banks)'!$S$97</f>
        <v>2.9372266225322141</v>
      </c>
      <c r="T3039" s="264" t="e">
        <f>T3037/'Summary (banks)'!$T$97</f>
        <v>#DIV/0!</v>
      </c>
      <c r="U3039" s="264" t="e">
        <f>U3037/'Summary (banks)'!$U$97</f>
        <v>#DIV/0!</v>
      </c>
      <c r="V3039" s="264">
        <f>V3037/'Summary (banks)'!$V$97</f>
        <v>1.0350807316400625</v>
      </c>
      <c r="W3039" s="264" t="e">
        <f>W3037/'Summary (banks)'!$W$97</f>
        <v>#DIV/0!</v>
      </c>
      <c r="X3039" s="264">
        <f>X3037/'Summary (banks)'!$X$97</f>
        <v>0.97195562853156348</v>
      </c>
      <c r="Y3039" s="264"/>
      <c r="Z3039" s="399"/>
    </row>
    <row r="3040" spans="1:26" s="230" customFormat="1" x14ac:dyDescent="0.25">
      <c r="A3040" s="683"/>
      <c r="B3040" s="688"/>
      <c r="C3040" s="385" t="s">
        <v>447</v>
      </c>
      <c r="D3040" s="230">
        <f>D3037/'Summary (banks)'!$D$105</f>
        <v>2.1829706047988311</v>
      </c>
      <c r="E3040" s="230" t="e">
        <f>E3037/'Summary (banks)'!$E$99</f>
        <v>#DIV/0!</v>
      </c>
      <c r="F3040" s="230" t="e">
        <f>F3037/'Summary (banks)'!$F$99</f>
        <v>#DIV/0!</v>
      </c>
      <c r="G3040" s="230">
        <f>G3037/'Summary (banks)'!$G$99</f>
        <v>2.009523809523809</v>
      </c>
      <c r="H3040" s="230" t="e">
        <f>H3037/'Summary (banks)'!$H$99</f>
        <v>#DIV/0!</v>
      </c>
      <c r="I3040" s="230" t="e">
        <f>I3037/'Summary (banks)'!$I$99</f>
        <v>#DIV/0!</v>
      </c>
      <c r="J3040" s="230">
        <f>J3037/'Summary (banks)'!$J$99</f>
        <v>-0.10199267708773412</v>
      </c>
      <c r="K3040" s="230" t="e">
        <f>K3037/'Summary (banks)'!$K$99</f>
        <v>#DIV/0!</v>
      </c>
      <c r="L3040" s="230">
        <f>L3037/'Summary (banks)'!$L$99</f>
        <v>0.99118926974664689</v>
      </c>
      <c r="M3040" s="230" t="e">
        <f>M3037/'Summary (banks)'!$M$99</f>
        <v>#DIV/0!</v>
      </c>
      <c r="N3040" s="230" t="e">
        <f>N3037/'Summary (banks)'!$N$99</f>
        <v>#DIV/0!</v>
      </c>
      <c r="O3040" s="230" t="e">
        <f>O3037/'Summary (banks)'!$O$99</f>
        <v>#DIV/0!</v>
      </c>
      <c r="P3040" s="230" t="e">
        <f>P3037/'Summary (banks)'!$P$99</f>
        <v>#DIV/0!</v>
      </c>
      <c r="Q3040" s="230" t="e">
        <f>Q3037/'Summary (banks)'!$Q$99</f>
        <v>#DIV/0!</v>
      </c>
      <c r="R3040" s="230" t="e">
        <f>R3037/'Summary (banks)'!$R$99</f>
        <v>#DIV/0!</v>
      </c>
      <c r="S3040" s="230">
        <f>S3037/'Summary (banks)'!$S$99</f>
        <v>1.9772727272727271</v>
      </c>
      <c r="T3040" s="230" t="e">
        <f>T3037/'Summary (banks)'!$T$99</f>
        <v>#DIV/0!</v>
      </c>
      <c r="U3040" s="230" t="e">
        <f>U3037/'Summary (banks)'!$U$99</f>
        <v>#DIV/0!</v>
      </c>
      <c r="V3040" s="230">
        <f>V3037/'Summary (banks)'!$V$99</f>
        <v>0.673365215851086</v>
      </c>
      <c r="W3040" s="230" t="e">
        <f>W3037/'Summary (banks)'!$W$99</f>
        <v>#DIV/0!</v>
      </c>
      <c r="X3040" s="230">
        <f>X3037/'Summary (banks)'!$X$99</f>
        <v>0.82000561167227826</v>
      </c>
      <c r="Z3040" s="399"/>
    </row>
    <row r="3041" spans="1:26" s="51" customFormat="1" ht="15.75" thickBot="1" x14ac:dyDescent="0.3">
      <c r="A3041" s="422"/>
      <c r="B3041" s="423"/>
      <c r="C3041" s="424"/>
      <c r="D3041" s="425"/>
      <c r="E3041" s="426"/>
      <c r="F3041" s="426"/>
      <c r="G3041" s="426"/>
      <c r="H3041" s="426"/>
      <c r="I3041" s="426"/>
      <c r="J3041" s="426"/>
      <c r="K3041" s="426"/>
      <c r="L3041" s="426"/>
      <c r="M3041" s="426"/>
      <c r="N3041" s="426"/>
      <c r="O3041" s="426"/>
      <c r="P3041" s="426"/>
      <c r="Q3041" s="426"/>
      <c r="R3041" s="426"/>
      <c r="S3041" s="426"/>
      <c r="T3041" s="426"/>
      <c r="U3041" s="426"/>
      <c r="V3041" s="426"/>
      <c r="W3041" s="426"/>
      <c r="X3041" s="426"/>
      <c r="Y3041" s="97"/>
      <c r="Z3041" s="97"/>
    </row>
    <row r="3042" spans="1:26" s="204" customFormat="1" ht="15.75" thickBot="1" x14ac:dyDescent="0.3">
      <c r="A3042" s="682" t="s">
        <v>180</v>
      </c>
      <c r="B3042" s="684" t="s">
        <v>331</v>
      </c>
      <c r="C3042" s="188" t="s">
        <v>2</v>
      </c>
      <c r="D3042" s="203">
        <f>SUM(E3042:X3042)</f>
        <v>197.45039999999997</v>
      </c>
      <c r="E3042" s="203">
        <f>HSBC!C43</f>
        <v>174.00879999999998</v>
      </c>
      <c r="F3042" s="203"/>
      <c r="G3042" s="203"/>
      <c r="H3042" s="203"/>
      <c r="I3042" s="203">
        <f>'Standard Chartered'!C46</f>
        <v>23.441599999999998</v>
      </c>
      <c r="J3042" s="188"/>
      <c r="K3042" s="188"/>
      <c r="L3042" s="188"/>
      <c r="M3042" s="188"/>
      <c r="N3042" s="188"/>
      <c r="O3042" s="188"/>
      <c r="P3042" s="188"/>
      <c r="Q3042" s="188"/>
      <c r="R3042" s="188"/>
      <c r="S3042" s="188"/>
      <c r="T3042" s="188"/>
      <c r="U3042" s="188"/>
      <c r="V3042" s="188"/>
      <c r="W3042" s="188"/>
      <c r="X3042" s="188"/>
      <c r="Y3042" s="188"/>
      <c r="Z3042" s="404"/>
    </row>
    <row r="3043" spans="1:26" s="23" customFormat="1" x14ac:dyDescent="0.25">
      <c r="A3043" s="683"/>
      <c r="B3043" s="685"/>
      <c r="C3043" s="189" t="s">
        <v>333</v>
      </c>
      <c r="D3043" s="230">
        <f>D3042/'Summary (banks)'!$D$3</f>
        <v>4.0427394793073691E-4</v>
      </c>
      <c r="E3043" s="230">
        <f>E3042/'Summary (banks)'!$E$3</f>
        <v>3.2274247491638794E-3</v>
      </c>
      <c r="F3043" s="230">
        <f>F3042/'Summary (banks)'!$F$3</f>
        <v>0</v>
      </c>
      <c r="G3043" s="230">
        <f>G3042/'Summary (banks)'!$G$3</f>
        <v>0</v>
      </c>
      <c r="H3043" s="230">
        <f>H3042/'Summary (banks)'!$H$3</f>
        <v>0</v>
      </c>
      <c r="I3043" s="230">
        <f>I3042/'Summary (banks)'!$I$3</f>
        <v>1.7005690365622342E-3</v>
      </c>
      <c r="J3043" s="230">
        <f>J3042/'Summary (banks)'!$J$3</f>
        <v>0</v>
      </c>
      <c r="K3043" s="230">
        <f>K3042/'Summary (banks)'!$K$3</f>
        <v>0</v>
      </c>
      <c r="L3043" s="230">
        <f>L3042/'Summary (banks)'!$L$3</f>
        <v>0</v>
      </c>
      <c r="M3043" s="230">
        <f>M3042/'Summary (banks)'!$M$3</f>
        <v>0</v>
      </c>
      <c r="N3043" s="230">
        <f>N3042/'Summary (banks)'!$N$3</f>
        <v>0</v>
      </c>
      <c r="O3043" s="230">
        <f>O3042/'Summary (banks)'!$O$3</f>
        <v>0</v>
      </c>
      <c r="P3043" s="230">
        <f>P3042/'Summary (banks)'!$P$3</f>
        <v>0</v>
      </c>
      <c r="Q3043" s="230">
        <f>Q3042/'Summary (banks)'!$Q$3</f>
        <v>0</v>
      </c>
      <c r="R3043" s="230">
        <f>R3042/'Summary (banks)'!$R$3</f>
        <v>0</v>
      </c>
      <c r="S3043" s="230">
        <f>S3042/'Summary (banks)'!$S$3</f>
        <v>0</v>
      </c>
      <c r="T3043" s="230">
        <f>T3042/'Summary (banks)'!$T$3</f>
        <v>0</v>
      </c>
      <c r="U3043" s="230">
        <f>U3042/'Summary (banks)'!$U$3</f>
        <v>0</v>
      </c>
      <c r="V3043" s="230">
        <f>V3042/'Summary (banks)'!$V$3</f>
        <v>0</v>
      </c>
      <c r="W3043" s="230">
        <f>W3042/'Summary (banks)'!$W$3</f>
        <v>0</v>
      </c>
      <c r="X3043" s="230">
        <f>X3042/'Summary (banks)'!$X$3</f>
        <v>0</v>
      </c>
      <c r="Y3043" s="204"/>
      <c r="Z3043" s="397"/>
    </row>
    <row r="3044" spans="1:26" s="360" customFormat="1" ht="15.75" thickBot="1" x14ac:dyDescent="0.3">
      <c r="A3044" s="683"/>
      <c r="B3044" s="685"/>
      <c r="C3044" s="359" t="s">
        <v>334</v>
      </c>
      <c r="D3044" s="264">
        <f>D3042/'Summary (banks)'!$D$7</f>
        <v>7.702102145290432E-4</v>
      </c>
      <c r="E3044" s="264">
        <f>E3042/'Summary (banks)'!$E$7</f>
        <v>4.316418043969315E-3</v>
      </c>
      <c r="F3044" s="264">
        <f>F3042/'Summary (banks)'!$F$7</f>
        <v>0</v>
      </c>
      <c r="G3044" s="264">
        <f>G3042/'Summary (banks)'!$G$7</f>
        <v>0</v>
      </c>
      <c r="H3044" s="264">
        <f>H3042/'Summary (banks)'!$H$7</f>
        <v>0</v>
      </c>
      <c r="I3044" s="264">
        <f>I3042/'Summary (banks)'!$I$7</f>
        <v>2.1217561612534683E-3</v>
      </c>
      <c r="J3044" s="264">
        <f>J3042/'Summary (banks)'!$J$7</f>
        <v>0</v>
      </c>
      <c r="K3044" s="264">
        <f>K3042/'Summary (banks)'!$K$7</f>
        <v>0</v>
      </c>
      <c r="L3044" s="264">
        <f>L3042/'Summary (banks)'!$L$7</f>
        <v>0</v>
      </c>
      <c r="M3044" s="264">
        <f>M3042/'Summary (banks)'!$M$7</f>
        <v>0</v>
      </c>
      <c r="N3044" s="264">
        <f>N3042/'Summary (banks)'!$N$7</f>
        <v>0</v>
      </c>
      <c r="O3044" s="264">
        <f>O3042/'Summary (banks)'!$O$7</f>
        <v>0</v>
      </c>
      <c r="P3044" s="264">
        <f>P3042/'Summary (banks)'!$P$7</f>
        <v>0</v>
      </c>
      <c r="Q3044" s="264">
        <f>Q3042/'Summary (banks)'!$Q$7</f>
        <v>0</v>
      </c>
      <c r="R3044" s="264">
        <f>R3042/'Summary (banks)'!$R$7</f>
        <v>0</v>
      </c>
      <c r="S3044" s="264">
        <f>S3042/'Summary (banks)'!$S$7</f>
        <v>0</v>
      </c>
      <c r="T3044" s="264">
        <f>T3042/'Summary (banks)'!$T$7</f>
        <v>0</v>
      </c>
      <c r="U3044" s="264">
        <f>U3042/'Summary (banks)'!$U$7</f>
        <v>0</v>
      </c>
      <c r="V3044" s="264">
        <f>V3042/'Summary (banks)'!$V$7</f>
        <v>0</v>
      </c>
      <c r="W3044" s="264">
        <f>W3042/'Summary (banks)'!$W$7</f>
        <v>0</v>
      </c>
      <c r="X3044" s="264">
        <f>X3042/'Summary (banks)'!$X$7</f>
        <v>0</v>
      </c>
      <c r="Z3044" s="397"/>
    </row>
    <row r="3045" spans="1:26" s="204" customFormat="1" ht="15.75" thickBot="1" x14ac:dyDescent="0.3">
      <c r="A3045" s="683"/>
      <c r="B3045" s="685"/>
      <c r="C3045" s="188" t="s">
        <v>6</v>
      </c>
      <c r="D3045" s="203">
        <f>SUM(E3045:X3045)</f>
        <v>36.965600000000002</v>
      </c>
      <c r="E3045" s="203">
        <f>HSBC!E43</f>
        <v>36.064</v>
      </c>
      <c r="F3045" s="203"/>
      <c r="G3045" s="203"/>
      <c r="H3045" s="203"/>
      <c r="I3045" s="203">
        <f>'Standard Chartered'!E46</f>
        <v>0.90159999999999996</v>
      </c>
      <c r="J3045" s="188"/>
      <c r="K3045" s="188"/>
      <c r="L3045" s="188"/>
      <c r="M3045" s="188"/>
      <c r="N3045" s="188"/>
      <c r="O3045" s="188"/>
      <c r="P3045" s="188"/>
      <c r="Q3045" s="188"/>
      <c r="R3045" s="188"/>
      <c r="S3045" s="188"/>
      <c r="T3045" s="188"/>
      <c r="U3045" s="188"/>
      <c r="V3045" s="188"/>
      <c r="W3045" s="188"/>
      <c r="X3045" s="188"/>
      <c r="Y3045" s="188"/>
      <c r="Z3045" s="404"/>
    </row>
    <row r="3046" spans="1:26" s="23" customFormat="1" x14ac:dyDescent="0.25">
      <c r="A3046" s="683"/>
      <c r="B3046" s="685"/>
      <c r="C3046" s="189" t="s">
        <v>335</v>
      </c>
      <c r="D3046" s="230">
        <f>D3045/'Summary (banks)'!$D$29</f>
        <v>3.919219301406721E-4</v>
      </c>
      <c r="E3046" s="230">
        <f>E3045/'Summary (banks)'!$E$29</f>
        <v>2.1201038850903694E-3</v>
      </c>
      <c r="F3046" s="230">
        <f>F3045/'Summary (banks)'!$F$29</f>
        <v>0</v>
      </c>
      <c r="G3046" s="230">
        <f>G3045/'Summary (banks)'!$G$29</f>
        <v>0</v>
      </c>
      <c r="H3046" s="230">
        <f>H3045/'Summary (banks)'!$H$29</f>
        <v>0</v>
      </c>
      <c r="I3046" s="230">
        <f>I3045/'Summary (banks)'!$I$29</f>
        <v>-6.5659881812212711E-4</v>
      </c>
      <c r="J3046" s="230">
        <f>J3045/'Summary (banks)'!$J$29</f>
        <v>0</v>
      </c>
      <c r="K3046" s="230">
        <f>K3045/'Summary (banks)'!$K$29</f>
        <v>0</v>
      </c>
      <c r="L3046" s="230">
        <f>L3045/'Summary (banks)'!$L$29</f>
        <v>0</v>
      </c>
      <c r="M3046" s="230">
        <f>M3045/'Summary (banks)'!$M$29</f>
        <v>0</v>
      </c>
      <c r="N3046" s="230">
        <f>N3045/'Summary (banks)'!$N$29</f>
        <v>0</v>
      </c>
      <c r="O3046" s="230">
        <f>O3045/'Summary (banks)'!$O$29</f>
        <v>0</v>
      </c>
      <c r="P3046" s="230">
        <f>P3045/'Summary (banks)'!$P$29</f>
        <v>0</v>
      </c>
      <c r="Q3046" s="230">
        <f>Q3045/'Summary (banks)'!$Q$29</f>
        <v>0</v>
      </c>
      <c r="R3046" s="230">
        <f>R3045/'Summary (banks)'!$R$29</f>
        <v>0</v>
      </c>
      <c r="S3046" s="230">
        <f>S3045/'Summary (banks)'!$S$29</f>
        <v>0</v>
      </c>
      <c r="T3046" s="230">
        <f>T3045/'Summary (banks)'!$T$29</f>
        <v>0</v>
      </c>
      <c r="U3046" s="230">
        <f>U3045/'Summary (banks)'!$U$29</f>
        <v>0</v>
      </c>
      <c r="V3046" s="230">
        <f>V3045/'Summary (banks)'!$V$29</f>
        <v>0</v>
      </c>
      <c r="W3046" s="230">
        <f>W3045/'Summary (banks)'!$W$29</f>
        <v>0</v>
      </c>
      <c r="X3046" s="230">
        <f>X3045/'Summary (banks)'!$X$29</f>
        <v>0</v>
      </c>
      <c r="Y3046" s="204"/>
      <c r="Z3046" s="397"/>
    </row>
    <row r="3047" spans="1:26" s="360" customFormat="1" ht="15.75" thickBot="1" x14ac:dyDescent="0.3">
      <c r="A3047" s="683"/>
      <c r="B3047" s="685"/>
      <c r="C3047" s="359" t="s">
        <v>336</v>
      </c>
      <c r="D3047" s="264">
        <f>D3045/'Summary (banks)'!$D$33</f>
        <v>5.4613578669292901E-4</v>
      </c>
      <c r="E3047" s="264">
        <f>E3045/'Summary (banks)'!$E$33</f>
        <v>2.0618556701030928E-3</v>
      </c>
      <c r="F3047" s="264">
        <f>F3045/'Summary (banks)'!$F$33</f>
        <v>0</v>
      </c>
      <c r="G3047" s="264">
        <f>G3045/'Summary (banks)'!$G$33</f>
        <v>0</v>
      </c>
      <c r="H3047" s="264">
        <f>H3045/'Summary (banks)'!$H$33</f>
        <v>0</v>
      </c>
      <c r="I3047" s="264">
        <f>I3045/'Summary (banks)'!$I$33</f>
        <v>3.2894736842105326E-3</v>
      </c>
      <c r="J3047" s="264">
        <f>J3045/'Summary (banks)'!$J$33</f>
        <v>0</v>
      </c>
      <c r="K3047" s="264">
        <f>K3045/'Summary (banks)'!$K$33</f>
        <v>0</v>
      </c>
      <c r="L3047" s="264">
        <f>L3045/'Summary (banks)'!$L$33</f>
        <v>0</v>
      </c>
      <c r="M3047" s="264">
        <f>M3045/'Summary (banks)'!$M$33</f>
        <v>0</v>
      </c>
      <c r="N3047" s="264">
        <f>N3045/'Summary (banks)'!$N$33</f>
        <v>0</v>
      </c>
      <c r="O3047" s="264">
        <f>O3045/'Summary (banks)'!$O$33</f>
        <v>0</v>
      </c>
      <c r="P3047" s="264">
        <f>P3045/'Summary (banks)'!$P$33</f>
        <v>0</v>
      </c>
      <c r="Q3047" s="264">
        <f>Q3045/'Summary (banks)'!$Q$33</f>
        <v>0</v>
      </c>
      <c r="R3047" s="264">
        <f>R3045/'Summary (banks)'!$R$33</f>
        <v>0</v>
      </c>
      <c r="S3047" s="264">
        <f>S3045/'Summary (banks)'!$S$33</f>
        <v>0</v>
      </c>
      <c r="T3047" s="264">
        <f>T3045/'Summary (banks)'!$T$33</f>
        <v>0</v>
      </c>
      <c r="U3047" s="264">
        <f>U3045/'Summary (banks)'!$U$33</f>
        <v>0</v>
      </c>
      <c r="V3047" s="264">
        <f>V3045/'Summary (banks)'!$V$33</f>
        <v>0</v>
      </c>
      <c r="W3047" s="264">
        <f>W3045/'Summary (banks)'!$W$33</f>
        <v>0</v>
      </c>
      <c r="X3047" s="264">
        <f>X3045/'Summary (banks)'!$X$33</f>
        <v>0</v>
      </c>
      <c r="Z3047" s="397"/>
    </row>
    <row r="3048" spans="1:26" s="204" customFormat="1" ht="15.75" thickBot="1" x14ac:dyDescent="0.3">
      <c r="A3048" s="683"/>
      <c r="B3048" s="685"/>
      <c r="C3048" s="188" t="s">
        <v>400</v>
      </c>
      <c r="D3048" s="203">
        <f>SUM(E3048:X3048)</f>
        <v>4.508</v>
      </c>
      <c r="E3048" s="203">
        <f>HSBC!F43</f>
        <v>3.6063999999999998</v>
      </c>
      <c r="F3048" s="203"/>
      <c r="G3048" s="203"/>
      <c r="H3048" s="203"/>
      <c r="I3048" s="203">
        <f>'Standard Chartered'!F46</f>
        <v>0.90159999999999996</v>
      </c>
      <c r="J3048" s="188"/>
      <c r="K3048" s="188"/>
      <c r="L3048" s="188"/>
      <c r="M3048" s="188"/>
      <c r="N3048" s="188"/>
      <c r="O3048" s="188"/>
      <c r="P3048" s="188"/>
      <c r="Q3048" s="188"/>
      <c r="R3048" s="188"/>
      <c r="S3048" s="188"/>
      <c r="T3048" s="188"/>
      <c r="U3048" s="188"/>
      <c r="V3048" s="188"/>
      <c r="W3048" s="188"/>
      <c r="X3048" s="188"/>
      <c r="Y3048" s="188"/>
      <c r="Z3048" s="404"/>
    </row>
    <row r="3049" spans="1:26" s="23" customFormat="1" x14ac:dyDescent="0.25">
      <c r="A3049" s="683"/>
      <c r="B3049" s="685"/>
      <c r="C3049" s="189" t="s">
        <v>401</v>
      </c>
      <c r="D3049" s="230">
        <f>D3048/'Summary (banks)'!$D$42</f>
        <v>1.6159221333528288E-4</v>
      </c>
      <c r="E3049" s="230">
        <f>E3048/'Summary (banks)'!$E$42</f>
        <v>1.1887072808320952E-3</v>
      </c>
      <c r="F3049" s="230">
        <f>F3048/'Summary (banks)'!$F$42</f>
        <v>0</v>
      </c>
      <c r="G3049" s="230">
        <f>G3048/'Summary (banks)'!$G$42</f>
        <v>0</v>
      </c>
      <c r="H3049" s="230">
        <f>H3048/'Summary (banks)'!$H$42</f>
        <v>0</v>
      </c>
      <c r="I3049" s="230">
        <f>I3048/'Summary (banks)'!$I$42</f>
        <v>8.6880973066898344E-4</v>
      </c>
      <c r="J3049" s="230">
        <f>J3048/'Summary (banks)'!$J$42</f>
        <v>0</v>
      </c>
      <c r="K3049" s="230">
        <f>K3048/'Summary (banks)'!$K$42</f>
        <v>0</v>
      </c>
      <c r="L3049" s="230">
        <f>L3048/'Summary (banks)'!$L$42</f>
        <v>0</v>
      </c>
      <c r="M3049" s="230">
        <f>M3048/'Summary (banks)'!$M$42</f>
        <v>0</v>
      </c>
      <c r="N3049" s="230">
        <f>N3048/'Summary (banks)'!$N$42</f>
        <v>0</v>
      </c>
      <c r="O3049" s="230">
        <f>O3048/'Summary (banks)'!$O$42</f>
        <v>0</v>
      </c>
      <c r="P3049" s="230">
        <f>P3048/'Summary (banks)'!$P$42</f>
        <v>0</v>
      </c>
      <c r="Q3049" s="230">
        <f>Q3048/'Summary (banks)'!$Q$42</f>
        <v>0</v>
      </c>
      <c r="R3049" s="230">
        <f>R3048/'Summary (banks)'!$R$42</f>
        <v>0</v>
      </c>
      <c r="S3049" s="230">
        <f>S3048/'Summary (banks)'!$S$42</f>
        <v>0</v>
      </c>
      <c r="T3049" s="230">
        <f>T3048/'Summary (banks)'!$T$42</f>
        <v>0</v>
      </c>
      <c r="U3049" s="230">
        <f>U3048/'Summary (banks)'!$U$42</f>
        <v>0</v>
      </c>
      <c r="V3049" s="230">
        <f>V3048/'Summary (banks)'!$V$42</f>
        <v>0</v>
      </c>
      <c r="W3049" s="230">
        <f>W3048/'Summary (banks)'!$W$42</f>
        <v>0</v>
      </c>
      <c r="X3049" s="230">
        <f>X3048/'Summary (banks)'!$X$42</f>
        <v>0</v>
      </c>
      <c r="Y3049" s="204"/>
      <c r="Z3049" s="397"/>
    </row>
    <row r="3050" spans="1:26" s="360" customFormat="1" ht="15.75" thickBot="1" x14ac:dyDescent="0.3">
      <c r="A3050" s="683"/>
      <c r="B3050" s="685"/>
      <c r="C3050" s="359" t="s">
        <v>402</v>
      </c>
      <c r="D3050" s="264">
        <f>D3048/'Summary (banks)'!$D$46</f>
        <v>2.4189563845021907E-4</v>
      </c>
      <c r="E3050" s="264">
        <f>E3048/'Summary (banks)'!$E$46</f>
        <v>1.2341869793273683E-3</v>
      </c>
      <c r="F3050" s="264">
        <f>F3048/'Summary (banks)'!$F$46</f>
        <v>0</v>
      </c>
      <c r="G3050" s="264">
        <f>G3048/'Summary (banks)'!$G$46</f>
        <v>0</v>
      </c>
      <c r="H3050" s="264">
        <f>H3048/'Summary (banks)'!$H$46</f>
        <v>0</v>
      </c>
      <c r="I3050" s="264">
        <f>I3048/'Summary (banks)'!$I$46</f>
        <v>8.576329331046312E-4</v>
      </c>
      <c r="J3050" s="264">
        <f>J3048/'Summary (banks)'!$J$46</f>
        <v>0</v>
      </c>
      <c r="K3050" s="264">
        <f>K3048/'Summary (banks)'!$K$46</f>
        <v>0</v>
      </c>
      <c r="L3050" s="264">
        <f>L3048/'Summary (banks)'!$L$46</f>
        <v>0</v>
      </c>
      <c r="M3050" s="264">
        <f>M3048/'Summary (banks)'!$M$46</f>
        <v>0</v>
      </c>
      <c r="N3050" s="264">
        <f>N3048/'Summary (banks)'!$N$46</f>
        <v>0</v>
      </c>
      <c r="O3050" s="264">
        <f>O3048/'Summary (banks)'!$O$46</f>
        <v>0</v>
      </c>
      <c r="P3050" s="264">
        <f>P3048/'Summary (banks)'!$P$46</f>
        <v>0</v>
      </c>
      <c r="Q3050" s="264">
        <f>Q3048/'Summary (banks)'!$Q$46</f>
        <v>0</v>
      </c>
      <c r="R3050" s="264">
        <f>R3048/'Summary (banks)'!$R$46</f>
        <v>0</v>
      </c>
      <c r="S3050" s="264">
        <f>S3048/'Summary (banks)'!$S$46</f>
        <v>0</v>
      </c>
      <c r="T3050" s="264">
        <f>T3048/'Summary (banks)'!$T$46</f>
        <v>0</v>
      </c>
      <c r="U3050" s="264">
        <f>U3048/'Summary (banks)'!$U$46</f>
        <v>0</v>
      </c>
      <c r="V3050" s="264">
        <f>V3048/'Summary (banks)'!$V$46</f>
        <v>0</v>
      </c>
      <c r="W3050" s="264">
        <f>W3048/'Summary (banks)'!$W$46</f>
        <v>0</v>
      </c>
      <c r="X3050" s="264">
        <f>X3048/'Summary (banks)'!$X$46</f>
        <v>0</v>
      </c>
      <c r="Z3050" s="397"/>
    </row>
    <row r="3051" spans="1:26" s="204" customFormat="1" ht="15.75" thickBot="1" x14ac:dyDescent="0.3">
      <c r="A3051" s="683"/>
      <c r="B3051" s="685"/>
      <c r="C3051" s="188" t="s">
        <v>3</v>
      </c>
      <c r="D3051" s="188">
        <f>SUM(E3051:X3051)</f>
        <v>1169</v>
      </c>
      <c r="E3051" s="188">
        <f>HSBC!D43</f>
        <v>1034</v>
      </c>
      <c r="F3051" s="188"/>
      <c r="G3051" s="188"/>
      <c r="H3051" s="188"/>
      <c r="I3051" s="188">
        <f>'Standard Chartered'!D46</f>
        <v>135</v>
      </c>
      <c r="J3051" s="188"/>
      <c r="K3051" s="188"/>
      <c r="L3051" s="188"/>
      <c r="M3051" s="188"/>
      <c r="N3051" s="188"/>
      <c r="O3051" s="188"/>
      <c r="P3051" s="188"/>
      <c r="Q3051" s="188"/>
      <c r="R3051" s="188"/>
      <c r="S3051" s="188"/>
      <c r="T3051" s="188"/>
      <c r="U3051" s="188"/>
      <c r="V3051" s="188"/>
      <c r="W3051" s="188"/>
      <c r="X3051" s="188"/>
      <c r="Y3051" s="188"/>
      <c r="Z3051" s="404"/>
    </row>
    <row r="3052" spans="1:26" s="23" customFormat="1" x14ac:dyDescent="0.25">
      <c r="A3052" s="683"/>
      <c r="B3052" s="685"/>
      <c r="C3052" s="189" t="s">
        <v>337</v>
      </c>
      <c r="D3052" s="230">
        <f>D3051/'Summary (banks)'!$D$16</f>
        <v>5.5729986546619158E-4</v>
      </c>
      <c r="E3052" s="230">
        <f>E3051/'Summary (banks)'!$E$16</f>
        <v>3.992987171466747E-3</v>
      </c>
      <c r="F3052" s="230">
        <f>F3051/'Summary (banks)'!$F$16</f>
        <v>0</v>
      </c>
      <c r="G3052" s="230">
        <f>G3051/'Summary (banks)'!$G$16</f>
        <v>0</v>
      </c>
      <c r="H3052" s="230">
        <f>H3051/'Summary (banks)'!$H$16</f>
        <v>0</v>
      </c>
      <c r="I3052" s="230">
        <f>I3051/'Summary (banks)'!$I$16</f>
        <v>1.5460729746444033E-3</v>
      </c>
      <c r="J3052" s="230">
        <f>J3051/'Summary (banks)'!$J$16</f>
        <v>0</v>
      </c>
      <c r="K3052" s="230">
        <f>K3051/'Summary (banks)'!$K$16</f>
        <v>0</v>
      </c>
      <c r="L3052" s="230">
        <f>L3051/'Summary (banks)'!$L$16</f>
        <v>0</v>
      </c>
      <c r="M3052" s="230">
        <f>M3051/'Summary (banks)'!$M$16</f>
        <v>0</v>
      </c>
      <c r="N3052" s="230">
        <f>N3051/'Summary (banks)'!$N$16</f>
        <v>0</v>
      </c>
      <c r="O3052" s="230">
        <f>O3051/'Summary (banks)'!$O$16</f>
        <v>0</v>
      </c>
      <c r="P3052" s="230">
        <f>P3051/'Summary (banks)'!$P$16</f>
        <v>0</v>
      </c>
      <c r="Q3052" s="230">
        <f>Q3051/'Summary (banks)'!$Q$16</f>
        <v>0</v>
      </c>
      <c r="R3052" s="230">
        <f>R3051/'Summary (banks)'!$R$16</f>
        <v>0</v>
      </c>
      <c r="S3052" s="230">
        <f>S3051/'Summary (banks)'!$S$16</f>
        <v>0</v>
      </c>
      <c r="T3052" s="230">
        <f>T3051/'Summary (banks)'!$T$16</f>
        <v>0</v>
      </c>
      <c r="U3052" s="230">
        <f>U3051/'Summary (banks)'!$U$16</f>
        <v>0</v>
      </c>
      <c r="V3052" s="230">
        <f>V3051/'Summary (banks)'!$V$16</f>
        <v>0</v>
      </c>
      <c r="W3052" s="230">
        <f>W3051/'Summary (banks)'!$W$16</f>
        <v>0</v>
      </c>
      <c r="X3052" s="230">
        <f>X3051/'Summary (banks)'!$X$16</f>
        <v>0</v>
      </c>
      <c r="Y3052" s="204"/>
      <c r="Z3052" s="397"/>
    </row>
    <row r="3053" spans="1:26" s="365" customFormat="1" ht="15.75" thickBot="1" x14ac:dyDescent="0.3">
      <c r="A3053" s="683"/>
      <c r="B3053" s="685"/>
      <c r="C3053" s="359" t="s">
        <v>338</v>
      </c>
      <c r="D3053" s="264">
        <f>D3051/'Summary (banks)'!$D$20</f>
        <v>9.972284045454507E-4</v>
      </c>
      <c r="E3053" s="264">
        <f>E3051/'Summary (banks)'!$E$20</f>
        <v>4.822873667762774E-3</v>
      </c>
      <c r="F3053" s="264">
        <f>F3051/'Summary (banks)'!$F$20</f>
        <v>0</v>
      </c>
      <c r="G3053" s="264">
        <f>G3051/'Summary (banks)'!$G$20</f>
        <v>0</v>
      </c>
      <c r="H3053" s="264">
        <f>H3051/'Summary (banks)'!$H$20</f>
        <v>0</v>
      </c>
      <c r="I3053" s="264">
        <f>I3051/'Summary (banks)'!$I$20</f>
        <v>1.5795939858421577E-3</v>
      </c>
      <c r="J3053" s="264">
        <f>J3051/'Summary (banks)'!$J$20</f>
        <v>0</v>
      </c>
      <c r="K3053" s="264">
        <f>K3051/'Summary (banks)'!$K$20</f>
        <v>0</v>
      </c>
      <c r="L3053" s="264">
        <f>L3051/'Summary (banks)'!$L$20</f>
        <v>0</v>
      </c>
      <c r="M3053" s="264">
        <f>M3051/'Summary (banks)'!$M$20</f>
        <v>0</v>
      </c>
      <c r="N3053" s="264">
        <f>N3051/'Summary (banks)'!$N$20</f>
        <v>0</v>
      </c>
      <c r="O3053" s="264">
        <f>O3051/'Summary (banks)'!$O$20</f>
        <v>0</v>
      </c>
      <c r="P3053" s="264">
        <f>P3051/'Summary (banks)'!$P$20</f>
        <v>0</v>
      </c>
      <c r="Q3053" s="264">
        <f>Q3051/'Summary (banks)'!$Q$20</f>
        <v>0</v>
      </c>
      <c r="R3053" s="264">
        <f>R3051/'Summary (banks)'!$R$20</f>
        <v>0</v>
      </c>
      <c r="S3053" s="264">
        <f>S3051/'Summary (banks)'!$S$20</f>
        <v>0</v>
      </c>
      <c r="T3053" s="264">
        <f>T3051/'Summary (banks)'!$T$20</f>
        <v>0</v>
      </c>
      <c r="U3053" s="264">
        <f>U3051/'Summary (banks)'!$U$20</f>
        <v>0</v>
      </c>
      <c r="V3053" s="264">
        <f>V3051/'Summary (banks)'!$V$20</f>
        <v>0</v>
      </c>
      <c r="W3053" s="264">
        <f>W3051/'Summary (banks)'!$W$20</f>
        <v>0</v>
      </c>
      <c r="X3053" s="264">
        <f>X3051/'Summary (banks)'!$X$20</f>
        <v>0</v>
      </c>
      <c r="Y3053" s="360"/>
      <c r="Z3053" s="397"/>
    </row>
    <row r="3054" spans="1:26" s="230" customFormat="1" ht="15" customHeight="1" thickTop="1" thickBot="1" x14ac:dyDescent="0.3">
      <c r="A3054" s="683"/>
      <c r="B3054" s="685"/>
      <c r="C3054" s="190" t="s">
        <v>405</v>
      </c>
      <c r="D3054" s="188"/>
      <c r="E3054" s="190"/>
      <c r="F3054" s="190"/>
      <c r="G3054" s="190"/>
      <c r="H3054" s="188"/>
      <c r="I3054" s="188"/>
      <c r="J3054" s="190"/>
      <c r="K3054" s="190"/>
      <c r="L3054" s="190"/>
      <c r="M3054" s="190"/>
      <c r="N3054" s="190"/>
      <c r="O3054" s="190"/>
      <c r="P3054" s="188"/>
      <c r="Q3054" s="188"/>
      <c r="R3054" s="190"/>
      <c r="S3054" s="190"/>
      <c r="T3054" s="188"/>
      <c r="U3054" s="188"/>
      <c r="V3054" s="188"/>
      <c r="W3054" s="188"/>
      <c r="X3054" s="188"/>
      <c r="Y3054" s="190"/>
      <c r="Z3054" s="405"/>
    </row>
    <row r="3055" spans="1:26" s="204" customFormat="1" ht="15.75" thickBot="1" x14ac:dyDescent="0.3">
      <c r="A3055" s="683"/>
      <c r="B3055" s="686"/>
      <c r="C3055" s="191" t="s">
        <v>406</v>
      </c>
      <c r="D3055" s="192"/>
      <c r="E3055" s="192"/>
      <c r="F3055" s="192"/>
      <c r="G3055" s="192"/>
      <c r="H3055" s="192"/>
      <c r="I3055" s="192"/>
      <c r="J3055" s="192"/>
      <c r="K3055" s="192"/>
      <c r="L3055" s="192"/>
      <c r="M3055" s="192"/>
      <c r="N3055" s="192"/>
      <c r="O3055" s="192"/>
      <c r="P3055" s="192"/>
      <c r="Q3055" s="192"/>
      <c r="R3055" s="192"/>
      <c r="S3055" s="192"/>
      <c r="T3055" s="192"/>
      <c r="U3055" s="192"/>
      <c r="V3055" s="192"/>
      <c r="W3055" s="192"/>
      <c r="X3055" s="192"/>
      <c r="Y3055" s="192"/>
      <c r="Z3055" s="398"/>
    </row>
    <row r="3056" spans="1:26" s="23" customFormat="1" ht="16.5" thickTop="1" thickBot="1" x14ac:dyDescent="0.3">
      <c r="A3056" s="683"/>
      <c r="B3056" s="687" t="s">
        <v>82</v>
      </c>
      <c r="C3056" s="200" t="s">
        <v>91</v>
      </c>
      <c r="D3056" s="200">
        <f>D3048/D3045</f>
        <v>0.12195121951219512</v>
      </c>
      <c r="E3056" s="200">
        <f>E3048/E3045</f>
        <v>9.9999999999999992E-2</v>
      </c>
      <c r="F3056" s="200" t="e">
        <f t="shared" ref="F3056:X3056" si="219">F3048/F3045</f>
        <v>#DIV/0!</v>
      </c>
      <c r="G3056" s="200" t="e">
        <f t="shared" si="219"/>
        <v>#DIV/0!</v>
      </c>
      <c r="H3056" s="200" t="e">
        <f t="shared" si="219"/>
        <v>#DIV/0!</v>
      </c>
      <c r="I3056" s="200">
        <f t="shared" si="219"/>
        <v>1</v>
      </c>
      <c r="J3056" s="200" t="e">
        <f t="shared" si="219"/>
        <v>#DIV/0!</v>
      </c>
      <c r="K3056" s="200" t="e">
        <f t="shared" si="219"/>
        <v>#DIV/0!</v>
      </c>
      <c r="L3056" s="200" t="e">
        <f t="shared" si="219"/>
        <v>#DIV/0!</v>
      </c>
      <c r="M3056" s="200" t="e">
        <f t="shared" si="219"/>
        <v>#DIV/0!</v>
      </c>
      <c r="N3056" s="200" t="e">
        <f t="shared" si="219"/>
        <v>#DIV/0!</v>
      </c>
      <c r="O3056" s="200" t="e">
        <f t="shared" si="219"/>
        <v>#DIV/0!</v>
      </c>
      <c r="P3056" s="200" t="e">
        <f t="shared" si="219"/>
        <v>#DIV/0!</v>
      </c>
      <c r="Q3056" s="200" t="e">
        <f t="shared" si="219"/>
        <v>#DIV/0!</v>
      </c>
      <c r="R3056" s="200" t="e">
        <f t="shared" si="219"/>
        <v>#DIV/0!</v>
      </c>
      <c r="S3056" s="200" t="e">
        <f t="shared" si="219"/>
        <v>#DIV/0!</v>
      </c>
      <c r="T3056" s="200" t="e">
        <f t="shared" si="219"/>
        <v>#DIV/0!</v>
      </c>
      <c r="U3056" s="200" t="e">
        <f t="shared" si="219"/>
        <v>#DIV/0!</v>
      </c>
      <c r="V3056" s="200" t="e">
        <f t="shared" si="219"/>
        <v>#DIV/0!</v>
      </c>
      <c r="W3056" s="200" t="e">
        <f t="shared" si="219"/>
        <v>#DIV/0!</v>
      </c>
      <c r="X3056" s="200" t="e">
        <f t="shared" si="219"/>
        <v>#DIV/0!</v>
      </c>
      <c r="Y3056" s="200"/>
      <c r="Z3056" s="406" t="e">
        <f>MEDIAN(E3056:X3056)</f>
        <v>#DIV/0!</v>
      </c>
    </row>
    <row r="3057" spans="1:26" s="204" customFormat="1" ht="15.75" thickBot="1" x14ac:dyDescent="0.3">
      <c r="A3057" s="683"/>
      <c r="B3057" s="688"/>
      <c r="C3057" s="193" t="s">
        <v>407</v>
      </c>
      <c r="Z3057" s="397"/>
    </row>
    <row r="3058" spans="1:26" s="204" customFormat="1" ht="15.75" thickBot="1" x14ac:dyDescent="0.3">
      <c r="A3058" s="683"/>
      <c r="B3058" s="688"/>
      <c r="C3058" s="188" t="s">
        <v>497</v>
      </c>
      <c r="D3058" s="233">
        <f t="shared" ref="D3058:X3058" si="220">D3045/D3051</f>
        <v>3.1621556886227545E-2</v>
      </c>
      <c r="E3058" s="188">
        <f t="shared" si="220"/>
        <v>3.4878143133462283E-2</v>
      </c>
      <c r="F3058" s="188" t="e">
        <f t="shared" si="220"/>
        <v>#DIV/0!</v>
      </c>
      <c r="G3058" s="188" t="e">
        <f t="shared" si="220"/>
        <v>#DIV/0!</v>
      </c>
      <c r="H3058" s="188" t="e">
        <f t="shared" si="220"/>
        <v>#DIV/0!</v>
      </c>
      <c r="I3058" s="188">
        <f t="shared" si="220"/>
        <v>6.6785185185185185E-3</v>
      </c>
      <c r="J3058" s="188" t="e">
        <f t="shared" si="220"/>
        <v>#DIV/0!</v>
      </c>
      <c r="K3058" s="188" t="e">
        <f t="shared" si="220"/>
        <v>#DIV/0!</v>
      </c>
      <c r="L3058" s="188" t="e">
        <f t="shared" si="220"/>
        <v>#DIV/0!</v>
      </c>
      <c r="M3058" s="188" t="e">
        <f t="shared" si="220"/>
        <v>#DIV/0!</v>
      </c>
      <c r="N3058" s="188" t="e">
        <f t="shared" si="220"/>
        <v>#DIV/0!</v>
      </c>
      <c r="O3058" s="188" t="e">
        <f t="shared" si="220"/>
        <v>#DIV/0!</v>
      </c>
      <c r="P3058" s="188" t="e">
        <f t="shared" si="220"/>
        <v>#DIV/0!</v>
      </c>
      <c r="Q3058" s="188" t="e">
        <f t="shared" si="220"/>
        <v>#DIV/0!</v>
      </c>
      <c r="R3058" s="188" t="e">
        <f t="shared" si="220"/>
        <v>#DIV/0!</v>
      </c>
      <c r="S3058" s="188" t="e">
        <f t="shared" si="220"/>
        <v>#DIV/0!</v>
      </c>
      <c r="T3058" s="188" t="e">
        <f t="shared" si="220"/>
        <v>#DIV/0!</v>
      </c>
      <c r="U3058" s="188" t="e">
        <f t="shared" si="220"/>
        <v>#DIV/0!</v>
      </c>
      <c r="V3058" s="188" t="e">
        <f t="shared" si="220"/>
        <v>#DIV/0!</v>
      </c>
      <c r="W3058" s="188" t="e">
        <f t="shared" si="220"/>
        <v>#DIV/0!</v>
      </c>
      <c r="X3058" s="188" t="e">
        <f t="shared" si="220"/>
        <v>#DIV/0!</v>
      </c>
      <c r="Y3058" s="188"/>
      <c r="Z3058" s="404"/>
    </row>
    <row r="3059" spans="1:26" s="204" customFormat="1" x14ac:dyDescent="0.25">
      <c r="A3059" s="683"/>
      <c r="B3059" s="688"/>
      <c r="C3059" s="189" t="s">
        <v>445</v>
      </c>
      <c r="D3059" s="234">
        <f>D3058/'Summary (banks)'!$D$81</f>
        <v>0.70325143504713072</v>
      </c>
      <c r="E3059" s="230">
        <f>E3058/'Summary (banks)'!$E$81</f>
        <v>0.53095684860705183</v>
      </c>
      <c r="F3059" s="230" t="e">
        <f>F3058/'Summary (banks)'!$F$81</f>
        <v>#DIV/0!</v>
      </c>
      <c r="G3059" s="230" t="e">
        <f>G3058/'Summary (banks)'!$G$81</f>
        <v>#DIV/0!</v>
      </c>
      <c r="H3059" s="230" t="e">
        <f>H3058/'Summary (banks)'!$H$81</f>
        <v>#DIV/0!</v>
      </c>
      <c r="I3059" s="230">
        <f>I3058/'Summary (banks)'!$I$81</f>
        <v>-0.42468811556139185</v>
      </c>
      <c r="J3059" s="230" t="e">
        <f>J3058/'Summary (banks)'!$J$81</f>
        <v>#DIV/0!</v>
      </c>
      <c r="K3059" s="230" t="e">
        <f>K3058/'Summary (banks)'!$K$81</f>
        <v>#DIV/0!</v>
      </c>
      <c r="L3059" s="230" t="e">
        <f>L3058/'Summary (banks)'!$L$81</f>
        <v>#DIV/0!</v>
      </c>
      <c r="M3059" s="230" t="e">
        <f>M3058/'Summary (banks)'!$M$81</f>
        <v>#DIV/0!</v>
      </c>
      <c r="N3059" s="230" t="e">
        <f>N3058/'Summary (banks)'!$N$81</f>
        <v>#DIV/0!</v>
      </c>
      <c r="O3059" s="230" t="e">
        <f>O3058/'Summary (banks)'!$O$81</f>
        <v>#DIV/0!</v>
      </c>
      <c r="P3059" s="230" t="e">
        <f>P3058/'Summary (banks)'!$P$81</f>
        <v>#DIV/0!</v>
      </c>
      <c r="Q3059" s="230" t="e">
        <f>Q3058/'Summary (banks)'!$Q$81</f>
        <v>#DIV/0!</v>
      </c>
      <c r="R3059" s="230" t="e">
        <f>R3058/'Summary (banks)'!$R$81</f>
        <v>#DIV/0!</v>
      </c>
      <c r="S3059" s="230" t="e">
        <f>S3058/'Summary (banks)'!$S$81</f>
        <v>#DIV/0!</v>
      </c>
      <c r="T3059" s="230" t="e">
        <f>T3058/'Summary (banks)'!$T$81</f>
        <v>#DIV/0!</v>
      </c>
      <c r="U3059" s="230" t="e">
        <f>U3058/'Summary (banks)'!$U$81</f>
        <v>#DIV/0!</v>
      </c>
      <c r="V3059" s="230" t="e">
        <f>V3058/'Summary (banks)'!$V$81</f>
        <v>#DIV/0!</v>
      </c>
      <c r="W3059" s="230" t="e">
        <f>W3058/'Summary (banks)'!$W$81</f>
        <v>#DIV/0!</v>
      </c>
      <c r="X3059" s="230" t="e">
        <f>X3058/'Summary (banks)'!$X$81</f>
        <v>#DIV/0!</v>
      </c>
      <c r="Z3059" s="397"/>
    </row>
    <row r="3060" spans="1:26" s="364" customFormat="1" x14ac:dyDescent="0.25">
      <c r="A3060" s="683"/>
      <c r="B3060" s="688"/>
      <c r="C3060" s="359" t="s">
        <v>446</v>
      </c>
      <c r="D3060" s="363">
        <f>D3058/'Summary (banks)'!$D$84</f>
        <v>0.54765366109067526</v>
      </c>
      <c r="E3060" s="264">
        <f>E3058/'Summary (banks)'!$E$84</f>
        <v>0.42751600231310694</v>
      </c>
      <c r="F3060" s="264" t="e">
        <f>F3058/'Summary (banks)'!$F$84</f>
        <v>#DIV/0!</v>
      </c>
      <c r="G3060" s="264" t="e">
        <f>G3058/'Summary (banks)'!$G$84</f>
        <v>#DIV/0!</v>
      </c>
      <c r="H3060" s="264" t="e">
        <f>H3058/'Summary (banks)'!$H$84</f>
        <v>#DIV/0!</v>
      </c>
      <c r="I3060" s="264">
        <f>I3058/'Summary (banks)'!$I$84</f>
        <v>2.0824805068226162</v>
      </c>
      <c r="J3060" s="264" t="e">
        <f>J3058/'Summary (banks)'!$J$84</f>
        <v>#DIV/0!</v>
      </c>
      <c r="K3060" s="264" t="e">
        <f>K3058/'Summary (banks)'!$K$84</f>
        <v>#DIV/0!</v>
      </c>
      <c r="L3060" s="264" t="e">
        <f>L3058/'Summary (banks)'!$L$84</f>
        <v>#DIV/0!</v>
      </c>
      <c r="M3060" s="264" t="e">
        <f>M3058/'Summary (banks)'!$M$84</f>
        <v>#DIV/0!</v>
      </c>
      <c r="N3060" s="264" t="e">
        <f>N3058/'Summary (banks)'!$N$84</f>
        <v>#DIV/0!</v>
      </c>
      <c r="O3060" s="264" t="e">
        <f>O3058/'Summary (banks)'!$O$84</f>
        <v>#DIV/0!</v>
      </c>
      <c r="P3060" s="264" t="e">
        <f>P3058/'Summary (banks)'!$P$84</f>
        <v>#DIV/0!</v>
      </c>
      <c r="Q3060" s="264" t="e">
        <f>Q3058/'Summary (banks)'!$Q$84</f>
        <v>#DIV/0!</v>
      </c>
      <c r="R3060" s="264" t="e">
        <f>R3058/'Summary (banks)'!$R$84</f>
        <v>#DIV/0!</v>
      </c>
      <c r="S3060" s="264" t="e">
        <f>S3058/'Summary (banks)'!$S$84</f>
        <v>#DIV/0!</v>
      </c>
      <c r="T3060" s="264" t="e">
        <f>T3058/'Summary (banks)'!$T$84</f>
        <v>#DIV/0!</v>
      </c>
      <c r="U3060" s="264" t="e">
        <f>U3058/'Summary (banks)'!$U$84</f>
        <v>#DIV/0!</v>
      </c>
      <c r="V3060" s="264" t="e">
        <f>V3058/'Summary (banks)'!$V$84</f>
        <v>#DIV/0!</v>
      </c>
      <c r="W3060" s="264" t="e">
        <f>W3058/'Summary (banks)'!$W$84</f>
        <v>#DIV/0!</v>
      </c>
      <c r="X3060" s="264" t="e">
        <f>X3058/'Summary (banks)'!$X$84</f>
        <v>#DIV/0!</v>
      </c>
      <c r="Y3060" s="360"/>
      <c r="Z3060" s="397"/>
    </row>
    <row r="3061" spans="1:26" s="204" customFormat="1" ht="15.75" thickBot="1" x14ac:dyDescent="0.3">
      <c r="A3061" s="683"/>
      <c r="B3061" s="688"/>
      <c r="C3061" s="372" t="s">
        <v>447</v>
      </c>
      <c r="D3061" s="234">
        <f>D3058/'Summary (banks)'!$D$92</f>
        <v>0.75710205858339097</v>
      </c>
      <c r="E3061" s="230">
        <f>E3058/'Summary (banks)'!$E$86</f>
        <v>0.14214544532108031</v>
      </c>
      <c r="F3061" s="230" t="e">
        <f>F3058/'Summary (banks)'!$F$86</f>
        <v>#DIV/0!</v>
      </c>
      <c r="G3061" s="230" t="e">
        <f>G3058/'Summary (banks)'!$G$86</f>
        <v>#DIV/0!</v>
      </c>
      <c r="H3061" s="230" t="e">
        <f>H3058/'Summary (banks)'!$H$86</f>
        <v>#DIV/0!</v>
      </c>
      <c r="I3061" s="230">
        <f>I3058/'Summary (banks)'!$I$86</f>
        <v>0.10341255332114566</v>
      </c>
      <c r="J3061" s="230" t="e">
        <f>J3058/'Summary (banks)'!$J$86</f>
        <v>#DIV/0!</v>
      </c>
      <c r="K3061" s="230" t="e">
        <f>K3058/'Summary (banks)'!$K$86</f>
        <v>#DIV/0!</v>
      </c>
      <c r="L3061" s="230" t="e">
        <f>L3058/'Summary (banks)'!$L$86</f>
        <v>#DIV/0!</v>
      </c>
      <c r="M3061" s="230" t="e">
        <f>M3058/'Summary (banks)'!$M$86</f>
        <v>#DIV/0!</v>
      </c>
      <c r="N3061" s="230" t="e">
        <f>N3058/'Summary (banks)'!$N$86</f>
        <v>#DIV/0!</v>
      </c>
      <c r="O3061" s="230" t="e">
        <f>O3058/'Summary (banks)'!$O$86</f>
        <v>#DIV/0!</v>
      </c>
      <c r="P3061" s="230" t="e">
        <f>P3058/'Summary (banks)'!$P$86</f>
        <v>#DIV/0!</v>
      </c>
      <c r="Q3061" s="230" t="e">
        <f>Q3058/'Summary (banks)'!$Q$86</f>
        <v>#DIV/0!</v>
      </c>
      <c r="R3061" s="230" t="e">
        <f>R3058/'Summary (banks)'!$R$86</f>
        <v>#DIV/0!</v>
      </c>
      <c r="S3061" s="230" t="e">
        <f>S3058/'Summary (banks)'!$S$86</f>
        <v>#DIV/0!</v>
      </c>
      <c r="T3061" s="230" t="e">
        <f>T3058/'Summary (banks)'!$T$86</f>
        <v>#DIV/0!</v>
      </c>
      <c r="U3061" s="230" t="e">
        <f>U3058/'Summary (banks)'!$U$86</f>
        <v>#DIV/0!</v>
      </c>
      <c r="V3061" s="230" t="e">
        <f>V3058/'Summary (banks)'!$V$86</f>
        <v>#DIV/0!</v>
      </c>
      <c r="W3061" s="230" t="e">
        <f>W3058/'Summary (banks)'!$W$86</f>
        <v>#DIV/0!</v>
      </c>
      <c r="X3061" s="230" t="e">
        <f>X3058/'Summary (banks)'!$X$86</f>
        <v>#DIV/0!</v>
      </c>
      <c r="Z3061" s="397"/>
    </row>
    <row r="3062" spans="1:26" s="230" customFormat="1" ht="15.75" thickBot="1" x14ac:dyDescent="0.3">
      <c r="A3062" s="683"/>
      <c r="B3062" s="688"/>
      <c r="C3062" s="201" t="s">
        <v>498</v>
      </c>
      <c r="D3062" s="201">
        <f t="shared" ref="D3062:X3062" si="221">D3045/D3042</f>
        <v>0.18721461187214616</v>
      </c>
      <c r="E3062" s="201">
        <f t="shared" si="221"/>
        <v>0.20725388601036271</v>
      </c>
      <c r="F3062" s="201" t="e">
        <f t="shared" si="221"/>
        <v>#DIV/0!</v>
      </c>
      <c r="G3062" s="201" t="e">
        <f t="shared" si="221"/>
        <v>#DIV/0!</v>
      </c>
      <c r="H3062" s="201" t="e">
        <f t="shared" si="221"/>
        <v>#DIV/0!</v>
      </c>
      <c r="I3062" s="201">
        <f t="shared" si="221"/>
        <v>3.8461538461538464E-2</v>
      </c>
      <c r="J3062" s="201" t="e">
        <f t="shared" si="221"/>
        <v>#DIV/0!</v>
      </c>
      <c r="K3062" s="201" t="e">
        <f t="shared" si="221"/>
        <v>#DIV/0!</v>
      </c>
      <c r="L3062" s="201" t="e">
        <f t="shared" si="221"/>
        <v>#DIV/0!</v>
      </c>
      <c r="M3062" s="201" t="e">
        <f t="shared" si="221"/>
        <v>#DIV/0!</v>
      </c>
      <c r="N3062" s="201" t="e">
        <f t="shared" si="221"/>
        <v>#DIV/0!</v>
      </c>
      <c r="O3062" s="201" t="e">
        <f t="shared" si="221"/>
        <v>#DIV/0!</v>
      </c>
      <c r="P3062" s="201" t="e">
        <f t="shared" si="221"/>
        <v>#DIV/0!</v>
      </c>
      <c r="Q3062" s="201" t="e">
        <f t="shared" si="221"/>
        <v>#DIV/0!</v>
      </c>
      <c r="R3062" s="201" t="e">
        <f t="shared" si="221"/>
        <v>#DIV/0!</v>
      </c>
      <c r="S3062" s="201" t="e">
        <f t="shared" si="221"/>
        <v>#DIV/0!</v>
      </c>
      <c r="T3062" s="201" t="e">
        <f t="shared" si="221"/>
        <v>#DIV/0!</v>
      </c>
      <c r="U3062" s="201" t="e">
        <f t="shared" si="221"/>
        <v>#DIV/0!</v>
      </c>
      <c r="V3062" s="201" t="e">
        <f t="shared" si="221"/>
        <v>#DIV/0!</v>
      </c>
      <c r="W3062" s="201" t="e">
        <f t="shared" si="221"/>
        <v>#DIV/0!</v>
      </c>
      <c r="X3062" s="201" t="e">
        <f t="shared" si="221"/>
        <v>#DIV/0!</v>
      </c>
      <c r="Y3062" s="201"/>
      <c r="Z3062" s="407"/>
    </row>
    <row r="3063" spans="1:26" s="230" customFormat="1" x14ac:dyDescent="0.25">
      <c r="A3063" s="683"/>
      <c r="B3063" s="688"/>
      <c r="C3063" s="382" t="s">
        <v>445</v>
      </c>
      <c r="D3063" s="230">
        <f>D3062/'Summary (banks)'!$D$94</f>
        <v>0.96944641658635644</v>
      </c>
      <c r="E3063" s="230">
        <f>E3062/'Summary (banks)'!$E$94</f>
        <v>0.65690265455131658</v>
      </c>
      <c r="F3063" s="230" t="e">
        <f>F3062/'Summary (banks)'!$F$94</f>
        <v>#DIV/0!</v>
      </c>
      <c r="G3063" s="230" t="e">
        <f>G3062/'Summary (banks)'!$G$94</f>
        <v>#DIV/0!</v>
      </c>
      <c r="H3063" s="230" t="e">
        <f>H3062/'Summary (banks)'!$H$94</f>
        <v>#DIV/0!</v>
      </c>
      <c r="I3063" s="230">
        <f>I3062/'Summary (banks)'!$I$94</f>
        <v>-0.38610535885650776</v>
      </c>
      <c r="J3063" s="230" t="e">
        <f>J3062/'Summary (banks)'!$J$94</f>
        <v>#DIV/0!</v>
      </c>
      <c r="K3063" s="230" t="e">
        <f>K3062/'Summary (banks)'!$K$94</f>
        <v>#DIV/0!</v>
      </c>
      <c r="L3063" s="230" t="e">
        <f>L3062/'Summary (banks)'!$L$94</f>
        <v>#DIV/0!</v>
      </c>
      <c r="M3063" s="230" t="e">
        <f>M3062/'Summary (banks)'!$M$94</f>
        <v>#DIV/0!</v>
      </c>
      <c r="N3063" s="230" t="e">
        <f>N3062/'Summary (banks)'!$N$94</f>
        <v>#DIV/0!</v>
      </c>
      <c r="O3063" s="230" t="e">
        <f>O3062/'Summary (banks)'!$O$94</f>
        <v>#DIV/0!</v>
      </c>
      <c r="P3063" s="230" t="e">
        <f>P3062/'Summary (banks)'!$P$94</f>
        <v>#DIV/0!</v>
      </c>
      <c r="Q3063" s="230" t="e">
        <f>Q3062/'Summary (banks)'!$Q$94</f>
        <v>#DIV/0!</v>
      </c>
      <c r="R3063" s="230" t="e">
        <f>R3062/'Summary (banks)'!$R$94</f>
        <v>#DIV/0!</v>
      </c>
      <c r="S3063" s="230" t="e">
        <f>S3062/'Summary (banks)'!$S$94</f>
        <v>#DIV/0!</v>
      </c>
      <c r="T3063" s="230" t="e">
        <f>T3062/'Summary (banks)'!$T$94</f>
        <v>#DIV/0!</v>
      </c>
      <c r="U3063" s="230" t="e">
        <f>U3062/'Summary (banks)'!$U$94</f>
        <v>#DIV/0!</v>
      </c>
      <c r="V3063" s="230" t="e">
        <f>V3062/'Summary (banks)'!$V$94</f>
        <v>#DIV/0!</v>
      </c>
      <c r="W3063" s="230" t="e">
        <f>W3062/'Summary (banks)'!$W$94</f>
        <v>#DIV/0!</v>
      </c>
      <c r="X3063" s="230" t="e">
        <f>X3062/'Summary (banks)'!$X$94</f>
        <v>#DIV/0!</v>
      </c>
      <c r="Z3063" s="399"/>
    </row>
    <row r="3064" spans="1:26" s="386" customFormat="1" x14ac:dyDescent="0.25">
      <c r="A3064" s="683"/>
      <c r="B3064" s="688"/>
      <c r="C3064" s="383" t="s">
        <v>446</v>
      </c>
      <c r="D3064" s="264">
        <f>D3062/'Summary (banks)'!$D$97</f>
        <v>0.70907367416163403</v>
      </c>
      <c r="E3064" s="264">
        <f>E3062/'Summary (banks)'!$E$97</f>
        <v>0.47767747449388387</v>
      </c>
      <c r="F3064" s="264" t="e">
        <f>F3062/'Summary (banks)'!$F$97</f>
        <v>#DIV/0!</v>
      </c>
      <c r="G3064" s="264" t="e">
        <f>G3062/'Summary (banks)'!$G$97</f>
        <v>#DIV/0!</v>
      </c>
      <c r="H3064" s="264" t="e">
        <f>H3062/'Summary (banks)'!$H$97</f>
        <v>#DIV/0!</v>
      </c>
      <c r="I3064" s="264">
        <f>I3062/'Summary (banks)'!$I$97</f>
        <v>1.5503542510121486</v>
      </c>
      <c r="J3064" s="264" t="e">
        <f>J3062/'Summary (banks)'!$J$97</f>
        <v>#DIV/0!</v>
      </c>
      <c r="K3064" s="264" t="e">
        <f>K3062/'Summary (banks)'!$K$97</f>
        <v>#DIV/0!</v>
      </c>
      <c r="L3064" s="264" t="e">
        <f>L3062/'Summary (banks)'!$L$97</f>
        <v>#DIV/0!</v>
      </c>
      <c r="M3064" s="264" t="e">
        <f>M3062/'Summary (banks)'!$M$97</f>
        <v>#DIV/0!</v>
      </c>
      <c r="N3064" s="264" t="e">
        <f>N3062/'Summary (banks)'!$N$97</f>
        <v>#DIV/0!</v>
      </c>
      <c r="O3064" s="264" t="e">
        <f>O3062/'Summary (banks)'!$O$97</f>
        <v>#DIV/0!</v>
      </c>
      <c r="P3064" s="264" t="e">
        <f>P3062/'Summary (banks)'!$P$97</f>
        <v>#DIV/0!</v>
      </c>
      <c r="Q3064" s="264" t="e">
        <f>Q3062/'Summary (banks)'!$Q$97</f>
        <v>#DIV/0!</v>
      </c>
      <c r="R3064" s="264" t="e">
        <f>R3062/'Summary (banks)'!$R$97</f>
        <v>#DIV/0!</v>
      </c>
      <c r="S3064" s="264" t="e">
        <f>S3062/'Summary (banks)'!$S$97</f>
        <v>#DIV/0!</v>
      </c>
      <c r="T3064" s="264" t="e">
        <f>T3062/'Summary (banks)'!$T$97</f>
        <v>#DIV/0!</v>
      </c>
      <c r="U3064" s="264" t="e">
        <f>U3062/'Summary (banks)'!$U$97</f>
        <v>#DIV/0!</v>
      </c>
      <c r="V3064" s="264" t="e">
        <f>V3062/'Summary (banks)'!$V$97</f>
        <v>#DIV/0!</v>
      </c>
      <c r="W3064" s="264" t="e">
        <f>W3062/'Summary (banks)'!$W$97</f>
        <v>#DIV/0!</v>
      </c>
      <c r="X3064" s="264" t="e">
        <f>X3062/'Summary (banks)'!$X$97</f>
        <v>#DIV/0!</v>
      </c>
      <c r="Y3064" s="264"/>
      <c r="Z3064" s="399"/>
    </row>
    <row r="3065" spans="1:26" s="230" customFormat="1" x14ac:dyDescent="0.25">
      <c r="A3065" s="683"/>
      <c r="B3065" s="688"/>
      <c r="C3065" s="385" t="s">
        <v>447</v>
      </c>
      <c r="D3065" s="230">
        <f>D3062/'Summary (banks)'!$D$105</f>
        <v>0.86295010768811609</v>
      </c>
      <c r="E3065" s="230">
        <f>E3062/'Summary (banks)'!$E$99</f>
        <v>0.36931576874667005</v>
      </c>
      <c r="F3065" s="230" t="e">
        <f>F3062/'Summary (banks)'!$F$99</f>
        <v>#DIV/0!</v>
      </c>
      <c r="G3065" s="230" t="e">
        <f>G3062/'Summary (banks)'!$G$99</f>
        <v>#DIV/0!</v>
      </c>
      <c r="H3065" s="230" t="e">
        <f>H3062/'Summary (banks)'!$H$99</f>
        <v>#DIV/0!</v>
      </c>
      <c r="I3065" s="230">
        <f>I3062/'Summary (banks)'!$I$99</f>
        <v>0.20781184081001267</v>
      </c>
      <c r="J3065" s="230" t="e">
        <f>J3062/'Summary (banks)'!$J$99</f>
        <v>#DIV/0!</v>
      </c>
      <c r="K3065" s="230" t="e">
        <f>K3062/'Summary (banks)'!$K$99</f>
        <v>#DIV/0!</v>
      </c>
      <c r="L3065" s="230" t="e">
        <f>L3062/'Summary (banks)'!$L$99</f>
        <v>#DIV/0!</v>
      </c>
      <c r="M3065" s="230" t="e">
        <f>M3062/'Summary (banks)'!$M$99</f>
        <v>#DIV/0!</v>
      </c>
      <c r="N3065" s="230" t="e">
        <f>N3062/'Summary (banks)'!$N$99</f>
        <v>#DIV/0!</v>
      </c>
      <c r="O3065" s="230" t="e">
        <f>O3062/'Summary (banks)'!$O$99</f>
        <v>#DIV/0!</v>
      </c>
      <c r="P3065" s="230" t="e">
        <f>P3062/'Summary (banks)'!$P$99</f>
        <v>#DIV/0!</v>
      </c>
      <c r="Q3065" s="230" t="e">
        <f>Q3062/'Summary (banks)'!$Q$99</f>
        <v>#DIV/0!</v>
      </c>
      <c r="R3065" s="230" t="e">
        <f>R3062/'Summary (banks)'!$R$99</f>
        <v>#DIV/0!</v>
      </c>
      <c r="S3065" s="230" t="e">
        <f>S3062/'Summary (banks)'!$S$99</f>
        <v>#DIV/0!</v>
      </c>
      <c r="T3065" s="230" t="e">
        <f>T3062/'Summary (banks)'!$T$99</f>
        <v>#DIV/0!</v>
      </c>
      <c r="U3065" s="230" t="e">
        <f>U3062/'Summary (banks)'!$U$99</f>
        <v>#DIV/0!</v>
      </c>
      <c r="V3065" s="230" t="e">
        <f>V3062/'Summary (banks)'!$V$99</f>
        <v>#DIV/0!</v>
      </c>
      <c r="W3065" s="230" t="e">
        <f>W3062/'Summary (banks)'!$W$99</f>
        <v>#DIV/0!</v>
      </c>
      <c r="X3065" s="230" t="e">
        <f>X3062/'Summary (banks)'!$X$99</f>
        <v>#DIV/0!</v>
      </c>
      <c r="Z3065" s="399"/>
    </row>
    <row r="3066" spans="1:26" s="51" customFormat="1" ht="15.75" thickBot="1" x14ac:dyDescent="0.3">
      <c r="A3066" s="422"/>
      <c r="B3066" s="423"/>
      <c r="C3066" s="424"/>
      <c r="D3066" s="425"/>
      <c r="E3066" s="426"/>
      <c r="F3066" s="426"/>
      <c r="G3066" s="426"/>
      <c r="H3066" s="426"/>
      <c r="I3066" s="426"/>
      <c r="J3066" s="426"/>
      <c r="K3066" s="426"/>
      <c r="L3066" s="426"/>
      <c r="M3066" s="426"/>
      <c r="N3066" s="426"/>
      <c r="O3066" s="426"/>
      <c r="P3066" s="426"/>
      <c r="Q3066" s="426"/>
      <c r="R3066" s="426"/>
      <c r="S3066" s="426"/>
      <c r="T3066" s="426"/>
      <c r="U3066" s="426"/>
      <c r="V3066" s="426"/>
      <c r="W3066" s="426"/>
      <c r="X3066" s="426"/>
      <c r="Y3066" s="97"/>
      <c r="Z3066" s="97"/>
    </row>
    <row r="3067" spans="1:26" s="204" customFormat="1" ht="15.75" thickBot="1" x14ac:dyDescent="0.3">
      <c r="A3067" s="689" t="s">
        <v>156</v>
      </c>
      <c r="B3067" s="684" t="s">
        <v>331</v>
      </c>
      <c r="C3067" s="188" t="s">
        <v>2</v>
      </c>
      <c r="D3067" s="203">
        <f>SUM(E3067:X3067)</f>
        <v>285.97199999999998</v>
      </c>
      <c r="E3067" s="203"/>
      <c r="F3067" s="203"/>
      <c r="G3067" s="203"/>
      <c r="H3067" s="203"/>
      <c r="I3067" s="203">
        <f>'Standard Chartered'!C47</f>
        <v>265.97199999999998</v>
      </c>
      <c r="J3067" s="188"/>
      <c r="K3067" s="188"/>
      <c r="L3067" s="188"/>
      <c r="M3067" s="188"/>
      <c r="N3067" s="188"/>
      <c r="O3067" s="188">
        <f>'Deutsche Bank'!C40</f>
        <v>20</v>
      </c>
      <c r="P3067" s="188"/>
      <c r="Q3067" s="188"/>
      <c r="R3067" s="188"/>
      <c r="S3067" s="188"/>
      <c r="T3067" s="188"/>
      <c r="U3067" s="188"/>
      <c r="V3067" s="188"/>
      <c r="W3067" s="188"/>
      <c r="X3067" s="188"/>
      <c r="Y3067" s="188"/>
      <c r="Z3067" s="404"/>
    </row>
    <row r="3068" spans="1:26" s="23" customFormat="1" x14ac:dyDescent="0.25">
      <c r="A3068" s="690"/>
      <c r="B3068" s="685"/>
      <c r="C3068" s="189" t="s">
        <v>333</v>
      </c>
      <c r="D3068" s="230">
        <f>D3067/'Summary (banks)'!$D$3</f>
        <v>5.8551934783443698E-4</v>
      </c>
      <c r="E3068" s="230">
        <f>E3067/'Summary (banks)'!$E$3</f>
        <v>0</v>
      </c>
      <c r="F3068" s="230">
        <f>F3067/'Summary (banks)'!$F$3</f>
        <v>0</v>
      </c>
      <c r="G3068" s="230">
        <f>G3067/'Summary (banks)'!$G$3</f>
        <v>0</v>
      </c>
      <c r="H3068" s="230">
        <f>H3067/'Summary (banks)'!$H$3</f>
        <v>0</v>
      </c>
      <c r="I3068" s="230">
        <f>I3067/'Summary (banks)'!$I$3</f>
        <v>1.9294917914840736E-2</v>
      </c>
      <c r="J3068" s="230">
        <f>J3067/'Summary (banks)'!$J$3</f>
        <v>0</v>
      </c>
      <c r="K3068" s="230">
        <f>K3067/'Summary (banks)'!$K$3</f>
        <v>0</v>
      </c>
      <c r="L3068" s="230">
        <f>L3067/'Summary (banks)'!$L$3</f>
        <v>0</v>
      </c>
      <c r="M3068" s="230">
        <f>M3067/'Summary (banks)'!$M$3</f>
        <v>0</v>
      </c>
      <c r="N3068" s="230">
        <f>N3067/'Summary (banks)'!$N$3</f>
        <v>0</v>
      </c>
      <c r="O3068" s="230">
        <f>O3067/'Summary (banks)'!$O$3</f>
        <v>5.7675116071171089E-4</v>
      </c>
      <c r="P3068" s="230">
        <f>P3067/'Summary (banks)'!$P$3</f>
        <v>0</v>
      </c>
      <c r="Q3068" s="230">
        <f>Q3067/'Summary (banks)'!$Q$3</f>
        <v>0</v>
      </c>
      <c r="R3068" s="230">
        <f>R3067/'Summary (banks)'!$R$3</f>
        <v>0</v>
      </c>
      <c r="S3068" s="230">
        <f>S3067/'Summary (banks)'!$S$3</f>
        <v>0</v>
      </c>
      <c r="T3068" s="230">
        <f>T3067/'Summary (banks)'!$T$3</f>
        <v>0</v>
      </c>
      <c r="U3068" s="230">
        <f>U3067/'Summary (banks)'!$U$3</f>
        <v>0</v>
      </c>
      <c r="V3068" s="230">
        <f>V3067/'Summary (banks)'!$V$3</f>
        <v>0</v>
      </c>
      <c r="W3068" s="230">
        <f>W3067/'Summary (banks)'!$W$3</f>
        <v>0</v>
      </c>
      <c r="X3068" s="230">
        <f>X3067/'Summary (banks)'!$X$3</f>
        <v>0</v>
      </c>
      <c r="Y3068" s="204"/>
      <c r="Z3068" s="397"/>
    </row>
    <row r="3069" spans="1:26" s="360" customFormat="1" ht="15.75" thickBot="1" x14ac:dyDescent="0.3">
      <c r="A3069" s="690"/>
      <c r="B3069" s="685"/>
      <c r="C3069" s="359" t="s">
        <v>334</v>
      </c>
      <c r="D3069" s="264">
        <f>D3067/'Summary (banks)'!$D$7</f>
        <v>1.1155133414229577E-3</v>
      </c>
      <c r="E3069" s="264">
        <f>E3067/'Summary (banks)'!$E$7</f>
        <v>0</v>
      </c>
      <c r="F3069" s="264">
        <f>F3067/'Summary (banks)'!$F$7</f>
        <v>0</v>
      </c>
      <c r="G3069" s="264">
        <f>G3067/'Summary (banks)'!$G$7</f>
        <v>0</v>
      </c>
      <c r="H3069" s="264">
        <f>H3067/'Summary (banks)'!$H$7</f>
        <v>0</v>
      </c>
      <c r="I3069" s="264">
        <f>I3067/'Summary (banks)'!$I$7</f>
        <v>2.4073771829606658E-2</v>
      </c>
      <c r="J3069" s="264">
        <f>J3067/'Summary (banks)'!$J$7</f>
        <v>0</v>
      </c>
      <c r="K3069" s="264">
        <f>K3067/'Summary (banks)'!$K$7</f>
        <v>0</v>
      </c>
      <c r="L3069" s="264">
        <f>L3067/'Summary (banks)'!$L$7</f>
        <v>0</v>
      </c>
      <c r="M3069" s="264">
        <f>M3067/'Summary (banks)'!$M$7</f>
        <v>0</v>
      </c>
      <c r="N3069" s="264">
        <f>N3067/'Summary (banks)'!$N$7</f>
        <v>0</v>
      </c>
      <c r="O3069" s="264">
        <f>O3067/'Summary (banks)'!$O$7</f>
        <v>8.2757479207183344E-4</v>
      </c>
      <c r="P3069" s="264">
        <f>P3067/'Summary (banks)'!$P$7</f>
        <v>0</v>
      </c>
      <c r="Q3069" s="264">
        <f>Q3067/'Summary (banks)'!$Q$7</f>
        <v>0</v>
      </c>
      <c r="R3069" s="264">
        <f>R3067/'Summary (banks)'!$R$7</f>
        <v>0</v>
      </c>
      <c r="S3069" s="264">
        <f>S3067/'Summary (banks)'!$S$7</f>
        <v>0</v>
      </c>
      <c r="T3069" s="264">
        <f>T3067/'Summary (banks)'!$T$7</f>
        <v>0</v>
      </c>
      <c r="U3069" s="264">
        <f>U3067/'Summary (banks)'!$U$7</f>
        <v>0</v>
      </c>
      <c r="V3069" s="264">
        <f>V3067/'Summary (banks)'!$V$7</f>
        <v>0</v>
      </c>
      <c r="W3069" s="264">
        <f>W3067/'Summary (banks)'!$W$7</f>
        <v>0</v>
      </c>
      <c r="X3069" s="264">
        <f>X3067/'Summary (banks)'!$X$7</f>
        <v>0</v>
      </c>
      <c r="Z3069" s="397"/>
    </row>
    <row r="3070" spans="1:26" s="204" customFormat="1" ht="15.75" thickBot="1" x14ac:dyDescent="0.3">
      <c r="A3070" s="690"/>
      <c r="B3070" s="685"/>
      <c r="C3070" s="188" t="s">
        <v>6</v>
      </c>
      <c r="D3070" s="203">
        <f>SUM(E3070:X3070)</f>
        <v>163.66559999999998</v>
      </c>
      <c r="E3070" s="203"/>
      <c r="F3070" s="203"/>
      <c r="G3070" s="203"/>
      <c r="H3070" s="203"/>
      <c r="I3070" s="203">
        <f>'Standard Chartered'!E47</f>
        <v>149.66559999999998</v>
      </c>
      <c r="J3070" s="188"/>
      <c r="K3070" s="188"/>
      <c r="L3070" s="188"/>
      <c r="M3070" s="188"/>
      <c r="N3070" s="188"/>
      <c r="O3070" s="188">
        <f>'Deutsche Bank'!E40</f>
        <v>14</v>
      </c>
      <c r="P3070" s="188"/>
      <c r="Q3070" s="188"/>
      <c r="R3070" s="188"/>
      <c r="S3070" s="188"/>
      <c r="T3070" s="188"/>
      <c r="U3070" s="188"/>
      <c r="V3070" s="188"/>
      <c r="W3070" s="188"/>
      <c r="X3070" s="188"/>
      <c r="Y3070" s="188"/>
      <c r="Z3070" s="404"/>
    </row>
    <row r="3071" spans="1:26" s="23" customFormat="1" x14ac:dyDescent="0.25">
      <c r="A3071" s="690"/>
      <c r="B3071" s="685"/>
      <c r="C3071" s="189" t="s">
        <v>335</v>
      </c>
      <c r="D3071" s="230">
        <f>D3070/'Summary (banks)'!$D$29</f>
        <v>1.7352386502486414E-3</v>
      </c>
      <c r="E3071" s="230">
        <f>E3070/'Summary (banks)'!$E$29</f>
        <v>0</v>
      </c>
      <c r="F3071" s="230">
        <f>F3070/'Summary (banks)'!$F$29</f>
        <v>0</v>
      </c>
      <c r="G3071" s="230">
        <f>G3070/'Summary (banks)'!$G$29</f>
        <v>0</v>
      </c>
      <c r="H3071" s="230">
        <f>H3070/'Summary (banks)'!$H$29</f>
        <v>0</v>
      </c>
      <c r="I3071" s="230">
        <f>I3070/'Summary (banks)'!$I$29</f>
        <v>-0.10899540380827309</v>
      </c>
      <c r="J3071" s="230">
        <f>J3070/'Summary (banks)'!$J$29</f>
        <v>0</v>
      </c>
      <c r="K3071" s="230">
        <f>K3070/'Summary (banks)'!$K$29</f>
        <v>0</v>
      </c>
      <c r="L3071" s="230">
        <f>L3070/'Summary (banks)'!$L$29</f>
        <v>0</v>
      </c>
      <c r="M3071" s="230">
        <f>M3070/'Summary (banks)'!$M$29</f>
        <v>0</v>
      </c>
      <c r="N3071" s="230">
        <f>N3070/'Summary (banks)'!$N$29</f>
        <v>0</v>
      </c>
      <c r="O3071" s="230">
        <f>O3070/'Summary (banks)'!$O$29</f>
        <v>-2.8011204481792717E-3</v>
      </c>
      <c r="P3071" s="230">
        <f>P3070/'Summary (banks)'!$P$29</f>
        <v>0</v>
      </c>
      <c r="Q3071" s="230">
        <f>Q3070/'Summary (banks)'!$Q$29</f>
        <v>0</v>
      </c>
      <c r="R3071" s="230">
        <f>R3070/'Summary (banks)'!$R$29</f>
        <v>0</v>
      </c>
      <c r="S3071" s="230">
        <f>S3070/'Summary (banks)'!$S$29</f>
        <v>0</v>
      </c>
      <c r="T3071" s="230">
        <f>T3070/'Summary (banks)'!$T$29</f>
        <v>0</v>
      </c>
      <c r="U3071" s="230">
        <f>U3070/'Summary (banks)'!$U$29</f>
        <v>0</v>
      </c>
      <c r="V3071" s="230">
        <f>V3070/'Summary (banks)'!$V$29</f>
        <v>0</v>
      </c>
      <c r="W3071" s="230">
        <f>W3070/'Summary (banks)'!$W$29</f>
        <v>0</v>
      </c>
      <c r="X3071" s="230">
        <f>X3070/'Summary (banks)'!$X$29</f>
        <v>0</v>
      </c>
      <c r="Y3071" s="204"/>
      <c r="Z3071" s="397"/>
    </row>
    <row r="3072" spans="1:26" s="360" customFormat="1" ht="15.75" thickBot="1" x14ac:dyDescent="0.3">
      <c r="A3072" s="690"/>
      <c r="B3072" s="685"/>
      <c r="C3072" s="359" t="s">
        <v>336</v>
      </c>
      <c r="D3072" s="264">
        <f>D3070/'Summary (banks)'!$D$33</f>
        <v>2.4180221938929769E-3</v>
      </c>
      <c r="E3072" s="264">
        <f>E3070/'Summary (banks)'!$E$33</f>
        <v>0</v>
      </c>
      <c r="F3072" s="264">
        <f>F3070/'Summary (banks)'!$F$33</f>
        <v>0</v>
      </c>
      <c r="G3072" s="264">
        <f>G3070/'Summary (banks)'!$G$33</f>
        <v>0</v>
      </c>
      <c r="H3072" s="264">
        <f>H3070/'Summary (banks)'!$H$33</f>
        <v>0</v>
      </c>
      <c r="I3072" s="264">
        <f>I3070/'Summary (banks)'!$I$33</f>
        <v>0.54605263157894834</v>
      </c>
      <c r="J3072" s="264">
        <f>J3070/'Summary (banks)'!$J$33</f>
        <v>0</v>
      </c>
      <c r="K3072" s="264">
        <f>K3070/'Summary (banks)'!$K$33</f>
        <v>0</v>
      </c>
      <c r="L3072" s="264">
        <f>L3070/'Summary (banks)'!$L$33</f>
        <v>0</v>
      </c>
      <c r="M3072" s="264">
        <f>M3070/'Summary (banks)'!$M$33</f>
        <v>0</v>
      </c>
      <c r="N3072" s="264">
        <f>N3070/'Summary (banks)'!$N$33</f>
        <v>0</v>
      </c>
      <c r="O3072" s="264">
        <f>O3070/'Summary (banks)'!$O$33</f>
        <v>-1.8641810918774968E-2</v>
      </c>
      <c r="P3072" s="264">
        <f>P3070/'Summary (banks)'!$P$33</f>
        <v>0</v>
      </c>
      <c r="Q3072" s="264">
        <f>Q3070/'Summary (banks)'!$Q$33</f>
        <v>0</v>
      </c>
      <c r="R3072" s="264">
        <f>R3070/'Summary (banks)'!$R$33</f>
        <v>0</v>
      </c>
      <c r="S3072" s="264">
        <f>S3070/'Summary (banks)'!$S$33</f>
        <v>0</v>
      </c>
      <c r="T3072" s="264">
        <f>T3070/'Summary (banks)'!$T$33</f>
        <v>0</v>
      </c>
      <c r="U3072" s="264">
        <f>U3070/'Summary (banks)'!$U$33</f>
        <v>0</v>
      </c>
      <c r="V3072" s="264">
        <f>V3070/'Summary (banks)'!$V$33</f>
        <v>0</v>
      </c>
      <c r="W3072" s="264">
        <f>W3070/'Summary (banks)'!$W$33</f>
        <v>0</v>
      </c>
      <c r="X3072" s="264">
        <f>X3070/'Summary (banks)'!$X$33</f>
        <v>0</v>
      </c>
      <c r="Z3072" s="397"/>
    </row>
    <row r="3073" spans="1:26" s="204" customFormat="1" ht="15.75" thickBot="1" x14ac:dyDescent="0.3">
      <c r="A3073" s="690"/>
      <c r="B3073" s="685"/>
      <c r="C3073" s="188" t="s">
        <v>400</v>
      </c>
      <c r="D3073" s="203">
        <f>SUM(E3073:X3073)</f>
        <v>61.800799999999995</v>
      </c>
      <c r="E3073" s="203"/>
      <c r="F3073" s="203"/>
      <c r="G3073" s="203"/>
      <c r="H3073" s="203"/>
      <c r="I3073" s="203">
        <f>'Standard Chartered'!F47</f>
        <v>56.800799999999995</v>
      </c>
      <c r="J3073" s="188"/>
      <c r="K3073" s="188"/>
      <c r="L3073" s="188"/>
      <c r="M3073" s="188"/>
      <c r="N3073" s="188"/>
      <c r="O3073" s="188">
        <f>'Deutsche Bank'!F40</f>
        <v>5</v>
      </c>
      <c r="P3073" s="188"/>
      <c r="Q3073" s="188"/>
      <c r="R3073" s="188"/>
      <c r="S3073" s="188"/>
      <c r="T3073" s="188"/>
      <c r="U3073" s="188"/>
      <c r="V3073" s="188"/>
      <c r="W3073" s="188"/>
      <c r="X3073" s="188"/>
      <c r="Y3073" s="188"/>
      <c r="Z3073" s="404"/>
    </row>
    <row r="3074" spans="1:26" s="23" customFormat="1" x14ac:dyDescent="0.25">
      <c r="A3074" s="690"/>
      <c r="B3074" s="685"/>
      <c r="C3074" s="189" t="s">
        <v>401</v>
      </c>
      <c r="D3074" s="230">
        <f>D3073/'Summary (banks)'!$D$42</f>
        <v>2.2152901636848157E-3</v>
      </c>
      <c r="E3074" s="230">
        <f>E3073/'Summary (banks)'!$E$42</f>
        <v>0</v>
      </c>
      <c r="F3074" s="230">
        <f>F3073/'Summary (banks)'!$F$42</f>
        <v>0</v>
      </c>
      <c r="G3074" s="230">
        <f>G3073/'Summary (banks)'!$G$42</f>
        <v>0</v>
      </c>
      <c r="H3074" s="230">
        <f>H3073/'Summary (banks)'!$H$42</f>
        <v>0</v>
      </c>
      <c r="I3074" s="230">
        <f>I3073/'Summary (banks)'!$I$42</f>
        <v>5.4735013032145952E-2</v>
      </c>
      <c r="J3074" s="230">
        <f>J3073/'Summary (banks)'!$J$42</f>
        <v>0</v>
      </c>
      <c r="K3074" s="230">
        <f>K3073/'Summary (banks)'!$K$42</f>
        <v>0</v>
      </c>
      <c r="L3074" s="230">
        <f>L3073/'Summary (banks)'!$L$42</f>
        <v>0</v>
      </c>
      <c r="M3074" s="230">
        <f>M3073/'Summary (banks)'!$M$42</f>
        <v>0</v>
      </c>
      <c r="N3074" s="230">
        <f>N3073/'Summary (banks)'!$N$42</f>
        <v>0</v>
      </c>
      <c r="O3074" s="230">
        <f>O3073/'Summary (banks)'!$O$42</f>
        <v>5.9311981020166073E-3</v>
      </c>
      <c r="P3074" s="230">
        <f>P3073/'Summary (banks)'!$P$42</f>
        <v>0</v>
      </c>
      <c r="Q3074" s="230">
        <f>Q3073/'Summary (banks)'!$Q$42</f>
        <v>0</v>
      </c>
      <c r="R3074" s="230">
        <f>R3073/'Summary (banks)'!$R$42</f>
        <v>0</v>
      </c>
      <c r="S3074" s="230">
        <f>S3073/'Summary (banks)'!$S$42</f>
        <v>0</v>
      </c>
      <c r="T3074" s="230">
        <f>T3073/'Summary (banks)'!$T$42</f>
        <v>0</v>
      </c>
      <c r="U3074" s="230">
        <f>U3073/'Summary (banks)'!$U$42</f>
        <v>0</v>
      </c>
      <c r="V3074" s="230">
        <f>V3073/'Summary (banks)'!$V$42</f>
        <v>0</v>
      </c>
      <c r="W3074" s="230">
        <f>W3073/'Summary (banks)'!$W$42</f>
        <v>0</v>
      </c>
      <c r="X3074" s="230">
        <f>X3073/'Summary (banks)'!$X$42</f>
        <v>0</v>
      </c>
      <c r="Y3074" s="204"/>
      <c r="Z3074" s="397"/>
    </row>
    <row r="3075" spans="1:26" s="360" customFormat="1" ht="15.75" thickBot="1" x14ac:dyDescent="0.3">
      <c r="A3075" s="690"/>
      <c r="B3075" s="685"/>
      <c r="C3075" s="359" t="s">
        <v>402</v>
      </c>
      <c r="D3075" s="264">
        <f>D3073/'Summary (banks)'!$D$46</f>
        <v>3.3161810054867561E-3</v>
      </c>
      <c r="E3075" s="264">
        <f>E3073/'Summary (banks)'!$E$46</f>
        <v>0</v>
      </c>
      <c r="F3075" s="264">
        <f>F3073/'Summary (banks)'!$F$46</f>
        <v>0</v>
      </c>
      <c r="G3075" s="264">
        <f>G3073/'Summary (banks)'!$G$46</f>
        <v>0</v>
      </c>
      <c r="H3075" s="264">
        <f>H3073/'Summary (banks)'!$H$46</f>
        <v>0</v>
      </c>
      <c r="I3075" s="264">
        <f>I3073/'Summary (banks)'!$I$46</f>
        <v>5.4030874785591765E-2</v>
      </c>
      <c r="J3075" s="264">
        <f>J3073/'Summary (banks)'!$J$46</f>
        <v>0</v>
      </c>
      <c r="K3075" s="264">
        <f>K3073/'Summary (banks)'!$K$46</f>
        <v>0</v>
      </c>
      <c r="L3075" s="264">
        <f>L3073/'Summary (banks)'!$L$46</f>
        <v>0</v>
      </c>
      <c r="M3075" s="264">
        <f>M3073/'Summary (banks)'!$M$46</f>
        <v>0</v>
      </c>
      <c r="N3075" s="264">
        <f>N3073/'Summary (banks)'!$N$46</f>
        <v>0</v>
      </c>
      <c r="O3075" s="264">
        <f>O3073/'Summary (banks)'!$O$46</f>
        <v>3.9968025579536371E-3</v>
      </c>
      <c r="P3075" s="264">
        <f>P3073/'Summary (banks)'!$P$46</f>
        <v>0</v>
      </c>
      <c r="Q3075" s="264">
        <f>Q3073/'Summary (banks)'!$Q$46</f>
        <v>0</v>
      </c>
      <c r="R3075" s="264">
        <f>R3073/'Summary (banks)'!$R$46</f>
        <v>0</v>
      </c>
      <c r="S3075" s="264">
        <f>S3073/'Summary (banks)'!$S$46</f>
        <v>0</v>
      </c>
      <c r="T3075" s="264">
        <f>T3073/'Summary (banks)'!$T$46</f>
        <v>0</v>
      </c>
      <c r="U3075" s="264">
        <f>U3073/'Summary (banks)'!$U$46</f>
        <v>0</v>
      </c>
      <c r="V3075" s="264">
        <f>V3073/'Summary (banks)'!$V$46</f>
        <v>0</v>
      </c>
      <c r="W3075" s="264">
        <f>W3073/'Summary (banks)'!$W$46</f>
        <v>0</v>
      </c>
      <c r="X3075" s="264">
        <f>X3073/'Summary (banks)'!$X$46</f>
        <v>0</v>
      </c>
      <c r="Z3075" s="397"/>
    </row>
    <row r="3076" spans="1:26" s="204" customFormat="1" ht="15.75" thickBot="1" x14ac:dyDescent="0.3">
      <c r="A3076" s="690"/>
      <c r="B3076" s="685"/>
      <c r="C3076" s="188" t="s">
        <v>3</v>
      </c>
      <c r="D3076" s="188">
        <f>SUM(E3076:X3076)</f>
        <v>3870</v>
      </c>
      <c r="E3076" s="188"/>
      <c r="F3076" s="188"/>
      <c r="G3076" s="188"/>
      <c r="H3076" s="188"/>
      <c r="I3076" s="188">
        <f>'Standard Chartered'!D47</f>
        <v>3795</v>
      </c>
      <c r="J3076" s="188"/>
      <c r="K3076" s="188"/>
      <c r="L3076" s="188"/>
      <c r="M3076" s="188"/>
      <c r="N3076" s="188"/>
      <c r="O3076" s="188">
        <f>'Deutsche Bank'!D40</f>
        <v>75</v>
      </c>
      <c r="P3076" s="188"/>
      <c r="Q3076" s="188"/>
      <c r="R3076" s="188"/>
      <c r="S3076" s="188"/>
      <c r="T3076" s="188"/>
      <c r="U3076" s="188"/>
      <c r="V3076" s="188"/>
      <c r="W3076" s="188"/>
      <c r="X3076" s="188"/>
      <c r="Y3076" s="188"/>
      <c r="Z3076" s="404"/>
    </row>
    <row r="3077" spans="1:26" s="23" customFormat="1" x14ac:dyDescent="0.25">
      <c r="A3077" s="690"/>
      <c r="B3077" s="685"/>
      <c r="C3077" s="189" t="s">
        <v>337</v>
      </c>
      <c r="D3077" s="230">
        <f>D3076/'Summary (banks)'!$D$16</f>
        <v>1.8449533612952622E-3</v>
      </c>
      <c r="E3077" s="230">
        <f>E3076/'Summary (banks)'!$E$16</f>
        <v>0</v>
      </c>
      <c r="F3077" s="230">
        <f>F3076/'Summary (banks)'!$F$16</f>
        <v>0</v>
      </c>
      <c r="G3077" s="230">
        <f>G3076/'Summary (banks)'!$G$16</f>
        <v>0</v>
      </c>
      <c r="H3077" s="230">
        <f>H3076/'Summary (banks)'!$H$16</f>
        <v>0</v>
      </c>
      <c r="I3077" s="230">
        <f>I3076/'Summary (banks)'!$I$16</f>
        <v>4.3461829176114887E-2</v>
      </c>
      <c r="J3077" s="230">
        <f>J3076/'Summary (banks)'!$J$16</f>
        <v>0</v>
      </c>
      <c r="K3077" s="230">
        <f>K3076/'Summary (banks)'!$K$16</f>
        <v>0</v>
      </c>
      <c r="L3077" s="230">
        <f>L3076/'Summary (banks)'!$L$16</f>
        <v>0</v>
      </c>
      <c r="M3077" s="230">
        <f>M3076/'Summary (banks)'!$M$16</f>
        <v>0</v>
      </c>
      <c r="N3077" s="230">
        <f>N3076/'Summary (banks)'!$N$16</f>
        <v>0</v>
      </c>
      <c r="O3077" s="230">
        <f>O3076/'Summary (banks)'!$O$16</f>
        <v>7.4180307601008849E-4</v>
      </c>
      <c r="P3077" s="230">
        <f>P3076/'Summary (banks)'!$P$16</f>
        <v>0</v>
      </c>
      <c r="Q3077" s="230">
        <f>Q3076/'Summary (banks)'!$Q$16</f>
        <v>0</v>
      </c>
      <c r="R3077" s="230">
        <f>R3076/'Summary (banks)'!$R$16</f>
        <v>0</v>
      </c>
      <c r="S3077" s="230">
        <f>S3076/'Summary (banks)'!$S$16</f>
        <v>0</v>
      </c>
      <c r="T3077" s="230">
        <f>T3076/'Summary (banks)'!$T$16</f>
        <v>0</v>
      </c>
      <c r="U3077" s="230">
        <f>U3076/'Summary (banks)'!$U$16</f>
        <v>0</v>
      </c>
      <c r="V3077" s="230">
        <f>V3076/'Summary (banks)'!$V$16</f>
        <v>0</v>
      </c>
      <c r="W3077" s="230">
        <f>W3076/'Summary (banks)'!$W$16</f>
        <v>0</v>
      </c>
      <c r="X3077" s="230">
        <f>X3076/'Summary (banks)'!$X$16</f>
        <v>0</v>
      </c>
      <c r="Y3077" s="204"/>
      <c r="Z3077" s="397"/>
    </row>
    <row r="3078" spans="1:26" s="365" customFormat="1" ht="15.75" thickBot="1" x14ac:dyDescent="0.3">
      <c r="A3078" s="690"/>
      <c r="B3078" s="685"/>
      <c r="C3078" s="359" t="s">
        <v>338</v>
      </c>
      <c r="D3078" s="264">
        <f>D3076/'Summary (banks)'!$D$20</f>
        <v>3.3013463863052987E-3</v>
      </c>
      <c r="E3078" s="264">
        <f>E3076/'Summary (banks)'!$E$20</f>
        <v>0</v>
      </c>
      <c r="F3078" s="264">
        <f>F3076/'Summary (banks)'!$F$20</f>
        <v>0</v>
      </c>
      <c r="G3078" s="264">
        <f>G3076/'Summary (banks)'!$G$20</f>
        <v>0</v>
      </c>
      <c r="H3078" s="264">
        <f>H3076/'Summary (banks)'!$H$20</f>
        <v>0</v>
      </c>
      <c r="I3078" s="264">
        <f>I3076/'Summary (banks)'!$I$20</f>
        <v>4.4404142046451767E-2</v>
      </c>
      <c r="J3078" s="264">
        <f>J3076/'Summary (banks)'!$J$20</f>
        <v>0</v>
      </c>
      <c r="K3078" s="264">
        <f>K3076/'Summary (banks)'!$K$20</f>
        <v>0</v>
      </c>
      <c r="L3078" s="264">
        <f>L3076/'Summary (banks)'!$L$20</f>
        <v>0</v>
      </c>
      <c r="M3078" s="264">
        <f>M3076/'Summary (banks)'!$M$20</f>
        <v>0</v>
      </c>
      <c r="N3078" s="264">
        <f>N3076/'Summary (banks)'!$N$20</f>
        <v>0</v>
      </c>
      <c r="O3078" s="264">
        <f>O3076/'Summary (banks)'!$O$20</f>
        <v>1.3550625135506252E-3</v>
      </c>
      <c r="P3078" s="264">
        <f>P3076/'Summary (banks)'!$P$20</f>
        <v>0</v>
      </c>
      <c r="Q3078" s="264">
        <f>Q3076/'Summary (banks)'!$Q$20</f>
        <v>0</v>
      </c>
      <c r="R3078" s="264">
        <f>R3076/'Summary (banks)'!$R$20</f>
        <v>0</v>
      </c>
      <c r="S3078" s="264">
        <f>S3076/'Summary (banks)'!$S$20</f>
        <v>0</v>
      </c>
      <c r="T3078" s="264">
        <f>T3076/'Summary (banks)'!$T$20</f>
        <v>0</v>
      </c>
      <c r="U3078" s="264">
        <f>U3076/'Summary (banks)'!$U$20</f>
        <v>0</v>
      </c>
      <c r="V3078" s="264">
        <f>V3076/'Summary (banks)'!$V$20</f>
        <v>0</v>
      </c>
      <c r="W3078" s="264">
        <f>W3076/'Summary (banks)'!$W$20</f>
        <v>0</v>
      </c>
      <c r="X3078" s="264">
        <f>X3076/'Summary (banks)'!$X$20</f>
        <v>0</v>
      </c>
      <c r="Y3078" s="360"/>
      <c r="Z3078" s="397"/>
    </row>
    <row r="3079" spans="1:26" s="230" customFormat="1" ht="15" customHeight="1" thickTop="1" thickBot="1" x14ac:dyDescent="0.3">
      <c r="A3079" s="690"/>
      <c r="B3079" s="685"/>
      <c r="C3079" s="190" t="s">
        <v>405</v>
      </c>
      <c r="D3079" s="188"/>
      <c r="E3079" s="190"/>
      <c r="F3079" s="190"/>
      <c r="G3079" s="190"/>
      <c r="H3079" s="188"/>
      <c r="I3079" s="188"/>
      <c r="J3079" s="190"/>
      <c r="K3079" s="190"/>
      <c r="L3079" s="190"/>
      <c r="M3079" s="190"/>
      <c r="N3079" s="190"/>
      <c r="O3079" s="190"/>
      <c r="P3079" s="188"/>
      <c r="Q3079" s="188"/>
      <c r="R3079" s="190"/>
      <c r="S3079" s="190"/>
      <c r="T3079" s="188"/>
      <c r="U3079" s="188"/>
      <c r="V3079" s="188"/>
      <c r="W3079" s="188"/>
      <c r="X3079" s="188"/>
      <c r="Y3079" s="190"/>
      <c r="Z3079" s="405"/>
    </row>
    <row r="3080" spans="1:26" s="204" customFormat="1" ht="15.75" thickBot="1" x14ac:dyDescent="0.3">
      <c r="A3080" s="690"/>
      <c r="B3080" s="686"/>
      <c r="C3080" s="191" t="s">
        <v>406</v>
      </c>
      <c r="D3080" s="192"/>
      <c r="E3080" s="192"/>
      <c r="F3080" s="192"/>
      <c r="G3080" s="192"/>
      <c r="H3080" s="192"/>
      <c r="I3080" s="192"/>
      <c r="J3080" s="192"/>
      <c r="K3080" s="192"/>
      <c r="L3080" s="192"/>
      <c r="M3080" s="192"/>
      <c r="N3080" s="192"/>
      <c r="O3080" s="192"/>
      <c r="P3080" s="192"/>
      <c r="Q3080" s="192"/>
      <c r="R3080" s="192"/>
      <c r="S3080" s="192"/>
      <c r="T3080" s="192"/>
      <c r="U3080" s="192"/>
      <c r="V3080" s="192"/>
      <c r="W3080" s="192"/>
      <c r="X3080" s="192"/>
      <c r="Y3080" s="192"/>
      <c r="Z3080" s="398"/>
    </row>
    <row r="3081" spans="1:26" s="23" customFormat="1" ht="16.5" thickTop="1" thickBot="1" x14ac:dyDescent="0.3">
      <c r="A3081" s="690"/>
      <c r="B3081" s="687" t="s">
        <v>82</v>
      </c>
      <c r="C3081" s="200" t="s">
        <v>91</v>
      </c>
      <c r="D3081" s="200">
        <f>D3073/D3070</f>
        <v>0.3776040902914235</v>
      </c>
      <c r="E3081" s="200" t="e">
        <f>E3073/E3070</f>
        <v>#DIV/0!</v>
      </c>
      <c r="F3081" s="200" t="e">
        <f t="shared" ref="F3081:X3081" si="222">F3073/F3070</f>
        <v>#DIV/0!</v>
      </c>
      <c r="G3081" s="200" t="e">
        <f t="shared" si="222"/>
        <v>#DIV/0!</v>
      </c>
      <c r="H3081" s="200" t="e">
        <f t="shared" si="222"/>
        <v>#DIV/0!</v>
      </c>
      <c r="I3081" s="200">
        <f t="shared" si="222"/>
        <v>0.37951807228915663</v>
      </c>
      <c r="J3081" s="200" t="e">
        <f t="shared" si="222"/>
        <v>#DIV/0!</v>
      </c>
      <c r="K3081" s="200" t="e">
        <f t="shared" si="222"/>
        <v>#DIV/0!</v>
      </c>
      <c r="L3081" s="200" t="e">
        <f t="shared" si="222"/>
        <v>#DIV/0!</v>
      </c>
      <c r="M3081" s="200" t="e">
        <f t="shared" si="222"/>
        <v>#DIV/0!</v>
      </c>
      <c r="N3081" s="200" t="e">
        <f t="shared" si="222"/>
        <v>#DIV/0!</v>
      </c>
      <c r="O3081" s="200">
        <f t="shared" si="222"/>
        <v>0.35714285714285715</v>
      </c>
      <c r="P3081" s="200" t="e">
        <f t="shared" si="222"/>
        <v>#DIV/0!</v>
      </c>
      <c r="Q3081" s="200" t="e">
        <f t="shared" si="222"/>
        <v>#DIV/0!</v>
      </c>
      <c r="R3081" s="200" t="e">
        <f t="shared" si="222"/>
        <v>#DIV/0!</v>
      </c>
      <c r="S3081" s="200" t="e">
        <f t="shared" si="222"/>
        <v>#DIV/0!</v>
      </c>
      <c r="T3081" s="200" t="e">
        <f t="shared" si="222"/>
        <v>#DIV/0!</v>
      </c>
      <c r="U3081" s="200" t="e">
        <f t="shared" si="222"/>
        <v>#DIV/0!</v>
      </c>
      <c r="V3081" s="200" t="e">
        <f t="shared" si="222"/>
        <v>#DIV/0!</v>
      </c>
      <c r="W3081" s="200" t="e">
        <f t="shared" si="222"/>
        <v>#DIV/0!</v>
      </c>
      <c r="X3081" s="200" t="e">
        <f t="shared" si="222"/>
        <v>#DIV/0!</v>
      </c>
      <c r="Y3081" s="200"/>
      <c r="Z3081" s="406" t="e">
        <f>MEDIAN(E3081:X3081)</f>
        <v>#DIV/0!</v>
      </c>
    </row>
    <row r="3082" spans="1:26" s="204" customFormat="1" ht="15.75" thickBot="1" x14ac:dyDescent="0.3">
      <c r="A3082" s="690"/>
      <c r="B3082" s="688"/>
      <c r="C3082" s="193" t="s">
        <v>407</v>
      </c>
      <c r="Z3082" s="397"/>
    </row>
    <row r="3083" spans="1:26" s="204" customFormat="1" ht="15.75" thickBot="1" x14ac:dyDescent="0.3">
      <c r="A3083" s="690"/>
      <c r="B3083" s="688"/>
      <c r="C3083" s="188" t="s">
        <v>497</v>
      </c>
      <c r="D3083" s="392">
        <f t="shared" ref="D3083:X3083" si="223">D3070/D3076</f>
        <v>4.2290852713178291E-2</v>
      </c>
      <c r="E3083" s="188" t="e">
        <f t="shared" si="223"/>
        <v>#DIV/0!</v>
      </c>
      <c r="F3083" s="188" t="e">
        <f t="shared" si="223"/>
        <v>#DIV/0!</v>
      </c>
      <c r="G3083" s="188" t="e">
        <f t="shared" si="223"/>
        <v>#DIV/0!</v>
      </c>
      <c r="H3083" s="188" t="e">
        <f t="shared" si="223"/>
        <v>#DIV/0!</v>
      </c>
      <c r="I3083" s="188">
        <f t="shared" si="223"/>
        <v>3.9437575757575755E-2</v>
      </c>
      <c r="J3083" s="188" t="e">
        <f t="shared" si="223"/>
        <v>#DIV/0!</v>
      </c>
      <c r="K3083" s="188" t="e">
        <f t="shared" si="223"/>
        <v>#DIV/0!</v>
      </c>
      <c r="L3083" s="188" t="e">
        <f t="shared" si="223"/>
        <v>#DIV/0!</v>
      </c>
      <c r="M3083" s="188" t="e">
        <f t="shared" si="223"/>
        <v>#DIV/0!</v>
      </c>
      <c r="N3083" s="188" t="e">
        <f t="shared" si="223"/>
        <v>#DIV/0!</v>
      </c>
      <c r="O3083" s="188">
        <f t="shared" si="223"/>
        <v>0.18666666666666668</v>
      </c>
      <c r="P3083" s="188" t="e">
        <f t="shared" si="223"/>
        <v>#DIV/0!</v>
      </c>
      <c r="Q3083" s="188" t="e">
        <f t="shared" si="223"/>
        <v>#DIV/0!</v>
      </c>
      <c r="R3083" s="188" t="e">
        <f t="shared" si="223"/>
        <v>#DIV/0!</v>
      </c>
      <c r="S3083" s="188" t="e">
        <f t="shared" si="223"/>
        <v>#DIV/0!</v>
      </c>
      <c r="T3083" s="188" t="e">
        <f t="shared" si="223"/>
        <v>#DIV/0!</v>
      </c>
      <c r="U3083" s="188" t="e">
        <f t="shared" si="223"/>
        <v>#DIV/0!</v>
      </c>
      <c r="V3083" s="188" t="e">
        <f t="shared" si="223"/>
        <v>#DIV/0!</v>
      </c>
      <c r="W3083" s="188" t="e">
        <f t="shared" si="223"/>
        <v>#DIV/0!</v>
      </c>
      <c r="X3083" s="188" t="e">
        <f t="shared" si="223"/>
        <v>#DIV/0!</v>
      </c>
      <c r="Y3083" s="188"/>
      <c r="Z3083" s="404"/>
    </row>
    <row r="3084" spans="1:26" s="204" customFormat="1" x14ac:dyDescent="0.25">
      <c r="A3084" s="690"/>
      <c r="B3084" s="688"/>
      <c r="C3084" s="189" t="s">
        <v>445</v>
      </c>
      <c r="D3084" s="234">
        <f>D3083/'Summary (banks)'!$D$81</f>
        <v>0.94053252870869608</v>
      </c>
      <c r="E3084" s="230" t="e">
        <f>E3083/'Summary (banks)'!$E$81</f>
        <v>#DIV/0!</v>
      </c>
      <c r="F3084" s="230" t="e">
        <f>F3083/'Summary (banks)'!$F$81</f>
        <v>#DIV/0!</v>
      </c>
      <c r="G3084" s="230" t="e">
        <f>G3083/'Summary (banks)'!$G$81</f>
        <v>#DIV/0!</v>
      </c>
      <c r="H3084" s="230" t="e">
        <f>H3083/'Summary (banks)'!$H$81</f>
        <v>#DIV/0!</v>
      </c>
      <c r="I3084" s="230">
        <f>I3083/'Summary (banks)'!$I$81</f>
        <v>-2.5078420737103531</v>
      </c>
      <c r="J3084" s="230" t="e">
        <f>J3083/'Summary (banks)'!$J$81</f>
        <v>#DIV/0!</v>
      </c>
      <c r="K3084" s="230" t="e">
        <f>K3083/'Summary (banks)'!$K$81</f>
        <v>#DIV/0!</v>
      </c>
      <c r="L3084" s="230" t="e">
        <f>L3083/'Summary (banks)'!$L$81</f>
        <v>#DIV/0!</v>
      </c>
      <c r="M3084" s="230" t="e">
        <f>M3083/'Summary (banks)'!$M$81</f>
        <v>#DIV/0!</v>
      </c>
      <c r="N3084" s="230" t="e">
        <f>N3083/'Summary (banks)'!$N$81</f>
        <v>#DIV/0!</v>
      </c>
      <c r="O3084" s="230">
        <f>O3083/'Summary (banks)'!$O$81</f>
        <v>-3.7760971055088706</v>
      </c>
      <c r="P3084" s="230" t="e">
        <f>P3083/'Summary (banks)'!$P$81</f>
        <v>#DIV/0!</v>
      </c>
      <c r="Q3084" s="230" t="e">
        <f>Q3083/'Summary (banks)'!$Q$81</f>
        <v>#DIV/0!</v>
      </c>
      <c r="R3084" s="230" t="e">
        <f>R3083/'Summary (banks)'!$R$81</f>
        <v>#DIV/0!</v>
      </c>
      <c r="S3084" s="230" t="e">
        <f>S3083/'Summary (banks)'!$S$81</f>
        <v>#DIV/0!</v>
      </c>
      <c r="T3084" s="230" t="e">
        <f>T3083/'Summary (banks)'!$T$81</f>
        <v>#DIV/0!</v>
      </c>
      <c r="U3084" s="230" t="e">
        <f>U3083/'Summary (banks)'!$U$81</f>
        <v>#DIV/0!</v>
      </c>
      <c r="V3084" s="230" t="e">
        <f>V3083/'Summary (banks)'!$V$81</f>
        <v>#DIV/0!</v>
      </c>
      <c r="W3084" s="230" t="e">
        <f>W3083/'Summary (banks)'!$W$81</f>
        <v>#DIV/0!</v>
      </c>
      <c r="X3084" s="230" t="e">
        <f>X3083/'Summary (banks)'!$X$81</f>
        <v>#DIV/0!</v>
      </c>
      <c r="Z3084" s="397"/>
    </row>
    <row r="3085" spans="1:26" s="364" customFormat="1" x14ac:dyDescent="0.25">
      <c r="A3085" s="690"/>
      <c r="B3085" s="688"/>
      <c r="C3085" s="359" t="s">
        <v>446</v>
      </c>
      <c r="D3085" s="363">
        <f>D3083/'Summary (banks)'!$D$84</f>
        <v>0.73243516764052929</v>
      </c>
      <c r="E3085" s="264" t="e">
        <f>E3083/'Summary (banks)'!$E$84</f>
        <v>#DIV/0!</v>
      </c>
      <c r="F3085" s="264" t="e">
        <f>F3083/'Summary (banks)'!$F$84</f>
        <v>#DIV/0!</v>
      </c>
      <c r="G3085" s="264" t="e">
        <f>G3083/'Summary (banks)'!$G$84</f>
        <v>#DIV/0!</v>
      </c>
      <c r="H3085" s="264" t="e">
        <f>H3083/'Summary (banks)'!$H$84</f>
        <v>#DIV/0!</v>
      </c>
      <c r="I3085" s="264">
        <f>I3083/'Summary (banks)'!$I$84</f>
        <v>12.297335482976239</v>
      </c>
      <c r="J3085" s="264" t="e">
        <f>J3083/'Summary (banks)'!$J$84</f>
        <v>#DIV/0!</v>
      </c>
      <c r="K3085" s="264" t="e">
        <f>K3083/'Summary (banks)'!$K$84</f>
        <v>#DIV/0!</v>
      </c>
      <c r="L3085" s="264" t="e">
        <f>L3083/'Summary (banks)'!$L$84</f>
        <v>#DIV/0!</v>
      </c>
      <c r="M3085" s="264" t="e">
        <f>M3083/'Summary (banks)'!$M$84</f>
        <v>#DIV/0!</v>
      </c>
      <c r="N3085" s="264" t="e">
        <f>N3083/'Summary (banks)'!$N$84</f>
        <v>#DIV/0!</v>
      </c>
      <c r="O3085" s="264">
        <f>O3083/'Summary (banks)'!$O$84</f>
        <v>-13.757159343098092</v>
      </c>
      <c r="P3085" s="264" t="e">
        <f>P3083/'Summary (banks)'!$P$84</f>
        <v>#DIV/0!</v>
      </c>
      <c r="Q3085" s="264" t="e">
        <f>Q3083/'Summary (banks)'!$Q$84</f>
        <v>#DIV/0!</v>
      </c>
      <c r="R3085" s="264" t="e">
        <f>R3083/'Summary (banks)'!$R$84</f>
        <v>#DIV/0!</v>
      </c>
      <c r="S3085" s="264" t="e">
        <f>S3083/'Summary (banks)'!$S$84</f>
        <v>#DIV/0!</v>
      </c>
      <c r="T3085" s="264" t="e">
        <f>T3083/'Summary (banks)'!$T$84</f>
        <v>#DIV/0!</v>
      </c>
      <c r="U3085" s="264" t="e">
        <f>U3083/'Summary (banks)'!$U$84</f>
        <v>#DIV/0!</v>
      </c>
      <c r="V3085" s="264" t="e">
        <f>V3083/'Summary (banks)'!$V$84</f>
        <v>#DIV/0!</v>
      </c>
      <c r="W3085" s="264" t="e">
        <f>W3083/'Summary (banks)'!$W$84</f>
        <v>#DIV/0!</v>
      </c>
      <c r="X3085" s="264" t="e">
        <f>X3083/'Summary (banks)'!$X$84</f>
        <v>#DIV/0!</v>
      </c>
      <c r="Y3085" s="360"/>
      <c r="Z3085" s="397"/>
    </row>
    <row r="3086" spans="1:26" s="204" customFormat="1" ht="15.75" thickBot="1" x14ac:dyDescent="0.3">
      <c r="A3086" s="690"/>
      <c r="B3086" s="688"/>
      <c r="C3086" s="372" t="s">
        <v>447</v>
      </c>
      <c r="D3086" s="234">
        <f>D3083/'Summary (banks)'!$D$92</f>
        <v>1.0125526634755799</v>
      </c>
      <c r="E3086" s="230" t="e">
        <f>E3083/'Summary (banks)'!$E$86</f>
        <v>#DIV/0!</v>
      </c>
      <c r="F3086" s="230" t="e">
        <f>F3083/'Summary (banks)'!$F$86</f>
        <v>#DIV/0!</v>
      </c>
      <c r="G3086" s="230" t="e">
        <f>G3083/'Summary (banks)'!$G$86</f>
        <v>#DIV/0!</v>
      </c>
      <c r="H3086" s="230" t="e">
        <f>H3083/'Summary (banks)'!$H$86</f>
        <v>#DIV/0!</v>
      </c>
      <c r="I3086" s="230">
        <f>I3083/'Summary (banks)'!$I$86</f>
        <v>0.61066543344581659</v>
      </c>
      <c r="J3086" s="230" t="e">
        <f>J3083/'Summary (banks)'!$J$86</f>
        <v>#DIV/0!</v>
      </c>
      <c r="K3086" s="230" t="e">
        <f>K3083/'Summary (banks)'!$K$86</f>
        <v>#DIV/0!</v>
      </c>
      <c r="L3086" s="230" t="e">
        <f>L3083/'Summary (banks)'!$L$86</f>
        <v>#DIV/0!</v>
      </c>
      <c r="M3086" s="230" t="e">
        <f>M3083/'Summary (banks)'!$M$86</f>
        <v>#DIV/0!</v>
      </c>
      <c r="N3086" s="230" t="e">
        <f>N3083/'Summary (banks)'!$N$86</f>
        <v>#DIV/0!</v>
      </c>
      <c r="O3086" s="230">
        <f>O3083/'Summary (banks)'!$O$86</f>
        <v>0.70189421894218951</v>
      </c>
      <c r="P3086" s="230" t="e">
        <f>P3083/'Summary (banks)'!$P$86</f>
        <v>#DIV/0!</v>
      </c>
      <c r="Q3086" s="230" t="e">
        <f>Q3083/'Summary (banks)'!$Q$86</f>
        <v>#DIV/0!</v>
      </c>
      <c r="R3086" s="230" t="e">
        <f>R3083/'Summary (banks)'!$R$86</f>
        <v>#DIV/0!</v>
      </c>
      <c r="S3086" s="230" t="e">
        <f>S3083/'Summary (banks)'!$S$86</f>
        <v>#DIV/0!</v>
      </c>
      <c r="T3086" s="230" t="e">
        <f>T3083/'Summary (banks)'!$T$86</f>
        <v>#DIV/0!</v>
      </c>
      <c r="U3086" s="230" t="e">
        <f>U3083/'Summary (banks)'!$U$86</f>
        <v>#DIV/0!</v>
      </c>
      <c r="V3086" s="230" t="e">
        <f>V3083/'Summary (banks)'!$V$86</f>
        <v>#DIV/0!</v>
      </c>
      <c r="W3086" s="230" t="e">
        <f>W3083/'Summary (banks)'!$W$86</f>
        <v>#DIV/0!</v>
      </c>
      <c r="X3086" s="230" t="e">
        <f>X3083/'Summary (banks)'!$X$86</f>
        <v>#DIV/0!</v>
      </c>
      <c r="Z3086" s="397"/>
    </row>
    <row r="3087" spans="1:26" s="230" customFormat="1" ht="15.75" thickBot="1" x14ac:dyDescent="0.3">
      <c r="A3087" s="690"/>
      <c r="B3087" s="688"/>
      <c r="C3087" s="201" t="s">
        <v>498</v>
      </c>
      <c r="D3087" s="201">
        <f t="shared" ref="D3087:X3087" si="224">D3070/D3067</f>
        <v>0.57231337333724974</v>
      </c>
      <c r="E3087" s="201" t="e">
        <f t="shared" si="224"/>
        <v>#DIV/0!</v>
      </c>
      <c r="F3087" s="201" t="e">
        <f t="shared" si="224"/>
        <v>#DIV/0!</v>
      </c>
      <c r="G3087" s="201" t="e">
        <f t="shared" si="224"/>
        <v>#DIV/0!</v>
      </c>
      <c r="H3087" s="201" t="e">
        <f t="shared" si="224"/>
        <v>#DIV/0!</v>
      </c>
      <c r="I3087" s="201">
        <f t="shared" si="224"/>
        <v>0.56271186440677967</v>
      </c>
      <c r="J3087" s="201" t="e">
        <f t="shared" si="224"/>
        <v>#DIV/0!</v>
      </c>
      <c r="K3087" s="201" t="e">
        <f t="shared" si="224"/>
        <v>#DIV/0!</v>
      </c>
      <c r="L3087" s="201" t="e">
        <f t="shared" si="224"/>
        <v>#DIV/0!</v>
      </c>
      <c r="M3087" s="201" t="e">
        <f t="shared" si="224"/>
        <v>#DIV/0!</v>
      </c>
      <c r="N3087" s="201" t="e">
        <f t="shared" si="224"/>
        <v>#DIV/0!</v>
      </c>
      <c r="O3087" s="201">
        <f t="shared" si="224"/>
        <v>0.7</v>
      </c>
      <c r="P3087" s="201" t="e">
        <f t="shared" si="224"/>
        <v>#DIV/0!</v>
      </c>
      <c r="Q3087" s="201" t="e">
        <f t="shared" si="224"/>
        <v>#DIV/0!</v>
      </c>
      <c r="R3087" s="201" t="e">
        <f t="shared" si="224"/>
        <v>#DIV/0!</v>
      </c>
      <c r="S3087" s="201" t="e">
        <f t="shared" si="224"/>
        <v>#DIV/0!</v>
      </c>
      <c r="T3087" s="201" t="e">
        <f t="shared" si="224"/>
        <v>#DIV/0!</v>
      </c>
      <c r="U3087" s="201" t="e">
        <f t="shared" si="224"/>
        <v>#DIV/0!</v>
      </c>
      <c r="V3087" s="201" t="e">
        <f t="shared" si="224"/>
        <v>#DIV/0!</v>
      </c>
      <c r="W3087" s="201" t="e">
        <f t="shared" si="224"/>
        <v>#DIV/0!</v>
      </c>
      <c r="X3087" s="201" t="e">
        <f t="shared" si="224"/>
        <v>#DIV/0!</v>
      </c>
      <c r="Y3087" s="201"/>
      <c r="Z3087" s="407"/>
    </row>
    <row r="3088" spans="1:26" s="230" customFormat="1" x14ac:dyDescent="0.25">
      <c r="A3088" s="690"/>
      <c r="B3088" s="688"/>
      <c r="C3088" s="382" t="s">
        <v>445</v>
      </c>
      <c r="D3088" s="230">
        <f>D3087/'Summary (banks)'!$D$94</f>
        <v>2.9635889175421446</v>
      </c>
      <c r="E3088" s="230" t="e">
        <f>E3087/'Summary (banks)'!$E$94</f>
        <v>#DIV/0!</v>
      </c>
      <c r="F3088" s="230" t="e">
        <f>F3087/'Summary (banks)'!$F$94</f>
        <v>#DIV/0!</v>
      </c>
      <c r="G3088" s="230" t="e">
        <f>G3087/'Summary (banks)'!$G$94</f>
        <v>#DIV/0!</v>
      </c>
      <c r="H3088" s="230" t="e">
        <f>H3087/'Summary (banks)'!$H$94</f>
        <v>#DIV/0!</v>
      </c>
      <c r="I3088" s="230">
        <f>I3087/'Summary (banks)'!$I$94</f>
        <v>-5.6489177248294489</v>
      </c>
      <c r="J3088" s="230" t="e">
        <f>J3087/'Summary (banks)'!$J$94</f>
        <v>#DIV/0!</v>
      </c>
      <c r="K3088" s="230" t="e">
        <f>K3087/'Summary (banks)'!$K$94</f>
        <v>#DIV/0!</v>
      </c>
      <c r="L3088" s="230" t="e">
        <f>L3087/'Summary (banks)'!$L$94</f>
        <v>#DIV/0!</v>
      </c>
      <c r="M3088" s="230" t="e">
        <f>M3087/'Summary (banks)'!$M$94</f>
        <v>#DIV/0!</v>
      </c>
      <c r="N3088" s="230" t="e">
        <f>N3087/'Summary (banks)'!$N$94</f>
        <v>#DIV/0!</v>
      </c>
      <c r="O3088" s="230">
        <f>O3087/'Summary (banks)'!$O$94</f>
        <v>-4.8567226890756308</v>
      </c>
      <c r="P3088" s="230" t="e">
        <f>P3087/'Summary (banks)'!$P$94</f>
        <v>#DIV/0!</v>
      </c>
      <c r="Q3088" s="230" t="e">
        <f>Q3087/'Summary (banks)'!$Q$94</f>
        <v>#DIV/0!</v>
      </c>
      <c r="R3088" s="230" t="e">
        <f>R3087/'Summary (banks)'!$R$94</f>
        <v>#DIV/0!</v>
      </c>
      <c r="S3088" s="230" t="e">
        <f>S3087/'Summary (banks)'!$S$94</f>
        <v>#DIV/0!</v>
      </c>
      <c r="T3088" s="230" t="e">
        <f>T3087/'Summary (banks)'!$T$94</f>
        <v>#DIV/0!</v>
      </c>
      <c r="U3088" s="230" t="e">
        <f>U3087/'Summary (banks)'!$U$94</f>
        <v>#DIV/0!</v>
      </c>
      <c r="V3088" s="230" t="e">
        <f>V3087/'Summary (banks)'!$V$94</f>
        <v>#DIV/0!</v>
      </c>
      <c r="W3088" s="230" t="e">
        <f>W3087/'Summary (banks)'!$W$94</f>
        <v>#DIV/0!</v>
      </c>
      <c r="X3088" s="230" t="e">
        <f>X3087/'Summary (banks)'!$X$94</f>
        <v>#DIV/0!</v>
      </c>
      <c r="Z3088" s="399"/>
    </row>
    <row r="3089" spans="1:26" s="386" customFormat="1" x14ac:dyDescent="0.25">
      <c r="A3089" s="690"/>
      <c r="B3089" s="688"/>
      <c r="C3089" s="383" t="s">
        <v>446</v>
      </c>
      <c r="D3089" s="264">
        <f>D3087/'Summary (banks)'!$D$97</f>
        <v>2.1676318015242457</v>
      </c>
      <c r="E3089" s="264" t="e">
        <f>E3087/'Summary (banks)'!$E$97</f>
        <v>#DIV/0!</v>
      </c>
      <c r="F3089" s="264" t="e">
        <f>F3087/'Summary (banks)'!$F$97</f>
        <v>#DIV/0!</v>
      </c>
      <c r="G3089" s="264" t="e">
        <f>G3087/'Summary (banks)'!$G$97</f>
        <v>#DIV/0!</v>
      </c>
      <c r="H3089" s="264" t="e">
        <f>H3087/'Summary (banks)'!$H$97</f>
        <v>#DIV/0!</v>
      </c>
      <c r="I3089" s="264">
        <f>I3087/'Summary (banks)'!$I$97</f>
        <v>22.682471008028589</v>
      </c>
      <c r="J3089" s="264" t="e">
        <f>J3087/'Summary (banks)'!$J$97</f>
        <v>#DIV/0!</v>
      </c>
      <c r="K3089" s="264" t="e">
        <f>K3087/'Summary (banks)'!$K$97</f>
        <v>#DIV/0!</v>
      </c>
      <c r="L3089" s="264" t="e">
        <f>L3087/'Summary (banks)'!$L$97</f>
        <v>#DIV/0!</v>
      </c>
      <c r="M3089" s="264" t="e">
        <f>M3087/'Summary (banks)'!$M$97</f>
        <v>#DIV/0!</v>
      </c>
      <c r="N3089" s="264" t="e">
        <f>N3087/'Summary (banks)'!$N$97</f>
        <v>#DIV/0!</v>
      </c>
      <c r="O3089" s="264">
        <f>O3087/'Summary (banks)'!$O$97</f>
        <v>-22.52583222370173</v>
      </c>
      <c r="P3089" s="264" t="e">
        <f>P3087/'Summary (banks)'!$P$97</f>
        <v>#DIV/0!</v>
      </c>
      <c r="Q3089" s="264" t="e">
        <f>Q3087/'Summary (banks)'!$Q$97</f>
        <v>#DIV/0!</v>
      </c>
      <c r="R3089" s="264" t="e">
        <f>R3087/'Summary (banks)'!$R$97</f>
        <v>#DIV/0!</v>
      </c>
      <c r="S3089" s="264" t="e">
        <f>S3087/'Summary (banks)'!$S$97</f>
        <v>#DIV/0!</v>
      </c>
      <c r="T3089" s="264" t="e">
        <f>T3087/'Summary (banks)'!$T$97</f>
        <v>#DIV/0!</v>
      </c>
      <c r="U3089" s="264" t="e">
        <f>U3087/'Summary (banks)'!$U$97</f>
        <v>#DIV/0!</v>
      </c>
      <c r="V3089" s="264" t="e">
        <f>V3087/'Summary (banks)'!$V$97</f>
        <v>#DIV/0!</v>
      </c>
      <c r="W3089" s="264" t="e">
        <f>W3087/'Summary (banks)'!$W$97</f>
        <v>#DIV/0!</v>
      </c>
      <c r="X3089" s="264" t="e">
        <f>X3087/'Summary (banks)'!$X$97</f>
        <v>#DIV/0!</v>
      </c>
      <c r="Y3089" s="264"/>
      <c r="Z3089" s="399"/>
    </row>
    <row r="3090" spans="1:26" s="230" customFormat="1" x14ac:dyDescent="0.25">
      <c r="A3090" s="690"/>
      <c r="B3090" s="688"/>
      <c r="C3090" s="385" t="s">
        <v>447</v>
      </c>
      <c r="D3090" s="230">
        <f>D3087/'Summary (banks)'!$D$105</f>
        <v>2.6380306655231109</v>
      </c>
      <c r="E3090" s="230" t="e">
        <f>E3087/'Summary (banks)'!$E$99</f>
        <v>#DIV/0!</v>
      </c>
      <c r="F3090" s="230" t="e">
        <f>F3087/'Summary (banks)'!$F$99</f>
        <v>#DIV/0!</v>
      </c>
      <c r="G3090" s="230" t="e">
        <f>G3087/'Summary (banks)'!$G$99</f>
        <v>#DIV/0!</v>
      </c>
      <c r="H3090" s="230" t="e">
        <f>H3087/'Summary (banks)'!$H$99</f>
        <v>#DIV/0!</v>
      </c>
      <c r="I3090" s="230">
        <f>I3087/'Summary (banks)'!$I$99</f>
        <v>3.0403928980881854</v>
      </c>
      <c r="J3090" s="230" t="e">
        <f>J3087/'Summary (banks)'!$J$99</f>
        <v>#DIV/0!</v>
      </c>
      <c r="K3090" s="230" t="e">
        <f>K3087/'Summary (banks)'!$K$99</f>
        <v>#DIV/0!</v>
      </c>
      <c r="L3090" s="230" t="e">
        <f>L3087/'Summary (banks)'!$L$99</f>
        <v>#DIV/0!</v>
      </c>
      <c r="M3090" s="230" t="e">
        <f>M3087/'Summary (banks)'!$M$99</f>
        <v>#DIV/0!</v>
      </c>
      <c r="N3090" s="230" t="e">
        <f>N3087/'Summary (banks)'!$N$99</f>
        <v>#DIV/0!</v>
      </c>
      <c r="O3090" s="230">
        <f>O3087/'Summary (banks)'!$O$99</f>
        <v>1.7848708487084868</v>
      </c>
      <c r="P3090" s="230" t="e">
        <f>P3087/'Summary (banks)'!$P$99</f>
        <v>#DIV/0!</v>
      </c>
      <c r="Q3090" s="230" t="e">
        <f>Q3087/'Summary (banks)'!$Q$99</f>
        <v>#DIV/0!</v>
      </c>
      <c r="R3090" s="230" t="e">
        <f>R3087/'Summary (banks)'!$R$99</f>
        <v>#DIV/0!</v>
      </c>
      <c r="S3090" s="230" t="e">
        <f>S3087/'Summary (banks)'!$S$99</f>
        <v>#DIV/0!</v>
      </c>
      <c r="T3090" s="230" t="e">
        <f>T3087/'Summary (banks)'!$T$99</f>
        <v>#DIV/0!</v>
      </c>
      <c r="U3090" s="230" t="e">
        <f>U3087/'Summary (banks)'!$U$99</f>
        <v>#DIV/0!</v>
      </c>
      <c r="V3090" s="230" t="e">
        <f>V3087/'Summary (banks)'!$V$99</f>
        <v>#DIV/0!</v>
      </c>
      <c r="W3090" s="230" t="e">
        <f>W3087/'Summary (banks)'!$W$99</f>
        <v>#DIV/0!</v>
      </c>
      <c r="X3090" s="230" t="e">
        <f>X3087/'Summary (banks)'!$X$99</f>
        <v>#DIV/0!</v>
      </c>
      <c r="Z3090" s="399"/>
    </row>
    <row r="3091" spans="1:26" s="51" customFormat="1" ht="15.75" thickBot="1" x14ac:dyDescent="0.3">
      <c r="A3091" s="422"/>
      <c r="B3091" s="423"/>
      <c r="C3091" s="424"/>
      <c r="D3091" s="425"/>
      <c r="E3091" s="426"/>
      <c r="F3091" s="426"/>
      <c r="G3091" s="426"/>
      <c r="H3091" s="426"/>
      <c r="I3091" s="426"/>
      <c r="J3091" s="426"/>
      <c r="K3091" s="426"/>
      <c r="L3091" s="426"/>
      <c r="M3091" s="426"/>
      <c r="N3091" s="426"/>
      <c r="O3091" s="426"/>
      <c r="P3091" s="426"/>
      <c r="Q3091" s="426"/>
      <c r="R3091" s="426"/>
      <c r="S3091" s="426"/>
      <c r="T3091" s="426"/>
      <c r="U3091" s="426"/>
      <c r="V3091" s="426"/>
      <c r="W3091" s="426"/>
      <c r="X3091" s="426"/>
      <c r="Y3091" s="97"/>
      <c r="Z3091" s="97"/>
    </row>
    <row r="3092" spans="1:26" s="204" customFormat="1" ht="15.75" thickBot="1" x14ac:dyDescent="0.3">
      <c r="A3092" s="682" t="s">
        <v>300</v>
      </c>
      <c r="B3092" s="684" t="s">
        <v>331</v>
      </c>
      <c r="C3092" s="188" t="s">
        <v>2</v>
      </c>
      <c r="D3092" s="203">
        <f>SUM(E3092:X3092)</f>
        <v>78</v>
      </c>
      <c r="E3092" s="203"/>
      <c r="F3092" s="203"/>
      <c r="G3092" s="203"/>
      <c r="H3092" s="203"/>
      <c r="I3092" s="203"/>
      <c r="J3092" s="188"/>
      <c r="K3092" s="188"/>
      <c r="L3092" s="188"/>
      <c r="M3092" s="188"/>
      <c r="N3092" s="188"/>
      <c r="O3092" s="188"/>
      <c r="P3092" s="188"/>
      <c r="Q3092" s="188"/>
      <c r="R3092" s="188"/>
      <c r="S3092" s="188"/>
      <c r="T3092" s="188"/>
      <c r="U3092" s="188"/>
      <c r="V3092" s="188"/>
      <c r="W3092" s="188">
        <f>'BBVA '!E18</f>
        <v>78</v>
      </c>
      <c r="X3092" s="188"/>
      <c r="Y3092" s="188"/>
      <c r="Z3092" s="404"/>
    </row>
    <row r="3093" spans="1:26" s="23" customFormat="1" x14ac:dyDescent="0.25">
      <c r="A3093" s="683"/>
      <c r="B3093" s="685"/>
      <c r="C3093" s="189" t="s">
        <v>333</v>
      </c>
      <c r="D3093" s="230">
        <f>D3092/'Summary (banks)'!$D$3</f>
        <v>1.5970273009625446E-4</v>
      </c>
      <c r="E3093" s="230">
        <f>E3092/'Summary (banks)'!$E$3</f>
        <v>0</v>
      </c>
      <c r="F3093" s="230">
        <f>F3092/'Summary (banks)'!$F$3</f>
        <v>0</v>
      </c>
      <c r="G3093" s="230">
        <f>G3092/'Summary (banks)'!$G$3</f>
        <v>0</v>
      </c>
      <c r="H3093" s="230">
        <f>H3092/'Summary (banks)'!$H$3</f>
        <v>0</v>
      </c>
      <c r="I3093" s="230">
        <f>I3092/'Summary (banks)'!$I$3</f>
        <v>0</v>
      </c>
      <c r="J3093" s="230">
        <f>J3092/'Summary (banks)'!$J$3</f>
        <v>0</v>
      </c>
      <c r="K3093" s="230">
        <f>K3092/'Summary (banks)'!$K$3</f>
        <v>0</v>
      </c>
      <c r="L3093" s="230">
        <f>L3092/'Summary (banks)'!$L$3</f>
        <v>0</v>
      </c>
      <c r="M3093" s="230">
        <f>M3092/'Summary (banks)'!$M$3</f>
        <v>0</v>
      </c>
      <c r="N3093" s="230">
        <f>N3092/'Summary (banks)'!$N$3</f>
        <v>0</v>
      </c>
      <c r="O3093" s="230">
        <f>O3092/'Summary (banks)'!$O$3</f>
        <v>0</v>
      </c>
      <c r="P3093" s="230">
        <f>P3092/'Summary (banks)'!$P$3</f>
        <v>0</v>
      </c>
      <c r="Q3093" s="230">
        <f>Q3092/'Summary (banks)'!$Q$3</f>
        <v>0</v>
      </c>
      <c r="R3093" s="230">
        <f>R3092/'Summary (banks)'!$R$3</f>
        <v>0</v>
      </c>
      <c r="S3093" s="230">
        <f>S3092/'Summary (banks)'!$S$3</f>
        <v>0</v>
      </c>
      <c r="T3093" s="230">
        <f>T3092/'Summary (banks)'!$T$3</f>
        <v>0</v>
      </c>
      <c r="U3093" s="230">
        <f>U3092/'Summary (banks)'!$U$3</f>
        <v>0</v>
      </c>
      <c r="V3093" s="230">
        <f>V3092/'Summary (banks)'!$V$3</f>
        <v>0</v>
      </c>
      <c r="W3093" s="230">
        <f>W3092/'Summary (banks)'!$W$3</f>
        <v>3.3387552435579144E-3</v>
      </c>
      <c r="X3093" s="230">
        <f>X3092/'Summary (banks)'!$X$3</f>
        <v>0</v>
      </c>
      <c r="Y3093" s="204"/>
      <c r="Z3093" s="397"/>
    </row>
    <row r="3094" spans="1:26" s="360" customFormat="1" ht="15.75" thickBot="1" x14ac:dyDescent="0.3">
      <c r="A3094" s="683"/>
      <c r="B3094" s="685"/>
      <c r="C3094" s="359" t="s">
        <v>334</v>
      </c>
      <c r="D3094" s="264">
        <f>D3092/'Summary (banks)'!$D$7</f>
        <v>3.0426069905791723E-4</v>
      </c>
      <c r="E3094" s="264">
        <f>E3092/'Summary (banks)'!$E$7</f>
        <v>0</v>
      </c>
      <c r="F3094" s="264">
        <f>F3092/'Summary (banks)'!$F$7</f>
        <v>0</v>
      </c>
      <c r="G3094" s="264">
        <f>G3092/'Summary (banks)'!$G$7</f>
        <v>0</v>
      </c>
      <c r="H3094" s="264">
        <f>H3092/'Summary (banks)'!$H$7</f>
        <v>0</v>
      </c>
      <c r="I3094" s="264">
        <f>I3092/'Summary (banks)'!$I$7</f>
        <v>0</v>
      </c>
      <c r="J3094" s="264">
        <f>J3092/'Summary (banks)'!$J$7</f>
        <v>0</v>
      </c>
      <c r="K3094" s="264">
        <f>K3092/'Summary (banks)'!$K$7</f>
        <v>0</v>
      </c>
      <c r="L3094" s="264">
        <f>L3092/'Summary (banks)'!$L$7</f>
        <v>0</v>
      </c>
      <c r="M3094" s="264">
        <f>M3092/'Summary (banks)'!$M$7</f>
        <v>0</v>
      </c>
      <c r="N3094" s="264">
        <f>N3092/'Summary (banks)'!$N$7</f>
        <v>0</v>
      </c>
      <c r="O3094" s="264">
        <f>O3092/'Summary (banks)'!$O$7</f>
        <v>0</v>
      </c>
      <c r="P3094" s="264">
        <f>P3092/'Summary (banks)'!$P$7</f>
        <v>0</v>
      </c>
      <c r="Q3094" s="264">
        <f>Q3092/'Summary (banks)'!$Q$7</f>
        <v>0</v>
      </c>
      <c r="R3094" s="264">
        <f>R3092/'Summary (banks)'!$R$7</f>
        <v>0</v>
      </c>
      <c r="S3094" s="264">
        <f>S3092/'Summary (banks)'!$S$7</f>
        <v>0</v>
      </c>
      <c r="T3094" s="264">
        <f>T3092/'Summary (banks)'!$T$7</f>
        <v>0</v>
      </c>
      <c r="U3094" s="264">
        <f>U3092/'Summary (banks)'!$U$7</f>
        <v>0</v>
      </c>
      <c r="V3094" s="264">
        <f>V3092/'Summary (banks)'!$V$7</f>
        <v>0</v>
      </c>
      <c r="W3094" s="264">
        <f>W3092/'Summary (banks)'!$W$7</f>
        <v>4.7053145925076917E-3</v>
      </c>
      <c r="X3094" s="264">
        <f>X3092/'Summary (banks)'!$X$7</f>
        <v>0</v>
      </c>
      <c r="Z3094" s="397"/>
    </row>
    <row r="3095" spans="1:26" s="204" customFormat="1" ht="15.75" thickBot="1" x14ac:dyDescent="0.3">
      <c r="A3095" s="683"/>
      <c r="B3095" s="685"/>
      <c r="C3095" s="188" t="s">
        <v>6</v>
      </c>
      <c r="D3095" s="203">
        <f>SUM(E3095:X3095)</f>
        <v>14</v>
      </c>
      <c r="E3095" s="203"/>
      <c r="F3095" s="203"/>
      <c r="G3095" s="203"/>
      <c r="H3095" s="203"/>
      <c r="I3095" s="203"/>
      <c r="J3095" s="188"/>
      <c r="K3095" s="188"/>
      <c r="L3095" s="188"/>
      <c r="M3095" s="188"/>
      <c r="N3095" s="188"/>
      <c r="O3095" s="188"/>
      <c r="P3095" s="188"/>
      <c r="Q3095" s="188"/>
      <c r="R3095" s="188"/>
      <c r="S3095" s="188"/>
      <c r="T3095" s="188"/>
      <c r="U3095" s="188"/>
      <c r="V3095" s="188"/>
      <c r="W3095" s="188">
        <f>'BBVA '!G18</f>
        <v>14</v>
      </c>
      <c r="X3095" s="188"/>
      <c r="Y3095" s="188"/>
      <c r="Z3095" s="404"/>
    </row>
    <row r="3096" spans="1:26" s="23" customFormat="1" x14ac:dyDescent="0.25">
      <c r="A3096" s="683"/>
      <c r="B3096" s="685"/>
      <c r="C3096" s="189" t="s">
        <v>335</v>
      </c>
      <c r="D3096" s="230">
        <f>D3095/'Summary (banks)'!$D$29</f>
        <v>1.4843278675226183E-4</v>
      </c>
      <c r="E3096" s="230">
        <f>E3095/'Summary (banks)'!$E$29</f>
        <v>0</v>
      </c>
      <c r="F3096" s="230">
        <f>F3095/'Summary (banks)'!$F$29</f>
        <v>0</v>
      </c>
      <c r="G3096" s="230">
        <f>G3095/'Summary (banks)'!$G$29</f>
        <v>0</v>
      </c>
      <c r="H3096" s="230">
        <f>H3095/'Summary (banks)'!$H$29</f>
        <v>0</v>
      </c>
      <c r="I3096" s="230">
        <f>I3095/'Summary (banks)'!$I$29</f>
        <v>0</v>
      </c>
      <c r="J3096" s="230">
        <f>J3095/'Summary (banks)'!$J$29</f>
        <v>0</v>
      </c>
      <c r="K3096" s="230">
        <f>K3095/'Summary (banks)'!$K$29</f>
        <v>0</v>
      </c>
      <c r="L3096" s="230">
        <f>L3095/'Summary (banks)'!$L$29</f>
        <v>0</v>
      </c>
      <c r="M3096" s="230">
        <f>M3095/'Summary (banks)'!$M$29</f>
        <v>0</v>
      </c>
      <c r="N3096" s="230">
        <f>N3095/'Summary (banks)'!$N$29</f>
        <v>0</v>
      </c>
      <c r="O3096" s="230">
        <f>O3095/'Summary (banks)'!$O$29</f>
        <v>0</v>
      </c>
      <c r="P3096" s="230">
        <f>P3095/'Summary (banks)'!$P$29</f>
        <v>0</v>
      </c>
      <c r="Q3096" s="230">
        <f>Q3095/'Summary (banks)'!$Q$29</f>
        <v>0</v>
      </c>
      <c r="R3096" s="230">
        <f>R3095/'Summary (banks)'!$R$29</f>
        <v>0</v>
      </c>
      <c r="S3096" s="230">
        <f>S3095/'Summary (banks)'!$S$29</f>
        <v>0</v>
      </c>
      <c r="T3096" s="230">
        <f>T3095/'Summary (banks)'!$T$29</f>
        <v>0</v>
      </c>
      <c r="U3096" s="230">
        <f>U3095/'Summary (banks)'!$U$29</f>
        <v>0</v>
      </c>
      <c r="V3096" s="230">
        <f>V3095/'Summary (banks)'!$V$29</f>
        <v>0</v>
      </c>
      <c r="W3096" s="230">
        <f>W3095/'Summary (banks)'!$W$29</f>
        <v>3.0414946773843145E-3</v>
      </c>
      <c r="X3096" s="230">
        <f>X3095/'Summary (banks)'!$X$29</f>
        <v>0</v>
      </c>
      <c r="Y3096" s="204"/>
      <c r="Z3096" s="397"/>
    </row>
    <row r="3097" spans="1:26" s="360" customFormat="1" ht="15.75" thickBot="1" x14ac:dyDescent="0.3">
      <c r="A3097" s="683"/>
      <c r="B3097" s="685"/>
      <c r="C3097" s="359" t="s">
        <v>336</v>
      </c>
      <c r="D3097" s="264">
        <f>D3095/'Summary (banks)'!$D$33</f>
        <v>2.0683827703867936E-4</v>
      </c>
      <c r="E3097" s="264">
        <f>E3095/'Summary (banks)'!$E$33</f>
        <v>0</v>
      </c>
      <c r="F3097" s="264">
        <f>F3095/'Summary (banks)'!$F$33</f>
        <v>0</v>
      </c>
      <c r="G3097" s="264">
        <f>G3095/'Summary (banks)'!$G$33</f>
        <v>0</v>
      </c>
      <c r="H3097" s="264">
        <f>H3095/'Summary (banks)'!$H$33</f>
        <v>0</v>
      </c>
      <c r="I3097" s="264">
        <f>I3095/'Summary (banks)'!$I$33</f>
        <v>0</v>
      </c>
      <c r="J3097" s="264">
        <f>J3095/'Summary (banks)'!$J$33</f>
        <v>0</v>
      </c>
      <c r="K3097" s="264">
        <f>K3095/'Summary (banks)'!$K$33</f>
        <v>0</v>
      </c>
      <c r="L3097" s="264">
        <f>L3095/'Summary (banks)'!$L$33</f>
        <v>0</v>
      </c>
      <c r="M3097" s="264">
        <f>M3095/'Summary (banks)'!$M$33</f>
        <v>0</v>
      </c>
      <c r="N3097" s="264">
        <f>N3095/'Summary (banks)'!$N$33</f>
        <v>0</v>
      </c>
      <c r="O3097" s="264">
        <f>O3095/'Summary (banks)'!$O$33</f>
        <v>0</v>
      </c>
      <c r="P3097" s="264">
        <f>P3095/'Summary (banks)'!$P$33</f>
        <v>0</v>
      </c>
      <c r="Q3097" s="264">
        <f>Q3095/'Summary (banks)'!$Q$33</f>
        <v>0</v>
      </c>
      <c r="R3097" s="264">
        <f>R3095/'Summary (banks)'!$R$33</f>
        <v>0</v>
      </c>
      <c r="S3097" s="264">
        <f>S3095/'Summary (banks)'!$S$33</f>
        <v>0</v>
      </c>
      <c r="T3097" s="264">
        <f>T3095/'Summary (banks)'!$T$33</f>
        <v>0</v>
      </c>
      <c r="U3097" s="264">
        <f>U3095/'Summary (banks)'!$U$33</f>
        <v>0</v>
      </c>
      <c r="V3097" s="264">
        <f>V3095/'Summary (banks)'!$V$33</f>
        <v>0</v>
      </c>
      <c r="W3097" s="264">
        <f>W3095/'Summary (banks)'!$W$33</f>
        <v>2.2657387926849006E-3</v>
      </c>
      <c r="X3097" s="264">
        <f>X3095/'Summary (banks)'!$X$33</f>
        <v>0</v>
      </c>
      <c r="Z3097" s="397"/>
    </row>
    <row r="3098" spans="1:26" s="204" customFormat="1" ht="15.75" thickBot="1" x14ac:dyDescent="0.3">
      <c r="A3098" s="683"/>
      <c r="B3098" s="685"/>
      <c r="C3098" s="188" t="s">
        <v>400</v>
      </c>
      <c r="D3098" s="203">
        <f>SUM(E3098:X3098)</f>
        <v>2</v>
      </c>
      <c r="E3098" s="203"/>
      <c r="F3098" s="203"/>
      <c r="G3098" s="203"/>
      <c r="H3098" s="203"/>
      <c r="I3098" s="203"/>
      <c r="J3098" s="188"/>
      <c r="K3098" s="188"/>
      <c r="L3098" s="188"/>
      <c r="M3098" s="188"/>
      <c r="N3098" s="188"/>
      <c r="O3098" s="188"/>
      <c r="P3098" s="188"/>
      <c r="Q3098" s="188"/>
      <c r="R3098" s="188"/>
      <c r="S3098" s="188"/>
      <c r="T3098" s="188"/>
      <c r="U3098" s="188"/>
      <c r="V3098" s="188"/>
      <c r="W3098" s="188">
        <f>'BBVA '!H18</f>
        <v>2</v>
      </c>
      <c r="X3098" s="188"/>
      <c r="Y3098" s="188"/>
      <c r="Z3098" s="404"/>
    </row>
    <row r="3099" spans="1:26" s="23" customFormat="1" x14ac:dyDescent="0.25">
      <c r="A3099" s="683"/>
      <c r="B3099" s="685"/>
      <c r="C3099" s="189" t="s">
        <v>401</v>
      </c>
      <c r="D3099" s="230">
        <f>D3098/'Summary (banks)'!$D$42</f>
        <v>7.1691310264100655E-5</v>
      </c>
      <c r="E3099" s="230">
        <f>E3098/'Summary (banks)'!$E$42</f>
        <v>0</v>
      </c>
      <c r="F3099" s="230">
        <f>F3098/'Summary (banks)'!$F$42</f>
        <v>0</v>
      </c>
      <c r="G3099" s="230">
        <f>G3098/'Summary (banks)'!$G$42</f>
        <v>0</v>
      </c>
      <c r="H3099" s="230">
        <f>H3098/'Summary (banks)'!$H$42</f>
        <v>0</v>
      </c>
      <c r="I3099" s="230">
        <f>I3098/'Summary (banks)'!$I$42</f>
        <v>0</v>
      </c>
      <c r="J3099" s="230">
        <f>J3098/'Summary (banks)'!$J$42</f>
        <v>0</v>
      </c>
      <c r="K3099" s="230">
        <f>K3098/'Summary (banks)'!$K$42</f>
        <v>0</v>
      </c>
      <c r="L3099" s="230">
        <f>L3098/'Summary (banks)'!$L$42</f>
        <v>0</v>
      </c>
      <c r="M3099" s="230">
        <f>M3098/'Summary (banks)'!$M$42</f>
        <v>0</v>
      </c>
      <c r="N3099" s="230">
        <f>N3098/'Summary (banks)'!$N$42</f>
        <v>0</v>
      </c>
      <c r="O3099" s="230">
        <f>O3098/'Summary (banks)'!$O$42</f>
        <v>0</v>
      </c>
      <c r="P3099" s="230">
        <f>P3098/'Summary (banks)'!$P$42</f>
        <v>0</v>
      </c>
      <c r="Q3099" s="230">
        <f>Q3098/'Summary (banks)'!$Q$42</f>
        <v>0</v>
      </c>
      <c r="R3099" s="230">
        <f>R3098/'Summary (banks)'!$R$42</f>
        <v>0</v>
      </c>
      <c r="S3099" s="230">
        <f>S3098/'Summary (banks)'!$S$42</f>
        <v>0</v>
      </c>
      <c r="T3099" s="230">
        <f>T3098/'Summary (banks)'!$T$42</f>
        <v>0</v>
      </c>
      <c r="U3099" s="230">
        <f>U3098/'Summary (banks)'!$U$42</f>
        <v>0</v>
      </c>
      <c r="V3099" s="230">
        <f>V3098/'Summary (banks)'!$V$42</f>
        <v>0</v>
      </c>
      <c r="W3099" s="230">
        <f>W3098/'Summary (banks)'!$W$42</f>
        <v>1.5698587127158557E-3</v>
      </c>
      <c r="X3099" s="230">
        <f>X3098/'Summary (banks)'!$X$42</f>
        <v>0</v>
      </c>
      <c r="Y3099" s="204"/>
      <c r="Z3099" s="397"/>
    </row>
    <row r="3100" spans="1:26" s="360" customFormat="1" ht="15.75" thickBot="1" x14ac:dyDescent="0.3">
      <c r="A3100" s="683"/>
      <c r="B3100" s="685"/>
      <c r="C3100" s="359" t="s">
        <v>402</v>
      </c>
      <c r="D3100" s="264">
        <f>D3098/'Summary (banks)'!$D$46</f>
        <v>1.0731838440559852E-4</v>
      </c>
      <c r="E3100" s="264">
        <f>E3098/'Summary (banks)'!$E$46</f>
        <v>0</v>
      </c>
      <c r="F3100" s="264">
        <f>F3098/'Summary (banks)'!$F$46</f>
        <v>0</v>
      </c>
      <c r="G3100" s="264">
        <f>G3098/'Summary (banks)'!$G$46</f>
        <v>0</v>
      </c>
      <c r="H3100" s="264">
        <f>H3098/'Summary (banks)'!$H$46</f>
        <v>0</v>
      </c>
      <c r="I3100" s="264">
        <f>I3098/'Summary (banks)'!$I$46</f>
        <v>0</v>
      </c>
      <c r="J3100" s="264">
        <f>J3098/'Summary (banks)'!$J$46</f>
        <v>0</v>
      </c>
      <c r="K3100" s="264">
        <f>K3098/'Summary (banks)'!$K$46</f>
        <v>0</v>
      </c>
      <c r="L3100" s="264">
        <f>L3098/'Summary (banks)'!$L$46</f>
        <v>0</v>
      </c>
      <c r="M3100" s="264">
        <f>M3098/'Summary (banks)'!$M$46</f>
        <v>0</v>
      </c>
      <c r="N3100" s="264">
        <f>N3098/'Summary (banks)'!$N$46</f>
        <v>0</v>
      </c>
      <c r="O3100" s="264">
        <f>O3098/'Summary (banks)'!$O$46</f>
        <v>0</v>
      </c>
      <c r="P3100" s="264">
        <f>P3098/'Summary (banks)'!$P$46</f>
        <v>0</v>
      </c>
      <c r="Q3100" s="264">
        <f>Q3098/'Summary (banks)'!$Q$46</f>
        <v>0</v>
      </c>
      <c r="R3100" s="264">
        <f>R3098/'Summary (banks)'!$R$46</f>
        <v>0</v>
      </c>
      <c r="S3100" s="264">
        <f>S3098/'Summary (banks)'!$S$46</f>
        <v>0</v>
      </c>
      <c r="T3100" s="264">
        <f>T3098/'Summary (banks)'!$T$46</f>
        <v>0</v>
      </c>
      <c r="U3100" s="264">
        <f>U3098/'Summary (banks)'!$U$46</f>
        <v>0</v>
      </c>
      <c r="V3100" s="264">
        <f>V3098/'Summary (banks)'!$V$46</f>
        <v>0</v>
      </c>
      <c r="W3100" s="264">
        <f>W3098/'Summary (banks)'!$W$46</f>
        <v>1.2376237623762376E-3</v>
      </c>
      <c r="X3100" s="264">
        <f>X3098/'Summary (banks)'!$X$46</f>
        <v>0</v>
      </c>
      <c r="Z3100" s="397"/>
    </row>
    <row r="3101" spans="1:26" s="204" customFormat="1" ht="15.75" thickBot="1" x14ac:dyDescent="0.3">
      <c r="A3101" s="683"/>
      <c r="B3101" s="685"/>
      <c r="C3101" s="188" t="s">
        <v>3</v>
      </c>
      <c r="D3101" s="188">
        <f>SUM(E3101:X3101)</f>
        <v>482</v>
      </c>
      <c r="E3101" s="188"/>
      <c r="F3101" s="188"/>
      <c r="G3101" s="188"/>
      <c r="H3101" s="188"/>
      <c r="I3101" s="188"/>
      <c r="J3101" s="188"/>
      <c r="K3101" s="188"/>
      <c r="L3101" s="188"/>
      <c r="M3101" s="188"/>
      <c r="N3101" s="188"/>
      <c r="O3101" s="188"/>
      <c r="P3101" s="188"/>
      <c r="Q3101" s="188"/>
      <c r="R3101" s="188"/>
      <c r="S3101" s="188"/>
      <c r="T3101" s="188"/>
      <c r="U3101" s="188"/>
      <c r="V3101" s="188"/>
      <c r="W3101" s="188">
        <f>'BBVA '!F18</f>
        <v>482</v>
      </c>
      <c r="X3101" s="188"/>
      <c r="Y3101" s="188"/>
      <c r="Z3101" s="404"/>
    </row>
    <row r="3102" spans="1:26" s="23" customFormat="1" x14ac:dyDescent="0.25">
      <c r="A3102" s="683"/>
      <c r="B3102" s="685"/>
      <c r="C3102" s="189" t="s">
        <v>337</v>
      </c>
      <c r="D3102" s="230">
        <f>D3101/'Summary (banks)'!$D$16</f>
        <v>2.2978488892617995E-4</v>
      </c>
      <c r="E3102" s="230">
        <f>E3101/'Summary (banks)'!$E$16</f>
        <v>0</v>
      </c>
      <c r="F3102" s="230">
        <f>F3101/'Summary (banks)'!$F$16</f>
        <v>0</v>
      </c>
      <c r="G3102" s="230">
        <f>G3101/'Summary (banks)'!$G$16</f>
        <v>0</v>
      </c>
      <c r="H3102" s="230">
        <f>H3101/'Summary (banks)'!$H$16</f>
        <v>0</v>
      </c>
      <c r="I3102" s="230">
        <f>I3101/'Summary (banks)'!$I$16</f>
        <v>0</v>
      </c>
      <c r="J3102" s="230">
        <f>J3101/'Summary (banks)'!$J$16</f>
        <v>0</v>
      </c>
      <c r="K3102" s="230">
        <f>K3101/'Summary (banks)'!$K$16</f>
        <v>0</v>
      </c>
      <c r="L3102" s="230">
        <f>L3101/'Summary (banks)'!$L$16</f>
        <v>0</v>
      </c>
      <c r="M3102" s="230">
        <f>M3101/'Summary (banks)'!$M$16</f>
        <v>0</v>
      </c>
      <c r="N3102" s="230">
        <f>N3101/'Summary (banks)'!$N$16</f>
        <v>0</v>
      </c>
      <c r="O3102" s="230">
        <f>O3101/'Summary (banks)'!$O$16</f>
        <v>0</v>
      </c>
      <c r="P3102" s="230">
        <f>P3101/'Summary (banks)'!$P$16</f>
        <v>0</v>
      </c>
      <c r="Q3102" s="230">
        <f>Q3101/'Summary (banks)'!$Q$16</f>
        <v>0</v>
      </c>
      <c r="R3102" s="230">
        <f>R3101/'Summary (banks)'!$R$16</f>
        <v>0</v>
      </c>
      <c r="S3102" s="230">
        <f>S3101/'Summary (banks)'!$S$16</f>
        <v>0</v>
      </c>
      <c r="T3102" s="230">
        <f>T3101/'Summary (banks)'!$T$16</f>
        <v>0</v>
      </c>
      <c r="U3102" s="230">
        <f>U3101/'Summary (banks)'!$U$16</f>
        <v>0</v>
      </c>
      <c r="V3102" s="230">
        <f>V3101/'Summary (banks)'!$V$16</f>
        <v>0</v>
      </c>
      <c r="W3102" s="230">
        <f>W3101/'Summary (banks)'!$W$16</f>
        <v>3.4935637249217211E-3</v>
      </c>
      <c r="X3102" s="230">
        <f>X3101/'Summary (banks)'!$X$16</f>
        <v>0</v>
      </c>
      <c r="Y3102" s="204"/>
      <c r="Z3102" s="397"/>
    </row>
    <row r="3103" spans="1:26" s="365" customFormat="1" ht="15.75" thickBot="1" x14ac:dyDescent="0.3">
      <c r="A3103" s="683"/>
      <c r="B3103" s="685"/>
      <c r="C3103" s="359" t="s">
        <v>338</v>
      </c>
      <c r="D3103" s="264">
        <f>D3101/'Summary (banks)'!$D$20</f>
        <v>4.111754413951302E-4</v>
      </c>
      <c r="E3103" s="264">
        <f>E3101/'Summary (banks)'!$E$20</f>
        <v>0</v>
      </c>
      <c r="F3103" s="264">
        <f>F3101/'Summary (banks)'!$F$20</f>
        <v>0</v>
      </c>
      <c r="G3103" s="264">
        <f>G3101/'Summary (banks)'!$G$20</f>
        <v>0</v>
      </c>
      <c r="H3103" s="264">
        <f>H3101/'Summary (banks)'!$H$20</f>
        <v>0</v>
      </c>
      <c r="I3103" s="264">
        <f>I3101/'Summary (banks)'!$I$20</f>
        <v>0</v>
      </c>
      <c r="J3103" s="264">
        <f>J3101/'Summary (banks)'!$J$20</f>
        <v>0</v>
      </c>
      <c r="K3103" s="264">
        <f>K3101/'Summary (banks)'!$K$20</f>
        <v>0</v>
      </c>
      <c r="L3103" s="264">
        <f>L3101/'Summary (banks)'!$L$20</f>
        <v>0</v>
      </c>
      <c r="M3103" s="264">
        <f>M3101/'Summary (banks)'!$M$20</f>
        <v>0</v>
      </c>
      <c r="N3103" s="264">
        <f>N3101/'Summary (banks)'!$N$20</f>
        <v>0</v>
      </c>
      <c r="O3103" s="264">
        <f>O3101/'Summary (banks)'!$O$20</f>
        <v>0</v>
      </c>
      <c r="P3103" s="264">
        <f>P3101/'Summary (banks)'!$P$20</f>
        <v>0</v>
      </c>
      <c r="Q3103" s="264">
        <f>Q3101/'Summary (banks)'!$Q$20</f>
        <v>0</v>
      </c>
      <c r="R3103" s="264">
        <f>R3101/'Summary (banks)'!$R$20</f>
        <v>0</v>
      </c>
      <c r="S3103" s="264">
        <f>S3101/'Summary (banks)'!$S$20</f>
        <v>0</v>
      </c>
      <c r="T3103" s="264">
        <f>T3101/'Summary (banks)'!$T$20</f>
        <v>0</v>
      </c>
      <c r="U3103" s="264">
        <f>U3101/'Summary (banks)'!$U$20</f>
        <v>0</v>
      </c>
      <c r="V3103" s="264">
        <f>V3101/'Summary (banks)'!$V$20</f>
        <v>0</v>
      </c>
      <c r="W3103" s="264">
        <f>W3101/'Summary (banks)'!$W$20</f>
        <v>4.5876362251939277E-3</v>
      </c>
      <c r="X3103" s="264">
        <f>X3101/'Summary (banks)'!$X$20</f>
        <v>0</v>
      </c>
      <c r="Y3103" s="360"/>
      <c r="Z3103" s="397"/>
    </row>
    <row r="3104" spans="1:26" s="230" customFormat="1" ht="15" customHeight="1" thickTop="1" thickBot="1" x14ac:dyDescent="0.3">
      <c r="A3104" s="683"/>
      <c r="B3104" s="685"/>
      <c r="C3104" s="190" t="s">
        <v>405</v>
      </c>
      <c r="D3104" s="188"/>
      <c r="E3104" s="190"/>
      <c r="F3104" s="190"/>
      <c r="G3104" s="190"/>
      <c r="H3104" s="188"/>
      <c r="I3104" s="188"/>
      <c r="J3104" s="190"/>
      <c r="K3104" s="190"/>
      <c r="L3104" s="190"/>
      <c r="M3104" s="190"/>
      <c r="N3104" s="190"/>
      <c r="O3104" s="190"/>
      <c r="P3104" s="188"/>
      <c r="Q3104" s="188"/>
      <c r="R3104" s="190"/>
      <c r="S3104" s="190"/>
      <c r="T3104" s="188"/>
      <c r="U3104" s="188"/>
      <c r="V3104" s="188"/>
      <c r="W3104" s="188"/>
      <c r="X3104" s="188"/>
      <c r="Y3104" s="190"/>
      <c r="Z3104" s="405"/>
    </row>
    <row r="3105" spans="1:26" s="204" customFormat="1" ht="15.75" thickBot="1" x14ac:dyDescent="0.3">
      <c r="A3105" s="683"/>
      <c r="B3105" s="686"/>
      <c r="C3105" s="191" t="s">
        <v>406</v>
      </c>
      <c r="D3105" s="192"/>
      <c r="E3105" s="192"/>
      <c r="F3105" s="192"/>
      <c r="G3105" s="192"/>
      <c r="H3105" s="192"/>
      <c r="I3105" s="192"/>
      <c r="J3105" s="192"/>
      <c r="K3105" s="192"/>
      <c r="L3105" s="192"/>
      <c r="M3105" s="192"/>
      <c r="N3105" s="192"/>
      <c r="O3105" s="192"/>
      <c r="P3105" s="192"/>
      <c r="Q3105" s="192"/>
      <c r="R3105" s="192"/>
      <c r="S3105" s="192"/>
      <c r="T3105" s="192"/>
      <c r="U3105" s="192"/>
      <c r="V3105" s="192"/>
      <c r="W3105" s="192"/>
      <c r="X3105" s="192"/>
      <c r="Y3105" s="192"/>
      <c r="Z3105" s="398"/>
    </row>
    <row r="3106" spans="1:26" s="23" customFormat="1" ht="16.5" thickTop="1" thickBot="1" x14ac:dyDescent="0.3">
      <c r="A3106" s="683"/>
      <c r="B3106" s="687" t="s">
        <v>82</v>
      </c>
      <c r="C3106" s="200" t="s">
        <v>91</v>
      </c>
      <c r="D3106" s="200">
        <f>D3098/D3095</f>
        <v>0.14285714285714285</v>
      </c>
      <c r="E3106" s="200" t="e">
        <f>E3098/E3095</f>
        <v>#DIV/0!</v>
      </c>
      <c r="F3106" s="200" t="e">
        <f t="shared" ref="F3106:X3106" si="225">F3098/F3095</f>
        <v>#DIV/0!</v>
      </c>
      <c r="G3106" s="200" t="e">
        <f t="shared" si="225"/>
        <v>#DIV/0!</v>
      </c>
      <c r="H3106" s="200" t="e">
        <f t="shared" si="225"/>
        <v>#DIV/0!</v>
      </c>
      <c r="I3106" s="200" t="e">
        <f t="shared" si="225"/>
        <v>#DIV/0!</v>
      </c>
      <c r="J3106" s="200" t="e">
        <f t="shared" si="225"/>
        <v>#DIV/0!</v>
      </c>
      <c r="K3106" s="200" t="e">
        <f t="shared" si="225"/>
        <v>#DIV/0!</v>
      </c>
      <c r="L3106" s="200" t="e">
        <f t="shared" si="225"/>
        <v>#DIV/0!</v>
      </c>
      <c r="M3106" s="200" t="e">
        <f t="shared" si="225"/>
        <v>#DIV/0!</v>
      </c>
      <c r="N3106" s="200" t="e">
        <f t="shared" si="225"/>
        <v>#DIV/0!</v>
      </c>
      <c r="O3106" s="200" t="e">
        <f t="shared" si="225"/>
        <v>#DIV/0!</v>
      </c>
      <c r="P3106" s="200" t="e">
        <f t="shared" si="225"/>
        <v>#DIV/0!</v>
      </c>
      <c r="Q3106" s="200" t="e">
        <f t="shared" si="225"/>
        <v>#DIV/0!</v>
      </c>
      <c r="R3106" s="200" t="e">
        <f t="shared" si="225"/>
        <v>#DIV/0!</v>
      </c>
      <c r="S3106" s="200" t="e">
        <f t="shared" si="225"/>
        <v>#DIV/0!</v>
      </c>
      <c r="T3106" s="200" t="e">
        <f t="shared" si="225"/>
        <v>#DIV/0!</v>
      </c>
      <c r="U3106" s="200" t="e">
        <f t="shared" si="225"/>
        <v>#DIV/0!</v>
      </c>
      <c r="V3106" s="200" t="e">
        <f t="shared" si="225"/>
        <v>#DIV/0!</v>
      </c>
      <c r="W3106" s="200">
        <f t="shared" si="225"/>
        <v>0.14285714285714285</v>
      </c>
      <c r="X3106" s="200" t="e">
        <f t="shared" si="225"/>
        <v>#DIV/0!</v>
      </c>
      <c r="Y3106" s="200"/>
      <c r="Z3106" s="406" t="e">
        <f>MEDIAN(E3106:X3106)</f>
        <v>#DIV/0!</v>
      </c>
    </row>
    <row r="3107" spans="1:26" s="204" customFormat="1" ht="15.75" thickBot="1" x14ac:dyDescent="0.3">
      <c r="A3107" s="683"/>
      <c r="B3107" s="688"/>
      <c r="C3107" s="193" t="s">
        <v>407</v>
      </c>
      <c r="Z3107" s="397"/>
    </row>
    <row r="3108" spans="1:26" s="204" customFormat="1" ht="15.75" thickBot="1" x14ac:dyDescent="0.3">
      <c r="A3108" s="683"/>
      <c r="B3108" s="688"/>
      <c r="C3108" s="188" t="s">
        <v>497</v>
      </c>
      <c r="D3108" s="233">
        <f t="shared" ref="D3108:X3108" si="226">D3095/D3101</f>
        <v>2.9045643153526972E-2</v>
      </c>
      <c r="E3108" s="188" t="e">
        <f t="shared" si="226"/>
        <v>#DIV/0!</v>
      </c>
      <c r="F3108" s="188" t="e">
        <f t="shared" si="226"/>
        <v>#DIV/0!</v>
      </c>
      <c r="G3108" s="188" t="e">
        <f t="shared" si="226"/>
        <v>#DIV/0!</v>
      </c>
      <c r="H3108" s="188" t="e">
        <f t="shared" si="226"/>
        <v>#DIV/0!</v>
      </c>
      <c r="I3108" s="188" t="e">
        <f t="shared" si="226"/>
        <v>#DIV/0!</v>
      </c>
      <c r="J3108" s="188" t="e">
        <f t="shared" si="226"/>
        <v>#DIV/0!</v>
      </c>
      <c r="K3108" s="188" t="e">
        <f t="shared" si="226"/>
        <v>#DIV/0!</v>
      </c>
      <c r="L3108" s="188" t="e">
        <f t="shared" si="226"/>
        <v>#DIV/0!</v>
      </c>
      <c r="M3108" s="188" t="e">
        <f t="shared" si="226"/>
        <v>#DIV/0!</v>
      </c>
      <c r="N3108" s="188" t="e">
        <f t="shared" si="226"/>
        <v>#DIV/0!</v>
      </c>
      <c r="O3108" s="188" t="e">
        <f t="shared" si="226"/>
        <v>#DIV/0!</v>
      </c>
      <c r="P3108" s="188" t="e">
        <f t="shared" si="226"/>
        <v>#DIV/0!</v>
      </c>
      <c r="Q3108" s="188" t="e">
        <f t="shared" si="226"/>
        <v>#DIV/0!</v>
      </c>
      <c r="R3108" s="188" t="e">
        <f t="shared" si="226"/>
        <v>#DIV/0!</v>
      </c>
      <c r="S3108" s="188" t="e">
        <f t="shared" si="226"/>
        <v>#DIV/0!</v>
      </c>
      <c r="T3108" s="188" t="e">
        <f t="shared" si="226"/>
        <v>#DIV/0!</v>
      </c>
      <c r="U3108" s="188" t="e">
        <f t="shared" si="226"/>
        <v>#DIV/0!</v>
      </c>
      <c r="V3108" s="188" t="e">
        <f t="shared" si="226"/>
        <v>#DIV/0!</v>
      </c>
      <c r="W3108" s="188">
        <f t="shared" si="226"/>
        <v>2.9045643153526972E-2</v>
      </c>
      <c r="X3108" s="188" t="e">
        <f t="shared" si="226"/>
        <v>#DIV/0!</v>
      </c>
      <c r="Y3108" s="188"/>
      <c r="Z3108" s="404"/>
    </row>
    <row r="3109" spans="1:26" s="204" customFormat="1" x14ac:dyDescent="0.25">
      <c r="A3109" s="683"/>
      <c r="B3109" s="688"/>
      <c r="C3109" s="189" t="s">
        <v>445</v>
      </c>
      <c r="D3109" s="234">
        <f>D3108/'Summary (banks)'!$D$81</f>
        <v>0.64596409035385671</v>
      </c>
      <c r="E3109" s="230" t="e">
        <f>E3108/'Summary (banks)'!$E$81</f>
        <v>#DIV/0!</v>
      </c>
      <c r="F3109" s="230" t="e">
        <f>F3108/'Summary (banks)'!$F$81</f>
        <v>#DIV/0!</v>
      </c>
      <c r="G3109" s="230" t="e">
        <f>G3108/'Summary (banks)'!$G$81</f>
        <v>#DIV/0!</v>
      </c>
      <c r="H3109" s="230" t="e">
        <f>H3108/'Summary (banks)'!$H$81</f>
        <v>#DIV/0!</v>
      </c>
      <c r="I3109" s="230" t="e">
        <f>I3108/'Summary (banks)'!$I$81</f>
        <v>#DIV/0!</v>
      </c>
      <c r="J3109" s="230" t="e">
        <f>J3108/'Summary (banks)'!$J$81</f>
        <v>#DIV/0!</v>
      </c>
      <c r="K3109" s="230" t="e">
        <f>K3108/'Summary (banks)'!$K$81</f>
        <v>#DIV/0!</v>
      </c>
      <c r="L3109" s="230" t="e">
        <f>L3108/'Summary (banks)'!$L$81</f>
        <v>#DIV/0!</v>
      </c>
      <c r="M3109" s="230" t="e">
        <f>M3108/'Summary (banks)'!$M$81</f>
        <v>#DIV/0!</v>
      </c>
      <c r="N3109" s="230" t="e">
        <f>N3108/'Summary (banks)'!$N$81</f>
        <v>#DIV/0!</v>
      </c>
      <c r="O3109" s="230" t="e">
        <f>O3108/'Summary (banks)'!$O$81</f>
        <v>#DIV/0!</v>
      </c>
      <c r="P3109" s="230" t="e">
        <f>P3108/'Summary (banks)'!$P$81</f>
        <v>#DIV/0!</v>
      </c>
      <c r="Q3109" s="230" t="e">
        <f>Q3108/'Summary (banks)'!$Q$81</f>
        <v>#DIV/0!</v>
      </c>
      <c r="R3109" s="230" t="e">
        <f>R3108/'Summary (banks)'!$R$81</f>
        <v>#DIV/0!</v>
      </c>
      <c r="S3109" s="230" t="e">
        <f>S3108/'Summary (banks)'!$S$81</f>
        <v>#DIV/0!</v>
      </c>
      <c r="T3109" s="230" t="e">
        <f>T3108/'Summary (banks)'!$T$81</f>
        <v>#DIV/0!</v>
      </c>
      <c r="U3109" s="230" t="e">
        <f>U3108/'Summary (banks)'!$U$81</f>
        <v>#DIV/0!</v>
      </c>
      <c r="V3109" s="230" t="e">
        <f>V3108/'Summary (banks)'!$V$81</f>
        <v>#DIV/0!</v>
      </c>
      <c r="W3109" s="230">
        <f>W3108/'Summary (banks)'!$W$81</f>
        <v>0.87059945570406461</v>
      </c>
      <c r="X3109" s="230" t="e">
        <f>X3108/'Summary (banks)'!$X$81</f>
        <v>#DIV/0!</v>
      </c>
      <c r="Z3109" s="397"/>
    </row>
    <row r="3110" spans="1:26" s="364" customFormat="1" x14ac:dyDescent="0.25">
      <c r="A3110" s="683"/>
      <c r="B3110" s="688"/>
      <c r="C3110" s="359" t="s">
        <v>446</v>
      </c>
      <c r="D3110" s="363">
        <f>D3108/'Summary (banks)'!$D$84</f>
        <v>0.50304141788447065</v>
      </c>
      <c r="E3110" s="264" t="e">
        <f>E3108/'Summary (banks)'!$E$84</f>
        <v>#DIV/0!</v>
      </c>
      <c r="F3110" s="264" t="e">
        <f>F3108/'Summary (banks)'!$F$84</f>
        <v>#DIV/0!</v>
      </c>
      <c r="G3110" s="264" t="e">
        <f>G3108/'Summary (banks)'!$G$84</f>
        <v>#DIV/0!</v>
      </c>
      <c r="H3110" s="264" t="e">
        <f>H3108/'Summary (banks)'!$H$84</f>
        <v>#DIV/0!</v>
      </c>
      <c r="I3110" s="264" t="e">
        <f>I3108/'Summary (banks)'!$I$84</f>
        <v>#DIV/0!</v>
      </c>
      <c r="J3110" s="264" t="e">
        <f>J3108/'Summary (banks)'!$J$84</f>
        <v>#DIV/0!</v>
      </c>
      <c r="K3110" s="264" t="e">
        <f>K3108/'Summary (banks)'!$K$84</f>
        <v>#DIV/0!</v>
      </c>
      <c r="L3110" s="264" t="e">
        <f>L3108/'Summary (banks)'!$L$84</f>
        <v>#DIV/0!</v>
      </c>
      <c r="M3110" s="264" t="e">
        <f>M3108/'Summary (banks)'!$M$84</f>
        <v>#DIV/0!</v>
      </c>
      <c r="N3110" s="264" t="e">
        <f>N3108/'Summary (banks)'!$N$84</f>
        <v>#DIV/0!</v>
      </c>
      <c r="O3110" s="264" t="e">
        <f>O3108/'Summary (banks)'!$O$84</f>
        <v>#DIV/0!</v>
      </c>
      <c r="P3110" s="264" t="e">
        <f>P3108/'Summary (banks)'!$P$84</f>
        <v>#DIV/0!</v>
      </c>
      <c r="Q3110" s="264" t="e">
        <f>Q3108/'Summary (banks)'!$Q$84</f>
        <v>#DIV/0!</v>
      </c>
      <c r="R3110" s="264" t="e">
        <f>R3108/'Summary (banks)'!$R$84</f>
        <v>#DIV/0!</v>
      </c>
      <c r="S3110" s="264" t="e">
        <f>S3108/'Summary (banks)'!$S$84</f>
        <v>#DIV/0!</v>
      </c>
      <c r="T3110" s="264" t="e">
        <f>T3108/'Summary (banks)'!$T$84</f>
        <v>#DIV/0!</v>
      </c>
      <c r="U3110" s="264" t="e">
        <f>U3108/'Summary (banks)'!$U$84</f>
        <v>#DIV/0!</v>
      </c>
      <c r="V3110" s="264" t="e">
        <f>V3108/'Summary (banks)'!$V$84</f>
        <v>#DIV/0!</v>
      </c>
      <c r="W3110" s="264">
        <f>W3108/'Summary (banks)'!$W$84</f>
        <v>0.49387934907352504</v>
      </c>
      <c r="X3110" s="264" t="e">
        <f>X3108/'Summary (banks)'!$X$84</f>
        <v>#DIV/0!</v>
      </c>
      <c r="Y3110" s="360"/>
      <c r="Z3110" s="397"/>
    </row>
    <row r="3111" spans="1:26" s="204" customFormat="1" ht="15.75" thickBot="1" x14ac:dyDescent="0.3">
      <c r="A3111" s="683"/>
      <c r="B3111" s="688"/>
      <c r="C3111" s="372" t="s">
        <v>447</v>
      </c>
      <c r="D3111" s="234">
        <f>D3108/'Summary (banks)'!$D$92</f>
        <v>0.69542800512746406</v>
      </c>
      <c r="E3111" s="230" t="e">
        <f>E3108/'Summary (banks)'!$E$86</f>
        <v>#DIV/0!</v>
      </c>
      <c r="F3111" s="230" t="e">
        <f>F3108/'Summary (banks)'!$F$86</f>
        <v>#DIV/0!</v>
      </c>
      <c r="G3111" s="230" t="e">
        <f>G3108/'Summary (banks)'!$G$86</f>
        <v>#DIV/0!</v>
      </c>
      <c r="H3111" s="230" t="e">
        <f>H3108/'Summary (banks)'!$H$86</f>
        <v>#DIV/0!</v>
      </c>
      <c r="I3111" s="230" t="e">
        <f>I3108/'Summary (banks)'!$I$86</f>
        <v>#DIV/0!</v>
      </c>
      <c r="J3111" s="230" t="e">
        <f>J3108/'Summary (banks)'!$J$86</f>
        <v>#DIV/0!</v>
      </c>
      <c r="K3111" s="230" t="e">
        <f>K3108/'Summary (banks)'!$K$86</f>
        <v>#DIV/0!</v>
      </c>
      <c r="L3111" s="230" t="e">
        <f>L3108/'Summary (banks)'!$L$86</f>
        <v>#DIV/0!</v>
      </c>
      <c r="M3111" s="230" t="e">
        <f>M3108/'Summary (banks)'!$M$86</f>
        <v>#DIV/0!</v>
      </c>
      <c r="N3111" s="230" t="e">
        <f>N3108/'Summary (banks)'!$N$86</f>
        <v>#DIV/0!</v>
      </c>
      <c r="O3111" s="230" t="e">
        <f>O3108/'Summary (banks)'!$O$86</f>
        <v>#DIV/0!</v>
      </c>
      <c r="P3111" s="230" t="e">
        <f>P3108/'Summary (banks)'!$P$86</f>
        <v>#DIV/0!</v>
      </c>
      <c r="Q3111" s="230" t="e">
        <f>Q3108/'Summary (banks)'!$Q$86</f>
        <v>#DIV/0!</v>
      </c>
      <c r="R3111" s="230" t="e">
        <f>R3108/'Summary (banks)'!$R$86</f>
        <v>#DIV/0!</v>
      </c>
      <c r="S3111" s="230" t="e">
        <f>S3108/'Summary (banks)'!$S$86</f>
        <v>#DIV/0!</v>
      </c>
      <c r="T3111" s="230" t="e">
        <f>T3108/'Summary (banks)'!$T$86</f>
        <v>#DIV/0!</v>
      </c>
      <c r="U3111" s="230" t="e">
        <f>U3108/'Summary (banks)'!$U$86</f>
        <v>#DIV/0!</v>
      </c>
      <c r="V3111" s="230" t="e">
        <f>V3108/'Summary (banks)'!$V$86</f>
        <v>#DIV/0!</v>
      </c>
      <c r="W3111" s="230">
        <f>W3108/'Summary (banks)'!$W$86</f>
        <v>3.0627017058552326</v>
      </c>
      <c r="X3111" s="230" t="e">
        <f>X3108/'Summary (banks)'!$X$86</f>
        <v>#DIV/0!</v>
      </c>
      <c r="Z3111" s="397"/>
    </row>
    <row r="3112" spans="1:26" s="230" customFormat="1" ht="15.75" thickBot="1" x14ac:dyDescent="0.3">
      <c r="A3112" s="683"/>
      <c r="B3112" s="688"/>
      <c r="C3112" s="201" t="s">
        <v>498</v>
      </c>
      <c r="D3112" s="201">
        <f t="shared" ref="D3112:X3112" si="227">D3095/D3092</f>
        <v>0.17948717948717949</v>
      </c>
      <c r="E3112" s="201" t="e">
        <f t="shared" si="227"/>
        <v>#DIV/0!</v>
      </c>
      <c r="F3112" s="201" t="e">
        <f t="shared" si="227"/>
        <v>#DIV/0!</v>
      </c>
      <c r="G3112" s="201" t="e">
        <f t="shared" si="227"/>
        <v>#DIV/0!</v>
      </c>
      <c r="H3112" s="201" t="e">
        <f t="shared" si="227"/>
        <v>#DIV/0!</v>
      </c>
      <c r="I3112" s="201" t="e">
        <f t="shared" si="227"/>
        <v>#DIV/0!</v>
      </c>
      <c r="J3112" s="201" t="e">
        <f t="shared" si="227"/>
        <v>#DIV/0!</v>
      </c>
      <c r="K3112" s="201" t="e">
        <f t="shared" si="227"/>
        <v>#DIV/0!</v>
      </c>
      <c r="L3112" s="201" t="e">
        <f t="shared" si="227"/>
        <v>#DIV/0!</v>
      </c>
      <c r="M3112" s="201" t="e">
        <f t="shared" si="227"/>
        <v>#DIV/0!</v>
      </c>
      <c r="N3112" s="201" t="e">
        <f t="shared" si="227"/>
        <v>#DIV/0!</v>
      </c>
      <c r="O3112" s="201" t="e">
        <f t="shared" si="227"/>
        <v>#DIV/0!</v>
      </c>
      <c r="P3112" s="201" t="e">
        <f t="shared" si="227"/>
        <v>#DIV/0!</v>
      </c>
      <c r="Q3112" s="201" t="e">
        <f t="shared" si="227"/>
        <v>#DIV/0!</v>
      </c>
      <c r="R3112" s="201" t="e">
        <f t="shared" si="227"/>
        <v>#DIV/0!</v>
      </c>
      <c r="S3112" s="201" t="e">
        <f t="shared" si="227"/>
        <v>#DIV/0!</v>
      </c>
      <c r="T3112" s="201" t="e">
        <f t="shared" si="227"/>
        <v>#DIV/0!</v>
      </c>
      <c r="U3112" s="201" t="e">
        <f t="shared" si="227"/>
        <v>#DIV/0!</v>
      </c>
      <c r="V3112" s="201" t="e">
        <f t="shared" si="227"/>
        <v>#DIV/0!</v>
      </c>
      <c r="W3112" s="201">
        <f t="shared" si="227"/>
        <v>0.17948717948717949</v>
      </c>
      <c r="X3112" s="201" t="e">
        <f t="shared" si="227"/>
        <v>#DIV/0!</v>
      </c>
      <c r="Y3112" s="201"/>
      <c r="Z3112" s="407"/>
    </row>
    <row r="3113" spans="1:26" s="230" customFormat="1" x14ac:dyDescent="0.25">
      <c r="A3113" s="683"/>
      <c r="B3113" s="688"/>
      <c r="C3113" s="382" t="s">
        <v>445</v>
      </c>
      <c r="D3113" s="230">
        <f>D3112/'Summary (banks)'!$D$94</f>
        <v>0.92943174273100948</v>
      </c>
      <c r="E3113" s="230" t="e">
        <f>E3112/'Summary (banks)'!$E$94</f>
        <v>#DIV/0!</v>
      </c>
      <c r="F3113" s="230" t="e">
        <f>F3112/'Summary (banks)'!$F$94</f>
        <v>#DIV/0!</v>
      </c>
      <c r="G3113" s="230" t="e">
        <f>G3112/'Summary (banks)'!$G$94</f>
        <v>#DIV/0!</v>
      </c>
      <c r="H3113" s="230" t="e">
        <f>H3112/'Summary (banks)'!$H$94</f>
        <v>#DIV/0!</v>
      </c>
      <c r="I3113" s="230" t="e">
        <f>I3112/'Summary (banks)'!$I$94</f>
        <v>#DIV/0!</v>
      </c>
      <c r="J3113" s="230" t="e">
        <f>J3112/'Summary (banks)'!$J$94</f>
        <v>#DIV/0!</v>
      </c>
      <c r="K3113" s="230" t="e">
        <f>K3112/'Summary (banks)'!$K$94</f>
        <v>#DIV/0!</v>
      </c>
      <c r="L3113" s="230" t="e">
        <f>L3112/'Summary (banks)'!$L$94</f>
        <v>#DIV/0!</v>
      </c>
      <c r="M3113" s="230" t="e">
        <f>M3112/'Summary (banks)'!$M$94</f>
        <v>#DIV/0!</v>
      </c>
      <c r="N3113" s="230" t="e">
        <f>N3112/'Summary (banks)'!$N$94</f>
        <v>#DIV/0!</v>
      </c>
      <c r="O3113" s="230" t="e">
        <f>O3112/'Summary (banks)'!$O$94</f>
        <v>#DIV/0!</v>
      </c>
      <c r="P3113" s="230" t="e">
        <f>P3112/'Summary (banks)'!$P$94</f>
        <v>#DIV/0!</v>
      </c>
      <c r="Q3113" s="230" t="e">
        <f>Q3112/'Summary (banks)'!$Q$94</f>
        <v>#DIV/0!</v>
      </c>
      <c r="R3113" s="230" t="e">
        <f>R3112/'Summary (banks)'!$R$94</f>
        <v>#DIV/0!</v>
      </c>
      <c r="S3113" s="230" t="e">
        <f>S3112/'Summary (banks)'!$S$94</f>
        <v>#DIV/0!</v>
      </c>
      <c r="T3113" s="230" t="e">
        <f>T3112/'Summary (banks)'!$T$94</f>
        <v>#DIV/0!</v>
      </c>
      <c r="U3113" s="230" t="e">
        <f>U3112/'Summary (banks)'!$U$94</f>
        <v>#DIV/0!</v>
      </c>
      <c r="V3113" s="230" t="e">
        <f>V3112/'Summary (banks)'!$V$94</f>
        <v>#DIV/0!</v>
      </c>
      <c r="W3113" s="230">
        <f>W3112/'Summary (banks)'!$W$94</f>
        <v>0.91096664939810712</v>
      </c>
      <c r="X3113" s="230" t="e">
        <f>X3112/'Summary (banks)'!$X$94</f>
        <v>#DIV/0!</v>
      </c>
      <c r="Z3113" s="399"/>
    </row>
    <row r="3114" spans="1:26" s="386" customFormat="1" x14ac:dyDescent="0.25">
      <c r="A3114" s="683"/>
      <c r="B3114" s="688"/>
      <c r="C3114" s="383" t="s">
        <v>446</v>
      </c>
      <c r="D3114" s="264">
        <f>D3112/'Summary (banks)'!$D$97</f>
        <v>0.6798060928641555</v>
      </c>
      <c r="E3114" s="264" t="e">
        <f>E3112/'Summary (banks)'!$E$97</f>
        <v>#DIV/0!</v>
      </c>
      <c r="F3114" s="264" t="e">
        <f>F3112/'Summary (banks)'!$F$97</f>
        <v>#DIV/0!</v>
      </c>
      <c r="G3114" s="264" t="e">
        <f>G3112/'Summary (banks)'!$G$97</f>
        <v>#DIV/0!</v>
      </c>
      <c r="H3114" s="264" t="e">
        <f>H3112/'Summary (banks)'!$H$97</f>
        <v>#DIV/0!</v>
      </c>
      <c r="I3114" s="264" t="e">
        <f>I3112/'Summary (banks)'!$I$97</f>
        <v>#DIV/0!</v>
      </c>
      <c r="J3114" s="264" t="e">
        <f>J3112/'Summary (banks)'!$J$97</f>
        <v>#DIV/0!</v>
      </c>
      <c r="K3114" s="264" t="e">
        <f>K3112/'Summary (banks)'!$K$97</f>
        <v>#DIV/0!</v>
      </c>
      <c r="L3114" s="264" t="e">
        <f>L3112/'Summary (banks)'!$L$97</f>
        <v>#DIV/0!</v>
      </c>
      <c r="M3114" s="264" t="e">
        <f>M3112/'Summary (banks)'!$M$97</f>
        <v>#DIV/0!</v>
      </c>
      <c r="N3114" s="264" t="e">
        <f>N3112/'Summary (banks)'!$N$97</f>
        <v>#DIV/0!</v>
      </c>
      <c r="O3114" s="264" t="e">
        <f>O3112/'Summary (banks)'!$O$97</f>
        <v>#DIV/0!</v>
      </c>
      <c r="P3114" s="264" t="e">
        <f>P3112/'Summary (banks)'!$P$97</f>
        <v>#DIV/0!</v>
      </c>
      <c r="Q3114" s="264" t="e">
        <f>Q3112/'Summary (banks)'!$Q$97</f>
        <v>#DIV/0!</v>
      </c>
      <c r="R3114" s="264" t="e">
        <f>R3112/'Summary (banks)'!$R$97</f>
        <v>#DIV/0!</v>
      </c>
      <c r="S3114" s="264" t="e">
        <f>S3112/'Summary (banks)'!$S$97</f>
        <v>#DIV/0!</v>
      </c>
      <c r="T3114" s="264" t="e">
        <f>T3112/'Summary (banks)'!$T$97</f>
        <v>#DIV/0!</v>
      </c>
      <c r="U3114" s="264" t="e">
        <f>U3112/'Summary (banks)'!$U$97</f>
        <v>#DIV/0!</v>
      </c>
      <c r="V3114" s="264" t="e">
        <f>V3112/'Summary (banks)'!$V$97</f>
        <v>#DIV/0!</v>
      </c>
      <c r="W3114" s="264">
        <f>W3112/'Summary (banks)'!$W$97</f>
        <v>0.4815275893120205</v>
      </c>
      <c r="X3114" s="264" t="e">
        <f>X3112/'Summary (banks)'!$X$97</f>
        <v>#DIV/0!</v>
      </c>
      <c r="Y3114" s="264"/>
      <c r="Z3114" s="399"/>
    </row>
    <row r="3115" spans="1:26" s="230" customFormat="1" x14ac:dyDescent="0.25">
      <c r="A3115" s="683"/>
      <c r="B3115" s="688"/>
      <c r="C3115" s="385" t="s">
        <v>447</v>
      </c>
      <c r="D3115" s="230">
        <f>D3112/'Summary (banks)'!$D$105</f>
        <v>0.82733115389986345</v>
      </c>
      <c r="E3115" s="230" t="e">
        <f>E3112/'Summary (banks)'!$E$99</f>
        <v>#DIV/0!</v>
      </c>
      <c r="F3115" s="230" t="e">
        <f>F3112/'Summary (banks)'!$F$99</f>
        <v>#DIV/0!</v>
      </c>
      <c r="G3115" s="230" t="e">
        <f>G3112/'Summary (banks)'!$G$99</f>
        <v>#DIV/0!</v>
      </c>
      <c r="H3115" s="230" t="e">
        <f>H3112/'Summary (banks)'!$H$99</f>
        <v>#DIV/0!</v>
      </c>
      <c r="I3115" s="230" t="e">
        <f>I3112/'Summary (banks)'!$I$99</f>
        <v>#DIV/0!</v>
      </c>
      <c r="J3115" s="230" t="e">
        <f>J3112/'Summary (banks)'!$J$99</f>
        <v>#DIV/0!</v>
      </c>
      <c r="K3115" s="230" t="e">
        <f>K3112/'Summary (banks)'!$K$99</f>
        <v>#DIV/0!</v>
      </c>
      <c r="L3115" s="230" t="e">
        <f>L3112/'Summary (banks)'!$L$99</f>
        <v>#DIV/0!</v>
      </c>
      <c r="M3115" s="230" t="e">
        <f>M3112/'Summary (banks)'!$M$99</f>
        <v>#DIV/0!</v>
      </c>
      <c r="N3115" s="230" t="e">
        <f>N3112/'Summary (banks)'!$N$99</f>
        <v>#DIV/0!</v>
      </c>
      <c r="O3115" s="230" t="e">
        <f>O3112/'Summary (banks)'!$O$99</f>
        <v>#DIV/0!</v>
      </c>
      <c r="P3115" s="230" t="e">
        <f>P3112/'Summary (banks)'!$P$99</f>
        <v>#DIV/0!</v>
      </c>
      <c r="Q3115" s="230" t="e">
        <f>Q3112/'Summary (banks)'!$Q$99</f>
        <v>#DIV/0!</v>
      </c>
      <c r="R3115" s="230" t="e">
        <f>R3112/'Summary (banks)'!$R$99</f>
        <v>#DIV/0!</v>
      </c>
      <c r="S3115" s="230" t="e">
        <f>S3112/'Summary (banks)'!$S$99</f>
        <v>#DIV/0!</v>
      </c>
      <c r="T3115" s="230" t="e">
        <f>T3112/'Summary (banks)'!$T$99</f>
        <v>#DIV/0!</v>
      </c>
      <c r="U3115" s="230" t="e">
        <f>U3112/'Summary (banks)'!$U$99</f>
        <v>#DIV/0!</v>
      </c>
      <c r="V3115" s="230" t="e">
        <f>V3112/'Summary (banks)'!$V$99</f>
        <v>#DIV/0!</v>
      </c>
      <c r="W3115" s="230">
        <f>W3112/'Summary (banks)'!$W$99</f>
        <v>1.3561253561253561</v>
      </c>
      <c r="X3115" s="230" t="e">
        <f>X3112/'Summary (banks)'!$X$99</f>
        <v>#DIV/0!</v>
      </c>
      <c r="Z3115" s="399"/>
    </row>
    <row r="3116" spans="1:26" s="51" customFormat="1" ht="15.75" thickBot="1" x14ac:dyDescent="0.3">
      <c r="A3116" s="422"/>
      <c r="B3116" s="423"/>
      <c r="C3116" s="424"/>
      <c r="D3116" s="425"/>
      <c r="E3116" s="426"/>
      <c r="F3116" s="426"/>
      <c r="G3116" s="426"/>
      <c r="H3116" s="426"/>
      <c r="I3116" s="426"/>
      <c r="J3116" s="426"/>
      <c r="K3116" s="426"/>
      <c r="L3116" s="426"/>
      <c r="M3116" s="426"/>
      <c r="N3116" s="426"/>
      <c r="O3116" s="426"/>
      <c r="P3116" s="426"/>
      <c r="Q3116" s="426"/>
      <c r="R3116" s="426"/>
      <c r="S3116" s="426"/>
      <c r="T3116" s="426"/>
      <c r="U3116" s="426"/>
      <c r="V3116" s="426"/>
      <c r="W3116" s="426"/>
      <c r="X3116" s="426"/>
      <c r="Y3116" s="97"/>
      <c r="Z3116" s="97"/>
    </row>
    <row r="3117" spans="1:26" s="204" customFormat="1" ht="15.75" thickBot="1" x14ac:dyDescent="0.3">
      <c r="A3117" s="682" t="s">
        <v>157</v>
      </c>
      <c r="B3117" s="684" t="s">
        <v>331</v>
      </c>
      <c r="C3117" s="188" t="s">
        <v>2</v>
      </c>
      <c r="D3117" s="203">
        <f>SUM(E3117:X3117)</f>
        <v>1227</v>
      </c>
      <c r="E3117" s="203"/>
      <c r="F3117" s="203"/>
      <c r="G3117" s="203"/>
      <c r="H3117" s="203"/>
      <c r="I3117" s="203"/>
      <c r="J3117" s="188"/>
      <c r="K3117" s="188"/>
      <c r="L3117" s="188"/>
      <c r="M3117" s="188"/>
      <c r="N3117" s="188"/>
      <c r="O3117" s="188">
        <f>'Deutsche Bank'!C41</f>
        <v>25</v>
      </c>
      <c r="P3117" s="188"/>
      <c r="Q3117" s="188"/>
      <c r="R3117" s="188"/>
      <c r="S3117" s="188"/>
      <c r="T3117" s="188"/>
      <c r="U3117" s="188"/>
      <c r="V3117" s="188">
        <f>Santander!C30</f>
        <v>78</v>
      </c>
      <c r="W3117" s="188">
        <f>'BBVA '!E19</f>
        <v>1124</v>
      </c>
      <c r="X3117" s="188"/>
      <c r="Y3117" s="188"/>
      <c r="Z3117" s="404"/>
    </row>
    <row r="3118" spans="1:26" s="23" customFormat="1" x14ac:dyDescent="0.25">
      <c r="A3118" s="683"/>
      <c r="B3118" s="685"/>
      <c r="C3118" s="189" t="s">
        <v>333</v>
      </c>
      <c r="D3118" s="230">
        <f>D3117/'Summary (banks)'!$D$3</f>
        <v>2.5122467926680029E-3</v>
      </c>
      <c r="E3118" s="230">
        <f>E3117/'Summary (banks)'!$E$3</f>
        <v>0</v>
      </c>
      <c r="F3118" s="230">
        <f>F3117/'Summary (banks)'!$F$3</f>
        <v>0</v>
      </c>
      <c r="G3118" s="230">
        <f>G3117/'Summary (banks)'!$G$3</f>
        <v>0</v>
      </c>
      <c r="H3118" s="230">
        <f>H3117/'Summary (banks)'!$H$3</f>
        <v>0</v>
      </c>
      <c r="I3118" s="230">
        <f>I3117/'Summary (banks)'!$I$3</f>
        <v>0</v>
      </c>
      <c r="J3118" s="230">
        <f>J3117/'Summary (banks)'!$J$3</f>
        <v>0</v>
      </c>
      <c r="K3118" s="230">
        <f>K3117/'Summary (banks)'!$K$3</f>
        <v>0</v>
      </c>
      <c r="L3118" s="230">
        <f>L3117/'Summary (banks)'!$L$3</f>
        <v>0</v>
      </c>
      <c r="M3118" s="230">
        <f>M3117/'Summary (banks)'!$M$3</f>
        <v>0</v>
      </c>
      <c r="N3118" s="230">
        <f>N3117/'Summary (banks)'!$N$3</f>
        <v>0</v>
      </c>
      <c r="O3118" s="230">
        <f>O3117/'Summary (banks)'!$O$3</f>
        <v>7.2093895088963869E-4</v>
      </c>
      <c r="P3118" s="230">
        <f>P3117/'Summary (banks)'!$P$3</f>
        <v>0</v>
      </c>
      <c r="Q3118" s="230">
        <f>Q3117/'Summary (banks)'!$Q$3</f>
        <v>0</v>
      </c>
      <c r="R3118" s="230">
        <f>R3117/'Summary (banks)'!$R$3</f>
        <v>0</v>
      </c>
      <c r="S3118" s="230">
        <f>S3117/'Summary (banks)'!$S$3</f>
        <v>0</v>
      </c>
      <c r="T3118" s="230">
        <f>T3117/'Summary (banks)'!$T$3</f>
        <v>0</v>
      </c>
      <c r="U3118" s="230">
        <f>U3117/'Summary (banks)'!$U$3</f>
        <v>0</v>
      </c>
      <c r="V3118" s="230">
        <f>V3117/'Summary (banks)'!$V$3</f>
        <v>1.699531539383375E-3</v>
      </c>
      <c r="W3118" s="230">
        <f>W3117/'Summary (banks)'!$W$3</f>
        <v>4.8112319150757643E-2</v>
      </c>
      <c r="X3118" s="230">
        <f>X3117/'Summary (banks)'!$X$3</f>
        <v>0</v>
      </c>
      <c r="Y3118" s="204"/>
      <c r="Z3118" s="397"/>
    </row>
    <row r="3119" spans="1:26" s="360" customFormat="1" ht="15.75" thickBot="1" x14ac:dyDescent="0.3">
      <c r="A3119" s="683"/>
      <c r="B3119" s="685"/>
      <c r="C3119" s="359" t="s">
        <v>334</v>
      </c>
      <c r="D3119" s="264">
        <f>D3117/'Summary (banks)'!$D$7</f>
        <v>4.7862548428726209E-3</v>
      </c>
      <c r="E3119" s="264">
        <f>E3117/'Summary (banks)'!$E$7</f>
        <v>0</v>
      </c>
      <c r="F3119" s="264">
        <f>F3117/'Summary (banks)'!$F$7</f>
        <v>0</v>
      </c>
      <c r="G3119" s="264">
        <f>G3117/'Summary (banks)'!$G$7</f>
        <v>0</v>
      </c>
      <c r="H3119" s="264">
        <f>H3117/'Summary (banks)'!$H$7</f>
        <v>0</v>
      </c>
      <c r="I3119" s="264">
        <f>I3117/'Summary (banks)'!$I$7</f>
        <v>0</v>
      </c>
      <c r="J3119" s="264">
        <f>J3117/'Summary (banks)'!$J$7</f>
        <v>0</v>
      </c>
      <c r="K3119" s="264">
        <f>K3117/'Summary (banks)'!$K$7</f>
        <v>0</v>
      </c>
      <c r="L3119" s="264">
        <f>L3117/'Summary (banks)'!$L$7</f>
        <v>0</v>
      </c>
      <c r="M3119" s="264">
        <f>M3117/'Summary (banks)'!$M$7</f>
        <v>0</v>
      </c>
      <c r="N3119" s="264">
        <f>N3117/'Summary (banks)'!$N$7</f>
        <v>0</v>
      </c>
      <c r="O3119" s="264">
        <f>O3117/'Summary (banks)'!$O$7</f>
        <v>1.0344684900897919E-3</v>
      </c>
      <c r="P3119" s="264">
        <f>P3117/'Summary (banks)'!$P$7</f>
        <v>0</v>
      </c>
      <c r="Q3119" s="264">
        <f>Q3117/'Summary (banks)'!$Q$7</f>
        <v>0</v>
      </c>
      <c r="R3119" s="264">
        <f>R3117/'Summary (banks)'!$R$7</f>
        <v>0</v>
      </c>
      <c r="S3119" s="264">
        <f>S3117/'Summary (banks)'!$S$7</f>
        <v>0</v>
      </c>
      <c r="T3119" s="264">
        <f>T3117/'Summary (banks)'!$T$7</f>
        <v>0</v>
      </c>
      <c r="U3119" s="264">
        <f>U3117/'Summary (banks)'!$U$7</f>
        <v>0</v>
      </c>
      <c r="V3119" s="264">
        <f>V3117/'Summary (banks)'!$V$7</f>
        <v>1.9333729922665079E-3</v>
      </c>
      <c r="W3119" s="264">
        <f>W3117/'Summary (banks)'!$W$7</f>
        <v>6.7804789768956986E-2</v>
      </c>
      <c r="X3119" s="264">
        <f>X3117/'Summary (banks)'!$X$7</f>
        <v>0</v>
      </c>
      <c r="Z3119" s="397"/>
    </row>
    <row r="3120" spans="1:26" s="204" customFormat="1" ht="15.75" thickBot="1" x14ac:dyDescent="0.3">
      <c r="A3120" s="683"/>
      <c r="B3120" s="685"/>
      <c r="C3120" s="188" t="s">
        <v>6</v>
      </c>
      <c r="D3120" s="203">
        <f>SUM(E3120:X3120)</f>
        <v>584</v>
      </c>
      <c r="E3120" s="203"/>
      <c r="F3120" s="203"/>
      <c r="G3120" s="203"/>
      <c r="H3120" s="203"/>
      <c r="I3120" s="203"/>
      <c r="J3120" s="188"/>
      <c r="K3120" s="188"/>
      <c r="L3120" s="188"/>
      <c r="M3120" s="188"/>
      <c r="N3120" s="188"/>
      <c r="O3120" s="188">
        <f>'Deutsche Bank'!E41</f>
        <v>22</v>
      </c>
      <c r="P3120" s="188"/>
      <c r="Q3120" s="188"/>
      <c r="R3120" s="188"/>
      <c r="S3120" s="188"/>
      <c r="T3120" s="188"/>
      <c r="U3120" s="188"/>
      <c r="V3120" s="188">
        <f>Santander!E30</f>
        <v>19</v>
      </c>
      <c r="W3120" s="188">
        <f>'BBVA '!G19</f>
        <v>543</v>
      </c>
      <c r="X3120" s="188"/>
      <c r="Y3120" s="188"/>
      <c r="Z3120" s="404"/>
    </row>
    <row r="3121" spans="1:26" s="23" customFormat="1" x14ac:dyDescent="0.25">
      <c r="A3121" s="683"/>
      <c r="B3121" s="685"/>
      <c r="C3121" s="189" t="s">
        <v>335</v>
      </c>
      <c r="D3121" s="230">
        <f>D3120/'Summary (banks)'!$D$29</f>
        <v>6.1917676759514926E-3</v>
      </c>
      <c r="E3121" s="230">
        <f>E3120/'Summary (banks)'!$E$29</f>
        <v>0</v>
      </c>
      <c r="F3121" s="230">
        <f>F3120/'Summary (banks)'!$F$29</f>
        <v>0</v>
      </c>
      <c r="G3121" s="230">
        <f>G3120/'Summary (banks)'!$G$29</f>
        <v>0</v>
      </c>
      <c r="H3121" s="230">
        <f>H3120/'Summary (banks)'!$H$29</f>
        <v>0</v>
      </c>
      <c r="I3121" s="230">
        <f>I3120/'Summary (banks)'!$I$29</f>
        <v>0</v>
      </c>
      <c r="J3121" s="230">
        <f>J3120/'Summary (banks)'!$J$29</f>
        <v>0</v>
      </c>
      <c r="K3121" s="230">
        <f>K3120/'Summary (banks)'!$K$29</f>
        <v>0</v>
      </c>
      <c r="L3121" s="230">
        <f>L3120/'Summary (banks)'!$L$29</f>
        <v>0</v>
      </c>
      <c r="M3121" s="230">
        <f>M3120/'Summary (banks)'!$M$29</f>
        <v>0</v>
      </c>
      <c r="N3121" s="230">
        <f>N3120/'Summary (banks)'!$N$29</f>
        <v>0</v>
      </c>
      <c r="O3121" s="230">
        <f>O3120/'Summary (banks)'!$O$29</f>
        <v>-4.401760704281713E-3</v>
      </c>
      <c r="P3121" s="230">
        <f>P3120/'Summary (banks)'!$P$29</f>
        <v>0</v>
      </c>
      <c r="Q3121" s="230">
        <f>Q3120/'Summary (banks)'!$Q$29</f>
        <v>0</v>
      </c>
      <c r="R3121" s="230">
        <f>R3120/'Summary (banks)'!$R$29</f>
        <v>0</v>
      </c>
      <c r="S3121" s="230">
        <f>S3120/'Summary (banks)'!$S$29</f>
        <v>0</v>
      </c>
      <c r="T3121" s="230">
        <f>T3120/'Summary (banks)'!$T$29</f>
        <v>0</v>
      </c>
      <c r="U3121" s="230">
        <f>U3120/'Summary (banks)'!$U$29</f>
        <v>0</v>
      </c>
      <c r="V3121" s="230">
        <f>V3120/'Summary (banks)'!$V$29</f>
        <v>1.9901539750707027E-3</v>
      </c>
      <c r="W3121" s="230">
        <f>W3120/'Summary (banks)'!$W$29</f>
        <v>0.11796654355854877</v>
      </c>
      <c r="X3121" s="230">
        <f>X3120/'Summary (banks)'!$X$29</f>
        <v>0</v>
      </c>
      <c r="Y3121" s="204"/>
      <c r="Z3121" s="397"/>
    </row>
    <row r="3122" spans="1:26" s="360" customFormat="1" ht="15.75" thickBot="1" x14ac:dyDescent="0.3">
      <c r="A3122" s="683"/>
      <c r="B3122" s="685"/>
      <c r="C3122" s="359" t="s">
        <v>336</v>
      </c>
      <c r="D3122" s="264">
        <f>D3120/'Summary (banks)'!$D$33</f>
        <v>8.6281109850420527E-3</v>
      </c>
      <c r="E3122" s="264">
        <f>E3120/'Summary (banks)'!$E$33</f>
        <v>0</v>
      </c>
      <c r="F3122" s="264">
        <f>F3120/'Summary (banks)'!$F$33</f>
        <v>0</v>
      </c>
      <c r="G3122" s="264">
        <f>G3120/'Summary (banks)'!$G$33</f>
        <v>0</v>
      </c>
      <c r="H3122" s="264">
        <f>H3120/'Summary (banks)'!$H$33</f>
        <v>0</v>
      </c>
      <c r="I3122" s="264">
        <f>I3120/'Summary (banks)'!$I$33</f>
        <v>0</v>
      </c>
      <c r="J3122" s="264">
        <f>J3120/'Summary (banks)'!$J$33</f>
        <v>0</v>
      </c>
      <c r="K3122" s="264">
        <f>K3120/'Summary (banks)'!$K$33</f>
        <v>0</v>
      </c>
      <c r="L3122" s="264">
        <f>L3120/'Summary (banks)'!$L$33</f>
        <v>0</v>
      </c>
      <c r="M3122" s="264">
        <f>M3120/'Summary (banks)'!$M$33</f>
        <v>0</v>
      </c>
      <c r="N3122" s="264">
        <f>N3120/'Summary (banks)'!$N$33</f>
        <v>0</v>
      </c>
      <c r="O3122" s="264">
        <f>O3120/'Summary (banks)'!$O$33</f>
        <v>-2.929427430093209E-2</v>
      </c>
      <c r="P3122" s="264">
        <f>P3120/'Summary (banks)'!$P$33</f>
        <v>0</v>
      </c>
      <c r="Q3122" s="264">
        <f>Q3120/'Summary (banks)'!$Q$33</f>
        <v>0</v>
      </c>
      <c r="R3122" s="264">
        <f>R3120/'Summary (banks)'!$R$33</f>
        <v>0</v>
      </c>
      <c r="S3122" s="264">
        <f>S3120/'Summary (banks)'!$S$33</f>
        <v>0</v>
      </c>
      <c r="T3122" s="264">
        <f>T3120/'Summary (banks)'!$T$33</f>
        <v>0</v>
      </c>
      <c r="U3122" s="264">
        <f>U3120/'Summary (banks)'!$U$33</f>
        <v>0</v>
      </c>
      <c r="V3122" s="264">
        <f>V3120/'Summary (banks)'!$V$33</f>
        <v>1.8031697826705894E-3</v>
      </c>
      <c r="W3122" s="264">
        <f>W3120/'Summary (banks)'!$W$33</f>
        <v>8.7878297459135779E-2</v>
      </c>
      <c r="X3122" s="264">
        <f>X3120/'Summary (banks)'!$X$33</f>
        <v>0</v>
      </c>
      <c r="Z3122" s="397"/>
    </row>
    <row r="3123" spans="1:26" s="204" customFormat="1" ht="15.75" thickBot="1" x14ac:dyDescent="0.3">
      <c r="A3123" s="683"/>
      <c r="B3123" s="685"/>
      <c r="C3123" s="188" t="s">
        <v>400</v>
      </c>
      <c r="D3123" s="203">
        <f>SUM(E3123:X3123)</f>
        <v>164</v>
      </c>
      <c r="E3123" s="203"/>
      <c r="F3123" s="203"/>
      <c r="G3123" s="203"/>
      <c r="H3123" s="203"/>
      <c r="I3123" s="203"/>
      <c r="J3123" s="188"/>
      <c r="K3123" s="188"/>
      <c r="L3123" s="188"/>
      <c r="M3123" s="188"/>
      <c r="N3123" s="188"/>
      <c r="O3123" s="188">
        <f>'Deutsche Bank'!F41</f>
        <v>6</v>
      </c>
      <c r="P3123" s="188"/>
      <c r="Q3123" s="188"/>
      <c r="R3123" s="188"/>
      <c r="S3123" s="188"/>
      <c r="T3123" s="188"/>
      <c r="U3123" s="188"/>
      <c r="V3123" s="188">
        <f>Santander!F30</f>
        <v>8</v>
      </c>
      <c r="W3123" s="188">
        <f>'BBVA '!H19</f>
        <v>150</v>
      </c>
      <c r="X3123" s="188"/>
      <c r="Y3123" s="188"/>
      <c r="Z3123" s="404"/>
    </row>
    <row r="3124" spans="1:26" s="23" customFormat="1" x14ac:dyDescent="0.25">
      <c r="A3124" s="683"/>
      <c r="B3124" s="685"/>
      <c r="C3124" s="189" t="s">
        <v>401</v>
      </c>
      <c r="D3124" s="230">
        <f>D3123/'Summary (banks)'!$D$42</f>
        <v>5.8786874416562537E-3</v>
      </c>
      <c r="E3124" s="230">
        <f>E3123/'Summary (banks)'!$E$42</f>
        <v>0</v>
      </c>
      <c r="F3124" s="230">
        <f>F3123/'Summary (banks)'!$F$42</f>
        <v>0</v>
      </c>
      <c r="G3124" s="230">
        <f>G3123/'Summary (banks)'!$G$42</f>
        <v>0</v>
      </c>
      <c r="H3124" s="230">
        <f>H3123/'Summary (banks)'!$H$42</f>
        <v>0</v>
      </c>
      <c r="I3124" s="230">
        <f>I3123/'Summary (banks)'!$I$42</f>
        <v>0</v>
      </c>
      <c r="J3124" s="230">
        <f>J3123/'Summary (banks)'!$J$42</f>
        <v>0</v>
      </c>
      <c r="K3124" s="230">
        <f>K3123/'Summary (banks)'!$K$42</f>
        <v>0</v>
      </c>
      <c r="L3124" s="230">
        <f>L3123/'Summary (banks)'!$L$42</f>
        <v>0</v>
      </c>
      <c r="M3124" s="230">
        <f>M3123/'Summary (banks)'!$M$42</f>
        <v>0</v>
      </c>
      <c r="N3124" s="230">
        <f>N3123/'Summary (banks)'!$N$42</f>
        <v>0</v>
      </c>
      <c r="O3124" s="230">
        <f>O3123/'Summary (banks)'!$O$42</f>
        <v>7.1174377224199285E-3</v>
      </c>
      <c r="P3124" s="230">
        <f>P3123/'Summary (banks)'!$P$42</f>
        <v>0</v>
      </c>
      <c r="Q3124" s="230">
        <f>Q3123/'Summary (banks)'!$Q$42</f>
        <v>0</v>
      </c>
      <c r="R3124" s="230">
        <f>R3123/'Summary (banks)'!$R$42</f>
        <v>0</v>
      </c>
      <c r="S3124" s="230">
        <f>S3123/'Summary (banks)'!$S$42</f>
        <v>0</v>
      </c>
      <c r="T3124" s="230">
        <f>T3123/'Summary (banks)'!$T$42</f>
        <v>0</v>
      </c>
      <c r="U3124" s="230">
        <f>U3123/'Summary (banks)'!$U$42</f>
        <v>0</v>
      </c>
      <c r="V3124" s="230">
        <f>V3123/'Summary (banks)'!$V$42</f>
        <v>3.6281179138321997E-3</v>
      </c>
      <c r="W3124" s="230">
        <f>W3123/'Summary (banks)'!$W$42</f>
        <v>0.11773940345368916</v>
      </c>
      <c r="X3124" s="230">
        <f>X3123/'Summary (banks)'!$X$42</f>
        <v>0</v>
      </c>
      <c r="Y3124" s="204"/>
      <c r="Z3124" s="397"/>
    </row>
    <row r="3125" spans="1:26" s="360" customFormat="1" ht="15.75" thickBot="1" x14ac:dyDescent="0.3">
      <c r="A3125" s="683"/>
      <c r="B3125" s="685"/>
      <c r="C3125" s="359" t="s">
        <v>402</v>
      </c>
      <c r="D3125" s="264">
        <f>D3123/'Summary (banks)'!$D$46</f>
        <v>8.800107521259079E-3</v>
      </c>
      <c r="E3125" s="264">
        <f>E3123/'Summary (banks)'!$E$46</f>
        <v>0</v>
      </c>
      <c r="F3125" s="264">
        <f>F3123/'Summary (banks)'!$F$46</f>
        <v>0</v>
      </c>
      <c r="G3125" s="264">
        <f>G3123/'Summary (banks)'!$G$46</f>
        <v>0</v>
      </c>
      <c r="H3125" s="264">
        <f>H3123/'Summary (banks)'!$H$46</f>
        <v>0</v>
      </c>
      <c r="I3125" s="264">
        <f>I3123/'Summary (banks)'!$I$46</f>
        <v>0</v>
      </c>
      <c r="J3125" s="264">
        <f>J3123/'Summary (banks)'!$J$46</f>
        <v>0</v>
      </c>
      <c r="K3125" s="264">
        <f>K3123/'Summary (banks)'!$K$46</f>
        <v>0</v>
      </c>
      <c r="L3125" s="264">
        <f>L3123/'Summary (banks)'!$L$46</f>
        <v>0</v>
      </c>
      <c r="M3125" s="264">
        <f>M3123/'Summary (banks)'!$M$46</f>
        <v>0</v>
      </c>
      <c r="N3125" s="264">
        <f>N3123/'Summary (banks)'!$N$46</f>
        <v>0</v>
      </c>
      <c r="O3125" s="264">
        <f>O3123/'Summary (banks)'!$O$46</f>
        <v>4.7961630695443642E-3</v>
      </c>
      <c r="P3125" s="264">
        <f>P3123/'Summary (banks)'!$P$46</f>
        <v>0</v>
      </c>
      <c r="Q3125" s="264">
        <f>Q3123/'Summary (banks)'!$Q$46</f>
        <v>0</v>
      </c>
      <c r="R3125" s="264">
        <f>R3123/'Summary (banks)'!$R$46</f>
        <v>0</v>
      </c>
      <c r="S3125" s="264">
        <f>S3123/'Summary (banks)'!$S$46</f>
        <v>0</v>
      </c>
      <c r="T3125" s="264">
        <f>T3123/'Summary (banks)'!$T$46</f>
        <v>0</v>
      </c>
      <c r="U3125" s="264">
        <f>U3123/'Summary (banks)'!$U$46</f>
        <v>0</v>
      </c>
      <c r="V3125" s="264">
        <f>V3123/'Summary (banks)'!$V$46</f>
        <v>3.7453183520599251E-3</v>
      </c>
      <c r="W3125" s="264">
        <f>W3123/'Summary (banks)'!$W$46</f>
        <v>9.2821782178217821E-2</v>
      </c>
      <c r="X3125" s="264">
        <f>X3123/'Summary (banks)'!$X$46</f>
        <v>0</v>
      </c>
      <c r="Z3125" s="397"/>
    </row>
    <row r="3126" spans="1:26" s="204" customFormat="1" ht="15.75" thickBot="1" x14ac:dyDescent="0.3">
      <c r="A3126" s="683"/>
      <c r="B3126" s="685"/>
      <c r="C3126" s="188" t="s">
        <v>3</v>
      </c>
      <c r="D3126" s="188">
        <f>SUM(E3126:X3126)</f>
        <v>6019</v>
      </c>
      <c r="E3126" s="188"/>
      <c r="F3126" s="188"/>
      <c r="G3126" s="188"/>
      <c r="H3126" s="188"/>
      <c r="I3126" s="188"/>
      <c r="J3126" s="188"/>
      <c r="K3126" s="188"/>
      <c r="L3126" s="188"/>
      <c r="M3126" s="188"/>
      <c r="N3126" s="188"/>
      <c r="O3126" s="188">
        <f>'Deutsche Bank'!D41</f>
        <v>21</v>
      </c>
      <c r="P3126" s="188"/>
      <c r="Q3126" s="188"/>
      <c r="R3126" s="188"/>
      <c r="S3126" s="188"/>
      <c r="T3126" s="188"/>
      <c r="U3126" s="188"/>
      <c r="V3126" s="188">
        <f>Santander!D30</f>
        <v>141</v>
      </c>
      <c r="W3126" s="188">
        <f>'BBVA '!F19</f>
        <v>5857</v>
      </c>
      <c r="X3126" s="188"/>
      <c r="Y3126" s="188"/>
      <c r="Z3126" s="404"/>
    </row>
    <row r="3127" spans="1:26" s="23" customFormat="1" x14ac:dyDescent="0.25">
      <c r="A3127" s="683"/>
      <c r="B3127" s="685"/>
      <c r="C3127" s="189" t="s">
        <v>337</v>
      </c>
      <c r="D3127" s="230">
        <f>D3126/'Summary (banks)'!$D$16</f>
        <v>2.8694507187690395E-3</v>
      </c>
      <c r="E3127" s="230">
        <f>E3126/'Summary (banks)'!$E$16</f>
        <v>0</v>
      </c>
      <c r="F3127" s="230">
        <f>F3126/'Summary (banks)'!$F$16</f>
        <v>0</v>
      </c>
      <c r="G3127" s="230">
        <f>G3126/'Summary (banks)'!$G$16</f>
        <v>0</v>
      </c>
      <c r="H3127" s="230">
        <f>H3126/'Summary (banks)'!$H$16</f>
        <v>0</v>
      </c>
      <c r="I3127" s="230">
        <f>I3126/'Summary (banks)'!$I$16</f>
        <v>0</v>
      </c>
      <c r="J3127" s="230">
        <f>J3126/'Summary (banks)'!$J$16</f>
        <v>0</v>
      </c>
      <c r="K3127" s="230">
        <f>K3126/'Summary (banks)'!$K$16</f>
        <v>0</v>
      </c>
      <c r="L3127" s="230">
        <f>L3126/'Summary (banks)'!$L$16</f>
        <v>0</v>
      </c>
      <c r="M3127" s="230">
        <f>M3126/'Summary (banks)'!$M$16</f>
        <v>0</v>
      </c>
      <c r="N3127" s="230">
        <f>N3126/'Summary (banks)'!$N$16</f>
        <v>0</v>
      </c>
      <c r="O3127" s="230">
        <f>O3126/'Summary (banks)'!$O$16</f>
        <v>2.0770486128282478E-4</v>
      </c>
      <c r="P3127" s="230">
        <f>P3126/'Summary (banks)'!$P$16</f>
        <v>0</v>
      </c>
      <c r="Q3127" s="230">
        <f>Q3126/'Summary (banks)'!$Q$16</f>
        <v>0</v>
      </c>
      <c r="R3127" s="230">
        <f>R3126/'Summary (banks)'!$R$16</f>
        <v>0</v>
      </c>
      <c r="S3127" s="230">
        <f>S3126/'Summary (banks)'!$S$16</f>
        <v>0</v>
      </c>
      <c r="T3127" s="230">
        <f>T3126/'Summary (banks)'!$T$16</f>
        <v>0</v>
      </c>
      <c r="U3127" s="230">
        <f>U3126/'Summary (banks)'!$U$16</f>
        <v>0</v>
      </c>
      <c r="V3127" s="230">
        <f>V3126/'Summary (banks)'!$V$16</f>
        <v>7.6560947401000182E-4</v>
      </c>
      <c r="W3127" s="230">
        <f>W3126/'Summary (banks)'!$W$16</f>
        <v>4.245187289806332E-2</v>
      </c>
      <c r="X3127" s="230">
        <f>X3126/'Summary (banks)'!$X$16</f>
        <v>0</v>
      </c>
      <c r="Y3127" s="204"/>
      <c r="Z3127" s="397"/>
    </row>
    <row r="3128" spans="1:26" s="365" customFormat="1" ht="15.75" thickBot="1" x14ac:dyDescent="0.3">
      <c r="A3128" s="683"/>
      <c r="B3128" s="685"/>
      <c r="C3128" s="359" t="s">
        <v>338</v>
      </c>
      <c r="D3128" s="264">
        <f>D3126/'Summary (banks)'!$D$20</f>
        <v>5.1345746509487318E-3</v>
      </c>
      <c r="E3128" s="264">
        <f>E3126/'Summary (banks)'!$E$20</f>
        <v>0</v>
      </c>
      <c r="F3128" s="264">
        <f>F3126/'Summary (banks)'!$F$20</f>
        <v>0</v>
      </c>
      <c r="G3128" s="264">
        <f>G3126/'Summary (banks)'!$G$20</f>
        <v>0</v>
      </c>
      <c r="H3128" s="264">
        <f>H3126/'Summary (banks)'!$H$20</f>
        <v>0</v>
      </c>
      <c r="I3128" s="264">
        <f>I3126/'Summary (banks)'!$I$20</f>
        <v>0</v>
      </c>
      <c r="J3128" s="264">
        <f>J3126/'Summary (banks)'!$J$20</f>
        <v>0</v>
      </c>
      <c r="K3128" s="264">
        <f>K3126/'Summary (banks)'!$K$20</f>
        <v>0</v>
      </c>
      <c r="L3128" s="264">
        <f>L3126/'Summary (banks)'!$L$20</f>
        <v>0</v>
      </c>
      <c r="M3128" s="264">
        <f>M3126/'Summary (banks)'!$M$20</f>
        <v>0</v>
      </c>
      <c r="N3128" s="264">
        <f>N3126/'Summary (banks)'!$N$20</f>
        <v>0</v>
      </c>
      <c r="O3128" s="264">
        <f>O3126/'Summary (banks)'!$O$20</f>
        <v>3.7941750379417505E-4</v>
      </c>
      <c r="P3128" s="264">
        <f>P3126/'Summary (banks)'!$P$20</f>
        <v>0</v>
      </c>
      <c r="Q3128" s="264">
        <f>Q3126/'Summary (banks)'!$Q$20</f>
        <v>0</v>
      </c>
      <c r="R3128" s="264">
        <f>R3126/'Summary (banks)'!$R$20</f>
        <v>0</v>
      </c>
      <c r="S3128" s="264">
        <f>S3126/'Summary (banks)'!$S$20</f>
        <v>0</v>
      </c>
      <c r="T3128" s="264">
        <f>T3126/'Summary (banks)'!$T$20</f>
        <v>0</v>
      </c>
      <c r="U3128" s="264">
        <f>U3126/'Summary (banks)'!$U$20</f>
        <v>0</v>
      </c>
      <c r="V3128" s="264">
        <f>V3126/'Summary (banks)'!$V$20</f>
        <v>9.1363256419726686E-4</v>
      </c>
      <c r="W3128" s="264">
        <f>W3126/'Summary (banks)'!$W$20</f>
        <v>5.574644267834198E-2</v>
      </c>
      <c r="X3128" s="264">
        <f>X3126/'Summary (banks)'!$X$20</f>
        <v>0</v>
      </c>
      <c r="Y3128" s="360"/>
      <c r="Z3128" s="397"/>
    </row>
    <row r="3129" spans="1:26" s="230" customFormat="1" ht="15" customHeight="1" thickTop="1" thickBot="1" x14ac:dyDescent="0.3">
      <c r="A3129" s="683"/>
      <c r="B3129" s="685"/>
      <c r="C3129" s="190" t="s">
        <v>405</v>
      </c>
      <c r="D3129" s="188"/>
      <c r="E3129" s="190"/>
      <c r="F3129" s="190"/>
      <c r="G3129" s="190"/>
      <c r="H3129" s="188"/>
      <c r="I3129" s="188"/>
      <c r="J3129" s="190"/>
      <c r="K3129" s="190"/>
      <c r="L3129" s="190"/>
      <c r="M3129" s="190"/>
      <c r="N3129" s="190"/>
      <c r="O3129" s="190"/>
      <c r="P3129" s="188"/>
      <c r="Q3129" s="188"/>
      <c r="R3129" s="190"/>
      <c r="S3129" s="190"/>
      <c r="T3129" s="188"/>
      <c r="U3129" s="188"/>
      <c r="V3129" s="188"/>
      <c r="W3129" s="188"/>
      <c r="X3129" s="188"/>
      <c r="Y3129" s="190"/>
      <c r="Z3129" s="405"/>
    </row>
    <row r="3130" spans="1:26" s="204" customFormat="1" ht="15.75" thickBot="1" x14ac:dyDescent="0.3">
      <c r="A3130" s="683"/>
      <c r="B3130" s="686"/>
      <c r="C3130" s="191" t="s">
        <v>406</v>
      </c>
      <c r="D3130" s="192"/>
      <c r="E3130" s="192"/>
      <c r="F3130" s="192"/>
      <c r="G3130" s="192"/>
      <c r="H3130" s="192"/>
      <c r="I3130" s="192"/>
      <c r="J3130" s="192"/>
      <c r="K3130" s="192"/>
      <c r="L3130" s="192"/>
      <c r="M3130" s="192"/>
      <c r="N3130" s="192"/>
      <c r="O3130" s="192"/>
      <c r="P3130" s="192"/>
      <c r="Q3130" s="192"/>
      <c r="R3130" s="192"/>
      <c r="S3130" s="192"/>
      <c r="T3130" s="192"/>
      <c r="U3130" s="192"/>
      <c r="V3130" s="192"/>
      <c r="W3130" s="192"/>
      <c r="X3130" s="192"/>
      <c r="Y3130" s="192"/>
      <c r="Z3130" s="398"/>
    </row>
    <row r="3131" spans="1:26" s="23" customFormat="1" ht="16.5" thickTop="1" thickBot="1" x14ac:dyDescent="0.3">
      <c r="A3131" s="683"/>
      <c r="B3131" s="687" t="s">
        <v>82</v>
      </c>
      <c r="C3131" s="200" t="s">
        <v>91</v>
      </c>
      <c r="D3131" s="200">
        <f>D3123/D3120</f>
        <v>0.28082191780821919</v>
      </c>
      <c r="E3131" s="200" t="e">
        <f>E3123/E3120</f>
        <v>#DIV/0!</v>
      </c>
      <c r="F3131" s="200" t="e">
        <f t="shared" ref="F3131:X3131" si="228">F3123/F3120</f>
        <v>#DIV/0!</v>
      </c>
      <c r="G3131" s="200" t="e">
        <f t="shared" si="228"/>
        <v>#DIV/0!</v>
      </c>
      <c r="H3131" s="200" t="e">
        <f t="shared" si="228"/>
        <v>#DIV/0!</v>
      </c>
      <c r="I3131" s="200" t="e">
        <f t="shared" si="228"/>
        <v>#DIV/0!</v>
      </c>
      <c r="J3131" s="200" t="e">
        <f t="shared" si="228"/>
        <v>#DIV/0!</v>
      </c>
      <c r="K3131" s="200" t="e">
        <f t="shared" si="228"/>
        <v>#DIV/0!</v>
      </c>
      <c r="L3131" s="200" t="e">
        <f t="shared" si="228"/>
        <v>#DIV/0!</v>
      </c>
      <c r="M3131" s="200" t="e">
        <f t="shared" si="228"/>
        <v>#DIV/0!</v>
      </c>
      <c r="N3131" s="200" t="e">
        <f t="shared" si="228"/>
        <v>#DIV/0!</v>
      </c>
      <c r="O3131" s="200">
        <f t="shared" si="228"/>
        <v>0.27272727272727271</v>
      </c>
      <c r="P3131" s="200" t="e">
        <f t="shared" si="228"/>
        <v>#DIV/0!</v>
      </c>
      <c r="Q3131" s="200" t="e">
        <f t="shared" si="228"/>
        <v>#DIV/0!</v>
      </c>
      <c r="R3131" s="200" t="e">
        <f t="shared" si="228"/>
        <v>#DIV/0!</v>
      </c>
      <c r="S3131" s="200" t="e">
        <f t="shared" si="228"/>
        <v>#DIV/0!</v>
      </c>
      <c r="T3131" s="200" t="e">
        <f t="shared" si="228"/>
        <v>#DIV/0!</v>
      </c>
      <c r="U3131" s="200" t="e">
        <f t="shared" si="228"/>
        <v>#DIV/0!</v>
      </c>
      <c r="V3131" s="200">
        <f t="shared" si="228"/>
        <v>0.42105263157894735</v>
      </c>
      <c r="W3131" s="200">
        <f t="shared" si="228"/>
        <v>0.27624309392265195</v>
      </c>
      <c r="X3131" s="200" t="e">
        <f t="shared" si="228"/>
        <v>#DIV/0!</v>
      </c>
      <c r="Y3131" s="200"/>
      <c r="Z3131" s="406" t="e">
        <f>MEDIAN(E3131:X3131)</f>
        <v>#DIV/0!</v>
      </c>
    </row>
    <row r="3132" spans="1:26" s="204" customFormat="1" ht="15.75" thickBot="1" x14ac:dyDescent="0.3">
      <c r="A3132" s="683"/>
      <c r="B3132" s="688"/>
      <c r="C3132" s="193" t="s">
        <v>407</v>
      </c>
      <c r="Z3132" s="397"/>
    </row>
    <row r="3133" spans="1:26" s="204" customFormat="1" ht="15.75" thickBot="1" x14ac:dyDescent="0.3">
      <c r="A3133" s="683"/>
      <c r="B3133" s="688"/>
      <c r="C3133" s="188" t="s">
        <v>497</v>
      </c>
      <c r="D3133" s="233">
        <f t="shared" ref="D3133:X3133" si="229">D3120/D3126</f>
        <v>9.702608406712078E-2</v>
      </c>
      <c r="E3133" s="188" t="e">
        <f t="shared" si="229"/>
        <v>#DIV/0!</v>
      </c>
      <c r="F3133" s="188" t="e">
        <f t="shared" si="229"/>
        <v>#DIV/0!</v>
      </c>
      <c r="G3133" s="188" t="e">
        <f t="shared" si="229"/>
        <v>#DIV/0!</v>
      </c>
      <c r="H3133" s="188" t="e">
        <f t="shared" si="229"/>
        <v>#DIV/0!</v>
      </c>
      <c r="I3133" s="188" t="e">
        <f t="shared" si="229"/>
        <v>#DIV/0!</v>
      </c>
      <c r="J3133" s="188" t="e">
        <f t="shared" si="229"/>
        <v>#DIV/0!</v>
      </c>
      <c r="K3133" s="188" t="e">
        <f t="shared" si="229"/>
        <v>#DIV/0!</v>
      </c>
      <c r="L3133" s="188" t="e">
        <f t="shared" si="229"/>
        <v>#DIV/0!</v>
      </c>
      <c r="M3133" s="188" t="e">
        <f t="shared" si="229"/>
        <v>#DIV/0!</v>
      </c>
      <c r="N3133" s="188" t="e">
        <f t="shared" si="229"/>
        <v>#DIV/0!</v>
      </c>
      <c r="O3133" s="188">
        <f t="shared" si="229"/>
        <v>1.0476190476190477</v>
      </c>
      <c r="P3133" s="188" t="e">
        <f t="shared" si="229"/>
        <v>#DIV/0!</v>
      </c>
      <c r="Q3133" s="188" t="e">
        <f t="shared" si="229"/>
        <v>#DIV/0!</v>
      </c>
      <c r="R3133" s="188" t="e">
        <f t="shared" si="229"/>
        <v>#DIV/0!</v>
      </c>
      <c r="S3133" s="188" t="e">
        <f t="shared" si="229"/>
        <v>#DIV/0!</v>
      </c>
      <c r="T3133" s="188" t="e">
        <f t="shared" si="229"/>
        <v>#DIV/0!</v>
      </c>
      <c r="U3133" s="188" t="e">
        <f t="shared" si="229"/>
        <v>#DIV/0!</v>
      </c>
      <c r="V3133" s="188">
        <f t="shared" si="229"/>
        <v>0.13475177304964539</v>
      </c>
      <c r="W3133" s="188">
        <f t="shared" si="229"/>
        <v>9.2709578282397134E-2</v>
      </c>
      <c r="X3133" s="188" t="e">
        <f t="shared" si="229"/>
        <v>#DIV/0!</v>
      </c>
      <c r="Y3133" s="188"/>
      <c r="Z3133" s="404"/>
    </row>
    <row r="3134" spans="1:26" s="204" customFormat="1" x14ac:dyDescent="0.25">
      <c r="A3134" s="683"/>
      <c r="B3134" s="688"/>
      <c r="C3134" s="189" t="s">
        <v>445</v>
      </c>
      <c r="D3134" s="234">
        <f>D3133/'Summary (banks)'!$D$81</f>
        <v>2.1578233197912136</v>
      </c>
      <c r="E3134" s="230" t="e">
        <f>E3133/'Summary (banks)'!$E$81</f>
        <v>#DIV/0!</v>
      </c>
      <c r="F3134" s="230" t="e">
        <f>F3133/'Summary (banks)'!$F$81</f>
        <v>#DIV/0!</v>
      </c>
      <c r="G3134" s="230" t="e">
        <f>G3133/'Summary (banks)'!$G$81</f>
        <v>#DIV/0!</v>
      </c>
      <c r="H3134" s="230" t="e">
        <f>H3133/'Summary (banks)'!$H$81</f>
        <v>#DIV/0!</v>
      </c>
      <c r="I3134" s="230" t="e">
        <f>I3133/'Summary (banks)'!$I$81</f>
        <v>#DIV/0!</v>
      </c>
      <c r="J3134" s="230" t="e">
        <f>J3133/'Summary (banks)'!$J$81</f>
        <v>#DIV/0!</v>
      </c>
      <c r="K3134" s="230" t="e">
        <f>K3133/'Summary (banks)'!$K$81</f>
        <v>#DIV/0!</v>
      </c>
      <c r="L3134" s="230" t="e">
        <f>L3133/'Summary (banks)'!$L$81</f>
        <v>#DIV/0!</v>
      </c>
      <c r="M3134" s="230" t="e">
        <f>M3133/'Summary (banks)'!$M$81</f>
        <v>#DIV/0!</v>
      </c>
      <c r="N3134" s="230" t="e">
        <f>N3133/'Summary (banks)'!$N$81</f>
        <v>#DIV/0!</v>
      </c>
      <c r="O3134" s="230">
        <f>O3133/'Summary (banks)'!$O$81</f>
        <v>-21.192381714590599</v>
      </c>
      <c r="P3134" s="230" t="e">
        <f>P3133/'Summary (banks)'!$P$81</f>
        <v>#DIV/0!</v>
      </c>
      <c r="Q3134" s="230" t="e">
        <f>Q3133/'Summary (banks)'!$Q$81</f>
        <v>#DIV/0!</v>
      </c>
      <c r="R3134" s="230" t="e">
        <f>R3133/'Summary (banks)'!$R$81</f>
        <v>#DIV/0!</v>
      </c>
      <c r="S3134" s="230" t="e">
        <f>S3133/'Summary (banks)'!$S$81</f>
        <v>#DIV/0!</v>
      </c>
      <c r="T3134" s="230" t="e">
        <f>T3133/'Summary (banks)'!$T$81</f>
        <v>#DIV/0!</v>
      </c>
      <c r="U3134" s="230" t="e">
        <f>U3133/'Summary (banks)'!$U$81</f>
        <v>#DIV/0!</v>
      </c>
      <c r="V3134" s="230">
        <f>V3133/'Summary (banks)'!$V$81</f>
        <v>2.5994374973535184</v>
      </c>
      <c r="W3134" s="230">
        <f>W3133/'Summary (banks)'!$W$81</f>
        <v>2.7788301317544577</v>
      </c>
      <c r="X3134" s="230" t="e">
        <f>X3133/'Summary (banks)'!$X$81</f>
        <v>#DIV/0!</v>
      </c>
      <c r="Z3134" s="397"/>
    </row>
    <row r="3135" spans="1:26" s="364" customFormat="1" x14ac:dyDescent="0.25">
      <c r="A3135" s="683"/>
      <c r="B3135" s="688"/>
      <c r="C3135" s="359" t="s">
        <v>446</v>
      </c>
      <c r="D3135" s="363">
        <f>D3133/'Summary (banks)'!$D$84</f>
        <v>1.6803944964453501</v>
      </c>
      <c r="E3135" s="264" t="e">
        <f>E3133/'Summary (banks)'!$E$84</f>
        <v>#DIV/0!</v>
      </c>
      <c r="F3135" s="264" t="e">
        <f>F3133/'Summary (banks)'!$F$84</f>
        <v>#DIV/0!</v>
      </c>
      <c r="G3135" s="264" t="e">
        <f>G3133/'Summary (banks)'!$G$84</f>
        <v>#DIV/0!</v>
      </c>
      <c r="H3135" s="264" t="e">
        <f>H3133/'Summary (banks)'!$H$84</f>
        <v>#DIV/0!</v>
      </c>
      <c r="I3135" s="264" t="e">
        <f>I3133/'Summary (banks)'!$I$84</f>
        <v>#DIV/0!</v>
      </c>
      <c r="J3135" s="264" t="e">
        <f>J3133/'Summary (banks)'!$J$84</f>
        <v>#DIV/0!</v>
      </c>
      <c r="K3135" s="264" t="e">
        <f>K3133/'Summary (banks)'!$K$84</f>
        <v>#DIV/0!</v>
      </c>
      <c r="L3135" s="264" t="e">
        <f>L3133/'Summary (banks)'!$L$84</f>
        <v>#DIV/0!</v>
      </c>
      <c r="M3135" s="264" t="e">
        <f>M3133/'Summary (banks)'!$M$84</f>
        <v>#DIV/0!</v>
      </c>
      <c r="N3135" s="264" t="e">
        <f>N3133/'Summary (banks)'!$N$84</f>
        <v>#DIV/0!</v>
      </c>
      <c r="O3135" s="264">
        <f>O3133/'Summary (banks)'!$O$84</f>
        <v>-77.208547333713781</v>
      </c>
      <c r="P3135" s="264" t="e">
        <f>P3133/'Summary (banks)'!$P$84</f>
        <v>#DIV/0!</v>
      </c>
      <c r="Q3135" s="264" t="e">
        <f>Q3133/'Summary (banks)'!$Q$84</f>
        <v>#DIV/0!</v>
      </c>
      <c r="R3135" s="264" t="e">
        <f>R3133/'Summary (banks)'!$R$84</f>
        <v>#DIV/0!</v>
      </c>
      <c r="S3135" s="264" t="e">
        <f>S3133/'Summary (banks)'!$S$84</f>
        <v>#DIV/0!</v>
      </c>
      <c r="T3135" s="264" t="e">
        <f>T3133/'Summary (banks)'!$T$84</f>
        <v>#DIV/0!</v>
      </c>
      <c r="U3135" s="264" t="e">
        <f>U3133/'Summary (banks)'!$U$84</f>
        <v>#DIV/0!</v>
      </c>
      <c r="V3135" s="264">
        <f>V3133/'Summary (banks)'!$V$84</f>
        <v>1.9736268751047474</v>
      </c>
      <c r="W3135" s="264">
        <f>W3133/'Summary (banks)'!$W$84</f>
        <v>1.5763929183104151</v>
      </c>
      <c r="X3135" s="264" t="e">
        <f>X3133/'Summary (banks)'!$X$84</f>
        <v>#DIV/0!</v>
      </c>
      <c r="Y3135" s="360"/>
      <c r="Z3135" s="397"/>
    </row>
    <row r="3136" spans="1:26" s="204" customFormat="1" ht="15.75" thickBot="1" x14ac:dyDescent="0.3">
      <c r="A3136" s="683"/>
      <c r="B3136" s="688"/>
      <c r="C3136" s="372" t="s">
        <v>447</v>
      </c>
      <c r="D3136" s="234">
        <f>D3133/'Summary (banks)'!$D$92</f>
        <v>2.3230560167483869</v>
      </c>
      <c r="E3136" s="230" t="e">
        <f>E3133/'Summary (banks)'!$E$86</f>
        <v>#DIV/0!</v>
      </c>
      <c r="F3136" s="230" t="e">
        <f>F3133/'Summary (banks)'!$F$86</f>
        <v>#DIV/0!</v>
      </c>
      <c r="G3136" s="230" t="e">
        <f>G3133/'Summary (banks)'!$G$86</f>
        <v>#DIV/0!</v>
      </c>
      <c r="H3136" s="230" t="e">
        <f>H3133/'Summary (banks)'!$H$86</f>
        <v>#DIV/0!</v>
      </c>
      <c r="I3136" s="230" t="e">
        <f>I3133/'Summary (banks)'!$I$86</f>
        <v>#DIV/0!</v>
      </c>
      <c r="J3136" s="230" t="e">
        <f>J3133/'Summary (banks)'!$J$86</f>
        <v>#DIV/0!</v>
      </c>
      <c r="K3136" s="230" t="e">
        <f>K3133/'Summary (banks)'!$K$86</f>
        <v>#DIV/0!</v>
      </c>
      <c r="L3136" s="230" t="e">
        <f>L3133/'Summary (banks)'!$L$86</f>
        <v>#DIV/0!</v>
      </c>
      <c r="M3136" s="230" t="e">
        <f>M3133/'Summary (banks)'!$M$86</f>
        <v>#DIV/0!</v>
      </c>
      <c r="N3136" s="230" t="e">
        <f>N3133/'Summary (banks)'!$N$86</f>
        <v>#DIV/0!</v>
      </c>
      <c r="O3136" s="230">
        <f>O3133/'Summary (banks)'!$O$86</f>
        <v>3.9392022491653491</v>
      </c>
      <c r="P3136" s="230" t="e">
        <f>P3133/'Summary (banks)'!$P$86</f>
        <v>#DIV/0!</v>
      </c>
      <c r="Q3136" s="230" t="e">
        <f>Q3133/'Summary (banks)'!$Q$86</f>
        <v>#DIV/0!</v>
      </c>
      <c r="R3136" s="230" t="e">
        <f>R3133/'Summary (banks)'!$R$86</f>
        <v>#DIV/0!</v>
      </c>
      <c r="S3136" s="230" t="e">
        <f>S3133/'Summary (banks)'!$S$86</f>
        <v>#DIV/0!</v>
      </c>
      <c r="T3136" s="230" t="e">
        <f>T3133/'Summary (banks)'!$T$86</f>
        <v>#DIV/0!</v>
      </c>
      <c r="U3136" s="230" t="e">
        <f>U3133/'Summary (banks)'!$U$86</f>
        <v>#DIV/0!</v>
      </c>
      <c r="V3136" s="230">
        <f>V3133/'Summary (banks)'!$V$86</f>
        <v>0.85480572597137017</v>
      </c>
      <c r="W3136" s="230">
        <f>W3133/'Summary (banks)'!$W$86</f>
        <v>9.7757099766660982</v>
      </c>
      <c r="X3136" s="230" t="e">
        <f>X3133/'Summary (banks)'!$X$86</f>
        <v>#DIV/0!</v>
      </c>
      <c r="Z3136" s="397"/>
    </row>
    <row r="3137" spans="1:26" s="230" customFormat="1" ht="15.75" thickBot="1" x14ac:dyDescent="0.3">
      <c r="A3137" s="683"/>
      <c r="B3137" s="688"/>
      <c r="C3137" s="201" t="s">
        <v>498</v>
      </c>
      <c r="D3137" s="201">
        <f t="shared" ref="D3137:X3137" si="230">D3120/D3117</f>
        <v>0.47595762021189891</v>
      </c>
      <c r="E3137" s="201" t="e">
        <f t="shared" si="230"/>
        <v>#DIV/0!</v>
      </c>
      <c r="F3137" s="201" t="e">
        <f t="shared" si="230"/>
        <v>#DIV/0!</v>
      </c>
      <c r="G3137" s="201" t="e">
        <f t="shared" si="230"/>
        <v>#DIV/0!</v>
      </c>
      <c r="H3137" s="201" t="e">
        <f t="shared" si="230"/>
        <v>#DIV/0!</v>
      </c>
      <c r="I3137" s="201" t="e">
        <f t="shared" si="230"/>
        <v>#DIV/0!</v>
      </c>
      <c r="J3137" s="201" t="e">
        <f t="shared" si="230"/>
        <v>#DIV/0!</v>
      </c>
      <c r="K3137" s="201" t="e">
        <f t="shared" si="230"/>
        <v>#DIV/0!</v>
      </c>
      <c r="L3137" s="201" t="e">
        <f t="shared" si="230"/>
        <v>#DIV/0!</v>
      </c>
      <c r="M3137" s="201" t="e">
        <f t="shared" si="230"/>
        <v>#DIV/0!</v>
      </c>
      <c r="N3137" s="201" t="e">
        <f t="shared" si="230"/>
        <v>#DIV/0!</v>
      </c>
      <c r="O3137" s="201">
        <f t="shared" si="230"/>
        <v>0.88</v>
      </c>
      <c r="P3137" s="201" t="e">
        <f t="shared" si="230"/>
        <v>#DIV/0!</v>
      </c>
      <c r="Q3137" s="201" t="e">
        <f t="shared" si="230"/>
        <v>#DIV/0!</v>
      </c>
      <c r="R3137" s="201" t="e">
        <f t="shared" si="230"/>
        <v>#DIV/0!</v>
      </c>
      <c r="S3137" s="201" t="e">
        <f t="shared" si="230"/>
        <v>#DIV/0!</v>
      </c>
      <c r="T3137" s="201" t="e">
        <f t="shared" si="230"/>
        <v>#DIV/0!</v>
      </c>
      <c r="U3137" s="201" t="e">
        <f t="shared" si="230"/>
        <v>#DIV/0!</v>
      </c>
      <c r="V3137" s="201">
        <f t="shared" si="230"/>
        <v>0.24358974358974358</v>
      </c>
      <c r="W3137" s="201">
        <f t="shared" si="230"/>
        <v>0.4830960854092527</v>
      </c>
      <c r="X3137" s="201" t="e">
        <f t="shared" si="230"/>
        <v>#DIV/0!</v>
      </c>
      <c r="Y3137" s="201"/>
      <c r="Z3137" s="407"/>
    </row>
    <row r="3138" spans="1:26" s="230" customFormat="1" x14ac:dyDescent="0.25">
      <c r="A3138" s="683"/>
      <c r="B3138" s="688"/>
      <c r="C3138" s="382" t="s">
        <v>445</v>
      </c>
      <c r="D3138" s="230">
        <f>D3137/'Summary (banks)'!$D$94</f>
        <v>2.4646335280523308</v>
      </c>
      <c r="E3138" s="230" t="e">
        <f>E3137/'Summary (banks)'!$E$94</f>
        <v>#DIV/0!</v>
      </c>
      <c r="F3138" s="230" t="e">
        <f>F3137/'Summary (banks)'!$F$94</f>
        <v>#DIV/0!</v>
      </c>
      <c r="G3138" s="230" t="e">
        <f>G3137/'Summary (banks)'!$G$94</f>
        <v>#DIV/0!</v>
      </c>
      <c r="H3138" s="230" t="e">
        <f>H3137/'Summary (banks)'!$H$94</f>
        <v>#DIV/0!</v>
      </c>
      <c r="I3138" s="230" t="e">
        <f>I3137/'Summary (banks)'!$I$94</f>
        <v>#DIV/0!</v>
      </c>
      <c r="J3138" s="230" t="e">
        <f>J3137/'Summary (banks)'!$J$94</f>
        <v>#DIV/0!</v>
      </c>
      <c r="K3138" s="230" t="e">
        <f>K3137/'Summary (banks)'!$K$94</f>
        <v>#DIV/0!</v>
      </c>
      <c r="L3138" s="230" t="e">
        <f>L3137/'Summary (banks)'!$L$94</f>
        <v>#DIV/0!</v>
      </c>
      <c r="M3138" s="230" t="e">
        <f>M3137/'Summary (banks)'!$M$94</f>
        <v>#DIV/0!</v>
      </c>
      <c r="N3138" s="230" t="e">
        <f>N3137/'Summary (banks)'!$N$94</f>
        <v>#DIV/0!</v>
      </c>
      <c r="O3138" s="230">
        <f>O3137/'Summary (banks)'!$O$94</f>
        <v>-6.1055942376950787</v>
      </c>
      <c r="P3138" s="230" t="e">
        <f>P3137/'Summary (banks)'!$P$94</f>
        <v>#DIV/0!</v>
      </c>
      <c r="Q3138" s="230" t="e">
        <f>Q3137/'Summary (banks)'!$Q$94</f>
        <v>#DIV/0!</v>
      </c>
      <c r="R3138" s="230" t="e">
        <f>R3137/'Summary (banks)'!$R$94</f>
        <v>#DIV/0!</v>
      </c>
      <c r="S3138" s="230" t="e">
        <f>S3137/'Summary (banks)'!$S$94</f>
        <v>#DIV/0!</v>
      </c>
      <c r="T3138" s="230" t="e">
        <f>T3137/'Summary (banks)'!$T$94</f>
        <v>#DIV/0!</v>
      </c>
      <c r="U3138" s="230" t="e">
        <f>U3137/'Summary (banks)'!$U$94</f>
        <v>#DIV/0!</v>
      </c>
      <c r="V3138" s="230">
        <f>V3137/'Summary (banks)'!$V$94</f>
        <v>1.1710014959726911</v>
      </c>
      <c r="W3138" s="230">
        <f>W3137/'Summary (banks)'!$W$94</f>
        <v>2.4518989240345341</v>
      </c>
      <c r="X3138" s="230" t="e">
        <f>X3137/'Summary (banks)'!$X$94</f>
        <v>#DIV/0!</v>
      </c>
      <c r="Z3138" s="399"/>
    </row>
    <row r="3139" spans="1:26" s="386" customFormat="1" x14ac:dyDescent="0.25">
      <c r="A3139" s="683"/>
      <c r="B3139" s="688"/>
      <c r="C3139" s="383" t="s">
        <v>446</v>
      </c>
      <c r="D3139" s="264">
        <f>D3137/'Summary (banks)'!$D$97</f>
        <v>1.8026852452059619</v>
      </c>
      <c r="E3139" s="264" t="e">
        <f>E3137/'Summary (banks)'!$E$97</f>
        <v>#DIV/0!</v>
      </c>
      <c r="F3139" s="264" t="e">
        <f>F3137/'Summary (banks)'!$F$97</f>
        <v>#DIV/0!</v>
      </c>
      <c r="G3139" s="264" t="e">
        <f>G3137/'Summary (banks)'!$G$97</f>
        <v>#DIV/0!</v>
      </c>
      <c r="H3139" s="264" t="e">
        <f>H3137/'Summary (banks)'!$H$97</f>
        <v>#DIV/0!</v>
      </c>
      <c r="I3139" s="264" t="e">
        <f>I3137/'Summary (banks)'!$I$97</f>
        <v>#DIV/0!</v>
      </c>
      <c r="J3139" s="264" t="e">
        <f>J3137/'Summary (banks)'!$J$97</f>
        <v>#DIV/0!</v>
      </c>
      <c r="K3139" s="264" t="e">
        <f>K3137/'Summary (banks)'!$K$97</f>
        <v>#DIV/0!</v>
      </c>
      <c r="L3139" s="264" t="e">
        <f>L3137/'Summary (banks)'!$L$97</f>
        <v>#DIV/0!</v>
      </c>
      <c r="M3139" s="264" t="e">
        <f>M3137/'Summary (banks)'!$M$97</f>
        <v>#DIV/0!</v>
      </c>
      <c r="N3139" s="264" t="e">
        <f>N3137/'Summary (banks)'!$N$97</f>
        <v>#DIV/0!</v>
      </c>
      <c r="O3139" s="264">
        <f>O3137/'Summary (banks)'!$O$97</f>
        <v>-28.318189081225032</v>
      </c>
      <c r="P3139" s="264" t="e">
        <f>P3137/'Summary (banks)'!$P$97</f>
        <v>#DIV/0!</v>
      </c>
      <c r="Q3139" s="264" t="e">
        <f>Q3137/'Summary (banks)'!$Q$97</f>
        <v>#DIV/0!</v>
      </c>
      <c r="R3139" s="264" t="e">
        <f>R3137/'Summary (banks)'!$R$97</f>
        <v>#DIV/0!</v>
      </c>
      <c r="S3139" s="264" t="e">
        <f>S3137/'Summary (banks)'!$S$97</f>
        <v>#DIV/0!</v>
      </c>
      <c r="T3139" s="264" t="e">
        <f>T3137/'Summary (banks)'!$T$97</f>
        <v>#DIV/0!</v>
      </c>
      <c r="U3139" s="264" t="e">
        <f>U3137/'Summary (banks)'!$U$97</f>
        <v>#DIV/0!</v>
      </c>
      <c r="V3139" s="264">
        <f>V3137/'Summary (banks)'!$V$97</f>
        <v>0.93265489374438793</v>
      </c>
      <c r="W3139" s="264">
        <f>W3137/'Summary (banks)'!$W$97</f>
        <v>1.2960485204449235</v>
      </c>
      <c r="X3139" s="264" t="e">
        <f>X3137/'Summary (banks)'!$X$97</f>
        <v>#DIV/0!</v>
      </c>
      <c r="Y3139" s="264"/>
      <c r="Z3139" s="399"/>
    </row>
    <row r="3140" spans="1:26" s="230" customFormat="1" x14ac:dyDescent="0.25">
      <c r="A3140" s="683"/>
      <c r="B3140" s="688"/>
      <c r="C3140" s="385" t="s">
        <v>447</v>
      </c>
      <c r="D3140" s="230">
        <f>D3137/'Summary (banks)'!$D$105</f>
        <v>2.1938868740509125</v>
      </c>
      <c r="E3140" s="230" t="e">
        <f>E3137/'Summary (banks)'!$E$99</f>
        <v>#DIV/0!</v>
      </c>
      <c r="F3140" s="230" t="e">
        <f>F3137/'Summary (banks)'!$F$99</f>
        <v>#DIV/0!</v>
      </c>
      <c r="G3140" s="230" t="e">
        <f>G3137/'Summary (banks)'!$G$99</f>
        <v>#DIV/0!</v>
      </c>
      <c r="H3140" s="230" t="e">
        <f>H3137/'Summary (banks)'!$H$99</f>
        <v>#DIV/0!</v>
      </c>
      <c r="I3140" s="230" t="e">
        <f>I3137/'Summary (banks)'!$I$99</f>
        <v>#DIV/0!</v>
      </c>
      <c r="J3140" s="230" t="e">
        <f>J3137/'Summary (banks)'!$J$99</f>
        <v>#DIV/0!</v>
      </c>
      <c r="K3140" s="230" t="e">
        <f>K3137/'Summary (banks)'!$K$99</f>
        <v>#DIV/0!</v>
      </c>
      <c r="L3140" s="230" t="e">
        <f>L3137/'Summary (banks)'!$L$99</f>
        <v>#DIV/0!</v>
      </c>
      <c r="M3140" s="230" t="e">
        <f>M3137/'Summary (banks)'!$M$99</f>
        <v>#DIV/0!</v>
      </c>
      <c r="N3140" s="230" t="e">
        <f>N3137/'Summary (banks)'!$N$99</f>
        <v>#DIV/0!</v>
      </c>
      <c r="O3140" s="230">
        <f>O3137/'Summary (banks)'!$O$99</f>
        <v>2.2438376383763838</v>
      </c>
      <c r="P3140" s="230" t="e">
        <f>P3137/'Summary (banks)'!$P$99</f>
        <v>#DIV/0!</v>
      </c>
      <c r="Q3140" s="230" t="e">
        <f>Q3137/'Summary (banks)'!$Q$99</f>
        <v>#DIV/0!</v>
      </c>
      <c r="R3140" s="230" t="e">
        <f>R3137/'Summary (banks)'!$R$99</f>
        <v>#DIV/0!</v>
      </c>
      <c r="S3140" s="230" t="e">
        <f>S3137/'Summary (banks)'!$S$99</f>
        <v>#DIV/0!</v>
      </c>
      <c r="T3140" s="230" t="e">
        <f>T3137/'Summary (banks)'!$T$99</f>
        <v>#DIV/0!</v>
      </c>
      <c r="U3140" s="230" t="e">
        <f>U3137/'Summary (banks)'!$U$99</f>
        <v>#DIV/0!</v>
      </c>
      <c r="V3140" s="230">
        <f>V3137/'Summary (banks)'!$V$99</f>
        <v>0.6067327355670914</v>
      </c>
      <c r="W3140" s="230">
        <f>W3137/'Summary (banks)'!$W$99</f>
        <v>3.6500593119810203</v>
      </c>
      <c r="X3140" s="230" t="e">
        <f>X3137/'Summary (banks)'!$X$99</f>
        <v>#DIV/0!</v>
      </c>
      <c r="Z3140" s="399"/>
    </row>
    <row r="3141" spans="1:26" s="51" customFormat="1" x14ac:dyDescent="0.25">
      <c r="A3141" s="422"/>
      <c r="B3141" s="423"/>
      <c r="C3141" s="424"/>
      <c r="D3141" s="425"/>
      <c r="E3141" s="426"/>
      <c r="F3141" s="426"/>
      <c r="G3141" s="426"/>
      <c r="H3141" s="426"/>
      <c r="I3141" s="426"/>
      <c r="J3141" s="426"/>
      <c r="K3141" s="426"/>
      <c r="L3141" s="426"/>
      <c r="M3141" s="426"/>
      <c r="N3141" s="426"/>
      <c r="O3141" s="426"/>
      <c r="P3141" s="426"/>
      <c r="Q3141" s="426"/>
      <c r="R3141" s="426"/>
      <c r="S3141" s="426"/>
      <c r="T3141" s="426"/>
      <c r="U3141" s="426"/>
      <c r="V3141" s="426"/>
      <c r="W3141" s="426"/>
      <c r="X3141" s="426"/>
      <c r="Y3141" s="97"/>
      <c r="Z3141" s="97"/>
    </row>
    <row r="3142" spans="1:26" s="51" customFormat="1" ht="15.75" thickBot="1" x14ac:dyDescent="0.3">
      <c r="A3142" s="422"/>
      <c r="B3142" s="423"/>
      <c r="C3142" s="424"/>
      <c r="D3142" s="425"/>
      <c r="E3142" s="426"/>
      <c r="F3142" s="426"/>
      <c r="G3142" s="426"/>
      <c r="H3142" s="426"/>
      <c r="I3142" s="426"/>
      <c r="J3142" s="426"/>
      <c r="K3142" s="426"/>
      <c r="L3142" s="426"/>
      <c r="M3142" s="426"/>
      <c r="N3142" s="426"/>
      <c r="O3142" s="426"/>
      <c r="P3142" s="426"/>
      <c r="Q3142" s="426"/>
      <c r="R3142" s="426"/>
      <c r="S3142" s="426"/>
      <c r="T3142" s="426"/>
      <c r="U3142" s="426"/>
      <c r="V3142" s="426"/>
      <c r="W3142" s="426"/>
      <c r="X3142" s="426"/>
      <c r="Y3142" s="97"/>
      <c r="Z3142" s="97"/>
    </row>
    <row r="3143" spans="1:26" s="204" customFormat="1" ht="15.75" thickBot="1" x14ac:dyDescent="0.3">
      <c r="A3143" s="682" t="s">
        <v>54</v>
      </c>
      <c r="B3143" s="684" t="s">
        <v>331</v>
      </c>
      <c r="C3143" s="188" t="s">
        <v>2</v>
      </c>
      <c r="D3143" s="203">
        <f>SUM(E3143:X3143)</f>
        <v>410.01759999999996</v>
      </c>
      <c r="E3143" s="203">
        <f>HSBC!C44</f>
        <v>260.56239999999997</v>
      </c>
      <c r="F3143" s="203"/>
      <c r="G3143" s="203"/>
      <c r="H3143" s="203"/>
      <c r="I3143" s="203">
        <f>'Standard Chartered'!C48</f>
        <v>87.455199999999991</v>
      </c>
      <c r="J3143" s="188">
        <f>'BNP Paribas'!C48</f>
        <v>2</v>
      </c>
      <c r="K3143" s="188"/>
      <c r="L3143" s="188"/>
      <c r="M3143" s="188"/>
      <c r="N3143" s="188"/>
      <c r="O3143" s="188">
        <f>'Deutsche Bank'!C42</f>
        <v>38</v>
      </c>
      <c r="P3143" s="188"/>
      <c r="Q3143" s="188"/>
      <c r="R3143" s="188">
        <f>ING!E26</f>
        <v>22</v>
      </c>
      <c r="S3143" s="188"/>
      <c r="T3143" s="188"/>
      <c r="U3143" s="188"/>
      <c r="V3143" s="188"/>
      <c r="W3143" s="188"/>
      <c r="X3143" s="188"/>
      <c r="Y3143" s="188"/>
      <c r="Z3143" s="404"/>
    </row>
    <row r="3144" spans="1:26" s="23" customFormat="1" x14ac:dyDescent="0.25">
      <c r="A3144" s="683"/>
      <c r="B3144" s="685"/>
      <c r="C3144" s="189" t="s">
        <v>333</v>
      </c>
      <c r="D3144" s="230">
        <f>D3143/'Summary (banks)'!$D$3</f>
        <v>8.3949910394248749E-4</v>
      </c>
      <c r="E3144" s="230">
        <f>E3143/'Summary (banks)'!$E$3</f>
        <v>4.8327759197324405E-3</v>
      </c>
      <c r="F3144" s="230">
        <f>F3143/'Summary (banks)'!$F$3</f>
        <v>0</v>
      </c>
      <c r="G3144" s="230">
        <f>G3143/'Summary (banks)'!$G$3</f>
        <v>0</v>
      </c>
      <c r="H3144" s="230">
        <f>H3143/'Summary (banks)'!$H$3</f>
        <v>0</v>
      </c>
      <c r="I3144" s="230">
        <f>I3143/'Summary (banks)'!$I$3</f>
        <v>6.3444306364052582E-3</v>
      </c>
      <c r="J3144" s="230">
        <f>J3143/'Summary (banks)'!$J$3</f>
        <v>4.6578788019935723E-5</v>
      </c>
      <c r="K3144" s="230">
        <f>K3143/'Summary (banks)'!$K$3</f>
        <v>0</v>
      </c>
      <c r="L3144" s="230">
        <f>L3143/'Summary (banks)'!$L$3</f>
        <v>0</v>
      </c>
      <c r="M3144" s="230">
        <f>M3143/'Summary (banks)'!$M$3</f>
        <v>0</v>
      </c>
      <c r="N3144" s="230">
        <f>N3143/'Summary (banks)'!$N$3</f>
        <v>0</v>
      </c>
      <c r="O3144" s="230">
        <f>O3143/'Summary (banks)'!$O$3</f>
        <v>1.0958272053522508E-3</v>
      </c>
      <c r="P3144" s="230">
        <f>P3143/'Summary (banks)'!$P$3</f>
        <v>0</v>
      </c>
      <c r="Q3144" s="230">
        <f>Q3143/'Summary (banks)'!$Q$3</f>
        <v>0</v>
      </c>
      <c r="R3144" s="230">
        <f>R3143/'Summary (banks)'!$R$3</f>
        <v>1.2888107791446982E-3</v>
      </c>
      <c r="S3144" s="230">
        <f>S3143/'Summary (banks)'!$S$3</f>
        <v>0</v>
      </c>
      <c r="T3144" s="230">
        <f>T3143/'Summary (banks)'!$T$3</f>
        <v>0</v>
      </c>
      <c r="U3144" s="230">
        <f>U3143/'Summary (banks)'!$U$3</f>
        <v>0</v>
      </c>
      <c r="V3144" s="230">
        <f>V3143/'Summary (banks)'!$V$3</f>
        <v>0</v>
      </c>
      <c r="W3144" s="230">
        <f>W3143/'Summary (banks)'!$W$3</f>
        <v>0</v>
      </c>
      <c r="X3144" s="230">
        <f>X3143/'Summary (banks)'!$X$3</f>
        <v>0</v>
      </c>
      <c r="Y3144" s="204"/>
      <c r="Z3144" s="397"/>
    </row>
    <row r="3145" spans="1:26" s="360" customFormat="1" ht="15.75" thickBot="1" x14ac:dyDescent="0.3">
      <c r="A3145" s="683"/>
      <c r="B3145" s="685"/>
      <c r="C3145" s="359" t="s">
        <v>334</v>
      </c>
      <c r="D3145" s="264">
        <f>D3143/'Summary (banks)'!$D$7</f>
        <v>1.599387712846788E-3</v>
      </c>
      <c r="E3145" s="264">
        <f>E3143/'Summary (banks)'!$E$7</f>
        <v>6.4634446357882489E-3</v>
      </c>
      <c r="F3145" s="264">
        <f>F3143/'Summary (banks)'!$F$7</f>
        <v>0</v>
      </c>
      <c r="G3145" s="264">
        <f>G3143/'Summary (banks)'!$G$7</f>
        <v>0</v>
      </c>
      <c r="H3145" s="264">
        <f>H3143/'Summary (banks)'!$H$7</f>
        <v>0</v>
      </c>
      <c r="I3145" s="264">
        <f>I3143/'Summary (banks)'!$I$7</f>
        <v>7.9157826015994782E-3</v>
      </c>
      <c r="J3145" s="264">
        <f>J3143/'Summary (banks)'!$J$7</f>
        <v>6.9849474382705266E-5</v>
      </c>
      <c r="K3145" s="264">
        <f>K3143/'Summary (banks)'!$K$7</f>
        <v>0</v>
      </c>
      <c r="L3145" s="264">
        <f>L3143/'Summary (banks)'!$L$7</f>
        <v>0</v>
      </c>
      <c r="M3145" s="264">
        <f>M3143/'Summary (banks)'!$M$7</f>
        <v>0</v>
      </c>
      <c r="N3145" s="264">
        <f>N3143/'Summary (banks)'!$N$7</f>
        <v>0</v>
      </c>
      <c r="O3145" s="264">
        <f>O3143/'Summary (banks)'!$O$7</f>
        <v>1.5723921049364837E-3</v>
      </c>
      <c r="P3145" s="264">
        <f>P3143/'Summary (banks)'!$P$7</f>
        <v>0</v>
      </c>
      <c r="Q3145" s="264">
        <f>Q3143/'Summary (banks)'!$Q$7</f>
        <v>0</v>
      </c>
      <c r="R3145" s="264">
        <f>R3143/'Summary (banks)'!$R$7</f>
        <v>1.8867924528301887E-3</v>
      </c>
      <c r="S3145" s="264">
        <f>S3143/'Summary (banks)'!$S$7</f>
        <v>0</v>
      </c>
      <c r="T3145" s="264">
        <f>T3143/'Summary (banks)'!$T$7</f>
        <v>0</v>
      </c>
      <c r="U3145" s="264">
        <f>U3143/'Summary (banks)'!$U$7</f>
        <v>0</v>
      </c>
      <c r="V3145" s="264">
        <f>V3143/'Summary (banks)'!$V$7</f>
        <v>0</v>
      </c>
      <c r="W3145" s="264">
        <f>W3143/'Summary (banks)'!$W$7</f>
        <v>0</v>
      </c>
      <c r="X3145" s="264">
        <f>X3143/'Summary (banks)'!$X$7</f>
        <v>0</v>
      </c>
      <c r="Z3145" s="397"/>
    </row>
    <row r="3146" spans="1:26" s="204" customFormat="1" ht="15.75" thickBot="1" x14ac:dyDescent="0.3">
      <c r="A3146" s="683"/>
      <c r="B3146" s="685"/>
      <c r="C3146" s="188" t="s">
        <v>6</v>
      </c>
      <c r="D3146" s="203">
        <f>SUM(E3146:X3146)</f>
        <v>61.670400000000001</v>
      </c>
      <c r="E3146" s="203">
        <f>HSBC!E44</f>
        <v>54.095999999999997</v>
      </c>
      <c r="F3146" s="203"/>
      <c r="G3146" s="203"/>
      <c r="H3146" s="203"/>
      <c r="I3146" s="203">
        <f>'Standard Chartered'!E48</f>
        <v>-14.425599999999999</v>
      </c>
      <c r="J3146" s="188">
        <f>'BNP Paribas'!E48</f>
        <v>1</v>
      </c>
      <c r="K3146" s="188"/>
      <c r="L3146" s="188"/>
      <c r="M3146" s="188"/>
      <c r="N3146" s="188"/>
      <c r="O3146" s="188">
        <f>'Deutsche Bank'!E42</f>
        <v>16</v>
      </c>
      <c r="P3146" s="188"/>
      <c r="Q3146" s="188"/>
      <c r="R3146" s="188">
        <f>ING!G26</f>
        <v>5</v>
      </c>
      <c r="S3146" s="188"/>
      <c r="T3146" s="188"/>
      <c r="U3146" s="188"/>
      <c r="V3146" s="188"/>
      <c r="W3146" s="188"/>
      <c r="X3146" s="188"/>
      <c r="Y3146" s="188"/>
      <c r="Z3146" s="404"/>
    </row>
    <row r="3147" spans="1:26" s="23" customFormat="1" x14ac:dyDescent="0.25">
      <c r="A3147" s="683"/>
      <c r="B3147" s="685"/>
      <c r="C3147" s="189" t="s">
        <v>335</v>
      </c>
      <c r="D3147" s="230">
        <f>D3146/'Summary (banks)'!$D$29</f>
        <v>6.5385066658047765E-4</v>
      </c>
      <c r="E3147" s="230">
        <f>E3146/'Summary (banks)'!$E$29</f>
        <v>3.1801558276355539E-3</v>
      </c>
      <c r="F3147" s="230">
        <f>F3146/'Summary (banks)'!$F$29</f>
        <v>0</v>
      </c>
      <c r="G3147" s="230">
        <f>G3146/'Summary (banks)'!$G$29</f>
        <v>0</v>
      </c>
      <c r="H3147" s="230">
        <f>H3146/'Summary (banks)'!$H$29</f>
        <v>0</v>
      </c>
      <c r="I3147" s="230">
        <f>I3146/'Summary (banks)'!$I$29</f>
        <v>1.0505581089954034E-2</v>
      </c>
      <c r="J3147" s="230">
        <f>J3146/'Summary (banks)'!$J$29</f>
        <v>1.0214504596527068E-4</v>
      </c>
      <c r="K3147" s="230">
        <f>K3146/'Summary (banks)'!$K$29</f>
        <v>0</v>
      </c>
      <c r="L3147" s="230">
        <f>L3146/'Summary (banks)'!$L$29</f>
        <v>0</v>
      </c>
      <c r="M3147" s="230">
        <f>M3146/'Summary (banks)'!$M$29</f>
        <v>0</v>
      </c>
      <c r="N3147" s="230">
        <f>N3146/'Summary (banks)'!$N$29</f>
        <v>0</v>
      </c>
      <c r="O3147" s="230">
        <f>O3146/'Summary (banks)'!$O$29</f>
        <v>-3.2012805122048822E-3</v>
      </c>
      <c r="P3147" s="230">
        <f>P3146/'Summary (banks)'!$P$29</f>
        <v>0</v>
      </c>
      <c r="Q3147" s="230">
        <f>Q3146/'Summary (banks)'!$Q$29</f>
        <v>0</v>
      </c>
      <c r="R3147" s="230">
        <f>R3146/'Summary (banks)'!$R$29</f>
        <v>7.7954474586841289E-4</v>
      </c>
      <c r="S3147" s="230">
        <f>S3146/'Summary (banks)'!$S$29</f>
        <v>0</v>
      </c>
      <c r="T3147" s="230">
        <f>T3146/'Summary (banks)'!$T$29</f>
        <v>0</v>
      </c>
      <c r="U3147" s="230">
        <f>U3146/'Summary (banks)'!$U$29</f>
        <v>0</v>
      </c>
      <c r="V3147" s="230">
        <f>V3146/'Summary (banks)'!$V$29</f>
        <v>0</v>
      </c>
      <c r="W3147" s="230">
        <f>W3146/'Summary (banks)'!$W$29</f>
        <v>0</v>
      </c>
      <c r="X3147" s="230">
        <f>X3146/'Summary (banks)'!$X$29</f>
        <v>0</v>
      </c>
      <c r="Y3147" s="204"/>
      <c r="Z3147" s="397"/>
    </row>
    <row r="3148" spans="1:26" s="360" customFormat="1" ht="15.75" thickBot="1" x14ac:dyDescent="0.3">
      <c r="A3148" s="683"/>
      <c r="B3148" s="685"/>
      <c r="C3148" s="359" t="s">
        <v>336</v>
      </c>
      <c r="D3148" s="264">
        <f>D3146/'Summary (banks)'!$D$33</f>
        <v>9.1112852002044086E-4</v>
      </c>
      <c r="E3148" s="264">
        <f>E3146/'Summary (banks)'!$E$33</f>
        <v>3.092783505154639E-3</v>
      </c>
      <c r="F3148" s="264">
        <f>F3146/'Summary (banks)'!$F$33</f>
        <v>0</v>
      </c>
      <c r="G3148" s="264">
        <f>G3146/'Summary (banks)'!$G$33</f>
        <v>0</v>
      </c>
      <c r="H3148" s="264">
        <f>H3146/'Summary (banks)'!$H$33</f>
        <v>0</v>
      </c>
      <c r="I3148" s="264">
        <f>I3146/'Summary (banks)'!$I$33</f>
        <v>-5.2631578947368522E-2</v>
      </c>
      <c r="J3148" s="264">
        <f>J3146/'Summary (banks)'!$J$33</f>
        <v>1.2746972594008922E-4</v>
      </c>
      <c r="K3148" s="264">
        <f>K3146/'Summary (banks)'!$K$33</f>
        <v>0</v>
      </c>
      <c r="L3148" s="264">
        <f>L3146/'Summary (banks)'!$L$33</f>
        <v>0</v>
      </c>
      <c r="M3148" s="264">
        <f>M3146/'Summary (banks)'!$M$33</f>
        <v>0</v>
      </c>
      <c r="N3148" s="264">
        <f>N3146/'Summary (banks)'!$N$33</f>
        <v>0</v>
      </c>
      <c r="O3148" s="264">
        <f>O3146/'Summary (banks)'!$O$33</f>
        <v>-2.1304926764314249E-2</v>
      </c>
      <c r="P3148" s="264">
        <f>P3146/'Summary (banks)'!$P$33</f>
        <v>0</v>
      </c>
      <c r="Q3148" s="264">
        <f>Q3146/'Summary (banks)'!$Q$33</f>
        <v>0</v>
      </c>
      <c r="R3148" s="264">
        <f>R3146/'Summary (banks)'!$R$33</f>
        <v>9.3370681605975728E-4</v>
      </c>
      <c r="S3148" s="264">
        <f>S3146/'Summary (banks)'!$S$33</f>
        <v>0</v>
      </c>
      <c r="T3148" s="264">
        <f>T3146/'Summary (banks)'!$T$33</f>
        <v>0</v>
      </c>
      <c r="U3148" s="264">
        <f>U3146/'Summary (banks)'!$U$33</f>
        <v>0</v>
      </c>
      <c r="V3148" s="264">
        <f>V3146/'Summary (banks)'!$V$33</f>
        <v>0</v>
      </c>
      <c r="W3148" s="264">
        <f>W3146/'Summary (banks)'!$W$33</f>
        <v>0</v>
      </c>
      <c r="X3148" s="264">
        <f>X3146/'Summary (banks)'!$X$33</f>
        <v>0</v>
      </c>
      <c r="Z3148" s="397"/>
    </row>
    <row r="3149" spans="1:26" s="204" customFormat="1" ht="15.75" thickBot="1" x14ac:dyDescent="0.3">
      <c r="A3149" s="683"/>
      <c r="B3149" s="685"/>
      <c r="C3149" s="188" t="s">
        <v>400</v>
      </c>
      <c r="D3149" s="203">
        <f>SUM(E3149:X3149)</f>
        <v>13.015999999999998</v>
      </c>
      <c r="E3149" s="203">
        <f>HSBC!F44</f>
        <v>5.4095999999999993</v>
      </c>
      <c r="F3149" s="203"/>
      <c r="G3149" s="203"/>
      <c r="H3149" s="203"/>
      <c r="I3149" s="203">
        <f>'Standard Chartered'!F48</f>
        <v>3.6063999999999998</v>
      </c>
      <c r="J3149" s="188">
        <f>'BNP Paribas'!F48</f>
        <v>0</v>
      </c>
      <c r="K3149" s="188"/>
      <c r="L3149" s="188"/>
      <c r="M3149" s="188"/>
      <c r="N3149" s="188"/>
      <c r="O3149" s="188">
        <f>'Deutsche Bank'!F42</f>
        <v>1</v>
      </c>
      <c r="P3149" s="188"/>
      <c r="Q3149" s="188"/>
      <c r="R3149" s="188">
        <f>ING!H26</f>
        <v>3</v>
      </c>
      <c r="S3149" s="188"/>
      <c r="T3149" s="188"/>
      <c r="U3149" s="188"/>
      <c r="V3149" s="188"/>
      <c r="W3149" s="188"/>
      <c r="X3149" s="188"/>
      <c r="Y3149" s="188"/>
      <c r="Z3149" s="404"/>
    </row>
    <row r="3150" spans="1:26" s="23" customFormat="1" x14ac:dyDescent="0.25">
      <c r="A3150" s="683"/>
      <c r="B3150" s="685"/>
      <c r="C3150" s="189" t="s">
        <v>401</v>
      </c>
      <c r="D3150" s="230">
        <f>D3149/'Summary (banks)'!$D$42</f>
        <v>4.6656704719876701E-4</v>
      </c>
      <c r="E3150" s="230">
        <f>E3149/'Summary (banks)'!$E$42</f>
        <v>1.7830609212481426E-3</v>
      </c>
      <c r="F3150" s="230">
        <f>F3149/'Summary (banks)'!$F$42</f>
        <v>0</v>
      </c>
      <c r="G3150" s="230">
        <f>G3149/'Summary (banks)'!$G$42</f>
        <v>0</v>
      </c>
      <c r="H3150" s="230">
        <f>H3149/'Summary (banks)'!$H$42</f>
        <v>0</v>
      </c>
      <c r="I3150" s="230">
        <f>I3149/'Summary (banks)'!$I$42</f>
        <v>3.4752389226759338E-3</v>
      </c>
      <c r="J3150" s="230">
        <f>J3149/'Summary (banks)'!$J$42</f>
        <v>0</v>
      </c>
      <c r="K3150" s="230">
        <f>K3149/'Summary (banks)'!$K$42</f>
        <v>0</v>
      </c>
      <c r="L3150" s="230">
        <f>L3149/'Summary (banks)'!$L$42</f>
        <v>0</v>
      </c>
      <c r="M3150" s="230">
        <f>M3149/'Summary (banks)'!$M$42</f>
        <v>0</v>
      </c>
      <c r="N3150" s="230">
        <f>N3149/'Summary (banks)'!$N$42</f>
        <v>0</v>
      </c>
      <c r="O3150" s="230">
        <f>O3149/'Summary (banks)'!$O$42</f>
        <v>1.1862396204033216E-3</v>
      </c>
      <c r="P3150" s="230">
        <f>P3149/'Summary (banks)'!$P$42</f>
        <v>0</v>
      </c>
      <c r="Q3150" s="230">
        <f>Q3149/'Summary (banks)'!$Q$42</f>
        <v>0</v>
      </c>
      <c r="R3150" s="230">
        <f>R3149/'Summary (banks)'!$R$42</f>
        <v>1.7825311942959001E-3</v>
      </c>
      <c r="S3150" s="230">
        <f>S3149/'Summary (banks)'!$S$42</f>
        <v>0</v>
      </c>
      <c r="T3150" s="230">
        <f>T3149/'Summary (banks)'!$T$42</f>
        <v>0</v>
      </c>
      <c r="U3150" s="230">
        <f>U3149/'Summary (banks)'!$U$42</f>
        <v>0</v>
      </c>
      <c r="V3150" s="230">
        <f>V3149/'Summary (banks)'!$V$42</f>
        <v>0</v>
      </c>
      <c r="W3150" s="230">
        <f>W3149/'Summary (banks)'!$W$42</f>
        <v>0</v>
      </c>
      <c r="X3150" s="230">
        <f>X3149/'Summary (banks)'!$X$42</f>
        <v>0</v>
      </c>
      <c r="Y3150" s="204"/>
      <c r="Z3150" s="397"/>
    </row>
    <row r="3151" spans="1:26" s="360" customFormat="1" ht="15.75" thickBot="1" x14ac:dyDescent="0.3">
      <c r="A3151" s="683"/>
      <c r="B3151" s="685"/>
      <c r="C3151" s="359" t="s">
        <v>402</v>
      </c>
      <c r="D3151" s="264">
        <f>D3149/'Summary (banks)'!$D$46</f>
        <v>6.9842804571163507E-4</v>
      </c>
      <c r="E3151" s="264">
        <f>E3149/'Summary (banks)'!$E$46</f>
        <v>1.8512804689910522E-3</v>
      </c>
      <c r="F3151" s="264">
        <f>F3149/'Summary (banks)'!$F$46</f>
        <v>0</v>
      </c>
      <c r="G3151" s="264">
        <f>G3149/'Summary (banks)'!$G$46</f>
        <v>0</v>
      </c>
      <c r="H3151" s="264">
        <f>H3149/'Summary (banks)'!$H$46</f>
        <v>0</v>
      </c>
      <c r="I3151" s="264">
        <f>I3149/'Summary (banks)'!$I$46</f>
        <v>3.4305317324185248E-3</v>
      </c>
      <c r="J3151" s="264">
        <f>J3149/'Summary (banks)'!$J$46</f>
        <v>0</v>
      </c>
      <c r="K3151" s="264">
        <f>K3149/'Summary (banks)'!$K$46</f>
        <v>0</v>
      </c>
      <c r="L3151" s="264">
        <f>L3149/'Summary (banks)'!$L$46</f>
        <v>0</v>
      </c>
      <c r="M3151" s="264">
        <f>M3149/'Summary (banks)'!$M$46</f>
        <v>0</v>
      </c>
      <c r="N3151" s="264">
        <f>N3149/'Summary (banks)'!$N$46</f>
        <v>0</v>
      </c>
      <c r="O3151" s="264">
        <f>O3149/'Summary (banks)'!$O$46</f>
        <v>7.993605115907274E-4</v>
      </c>
      <c r="P3151" s="264">
        <f>P3149/'Summary (banks)'!$P$46</f>
        <v>0</v>
      </c>
      <c r="Q3151" s="264">
        <f>Q3149/'Summary (banks)'!$Q$46</f>
        <v>0</v>
      </c>
      <c r="R3151" s="264">
        <f>R3149/'Summary (banks)'!$R$46</f>
        <v>2.3622047244094488E-3</v>
      </c>
      <c r="S3151" s="264">
        <f>S3149/'Summary (banks)'!$S$46</f>
        <v>0</v>
      </c>
      <c r="T3151" s="264">
        <f>T3149/'Summary (banks)'!$T$46</f>
        <v>0</v>
      </c>
      <c r="U3151" s="264">
        <f>U3149/'Summary (banks)'!$U$46</f>
        <v>0</v>
      </c>
      <c r="V3151" s="264">
        <f>V3149/'Summary (banks)'!$V$46</f>
        <v>0</v>
      </c>
      <c r="W3151" s="264">
        <f>W3149/'Summary (banks)'!$W$46</f>
        <v>0</v>
      </c>
      <c r="X3151" s="264">
        <f>X3149/'Summary (banks)'!$X$46</f>
        <v>0</v>
      </c>
      <c r="Z3151" s="397"/>
    </row>
    <row r="3152" spans="1:26" s="204" customFormat="1" ht="15.75" thickBot="1" x14ac:dyDescent="0.3">
      <c r="A3152" s="683"/>
      <c r="B3152" s="685"/>
      <c r="C3152" s="188" t="s">
        <v>3</v>
      </c>
      <c r="D3152" s="188">
        <f>SUM(E3152:X3152)</f>
        <v>8300</v>
      </c>
      <c r="E3152" s="188">
        <f>HSBC!D44</f>
        <v>5280</v>
      </c>
      <c r="F3152" s="188"/>
      <c r="G3152" s="188"/>
      <c r="H3152" s="188"/>
      <c r="I3152" s="188">
        <f>'Standard Chartered'!D48</f>
        <v>641</v>
      </c>
      <c r="J3152" s="188">
        <f>'BNP Paribas'!D48</f>
        <v>13</v>
      </c>
      <c r="K3152" s="188"/>
      <c r="L3152" s="188"/>
      <c r="M3152" s="188"/>
      <c r="N3152" s="188"/>
      <c r="O3152" s="188">
        <f>'Deutsche Bank'!D42</f>
        <v>2117</v>
      </c>
      <c r="P3152" s="188"/>
      <c r="Q3152" s="188"/>
      <c r="R3152" s="188">
        <f>ING!F26</f>
        <v>249</v>
      </c>
      <c r="S3152" s="188"/>
      <c r="T3152" s="188"/>
      <c r="U3152" s="188"/>
      <c r="V3152" s="188"/>
      <c r="W3152" s="188"/>
      <c r="X3152" s="188"/>
      <c r="Y3152" s="188"/>
      <c r="Z3152" s="404"/>
    </row>
    <row r="3153" spans="1:26" s="23" customFormat="1" x14ac:dyDescent="0.25">
      <c r="A3153" s="683"/>
      <c r="B3153" s="685"/>
      <c r="C3153" s="189" t="s">
        <v>337</v>
      </c>
      <c r="D3153" s="230">
        <f>D3152/'Summary (banks)'!$D$16</f>
        <v>3.9568767180234304E-3</v>
      </c>
      <c r="E3153" s="230">
        <f>E3152/'Summary (banks)'!$E$16</f>
        <v>2.0389721726638707E-2</v>
      </c>
      <c r="F3153" s="230">
        <f>F3152/'Summary (banks)'!$F$16</f>
        <v>0</v>
      </c>
      <c r="G3153" s="230">
        <f>G3152/'Summary (banks)'!$G$16</f>
        <v>0</v>
      </c>
      <c r="H3153" s="230">
        <f>H3152/'Summary (banks)'!$H$16</f>
        <v>0</v>
      </c>
      <c r="I3153" s="230">
        <f>I3152/'Summary (banks)'!$I$16</f>
        <v>7.3409835314597223E-3</v>
      </c>
      <c r="J3153" s="230">
        <f>J3152/'Summary (banks)'!$J$16</f>
        <v>7.1605223876486498E-5</v>
      </c>
      <c r="K3153" s="230">
        <f>K3152/'Summary (banks)'!$K$16</f>
        <v>0</v>
      </c>
      <c r="L3153" s="230">
        <f>L3152/'Summary (banks)'!$L$16</f>
        <v>0</v>
      </c>
      <c r="M3153" s="230">
        <f>M3152/'Summary (banks)'!$M$16</f>
        <v>0</v>
      </c>
      <c r="N3153" s="230">
        <f>N3152/'Summary (banks)'!$N$16</f>
        <v>0</v>
      </c>
      <c r="O3153" s="230">
        <f>O3152/'Summary (banks)'!$O$16</f>
        <v>2.0938628158844765E-2</v>
      </c>
      <c r="P3153" s="230">
        <f>P3152/'Summary (banks)'!$P$16</f>
        <v>0</v>
      </c>
      <c r="Q3153" s="230">
        <f>Q3152/'Summary (banks)'!$Q$16</f>
        <v>0</v>
      </c>
      <c r="R3153" s="230">
        <f>R3152/'Summary (banks)'!$R$16</f>
        <v>4.7230652503793625E-3</v>
      </c>
      <c r="S3153" s="230">
        <f>S3152/'Summary (banks)'!$S$16</f>
        <v>0</v>
      </c>
      <c r="T3153" s="230">
        <f>T3152/'Summary (banks)'!$T$16</f>
        <v>0</v>
      </c>
      <c r="U3153" s="230">
        <f>U3152/'Summary (banks)'!$U$16</f>
        <v>0</v>
      </c>
      <c r="V3153" s="230">
        <f>V3152/'Summary (banks)'!$V$16</f>
        <v>0</v>
      </c>
      <c r="W3153" s="230">
        <f>W3152/'Summary (banks)'!$W$16</f>
        <v>0</v>
      </c>
      <c r="X3153" s="230">
        <f>X3152/'Summary (banks)'!$X$16</f>
        <v>0</v>
      </c>
      <c r="Y3153" s="204"/>
      <c r="Z3153" s="397"/>
    </row>
    <row r="3154" spans="1:26" s="365" customFormat="1" ht="15.75" thickBot="1" x14ac:dyDescent="0.3">
      <c r="A3154" s="683"/>
      <c r="B3154" s="685"/>
      <c r="C3154" s="359" t="s">
        <v>338</v>
      </c>
      <c r="D3154" s="264">
        <f>D3152/'Summary (banks)'!$D$20</f>
        <v>7.0804069783808729E-3</v>
      </c>
      <c r="E3154" s="264">
        <f>E3152/'Summary (banks)'!$E$20</f>
        <v>2.4627440005597145E-2</v>
      </c>
      <c r="F3154" s="264">
        <f>F3152/'Summary (banks)'!$F$20</f>
        <v>0</v>
      </c>
      <c r="G3154" s="264">
        <f>G3152/'Summary (banks)'!$G$20</f>
        <v>0</v>
      </c>
      <c r="H3154" s="264">
        <f>H3152/'Summary (banks)'!$H$20</f>
        <v>0</v>
      </c>
      <c r="I3154" s="264">
        <f>I3152/'Summary (banks)'!$I$20</f>
        <v>7.5001462587023929E-3</v>
      </c>
      <c r="J3154" s="264">
        <f>J3152/'Summary (banks)'!$J$20</f>
        <v>1.0435899494260255E-4</v>
      </c>
      <c r="K3154" s="264">
        <f>K3152/'Summary (banks)'!$K$20</f>
        <v>0</v>
      </c>
      <c r="L3154" s="264">
        <f>L3152/'Summary (banks)'!$L$20</f>
        <v>0</v>
      </c>
      <c r="M3154" s="264">
        <f>M3152/'Summary (banks)'!$M$20</f>
        <v>0</v>
      </c>
      <c r="N3154" s="264">
        <f>N3152/'Summary (banks)'!$N$20</f>
        <v>0</v>
      </c>
      <c r="O3154" s="264">
        <f>O3152/'Summary (banks)'!$O$20</f>
        <v>3.8248897882488982E-2</v>
      </c>
      <c r="P3154" s="264">
        <f>P3152/'Summary (banks)'!$P$20</f>
        <v>0</v>
      </c>
      <c r="Q3154" s="264">
        <f>Q3152/'Summary (banks)'!$Q$20</f>
        <v>0</v>
      </c>
      <c r="R3154" s="264">
        <f>R3152/'Summary (banks)'!$R$20</f>
        <v>6.5296061257670316E-3</v>
      </c>
      <c r="S3154" s="264">
        <f>S3152/'Summary (banks)'!$S$20</f>
        <v>0</v>
      </c>
      <c r="T3154" s="264">
        <f>T3152/'Summary (banks)'!$T$20</f>
        <v>0</v>
      </c>
      <c r="U3154" s="264">
        <f>U3152/'Summary (banks)'!$U$20</f>
        <v>0</v>
      </c>
      <c r="V3154" s="264">
        <f>V3152/'Summary (banks)'!$V$20</f>
        <v>0</v>
      </c>
      <c r="W3154" s="264">
        <f>W3152/'Summary (banks)'!$W$20</f>
        <v>0</v>
      </c>
      <c r="X3154" s="264">
        <f>X3152/'Summary (banks)'!$X$20</f>
        <v>0</v>
      </c>
      <c r="Y3154" s="360"/>
      <c r="Z3154" s="397"/>
    </row>
    <row r="3155" spans="1:26" s="230" customFormat="1" ht="15" customHeight="1" thickTop="1" thickBot="1" x14ac:dyDescent="0.3">
      <c r="A3155" s="683"/>
      <c r="B3155" s="685"/>
      <c r="C3155" s="190" t="s">
        <v>405</v>
      </c>
      <c r="D3155" s="188"/>
      <c r="E3155" s="190"/>
      <c r="F3155" s="190"/>
      <c r="G3155" s="190"/>
      <c r="H3155" s="188"/>
      <c r="I3155" s="188"/>
      <c r="J3155" s="190"/>
      <c r="K3155" s="190"/>
      <c r="L3155" s="190"/>
      <c r="M3155" s="190"/>
      <c r="N3155" s="190"/>
      <c r="O3155" s="190"/>
      <c r="P3155" s="188"/>
      <c r="Q3155" s="188"/>
      <c r="R3155" s="190"/>
      <c r="S3155" s="190"/>
      <c r="T3155" s="188"/>
      <c r="U3155" s="188"/>
      <c r="V3155" s="188"/>
      <c r="W3155" s="188"/>
      <c r="X3155" s="188"/>
      <c r="Y3155" s="190"/>
      <c r="Z3155" s="405"/>
    </row>
    <row r="3156" spans="1:26" s="204" customFormat="1" ht="15.75" thickBot="1" x14ac:dyDescent="0.3">
      <c r="A3156" s="683"/>
      <c r="B3156" s="686"/>
      <c r="C3156" s="191" t="s">
        <v>406</v>
      </c>
      <c r="D3156" s="192"/>
      <c r="E3156" s="192"/>
      <c r="F3156" s="192"/>
      <c r="G3156" s="192"/>
      <c r="H3156" s="192"/>
      <c r="I3156" s="192"/>
      <c r="J3156" s="192"/>
      <c r="K3156" s="192"/>
      <c r="L3156" s="192"/>
      <c r="M3156" s="192"/>
      <c r="N3156" s="192"/>
      <c r="O3156" s="192"/>
      <c r="P3156" s="192"/>
      <c r="Q3156" s="192"/>
      <c r="R3156" s="192"/>
      <c r="S3156" s="192"/>
      <c r="T3156" s="192"/>
      <c r="U3156" s="192"/>
      <c r="V3156" s="192"/>
      <c r="W3156" s="192"/>
      <c r="X3156" s="192"/>
      <c r="Y3156" s="192"/>
      <c r="Z3156" s="398"/>
    </row>
    <row r="3157" spans="1:26" s="23" customFormat="1" ht="16.5" thickTop="1" thickBot="1" x14ac:dyDescent="0.3">
      <c r="A3157" s="683"/>
      <c r="B3157" s="687" t="s">
        <v>82</v>
      </c>
      <c r="C3157" s="200" t="s">
        <v>91</v>
      </c>
      <c r="D3157" s="200">
        <f>D3149/D3146</f>
        <v>0.21105749273557489</v>
      </c>
      <c r="E3157" s="200">
        <f>E3149/E3146</f>
        <v>9.9999999999999992E-2</v>
      </c>
      <c r="F3157" s="200" t="e">
        <f t="shared" ref="F3157:X3157" si="231">F3149/F3146</f>
        <v>#DIV/0!</v>
      </c>
      <c r="G3157" s="200" t="e">
        <f t="shared" si="231"/>
        <v>#DIV/0!</v>
      </c>
      <c r="H3157" s="200" t="e">
        <f t="shared" si="231"/>
        <v>#DIV/0!</v>
      </c>
      <c r="I3157" s="200">
        <f t="shared" si="231"/>
        <v>-0.25</v>
      </c>
      <c r="J3157" s="200">
        <f t="shared" si="231"/>
        <v>0</v>
      </c>
      <c r="K3157" s="200" t="e">
        <f t="shared" si="231"/>
        <v>#DIV/0!</v>
      </c>
      <c r="L3157" s="200" t="e">
        <f t="shared" si="231"/>
        <v>#DIV/0!</v>
      </c>
      <c r="M3157" s="200" t="e">
        <f t="shared" si="231"/>
        <v>#DIV/0!</v>
      </c>
      <c r="N3157" s="200" t="e">
        <f t="shared" si="231"/>
        <v>#DIV/0!</v>
      </c>
      <c r="O3157" s="200">
        <f t="shared" si="231"/>
        <v>6.25E-2</v>
      </c>
      <c r="P3157" s="200" t="e">
        <f t="shared" si="231"/>
        <v>#DIV/0!</v>
      </c>
      <c r="Q3157" s="200" t="e">
        <f t="shared" si="231"/>
        <v>#DIV/0!</v>
      </c>
      <c r="R3157" s="200">
        <f t="shared" si="231"/>
        <v>0.6</v>
      </c>
      <c r="S3157" s="200" t="e">
        <f t="shared" si="231"/>
        <v>#DIV/0!</v>
      </c>
      <c r="T3157" s="200" t="e">
        <f t="shared" si="231"/>
        <v>#DIV/0!</v>
      </c>
      <c r="U3157" s="200" t="e">
        <f t="shared" si="231"/>
        <v>#DIV/0!</v>
      </c>
      <c r="V3157" s="200" t="e">
        <f t="shared" si="231"/>
        <v>#DIV/0!</v>
      </c>
      <c r="W3157" s="200" t="e">
        <f t="shared" si="231"/>
        <v>#DIV/0!</v>
      </c>
      <c r="X3157" s="200" t="e">
        <f t="shared" si="231"/>
        <v>#DIV/0!</v>
      </c>
      <c r="Y3157" s="200"/>
      <c r="Z3157" s="406" t="e">
        <f>MEDIAN(E3157:X3157)</f>
        <v>#DIV/0!</v>
      </c>
    </row>
    <row r="3158" spans="1:26" s="204" customFormat="1" ht="15.75" thickBot="1" x14ac:dyDescent="0.3">
      <c r="A3158" s="683"/>
      <c r="B3158" s="688"/>
      <c r="C3158" s="193" t="s">
        <v>407</v>
      </c>
      <c r="Z3158" s="397"/>
    </row>
    <row r="3159" spans="1:26" s="204" customFormat="1" ht="15.75" thickBot="1" x14ac:dyDescent="0.3">
      <c r="A3159" s="683"/>
      <c r="B3159" s="688"/>
      <c r="C3159" s="188" t="s">
        <v>497</v>
      </c>
      <c r="D3159" s="392">
        <f t="shared" ref="D3159:X3159" si="232">D3146/D3152</f>
        <v>7.4301686746987951E-3</v>
      </c>
      <c r="E3159" s="188">
        <f t="shared" si="232"/>
        <v>1.0245454545454545E-2</v>
      </c>
      <c r="F3159" s="188" t="e">
        <f t="shared" si="232"/>
        <v>#DIV/0!</v>
      </c>
      <c r="G3159" s="188" t="e">
        <f t="shared" si="232"/>
        <v>#DIV/0!</v>
      </c>
      <c r="H3159" s="188" t="e">
        <f t="shared" si="232"/>
        <v>#DIV/0!</v>
      </c>
      <c r="I3159" s="188">
        <f t="shared" si="232"/>
        <v>-2.2504836193447737E-2</v>
      </c>
      <c r="J3159" s="188">
        <f t="shared" si="232"/>
        <v>7.6923076923076927E-2</v>
      </c>
      <c r="K3159" s="188" t="e">
        <f t="shared" si="232"/>
        <v>#DIV/0!</v>
      </c>
      <c r="L3159" s="188" t="e">
        <f t="shared" si="232"/>
        <v>#DIV/0!</v>
      </c>
      <c r="M3159" s="188" t="e">
        <f t="shared" si="232"/>
        <v>#DIV/0!</v>
      </c>
      <c r="N3159" s="188" t="e">
        <f t="shared" si="232"/>
        <v>#DIV/0!</v>
      </c>
      <c r="O3159" s="188">
        <f t="shared" si="232"/>
        <v>7.5578649031648563E-3</v>
      </c>
      <c r="P3159" s="188" t="e">
        <f t="shared" si="232"/>
        <v>#DIV/0!</v>
      </c>
      <c r="Q3159" s="188" t="e">
        <f t="shared" si="232"/>
        <v>#DIV/0!</v>
      </c>
      <c r="R3159" s="188">
        <f t="shared" si="232"/>
        <v>2.0080321285140562E-2</v>
      </c>
      <c r="S3159" s="188" t="e">
        <f t="shared" si="232"/>
        <v>#DIV/0!</v>
      </c>
      <c r="T3159" s="188" t="e">
        <f t="shared" si="232"/>
        <v>#DIV/0!</v>
      </c>
      <c r="U3159" s="188" t="e">
        <f t="shared" si="232"/>
        <v>#DIV/0!</v>
      </c>
      <c r="V3159" s="188" t="e">
        <f t="shared" si="232"/>
        <v>#DIV/0!</v>
      </c>
      <c r="W3159" s="188" t="e">
        <f t="shared" si="232"/>
        <v>#DIV/0!</v>
      </c>
      <c r="X3159" s="188" t="e">
        <f t="shared" si="232"/>
        <v>#DIV/0!</v>
      </c>
      <c r="Y3159" s="188"/>
      <c r="Z3159" s="404"/>
    </row>
    <row r="3160" spans="1:26" s="204" customFormat="1" x14ac:dyDescent="0.25">
      <c r="A3160" s="683"/>
      <c r="B3160" s="688"/>
      <c r="C3160" s="189" t="s">
        <v>445</v>
      </c>
      <c r="D3160" s="234">
        <f>D3159/'Summary (banks)'!$D$81</f>
        <v>0.16524413399139062</v>
      </c>
      <c r="E3160" s="230">
        <f>E3159/'Summary (banks)'!$E$81</f>
        <v>0.15596857427832145</v>
      </c>
      <c r="F3160" s="230" t="e">
        <f>F3159/'Summary (banks)'!$F$81</f>
        <v>#DIV/0!</v>
      </c>
      <c r="G3160" s="230" t="e">
        <f>G3159/'Summary (banks)'!$G$81</f>
        <v>#DIV/0!</v>
      </c>
      <c r="H3160" s="230" t="e">
        <f>H3159/'Summary (banks)'!$H$81</f>
        <v>#DIV/0!</v>
      </c>
      <c r="I3160" s="230">
        <f>I3159/'Summary (banks)'!$I$81</f>
        <v>1.4310863176483719</v>
      </c>
      <c r="J3160" s="230">
        <f>J3159/'Summary (banks)'!$J$81</f>
        <v>1.4265027107723738</v>
      </c>
      <c r="K3160" s="230" t="e">
        <f>K3159/'Summary (banks)'!$K$81</f>
        <v>#DIV/0!</v>
      </c>
      <c r="L3160" s="230" t="e">
        <f>L3159/'Summary (banks)'!$L$81</f>
        <v>#DIV/0!</v>
      </c>
      <c r="M3160" s="230" t="e">
        <f>M3159/'Summary (banks)'!$M$81</f>
        <v>#DIV/0!</v>
      </c>
      <c r="N3160" s="230" t="e">
        <f>N3159/'Summary (banks)'!$N$81</f>
        <v>#DIV/0!</v>
      </c>
      <c r="O3160" s="230">
        <f>O3159/'Summary (banks)'!$O$81</f>
        <v>-0.152888741703578</v>
      </c>
      <c r="P3160" s="230" t="e">
        <f>P3159/'Summary (banks)'!$P$81</f>
        <v>#DIV/0!</v>
      </c>
      <c r="Q3160" s="230" t="e">
        <f>Q3159/'Summary (banks)'!$Q$81</f>
        <v>#DIV/0!</v>
      </c>
      <c r="R3160" s="230">
        <f>R3159/'Summary (banks)'!$R$81</f>
        <v>0.16505059840234027</v>
      </c>
      <c r="S3160" s="230" t="e">
        <f>S3159/'Summary (banks)'!$S$81</f>
        <v>#DIV/0!</v>
      </c>
      <c r="T3160" s="230" t="e">
        <f>T3159/'Summary (banks)'!$T$81</f>
        <v>#DIV/0!</v>
      </c>
      <c r="U3160" s="230" t="e">
        <f>U3159/'Summary (banks)'!$U$81</f>
        <v>#DIV/0!</v>
      </c>
      <c r="V3160" s="230" t="e">
        <f>V3159/'Summary (banks)'!$V$81</f>
        <v>#DIV/0!</v>
      </c>
      <c r="W3160" s="230" t="e">
        <f>W3159/'Summary (banks)'!$W$81</f>
        <v>#DIV/0!</v>
      </c>
      <c r="X3160" s="230" t="e">
        <f>X3159/'Summary (banks)'!$X$81</f>
        <v>#DIV/0!</v>
      </c>
      <c r="Z3160" s="397"/>
    </row>
    <row r="3161" spans="1:26" s="364" customFormat="1" x14ac:dyDescent="0.25">
      <c r="A3161" s="683"/>
      <c r="B3161" s="688"/>
      <c r="C3161" s="359" t="s">
        <v>446</v>
      </c>
      <c r="D3161" s="363">
        <f>D3159/'Summary (banks)'!$D$84</f>
        <v>0.12868307186330624</v>
      </c>
      <c r="E3161" s="264">
        <f>E3159/'Summary (banks)'!$E$84</f>
        <v>0.12558282567947518</v>
      </c>
      <c r="F3161" s="264" t="e">
        <f>F3159/'Summary (banks)'!$F$84</f>
        <v>#DIV/0!</v>
      </c>
      <c r="G3161" s="264" t="e">
        <f>G3159/'Summary (banks)'!$G$84</f>
        <v>#DIV/0!</v>
      </c>
      <c r="H3161" s="264" t="e">
        <f>H3159/'Summary (banks)'!$H$84</f>
        <v>#DIV/0!</v>
      </c>
      <c r="I3161" s="264">
        <f>I3159/'Summary (banks)'!$I$84</f>
        <v>-7.0174070120699703</v>
      </c>
      <c r="J3161" s="264">
        <f>J3159/'Summary (banks)'!$J$84</f>
        <v>1.2214541354120705</v>
      </c>
      <c r="K3161" s="264" t="e">
        <f>K3159/'Summary (banks)'!$K$84</f>
        <v>#DIV/0!</v>
      </c>
      <c r="L3161" s="264" t="e">
        <f>L3159/'Summary (banks)'!$L$84</f>
        <v>#DIV/0!</v>
      </c>
      <c r="M3161" s="264" t="e">
        <f>M3159/'Summary (banks)'!$M$84</f>
        <v>#DIV/0!</v>
      </c>
      <c r="N3161" s="264" t="e">
        <f>N3159/'Summary (banks)'!$N$84</f>
        <v>#DIV/0!</v>
      </c>
      <c r="O3161" s="264">
        <f>O3159/'Summary (banks)'!$O$84</f>
        <v>-0.55700759874882622</v>
      </c>
      <c r="P3161" s="264" t="e">
        <f>P3159/'Summary (banks)'!$P$84</f>
        <v>#DIV/0!</v>
      </c>
      <c r="Q3161" s="264" t="e">
        <f>Q3159/'Summary (banks)'!$Q$84</f>
        <v>#DIV/0!</v>
      </c>
      <c r="R3161" s="264">
        <f>R3159/'Summary (banks)'!$R$84</f>
        <v>0.14299588644025213</v>
      </c>
      <c r="S3161" s="264" t="e">
        <f>S3159/'Summary (banks)'!$S$84</f>
        <v>#DIV/0!</v>
      </c>
      <c r="T3161" s="264" t="e">
        <f>T3159/'Summary (banks)'!$T$84</f>
        <v>#DIV/0!</v>
      </c>
      <c r="U3161" s="264" t="e">
        <f>U3159/'Summary (banks)'!$U$84</f>
        <v>#DIV/0!</v>
      </c>
      <c r="V3161" s="264" t="e">
        <f>V3159/'Summary (banks)'!$V$84</f>
        <v>#DIV/0!</v>
      </c>
      <c r="W3161" s="264" t="e">
        <f>W3159/'Summary (banks)'!$W$84</f>
        <v>#DIV/0!</v>
      </c>
      <c r="X3161" s="264" t="e">
        <f>X3159/'Summary (banks)'!$X$84</f>
        <v>#DIV/0!</v>
      </c>
      <c r="Y3161" s="360"/>
      <c r="Z3161" s="397"/>
    </row>
    <row r="3162" spans="1:26" s="204" customFormat="1" ht="15.75" thickBot="1" x14ac:dyDescent="0.3">
      <c r="A3162" s="683"/>
      <c r="B3162" s="688"/>
      <c r="C3162" s="372" t="s">
        <v>447</v>
      </c>
      <c r="D3162" s="234">
        <f>D3159/'Summary (banks)'!$D$92</f>
        <v>0.17789750262696169</v>
      </c>
      <c r="E3162" s="230">
        <f>E3159/'Summary (banks)'!$E$86</f>
        <v>4.1755224563067336E-2</v>
      </c>
      <c r="F3162" s="230" t="e">
        <f>F3159/'Summary (banks)'!$F$86</f>
        <v>#DIV/0!</v>
      </c>
      <c r="G3162" s="230" t="e">
        <f>G3159/'Summary (banks)'!$G$86</f>
        <v>#DIV/0!</v>
      </c>
      <c r="H3162" s="230" t="e">
        <f>H3159/'Summary (banks)'!$H$86</f>
        <v>#DIV/0!</v>
      </c>
      <c r="I3162" s="230">
        <f>I3159/'Summary (banks)'!$I$86</f>
        <v>-0.34847287858607584</v>
      </c>
      <c r="J3162" s="230">
        <f>J3159/'Summary (banks)'!$J$86</f>
        <v>0.68460563517597739</v>
      </c>
      <c r="K3162" s="230" t="e">
        <f>K3159/'Summary (banks)'!$K$86</f>
        <v>#DIV/0!</v>
      </c>
      <c r="L3162" s="230" t="e">
        <f>L3159/'Summary (banks)'!$L$86</f>
        <v>#DIV/0!</v>
      </c>
      <c r="M3162" s="230" t="e">
        <f>M3159/'Summary (banks)'!$M$86</f>
        <v>#DIV/0!</v>
      </c>
      <c r="N3162" s="230" t="e">
        <f>N3159/'Summary (banks)'!$N$86</f>
        <v>#DIV/0!</v>
      </c>
      <c r="O3162" s="230">
        <f>O3159/'Summary (banks)'!$O$86</f>
        <v>2.841868758791509E-2</v>
      </c>
      <c r="P3162" s="230" t="e">
        <f>P3159/'Summary (banks)'!$P$86</f>
        <v>#DIV/0!</v>
      </c>
      <c r="Q3162" s="230" t="e">
        <f>Q3159/'Summary (banks)'!$Q$86</f>
        <v>#DIV/0!</v>
      </c>
      <c r="R3162" s="230">
        <f>R3159/'Summary (banks)'!$R$86</f>
        <v>0.10583324497619938</v>
      </c>
      <c r="S3162" s="230" t="e">
        <f>S3159/'Summary (banks)'!$S$86</f>
        <v>#DIV/0!</v>
      </c>
      <c r="T3162" s="230" t="e">
        <f>T3159/'Summary (banks)'!$T$86</f>
        <v>#DIV/0!</v>
      </c>
      <c r="U3162" s="230" t="e">
        <f>U3159/'Summary (banks)'!$U$86</f>
        <v>#DIV/0!</v>
      </c>
      <c r="V3162" s="230" t="e">
        <f>V3159/'Summary (banks)'!$V$86</f>
        <v>#DIV/0!</v>
      </c>
      <c r="W3162" s="230" t="e">
        <f>W3159/'Summary (banks)'!$W$86</f>
        <v>#DIV/0!</v>
      </c>
      <c r="X3162" s="230" t="e">
        <f>X3159/'Summary (banks)'!$X$86</f>
        <v>#DIV/0!</v>
      </c>
      <c r="Z3162" s="397"/>
    </row>
    <row r="3163" spans="1:26" s="230" customFormat="1" ht="15.75" thickBot="1" x14ac:dyDescent="0.3">
      <c r="A3163" s="683"/>
      <c r="B3163" s="688"/>
      <c r="C3163" s="201" t="s">
        <v>498</v>
      </c>
      <c r="D3163" s="201">
        <f t="shared" ref="D3163:X3163" si="233">D3146/D3143</f>
        <v>0.15040915316805914</v>
      </c>
      <c r="E3163" s="201">
        <f t="shared" si="233"/>
        <v>0.20761245674740486</v>
      </c>
      <c r="F3163" s="201" t="e">
        <f t="shared" si="233"/>
        <v>#DIV/0!</v>
      </c>
      <c r="G3163" s="201" t="e">
        <f t="shared" si="233"/>
        <v>#DIV/0!</v>
      </c>
      <c r="H3163" s="201" t="e">
        <f t="shared" si="233"/>
        <v>#DIV/0!</v>
      </c>
      <c r="I3163" s="201">
        <f t="shared" si="233"/>
        <v>-0.16494845360824742</v>
      </c>
      <c r="J3163" s="201">
        <f t="shared" si="233"/>
        <v>0.5</v>
      </c>
      <c r="K3163" s="201" t="e">
        <f t="shared" si="233"/>
        <v>#DIV/0!</v>
      </c>
      <c r="L3163" s="201" t="e">
        <f t="shared" si="233"/>
        <v>#DIV/0!</v>
      </c>
      <c r="M3163" s="201" t="e">
        <f t="shared" si="233"/>
        <v>#DIV/0!</v>
      </c>
      <c r="N3163" s="201" t="e">
        <f t="shared" si="233"/>
        <v>#DIV/0!</v>
      </c>
      <c r="O3163" s="201">
        <f t="shared" si="233"/>
        <v>0.42105263157894735</v>
      </c>
      <c r="P3163" s="201" t="e">
        <f t="shared" si="233"/>
        <v>#DIV/0!</v>
      </c>
      <c r="Q3163" s="201" t="e">
        <f t="shared" si="233"/>
        <v>#DIV/0!</v>
      </c>
      <c r="R3163" s="201">
        <f t="shared" si="233"/>
        <v>0.22727272727272727</v>
      </c>
      <c r="S3163" s="201" t="e">
        <f t="shared" si="233"/>
        <v>#DIV/0!</v>
      </c>
      <c r="T3163" s="201" t="e">
        <f t="shared" si="233"/>
        <v>#DIV/0!</v>
      </c>
      <c r="U3163" s="201" t="e">
        <f t="shared" si="233"/>
        <v>#DIV/0!</v>
      </c>
      <c r="V3163" s="201" t="e">
        <f t="shared" si="233"/>
        <v>#DIV/0!</v>
      </c>
      <c r="W3163" s="201" t="e">
        <f t="shared" si="233"/>
        <v>#DIV/0!</v>
      </c>
      <c r="X3163" s="201" t="e">
        <f t="shared" si="233"/>
        <v>#DIV/0!</v>
      </c>
      <c r="Y3163" s="201"/>
      <c r="Z3163" s="407"/>
    </row>
    <row r="3164" spans="1:26" s="230" customFormat="1" x14ac:dyDescent="0.25">
      <c r="A3164" s="683"/>
      <c r="B3164" s="688"/>
      <c r="C3164" s="382" t="s">
        <v>445</v>
      </c>
      <c r="D3164" s="230">
        <f>D3163/'Summary (banks)'!$D$94</f>
        <v>0.77885808753081387</v>
      </c>
      <c r="E3164" s="230">
        <f>E3163/'Summary (banks)'!$E$94</f>
        <v>0.65803916433427734</v>
      </c>
      <c r="F3164" s="230" t="e">
        <f>F3163/'Summary (banks)'!$F$94</f>
        <v>#DIV/0!</v>
      </c>
      <c r="G3164" s="230" t="e">
        <f>G3163/'Summary (banks)'!$G$94</f>
        <v>#DIV/0!</v>
      </c>
      <c r="H3164" s="230" t="e">
        <f>H3163/'Summary (banks)'!$H$94</f>
        <v>#DIV/0!</v>
      </c>
      <c r="I3164" s="230">
        <f>I3163/'Summary (banks)'!$I$94</f>
        <v>1.655874528704198</v>
      </c>
      <c r="J3164" s="230">
        <f>J3163/'Summary (banks)'!$J$94</f>
        <v>2.1929519918283962</v>
      </c>
      <c r="K3164" s="230" t="e">
        <f>K3163/'Summary (banks)'!$K$94</f>
        <v>#DIV/0!</v>
      </c>
      <c r="L3164" s="230" t="e">
        <f>L3163/'Summary (banks)'!$L$94</f>
        <v>#DIV/0!</v>
      </c>
      <c r="M3164" s="230" t="e">
        <f>M3163/'Summary (banks)'!$M$94</f>
        <v>#DIV/0!</v>
      </c>
      <c r="N3164" s="230" t="e">
        <f>N3163/'Summary (banks)'!$N$94</f>
        <v>#DIV/0!</v>
      </c>
      <c r="O3164" s="230">
        <f>O3163/'Summary (banks)'!$O$94</f>
        <v>-2.9213369558349656</v>
      </c>
      <c r="P3164" s="230" t="e">
        <f>P3163/'Summary (banks)'!$P$94</f>
        <v>#DIV/0!</v>
      </c>
      <c r="Q3164" s="230" t="e">
        <f>Q3163/'Summary (banks)'!$Q$94</f>
        <v>#DIV/0!</v>
      </c>
      <c r="R3164" s="230">
        <f>R3163/'Summary (banks)'!$R$94</f>
        <v>0.60485585508971851</v>
      </c>
      <c r="S3164" s="230" t="e">
        <f>S3163/'Summary (banks)'!$S$94</f>
        <v>#DIV/0!</v>
      </c>
      <c r="T3164" s="230" t="e">
        <f>T3163/'Summary (banks)'!$T$94</f>
        <v>#DIV/0!</v>
      </c>
      <c r="U3164" s="230" t="e">
        <f>U3163/'Summary (banks)'!$U$94</f>
        <v>#DIV/0!</v>
      </c>
      <c r="V3164" s="230" t="e">
        <f>V3163/'Summary (banks)'!$V$94</f>
        <v>#DIV/0!</v>
      </c>
      <c r="W3164" s="230" t="e">
        <f>W3163/'Summary (banks)'!$W$94</f>
        <v>#DIV/0!</v>
      </c>
      <c r="X3164" s="230" t="e">
        <f>X3163/'Summary (banks)'!$X$94</f>
        <v>#DIV/0!</v>
      </c>
      <c r="Z3164" s="399"/>
    </row>
    <row r="3165" spans="1:26" s="386" customFormat="1" x14ac:dyDescent="0.25">
      <c r="A3165" s="683"/>
      <c r="B3165" s="688"/>
      <c r="C3165" s="383" t="s">
        <v>446</v>
      </c>
      <c r="D3165" s="264">
        <f>D3163/'Summary (banks)'!$D$97</f>
        <v>0.56967332730017139</v>
      </c>
      <c r="E3165" s="264">
        <f>E3163/'Summary (banks)'!$E$97</f>
        <v>0.4785039061106553</v>
      </c>
      <c r="F3165" s="264" t="e">
        <f>F3163/'Summary (banks)'!$F$97</f>
        <v>#DIV/0!</v>
      </c>
      <c r="G3165" s="264" t="e">
        <f>G3163/'Summary (banks)'!$G$97</f>
        <v>#DIV/0!</v>
      </c>
      <c r="H3165" s="264" t="e">
        <f>H3163/'Summary (banks)'!$H$97</f>
        <v>#DIV/0!</v>
      </c>
      <c r="I3165" s="264">
        <f>I3163/'Summary (banks)'!$I$97</f>
        <v>-6.6489419424850906</v>
      </c>
      <c r="J3165" s="264">
        <f>J3163/'Summary (banks)'!$J$97</f>
        <v>1.8249203314212874</v>
      </c>
      <c r="K3165" s="264" t="e">
        <f>K3163/'Summary (banks)'!$K$97</f>
        <v>#DIV/0!</v>
      </c>
      <c r="L3165" s="264" t="e">
        <f>L3163/'Summary (banks)'!$L$97</f>
        <v>#DIV/0!</v>
      </c>
      <c r="M3165" s="264" t="e">
        <f>M3163/'Summary (banks)'!$M$97</f>
        <v>#DIV/0!</v>
      </c>
      <c r="N3165" s="264" t="e">
        <f>N3163/'Summary (banks)'!$N$97</f>
        <v>#DIV/0!</v>
      </c>
      <c r="O3165" s="264">
        <f>O3163/'Summary (banks)'!$O$97</f>
        <v>-13.549372766136379</v>
      </c>
      <c r="P3165" s="264" t="e">
        <f>P3163/'Summary (banks)'!$P$97</f>
        <v>#DIV/0!</v>
      </c>
      <c r="Q3165" s="264" t="e">
        <f>Q3163/'Summary (banks)'!$Q$97</f>
        <v>#DIV/0!</v>
      </c>
      <c r="R3165" s="264">
        <f>R3163/'Summary (banks)'!$R$97</f>
        <v>0.49486461251167135</v>
      </c>
      <c r="S3165" s="264" t="e">
        <f>S3163/'Summary (banks)'!$S$97</f>
        <v>#DIV/0!</v>
      </c>
      <c r="T3165" s="264" t="e">
        <f>T3163/'Summary (banks)'!$T$97</f>
        <v>#DIV/0!</v>
      </c>
      <c r="U3165" s="264" t="e">
        <f>U3163/'Summary (banks)'!$U$97</f>
        <v>#DIV/0!</v>
      </c>
      <c r="V3165" s="264" t="e">
        <f>V3163/'Summary (banks)'!$V$97</f>
        <v>#DIV/0!</v>
      </c>
      <c r="W3165" s="264" t="e">
        <f>W3163/'Summary (banks)'!$W$97</f>
        <v>#DIV/0!</v>
      </c>
      <c r="X3165" s="264" t="e">
        <f>X3163/'Summary (banks)'!$X$97</f>
        <v>#DIV/0!</v>
      </c>
      <c r="Y3165" s="264"/>
      <c r="Z3165" s="399"/>
    </row>
    <row r="3166" spans="1:26" s="230" customFormat="1" x14ac:dyDescent="0.25">
      <c r="A3166" s="683"/>
      <c r="B3166" s="688"/>
      <c r="C3166" s="385" t="s">
        <v>447</v>
      </c>
      <c r="D3166" s="230">
        <f>D3163/'Summary (banks)'!$D$105</f>
        <v>0.69329842166537647</v>
      </c>
      <c r="E3166" s="230">
        <f>E3163/'Summary (banks)'!$E$99</f>
        <v>0.36995472336387886</v>
      </c>
      <c r="F3166" s="230" t="e">
        <f>F3163/'Summary (banks)'!$F$99</f>
        <v>#DIV/0!</v>
      </c>
      <c r="G3166" s="230" t="e">
        <f>G3163/'Summary (banks)'!$G$99</f>
        <v>#DIV/0!</v>
      </c>
      <c r="H3166" s="230" t="e">
        <f>H3163/'Summary (banks)'!$H$99</f>
        <v>#DIV/0!</v>
      </c>
      <c r="I3166" s="230">
        <f>I3163/'Summary (banks)'!$I$99</f>
        <v>-0.89123428636046664</v>
      </c>
      <c r="J3166" s="230">
        <f>J3163/'Summary (banks)'!$J$99</f>
        <v>1.3769011406844107</v>
      </c>
      <c r="K3166" s="230" t="e">
        <f>K3163/'Summary (banks)'!$K$99</f>
        <v>#DIV/0!</v>
      </c>
      <c r="L3166" s="230" t="e">
        <f>L3163/'Summary (banks)'!$L$99</f>
        <v>#DIV/0!</v>
      </c>
      <c r="M3166" s="230" t="e">
        <f>M3163/'Summary (banks)'!$M$99</f>
        <v>#DIV/0!</v>
      </c>
      <c r="N3166" s="230" t="e">
        <f>N3163/'Summary (banks)'!$N$99</f>
        <v>#DIV/0!</v>
      </c>
      <c r="O3166" s="230">
        <f>O3163/'Summary (banks)'!$O$99</f>
        <v>1.0736065255389395</v>
      </c>
      <c r="P3166" s="230" t="e">
        <f>P3163/'Summary (banks)'!$P$99</f>
        <v>#DIV/0!</v>
      </c>
      <c r="Q3166" s="230" t="e">
        <f>Q3163/'Summary (banks)'!$Q$99</f>
        <v>#DIV/0!</v>
      </c>
      <c r="R3166" s="230">
        <f>R3163/'Summary (banks)'!$R$99</f>
        <v>0.48591519642932335</v>
      </c>
      <c r="S3166" s="230" t="e">
        <f>S3163/'Summary (banks)'!$S$99</f>
        <v>#DIV/0!</v>
      </c>
      <c r="T3166" s="230" t="e">
        <f>T3163/'Summary (banks)'!$T$99</f>
        <v>#DIV/0!</v>
      </c>
      <c r="U3166" s="230" t="e">
        <f>U3163/'Summary (banks)'!$U$99</f>
        <v>#DIV/0!</v>
      </c>
      <c r="V3166" s="230" t="e">
        <f>V3163/'Summary (banks)'!$V$99</f>
        <v>#DIV/0!</v>
      </c>
      <c r="W3166" s="230" t="e">
        <f>W3163/'Summary (banks)'!$W$99</f>
        <v>#DIV/0!</v>
      </c>
      <c r="X3166" s="230" t="e">
        <f>X3163/'Summary (banks)'!$X$99</f>
        <v>#DIV/0!</v>
      </c>
      <c r="Z3166" s="399"/>
    </row>
    <row r="3167" spans="1:26" s="51" customFormat="1" x14ac:dyDescent="0.25">
      <c r="A3167" s="422"/>
      <c r="B3167" s="423"/>
      <c r="C3167" s="424"/>
      <c r="D3167" s="425"/>
      <c r="E3167" s="426"/>
      <c r="F3167" s="426"/>
      <c r="G3167" s="426"/>
      <c r="H3167" s="426"/>
      <c r="I3167" s="426"/>
      <c r="J3167" s="426"/>
      <c r="K3167" s="426"/>
      <c r="L3167" s="426"/>
      <c r="M3167" s="426"/>
      <c r="N3167" s="426"/>
      <c r="O3167" s="426"/>
      <c r="P3167" s="426"/>
      <c r="Q3167" s="426"/>
      <c r="R3167" s="426"/>
      <c r="S3167" s="426"/>
      <c r="T3167" s="426"/>
      <c r="U3167" s="426"/>
      <c r="V3167" s="426"/>
      <c r="W3167" s="426"/>
      <c r="X3167" s="426"/>
      <c r="Y3167" s="97"/>
      <c r="Z3167" s="97"/>
    </row>
    <row r="3168" spans="1:26" s="51" customFormat="1" x14ac:dyDescent="0.25">
      <c r="A3168" s="422"/>
      <c r="B3168" s="423"/>
      <c r="C3168" s="424"/>
      <c r="D3168" s="425"/>
      <c r="E3168" s="426"/>
      <c r="F3168" s="426"/>
      <c r="G3168" s="426"/>
      <c r="H3168" s="426"/>
      <c r="I3168" s="426"/>
      <c r="J3168" s="426"/>
      <c r="K3168" s="426"/>
      <c r="L3168" s="426"/>
      <c r="M3168" s="426"/>
      <c r="N3168" s="426"/>
      <c r="O3168" s="426"/>
      <c r="P3168" s="426"/>
      <c r="Q3168" s="426"/>
      <c r="R3168" s="426"/>
      <c r="S3168" s="426"/>
      <c r="T3168" s="426"/>
      <c r="U3168" s="426"/>
      <c r="V3168" s="426"/>
      <c r="W3168" s="426"/>
      <c r="X3168" s="426"/>
      <c r="Y3168" s="97"/>
      <c r="Z3168" s="97"/>
    </row>
    <row r="3169" spans="1:26" s="51" customFormat="1" ht="15.75" thickBot="1" x14ac:dyDescent="0.3">
      <c r="A3169" s="422"/>
      <c r="B3169" s="423"/>
      <c r="C3169" s="424"/>
      <c r="D3169" s="425"/>
      <c r="E3169" s="426"/>
      <c r="F3169" s="426"/>
      <c r="G3169" s="426"/>
      <c r="H3169" s="426"/>
      <c r="I3169" s="426"/>
      <c r="J3169" s="426"/>
      <c r="K3169" s="426"/>
      <c r="L3169" s="426"/>
      <c r="M3169" s="426"/>
      <c r="N3169" s="426"/>
      <c r="O3169" s="426"/>
      <c r="P3169" s="426"/>
      <c r="Q3169" s="426"/>
      <c r="R3169" s="426"/>
      <c r="S3169" s="426"/>
      <c r="T3169" s="426"/>
      <c r="U3169" s="426"/>
      <c r="V3169" s="426"/>
      <c r="W3169" s="426"/>
      <c r="X3169" s="426"/>
      <c r="Y3169" s="97"/>
      <c r="Z3169" s="97"/>
    </row>
    <row r="3170" spans="1:26" s="204" customFormat="1" ht="15.75" thickBot="1" x14ac:dyDescent="0.3">
      <c r="A3170" s="682" t="s">
        <v>30</v>
      </c>
      <c r="B3170" s="684" t="s">
        <v>331</v>
      </c>
      <c r="C3170" s="188" t="s">
        <v>2</v>
      </c>
      <c r="D3170" s="203">
        <f>SUM(E3170:X3170)</f>
        <v>7037.9248939999998</v>
      </c>
      <c r="E3170" s="203">
        <f>HSBC!C45</f>
        <v>91.963200000000001</v>
      </c>
      <c r="F3170" s="203"/>
      <c r="G3170" s="203">
        <f>RBS!C35</f>
        <v>23.425694</v>
      </c>
      <c r="H3170" s="203"/>
      <c r="I3170" s="203"/>
      <c r="J3170" s="188">
        <f>'BNP Paribas'!C45</f>
        <v>642</v>
      </c>
      <c r="K3170" s="188">
        <f>'Crédit Agricole'!C32</f>
        <v>408</v>
      </c>
      <c r="L3170" s="188">
        <f>'Société Générale'!C62</f>
        <v>206</v>
      </c>
      <c r="M3170" s="188">
        <f>'BPCE group'!C47</f>
        <v>35</v>
      </c>
      <c r="N3170" s="188"/>
      <c r="O3170" s="188">
        <f>'Deutsche Bank'!C43</f>
        <v>273</v>
      </c>
      <c r="P3170" s="188">
        <f>Commerzbank!C11</f>
        <v>1040</v>
      </c>
      <c r="Q3170" s="188"/>
      <c r="R3170" s="188">
        <f>ING!E27</f>
        <v>903</v>
      </c>
      <c r="S3170" s="188">
        <f>Rabobank!D33</f>
        <v>16</v>
      </c>
      <c r="T3170" s="188">
        <f>Unicredit!D131</f>
        <v>1679</v>
      </c>
      <c r="U3170" s="188">
        <f>'Intesa Sao'!D57</f>
        <v>5.5359999999999996</v>
      </c>
      <c r="V3170" s="188">
        <f>Santander!C31</f>
        <v>1653</v>
      </c>
      <c r="W3170" s="188"/>
      <c r="X3170" s="188">
        <f>Nordea!D15</f>
        <v>62</v>
      </c>
      <c r="Y3170" s="188"/>
      <c r="Z3170" s="404"/>
    </row>
    <row r="3171" spans="1:26" s="23" customFormat="1" x14ac:dyDescent="0.25">
      <c r="A3171" s="683"/>
      <c r="B3171" s="685"/>
      <c r="C3171" s="189" t="s">
        <v>333</v>
      </c>
      <c r="D3171" s="230">
        <f>D3170/'Summary (banks)'!$D$3</f>
        <v>1.4409946407489646E-2</v>
      </c>
      <c r="E3171" s="230">
        <f>E3170/'Summary (banks)'!$E$3</f>
        <v>1.705685618729097E-3</v>
      </c>
      <c r="F3171" s="230">
        <f>F3170/'Summary (banks)'!$F$3</f>
        <v>0</v>
      </c>
      <c r="G3171" s="230">
        <f>G3170/'Summary (banks)'!$G$3</f>
        <v>1.3154840207382187E-3</v>
      </c>
      <c r="H3171" s="230">
        <f>H3170/'Summary (banks)'!$H$3</f>
        <v>0</v>
      </c>
      <c r="I3171" s="230">
        <f>I3170/'Summary (banks)'!$I$3</f>
        <v>0</v>
      </c>
      <c r="J3171" s="230">
        <f>J3170/'Summary (banks)'!$J$3</f>
        <v>1.4951790954399366E-2</v>
      </c>
      <c r="K3171" s="230">
        <f>K3170/'Summary (banks)'!$K$3</f>
        <v>1.2582495528279775E-2</v>
      </c>
      <c r="L3171" s="230">
        <f>L3170/'Summary (banks)'!$L$3</f>
        <v>8.0333814296299193E-3</v>
      </c>
      <c r="M3171" s="230">
        <f>M3170/'Summary (banks)'!$M$3</f>
        <v>1.4666443178008716E-3</v>
      </c>
      <c r="N3171" s="230">
        <f>N3170/'Summary (banks)'!$N$3</f>
        <v>0</v>
      </c>
      <c r="O3171" s="230">
        <f>O3170/'Summary (banks)'!$O$3</f>
        <v>7.8726533437148537E-3</v>
      </c>
      <c r="P3171" s="230">
        <f>P3170/'Summary (banks)'!$P$3</f>
        <v>9.2395167022032695E-2</v>
      </c>
      <c r="Q3171" s="230">
        <f>Q3170/'Summary (banks)'!$Q$3</f>
        <v>0</v>
      </c>
      <c r="R3171" s="230">
        <f>R3170/'Summary (banks)'!$R$3</f>
        <v>5.2899824253075572E-2</v>
      </c>
      <c r="S3171" s="230">
        <f>S3170/'Summary (banks)'!$S$3</f>
        <v>1.2294452128477024E-3</v>
      </c>
      <c r="T3171" s="230">
        <f>T3170/'Summary (banks)'!$T$3</f>
        <v>7.872725736460906E-2</v>
      </c>
      <c r="U3171" s="230">
        <f>U3170/'Summary (banks)'!$U$3</f>
        <v>2.3403755837780686E-4</v>
      </c>
      <c r="V3171" s="230">
        <f>V3170/'Summary (banks)'!$V$3</f>
        <v>3.6016995315393832E-2</v>
      </c>
      <c r="W3171" s="230">
        <f>W3170/'Summary (banks)'!$W$3</f>
        <v>0</v>
      </c>
      <c r="X3171" s="230">
        <f>X3170/'Summary (banks)'!$X$3</f>
        <v>6.1137954836801107E-3</v>
      </c>
      <c r="Y3171" s="204"/>
      <c r="Z3171" s="397"/>
    </row>
    <row r="3172" spans="1:26" s="360" customFormat="1" ht="15.75" thickBot="1" x14ac:dyDescent="0.3">
      <c r="A3172" s="683"/>
      <c r="B3172" s="685"/>
      <c r="C3172" s="359" t="s">
        <v>334</v>
      </c>
      <c r="D3172" s="264">
        <f>D3170/'Summary (banks)'!$D$7</f>
        <v>2.7453383950840484E-2</v>
      </c>
      <c r="E3172" s="264">
        <f>E3170/'Summary (banks)'!$E$7</f>
        <v>2.2812157538076175E-3</v>
      </c>
      <c r="F3172" s="264">
        <f>F3170/'Summary (banks)'!$F$7</f>
        <v>0</v>
      </c>
      <c r="G3172" s="264">
        <f>G3170/'Summary (banks)'!$G$7</f>
        <v>8.8541666666666664E-3</v>
      </c>
      <c r="H3172" s="264">
        <f>H3170/'Summary (banks)'!$H$7</f>
        <v>0</v>
      </c>
      <c r="I3172" s="264">
        <f>I3170/'Summary (banks)'!$I$7</f>
        <v>0</v>
      </c>
      <c r="J3172" s="264">
        <f>J3170/'Summary (banks)'!$J$7</f>
        <v>2.242168127684839E-2</v>
      </c>
      <c r="K3172" s="264">
        <f>K3170/'Summary (banks)'!$K$7</f>
        <v>4.6044464507391941E-2</v>
      </c>
      <c r="L3172" s="264">
        <f>L3170/'Summary (banks)'!$L$7</f>
        <v>1.5207441311088143E-2</v>
      </c>
      <c r="M3172" s="264">
        <f>M3170/'Summary (banks)'!$M$7</f>
        <v>7.3746312684365781E-3</v>
      </c>
      <c r="N3172" s="264">
        <f>N3170/'Summary (banks)'!$N$7</f>
        <v>0</v>
      </c>
      <c r="O3172" s="264">
        <f>O3170/'Summary (banks)'!$O$7</f>
        <v>1.1296395911780527E-2</v>
      </c>
      <c r="P3172" s="264">
        <f>P3170/'Summary (banks)'!$P$7</f>
        <v>0.32766225582860742</v>
      </c>
      <c r="Q3172" s="264">
        <f>Q3170/'Summary (banks)'!$Q$7</f>
        <v>0</v>
      </c>
      <c r="R3172" s="264">
        <f>R3170/'Summary (banks)'!$R$7</f>
        <v>7.7444253859348194E-2</v>
      </c>
      <c r="S3172" s="264">
        <f>S3170/'Summary (banks)'!$S$7</f>
        <v>3.8638010142477662E-3</v>
      </c>
      <c r="T3172" s="264">
        <f>T3170/'Summary (banks)'!$T$7</f>
        <v>0.13905016398229739</v>
      </c>
      <c r="U3172" s="264">
        <f>U3170/'Summary (banks)'!$U$7</f>
        <v>1.2781455806892884E-3</v>
      </c>
      <c r="V3172" s="264">
        <f>V3170/'Summary (banks)'!$V$7</f>
        <v>4.097263533610946E-2</v>
      </c>
      <c r="W3172" s="264">
        <f>W3170/'Summary (banks)'!$W$7</f>
        <v>0</v>
      </c>
      <c r="X3172" s="264">
        <f>X3170/'Summary (banks)'!$X$7</f>
        <v>8.5540838852097133E-3</v>
      </c>
      <c r="Z3172" s="397"/>
    </row>
    <row r="3173" spans="1:26" s="204" customFormat="1" ht="15.75" thickBot="1" x14ac:dyDescent="0.3">
      <c r="A3173" s="683"/>
      <c r="B3173" s="685"/>
      <c r="C3173" s="188" t="s">
        <v>6</v>
      </c>
      <c r="D3173" s="203">
        <f>SUM(E3173:X3173)</f>
        <v>2322.998274</v>
      </c>
      <c r="E3173" s="203">
        <f>HSBC!E45</f>
        <v>8.1143999999999998</v>
      </c>
      <c r="F3173" s="203"/>
      <c r="G3173" s="203">
        <f>RBS!E35</f>
        <v>9.6458740000000009</v>
      </c>
      <c r="H3173" s="203"/>
      <c r="I3173" s="203"/>
      <c r="J3173" s="188">
        <f>'BNP Paribas'!E45</f>
        <v>15</v>
      </c>
      <c r="K3173" s="188">
        <f>'Crédit Agricole'!E32</f>
        <v>72</v>
      </c>
      <c r="L3173" s="188">
        <f>'Société Générale'!E62</f>
        <v>27</v>
      </c>
      <c r="M3173" s="188">
        <f>'BPCE group'!E47</f>
        <v>23</v>
      </c>
      <c r="N3173" s="188"/>
      <c r="O3173" s="188">
        <f>'Deutsche Bank'!E43</f>
        <v>14</v>
      </c>
      <c r="P3173" s="188">
        <f>Commerzbank!E11</f>
        <v>448</v>
      </c>
      <c r="Q3173" s="188"/>
      <c r="R3173" s="188">
        <f>ING!G27</f>
        <v>317</v>
      </c>
      <c r="S3173" s="188">
        <f>Rabobank!F33</f>
        <v>8</v>
      </c>
      <c r="T3173" s="188">
        <f>Unicredit!F131</f>
        <v>672</v>
      </c>
      <c r="U3173" s="188">
        <f>'Intesa Sao'!F57</f>
        <v>4.2380000000000004</v>
      </c>
      <c r="V3173" s="188">
        <f>Santander!E31</f>
        <v>705</v>
      </c>
      <c r="W3173" s="188"/>
      <c r="X3173" s="188">
        <f>Nordea!F15</f>
        <v>0</v>
      </c>
      <c r="Y3173" s="188"/>
      <c r="Z3173" s="404"/>
    </row>
    <row r="3174" spans="1:26" s="23" customFormat="1" x14ac:dyDescent="0.25">
      <c r="A3174" s="683"/>
      <c r="B3174" s="685"/>
      <c r="C3174" s="189" t="s">
        <v>335</v>
      </c>
      <c r="D3174" s="230">
        <f>D3173/'Summary (banks)'!$D$29</f>
        <v>2.4629221959322448E-2</v>
      </c>
      <c r="E3174" s="230">
        <f>E3173/'Summary (banks)'!$E$29</f>
        <v>4.7702337414533313E-4</v>
      </c>
      <c r="F3174" s="230">
        <f>F3173/'Summary (banks)'!$F$29</f>
        <v>0</v>
      </c>
      <c r="G3174" s="230">
        <f>G3173/'Summary (banks)'!$G$29</f>
        <v>-2.5897151313355534E-3</v>
      </c>
      <c r="H3174" s="230">
        <f>H3173/'Summary (banks)'!$H$29</f>
        <v>0</v>
      </c>
      <c r="I3174" s="230">
        <f>I3173/'Summary (banks)'!$I$29</f>
        <v>0</v>
      </c>
      <c r="J3174" s="230">
        <f>J3173/'Summary (banks)'!$J$29</f>
        <v>1.5321756894790602E-3</v>
      </c>
      <c r="K3174" s="230">
        <f>K3173/'Summary (banks)'!$K$29</f>
        <v>8.1429540827867002E-3</v>
      </c>
      <c r="L3174" s="230">
        <f>L3173/'Summary (banks)'!$L$29</f>
        <v>4.418262150220913E-3</v>
      </c>
      <c r="M3174" s="230">
        <f>M3173/'Summary (banks)'!$M$29</f>
        <v>3.4827377347062386E-3</v>
      </c>
      <c r="N3174" s="230">
        <f>N3173/'Summary (banks)'!$N$29</f>
        <v>0</v>
      </c>
      <c r="O3174" s="230">
        <f>O3173/'Summary (banks)'!$O$29</f>
        <v>-2.8011204481792717E-3</v>
      </c>
      <c r="P3174" s="230">
        <f>P3173/'Summary (banks)'!$P$29</f>
        <v>0.14276609305289995</v>
      </c>
      <c r="Q3174" s="230">
        <f>Q3173/'Summary (banks)'!$Q$29</f>
        <v>0</v>
      </c>
      <c r="R3174" s="230">
        <f>R3173/'Summary (banks)'!$R$29</f>
        <v>4.9423136888057377E-2</v>
      </c>
      <c r="S3174" s="230">
        <f>S3173/'Summary (banks)'!$S$29</f>
        <v>2.7884280237016382E-3</v>
      </c>
      <c r="T3174" s="230">
        <f>T3173/'Summary (banks)'!$T$29</f>
        <v>0.31555340177836894</v>
      </c>
      <c r="U3174" s="230">
        <f>U3173/'Summary (banks)'!$U$29</f>
        <v>5.3817636184144192E-4</v>
      </c>
      <c r="V3174" s="230">
        <f>V3173/'Summary (banks)'!$V$29</f>
        <v>7.3845186969728707E-2</v>
      </c>
      <c r="W3174" s="230">
        <f>W3173/'Summary (banks)'!$W$29</f>
        <v>0</v>
      </c>
      <c r="X3174" s="230">
        <f>X3173/'Summary (banks)'!$X$29</f>
        <v>0</v>
      </c>
      <c r="Y3174" s="204"/>
      <c r="Z3174" s="397"/>
    </row>
    <row r="3175" spans="1:26" s="360" customFormat="1" ht="15.75" thickBot="1" x14ac:dyDescent="0.3">
      <c r="A3175" s="683"/>
      <c r="B3175" s="685"/>
      <c r="C3175" s="359" t="s">
        <v>336</v>
      </c>
      <c r="D3175" s="264">
        <f>D3173/'Summary (banks)'!$D$33</f>
        <v>3.4320354325570429E-2</v>
      </c>
      <c r="E3175" s="264">
        <f>E3173/'Summary (banks)'!$E$33</f>
        <v>4.6391752577319587E-4</v>
      </c>
      <c r="F3175" s="264">
        <f>F3173/'Summary (banks)'!$F$33</f>
        <v>0</v>
      </c>
      <c r="G3175" s="264">
        <f>G3173/'Summary (banks)'!$G$33</f>
        <v>-2.9350104821802936E-3</v>
      </c>
      <c r="H3175" s="264">
        <f>H3173/'Summary (banks)'!$H$33</f>
        <v>0</v>
      </c>
      <c r="I3175" s="264">
        <f>I3173/'Summary (banks)'!$I$33</f>
        <v>0</v>
      </c>
      <c r="J3175" s="264">
        <f>J3173/'Summary (banks)'!$J$33</f>
        <v>1.9120458891013384E-3</v>
      </c>
      <c r="K3175" s="264">
        <f>K3173/'Summary (banks)'!$K$33</f>
        <v>2.8811524609843937E-2</v>
      </c>
      <c r="L3175" s="264">
        <f>L3173/'Summary (banks)'!$L$33</f>
        <v>6.0565275908479139E-3</v>
      </c>
      <c r="M3175" s="264">
        <f>M3173/'Summary (banks)'!$M$33</f>
        <v>1.3317892298784018E-2</v>
      </c>
      <c r="N3175" s="264">
        <f>N3173/'Summary (banks)'!$N$33</f>
        <v>0</v>
      </c>
      <c r="O3175" s="264">
        <f>O3173/'Summary (banks)'!$O$33</f>
        <v>-1.8641810918774968E-2</v>
      </c>
      <c r="P3175" s="264">
        <f>P3173/'Summary (banks)'!$P$33</f>
        <v>0.32868672046955244</v>
      </c>
      <c r="Q3175" s="264">
        <f>Q3173/'Summary (banks)'!$Q$33</f>
        <v>0</v>
      </c>
      <c r="R3175" s="264">
        <f>R3173/'Summary (banks)'!$R$33</f>
        <v>5.9197012138188607E-2</v>
      </c>
      <c r="S3175" s="264">
        <f>S3173/'Summary (banks)'!$S$33</f>
        <v>1.0403120936280884E-2</v>
      </c>
      <c r="T3175" s="264">
        <f>T3173/'Summary (banks)'!$T$33</f>
        <v>0.23961986020748521</v>
      </c>
      <c r="U3175" s="264">
        <f>U3173/'Summary (banks)'!$U$33</f>
        <v>2.2152909438090773E-3</v>
      </c>
      <c r="V3175" s="264">
        <f>V3173/'Summary (banks)'!$V$33</f>
        <v>6.6907089304356085E-2</v>
      </c>
      <c r="W3175" s="264">
        <f>W3173/'Summary (banks)'!$W$33</f>
        <v>0</v>
      </c>
      <c r="X3175" s="264">
        <f>X3173/'Summary (banks)'!$X$33</f>
        <v>0</v>
      </c>
      <c r="Z3175" s="397"/>
    </row>
    <row r="3176" spans="1:26" s="204" customFormat="1" ht="15.75" thickBot="1" x14ac:dyDescent="0.3">
      <c r="A3176" s="683"/>
      <c r="B3176" s="685"/>
      <c r="C3176" s="188" t="s">
        <v>400</v>
      </c>
      <c r="D3176" s="203">
        <f>SUM(E3176:X3176)</f>
        <v>573.605636</v>
      </c>
      <c r="E3176" s="203">
        <f>HSBC!F45</f>
        <v>0.90159999999999996</v>
      </c>
      <c r="F3176" s="203"/>
      <c r="G3176" s="203">
        <f>RBS!F35</f>
        <v>-2.7559640000000001</v>
      </c>
      <c r="H3176" s="203"/>
      <c r="I3176" s="203"/>
      <c r="J3176" s="188">
        <f>'BNP Paribas'!F45</f>
        <v>7</v>
      </c>
      <c r="K3176" s="188">
        <f>'Crédit Agricole'!F32</f>
        <v>22</v>
      </c>
      <c r="L3176" s="188">
        <f>'Société Générale'!F62</f>
        <v>7</v>
      </c>
      <c r="M3176" s="188">
        <f>'BPCE group'!F47</f>
        <v>4</v>
      </c>
      <c r="N3176" s="188"/>
      <c r="O3176" s="188">
        <f>'Deutsche Bank'!F43</f>
        <v>12</v>
      </c>
      <c r="P3176" s="188">
        <f>Commerzbank!F11</f>
        <v>76</v>
      </c>
      <c r="Q3176" s="188"/>
      <c r="R3176" s="188">
        <f>ING!H27</f>
        <v>60</v>
      </c>
      <c r="S3176" s="188">
        <f>Rabobank!G33</f>
        <v>3</v>
      </c>
      <c r="T3176" s="188">
        <f>Unicredit!G131</f>
        <v>131</v>
      </c>
      <c r="U3176" s="188">
        <f>'Intesa Sao'!G57</f>
        <v>0.46</v>
      </c>
      <c r="V3176" s="188">
        <f>Santander!F31</f>
        <v>251</v>
      </c>
      <c r="W3176" s="188"/>
      <c r="X3176" s="188">
        <f>Nordea!G15</f>
        <v>2</v>
      </c>
      <c r="Y3176" s="188"/>
      <c r="Z3176" s="404"/>
    </row>
    <row r="3177" spans="1:26" s="23" customFormat="1" x14ac:dyDescent="0.25">
      <c r="A3177" s="683"/>
      <c r="B3177" s="685"/>
      <c r="C3177" s="189" t="s">
        <v>401</v>
      </c>
      <c r="D3177" s="230">
        <f>D3176/'Summary (banks)'!$D$42</f>
        <v>2.0561269809856394E-2</v>
      </c>
      <c r="E3177" s="230">
        <f>E3176/'Summary (banks)'!$E$42</f>
        <v>2.971768202080238E-4</v>
      </c>
      <c r="F3177" s="230">
        <f>F3176/'Summary (banks)'!$F$42</f>
        <v>0</v>
      </c>
      <c r="G3177" s="230">
        <f>G3176/'Summary (banks)'!$G$42</f>
        <v>-3.5714285714285719E-2</v>
      </c>
      <c r="H3177" s="230">
        <f>H3176/'Summary (banks)'!$H$42</f>
        <v>0</v>
      </c>
      <c r="I3177" s="230">
        <f>I3176/'Summary (banks)'!$I$42</f>
        <v>0</v>
      </c>
      <c r="J3177" s="230">
        <f>J3176/'Summary (banks)'!$J$42</f>
        <v>2.098950524737631E-3</v>
      </c>
      <c r="K3177" s="230">
        <f>K3176/'Summary (banks)'!$K$42</f>
        <v>7.3578595317725752E-3</v>
      </c>
      <c r="L3177" s="230">
        <f>L3176/'Summary (banks)'!$L$42</f>
        <v>4.0887850467289715E-3</v>
      </c>
      <c r="M3177" s="230">
        <f>M3176/'Summary (banks)'!$M$42</f>
        <v>1.7226528854435831E-3</v>
      </c>
      <c r="N3177" s="230">
        <f>N3176/'Summary (banks)'!$N$42</f>
        <v>0</v>
      </c>
      <c r="O3177" s="230">
        <f>O3176/'Summary (banks)'!$O$42</f>
        <v>1.4234875444839857E-2</v>
      </c>
      <c r="P3177" s="230">
        <f>P3176/'Summary (banks)'!$P$42</f>
        <v>0.12418300653594772</v>
      </c>
      <c r="Q3177" s="230">
        <f>Q3176/'Summary (banks)'!$Q$42</f>
        <v>0</v>
      </c>
      <c r="R3177" s="230">
        <f>R3176/'Summary (banks)'!$R$42</f>
        <v>3.5650623885918005E-2</v>
      </c>
      <c r="S3177" s="230">
        <f>S3176/'Summary (banks)'!$S$42</f>
        <v>4.5801526717557254E-3</v>
      </c>
      <c r="T3177" s="230">
        <f>T3176/'Summary (banks)'!$T$42</f>
        <v>1.5704797755772406</v>
      </c>
      <c r="U3177" s="230">
        <f>U3176/'Summary (banks)'!$U$42</f>
        <v>3.2745061190553478E-4</v>
      </c>
      <c r="V3177" s="230">
        <f>V3176/'Summary (banks)'!$V$42</f>
        <v>0.11383219954648525</v>
      </c>
      <c r="W3177" s="230">
        <f>W3176/'Summary (banks)'!$W$42</f>
        <v>0</v>
      </c>
      <c r="X3177" s="230">
        <f>X3176/'Summary (banks)'!$X$42</f>
        <v>1.9193857965451055E-3</v>
      </c>
      <c r="Y3177" s="204"/>
      <c r="Z3177" s="397"/>
    </row>
    <row r="3178" spans="1:26" s="360" customFormat="1" ht="15.75" thickBot="1" x14ac:dyDescent="0.3">
      <c r="A3178" s="683"/>
      <c r="B3178" s="685"/>
      <c r="C3178" s="359" t="s">
        <v>402</v>
      </c>
      <c r="D3178" s="264">
        <f>D3176/'Summary (banks)'!$D$46</f>
        <v>3.0779215070732911E-2</v>
      </c>
      <c r="E3178" s="264">
        <f>E3176/'Summary (banks)'!$E$46</f>
        <v>3.0854674483184207E-4</v>
      </c>
      <c r="F3178" s="264">
        <f>F3176/'Summary (banks)'!$F$46</f>
        <v>0</v>
      </c>
      <c r="G3178" s="264">
        <f>G3176/'Summary (banks)'!$G$46</f>
        <v>1.7543859649122806E-2</v>
      </c>
      <c r="H3178" s="264">
        <f>H3176/'Summary (banks)'!$H$46</f>
        <v>0</v>
      </c>
      <c r="I3178" s="264">
        <f>I3176/'Summary (banks)'!$I$46</f>
        <v>0</v>
      </c>
      <c r="J3178" s="264">
        <f>J3176/'Summary (banks)'!$J$46</f>
        <v>3.2452480296708392E-3</v>
      </c>
      <c r="K3178" s="264">
        <f>K3176/'Summary (banks)'!$K$46</f>
        <v>3.1117397454031116E-2</v>
      </c>
      <c r="L3178" s="264">
        <f>L3176/'Summary (banks)'!$L$46</f>
        <v>6.183745583038869E-3</v>
      </c>
      <c r="M3178" s="264">
        <f>M3176/'Summary (banks)'!$M$46</f>
        <v>7.1174377224199285E-3</v>
      </c>
      <c r="N3178" s="264">
        <f>N3176/'Summary (banks)'!$N$46</f>
        <v>0</v>
      </c>
      <c r="O3178" s="264">
        <f>O3176/'Summary (banks)'!$O$46</f>
        <v>9.5923261390887284E-3</v>
      </c>
      <c r="P3178" s="264">
        <f>P3176/'Summary (banks)'!$P$46</f>
        <v>0.18673218673218672</v>
      </c>
      <c r="Q3178" s="264">
        <f>Q3176/'Summary (banks)'!$Q$46</f>
        <v>0</v>
      </c>
      <c r="R3178" s="264">
        <f>R3176/'Summary (banks)'!$R$46</f>
        <v>4.7244094488188976E-2</v>
      </c>
      <c r="S3178" s="264">
        <f>S3176/'Summary (banks)'!$S$46</f>
        <v>6.9605568445475635E-3</v>
      </c>
      <c r="T3178" s="264">
        <f>T3176/'Summary (banks)'!$T$46</f>
        <v>0.58339419634109413</v>
      </c>
      <c r="U3178" s="264">
        <f>U3176/'Summary (banks)'!$U$46</f>
        <v>1.2487885393789172E-3</v>
      </c>
      <c r="V3178" s="264">
        <f>V3176/'Summary (banks)'!$V$46</f>
        <v>0.11750936329588015</v>
      </c>
      <c r="W3178" s="264">
        <f>W3176/'Summary (banks)'!$W$46</f>
        <v>0</v>
      </c>
      <c r="X3178" s="264">
        <f>X3176/'Summary (banks)'!$X$46</f>
        <v>2.1929824561403508E-3</v>
      </c>
      <c r="Z3178" s="397"/>
    </row>
    <row r="3179" spans="1:26" s="204" customFormat="1" ht="15.75" thickBot="1" x14ac:dyDescent="0.3">
      <c r="A3179" s="683"/>
      <c r="B3179" s="685"/>
      <c r="C3179" s="188" t="s">
        <v>3</v>
      </c>
      <c r="D3179" s="188">
        <f>SUM(E3179:X3179)</f>
        <v>71954</v>
      </c>
      <c r="E3179" s="188">
        <f>HSBC!D45</f>
        <v>1662</v>
      </c>
      <c r="F3179" s="188"/>
      <c r="G3179" s="188">
        <f>RBS!D35</f>
        <v>1778</v>
      </c>
      <c r="H3179" s="188"/>
      <c r="I3179" s="188"/>
      <c r="J3179" s="188">
        <f>'BNP Paribas'!D45</f>
        <v>8725</v>
      </c>
      <c r="K3179" s="188">
        <f>'Crédit Agricole'!D32</f>
        <v>5444</v>
      </c>
      <c r="L3179" s="188">
        <f>'Société Générale'!D62</f>
        <v>3063</v>
      </c>
      <c r="M3179" s="188">
        <f>'BPCE group'!D47</f>
        <v>238</v>
      </c>
      <c r="N3179" s="188"/>
      <c r="O3179" s="188">
        <f>'Deutsche Bank'!D43</f>
        <v>2224</v>
      </c>
      <c r="P3179" s="188">
        <f>Commerzbank!D11</f>
        <v>6251</v>
      </c>
      <c r="Q3179" s="188"/>
      <c r="R3179" s="188">
        <f>ING!F27</f>
        <v>8713</v>
      </c>
      <c r="S3179" s="188">
        <f>Rabobank!E33</f>
        <v>121</v>
      </c>
      <c r="T3179" s="188">
        <f>Unicredit!E131</f>
        <v>17653</v>
      </c>
      <c r="U3179" s="188">
        <f>'Intesa Sao'!E57</f>
        <v>11</v>
      </c>
      <c r="V3179" s="188">
        <f>Santander!D31</f>
        <v>14874</v>
      </c>
      <c r="W3179" s="188"/>
      <c r="X3179" s="188">
        <f>Nordea!E15</f>
        <v>1197</v>
      </c>
      <c r="Y3179" s="188"/>
      <c r="Z3179" s="404"/>
    </row>
    <row r="3180" spans="1:26" s="23" customFormat="1" x14ac:dyDescent="0.25">
      <c r="A3180" s="683"/>
      <c r="B3180" s="685"/>
      <c r="C3180" s="189" t="s">
        <v>337</v>
      </c>
      <c r="D3180" s="230">
        <f>D3179/'Summary (banks)'!$D$16</f>
        <v>3.4302784020320227E-2</v>
      </c>
      <c r="E3180" s="230">
        <f>E3179/'Summary (banks)'!$E$16</f>
        <v>6.4181283162260475E-3</v>
      </c>
      <c r="F3180" s="230">
        <f>F3179/'Summary (banks)'!$F$16</f>
        <v>0</v>
      </c>
      <c r="G3180" s="230">
        <f>G3179/'Summary (banks)'!$G$16</f>
        <v>1.9359966898594278E-2</v>
      </c>
      <c r="H3180" s="230">
        <f>H3179/'Summary (banks)'!$H$16</f>
        <v>0</v>
      </c>
      <c r="I3180" s="230">
        <f>I3179/'Summary (banks)'!$I$16</f>
        <v>0</v>
      </c>
      <c r="J3180" s="230">
        <f>J3179/'Summary (banks)'!$J$16</f>
        <v>4.8058121409411132E-2</v>
      </c>
      <c r="K3180" s="230">
        <f>K3179/'Summary (banks)'!$K$16</f>
        <v>3.9391045121704146E-2</v>
      </c>
      <c r="L3180" s="230">
        <f>L3179/'Summary (banks)'!$L$16</f>
        <v>2.3254578031522366E-2</v>
      </c>
      <c r="M3180" s="230">
        <f>M3179/'Summary (banks)'!$M$16</f>
        <v>2.3132174132786455E-3</v>
      </c>
      <c r="N3180" s="230">
        <f>N3179/'Summary (banks)'!$N$16</f>
        <v>0</v>
      </c>
      <c r="O3180" s="230">
        <f>O3179/'Summary (banks)'!$O$16</f>
        <v>2.1996933880619157E-2</v>
      </c>
      <c r="P3180" s="230">
        <f>P3179/'Summary (banks)'!$P$16</f>
        <v>0.14187471629596005</v>
      </c>
      <c r="Q3180" s="230">
        <f>Q3179/'Summary (banks)'!$Q$16</f>
        <v>0</v>
      </c>
      <c r="R3180" s="230">
        <f>R3179/'Summary (banks)'!$R$16</f>
        <v>0.16526934749620636</v>
      </c>
      <c r="S3180" s="230">
        <f>S3179/'Summary (banks)'!$S$16</f>
        <v>2.5768804838572279E-3</v>
      </c>
      <c r="T3180" s="230">
        <f>T3179/'Summary (banks)'!$T$16</f>
        <v>0.14621278005549343</v>
      </c>
      <c r="U3180" s="230">
        <f>U3179/'Summary (banks)'!$U$16</f>
        <v>1.2443298152735828E-4</v>
      </c>
      <c r="V3180" s="230">
        <f>V3179/'Summary (banks)'!$V$16</f>
        <v>8.0763654726416778E-2</v>
      </c>
      <c r="W3180" s="230">
        <f>W3179/'Summary (banks)'!$W$16</f>
        <v>0</v>
      </c>
      <c r="X3180" s="230">
        <f>X3179/'Summary (banks)'!$X$16</f>
        <v>4.0328829891176171E-2</v>
      </c>
      <c r="Y3180" s="204"/>
      <c r="Z3180" s="397"/>
    </row>
    <row r="3181" spans="1:26" s="365" customFormat="1" ht="15.75" thickBot="1" x14ac:dyDescent="0.3">
      <c r="A3181" s="683"/>
      <c r="B3181" s="685"/>
      <c r="C3181" s="359" t="s">
        <v>338</v>
      </c>
      <c r="D3181" s="264">
        <f>D3179/'Summary (banks)'!$D$20</f>
        <v>6.1381157074990041E-2</v>
      </c>
      <c r="E3181" s="264">
        <f>E3179/'Summary (banks)'!$E$20</f>
        <v>7.752046456307283E-3</v>
      </c>
      <c r="F3181" s="264">
        <f>F3179/'Summary (banks)'!$F$20</f>
        <v>0</v>
      </c>
      <c r="G3181" s="264">
        <f>G3179/'Summary (banks)'!$G$20</f>
        <v>6.5195071868583157E-2</v>
      </c>
      <c r="H3181" s="264">
        <f>H3179/'Summary (banks)'!$H$20</f>
        <v>0</v>
      </c>
      <c r="I3181" s="264">
        <f>I3179/'Summary (banks)'!$I$20</f>
        <v>0</v>
      </c>
      <c r="J3181" s="264">
        <f>J3179/'Summary (banks)'!$J$20</f>
        <v>7.004094083647748E-2</v>
      </c>
      <c r="K3181" s="264">
        <f>K3179/'Summary (banks)'!$K$20</f>
        <v>0.15818224081822407</v>
      </c>
      <c r="L3181" s="264">
        <f>L3179/'Summary (banks)'!$L$20</f>
        <v>3.8237790871866573E-2</v>
      </c>
      <c r="M3181" s="264">
        <f>M3179/'Summary (banks)'!$M$20</f>
        <v>2.0420420420420419E-2</v>
      </c>
      <c r="N3181" s="264">
        <f>N3179/'Summary (banks)'!$N$20</f>
        <v>0</v>
      </c>
      <c r="O3181" s="264">
        <f>O3179/'Summary (banks)'!$O$20</f>
        <v>4.0182120401821203E-2</v>
      </c>
      <c r="P3181" s="264">
        <f>P3179/'Summary (banks)'!$P$20</f>
        <v>0.61677355698075975</v>
      </c>
      <c r="Q3181" s="264">
        <f>Q3179/'Summary (banks)'!$Q$20</f>
        <v>0</v>
      </c>
      <c r="R3181" s="264">
        <f>R3179/'Summary (banks)'!$R$20</f>
        <v>0.22848376776629778</v>
      </c>
      <c r="S3181" s="264">
        <f>S3179/'Summary (banks)'!$S$20</f>
        <v>1.0155266470835082E-2</v>
      </c>
      <c r="T3181" s="264">
        <f>T3179/'Summary (banks)'!$T$20</f>
        <v>0.24225332784410594</v>
      </c>
      <c r="U3181" s="264">
        <f>U3179/'Summary (banks)'!$U$20</f>
        <v>4.0503718977833418E-4</v>
      </c>
      <c r="V3181" s="264">
        <f>V3179/'Summary (banks)'!$V$20</f>
        <v>9.6378516027447861E-2</v>
      </c>
      <c r="W3181" s="264">
        <f>W3179/'Summary (banks)'!$W$20</f>
        <v>0</v>
      </c>
      <c r="X3181" s="264">
        <f>X3179/'Summary (banks)'!$X$20</f>
        <v>5.2675585284280936E-2</v>
      </c>
      <c r="Y3181" s="360"/>
      <c r="Z3181" s="397"/>
    </row>
    <row r="3182" spans="1:26" s="230" customFormat="1" ht="15" customHeight="1" thickTop="1" thickBot="1" x14ac:dyDescent="0.3">
      <c r="A3182" s="683"/>
      <c r="B3182" s="685"/>
      <c r="C3182" s="190" t="s">
        <v>405</v>
      </c>
      <c r="D3182" s="188"/>
      <c r="E3182" s="190"/>
      <c r="F3182" s="190"/>
      <c r="G3182" s="190"/>
      <c r="H3182" s="188"/>
      <c r="I3182" s="188"/>
      <c r="J3182" s="190"/>
      <c r="K3182" s="190"/>
      <c r="L3182" s="190"/>
      <c r="M3182" s="190"/>
      <c r="N3182" s="190"/>
      <c r="O3182" s="190"/>
      <c r="P3182" s="188"/>
      <c r="Q3182" s="188"/>
      <c r="R3182" s="190"/>
      <c r="S3182" s="190"/>
      <c r="T3182" s="188"/>
      <c r="U3182" s="188"/>
      <c r="V3182" s="188"/>
      <c r="W3182" s="188"/>
      <c r="X3182" s="188"/>
      <c r="Y3182" s="190"/>
      <c r="Z3182" s="405"/>
    </row>
    <row r="3183" spans="1:26" s="204" customFormat="1" ht="15.75" thickBot="1" x14ac:dyDescent="0.3">
      <c r="A3183" s="683"/>
      <c r="B3183" s="686"/>
      <c r="C3183" s="191" t="s">
        <v>406</v>
      </c>
      <c r="D3183" s="192"/>
      <c r="E3183" s="192"/>
      <c r="F3183" s="192"/>
      <c r="G3183" s="192"/>
      <c r="H3183" s="192"/>
      <c r="I3183" s="192"/>
      <c r="J3183" s="192"/>
      <c r="K3183" s="192"/>
      <c r="L3183" s="192"/>
      <c r="M3183" s="192"/>
      <c r="N3183" s="192"/>
      <c r="O3183" s="192"/>
      <c r="P3183" s="192"/>
      <c r="Q3183" s="192"/>
      <c r="R3183" s="192"/>
      <c r="S3183" s="192"/>
      <c r="T3183" s="192"/>
      <c r="U3183" s="192"/>
      <c r="V3183" s="192"/>
      <c r="W3183" s="192"/>
      <c r="X3183" s="192"/>
      <c r="Y3183" s="192"/>
      <c r="Z3183" s="398"/>
    </row>
    <row r="3184" spans="1:26" s="23" customFormat="1" ht="16.5" thickTop="1" thickBot="1" x14ac:dyDescent="0.3">
      <c r="A3184" s="683"/>
      <c r="B3184" s="687" t="s">
        <v>82</v>
      </c>
      <c r="C3184" s="200" t="s">
        <v>91</v>
      </c>
      <c r="D3184" s="200">
        <f>D3176/D3173</f>
        <v>0.24692469315196744</v>
      </c>
      <c r="E3184" s="200">
        <f>E3176/E3173</f>
        <v>0.1111111111111111</v>
      </c>
      <c r="F3184" s="200" t="e">
        <f t="shared" ref="F3184:X3184" si="234">F3176/F3173</f>
        <v>#DIV/0!</v>
      </c>
      <c r="G3184" s="200">
        <f t="shared" si="234"/>
        <v>-0.2857142857142857</v>
      </c>
      <c r="H3184" s="200" t="e">
        <f t="shared" si="234"/>
        <v>#DIV/0!</v>
      </c>
      <c r="I3184" s="200" t="e">
        <f t="shared" si="234"/>
        <v>#DIV/0!</v>
      </c>
      <c r="J3184" s="200">
        <f t="shared" si="234"/>
        <v>0.46666666666666667</v>
      </c>
      <c r="K3184" s="200">
        <f t="shared" si="234"/>
        <v>0.30555555555555558</v>
      </c>
      <c r="L3184" s="200">
        <f t="shared" si="234"/>
        <v>0.25925925925925924</v>
      </c>
      <c r="M3184" s="200">
        <f t="shared" si="234"/>
        <v>0.17391304347826086</v>
      </c>
      <c r="N3184" s="200" t="e">
        <f t="shared" si="234"/>
        <v>#DIV/0!</v>
      </c>
      <c r="O3184" s="200">
        <f t="shared" si="234"/>
        <v>0.8571428571428571</v>
      </c>
      <c r="P3184" s="200">
        <f t="shared" si="234"/>
        <v>0.16964285714285715</v>
      </c>
      <c r="Q3184" s="200" t="e">
        <f t="shared" si="234"/>
        <v>#DIV/0!</v>
      </c>
      <c r="R3184" s="200">
        <f t="shared" si="234"/>
        <v>0.1892744479495268</v>
      </c>
      <c r="S3184" s="200">
        <f t="shared" si="234"/>
        <v>0.375</v>
      </c>
      <c r="T3184" s="200">
        <f t="shared" si="234"/>
        <v>0.19494047619047619</v>
      </c>
      <c r="U3184" s="200">
        <f t="shared" si="234"/>
        <v>0.10854176498348277</v>
      </c>
      <c r="V3184" s="200">
        <f t="shared" si="234"/>
        <v>0.35602836879432626</v>
      </c>
      <c r="W3184" s="200" t="e">
        <f t="shared" si="234"/>
        <v>#DIV/0!</v>
      </c>
      <c r="X3184" s="200" t="e">
        <f t="shared" si="234"/>
        <v>#DIV/0!</v>
      </c>
      <c r="Y3184" s="200"/>
      <c r="Z3184" s="406" t="e">
        <f>MEDIAN(E3184:X3184)</f>
        <v>#DIV/0!</v>
      </c>
    </row>
    <row r="3185" spans="1:26" s="204" customFormat="1" ht="15.75" thickBot="1" x14ac:dyDescent="0.3">
      <c r="A3185" s="683"/>
      <c r="B3185" s="688"/>
      <c r="C3185" s="193" t="s">
        <v>407</v>
      </c>
      <c r="Z3185" s="397"/>
    </row>
    <row r="3186" spans="1:26" s="204" customFormat="1" ht="15.75" thickBot="1" x14ac:dyDescent="0.3">
      <c r="A3186" s="683"/>
      <c r="B3186" s="688"/>
      <c r="C3186" s="188" t="s">
        <v>497</v>
      </c>
      <c r="D3186" s="233">
        <f t="shared" ref="D3186:X3186" si="235">D3173/D3179</f>
        <v>3.2284491119326235E-2</v>
      </c>
      <c r="E3186" s="375">
        <f t="shared" si="235"/>
        <v>4.8823104693140797E-3</v>
      </c>
      <c r="F3186" s="188" t="e">
        <f t="shared" si="235"/>
        <v>#DIV/0!</v>
      </c>
      <c r="G3186" s="188">
        <f t="shared" si="235"/>
        <v>5.4251259842519692E-3</v>
      </c>
      <c r="H3186" s="188" t="e">
        <f t="shared" si="235"/>
        <v>#DIV/0!</v>
      </c>
      <c r="I3186" s="188" t="e">
        <f t="shared" si="235"/>
        <v>#DIV/0!</v>
      </c>
      <c r="J3186" s="188">
        <f t="shared" si="235"/>
        <v>1.7191977077363897E-3</v>
      </c>
      <c r="K3186" s="188">
        <f t="shared" si="235"/>
        <v>1.3225569434239529E-2</v>
      </c>
      <c r="L3186" s="188">
        <f t="shared" si="235"/>
        <v>8.8148873653281102E-3</v>
      </c>
      <c r="M3186" s="188">
        <f t="shared" si="235"/>
        <v>9.6638655462184878E-2</v>
      </c>
      <c r="N3186" s="188" t="e">
        <f t="shared" si="235"/>
        <v>#DIV/0!</v>
      </c>
      <c r="O3186" s="188">
        <f t="shared" si="235"/>
        <v>6.2949640287769783E-3</v>
      </c>
      <c r="P3186" s="188">
        <f t="shared" si="235"/>
        <v>7.1668533034714446E-2</v>
      </c>
      <c r="Q3186" s="188" t="e">
        <f t="shared" si="235"/>
        <v>#DIV/0!</v>
      </c>
      <c r="R3186" s="188">
        <f t="shared" si="235"/>
        <v>3.6382417077929531E-2</v>
      </c>
      <c r="S3186" s="188">
        <f t="shared" si="235"/>
        <v>6.6115702479338845E-2</v>
      </c>
      <c r="T3186" s="188">
        <f t="shared" si="235"/>
        <v>3.8067184048037161E-2</v>
      </c>
      <c r="U3186" s="188">
        <f t="shared" si="235"/>
        <v>0.38527272727272732</v>
      </c>
      <c r="V3186" s="188">
        <f t="shared" si="235"/>
        <v>4.7398144413069783E-2</v>
      </c>
      <c r="W3186" s="188" t="e">
        <f t="shared" si="235"/>
        <v>#DIV/0!</v>
      </c>
      <c r="X3186" s="188">
        <f t="shared" si="235"/>
        <v>0</v>
      </c>
      <c r="Y3186" s="188"/>
      <c r="Z3186" s="404"/>
    </row>
    <row r="3187" spans="1:26" s="204" customFormat="1" x14ac:dyDescent="0.25">
      <c r="A3187" s="683"/>
      <c r="B3187" s="688"/>
      <c r="C3187" s="189" t="s">
        <v>445</v>
      </c>
      <c r="D3187" s="234">
        <f>D3186/'Summary (banks)'!$D$81</f>
        <v>0.71799484102318423</v>
      </c>
      <c r="E3187" s="230">
        <f>E3186/'Summary (banks)'!$E$81</f>
        <v>7.4324374746348135E-2</v>
      </c>
      <c r="F3187" s="230" t="e">
        <f>F3186/'Summary (banks)'!$F$81</f>
        <v>#DIV/0!</v>
      </c>
      <c r="G3187" s="230">
        <f>G3186/'Summary (banks)'!$G$81</f>
        <v>-0.13376650615676372</v>
      </c>
      <c r="H3187" s="230" t="e">
        <f>H3186/'Summary (banks)'!$H$81</f>
        <v>#DIV/0!</v>
      </c>
      <c r="I3187" s="230" t="e">
        <f>I3186/'Summary (banks)'!$I$81</f>
        <v>#DIV/0!</v>
      </c>
      <c r="J3187" s="230">
        <f>J3186/'Summary (banks)'!$J$81</f>
        <v>3.1881722475714941E-2</v>
      </c>
      <c r="K3187" s="230">
        <f>K3186/'Summary (banks)'!$K$81</f>
        <v>0.20672094527139109</v>
      </c>
      <c r="L3187" s="230">
        <f>L3186/'Summary (banks)'!$L$81</f>
        <v>0.18999536969588568</v>
      </c>
      <c r="M3187" s="230">
        <f>M3186/'Summary (banks)'!$M$81</f>
        <v>1.5055816693727766</v>
      </c>
      <c r="N3187" s="230" t="e">
        <f>N3186/'Summary (banks)'!$N$81</f>
        <v>#DIV/0!</v>
      </c>
      <c r="O3187" s="230">
        <f>O3186/'Summary (banks)'!$O$81</f>
        <v>-0.12734140418757431</v>
      </c>
      <c r="P3187" s="230">
        <f>P3186/'Summary (banks)'!$P$81</f>
        <v>1.0062828443306306</v>
      </c>
      <c r="Q3187" s="230" t="e">
        <f>Q3186/'Summary (banks)'!$Q$81</f>
        <v>#DIV/0!</v>
      </c>
      <c r="R3187" s="230">
        <f>R3186/'Summary (banks)'!$R$81</f>
        <v>0.29904599755978251</v>
      </c>
      <c r="S3187" s="230">
        <f>S3186/'Summary (banks)'!$S$81</f>
        <v>1.0820944320738357</v>
      </c>
      <c r="T3187" s="230">
        <f>T3186/'Summary (banks)'!$T$81</f>
        <v>2.1581793442310868</v>
      </c>
      <c r="U3187" s="230">
        <f>U3186/'Summary (banks)'!$U$81</f>
        <v>4.3250298693768467</v>
      </c>
      <c r="V3187" s="230">
        <f>V3186/'Summary (banks)'!$V$81</f>
        <v>0.91433686625346411</v>
      </c>
      <c r="W3187" s="230" t="e">
        <f>W3186/'Summary (banks)'!$W$81</f>
        <v>#DIV/0!</v>
      </c>
      <c r="X3187" s="230">
        <f>X3186/'Summary (banks)'!$X$81</f>
        <v>0</v>
      </c>
      <c r="Z3187" s="397"/>
    </row>
    <row r="3188" spans="1:26" s="364" customFormat="1" x14ac:dyDescent="0.25">
      <c r="A3188" s="683"/>
      <c r="B3188" s="688"/>
      <c r="C3188" s="359" t="s">
        <v>446</v>
      </c>
      <c r="D3188" s="363">
        <f>D3186/'Summary (banks)'!$D$84</f>
        <v>0.55913501734157389</v>
      </c>
      <c r="E3188" s="264">
        <f>E3186/'Summary (banks)'!$E$84</f>
        <v>5.9844523428486368E-2</v>
      </c>
      <c r="F3188" s="264" t="e">
        <f>F3186/'Summary (banks)'!$F$84</f>
        <v>#DIV/0!</v>
      </c>
      <c r="G3188" s="264">
        <f>G3186/'Summary (banks)'!$G$84</f>
        <v>-4.5018900939269385E-2</v>
      </c>
      <c r="H3188" s="264" t="e">
        <f>H3186/'Summary (banks)'!$H$84</f>
        <v>#DIV/0!</v>
      </c>
      <c r="I3188" s="264" t="e">
        <f>I3186/'Summary (banks)'!$I$84</f>
        <v>#DIV/0!</v>
      </c>
      <c r="J3188" s="264">
        <f>J3186/'Summary (banks)'!$J$84</f>
        <v>2.7298974946172349E-2</v>
      </c>
      <c r="K3188" s="264">
        <f>K3186/'Summary (banks)'!$K$84</f>
        <v>0.18214133559375256</v>
      </c>
      <c r="L3188" s="264">
        <f>L3186/'Summary (banks)'!$L$84</f>
        <v>0.15839114793904058</v>
      </c>
      <c r="M3188" s="264">
        <f>M3186/'Summary (banks)'!$M$84</f>
        <v>0.65218501992574685</v>
      </c>
      <c r="N3188" s="264" t="e">
        <f>N3186/'Summary (banks)'!$N$84</f>
        <v>#DIV/0!</v>
      </c>
      <c r="O3188" s="264">
        <f>O3186/'Summary (banks)'!$O$84</f>
        <v>-0.46393298144440503</v>
      </c>
      <c r="P3188" s="264">
        <f>P3186/'Summary (banks)'!$P$84</f>
        <v>0.53291311981425593</v>
      </c>
      <c r="Q3188" s="264" t="e">
        <f>Q3186/'Summary (banks)'!$Q$84</f>
        <v>#DIV/0!</v>
      </c>
      <c r="R3188" s="264">
        <f>R3186/'Summary (banks)'!$R$84</f>
        <v>0.25908629184869558</v>
      </c>
      <c r="S3188" s="264">
        <f>S3186/'Summary (banks)'!$S$84</f>
        <v>1.0244064955023697</v>
      </c>
      <c r="T3188" s="264">
        <f>T3186/'Summary (banks)'!$T$84</f>
        <v>0.98912928189653015</v>
      </c>
      <c r="U3188" s="264">
        <f>U3186/'Summary (banks)'!$U$84</f>
        <v>5.4693519501788108</v>
      </c>
      <c r="V3188" s="264">
        <f>V3186/'Summary (banks)'!$V$84</f>
        <v>0.69421165693505238</v>
      </c>
      <c r="W3188" s="264" t="e">
        <f>W3186/'Summary (banks)'!$W$84</f>
        <v>#DIV/0!</v>
      </c>
      <c r="X3188" s="264">
        <f>X3186/'Summary (banks)'!$X$84</f>
        <v>0</v>
      </c>
      <c r="Y3188" s="360"/>
      <c r="Z3188" s="397"/>
    </row>
    <row r="3189" spans="1:26" s="204" customFormat="1" ht="15.75" thickBot="1" x14ac:dyDescent="0.3">
      <c r="A3189" s="683"/>
      <c r="B3189" s="688"/>
      <c r="C3189" s="372" t="s">
        <v>447</v>
      </c>
      <c r="D3189" s="234">
        <f>D3186/'Summary (banks)'!$D$92</f>
        <v>0.77297442294515395</v>
      </c>
      <c r="E3189" s="230">
        <f>E3186/'Summary (banks)'!$E$86</f>
        <v>1.9897796542689132E-2</v>
      </c>
      <c r="F3189" s="230" t="e">
        <f>F3186/'Summary (banks)'!$F$86</f>
        <v>#DIV/0!</v>
      </c>
      <c r="G3189" s="230">
        <f>G3186/'Summary (banks)'!$G$86</f>
        <v>8.5624296962879626E-2</v>
      </c>
      <c r="H3189" s="230" t="e">
        <f>H3186/'Summary (banks)'!$H$86</f>
        <v>#DIV/0!</v>
      </c>
      <c r="I3189" s="230" t="e">
        <f>I3186/'Summary (banks)'!$I$86</f>
        <v>#DIV/0!</v>
      </c>
      <c r="J3189" s="230">
        <f>J3186/'Summary (banks)'!$J$86</f>
        <v>1.5300641703073421E-2</v>
      </c>
      <c r="K3189" s="230">
        <f>K3186/'Summary (banks)'!$K$86</f>
        <v>0.15380614714973095</v>
      </c>
      <c r="L3189" s="230">
        <f>L3186/'Summary (banks)'!$L$86</f>
        <v>3.3807917488333665E-2</v>
      </c>
      <c r="M3189" s="230">
        <f>M3186/'Summary (banks)'!$M$86</f>
        <v>0.7481404044871538</v>
      </c>
      <c r="N3189" s="230" t="e">
        <f>N3186/'Summary (banks)'!$N$86</f>
        <v>#DIV/0!</v>
      </c>
      <c r="O3189" s="230">
        <f>O3186/'Summary (banks)'!$O$86</f>
        <v>2.3669993894183547E-2</v>
      </c>
      <c r="P3189" s="230">
        <f>P3186/'Summary (banks)'!$P$86</f>
        <v>0.27300053044144512</v>
      </c>
      <c r="Q3189" s="230" t="e">
        <f>Q3186/'Summary (banks)'!$Q$86</f>
        <v>#DIV/0!</v>
      </c>
      <c r="R3189" s="230">
        <f>R3186/'Summary (banks)'!$R$86</f>
        <v>0.19175336911985186</v>
      </c>
      <c r="S3189" s="230">
        <f>S3186/'Summary (banks)'!$S$86</f>
        <v>0.41887777294475859</v>
      </c>
      <c r="T3189" s="230">
        <f>T3186/'Summary (banks)'!$T$86</f>
        <v>0.41329074464149534</v>
      </c>
      <c r="U3189" s="230">
        <f>U3186/'Summary (banks)'!$U$86</f>
        <v>0.22014614875705496</v>
      </c>
      <c r="V3189" s="230">
        <f>V3186/'Summary (banks)'!$V$86</f>
        <v>0.3006728915528476</v>
      </c>
      <c r="W3189" s="230" t="e">
        <f>W3186/'Summary (banks)'!$W$86</f>
        <v>#DIV/0!</v>
      </c>
      <c r="X3189" s="230">
        <f>X3186/'Summary (banks)'!$X$86</f>
        <v>0</v>
      </c>
      <c r="Z3189" s="397"/>
    </row>
    <row r="3190" spans="1:26" s="230" customFormat="1" ht="15.75" thickBot="1" x14ac:dyDescent="0.3">
      <c r="A3190" s="683"/>
      <c r="B3190" s="688"/>
      <c r="C3190" s="201" t="s">
        <v>498</v>
      </c>
      <c r="D3190" s="201">
        <f t="shared" ref="D3190:X3190" si="236">D3173/D3170</f>
        <v>0.33006863656365698</v>
      </c>
      <c r="E3190" s="201">
        <f t="shared" si="236"/>
        <v>8.8235294117647051E-2</v>
      </c>
      <c r="F3190" s="201" t="e">
        <f t="shared" si="236"/>
        <v>#DIV/0!</v>
      </c>
      <c r="G3190" s="201">
        <f t="shared" si="236"/>
        <v>0.41176470588235298</v>
      </c>
      <c r="H3190" s="201" t="e">
        <f t="shared" si="236"/>
        <v>#DIV/0!</v>
      </c>
      <c r="I3190" s="201" t="e">
        <f t="shared" si="236"/>
        <v>#DIV/0!</v>
      </c>
      <c r="J3190" s="201">
        <f t="shared" si="236"/>
        <v>2.336448598130841E-2</v>
      </c>
      <c r="K3190" s="201">
        <f t="shared" si="236"/>
        <v>0.17647058823529413</v>
      </c>
      <c r="L3190" s="201">
        <f t="shared" si="236"/>
        <v>0.13106796116504854</v>
      </c>
      <c r="M3190" s="201">
        <f t="shared" si="236"/>
        <v>0.65714285714285714</v>
      </c>
      <c r="N3190" s="201" t="e">
        <f t="shared" si="236"/>
        <v>#DIV/0!</v>
      </c>
      <c r="O3190" s="201">
        <f t="shared" si="236"/>
        <v>5.128205128205128E-2</v>
      </c>
      <c r="P3190" s="201">
        <f t="shared" si="236"/>
        <v>0.43076923076923079</v>
      </c>
      <c r="Q3190" s="201" t="e">
        <f t="shared" si="236"/>
        <v>#DIV/0!</v>
      </c>
      <c r="R3190" s="201">
        <f t="shared" si="236"/>
        <v>0.35105204872646734</v>
      </c>
      <c r="S3190" s="201">
        <f t="shared" si="236"/>
        <v>0.5</v>
      </c>
      <c r="T3190" s="201">
        <f t="shared" si="236"/>
        <v>0.40023823704586065</v>
      </c>
      <c r="U3190" s="201">
        <f t="shared" si="236"/>
        <v>0.76553468208092501</v>
      </c>
      <c r="V3190" s="201">
        <f t="shared" si="236"/>
        <v>0.426497277676951</v>
      </c>
      <c r="W3190" s="201" t="e">
        <f t="shared" si="236"/>
        <v>#DIV/0!</v>
      </c>
      <c r="X3190" s="201">
        <f t="shared" si="236"/>
        <v>0</v>
      </c>
      <c r="Y3190" s="201"/>
      <c r="Z3190" s="407"/>
    </row>
    <row r="3191" spans="1:26" s="230" customFormat="1" x14ac:dyDescent="0.25">
      <c r="A3191" s="683"/>
      <c r="B3191" s="688"/>
      <c r="C3191" s="382" t="s">
        <v>445</v>
      </c>
      <c r="D3191" s="230">
        <f>D3190/'Summary (banks)'!$D$94</f>
        <v>1.7091820651408725</v>
      </c>
      <c r="E3191" s="230">
        <f>E3190/'Summary (banks)'!$E$94</f>
        <v>0.27966664484206782</v>
      </c>
      <c r="F3191" s="230" t="e">
        <f>F3190/'Summary (banks)'!$F$94</f>
        <v>#DIV/0!</v>
      </c>
      <c r="G3191" s="230">
        <f>G3190/'Summary (banks)'!$G$94</f>
        <v>-1.9686405083676088</v>
      </c>
      <c r="H3191" s="230" t="e">
        <f>H3190/'Summary (banks)'!$H$94</f>
        <v>#DIV/0!</v>
      </c>
      <c r="I3191" s="230" t="e">
        <f>I3190/'Summary (banks)'!$I$94</f>
        <v>#DIV/0!</v>
      </c>
      <c r="J3191" s="230">
        <f>J3190/'Summary (banks)'!$J$94</f>
        <v>0.10247439214151384</v>
      </c>
      <c r="K3191" s="230">
        <f>K3190/'Summary (banks)'!$K$94</f>
        <v>0.64716526737363123</v>
      </c>
      <c r="L3191" s="230">
        <f>L3190/'Summary (banks)'!$L$94</f>
        <v>0.54998784620444119</v>
      </c>
      <c r="M3191" s="230">
        <f>M3190/'Summary (banks)'!$M$94</f>
        <v>2.3746300943151337</v>
      </c>
      <c r="N3191" s="230" t="e">
        <f>N3190/'Summary (banks)'!$N$94</f>
        <v>#DIV/0!</v>
      </c>
      <c r="O3191" s="230">
        <f>O3190/'Summary (banks)'!$O$94</f>
        <v>-0.35580386000554071</v>
      </c>
      <c r="P3191" s="230">
        <f>P3190/'Summary (banks)'!$P$94</f>
        <v>1.545168407118694</v>
      </c>
      <c r="Q3191" s="230" t="e">
        <f>Q3190/'Summary (banks)'!$Q$94</f>
        <v>#DIV/0!</v>
      </c>
      <c r="R3191" s="230">
        <f>R3190/'Summary (banks)'!$R$94</f>
        <v>0.93427790329915761</v>
      </c>
      <c r="S3191" s="230">
        <f>S3190/'Summary (banks)'!$S$94</f>
        <v>2.2680376437783201</v>
      </c>
      <c r="T3191" s="230">
        <f>T3190/'Summary (banks)'!$T$94</f>
        <v>4.008184869402327</v>
      </c>
      <c r="U3191" s="230">
        <f>U3190/'Summary (banks)'!$U$94</f>
        <v>2.2995298941405968</v>
      </c>
      <c r="V3191" s="230">
        <f>V3190/'Summary (banks)'!$V$94</f>
        <v>2.0502872691928005</v>
      </c>
      <c r="W3191" s="230" t="e">
        <f>W3190/'Summary (banks)'!$W$94</f>
        <v>#DIV/0!</v>
      </c>
      <c r="X3191" s="230">
        <f>X3190/'Summary (banks)'!$X$94</f>
        <v>0</v>
      </c>
      <c r="Z3191" s="399"/>
    </row>
    <row r="3192" spans="1:26" s="386" customFormat="1" x14ac:dyDescent="0.25">
      <c r="A3192" s="683"/>
      <c r="B3192" s="688"/>
      <c r="C3192" s="383" t="s">
        <v>446</v>
      </c>
      <c r="D3192" s="264">
        <f>D3190/'Summary (banks)'!$D$97</f>
        <v>1.2501320196820294</v>
      </c>
      <c r="E3192" s="264">
        <f>E3190/'Summary (banks)'!$E$97</f>
        <v>0.20336416009702846</v>
      </c>
      <c r="F3192" s="264" t="e">
        <f>F3190/'Summary (banks)'!$F$97</f>
        <v>#DIV/0!</v>
      </c>
      <c r="G3192" s="264">
        <f>G3190/'Summary (banks)'!$G$97</f>
        <v>-0.33148353681095083</v>
      </c>
      <c r="H3192" s="264" t="e">
        <f>H3190/'Summary (banks)'!$H$97</f>
        <v>#DIV/0!</v>
      </c>
      <c r="I3192" s="264" t="e">
        <f>I3190/'Summary (banks)'!$I$97</f>
        <v>#DIV/0!</v>
      </c>
      <c r="J3192" s="264">
        <f>J3190/'Summary (banks)'!$J$97</f>
        <v>8.5276651000994727E-2</v>
      </c>
      <c r="K3192" s="264">
        <f>K3190/'Summary (banks)'!$K$97</f>
        <v>0.62573264599957634</v>
      </c>
      <c r="L3192" s="264">
        <f>L3190/'Summary (banks)'!$L$97</f>
        <v>0.39826079002730991</v>
      </c>
      <c r="M3192" s="264">
        <f>M3190/'Summary (banks)'!$M$97</f>
        <v>1.805906195715113</v>
      </c>
      <c r="N3192" s="264" t="e">
        <f>N3190/'Summary (banks)'!$N$97</f>
        <v>#DIV/0!</v>
      </c>
      <c r="O3192" s="264">
        <f>O3190/'Summary (banks)'!$O$97</f>
        <v>-1.6502441189525077</v>
      </c>
      <c r="P3192" s="264">
        <f>P3190/'Summary (banks)'!$P$97</f>
        <v>1.0031265872791919</v>
      </c>
      <c r="Q3192" s="264" t="e">
        <f>Q3190/'Summary (banks)'!$Q$97</f>
        <v>#DIV/0!</v>
      </c>
      <c r="R3192" s="264">
        <f>R3190/'Summary (banks)'!$R$97</f>
        <v>0.76438223868358712</v>
      </c>
      <c r="S3192" s="264">
        <f>S3190/'Summary (banks)'!$S$97</f>
        <v>2.6924577373211962</v>
      </c>
      <c r="T3192" s="264">
        <f>T3190/'Summary (banks)'!$T$97</f>
        <v>1.7232619749948046</v>
      </c>
      <c r="U3192" s="264">
        <f>U3190/'Summary (banks)'!$U$97</f>
        <v>1.7332070597266376</v>
      </c>
      <c r="V3192" s="264">
        <f>V3190/'Summary (banks)'!$V$97</f>
        <v>1.6329701215335402</v>
      </c>
      <c r="W3192" s="264" t="e">
        <f>W3190/'Summary (banks)'!$W$97</f>
        <v>#DIV/0!</v>
      </c>
      <c r="X3192" s="264">
        <f>X3190/'Summary (banks)'!$X$97</f>
        <v>0</v>
      </c>
      <c r="Y3192" s="264"/>
      <c r="Z3192" s="399"/>
    </row>
    <row r="3193" spans="1:26" s="230" customFormat="1" x14ac:dyDescent="0.25">
      <c r="A3193" s="683"/>
      <c r="B3193" s="688"/>
      <c r="C3193" s="385" t="s">
        <v>447</v>
      </c>
      <c r="D3193" s="230">
        <f>D3190/'Summary (banks)'!$D$105</f>
        <v>1.5214237960314621</v>
      </c>
      <c r="E3193" s="230">
        <f>E3190/'Summary (banks)'!$E$99</f>
        <v>0.15723075742964848</v>
      </c>
      <c r="F3193" s="230" t="e">
        <f>F3190/'Summary (banks)'!$F$99</f>
        <v>#DIV/0!</v>
      </c>
      <c r="G3193" s="230">
        <f>G3190/'Summary (banks)'!$G$99</f>
        <v>1.2411764705882349</v>
      </c>
      <c r="H3193" s="230" t="e">
        <f>H3190/'Summary (banks)'!$H$99</f>
        <v>#DIV/0!</v>
      </c>
      <c r="I3193" s="230" t="e">
        <f>I3190/'Summary (banks)'!$I$99</f>
        <v>#DIV/0!</v>
      </c>
      <c r="J3193" s="230">
        <f>J3190/'Summary (banks)'!$J$99</f>
        <v>6.4341174798336939E-2</v>
      </c>
      <c r="K3193" s="230">
        <f>K3190/'Summary (banks)'!$K$99</f>
        <v>0.86810115970378654</v>
      </c>
      <c r="L3193" s="230">
        <f>L3190/'Summary (banks)'!$L$99</f>
        <v>0.25373663420774673</v>
      </c>
      <c r="M3193" s="230">
        <f>M3190/'Summary (banks)'!$M$99</f>
        <v>1.7387559808612441</v>
      </c>
      <c r="N3193" s="230" t="e">
        <f>N3190/'Summary (banks)'!$N$99</f>
        <v>#DIV/0!</v>
      </c>
      <c r="O3193" s="230">
        <f>O3190/'Summary (banks)'!$O$99</f>
        <v>0.13075976913615289</v>
      </c>
      <c r="P3193" s="230">
        <f>P3190/'Summary (banks)'!$P$99</f>
        <v>0.84028340080971664</v>
      </c>
      <c r="Q3193" s="230" t="e">
        <f>Q3190/'Summary (banks)'!$Q$99</f>
        <v>#DIV/0!</v>
      </c>
      <c r="R3193" s="230">
        <f>R3190/'Summary (banks)'!$R$99</f>
        <v>0.75055871094088622</v>
      </c>
      <c r="S3193" s="230">
        <f>S3190/'Summary (banks)'!$S$99</f>
        <v>1.8125</v>
      </c>
      <c r="T3193" s="230">
        <f>T3190/'Summary (banks)'!$T$99</f>
        <v>1.670297599346229</v>
      </c>
      <c r="U3193" s="230">
        <f>U3190/'Summary (banks)'!$U$99</f>
        <v>1.1209656527125835</v>
      </c>
      <c r="V3193" s="230">
        <f>V3190/'Summary (banks)'!$V$99</f>
        <v>1.0623183726186631</v>
      </c>
      <c r="W3193" s="230" t="e">
        <f>W3190/'Summary (banks)'!$W$99</f>
        <v>#DIV/0!</v>
      </c>
      <c r="X3193" s="230">
        <f>X3190/'Summary (banks)'!$X$99</f>
        <v>0</v>
      </c>
      <c r="Z3193" s="399"/>
    </row>
    <row r="3194" spans="1:26" s="51" customFormat="1" x14ac:dyDescent="0.25">
      <c r="A3194" s="422"/>
      <c r="B3194" s="423"/>
      <c r="C3194" s="424"/>
      <c r="D3194" s="425"/>
      <c r="E3194" s="426"/>
      <c r="F3194" s="426"/>
      <c r="G3194" s="426"/>
      <c r="H3194" s="426"/>
      <c r="I3194" s="426"/>
      <c r="J3194" s="426"/>
      <c r="K3194" s="426"/>
      <c r="L3194" s="426"/>
      <c r="M3194" s="426"/>
      <c r="N3194" s="426"/>
      <c r="O3194" s="426"/>
      <c r="P3194" s="426"/>
      <c r="Q3194" s="426"/>
      <c r="R3194" s="426"/>
      <c r="S3194" s="426"/>
      <c r="T3194" s="426"/>
      <c r="U3194" s="426"/>
      <c r="V3194" s="426"/>
      <c r="W3194" s="426"/>
      <c r="X3194" s="426"/>
      <c r="Y3194" s="97"/>
      <c r="Z3194" s="97"/>
    </row>
    <row r="3195" spans="1:26" s="51" customFormat="1" x14ac:dyDescent="0.25">
      <c r="A3195" s="422"/>
      <c r="B3195" s="423"/>
      <c r="C3195" s="424"/>
      <c r="D3195" s="425"/>
      <c r="E3195" s="426"/>
      <c r="F3195" s="426"/>
      <c r="G3195" s="426"/>
      <c r="H3195" s="426"/>
      <c r="I3195" s="426"/>
      <c r="J3195" s="426"/>
      <c r="K3195" s="426"/>
      <c r="L3195" s="426"/>
      <c r="M3195" s="426"/>
      <c r="N3195" s="426"/>
      <c r="O3195" s="426"/>
      <c r="P3195" s="426"/>
      <c r="Q3195" s="426"/>
      <c r="R3195" s="426"/>
      <c r="S3195" s="426"/>
      <c r="T3195" s="426"/>
      <c r="U3195" s="426"/>
      <c r="V3195" s="426"/>
      <c r="W3195" s="426"/>
      <c r="X3195" s="426"/>
      <c r="Y3195" s="97"/>
      <c r="Z3195" s="97"/>
    </row>
    <row r="3196" spans="1:26" s="51" customFormat="1" ht="15.75" thickBot="1" x14ac:dyDescent="0.3">
      <c r="A3196" s="422"/>
      <c r="B3196" s="423"/>
      <c r="C3196" s="424"/>
      <c r="D3196" s="425"/>
      <c r="E3196" s="426"/>
      <c r="F3196" s="426"/>
      <c r="G3196" s="426"/>
      <c r="H3196" s="426"/>
      <c r="I3196" s="426"/>
      <c r="J3196" s="426"/>
      <c r="K3196" s="426"/>
      <c r="L3196" s="426"/>
      <c r="M3196" s="426"/>
      <c r="N3196" s="426"/>
      <c r="O3196" s="426"/>
      <c r="P3196" s="426"/>
      <c r="Q3196" s="426"/>
      <c r="R3196" s="426"/>
      <c r="S3196" s="426"/>
      <c r="T3196" s="426"/>
      <c r="U3196" s="426"/>
      <c r="V3196" s="426"/>
      <c r="W3196" s="426"/>
      <c r="X3196" s="426"/>
      <c r="Y3196" s="97"/>
      <c r="Z3196" s="97"/>
    </row>
    <row r="3197" spans="1:26" s="204" customFormat="1" ht="15.75" thickBot="1" x14ac:dyDescent="0.3">
      <c r="A3197" s="682" t="s">
        <v>45</v>
      </c>
      <c r="B3197" s="684" t="s">
        <v>331</v>
      </c>
      <c r="C3197" s="188" t="s">
        <v>2</v>
      </c>
      <c r="D3197" s="203">
        <f>SUM(E3197:X3197)</f>
        <v>2068.8019140000001</v>
      </c>
      <c r="E3197" s="203"/>
      <c r="F3197" s="203">
        <f>Barclays!D30</f>
        <v>312.80191400000001</v>
      </c>
      <c r="G3197" s="203"/>
      <c r="H3197" s="203"/>
      <c r="I3197" s="203"/>
      <c r="J3197" s="188">
        <f>'BNP Paribas'!C46</f>
        <v>158</v>
      </c>
      <c r="K3197" s="188">
        <f>'Crédit Agricole'!C33</f>
        <v>107</v>
      </c>
      <c r="L3197" s="188">
        <f>'Société Générale'!C63</f>
        <v>16</v>
      </c>
      <c r="M3197" s="188">
        <f>'BPCE group'!C48</f>
        <v>31</v>
      </c>
      <c r="N3197" s="188">
        <f>'Crédit Mutuel'!C14</f>
        <v>136</v>
      </c>
      <c r="O3197" s="188">
        <f>'Deutsche Bank'!C44</f>
        <v>79</v>
      </c>
      <c r="P3197" s="188"/>
      <c r="Q3197" s="188"/>
      <c r="R3197" s="188">
        <f>ING!E28</f>
        <v>3</v>
      </c>
      <c r="S3197" s="188">
        <f>Rabobank!D34</f>
        <v>3</v>
      </c>
      <c r="T3197" s="188"/>
      <c r="U3197" s="188"/>
      <c r="V3197" s="188">
        <f>Santander!C32</f>
        <v>1108</v>
      </c>
      <c r="W3197" s="188">
        <f>'BBVA '!E20</f>
        <v>115</v>
      </c>
      <c r="X3197" s="188"/>
      <c r="Y3197" s="188"/>
      <c r="Z3197" s="404"/>
    </row>
    <row r="3198" spans="1:26" s="23" customFormat="1" x14ac:dyDescent="0.25">
      <c r="A3198" s="683"/>
      <c r="B3198" s="685"/>
      <c r="C3198" s="189" t="s">
        <v>333</v>
      </c>
      <c r="D3198" s="230">
        <f>D3197/'Summary (banks)'!$D$3</f>
        <v>4.2358117140276494E-3</v>
      </c>
      <c r="E3198" s="230">
        <f>E3197/'Summary (banks)'!$E$3</f>
        <v>0</v>
      </c>
      <c r="F3198" s="230">
        <f>F3197/'Summary (banks)'!$F$3</f>
        <v>7.7429477777398777E-3</v>
      </c>
      <c r="G3198" s="230">
        <f>G3197/'Summary (banks)'!$G$3</f>
        <v>0</v>
      </c>
      <c r="H3198" s="230">
        <f>H3197/'Summary (banks)'!$H$3</f>
        <v>0</v>
      </c>
      <c r="I3198" s="230">
        <f>I3197/'Summary (banks)'!$I$3</f>
        <v>0</v>
      </c>
      <c r="J3198" s="230">
        <f>J3197/'Summary (banks)'!$J$3</f>
        <v>3.679724253574922E-3</v>
      </c>
      <c r="K3198" s="230">
        <f>K3197/'Summary (banks)'!$K$3</f>
        <v>3.2998211311910195E-3</v>
      </c>
      <c r="L3198" s="230">
        <f>L3197/'Summary (banks)'!$L$3</f>
        <v>6.2395195569941119E-4</v>
      </c>
      <c r="M3198" s="230">
        <f>M3197/'Summary (banks)'!$M$3</f>
        <v>1.2990278243379149E-3</v>
      </c>
      <c r="N3198" s="230">
        <f>N3197/'Summary (banks)'!$N$3</f>
        <v>8.3343547003309221E-3</v>
      </c>
      <c r="O3198" s="230">
        <f>O3197/'Summary (banks)'!$O$3</f>
        <v>2.2781670848112581E-3</v>
      </c>
      <c r="P3198" s="230">
        <f>P3197/'Summary (banks)'!$P$3</f>
        <v>0</v>
      </c>
      <c r="Q3198" s="230">
        <f>Q3197/'Summary (banks)'!$Q$3</f>
        <v>0</v>
      </c>
      <c r="R3198" s="230">
        <f>R3197/'Summary (banks)'!$R$3</f>
        <v>1.7574692442882251E-4</v>
      </c>
      <c r="S3198" s="230">
        <f>S3197/'Summary (banks)'!$S$3</f>
        <v>2.3052097740894421E-4</v>
      </c>
      <c r="T3198" s="230">
        <f>T3197/'Summary (banks)'!$T$3</f>
        <v>0</v>
      </c>
      <c r="U3198" s="230">
        <f>U3197/'Summary (banks)'!$U$3</f>
        <v>0</v>
      </c>
      <c r="V3198" s="230">
        <f>V3197/'Summary (banks)'!$V$3</f>
        <v>2.414206340559974E-2</v>
      </c>
      <c r="W3198" s="230">
        <f>W3197/'Summary (banks)'!$W$3</f>
        <v>4.9225237565276945E-3</v>
      </c>
      <c r="X3198" s="230">
        <f>X3197/'Summary (banks)'!$X$3</f>
        <v>0</v>
      </c>
      <c r="Y3198" s="204"/>
      <c r="Z3198" s="397"/>
    </row>
    <row r="3199" spans="1:26" s="360" customFormat="1" ht="15.75" thickBot="1" x14ac:dyDescent="0.3">
      <c r="A3199" s="683"/>
      <c r="B3199" s="685"/>
      <c r="C3199" s="359" t="s">
        <v>334</v>
      </c>
      <c r="D3199" s="264">
        <f>D3197/'Summary (banks)'!$D$7</f>
        <v>8.0699373918717583E-3</v>
      </c>
      <c r="E3199" s="264">
        <f>E3197/'Summary (banks)'!$E$7</f>
        <v>0</v>
      </c>
      <c r="F3199" s="264">
        <f>F3197/'Summary (banks)'!$F$7</f>
        <v>1.6200399657436484E-2</v>
      </c>
      <c r="G3199" s="264">
        <f>G3197/'Summary (banks)'!$G$7</f>
        <v>0</v>
      </c>
      <c r="H3199" s="264">
        <f>H3197/'Summary (banks)'!$H$7</f>
        <v>0</v>
      </c>
      <c r="I3199" s="264">
        <f>I3197/'Summary (banks)'!$I$7</f>
        <v>0</v>
      </c>
      <c r="J3199" s="264">
        <f>J3197/'Summary (banks)'!$J$7</f>
        <v>5.5181084762337164E-3</v>
      </c>
      <c r="K3199" s="264">
        <f>K3197/'Summary (banks)'!$K$7</f>
        <v>1.2075386525222886E-2</v>
      </c>
      <c r="L3199" s="264">
        <f>L3197/'Summary (banks)'!$L$7</f>
        <v>1.1811604901816035E-3</v>
      </c>
      <c r="M3199" s="264">
        <f>M3197/'Summary (banks)'!$M$7</f>
        <v>6.5318162663295411E-3</v>
      </c>
      <c r="N3199" s="264">
        <f>N3197/'Summary (banks)'!$N$7</f>
        <v>4.8868127919511319E-2</v>
      </c>
      <c r="O3199" s="264">
        <f>O3197/'Summary (banks)'!$O$7</f>
        <v>3.2689204286837424E-3</v>
      </c>
      <c r="P3199" s="264">
        <f>P3197/'Summary (banks)'!$P$7</f>
        <v>0</v>
      </c>
      <c r="Q3199" s="264">
        <f>Q3197/'Summary (banks)'!$Q$7</f>
        <v>0</v>
      </c>
      <c r="R3199" s="264">
        <f>R3197/'Summary (banks)'!$R$7</f>
        <v>2.5728987993138937E-4</v>
      </c>
      <c r="S3199" s="264">
        <f>S3197/'Summary (banks)'!$S$7</f>
        <v>7.2446269017145616E-4</v>
      </c>
      <c r="T3199" s="264">
        <f>T3197/'Summary (banks)'!$T$7</f>
        <v>0</v>
      </c>
      <c r="U3199" s="264">
        <f>U3197/'Summary (banks)'!$U$7</f>
        <v>0</v>
      </c>
      <c r="V3199" s="264">
        <f>V3197/'Summary (banks)'!$V$7</f>
        <v>2.7463811223478088E-2</v>
      </c>
      <c r="W3199" s="264">
        <f>W3197/'Summary (banks)'!$W$7</f>
        <v>6.937322796645955E-3</v>
      </c>
      <c r="X3199" s="264">
        <f>X3197/'Summary (banks)'!$X$7</f>
        <v>0</v>
      </c>
      <c r="Z3199" s="397"/>
    </row>
    <row r="3200" spans="1:26" s="204" customFormat="1" ht="15.75" thickBot="1" x14ac:dyDescent="0.3">
      <c r="A3200" s="683"/>
      <c r="B3200" s="685"/>
      <c r="C3200" s="188" t="s">
        <v>6</v>
      </c>
      <c r="D3200" s="203">
        <f>SUM(E3200:X3200)</f>
        <v>868.58897200000001</v>
      </c>
      <c r="E3200" s="203"/>
      <c r="F3200" s="203">
        <f>Barclays!F30</f>
        <v>-74.411028000000002</v>
      </c>
      <c r="G3200" s="203"/>
      <c r="H3200" s="203"/>
      <c r="I3200" s="203"/>
      <c r="J3200" s="188">
        <f>'BNP Paribas'!E46</f>
        <v>76</v>
      </c>
      <c r="K3200" s="188">
        <f>'Crédit Agricole'!E33</f>
        <v>59</v>
      </c>
      <c r="L3200" s="188">
        <f>'Société Générale'!E63</f>
        <v>10</v>
      </c>
      <c r="M3200" s="188">
        <f>'BPCE group'!E48</f>
        <v>5</v>
      </c>
      <c r="N3200" s="188">
        <f>'Crédit Mutuel'!E14</f>
        <v>79</v>
      </c>
      <c r="O3200" s="188">
        <f>'Deutsche Bank'!E44</f>
        <v>16</v>
      </c>
      <c r="P3200" s="188"/>
      <c r="Q3200" s="188"/>
      <c r="R3200" s="188">
        <f>ING!G28</f>
        <v>3</v>
      </c>
      <c r="S3200" s="188">
        <f>Rabobank!F34</f>
        <v>1</v>
      </c>
      <c r="T3200" s="188"/>
      <c r="U3200" s="188"/>
      <c r="V3200" s="188">
        <f>Santander!E32</f>
        <v>647</v>
      </c>
      <c r="W3200" s="188">
        <f>'BBVA '!G20</f>
        <v>47</v>
      </c>
      <c r="X3200" s="188"/>
      <c r="Y3200" s="188"/>
      <c r="Z3200" s="404"/>
    </row>
    <row r="3201" spans="1:26" s="23" customFormat="1" x14ac:dyDescent="0.25">
      <c r="A3201" s="683"/>
      <c r="B3201" s="685"/>
      <c r="C3201" s="189" t="s">
        <v>335</v>
      </c>
      <c r="D3201" s="230">
        <f>D3200/'Summary (banks)'!$D$29</f>
        <v>9.209077261160166E-3</v>
      </c>
      <c r="E3201" s="230">
        <f>E3200/'Summary (banks)'!$E$29</f>
        <v>0</v>
      </c>
      <c r="F3201" s="230">
        <f>F3200/'Summary (banks)'!$F$29</f>
        <v>-1.4917127071823201E-2</v>
      </c>
      <c r="G3201" s="230">
        <f>G3200/'Summary (banks)'!$G$29</f>
        <v>0</v>
      </c>
      <c r="H3201" s="230">
        <f>H3200/'Summary (banks)'!$H$29</f>
        <v>0</v>
      </c>
      <c r="I3201" s="230">
        <f>I3200/'Summary (banks)'!$I$29</f>
        <v>0</v>
      </c>
      <c r="J3201" s="230">
        <f>J3200/'Summary (banks)'!$J$29</f>
        <v>7.763023493360572E-3</v>
      </c>
      <c r="K3201" s="230">
        <f>K3200/'Summary (banks)'!$K$29</f>
        <v>6.6726984845057683E-3</v>
      </c>
      <c r="L3201" s="230">
        <f>L3200/'Summary (banks)'!$L$29</f>
        <v>1.6363933889707086E-3</v>
      </c>
      <c r="M3201" s="230">
        <f>M3200/'Summary (banks)'!$M$29</f>
        <v>7.5711689884918232E-4</v>
      </c>
      <c r="N3201" s="230">
        <f>N3200/'Summary (banks)'!$N$29</f>
        <v>1.0723496674358627E-2</v>
      </c>
      <c r="O3201" s="230">
        <f>O3200/'Summary (banks)'!$O$29</f>
        <v>-3.2012805122048822E-3</v>
      </c>
      <c r="P3201" s="230">
        <f>P3200/'Summary (banks)'!$P$29</f>
        <v>0</v>
      </c>
      <c r="Q3201" s="230">
        <f>Q3200/'Summary (banks)'!$Q$29</f>
        <v>0</v>
      </c>
      <c r="R3201" s="230">
        <f>R3200/'Summary (banks)'!$R$29</f>
        <v>4.6772684752104771E-4</v>
      </c>
      <c r="S3201" s="230">
        <f>S3200/'Summary (banks)'!$S$29</f>
        <v>3.4855350296270478E-4</v>
      </c>
      <c r="T3201" s="230">
        <f>T3200/'Summary (banks)'!$T$29</f>
        <v>0</v>
      </c>
      <c r="U3201" s="230">
        <f>U3200/'Summary (banks)'!$U$29</f>
        <v>0</v>
      </c>
      <c r="V3201" s="230">
        <f>V3200/'Summary (banks)'!$V$29</f>
        <v>6.7769980098460247E-2</v>
      </c>
      <c r="W3201" s="230">
        <f>W3200/'Summary (banks)'!$W$29</f>
        <v>1.021073213121877E-2</v>
      </c>
      <c r="X3201" s="230">
        <f>X3200/'Summary (banks)'!$X$29</f>
        <v>0</v>
      </c>
      <c r="Y3201" s="204"/>
      <c r="Z3201" s="397"/>
    </row>
    <row r="3202" spans="1:26" s="360" customFormat="1" ht="15.75" thickBot="1" x14ac:dyDescent="0.3">
      <c r="A3202" s="683"/>
      <c r="B3202" s="685"/>
      <c r="C3202" s="359" t="s">
        <v>336</v>
      </c>
      <c r="D3202" s="264">
        <f>D3200/'Summary (banks)'!$D$33</f>
        <v>1.2832674744519837E-2</v>
      </c>
      <c r="E3202" s="264">
        <f>E3200/'Summary (banks)'!$E$33</f>
        <v>0</v>
      </c>
      <c r="F3202" s="264">
        <f>F3200/'Summary (banks)'!$F$33</f>
        <v>-2.3195876288659784E-2</v>
      </c>
      <c r="G3202" s="264">
        <f>G3200/'Summary (banks)'!$G$33</f>
        <v>0</v>
      </c>
      <c r="H3202" s="264">
        <f>H3200/'Summary (banks)'!$H$33</f>
        <v>0</v>
      </c>
      <c r="I3202" s="264">
        <f>I3200/'Summary (banks)'!$I$33</f>
        <v>0</v>
      </c>
      <c r="J3202" s="264">
        <f>J3200/'Summary (banks)'!$J$33</f>
        <v>9.6876991714467814E-3</v>
      </c>
      <c r="K3202" s="264">
        <f>K3200/'Summary (banks)'!$K$33</f>
        <v>2.3609443777511004E-2</v>
      </c>
      <c r="L3202" s="264">
        <f>L3200/'Summary (banks)'!$L$33</f>
        <v>2.2431583669807087E-3</v>
      </c>
      <c r="M3202" s="264">
        <f>M3200/'Summary (banks)'!$M$33</f>
        <v>2.8951939779965257E-3</v>
      </c>
      <c r="N3202" s="264">
        <f>N3200/'Summary (banks)'!$N$33</f>
        <v>8.0859774820880248E-2</v>
      </c>
      <c r="O3202" s="264">
        <f>O3200/'Summary (banks)'!$O$33</f>
        <v>-2.1304926764314249E-2</v>
      </c>
      <c r="P3202" s="264">
        <f>P3200/'Summary (banks)'!$P$33</f>
        <v>0</v>
      </c>
      <c r="Q3202" s="264">
        <f>Q3200/'Summary (banks)'!$Q$33</f>
        <v>0</v>
      </c>
      <c r="R3202" s="264">
        <f>R3200/'Summary (banks)'!$R$33</f>
        <v>5.602240896358543E-4</v>
      </c>
      <c r="S3202" s="264">
        <f>S3200/'Summary (banks)'!$S$33</f>
        <v>1.3003901170351106E-3</v>
      </c>
      <c r="T3202" s="264">
        <f>T3200/'Summary (banks)'!$T$33</f>
        <v>0</v>
      </c>
      <c r="U3202" s="264">
        <f>U3200/'Summary (banks)'!$U$33</f>
        <v>0</v>
      </c>
      <c r="V3202" s="264">
        <f>V3200/'Summary (banks)'!$V$33</f>
        <v>6.1402676283572176E-2</v>
      </c>
      <c r="W3202" s="264">
        <f>W3200/'Summary (banks)'!$W$33</f>
        <v>7.6064088040135947E-3</v>
      </c>
      <c r="X3202" s="264">
        <f>X3200/'Summary (banks)'!$X$33</f>
        <v>0</v>
      </c>
      <c r="Z3202" s="397"/>
    </row>
    <row r="3203" spans="1:26" s="204" customFormat="1" ht="15.75" thickBot="1" x14ac:dyDescent="0.3">
      <c r="A3203" s="683"/>
      <c r="B3203" s="685"/>
      <c r="C3203" s="188" t="s">
        <v>400</v>
      </c>
      <c r="D3203" s="203">
        <f>SUM(E3203:X3203)</f>
        <v>154.622018</v>
      </c>
      <c r="E3203" s="203"/>
      <c r="F3203" s="203">
        <f>Barclays!G30</f>
        <v>-1.377982</v>
      </c>
      <c r="G3203" s="203"/>
      <c r="H3203" s="203"/>
      <c r="I3203" s="203"/>
      <c r="J3203" s="188">
        <f>'BNP Paribas'!F46</f>
        <v>19</v>
      </c>
      <c r="K3203" s="188">
        <f>'Crédit Agricole'!F33</f>
        <v>17</v>
      </c>
      <c r="L3203" s="188">
        <f>'Société Générale'!F63</f>
        <v>3</v>
      </c>
      <c r="M3203" s="188">
        <f>'BPCE group'!F48</f>
        <v>1</v>
      </c>
      <c r="N3203" s="188">
        <f>'Crédit Mutuel'!F14</f>
        <v>21</v>
      </c>
      <c r="O3203" s="188">
        <f>'Deutsche Bank'!F44</f>
        <v>6</v>
      </c>
      <c r="P3203" s="188"/>
      <c r="Q3203" s="188"/>
      <c r="R3203" s="188">
        <f>ING!H28</f>
        <v>1</v>
      </c>
      <c r="S3203" s="188">
        <f>Rabobank!G34</f>
        <v>0</v>
      </c>
      <c r="T3203" s="188"/>
      <c r="U3203" s="188"/>
      <c r="V3203" s="188">
        <f>Santander!F32</f>
        <v>72</v>
      </c>
      <c r="W3203" s="188">
        <f>'BBVA '!H20</f>
        <v>16</v>
      </c>
      <c r="X3203" s="188"/>
      <c r="Y3203" s="188"/>
      <c r="Z3203" s="404"/>
    </row>
    <row r="3204" spans="1:26" s="23" customFormat="1" x14ac:dyDescent="0.25">
      <c r="A3204" s="683"/>
      <c r="B3204" s="685"/>
      <c r="C3204" s="189" t="s">
        <v>401</v>
      </c>
      <c r="D3204" s="230">
        <f>D3203/'Summary (banks)'!$D$42</f>
        <v>5.5425275330496784E-3</v>
      </c>
      <c r="E3204" s="230">
        <f>E3203/'Summary (banks)'!$E$42</f>
        <v>0</v>
      </c>
      <c r="F3204" s="230">
        <f>F3203/'Summary (banks)'!$F$42</f>
        <v>-8.5470085470085492E-4</v>
      </c>
      <c r="G3204" s="230">
        <f>G3203/'Summary (banks)'!$G$42</f>
        <v>0</v>
      </c>
      <c r="H3204" s="230">
        <f>H3203/'Summary (banks)'!$H$42</f>
        <v>0</v>
      </c>
      <c r="I3204" s="230">
        <f>I3203/'Summary (banks)'!$I$42</f>
        <v>0</v>
      </c>
      <c r="J3204" s="230">
        <f>J3203/'Summary (banks)'!$J$42</f>
        <v>5.6971514242878558E-3</v>
      </c>
      <c r="K3204" s="230">
        <f>K3203/'Summary (banks)'!$K$42</f>
        <v>5.6856187290969902E-3</v>
      </c>
      <c r="L3204" s="230">
        <f>L3203/'Summary (banks)'!$L$42</f>
        <v>1.7523364485981308E-3</v>
      </c>
      <c r="M3204" s="230">
        <f>M3203/'Summary (banks)'!$M$42</f>
        <v>4.3066322136089578E-4</v>
      </c>
      <c r="N3204" s="230">
        <f>N3203/'Summary (banks)'!$N$42</f>
        <v>1.1406844106463879E-2</v>
      </c>
      <c r="O3204" s="230">
        <f>O3203/'Summary (banks)'!$O$42</f>
        <v>7.1174377224199285E-3</v>
      </c>
      <c r="P3204" s="230">
        <f>P3203/'Summary (banks)'!$P$42</f>
        <v>0</v>
      </c>
      <c r="Q3204" s="230">
        <f>Q3203/'Summary (banks)'!$Q$42</f>
        <v>0</v>
      </c>
      <c r="R3204" s="230">
        <f>R3203/'Summary (banks)'!$R$42</f>
        <v>5.941770647653001E-4</v>
      </c>
      <c r="S3204" s="230">
        <f>S3203/'Summary (banks)'!$S$42</f>
        <v>0</v>
      </c>
      <c r="T3204" s="230">
        <f>T3203/'Summary (banks)'!$T$42</f>
        <v>0</v>
      </c>
      <c r="U3204" s="230">
        <f>U3203/'Summary (banks)'!$U$42</f>
        <v>0</v>
      </c>
      <c r="V3204" s="230">
        <f>V3203/'Summary (banks)'!$V$42</f>
        <v>3.2653061224489799E-2</v>
      </c>
      <c r="W3204" s="230">
        <f>W3203/'Summary (banks)'!$W$42</f>
        <v>1.2558869701726845E-2</v>
      </c>
      <c r="X3204" s="230">
        <f>X3203/'Summary (banks)'!$X$42</f>
        <v>0</v>
      </c>
      <c r="Y3204" s="204"/>
      <c r="Z3204" s="397"/>
    </row>
    <row r="3205" spans="1:26" s="360" customFormat="1" ht="15.75" thickBot="1" x14ac:dyDescent="0.3">
      <c r="A3205" s="683"/>
      <c r="B3205" s="685"/>
      <c r="C3205" s="359" t="s">
        <v>402</v>
      </c>
      <c r="D3205" s="264">
        <f>D3203/'Summary (banks)'!$D$46</f>
        <v>8.2968925826466863E-3</v>
      </c>
      <c r="E3205" s="264">
        <f>E3203/'Summary (banks)'!$E$46</f>
        <v>0</v>
      </c>
      <c r="F3205" s="264">
        <f>F3203/'Summary (banks)'!$F$46</f>
        <v>-9.8911968348170147E-4</v>
      </c>
      <c r="G3205" s="264">
        <f>G3203/'Summary (banks)'!$G$46</f>
        <v>0</v>
      </c>
      <c r="H3205" s="264">
        <f>H3203/'Summary (banks)'!$H$46</f>
        <v>0</v>
      </c>
      <c r="I3205" s="264">
        <f>I3203/'Summary (banks)'!$I$46</f>
        <v>0</v>
      </c>
      <c r="J3205" s="264">
        <f>J3203/'Summary (banks)'!$J$46</f>
        <v>8.8085303662494199E-3</v>
      </c>
      <c r="K3205" s="264">
        <f>K3203/'Summary (banks)'!$K$46</f>
        <v>2.4045261669024046E-2</v>
      </c>
      <c r="L3205" s="264">
        <f>L3203/'Summary (banks)'!$L$46</f>
        <v>2.6501766784452299E-3</v>
      </c>
      <c r="M3205" s="264">
        <f>M3203/'Summary (banks)'!$M$46</f>
        <v>1.7793594306049821E-3</v>
      </c>
      <c r="N3205" s="264">
        <f>N3203/'Summary (banks)'!$N$46</f>
        <v>9.3333333333333338E-2</v>
      </c>
      <c r="O3205" s="264">
        <f>O3203/'Summary (banks)'!$O$46</f>
        <v>4.7961630695443642E-3</v>
      </c>
      <c r="P3205" s="264">
        <f>P3203/'Summary (banks)'!$P$46</f>
        <v>0</v>
      </c>
      <c r="Q3205" s="264">
        <f>Q3203/'Summary (banks)'!$Q$46</f>
        <v>0</v>
      </c>
      <c r="R3205" s="264">
        <f>R3203/'Summary (banks)'!$R$46</f>
        <v>7.874015748031496E-4</v>
      </c>
      <c r="S3205" s="264">
        <f>S3203/'Summary (banks)'!$S$46</f>
        <v>0</v>
      </c>
      <c r="T3205" s="264">
        <f>T3203/'Summary (banks)'!$T$46</f>
        <v>0</v>
      </c>
      <c r="U3205" s="264">
        <f>U3203/'Summary (banks)'!$U$46</f>
        <v>0</v>
      </c>
      <c r="V3205" s="264">
        <f>V3203/'Summary (banks)'!$V$46</f>
        <v>3.3707865168539325E-2</v>
      </c>
      <c r="W3205" s="264">
        <f>W3203/'Summary (banks)'!$W$46</f>
        <v>9.9009900990099011E-3</v>
      </c>
      <c r="X3205" s="264">
        <f>X3203/'Summary (banks)'!$X$46</f>
        <v>0</v>
      </c>
      <c r="Z3205" s="397"/>
    </row>
    <row r="3206" spans="1:26" s="204" customFormat="1" ht="15.75" thickBot="1" x14ac:dyDescent="0.3">
      <c r="A3206" s="683"/>
      <c r="B3206" s="685"/>
      <c r="C3206" s="188" t="s">
        <v>3</v>
      </c>
      <c r="D3206" s="188">
        <f>SUM(E3206:X3206)</f>
        <v>11014</v>
      </c>
      <c r="E3206" s="188"/>
      <c r="F3206" s="188">
        <f>Barclays!E30</f>
        <v>1116</v>
      </c>
      <c r="G3206" s="188"/>
      <c r="H3206" s="188"/>
      <c r="I3206" s="188"/>
      <c r="J3206" s="188">
        <f>'BNP Paribas'!D46</f>
        <v>1749</v>
      </c>
      <c r="K3206" s="188">
        <f>'Crédit Agricole'!D33</f>
        <v>438</v>
      </c>
      <c r="L3206" s="188">
        <f>'Société Générale'!D63</f>
        <v>91</v>
      </c>
      <c r="M3206" s="188">
        <f>'BPCE group'!D48</f>
        <v>151</v>
      </c>
      <c r="N3206" s="188">
        <f>'Crédit Mutuel'!D14</f>
        <v>596</v>
      </c>
      <c r="O3206" s="188">
        <f>'Deutsche Bank'!D44</f>
        <v>427</v>
      </c>
      <c r="P3206" s="188"/>
      <c r="Q3206" s="188"/>
      <c r="R3206" s="188">
        <f>ING!F28</f>
        <v>2</v>
      </c>
      <c r="S3206" s="188">
        <f>Rabobank!E34</f>
        <v>18</v>
      </c>
      <c r="T3206" s="188"/>
      <c r="U3206" s="188"/>
      <c r="V3206" s="188">
        <f>Santander!D32</f>
        <v>5904</v>
      </c>
      <c r="W3206" s="188">
        <f>'BBVA '!F20</f>
        <v>522</v>
      </c>
      <c r="X3206" s="188"/>
      <c r="Y3206" s="188"/>
      <c r="Z3206" s="404"/>
    </row>
    <row r="3207" spans="1:26" s="23" customFormat="1" x14ac:dyDescent="0.25">
      <c r="A3207" s="683"/>
      <c r="B3207" s="685"/>
      <c r="C3207" s="189" t="s">
        <v>337</v>
      </c>
      <c r="D3207" s="230">
        <f>D3206/'Summary (banks)'!$D$16</f>
        <v>5.2507277316036216E-3</v>
      </c>
      <c r="E3207" s="230">
        <f>E3206/'Summary (banks)'!$E$16</f>
        <v>0</v>
      </c>
      <c r="F3207" s="230">
        <f>F3206/'Summary (banks)'!$F$16</f>
        <v>8.5255920550038194E-3</v>
      </c>
      <c r="G3207" s="230">
        <f>G3206/'Summary (banks)'!$G$16</f>
        <v>0</v>
      </c>
      <c r="H3207" s="230">
        <f>H3206/'Summary (banks)'!$H$16</f>
        <v>0</v>
      </c>
      <c r="I3207" s="230">
        <f>I3206/'Summary (banks)'!$I$16</f>
        <v>0</v>
      </c>
      <c r="J3207" s="230">
        <f>J3206/'Summary (banks)'!$J$16</f>
        <v>9.6336566584596071E-3</v>
      </c>
      <c r="K3207" s="230">
        <f>K3206/'Summary (banks)'!$K$16</f>
        <v>3.1692280975948598E-3</v>
      </c>
      <c r="L3207" s="230">
        <f>L3206/'Summary (banks)'!$L$16</f>
        <v>6.9088037899723643E-4</v>
      </c>
      <c r="M3207" s="230">
        <f>M3206/'Summary (banks)'!$M$16</f>
        <v>1.4676295353154433E-3</v>
      </c>
      <c r="N3207" s="230">
        <f>N3206/'Summary (banks)'!$N$16</f>
        <v>7.5634517766497459E-3</v>
      </c>
      <c r="O3207" s="230">
        <f>O3206/'Summary (banks)'!$O$16</f>
        <v>4.2233321794174373E-3</v>
      </c>
      <c r="P3207" s="230">
        <f>P3206/'Summary (banks)'!$P$16</f>
        <v>0</v>
      </c>
      <c r="Q3207" s="230">
        <f>Q3206/'Summary (banks)'!$Q$16</f>
        <v>0</v>
      </c>
      <c r="R3207" s="230">
        <f>R3206/'Summary (banks)'!$R$16</f>
        <v>3.7936267071320182E-5</v>
      </c>
      <c r="S3207" s="230">
        <f>S3206/'Summary (banks)'!$S$16</f>
        <v>3.8333759263991824E-4</v>
      </c>
      <c r="T3207" s="230">
        <f>T3206/'Summary (banks)'!$T$16</f>
        <v>0</v>
      </c>
      <c r="U3207" s="230">
        <f>U3206/'Summary (banks)'!$U$16</f>
        <v>0</v>
      </c>
      <c r="V3207" s="230">
        <f>V3206/'Summary (banks)'!$V$16</f>
        <v>3.2057860528759224E-2</v>
      </c>
      <c r="W3207" s="230">
        <f>W3206/'Summary (banks)'!$W$16</f>
        <v>3.7834860257451005E-3</v>
      </c>
      <c r="X3207" s="230">
        <f>X3206/'Summary (banks)'!$X$16</f>
        <v>0</v>
      </c>
      <c r="Y3207" s="204"/>
      <c r="Z3207" s="397"/>
    </row>
    <row r="3208" spans="1:26" s="365" customFormat="1" ht="15.75" thickBot="1" x14ac:dyDescent="0.3">
      <c r="A3208" s="683"/>
      <c r="B3208" s="685"/>
      <c r="C3208" s="359" t="s">
        <v>338</v>
      </c>
      <c r="D3208" s="264">
        <f>D3206/'Summary (banks)'!$D$20</f>
        <v>9.395614754203245E-3</v>
      </c>
      <c r="E3208" s="264">
        <f>E3206/'Summary (banks)'!$E$20</f>
        <v>0</v>
      </c>
      <c r="F3208" s="264">
        <f>F3206/'Summary (banks)'!$F$20</f>
        <v>1.3563771603587836E-2</v>
      </c>
      <c r="G3208" s="264">
        <f>G3206/'Summary (banks)'!$G$20</f>
        <v>0</v>
      </c>
      <c r="H3208" s="264">
        <f>H3206/'Summary (banks)'!$H$20</f>
        <v>0</v>
      </c>
      <c r="I3208" s="264">
        <f>I3206/'Summary (banks)'!$I$20</f>
        <v>0</v>
      </c>
      <c r="J3208" s="264">
        <f>J3206/'Summary (banks)'!$J$20</f>
        <v>1.4040298627277835E-2</v>
      </c>
      <c r="K3208" s="264">
        <f>K3206/'Summary (banks)'!$K$20</f>
        <v>1.2726638772663878E-2</v>
      </c>
      <c r="L3208" s="264">
        <f>L3206/'Summary (banks)'!$L$20</f>
        <v>1.1360231698791571E-3</v>
      </c>
      <c r="M3208" s="264">
        <f>M3206/'Summary (banks)'!$M$20</f>
        <v>1.2955812955812955E-2</v>
      </c>
      <c r="N3208" s="264">
        <f>N3206/'Summary (banks)'!$N$20</f>
        <v>4.5945112550107928E-2</v>
      </c>
      <c r="O3208" s="264">
        <f>O3206/'Summary (banks)'!$O$20</f>
        <v>7.7148225771482256E-3</v>
      </c>
      <c r="P3208" s="264">
        <f>P3206/'Summary (banks)'!$P$20</f>
        <v>0</v>
      </c>
      <c r="Q3208" s="264">
        <f>Q3206/'Summary (banks)'!$Q$20</f>
        <v>0</v>
      </c>
      <c r="R3208" s="264">
        <f>R3206/'Summary (banks)'!$R$20</f>
        <v>5.2446635548329573E-5</v>
      </c>
      <c r="S3208" s="264">
        <f>S3206/'Summary (banks)'!$S$20</f>
        <v>1.5107007973143096E-3</v>
      </c>
      <c r="T3208" s="264">
        <f>T3206/'Summary (banks)'!$T$20</f>
        <v>0</v>
      </c>
      <c r="U3208" s="264">
        <f>U3206/'Summary (banks)'!$U$20</f>
        <v>0</v>
      </c>
      <c r="V3208" s="264">
        <f>V3206/'Summary (banks)'!$V$20</f>
        <v>3.8255933751919602E-2</v>
      </c>
      <c r="W3208" s="264">
        <f>W3206/'Summary (banks)'!$W$20</f>
        <v>4.9683529243801459E-3</v>
      </c>
      <c r="X3208" s="264">
        <f>X3206/'Summary (banks)'!$X$20</f>
        <v>0</v>
      </c>
      <c r="Y3208" s="360"/>
      <c r="Z3208" s="397"/>
    </row>
    <row r="3209" spans="1:26" s="230" customFormat="1" ht="15" customHeight="1" thickTop="1" thickBot="1" x14ac:dyDescent="0.3">
      <c r="A3209" s="683"/>
      <c r="B3209" s="685"/>
      <c r="C3209" s="190" t="s">
        <v>405</v>
      </c>
      <c r="D3209" s="188"/>
      <c r="E3209" s="190"/>
      <c r="F3209" s="190"/>
      <c r="G3209" s="190"/>
      <c r="H3209" s="188"/>
      <c r="I3209" s="188"/>
      <c r="J3209" s="190"/>
      <c r="K3209" s="190"/>
      <c r="L3209" s="190"/>
      <c r="M3209" s="190"/>
      <c r="N3209" s="190"/>
      <c r="O3209" s="190"/>
      <c r="P3209" s="188"/>
      <c r="Q3209" s="188"/>
      <c r="R3209" s="190"/>
      <c r="S3209" s="190"/>
      <c r="T3209" s="188"/>
      <c r="U3209" s="188"/>
      <c r="V3209" s="188"/>
      <c r="W3209" s="188"/>
      <c r="X3209" s="188"/>
      <c r="Y3209" s="190"/>
      <c r="Z3209" s="405"/>
    </row>
    <row r="3210" spans="1:26" s="204" customFormat="1" ht="15.75" thickBot="1" x14ac:dyDescent="0.3">
      <c r="A3210" s="683"/>
      <c r="B3210" s="686"/>
      <c r="C3210" s="191" t="s">
        <v>406</v>
      </c>
      <c r="D3210" s="192"/>
      <c r="E3210" s="192"/>
      <c r="F3210" s="192"/>
      <c r="G3210" s="192"/>
      <c r="H3210" s="192"/>
      <c r="I3210" s="192"/>
      <c r="J3210" s="192"/>
      <c r="K3210" s="192"/>
      <c r="L3210" s="192"/>
      <c r="M3210" s="192"/>
      <c r="N3210" s="192"/>
      <c r="O3210" s="192"/>
      <c r="P3210" s="192"/>
      <c r="Q3210" s="192"/>
      <c r="R3210" s="192"/>
      <c r="S3210" s="192"/>
      <c r="T3210" s="192"/>
      <c r="U3210" s="192"/>
      <c r="V3210" s="192"/>
      <c r="W3210" s="192"/>
      <c r="X3210" s="192"/>
      <c r="Y3210" s="192"/>
      <c r="Z3210" s="398"/>
    </row>
    <row r="3211" spans="1:26" s="23" customFormat="1" ht="16.5" thickTop="1" thickBot="1" x14ac:dyDescent="0.3">
      <c r="A3211" s="683"/>
      <c r="B3211" s="687" t="s">
        <v>82</v>
      </c>
      <c r="C3211" s="200" t="s">
        <v>91</v>
      </c>
      <c r="D3211" s="200">
        <f>D3203/D3200</f>
        <v>0.17801517516849155</v>
      </c>
      <c r="E3211" s="200" t="e">
        <f>E3203/E3200</f>
        <v>#DIV/0!</v>
      </c>
      <c r="F3211" s="200">
        <f t="shared" ref="F3211:X3211" si="237">F3203/F3200</f>
        <v>1.8518518518518517E-2</v>
      </c>
      <c r="G3211" s="200" t="e">
        <f t="shared" si="237"/>
        <v>#DIV/0!</v>
      </c>
      <c r="H3211" s="200" t="e">
        <f t="shared" si="237"/>
        <v>#DIV/0!</v>
      </c>
      <c r="I3211" s="200" t="e">
        <f t="shared" si="237"/>
        <v>#DIV/0!</v>
      </c>
      <c r="J3211" s="200">
        <f t="shared" si="237"/>
        <v>0.25</v>
      </c>
      <c r="K3211" s="200">
        <f t="shared" si="237"/>
        <v>0.28813559322033899</v>
      </c>
      <c r="L3211" s="200">
        <f t="shared" si="237"/>
        <v>0.3</v>
      </c>
      <c r="M3211" s="200">
        <f t="shared" si="237"/>
        <v>0.2</v>
      </c>
      <c r="N3211" s="200">
        <f t="shared" si="237"/>
        <v>0.26582278481012656</v>
      </c>
      <c r="O3211" s="200">
        <f t="shared" si="237"/>
        <v>0.375</v>
      </c>
      <c r="P3211" s="200" t="e">
        <f t="shared" si="237"/>
        <v>#DIV/0!</v>
      </c>
      <c r="Q3211" s="200" t="e">
        <f t="shared" si="237"/>
        <v>#DIV/0!</v>
      </c>
      <c r="R3211" s="200">
        <f t="shared" si="237"/>
        <v>0.33333333333333331</v>
      </c>
      <c r="S3211" s="200">
        <f t="shared" si="237"/>
        <v>0</v>
      </c>
      <c r="T3211" s="200" t="e">
        <f t="shared" si="237"/>
        <v>#DIV/0!</v>
      </c>
      <c r="U3211" s="200" t="e">
        <f t="shared" si="237"/>
        <v>#DIV/0!</v>
      </c>
      <c r="V3211" s="200">
        <f t="shared" si="237"/>
        <v>0.11128284389489954</v>
      </c>
      <c r="W3211" s="200">
        <f t="shared" si="237"/>
        <v>0.34042553191489361</v>
      </c>
      <c r="X3211" s="200" t="e">
        <f t="shared" si="237"/>
        <v>#DIV/0!</v>
      </c>
      <c r="Y3211" s="200"/>
      <c r="Z3211" s="406" t="e">
        <f>MEDIAN(E3211:X3211)</f>
        <v>#DIV/0!</v>
      </c>
    </row>
    <row r="3212" spans="1:26" s="204" customFormat="1" ht="15.75" thickBot="1" x14ac:dyDescent="0.3">
      <c r="A3212" s="683"/>
      <c r="B3212" s="688"/>
      <c r="C3212" s="193" t="s">
        <v>407</v>
      </c>
      <c r="Z3212" s="397"/>
    </row>
    <row r="3213" spans="1:26" s="204" customFormat="1" ht="15.75" thickBot="1" x14ac:dyDescent="0.3">
      <c r="A3213" s="683"/>
      <c r="B3213" s="688"/>
      <c r="C3213" s="188" t="s">
        <v>497</v>
      </c>
      <c r="D3213" s="233">
        <f t="shared" ref="D3213:X3213" si="238">D3200/D3206</f>
        <v>7.8862263664427099E-2</v>
      </c>
      <c r="E3213" s="188" t="e">
        <f t="shared" si="238"/>
        <v>#DIV/0!</v>
      </c>
      <c r="F3213" s="188">
        <f t="shared" si="238"/>
        <v>-6.6676548387096773E-2</v>
      </c>
      <c r="G3213" s="188" t="e">
        <f t="shared" si="238"/>
        <v>#DIV/0!</v>
      </c>
      <c r="H3213" s="188" t="e">
        <f t="shared" si="238"/>
        <v>#DIV/0!</v>
      </c>
      <c r="I3213" s="188" t="e">
        <f t="shared" si="238"/>
        <v>#DIV/0!</v>
      </c>
      <c r="J3213" s="188">
        <f t="shared" si="238"/>
        <v>4.3453401943967983E-2</v>
      </c>
      <c r="K3213" s="188">
        <f t="shared" si="238"/>
        <v>0.13470319634703196</v>
      </c>
      <c r="L3213" s="188">
        <f t="shared" si="238"/>
        <v>0.10989010989010989</v>
      </c>
      <c r="M3213" s="188">
        <f t="shared" si="238"/>
        <v>3.3112582781456956E-2</v>
      </c>
      <c r="N3213" s="188">
        <f t="shared" si="238"/>
        <v>0.1325503355704698</v>
      </c>
      <c r="O3213" s="188">
        <f t="shared" si="238"/>
        <v>3.7470725995316159E-2</v>
      </c>
      <c r="P3213" s="188" t="e">
        <f t="shared" si="238"/>
        <v>#DIV/0!</v>
      </c>
      <c r="Q3213" s="188" t="e">
        <f t="shared" si="238"/>
        <v>#DIV/0!</v>
      </c>
      <c r="R3213" s="188">
        <f t="shared" si="238"/>
        <v>1.5</v>
      </c>
      <c r="S3213" s="188">
        <f t="shared" si="238"/>
        <v>5.5555555555555552E-2</v>
      </c>
      <c r="T3213" s="188" t="e">
        <f t="shared" si="238"/>
        <v>#DIV/0!</v>
      </c>
      <c r="U3213" s="188" t="e">
        <f t="shared" si="238"/>
        <v>#DIV/0!</v>
      </c>
      <c r="V3213" s="188">
        <f t="shared" si="238"/>
        <v>0.10958672086720868</v>
      </c>
      <c r="W3213" s="188">
        <f t="shared" si="238"/>
        <v>9.0038314176245207E-2</v>
      </c>
      <c r="X3213" s="188" t="e">
        <f t="shared" si="238"/>
        <v>#DIV/0!</v>
      </c>
      <c r="Y3213" s="188"/>
      <c r="Z3213" s="404"/>
    </row>
    <row r="3214" spans="1:26" s="204" customFormat="1" x14ac:dyDescent="0.25">
      <c r="A3214" s="683"/>
      <c r="B3214" s="688"/>
      <c r="C3214" s="189" t="s">
        <v>445</v>
      </c>
      <c r="D3214" s="234">
        <f>D3213/'Summary (banks)'!$D$81</f>
        <v>1.7538668413011822</v>
      </c>
      <c r="E3214" s="230" t="e">
        <f>E3213/'Summary (banks)'!$E$81</f>
        <v>#DIV/0!</v>
      </c>
      <c r="F3214" s="230">
        <f>F3213/'Summary (banks)'!$F$81</f>
        <v>-1.7496881126358932</v>
      </c>
      <c r="G3214" s="230" t="e">
        <f>G3213/'Summary (banks)'!$G$81</f>
        <v>#DIV/0!</v>
      </c>
      <c r="H3214" s="230" t="e">
        <f>H3213/'Summary (banks)'!$H$81</f>
        <v>#DIV/0!</v>
      </c>
      <c r="I3214" s="230" t="e">
        <f>I3213/'Summary (banks)'!$I$81</f>
        <v>#DIV/0!</v>
      </c>
      <c r="J3214" s="230">
        <f>J3213/'Summary (banks)'!$J$81</f>
        <v>0.80582314364957419</v>
      </c>
      <c r="K3214" s="230">
        <f>K3213/'Summary (banks)'!$K$81</f>
        <v>2.105464888932957</v>
      </c>
      <c r="L3214" s="230">
        <f>L3213/'Summary (banks)'!$L$81</f>
        <v>2.3685625452930315</v>
      </c>
      <c r="M3214" s="230">
        <f>M3213/'Summary (banks)'!$M$81</f>
        <v>0.51587739319136316</v>
      </c>
      <c r="N3214" s="230">
        <f>N3213/'Summary (banks)'!$N$81</f>
        <v>1.417804593858154</v>
      </c>
      <c r="O3214" s="230">
        <f>O3213/'Summary (banks)'!$O$81</f>
        <v>-0.7579987498512285</v>
      </c>
      <c r="P3214" s="230" t="e">
        <f>P3213/'Summary (banks)'!$P$81</f>
        <v>#DIV/0!</v>
      </c>
      <c r="Q3214" s="230" t="e">
        <f>Q3213/'Summary (banks)'!$Q$81</f>
        <v>#DIV/0!</v>
      </c>
      <c r="R3214" s="230">
        <f>R3213/'Summary (banks)'!$R$81</f>
        <v>12.329279700654817</v>
      </c>
      <c r="S3214" s="230">
        <f>S3213/'Summary (banks)'!$S$81</f>
        <v>0.9092599047287091</v>
      </c>
      <c r="T3214" s="230" t="e">
        <f>T3213/'Summary (banks)'!$T$81</f>
        <v>#DIV/0!</v>
      </c>
      <c r="U3214" s="230" t="e">
        <f>U3213/'Summary (banks)'!$U$81</f>
        <v>#DIV/0!</v>
      </c>
      <c r="V3214" s="230">
        <f>V3213/'Summary (banks)'!$V$81</f>
        <v>2.1139894859066954</v>
      </c>
      <c r="W3214" s="230">
        <f>W3213/'Summary (banks)'!$W$81</f>
        <v>2.6987630089655008</v>
      </c>
      <c r="X3214" s="230" t="e">
        <f>X3213/'Summary (banks)'!$X$81</f>
        <v>#DIV/0!</v>
      </c>
      <c r="Z3214" s="397"/>
    </row>
    <row r="3215" spans="1:26" s="364" customFormat="1" x14ac:dyDescent="0.25">
      <c r="A3215" s="683"/>
      <c r="B3215" s="688"/>
      <c r="C3215" s="359" t="s">
        <v>446</v>
      </c>
      <c r="D3215" s="363">
        <f>D3213/'Summary (banks)'!$D$84</f>
        <v>1.3658153383501577</v>
      </c>
      <c r="E3215" s="264" t="e">
        <f>E3213/'Summary (banks)'!$E$84</f>
        <v>#DIV/0!</v>
      </c>
      <c r="F3215" s="264">
        <f>F3213/'Summary (banks)'!$F$84</f>
        <v>-1.7101346857332882</v>
      </c>
      <c r="G3215" s="264" t="e">
        <f>G3213/'Summary (banks)'!$G$84</f>
        <v>#DIV/0!</v>
      </c>
      <c r="H3215" s="264" t="e">
        <f>H3213/'Summary (banks)'!$H$84</f>
        <v>#DIV/0!</v>
      </c>
      <c r="I3215" s="264" t="e">
        <f>I3213/'Summary (banks)'!$I$84</f>
        <v>#DIV/0!</v>
      </c>
      <c r="J3215" s="264">
        <f>J3213/'Summary (banks)'!$J$84</f>
        <v>0.68999238752837366</v>
      </c>
      <c r="K3215" s="264">
        <f>K3213/'Summary (banks)'!$K$84</f>
        <v>1.8551201302438782</v>
      </c>
      <c r="L3215" s="264">
        <f>L3213/'Summary (banks)'!$L$84</f>
        <v>1.9745709651497001</v>
      </c>
      <c r="M3215" s="264">
        <f>M3213/'Summary (banks)'!$M$84</f>
        <v>0.22346679346721532</v>
      </c>
      <c r="N3215" s="264">
        <f>N3213/'Summary (banks)'!$N$84</f>
        <v>1.7599211392222458</v>
      </c>
      <c r="O3215" s="264">
        <f>O3213/'Summary (banks)'!$O$84</f>
        <v>-2.7615575797453511</v>
      </c>
      <c r="P3215" s="264" t="e">
        <f>P3213/'Summary (banks)'!$P$84</f>
        <v>#DIV/0!</v>
      </c>
      <c r="Q3215" s="264" t="e">
        <f>Q3213/'Summary (banks)'!$Q$84</f>
        <v>#DIV/0!</v>
      </c>
      <c r="R3215" s="264">
        <f>R3213/'Summary (banks)'!$R$84</f>
        <v>10.681792717086834</v>
      </c>
      <c r="S3215" s="264">
        <f>S3213/'Summary (banks)'!$S$84</f>
        <v>0.86078601358185236</v>
      </c>
      <c r="T3215" s="264" t="e">
        <f>T3213/'Summary (banks)'!$T$84</f>
        <v>#DIV/0!</v>
      </c>
      <c r="U3215" s="264" t="e">
        <f>U3213/'Summary (banks)'!$U$84</f>
        <v>#DIV/0!</v>
      </c>
      <c r="V3215" s="264">
        <f>V3213/'Summary (banks)'!$V$84</f>
        <v>1.605049733768193</v>
      </c>
      <c r="W3215" s="264">
        <f>W3213/'Summary (banks)'!$W$84</f>
        <v>1.5309719176124297</v>
      </c>
      <c r="X3215" s="264" t="e">
        <f>X3213/'Summary (banks)'!$X$84</f>
        <v>#DIV/0!</v>
      </c>
      <c r="Y3215" s="360"/>
      <c r="Z3215" s="397"/>
    </row>
    <row r="3216" spans="1:26" s="204" customFormat="1" ht="15.75" thickBot="1" x14ac:dyDescent="0.3">
      <c r="A3216" s="683"/>
      <c r="B3216" s="688"/>
      <c r="C3216" s="372" t="s">
        <v>447</v>
      </c>
      <c r="D3216" s="234">
        <f>D3213/'Summary (banks)'!$D$92</f>
        <v>1.8881670620996085</v>
      </c>
      <c r="E3216" s="230" t="e">
        <f>E3213/'Summary (banks)'!$E$86</f>
        <v>#DIV/0!</v>
      </c>
      <c r="F3216" s="230">
        <f>F3213/'Summary (banks)'!$F$86</f>
        <v>-0.30824927594127632</v>
      </c>
      <c r="G3216" s="230" t="e">
        <f>G3213/'Summary (banks)'!$G$86</f>
        <v>#DIV/0!</v>
      </c>
      <c r="H3216" s="230" t="e">
        <f>H3213/'Summary (banks)'!$H$86</f>
        <v>#DIV/0!</v>
      </c>
      <c r="I3216" s="230" t="e">
        <f>I3213/'Summary (banks)'!$I$86</f>
        <v>#DIV/0!</v>
      </c>
      <c r="J3216" s="230">
        <f>J3213/'Summary (banks)'!$J$86</f>
        <v>0.38672976989929425</v>
      </c>
      <c r="K3216" s="230">
        <f>K3213/'Summary (banks)'!$K$86</f>
        <v>1.5665245826961247</v>
      </c>
      <c r="L3216" s="230">
        <f>L3213/'Summary (banks)'!$L$86</f>
        <v>0.42146378211951979</v>
      </c>
      <c r="M3216" s="230">
        <f>M3213/'Summary (banks)'!$M$86</f>
        <v>0.25634525808802561</v>
      </c>
      <c r="N3216" s="230">
        <f>N3213/'Summary (banks)'!$N$86</f>
        <v>1.2861075903339083</v>
      </c>
      <c r="O3216" s="230">
        <f>O3213/'Summary (banks)'!$O$86</f>
        <v>0.14089546047685303</v>
      </c>
      <c r="P3216" s="230" t="e">
        <f>P3213/'Summary (banks)'!$P$86</f>
        <v>#DIV/0!</v>
      </c>
      <c r="Q3216" s="230" t="e">
        <f>Q3213/'Summary (banks)'!$Q$86</f>
        <v>#DIV/0!</v>
      </c>
      <c r="R3216" s="230">
        <f>R3213/'Summary (banks)'!$R$86</f>
        <v>7.9057433997220938</v>
      </c>
      <c r="S3216" s="230">
        <f>S3213/'Summary (banks)'!$S$86</f>
        <v>0.35197368421052627</v>
      </c>
      <c r="T3216" s="230" t="e">
        <f>T3213/'Summary (banks)'!$T$86</f>
        <v>#DIV/0!</v>
      </c>
      <c r="U3216" s="230" t="e">
        <f>U3213/'Summary (banks)'!$U$86</f>
        <v>#DIV/0!</v>
      </c>
      <c r="V3216" s="230">
        <f>V3213/'Summary (banks)'!$V$86</f>
        <v>0.6951697507772624</v>
      </c>
      <c r="W3216" s="230">
        <f>W3213/'Summary (banks)'!$W$86</f>
        <v>9.4940400170285226</v>
      </c>
      <c r="X3216" s="230" t="e">
        <f>X3213/'Summary (banks)'!$X$86</f>
        <v>#DIV/0!</v>
      </c>
      <c r="Z3216" s="397"/>
    </row>
    <row r="3217" spans="1:26" s="230" customFormat="1" ht="15.75" thickBot="1" x14ac:dyDescent="0.3">
      <c r="A3217" s="683"/>
      <c r="B3217" s="688"/>
      <c r="C3217" s="201" t="s">
        <v>498</v>
      </c>
      <c r="D3217" s="201">
        <f t="shared" ref="D3217:X3217" si="239">D3200/D3197</f>
        <v>0.4198512028252116</v>
      </c>
      <c r="E3217" s="201" t="e">
        <f t="shared" si="239"/>
        <v>#DIV/0!</v>
      </c>
      <c r="F3217" s="201">
        <f t="shared" si="239"/>
        <v>-0.23788546255506607</v>
      </c>
      <c r="G3217" s="201" t="e">
        <f t="shared" si="239"/>
        <v>#DIV/0!</v>
      </c>
      <c r="H3217" s="201" t="e">
        <f t="shared" si="239"/>
        <v>#DIV/0!</v>
      </c>
      <c r="I3217" s="201" t="e">
        <f t="shared" si="239"/>
        <v>#DIV/0!</v>
      </c>
      <c r="J3217" s="201">
        <f t="shared" si="239"/>
        <v>0.48101265822784811</v>
      </c>
      <c r="K3217" s="201">
        <f t="shared" si="239"/>
        <v>0.55140186915887845</v>
      </c>
      <c r="L3217" s="201">
        <f t="shared" si="239"/>
        <v>0.625</v>
      </c>
      <c r="M3217" s="201">
        <f t="shared" si="239"/>
        <v>0.16129032258064516</v>
      </c>
      <c r="N3217" s="201">
        <f t="shared" si="239"/>
        <v>0.58088235294117652</v>
      </c>
      <c r="O3217" s="201">
        <f t="shared" si="239"/>
        <v>0.20253164556962025</v>
      </c>
      <c r="P3217" s="201" t="e">
        <f t="shared" si="239"/>
        <v>#DIV/0!</v>
      </c>
      <c r="Q3217" s="201" t="e">
        <f t="shared" si="239"/>
        <v>#DIV/0!</v>
      </c>
      <c r="R3217" s="201">
        <f t="shared" si="239"/>
        <v>1</v>
      </c>
      <c r="S3217" s="201">
        <f t="shared" si="239"/>
        <v>0.33333333333333331</v>
      </c>
      <c r="T3217" s="201" t="e">
        <f t="shared" si="239"/>
        <v>#DIV/0!</v>
      </c>
      <c r="U3217" s="201" t="e">
        <f t="shared" si="239"/>
        <v>#DIV/0!</v>
      </c>
      <c r="V3217" s="201">
        <f t="shared" si="239"/>
        <v>0.58393501805054149</v>
      </c>
      <c r="W3217" s="201">
        <f t="shared" si="239"/>
        <v>0.40869565217391307</v>
      </c>
      <c r="X3217" s="201" t="e">
        <f t="shared" si="239"/>
        <v>#DIV/0!</v>
      </c>
      <c r="Y3217" s="201"/>
      <c r="Z3217" s="407"/>
    </row>
    <row r="3218" spans="1:26" s="230" customFormat="1" x14ac:dyDescent="0.25">
      <c r="A3218" s="683"/>
      <c r="B3218" s="688"/>
      <c r="C3218" s="382" t="s">
        <v>445</v>
      </c>
      <c r="D3218" s="230">
        <f>D3217/'Summary (banks)'!$D$94</f>
        <v>2.174099767150333</v>
      </c>
      <c r="E3218" s="230" t="e">
        <f>E3217/'Summary (banks)'!$E$94</f>
        <v>#DIV/0!</v>
      </c>
      <c r="F3218" s="230">
        <f>F3217/'Summary (banks)'!$F$94</f>
        <v>-1.9265436756151575</v>
      </c>
      <c r="G3218" s="230" t="e">
        <f>G3217/'Summary (banks)'!$G$94</f>
        <v>#DIV/0!</v>
      </c>
      <c r="H3218" s="230" t="e">
        <f>H3217/'Summary (banks)'!$H$94</f>
        <v>#DIV/0!</v>
      </c>
      <c r="I3218" s="230" t="e">
        <f>I3217/'Summary (banks)'!$I$94</f>
        <v>#DIV/0!</v>
      </c>
      <c r="J3218" s="230">
        <f>J3217/'Summary (banks)'!$J$94</f>
        <v>2.1096753339108623</v>
      </c>
      <c r="K3218" s="230">
        <f>K3217/'Summary (banks)'!$K$94</f>
        <v>2.0221394491456448</v>
      </c>
      <c r="L3218" s="230">
        <f>L3217/'Summary (banks)'!$L$94</f>
        <v>2.6226272295859925</v>
      </c>
      <c r="M3218" s="230">
        <f>M3217/'Summary (banks)'!$M$94</f>
        <v>0.58283347335925439</v>
      </c>
      <c r="N3218" s="230">
        <f>N3217/'Summary (banks)'!$N$94</f>
        <v>1.2866619024425299</v>
      </c>
      <c r="O3218" s="230">
        <f>O3217/'Summary (banks)'!$O$94</f>
        <v>-1.4052000547054266</v>
      </c>
      <c r="P3218" s="230" t="e">
        <f>P3217/'Summary (banks)'!$P$94</f>
        <v>#DIV/0!</v>
      </c>
      <c r="Q3218" s="230" t="e">
        <f>Q3217/'Summary (banks)'!$Q$94</f>
        <v>#DIV/0!</v>
      </c>
      <c r="R3218" s="230">
        <f>R3217/'Summary (banks)'!$R$94</f>
        <v>2.6613657623947615</v>
      </c>
      <c r="S3218" s="230">
        <f>S3217/'Summary (banks)'!$S$94</f>
        <v>1.5120250958522132</v>
      </c>
      <c r="T3218" s="230" t="e">
        <f>T3217/'Summary (banks)'!$T$94</f>
        <v>#DIV/0!</v>
      </c>
      <c r="U3218" s="230" t="e">
        <f>U3217/'Summary (banks)'!$U$94</f>
        <v>#DIV/0!</v>
      </c>
      <c r="V3218" s="230">
        <f>V3217/'Summary (banks)'!$V$94</f>
        <v>2.8071328850350481</v>
      </c>
      <c r="W3218" s="230">
        <f>W3217/'Summary (banks)'!$W$94</f>
        <v>2.0742880352133297</v>
      </c>
      <c r="X3218" s="230" t="e">
        <f>X3217/'Summary (banks)'!$X$94</f>
        <v>#DIV/0!</v>
      </c>
      <c r="Z3218" s="399"/>
    </row>
    <row r="3219" spans="1:26" s="386" customFormat="1" x14ac:dyDescent="0.25">
      <c r="A3219" s="683"/>
      <c r="B3219" s="688"/>
      <c r="C3219" s="383" t="s">
        <v>446</v>
      </c>
      <c r="D3219" s="264">
        <f>D3217/'Summary (banks)'!$D$97</f>
        <v>1.5901826893285722</v>
      </c>
      <c r="E3219" s="264" t="e">
        <f>E3217/'Summary (banks)'!$E$97</f>
        <v>#DIV/0!</v>
      </c>
      <c r="F3219" s="264">
        <f>F3217/'Summary (banks)'!$F$97</f>
        <v>-1.4318088923202679</v>
      </c>
      <c r="G3219" s="264" t="e">
        <f>G3217/'Summary (banks)'!$G$97</f>
        <v>#DIV/0!</v>
      </c>
      <c r="H3219" s="264" t="e">
        <f>H3217/'Summary (banks)'!$H$97</f>
        <v>#DIV/0!</v>
      </c>
      <c r="I3219" s="264" t="e">
        <f>I3217/'Summary (banks)'!$I$97</f>
        <v>#DIV/0!</v>
      </c>
      <c r="J3219" s="264">
        <f>J3217/'Summary (banks)'!$J$97</f>
        <v>1.7556195593419979</v>
      </c>
      <c r="K3219" s="264">
        <f>K3217/'Summary (banks)'!$K$97</f>
        <v>1.9551708533880841</v>
      </c>
      <c r="L3219" s="264">
        <f>L3217/'Summary (banks)'!$L$97</f>
        <v>1.8991139524450424</v>
      </c>
      <c r="M3219" s="264">
        <f>M3217/'Summary (banks)'!$M$97</f>
        <v>0.44324485869585523</v>
      </c>
      <c r="N3219" s="264">
        <f>N3217/'Summary (banks)'!$N$97</f>
        <v>1.6546525979890423</v>
      </c>
      <c r="O3219" s="264">
        <f>O3217/'Summary (banks)'!$O$97</f>
        <v>-6.5174198115592707</v>
      </c>
      <c r="P3219" s="264" t="e">
        <f>P3217/'Summary (banks)'!$P$97</f>
        <v>#DIV/0!</v>
      </c>
      <c r="Q3219" s="264" t="e">
        <f>Q3217/'Summary (banks)'!$Q$97</f>
        <v>#DIV/0!</v>
      </c>
      <c r="R3219" s="264">
        <f>R3217/'Summary (banks)'!$R$97</f>
        <v>2.1774042950513541</v>
      </c>
      <c r="S3219" s="264">
        <f>S3217/'Summary (banks)'!$S$97</f>
        <v>1.7949718248807975</v>
      </c>
      <c r="T3219" s="264" t="e">
        <f>T3217/'Summary (banks)'!$T$97</f>
        <v>#DIV/0!</v>
      </c>
      <c r="U3219" s="264" t="e">
        <f>U3217/'Summary (banks)'!$U$97</f>
        <v>#DIV/0!</v>
      </c>
      <c r="V3219" s="264">
        <f>V3217/'Summary (banks)'!$V$97</f>
        <v>2.2357667617188048</v>
      </c>
      <c r="W3219" s="264">
        <f>W3217/'Summary (banks)'!$W$97</f>
        <v>1.0964472934272467</v>
      </c>
      <c r="X3219" s="264" t="e">
        <f>X3217/'Summary (banks)'!$X$97</f>
        <v>#DIV/0!</v>
      </c>
      <c r="Y3219" s="264"/>
      <c r="Z3219" s="399"/>
    </row>
    <row r="3220" spans="1:26" s="230" customFormat="1" x14ac:dyDescent="0.25">
      <c r="A3220" s="683"/>
      <c r="B3220" s="688"/>
      <c r="C3220" s="385" t="s">
        <v>447</v>
      </c>
      <c r="D3220" s="230">
        <f>D3217/'Summary (banks)'!$D$105</f>
        <v>1.9352690319836412</v>
      </c>
      <c r="E3220" s="230" t="e">
        <f>E3217/'Summary (banks)'!$E$99</f>
        <v>#DIV/0!</v>
      </c>
      <c r="F3220" s="230">
        <f>F3217/'Summary (banks)'!$F$99</f>
        <v>-0.5859985543023144</v>
      </c>
      <c r="G3220" s="230" t="e">
        <f>G3217/'Summary (banks)'!$G$99</f>
        <v>#DIV/0!</v>
      </c>
      <c r="H3220" s="230" t="e">
        <f>H3217/'Summary (banks)'!$H$99</f>
        <v>#DIV/0!</v>
      </c>
      <c r="I3220" s="230" t="e">
        <f>I3217/'Summary (banks)'!$I$99</f>
        <v>#DIV/0!</v>
      </c>
      <c r="J3220" s="230">
        <f>J3217/'Summary (banks)'!$J$99</f>
        <v>1.3246137555951292</v>
      </c>
      <c r="K3220" s="230">
        <f>K3217/'Summary (banks)'!$K$99</f>
        <v>2.7124780784513951</v>
      </c>
      <c r="L3220" s="230">
        <f>L3217/'Summary (banks)'!$L$99</f>
        <v>1.2099478390461997</v>
      </c>
      <c r="M3220" s="230">
        <f>M3217/'Summary (banks)'!$M$99</f>
        <v>0.4267633894119463</v>
      </c>
      <c r="N3220" s="230">
        <f>N3217/'Summary (banks)'!$N$99</f>
        <v>1.7066791112729922</v>
      </c>
      <c r="O3220" s="230">
        <f>O3217/'Summary (banks)'!$O$99</f>
        <v>0.5164183287402494</v>
      </c>
      <c r="P3220" s="230" t="e">
        <f>P3217/'Summary (banks)'!$P$99</f>
        <v>#DIV/0!</v>
      </c>
      <c r="Q3220" s="230" t="e">
        <f>Q3217/'Summary (banks)'!$Q$99</f>
        <v>#DIV/0!</v>
      </c>
      <c r="R3220" s="230">
        <f>R3217/'Summary (banks)'!$R$99</f>
        <v>2.1380268642890226</v>
      </c>
      <c r="S3220" s="230">
        <f>S3217/'Summary (banks)'!$S$99</f>
        <v>1.2083333333333333</v>
      </c>
      <c r="T3220" s="230" t="e">
        <f>T3217/'Summary (banks)'!$T$99</f>
        <v>#DIV/0!</v>
      </c>
      <c r="U3220" s="230" t="e">
        <f>U3217/'Summary (banks)'!$U$99</f>
        <v>#DIV/0!</v>
      </c>
      <c r="V3220" s="230">
        <f>V3217/'Summary (banks)'!$V$99</f>
        <v>1.4544639099909193</v>
      </c>
      <c r="W3220" s="230">
        <f>W3217/'Summary (banks)'!$W$99</f>
        <v>3.0879227053140097</v>
      </c>
      <c r="X3220" s="230" t="e">
        <f>X3217/'Summary (banks)'!$X$99</f>
        <v>#DIV/0!</v>
      </c>
      <c r="Z3220" s="399"/>
    </row>
    <row r="3221" spans="1:26" s="51" customFormat="1" ht="15.75" thickBot="1" x14ac:dyDescent="0.3">
      <c r="A3221" s="423"/>
      <c r="B3221" s="423"/>
      <c r="C3221" s="424"/>
      <c r="D3221" s="425"/>
      <c r="E3221" s="426"/>
      <c r="F3221" s="426"/>
      <c r="G3221" s="426"/>
      <c r="H3221" s="426"/>
      <c r="I3221" s="426"/>
      <c r="J3221" s="426"/>
      <c r="K3221" s="426"/>
      <c r="L3221" s="426"/>
      <c r="M3221" s="426"/>
      <c r="N3221" s="426"/>
      <c r="O3221" s="426"/>
      <c r="P3221" s="426"/>
      <c r="Q3221" s="426"/>
      <c r="R3221" s="426"/>
      <c r="S3221" s="426"/>
      <c r="T3221" s="426"/>
      <c r="U3221" s="426"/>
      <c r="V3221" s="426"/>
      <c r="W3221" s="426"/>
      <c r="X3221" s="426"/>
      <c r="Y3221" s="97"/>
      <c r="Z3221" s="97"/>
    </row>
    <row r="3222" spans="1:26" s="204" customFormat="1" ht="15.75" thickBot="1" x14ac:dyDescent="0.3">
      <c r="A3222" s="682" t="s">
        <v>232</v>
      </c>
      <c r="B3222" s="684" t="s">
        <v>331</v>
      </c>
      <c r="C3222" s="188" t="s">
        <v>2</v>
      </c>
      <c r="D3222" s="203">
        <f>SUM(E3222:X3222)</f>
        <v>388</v>
      </c>
      <c r="E3222" s="203"/>
      <c r="F3222" s="203"/>
      <c r="G3222" s="203"/>
      <c r="H3222" s="203"/>
      <c r="I3222" s="203"/>
      <c r="J3222" s="188"/>
      <c r="K3222" s="188"/>
      <c r="L3222" s="188"/>
      <c r="M3222" s="188"/>
      <c r="N3222" s="188"/>
      <c r="O3222" s="188"/>
      <c r="P3222" s="188"/>
      <c r="Q3222" s="188"/>
      <c r="R3222" s="188"/>
      <c r="S3222" s="188"/>
      <c r="T3222" s="188"/>
      <c r="U3222" s="188"/>
      <c r="V3222" s="188">
        <f>Santander!C33</f>
        <v>388</v>
      </c>
      <c r="W3222" s="188"/>
      <c r="X3222" s="188"/>
      <c r="Y3222" s="188"/>
      <c r="Z3222" s="404"/>
    </row>
    <row r="3223" spans="1:26" s="23" customFormat="1" x14ac:dyDescent="0.25">
      <c r="A3223" s="683"/>
      <c r="B3223" s="685"/>
      <c r="C3223" s="189" t="s">
        <v>333</v>
      </c>
      <c r="D3223" s="230">
        <f>D3222/'Summary (banks)'!$D$3</f>
        <v>7.9441870868393247E-4</v>
      </c>
      <c r="E3223" s="230">
        <f>E3222/'Summary (banks)'!$E$3</f>
        <v>0</v>
      </c>
      <c r="F3223" s="230">
        <f>F3222/'Summary (banks)'!$F$3</f>
        <v>0</v>
      </c>
      <c r="G3223" s="230">
        <f>G3222/'Summary (banks)'!$G$3</f>
        <v>0</v>
      </c>
      <c r="H3223" s="230">
        <f>H3222/'Summary (banks)'!$H$3</f>
        <v>0</v>
      </c>
      <c r="I3223" s="230">
        <f>I3222/'Summary (banks)'!$I$3</f>
        <v>0</v>
      </c>
      <c r="J3223" s="230">
        <f>J3222/'Summary (banks)'!$J$3</f>
        <v>0</v>
      </c>
      <c r="K3223" s="230">
        <f>K3222/'Summary (banks)'!$K$3</f>
        <v>0</v>
      </c>
      <c r="L3223" s="230">
        <f>L3222/'Summary (banks)'!$L$3</f>
        <v>0</v>
      </c>
      <c r="M3223" s="230">
        <f>M3222/'Summary (banks)'!$M$3</f>
        <v>0</v>
      </c>
      <c r="N3223" s="230">
        <f>N3222/'Summary (banks)'!$N$3</f>
        <v>0</v>
      </c>
      <c r="O3223" s="230">
        <f>O3222/'Summary (banks)'!$O$3</f>
        <v>0</v>
      </c>
      <c r="P3223" s="230">
        <f>P3222/'Summary (banks)'!$P$3</f>
        <v>0</v>
      </c>
      <c r="Q3223" s="230">
        <f>Q3222/'Summary (banks)'!$Q$3</f>
        <v>0</v>
      </c>
      <c r="R3223" s="230">
        <f>R3222/'Summary (banks)'!$R$3</f>
        <v>0</v>
      </c>
      <c r="S3223" s="230">
        <f>S3222/'Summary (banks)'!$S$3</f>
        <v>0</v>
      </c>
      <c r="T3223" s="230">
        <f>T3222/'Summary (banks)'!$T$3</f>
        <v>0</v>
      </c>
      <c r="U3223" s="230">
        <f>U3222/'Summary (banks)'!$U$3</f>
        <v>0</v>
      </c>
      <c r="V3223" s="230">
        <f>V3222/'Summary (banks)'!$V$3</f>
        <v>8.4540799651378149E-3</v>
      </c>
      <c r="W3223" s="230">
        <f>W3222/'Summary (banks)'!$W$3</f>
        <v>0</v>
      </c>
      <c r="X3223" s="230">
        <f>X3222/'Summary (banks)'!$X$3</f>
        <v>0</v>
      </c>
      <c r="Y3223" s="204"/>
      <c r="Z3223" s="397"/>
    </row>
    <row r="3224" spans="1:26" s="360" customFormat="1" ht="15.75" thickBot="1" x14ac:dyDescent="0.3">
      <c r="A3224" s="683"/>
      <c r="B3224" s="685"/>
      <c r="C3224" s="359" t="s">
        <v>334</v>
      </c>
      <c r="D3224" s="264">
        <f>D3222/'Summary (banks)'!$D$7</f>
        <v>1.5135019389034856E-3</v>
      </c>
      <c r="E3224" s="264">
        <f>E3222/'Summary (banks)'!$E$7</f>
        <v>0</v>
      </c>
      <c r="F3224" s="264">
        <f>F3222/'Summary (banks)'!$F$7</f>
        <v>0</v>
      </c>
      <c r="G3224" s="264">
        <f>G3222/'Summary (banks)'!$G$7</f>
        <v>0</v>
      </c>
      <c r="H3224" s="264">
        <f>H3222/'Summary (banks)'!$H$7</f>
        <v>0</v>
      </c>
      <c r="I3224" s="264">
        <f>I3222/'Summary (banks)'!$I$7</f>
        <v>0</v>
      </c>
      <c r="J3224" s="264">
        <f>J3222/'Summary (banks)'!$J$7</f>
        <v>0</v>
      </c>
      <c r="K3224" s="264">
        <f>K3222/'Summary (banks)'!$K$7</f>
        <v>0</v>
      </c>
      <c r="L3224" s="264">
        <f>L3222/'Summary (banks)'!$L$7</f>
        <v>0</v>
      </c>
      <c r="M3224" s="264">
        <f>M3222/'Summary (banks)'!$M$7</f>
        <v>0</v>
      </c>
      <c r="N3224" s="264">
        <f>N3222/'Summary (banks)'!$N$7</f>
        <v>0</v>
      </c>
      <c r="O3224" s="264">
        <f>O3222/'Summary (banks)'!$O$7</f>
        <v>0</v>
      </c>
      <c r="P3224" s="264">
        <f>P3222/'Summary (banks)'!$P$7</f>
        <v>0</v>
      </c>
      <c r="Q3224" s="264">
        <f>Q3222/'Summary (banks)'!$Q$7</f>
        <v>0</v>
      </c>
      <c r="R3224" s="264">
        <f>R3222/'Summary (banks)'!$R$7</f>
        <v>0</v>
      </c>
      <c r="S3224" s="264">
        <f>S3222/'Summary (banks)'!$S$7</f>
        <v>0</v>
      </c>
      <c r="T3224" s="264">
        <f>T3222/'Summary (banks)'!$T$7</f>
        <v>0</v>
      </c>
      <c r="U3224" s="264">
        <f>U3222/'Summary (banks)'!$U$7</f>
        <v>0</v>
      </c>
      <c r="V3224" s="264">
        <f>V3222/'Summary (banks)'!$V$7</f>
        <v>9.6172912948641678E-3</v>
      </c>
      <c r="W3224" s="264">
        <f>W3222/'Summary (banks)'!$W$7</f>
        <v>0</v>
      </c>
      <c r="X3224" s="264">
        <f>X3222/'Summary (banks)'!$X$7</f>
        <v>0</v>
      </c>
      <c r="Z3224" s="397"/>
    </row>
    <row r="3225" spans="1:26" s="204" customFormat="1" ht="15.75" thickBot="1" x14ac:dyDescent="0.3">
      <c r="A3225" s="683"/>
      <c r="B3225" s="685"/>
      <c r="C3225" s="188" t="s">
        <v>6</v>
      </c>
      <c r="D3225" s="203">
        <f>SUM(E3225:X3225)</f>
        <v>-13</v>
      </c>
      <c r="E3225" s="203"/>
      <c r="F3225" s="203"/>
      <c r="G3225" s="203"/>
      <c r="H3225" s="203"/>
      <c r="I3225" s="203"/>
      <c r="J3225" s="188"/>
      <c r="K3225" s="188"/>
      <c r="L3225" s="188"/>
      <c r="M3225" s="188"/>
      <c r="N3225" s="188"/>
      <c r="O3225" s="188"/>
      <c r="P3225" s="188"/>
      <c r="Q3225" s="188"/>
      <c r="R3225" s="188"/>
      <c r="S3225" s="188"/>
      <c r="T3225" s="188"/>
      <c r="U3225" s="188"/>
      <c r="V3225" s="188">
        <f>Santander!E33</f>
        <v>-13</v>
      </c>
      <c r="W3225" s="188"/>
      <c r="X3225" s="188"/>
      <c r="Y3225" s="188"/>
      <c r="Z3225" s="404"/>
    </row>
    <row r="3226" spans="1:26" s="23" customFormat="1" x14ac:dyDescent="0.25">
      <c r="A3226" s="683"/>
      <c r="B3226" s="685"/>
      <c r="C3226" s="189" t="s">
        <v>335</v>
      </c>
      <c r="D3226" s="230">
        <f>D3225/'Summary (banks)'!$D$29</f>
        <v>-1.3783044484138598E-4</v>
      </c>
      <c r="E3226" s="230">
        <f>E3225/'Summary (banks)'!$E$29</f>
        <v>0</v>
      </c>
      <c r="F3226" s="230">
        <f>F3225/'Summary (banks)'!$F$29</f>
        <v>0</v>
      </c>
      <c r="G3226" s="230">
        <f>G3225/'Summary (banks)'!$G$29</f>
        <v>0</v>
      </c>
      <c r="H3226" s="230">
        <f>H3225/'Summary (banks)'!$H$29</f>
        <v>0</v>
      </c>
      <c r="I3226" s="230">
        <f>I3225/'Summary (banks)'!$I$29</f>
        <v>0</v>
      </c>
      <c r="J3226" s="230">
        <f>J3225/'Summary (banks)'!$J$29</f>
        <v>0</v>
      </c>
      <c r="K3226" s="230">
        <f>K3225/'Summary (banks)'!$K$29</f>
        <v>0</v>
      </c>
      <c r="L3226" s="230">
        <f>L3225/'Summary (banks)'!$L$29</f>
        <v>0</v>
      </c>
      <c r="M3226" s="230">
        <f>M3225/'Summary (banks)'!$M$29</f>
        <v>0</v>
      </c>
      <c r="N3226" s="230">
        <f>N3225/'Summary (banks)'!$N$29</f>
        <v>0</v>
      </c>
      <c r="O3226" s="230">
        <f>O3225/'Summary (banks)'!$O$29</f>
        <v>0</v>
      </c>
      <c r="P3226" s="230">
        <f>P3225/'Summary (banks)'!$P$29</f>
        <v>0</v>
      </c>
      <c r="Q3226" s="230">
        <f>Q3225/'Summary (banks)'!$Q$29</f>
        <v>0</v>
      </c>
      <c r="R3226" s="230">
        <f>R3225/'Summary (banks)'!$R$29</f>
        <v>0</v>
      </c>
      <c r="S3226" s="230">
        <f>S3225/'Summary (banks)'!$S$29</f>
        <v>0</v>
      </c>
      <c r="T3226" s="230">
        <f>T3225/'Summary (banks)'!$T$29</f>
        <v>0</v>
      </c>
      <c r="U3226" s="230">
        <f>U3225/'Summary (banks)'!$U$29</f>
        <v>0</v>
      </c>
      <c r="V3226" s="230">
        <f>V3225/'Summary (banks)'!$V$29</f>
        <v>-1.3616842987325861E-3</v>
      </c>
      <c r="W3226" s="230">
        <f>W3225/'Summary (banks)'!$W$29</f>
        <v>0</v>
      </c>
      <c r="X3226" s="230">
        <f>X3225/'Summary (banks)'!$X$29</f>
        <v>0</v>
      </c>
      <c r="Y3226" s="204"/>
      <c r="Z3226" s="397"/>
    </row>
    <row r="3227" spans="1:26" s="360" customFormat="1" ht="15.75" thickBot="1" x14ac:dyDescent="0.3">
      <c r="A3227" s="683"/>
      <c r="B3227" s="685"/>
      <c r="C3227" s="359" t="s">
        <v>336</v>
      </c>
      <c r="D3227" s="264">
        <f>D3225/'Summary (banks)'!$D$33</f>
        <v>-1.9206411439305941E-4</v>
      </c>
      <c r="E3227" s="264">
        <f>E3225/'Summary (banks)'!$E$33</f>
        <v>0</v>
      </c>
      <c r="F3227" s="264">
        <f>F3225/'Summary (banks)'!$F$33</f>
        <v>0</v>
      </c>
      <c r="G3227" s="264">
        <f>G3225/'Summary (banks)'!$G$33</f>
        <v>0</v>
      </c>
      <c r="H3227" s="264">
        <f>H3225/'Summary (banks)'!$H$33</f>
        <v>0</v>
      </c>
      <c r="I3227" s="264">
        <f>I3225/'Summary (banks)'!$I$33</f>
        <v>0</v>
      </c>
      <c r="J3227" s="264">
        <f>J3225/'Summary (banks)'!$J$33</f>
        <v>0</v>
      </c>
      <c r="K3227" s="264">
        <f>K3225/'Summary (banks)'!$K$33</f>
        <v>0</v>
      </c>
      <c r="L3227" s="264">
        <f>L3225/'Summary (banks)'!$L$33</f>
        <v>0</v>
      </c>
      <c r="M3227" s="264">
        <f>M3225/'Summary (banks)'!$M$33</f>
        <v>0</v>
      </c>
      <c r="N3227" s="264">
        <f>N3225/'Summary (banks)'!$N$33</f>
        <v>0</v>
      </c>
      <c r="O3227" s="264">
        <f>O3225/'Summary (banks)'!$O$33</f>
        <v>0</v>
      </c>
      <c r="P3227" s="264">
        <f>P3225/'Summary (banks)'!$P$33</f>
        <v>0</v>
      </c>
      <c r="Q3227" s="264">
        <f>Q3225/'Summary (banks)'!$Q$33</f>
        <v>0</v>
      </c>
      <c r="R3227" s="264">
        <f>R3225/'Summary (banks)'!$R$33</f>
        <v>0</v>
      </c>
      <c r="S3227" s="264">
        <f>S3225/'Summary (banks)'!$S$33</f>
        <v>0</v>
      </c>
      <c r="T3227" s="264">
        <f>T3225/'Summary (banks)'!$T$33</f>
        <v>0</v>
      </c>
      <c r="U3227" s="264">
        <f>U3225/'Summary (banks)'!$U$33</f>
        <v>0</v>
      </c>
      <c r="V3227" s="264">
        <f>V3225/'Summary (banks)'!$V$33</f>
        <v>-1.2337477460377716E-3</v>
      </c>
      <c r="W3227" s="264">
        <f>W3225/'Summary (banks)'!$W$33</f>
        <v>0</v>
      </c>
      <c r="X3227" s="264">
        <f>X3225/'Summary (banks)'!$X$33</f>
        <v>0</v>
      </c>
      <c r="Z3227" s="397"/>
    </row>
    <row r="3228" spans="1:26" s="204" customFormat="1" ht="15.75" thickBot="1" x14ac:dyDescent="0.3">
      <c r="A3228" s="683"/>
      <c r="B3228" s="685"/>
      <c r="C3228" s="188" t="s">
        <v>400</v>
      </c>
      <c r="D3228" s="203">
        <f>SUM(E3228:X3228)</f>
        <v>29</v>
      </c>
      <c r="E3228" s="203"/>
      <c r="F3228" s="203"/>
      <c r="G3228" s="203"/>
      <c r="H3228" s="203"/>
      <c r="I3228" s="203"/>
      <c r="J3228" s="188"/>
      <c r="K3228" s="188"/>
      <c r="L3228" s="188"/>
      <c r="M3228" s="188"/>
      <c r="N3228" s="188"/>
      <c r="O3228" s="188"/>
      <c r="P3228" s="188"/>
      <c r="Q3228" s="188"/>
      <c r="R3228" s="188"/>
      <c r="S3228" s="188"/>
      <c r="T3228" s="188"/>
      <c r="U3228" s="188"/>
      <c r="V3228" s="188">
        <f>Santander!F33</f>
        <v>29</v>
      </c>
      <c r="W3228" s="188"/>
      <c r="X3228" s="188"/>
      <c r="Y3228" s="188"/>
      <c r="Z3228" s="404"/>
    </row>
    <row r="3229" spans="1:26" s="23" customFormat="1" x14ac:dyDescent="0.25">
      <c r="A3229" s="683"/>
      <c r="B3229" s="685"/>
      <c r="C3229" s="189" t="s">
        <v>401</v>
      </c>
      <c r="D3229" s="230">
        <f>D3228/'Summary (banks)'!$D$42</f>
        <v>1.0395239988294596E-3</v>
      </c>
      <c r="E3229" s="230">
        <f>E3228/'Summary (banks)'!$E$42</f>
        <v>0</v>
      </c>
      <c r="F3229" s="230">
        <f>F3228/'Summary (banks)'!$F$42</f>
        <v>0</v>
      </c>
      <c r="G3229" s="230">
        <f>G3228/'Summary (banks)'!$G$42</f>
        <v>0</v>
      </c>
      <c r="H3229" s="230">
        <f>H3228/'Summary (banks)'!$H$42</f>
        <v>0</v>
      </c>
      <c r="I3229" s="230">
        <f>I3228/'Summary (banks)'!$I$42</f>
        <v>0</v>
      </c>
      <c r="J3229" s="230">
        <f>J3228/'Summary (banks)'!$J$42</f>
        <v>0</v>
      </c>
      <c r="K3229" s="230">
        <f>K3228/'Summary (banks)'!$K$42</f>
        <v>0</v>
      </c>
      <c r="L3229" s="230">
        <f>L3228/'Summary (banks)'!$L$42</f>
        <v>0</v>
      </c>
      <c r="M3229" s="230">
        <f>M3228/'Summary (banks)'!$M$42</f>
        <v>0</v>
      </c>
      <c r="N3229" s="230">
        <f>N3228/'Summary (banks)'!$N$42</f>
        <v>0</v>
      </c>
      <c r="O3229" s="230">
        <f>O3228/'Summary (banks)'!$O$42</f>
        <v>0</v>
      </c>
      <c r="P3229" s="230">
        <f>P3228/'Summary (banks)'!$P$42</f>
        <v>0</v>
      </c>
      <c r="Q3229" s="230">
        <f>Q3228/'Summary (banks)'!$Q$42</f>
        <v>0</v>
      </c>
      <c r="R3229" s="230">
        <f>R3228/'Summary (banks)'!$R$42</f>
        <v>0</v>
      </c>
      <c r="S3229" s="230">
        <f>S3228/'Summary (banks)'!$S$42</f>
        <v>0</v>
      </c>
      <c r="T3229" s="230">
        <f>T3228/'Summary (banks)'!$T$42</f>
        <v>0</v>
      </c>
      <c r="U3229" s="230">
        <f>U3228/'Summary (banks)'!$U$42</f>
        <v>0</v>
      </c>
      <c r="V3229" s="230">
        <f>V3228/'Summary (banks)'!$V$42</f>
        <v>1.3151927437641724E-2</v>
      </c>
      <c r="W3229" s="230">
        <f>W3228/'Summary (banks)'!$W$42</f>
        <v>0</v>
      </c>
      <c r="X3229" s="230">
        <f>X3228/'Summary (banks)'!$X$42</f>
        <v>0</v>
      </c>
      <c r="Y3229" s="204"/>
      <c r="Z3229" s="397"/>
    </row>
    <row r="3230" spans="1:26" s="360" customFormat="1" ht="15.75" thickBot="1" x14ac:dyDescent="0.3">
      <c r="A3230" s="683"/>
      <c r="B3230" s="685"/>
      <c r="C3230" s="359" t="s">
        <v>402</v>
      </c>
      <c r="D3230" s="264">
        <f>D3228/'Summary (banks)'!$D$46</f>
        <v>1.5561165738811784E-3</v>
      </c>
      <c r="E3230" s="264">
        <f>E3228/'Summary (banks)'!$E$46</f>
        <v>0</v>
      </c>
      <c r="F3230" s="264">
        <f>F3228/'Summary (banks)'!$F$46</f>
        <v>0</v>
      </c>
      <c r="G3230" s="264">
        <f>G3228/'Summary (banks)'!$G$46</f>
        <v>0</v>
      </c>
      <c r="H3230" s="264">
        <f>H3228/'Summary (banks)'!$H$46</f>
        <v>0</v>
      </c>
      <c r="I3230" s="264">
        <f>I3228/'Summary (banks)'!$I$46</f>
        <v>0</v>
      </c>
      <c r="J3230" s="264">
        <f>J3228/'Summary (banks)'!$J$46</f>
        <v>0</v>
      </c>
      <c r="K3230" s="264">
        <f>K3228/'Summary (banks)'!$K$46</f>
        <v>0</v>
      </c>
      <c r="L3230" s="264">
        <f>L3228/'Summary (banks)'!$L$46</f>
        <v>0</v>
      </c>
      <c r="M3230" s="264">
        <f>M3228/'Summary (banks)'!$M$46</f>
        <v>0</v>
      </c>
      <c r="N3230" s="264">
        <f>N3228/'Summary (banks)'!$N$46</f>
        <v>0</v>
      </c>
      <c r="O3230" s="264">
        <f>O3228/'Summary (banks)'!$O$46</f>
        <v>0</v>
      </c>
      <c r="P3230" s="264">
        <f>P3228/'Summary (banks)'!$P$46</f>
        <v>0</v>
      </c>
      <c r="Q3230" s="264">
        <f>Q3228/'Summary (banks)'!$Q$46</f>
        <v>0</v>
      </c>
      <c r="R3230" s="264">
        <f>R3228/'Summary (banks)'!$R$46</f>
        <v>0</v>
      </c>
      <c r="S3230" s="264">
        <f>S3228/'Summary (banks)'!$S$46</f>
        <v>0</v>
      </c>
      <c r="T3230" s="264">
        <f>T3228/'Summary (banks)'!$T$46</f>
        <v>0</v>
      </c>
      <c r="U3230" s="264">
        <f>U3228/'Summary (banks)'!$U$46</f>
        <v>0</v>
      </c>
      <c r="V3230" s="264">
        <f>V3228/'Summary (banks)'!$V$46</f>
        <v>1.3576779026217229E-2</v>
      </c>
      <c r="W3230" s="264">
        <f>W3228/'Summary (banks)'!$W$46</f>
        <v>0</v>
      </c>
      <c r="X3230" s="264">
        <f>X3228/'Summary (banks)'!$X$46</f>
        <v>0</v>
      </c>
      <c r="Z3230" s="397"/>
    </row>
    <row r="3231" spans="1:26" s="204" customFormat="1" ht="15.75" thickBot="1" x14ac:dyDescent="0.3">
      <c r="A3231" s="683"/>
      <c r="B3231" s="685"/>
      <c r="C3231" s="188" t="s">
        <v>3</v>
      </c>
      <c r="D3231" s="188">
        <f>SUM(E3231:X3231)</f>
        <v>1492</v>
      </c>
      <c r="E3231" s="188"/>
      <c r="F3231" s="188"/>
      <c r="G3231" s="188"/>
      <c r="H3231" s="188"/>
      <c r="I3231" s="188"/>
      <c r="J3231" s="188"/>
      <c r="K3231" s="188"/>
      <c r="L3231" s="188"/>
      <c r="M3231" s="188"/>
      <c r="N3231" s="188"/>
      <c r="O3231" s="188"/>
      <c r="P3231" s="188"/>
      <c r="Q3231" s="188"/>
      <c r="R3231" s="188"/>
      <c r="S3231" s="188"/>
      <c r="T3231" s="188"/>
      <c r="U3231" s="188"/>
      <c r="V3231" s="188">
        <f>Santander!D33</f>
        <v>1492</v>
      </c>
      <c r="W3231" s="188"/>
      <c r="X3231" s="188"/>
      <c r="Y3231" s="188"/>
      <c r="Z3231" s="404"/>
    </row>
    <row r="3232" spans="1:26" s="23" customFormat="1" x14ac:dyDescent="0.25">
      <c r="A3232" s="683"/>
      <c r="B3232" s="685"/>
      <c r="C3232" s="189" t="s">
        <v>337</v>
      </c>
      <c r="D3232" s="230">
        <f>D3231/'Summary (banks)'!$D$16</f>
        <v>7.1128434497481419E-4</v>
      </c>
      <c r="E3232" s="230">
        <f>E3231/'Summary (banks)'!$E$16</f>
        <v>0</v>
      </c>
      <c r="F3232" s="230">
        <f>F3231/'Summary (banks)'!$F$16</f>
        <v>0</v>
      </c>
      <c r="G3232" s="230">
        <f>G3231/'Summary (banks)'!$G$16</f>
        <v>0</v>
      </c>
      <c r="H3232" s="230">
        <f>H3231/'Summary (banks)'!$H$16</f>
        <v>0</v>
      </c>
      <c r="I3232" s="230">
        <f>I3231/'Summary (banks)'!$I$16</f>
        <v>0</v>
      </c>
      <c r="J3232" s="230">
        <f>J3231/'Summary (banks)'!$J$16</f>
        <v>0</v>
      </c>
      <c r="K3232" s="230">
        <f>K3231/'Summary (banks)'!$K$16</f>
        <v>0</v>
      </c>
      <c r="L3232" s="230">
        <f>L3231/'Summary (banks)'!$L$16</f>
        <v>0</v>
      </c>
      <c r="M3232" s="230">
        <f>M3231/'Summary (banks)'!$M$16</f>
        <v>0</v>
      </c>
      <c r="N3232" s="230">
        <f>N3231/'Summary (banks)'!$N$16</f>
        <v>0</v>
      </c>
      <c r="O3232" s="230">
        <f>O3231/'Summary (banks)'!$O$16</f>
        <v>0</v>
      </c>
      <c r="P3232" s="230">
        <f>P3231/'Summary (banks)'!$P$16</f>
        <v>0</v>
      </c>
      <c r="Q3232" s="230">
        <f>Q3231/'Summary (banks)'!$Q$16</f>
        <v>0</v>
      </c>
      <c r="R3232" s="230">
        <f>R3231/'Summary (banks)'!$R$16</f>
        <v>0</v>
      </c>
      <c r="S3232" s="230">
        <f>S3231/'Summary (banks)'!$S$16</f>
        <v>0</v>
      </c>
      <c r="T3232" s="230">
        <f>T3231/'Summary (banks)'!$T$16</f>
        <v>0</v>
      </c>
      <c r="U3232" s="230">
        <f>U3231/'Summary (banks)'!$U$16</f>
        <v>0</v>
      </c>
      <c r="V3232" s="230">
        <f>V3231/'Summary (banks)'!$V$16</f>
        <v>8.1013428029994509E-3</v>
      </c>
      <c r="W3232" s="230">
        <f>W3231/'Summary (banks)'!$W$16</f>
        <v>0</v>
      </c>
      <c r="X3232" s="230">
        <f>X3231/'Summary (banks)'!$X$16</f>
        <v>0</v>
      </c>
      <c r="Y3232" s="204"/>
      <c r="Z3232" s="397"/>
    </row>
    <row r="3233" spans="1:26" s="365" customFormat="1" ht="15.75" thickBot="1" x14ac:dyDescent="0.3">
      <c r="A3233" s="683"/>
      <c r="B3233" s="685"/>
      <c r="C3233" s="359" t="s">
        <v>338</v>
      </c>
      <c r="D3233" s="264">
        <f>D3231/'Summary (banks)'!$D$20</f>
        <v>1.2727671339450919E-3</v>
      </c>
      <c r="E3233" s="264">
        <f>E3231/'Summary (banks)'!$E$20</f>
        <v>0</v>
      </c>
      <c r="F3233" s="264">
        <f>F3231/'Summary (banks)'!$F$20</f>
        <v>0</v>
      </c>
      <c r="G3233" s="264">
        <f>G3231/'Summary (banks)'!$G$20</f>
        <v>0</v>
      </c>
      <c r="H3233" s="264">
        <f>H3231/'Summary (banks)'!$H$20</f>
        <v>0</v>
      </c>
      <c r="I3233" s="264">
        <f>I3231/'Summary (banks)'!$I$20</f>
        <v>0</v>
      </c>
      <c r="J3233" s="264">
        <f>J3231/'Summary (banks)'!$J$20</f>
        <v>0</v>
      </c>
      <c r="K3233" s="264">
        <f>K3231/'Summary (banks)'!$K$20</f>
        <v>0</v>
      </c>
      <c r="L3233" s="264">
        <f>L3231/'Summary (banks)'!$L$20</f>
        <v>0</v>
      </c>
      <c r="M3233" s="264">
        <f>M3231/'Summary (banks)'!$M$20</f>
        <v>0</v>
      </c>
      <c r="N3233" s="264">
        <f>N3231/'Summary (banks)'!$N$20</f>
        <v>0</v>
      </c>
      <c r="O3233" s="264">
        <f>O3231/'Summary (banks)'!$O$20</f>
        <v>0</v>
      </c>
      <c r="P3233" s="264">
        <f>P3231/'Summary (banks)'!$P$20</f>
        <v>0</v>
      </c>
      <c r="Q3233" s="264">
        <f>Q3231/'Summary (banks)'!$Q$20</f>
        <v>0</v>
      </c>
      <c r="R3233" s="264">
        <f>R3231/'Summary (banks)'!$R$20</f>
        <v>0</v>
      </c>
      <c r="S3233" s="264">
        <f>S3231/'Summary (banks)'!$S$20</f>
        <v>0</v>
      </c>
      <c r="T3233" s="264">
        <f>T3231/'Summary (banks)'!$T$20</f>
        <v>0</v>
      </c>
      <c r="U3233" s="264">
        <f>U3231/'Summary (banks)'!$U$20</f>
        <v>0</v>
      </c>
      <c r="V3233" s="264">
        <f>V3231/'Summary (banks)'!$V$20</f>
        <v>9.667658055193774E-3</v>
      </c>
      <c r="W3233" s="264">
        <f>W3231/'Summary (banks)'!$W$20</f>
        <v>0</v>
      </c>
      <c r="X3233" s="264">
        <f>X3231/'Summary (banks)'!$X$20</f>
        <v>0</v>
      </c>
      <c r="Y3233" s="360"/>
      <c r="Z3233" s="397"/>
    </row>
    <row r="3234" spans="1:26" s="230" customFormat="1" ht="15" customHeight="1" thickTop="1" thickBot="1" x14ac:dyDescent="0.3">
      <c r="A3234" s="683"/>
      <c r="B3234" s="685"/>
      <c r="C3234" s="190" t="s">
        <v>405</v>
      </c>
      <c r="D3234" s="188"/>
      <c r="E3234" s="190"/>
      <c r="F3234" s="190"/>
      <c r="G3234" s="190"/>
      <c r="H3234" s="188"/>
      <c r="I3234" s="188"/>
      <c r="J3234" s="190"/>
      <c r="K3234" s="190"/>
      <c r="L3234" s="190"/>
      <c r="M3234" s="190"/>
      <c r="N3234" s="190"/>
      <c r="O3234" s="190"/>
      <c r="P3234" s="188"/>
      <c r="Q3234" s="188"/>
      <c r="R3234" s="190"/>
      <c r="S3234" s="190"/>
      <c r="T3234" s="188"/>
      <c r="U3234" s="188"/>
      <c r="V3234" s="188"/>
      <c r="W3234" s="188"/>
      <c r="X3234" s="188"/>
      <c r="Y3234" s="190"/>
      <c r="Z3234" s="405"/>
    </row>
    <row r="3235" spans="1:26" s="204" customFormat="1" ht="15.75" thickBot="1" x14ac:dyDescent="0.3">
      <c r="A3235" s="683"/>
      <c r="B3235" s="686"/>
      <c r="C3235" s="191" t="s">
        <v>406</v>
      </c>
      <c r="D3235" s="192"/>
      <c r="E3235" s="192"/>
      <c r="F3235" s="192"/>
      <c r="G3235" s="192"/>
      <c r="H3235" s="192"/>
      <c r="I3235" s="192"/>
      <c r="J3235" s="192"/>
      <c r="K3235" s="192"/>
      <c r="L3235" s="192"/>
      <c r="M3235" s="192"/>
      <c r="N3235" s="192"/>
      <c r="O3235" s="192"/>
      <c r="P3235" s="192"/>
      <c r="Q3235" s="192"/>
      <c r="R3235" s="192"/>
      <c r="S3235" s="192"/>
      <c r="T3235" s="192"/>
      <c r="U3235" s="192"/>
      <c r="V3235" s="192"/>
      <c r="W3235" s="192"/>
      <c r="X3235" s="192"/>
      <c r="Y3235" s="192"/>
      <c r="Z3235" s="398"/>
    </row>
    <row r="3236" spans="1:26" s="23" customFormat="1" ht="16.5" thickTop="1" thickBot="1" x14ac:dyDescent="0.3">
      <c r="A3236" s="683"/>
      <c r="B3236" s="687" t="s">
        <v>82</v>
      </c>
      <c r="C3236" s="200" t="s">
        <v>91</v>
      </c>
      <c r="D3236" s="200">
        <f>D3228/D3225</f>
        <v>-2.2307692307692308</v>
      </c>
      <c r="E3236" s="200" t="e">
        <f>E3228/E3225</f>
        <v>#DIV/0!</v>
      </c>
      <c r="F3236" s="200" t="e">
        <f t="shared" ref="F3236:X3236" si="240">F3228/F3225</f>
        <v>#DIV/0!</v>
      </c>
      <c r="G3236" s="200" t="e">
        <f t="shared" si="240"/>
        <v>#DIV/0!</v>
      </c>
      <c r="H3236" s="200" t="e">
        <f t="shared" si="240"/>
        <v>#DIV/0!</v>
      </c>
      <c r="I3236" s="200" t="e">
        <f t="shared" si="240"/>
        <v>#DIV/0!</v>
      </c>
      <c r="J3236" s="200" t="e">
        <f t="shared" si="240"/>
        <v>#DIV/0!</v>
      </c>
      <c r="K3236" s="200" t="e">
        <f t="shared" si="240"/>
        <v>#DIV/0!</v>
      </c>
      <c r="L3236" s="200" t="e">
        <f t="shared" si="240"/>
        <v>#DIV/0!</v>
      </c>
      <c r="M3236" s="200" t="e">
        <f t="shared" si="240"/>
        <v>#DIV/0!</v>
      </c>
      <c r="N3236" s="200" t="e">
        <f t="shared" si="240"/>
        <v>#DIV/0!</v>
      </c>
      <c r="O3236" s="200" t="e">
        <f t="shared" si="240"/>
        <v>#DIV/0!</v>
      </c>
      <c r="P3236" s="200" t="e">
        <f t="shared" si="240"/>
        <v>#DIV/0!</v>
      </c>
      <c r="Q3236" s="200" t="e">
        <f t="shared" si="240"/>
        <v>#DIV/0!</v>
      </c>
      <c r="R3236" s="200" t="e">
        <f t="shared" si="240"/>
        <v>#DIV/0!</v>
      </c>
      <c r="S3236" s="200" t="e">
        <f t="shared" si="240"/>
        <v>#DIV/0!</v>
      </c>
      <c r="T3236" s="200" t="e">
        <f t="shared" si="240"/>
        <v>#DIV/0!</v>
      </c>
      <c r="U3236" s="200" t="e">
        <f t="shared" si="240"/>
        <v>#DIV/0!</v>
      </c>
      <c r="V3236" s="200">
        <f t="shared" si="240"/>
        <v>-2.2307692307692308</v>
      </c>
      <c r="W3236" s="200" t="e">
        <f t="shared" si="240"/>
        <v>#DIV/0!</v>
      </c>
      <c r="X3236" s="200" t="e">
        <f t="shared" si="240"/>
        <v>#DIV/0!</v>
      </c>
      <c r="Y3236" s="200"/>
      <c r="Z3236" s="406" t="e">
        <f>MEDIAN(E3236:X3236)</f>
        <v>#DIV/0!</v>
      </c>
    </row>
    <row r="3237" spans="1:26" s="204" customFormat="1" ht="15.75" thickBot="1" x14ac:dyDescent="0.3">
      <c r="A3237" s="683"/>
      <c r="B3237" s="688"/>
      <c r="C3237" s="193" t="s">
        <v>407</v>
      </c>
      <c r="Z3237" s="397"/>
    </row>
    <row r="3238" spans="1:26" s="204" customFormat="1" ht="15.75" thickBot="1" x14ac:dyDescent="0.3">
      <c r="A3238" s="683"/>
      <c r="B3238" s="688"/>
      <c r="C3238" s="188" t="s">
        <v>497</v>
      </c>
      <c r="D3238" s="233">
        <f t="shared" ref="D3238:X3238" si="241">D3225/D3231</f>
        <v>-8.7131367292225207E-3</v>
      </c>
      <c r="E3238" s="188" t="e">
        <f t="shared" si="241"/>
        <v>#DIV/0!</v>
      </c>
      <c r="F3238" s="188" t="e">
        <f t="shared" si="241"/>
        <v>#DIV/0!</v>
      </c>
      <c r="G3238" s="188" t="e">
        <f t="shared" si="241"/>
        <v>#DIV/0!</v>
      </c>
      <c r="H3238" s="188" t="e">
        <f t="shared" si="241"/>
        <v>#DIV/0!</v>
      </c>
      <c r="I3238" s="188" t="e">
        <f t="shared" si="241"/>
        <v>#DIV/0!</v>
      </c>
      <c r="J3238" s="188" t="e">
        <f t="shared" si="241"/>
        <v>#DIV/0!</v>
      </c>
      <c r="K3238" s="188" t="e">
        <f t="shared" si="241"/>
        <v>#DIV/0!</v>
      </c>
      <c r="L3238" s="188" t="e">
        <f t="shared" si="241"/>
        <v>#DIV/0!</v>
      </c>
      <c r="M3238" s="188" t="e">
        <f t="shared" si="241"/>
        <v>#DIV/0!</v>
      </c>
      <c r="N3238" s="188" t="e">
        <f t="shared" si="241"/>
        <v>#DIV/0!</v>
      </c>
      <c r="O3238" s="188" t="e">
        <f t="shared" si="241"/>
        <v>#DIV/0!</v>
      </c>
      <c r="P3238" s="188" t="e">
        <f t="shared" si="241"/>
        <v>#DIV/0!</v>
      </c>
      <c r="Q3238" s="188" t="e">
        <f t="shared" si="241"/>
        <v>#DIV/0!</v>
      </c>
      <c r="R3238" s="188" t="e">
        <f t="shared" si="241"/>
        <v>#DIV/0!</v>
      </c>
      <c r="S3238" s="188" t="e">
        <f t="shared" si="241"/>
        <v>#DIV/0!</v>
      </c>
      <c r="T3238" s="188" t="e">
        <f t="shared" si="241"/>
        <v>#DIV/0!</v>
      </c>
      <c r="U3238" s="188" t="e">
        <f t="shared" si="241"/>
        <v>#DIV/0!</v>
      </c>
      <c r="V3238" s="188">
        <f t="shared" si="241"/>
        <v>-8.7131367292225207E-3</v>
      </c>
      <c r="W3238" s="188" t="e">
        <f t="shared" si="241"/>
        <v>#DIV/0!</v>
      </c>
      <c r="X3238" s="188" t="e">
        <f t="shared" si="241"/>
        <v>#DIV/0!</v>
      </c>
      <c r="Y3238" s="188"/>
      <c r="Z3238" s="404"/>
    </row>
    <row r="3239" spans="1:26" s="204" customFormat="1" x14ac:dyDescent="0.25">
      <c r="A3239" s="683"/>
      <c r="B3239" s="688"/>
      <c r="C3239" s="189" t="s">
        <v>445</v>
      </c>
      <c r="D3239" s="234">
        <f>D3238/'Summary (banks)'!$D$81</f>
        <v>-0.19377685705463743</v>
      </c>
      <c r="E3239" s="230" t="e">
        <f>E3238/'Summary (banks)'!$E$81</f>
        <v>#DIV/0!</v>
      </c>
      <c r="F3239" s="230" t="e">
        <f>F3238/'Summary (banks)'!$F$81</f>
        <v>#DIV/0!</v>
      </c>
      <c r="G3239" s="230" t="e">
        <f>G3238/'Summary (banks)'!$G$81</f>
        <v>#DIV/0!</v>
      </c>
      <c r="H3239" s="230" t="e">
        <f>H3238/'Summary (banks)'!$H$81</f>
        <v>#DIV/0!</v>
      </c>
      <c r="I3239" s="230" t="e">
        <f>I3238/'Summary (banks)'!$I$81</f>
        <v>#DIV/0!</v>
      </c>
      <c r="J3239" s="230" t="e">
        <f>J3238/'Summary (banks)'!$J$81</f>
        <v>#DIV/0!</v>
      </c>
      <c r="K3239" s="230" t="e">
        <f>K3238/'Summary (banks)'!$K$81</f>
        <v>#DIV/0!</v>
      </c>
      <c r="L3239" s="230" t="e">
        <f>L3238/'Summary (banks)'!$L$81</f>
        <v>#DIV/0!</v>
      </c>
      <c r="M3239" s="230" t="e">
        <f>M3238/'Summary (banks)'!$M$81</f>
        <v>#DIV/0!</v>
      </c>
      <c r="N3239" s="230" t="e">
        <f>N3238/'Summary (banks)'!$N$81</f>
        <v>#DIV/0!</v>
      </c>
      <c r="O3239" s="230" t="e">
        <f>O3238/'Summary (banks)'!$O$81</f>
        <v>#DIV/0!</v>
      </c>
      <c r="P3239" s="230" t="e">
        <f>P3238/'Summary (banks)'!$P$81</f>
        <v>#DIV/0!</v>
      </c>
      <c r="Q3239" s="230" t="e">
        <f>Q3238/'Summary (banks)'!$Q$81</f>
        <v>#DIV/0!</v>
      </c>
      <c r="R3239" s="230" t="e">
        <f>R3238/'Summary (banks)'!$R$81</f>
        <v>#DIV/0!</v>
      </c>
      <c r="S3239" s="230" t="e">
        <f>S3238/'Summary (banks)'!$S$81</f>
        <v>#DIV/0!</v>
      </c>
      <c r="T3239" s="230" t="e">
        <f>T3238/'Summary (banks)'!$T$81</f>
        <v>#DIV/0!</v>
      </c>
      <c r="U3239" s="230" t="e">
        <f>U3238/'Summary (banks)'!$U$81</f>
        <v>#DIV/0!</v>
      </c>
      <c r="V3239" s="230">
        <f>V3238/'Summary (banks)'!$V$81</f>
        <v>-0.16808130847498942</v>
      </c>
      <c r="W3239" s="230" t="e">
        <f>W3238/'Summary (banks)'!$W$81</f>
        <v>#DIV/0!</v>
      </c>
      <c r="X3239" s="230" t="e">
        <f>X3238/'Summary (banks)'!$X$81</f>
        <v>#DIV/0!</v>
      </c>
      <c r="Z3239" s="397"/>
    </row>
    <row r="3240" spans="1:26" s="364" customFormat="1" x14ac:dyDescent="0.25">
      <c r="A3240" s="683"/>
      <c r="B3240" s="688"/>
      <c r="C3240" s="359" t="s">
        <v>446</v>
      </c>
      <c r="D3240" s="363">
        <f>D3238/'Summary (banks)'!$D$84</f>
        <v>-0.15090279224741926</v>
      </c>
      <c r="E3240" s="264" t="e">
        <f>E3238/'Summary (banks)'!$E$84</f>
        <v>#DIV/0!</v>
      </c>
      <c r="F3240" s="264" t="e">
        <f>F3238/'Summary (banks)'!$F$84</f>
        <v>#DIV/0!</v>
      </c>
      <c r="G3240" s="264" t="e">
        <f>G3238/'Summary (banks)'!$G$84</f>
        <v>#DIV/0!</v>
      </c>
      <c r="H3240" s="264" t="e">
        <f>H3238/'Summary (banks)'!$H$84</f>
        <v>#DIV/0!</v>
      </c>
      <c r="I3240" s="264" t="e">
        <f>I3238/'Summary (banks)'!$I$84</f>
        <v>#DIV/0!</v>
      </c>
      <c r="J3240" s="264" t="e">
        <f>J3238/'Summary (banks)'!$J$84</f>
        <v>#DIV/0!</v>
      </c>
      <c r="K3240" s="264" t="e">
        <f>K3238/'Summary (banks)'!$K$84</f>
        <v>#DIV/0!</v>
      </c>
      <c r="L3240" s="264" t="e">
        <f>L3238/'Summary (banks)'!$L$84</f>
        <v>#DIV/0!</v>
      </c>
      <c r="M3240" s="264" t="e">
        <f>M3238/'Summary (banks)'!$M$84</f>
        <v>#DIV/0!</v>
      </c>
      <c r="N3240" s="264" t="e">
        <f>N3238/'Summary (banks)'!$N$84</f>
        <v>#DIV/0!</v>
      </c>
      <c r="O3240" s="264" t="e">
        <f>O3238/'Summary (banks)'!$O$84</f>
        <v>#DIV/0!</v>
      </c>
      <c r="P3240" s="264" t="e">
        <f>P3238/'Summary (banks)'!$P$84</f>
        <v>#DIV/0!</v>
      </c>
      <c r="Q3240" s="264" t="e">
        <f>Q3238/'Summary (banks)'!$Q$84</f>
        <v>#DIV/0!</v>
      </c>
      <c r="R3240" s="264" t="e">
        <f>R3238/'Summary (banks)'!$R$84</f>
        <v>#DIV/0!</v>
      </c>
      <c r="S3240" s="264" t="e">
        <f>S3238/'Summary (banks)'!$S$84</f>
        <v>#DIV/0!</v>
      </c>
      <c r="T3240" s="264" t="e">
        <f>T3238/'Summary (banks)'!$T$84</f>
        <v>#DIV/0!</v>
      </c>
      <c r="U3240" s="264" t="e">
        <f>U3238/'Summary (banks)'!$U$84</f>
        <v>#DIV/0!</v>
      </c>
      <c r="V3240" s="264">
        <f>V3238/'Summary (banks)'!$V$84</f>
        <v>-0.12761598920795125</v>
      </c>
      <c r="W3240" s="264" t="e">
        <f>W3238/'Summary (banks)'!$W$84</f>
        <v>#DIV/0!</v>
      </c>
      <c r="X3240" s="264" t="e">
        <f>X3238/'Summary (banks)'!$X$84</f>
        <v>#DIV/0!</v>
      </c>
      <c r="Y3240" s="360"/>
      <c r="Z3240" s="397"/>
    </row>
    <row r="3241" spans="1:26" s="204" customFormat="1" ht="15.75" thickBot="1" x14ac:dyDescent="0.3">
      <c r="A3241" s="683"/>
      <c r="B3241" s="688"/>
      <c r="C3241" s="372" t="s">
        <v>447</v>
      </c>
      <c r="D3241" s="234">
        <f>D3238/'Summary (banks)'!$D$92</f>
        <v>-0.20861508426506559</v>
      </c>
      <c r="E3241" s="230" t="e">
        <f>E3238/'Summary (banks)'!$E$86</f>
        <v>#DIV/0!</v>
      </c>
      <c r="F3241" s="230" t="e">
        <f>F3238/'Summary (banks)'!$F$86</f>
        <v>#DIV/0!</v>
      </c>
      <c r="G3241" s="230" t="e">
        <f>G3238/'Summary (banks)'!$G$86</f>
        <v>#DIV/0!</v>
      </c>
      <c r="H3241" s="230" t="e">
        <f>H3238/'Summary (banks)'!$H$86</f>
        <v>#DIV/0!</v>
      </c>
      <c r="I3241" s="230" t="e">
        <f>I3238/'Summary (banks)'!$I$86</f>
        <v>#DIV/0!</v>
      </c>
      <c r="J3241" s="230" t="e">
        <f>J3238/'Summary (banks)'!$J$86</f>
        <v>#DIV/0!</v>
      </c>
      <c r="K3241" s="230" t="e">
        <f>K3238/'Summary (banks)'!$K$86</f>
        <v>#DIV/0!</v>
      </c>
      <c r="L3241" s="230" t="e">
        <f>L3238/'Summary (banks)'!$L$86</f>
        <v>#DIV/0!</v>
      </c>
      <c r="M3241" s="230" t="e">
        <f>M3238/'Summary (banks)'!$M$86</f>
        <v>#DIV/0!</v>
      </c>
      <c r="N3241" s="230" t="e">
        <f>N3238/'Summary (banks)'!$N$86</f>
        <v>#DIV/0!</v>
      </c>
      <c r="O3241" s="230" t="e">
        <f>O3238/'Summary (banks)'!$O$86</f>
        <v>#DIV/0!</v>
      </c>
      <c r="P3241" s="230" t="e">
        <f>P3238/'Summary (banks)'!$P$86</f>
        <v>#DIV/0!</v>
      </c>
      <c r="Q3241" s="230" t="e">
        <f>Q3238/'Summary (banks)'!$Q$86</f>
        <v>#DIV/0!</v>
      </c>
      <c r="R3241" s="230" t="e">
        <f>R3238/'Summary (banks)'!$R$86</f>
        <v>#DIV/0!</v>
      </c>
      <c r="S3241" s="230" t="e">
        <f>S3238/'Summary (banks)'!$S$86</f>
        <v>#DIV/0!</v>
      </c>
      <c r="T3241" s="230" t="e">
        <f>T3238/'Summary (banks)'!$T$86</f>
        <v>#DIV/0!</v>
      </c>
      <c r="U3241" s="230" t="e">
        <f>U3238/'Summary (banks)'!$U$86</f>
        <v>#DIV/0!</v>
      </c>
      <c r="V3241" s="230">
        <f>V3238/'Summary (banks)'!$V$86</f>
        <v>-5.5272290662675382E-2</v>
      </c>
      <c r="W3241" s="230" t="e">
        <f>W3238/'Summary (banks)'!$W$86</f>
        <v>#DIV/0!</v>
      </c>
      <c r="X3241" s="230" t="e">
        <f>X3238/'Summary (banks)'!$X$86</f>
        <v>#DIV/0!</v>
      </c>
      <c r="Z3241" s="397"/>
    </row>
    <row r="3242" spans="1:26" s="230" customFormat="1" ht="15.75" thickBot="1" x14ac:dyDescent="0.3">
      <c r="A3242" s="683"/>
      <c r="B3242" s="688"/>
      <c r="C3242" s="201" t="s">
        <v>498</v>
      </c>
      <c r="D3242" s="201">
        <f t="shared" ref="D3242:X3242" si="242">D3225/D3222</f>
        <v>-3.3505154639175257E-2</v>
      </c>
      <c r="E3242" s="201" t="e">
        <f t="shared" si="242"/>
        <v>#DIV/0!</v>
      </c>
      <c r="F3242" s="201" t="e">
        <f t="shared" si="242"/>
        <v>#DIV/0!</v>
      </c>
      <c r="G3242" s="201" t="e">
        <f t="shared" si="242"/>
        <v>#DIV/0!</v>
      </c>
      <c r="H3242" s="201" t="e">
        <f t="shared" si="242"/>
        <v>#DIV/0!</v>
      </c>
      <c r="I3242" s="201" t="e">
        <f t="shared" si="242"/>
        <v>#DIV/0!</v>
      </c>
      <c r="J3242" s="201" t="e">
        <f t="shared" si="242"/>
        <v>#DIV/0!</v>
      </c>
      <c r="K3242" s="201" t="e">
        <f t="shared" si="242"/>
        <v>#DIV/0!</v>
      </c>
      <c r="L3242" s="201" t="e">
        <f t="shared" si="242"/>
        <v>#DIV/0!</v>
      </c>
      <c r="M3242" s="201" t="e">
        <f t="shared" si="242"/>
        <v>#DIV/0!</v>
      </c>
      <c r="N3242" s="201" t="e">
        <f t="shared" si="242"/>
        <v>#DIV/0!</v>
      </c>
      <c r="O3242" s="201" t="e">
        <f t="shared" si="242"/>
        <v>#DIV/0!</v>
      </c>
      <c r="P3242" s="201" t="e">
        <f t="shared" si="242"/>
        <v>#DIV/0!</v>
      </c>
      <c r="Q3242" s="201" t="e">
        <f t="shared" si="242"/>
        <v>#DIV/0!</v>
      </c>
      <c r="R3242" s="201" t="e">
        <f t="shared" si="242"/>
        <v>#DIV/0!</v>
      </c>
      <c r="S3242" s="201" t="e">
        <f t="shared" si="242"/>
        <v>#DIV/0!</v>
      </c>
      <c r="T3242" s="201" t="e">
        <f t="shared" si="242"/>
        <v>#DIV/0!</v>
      </c>
      <c r="U3242" s="201" t="e">
        <f t="shared" si="242"/>
        <v>#DIV/0!</v>
      </c>
      <c r="V3242" s="201">
        <f t="shared" si="242"/>
        <v>-3.3505154639175257E-2</v>
      </c>
      <c r="W3242" s="201" t="e">
        <f t="shared" si="242"/>
        <v>#DIV/0!</v>
      </c>
      <c r="X3242" s="201" t="e">
        <f t="shared" si="242"/>
        <v>#DIV/0!</v>
      </c>
      <c r="Y3242" s="201"/>
      <c r="Z3242" s="407"/>
    </row>
    <row r="3243" spans="1:26" s="230" customFormat="1" x14ac:dyDescent="0.25">
      <c r="A3243" s="683"/>
      <c r="B3243" s="688"/>
      <c r="C3243" s="382" t="s">
        <v>445</v>
      </c>
      <c r="D3243" s="230">
        <f>D3242/'Summary (banks)'!$D$94</f>
        <v>-0.17349848805766635</v>
      </c>
      <c r="E3243" s="230" t="e">
        <f>E3242/'Summary (banks)'!$E$94</f>
        <v>#DIV/0!</v>
      </c>
      <c r="F3243" s="230" t="e">
        <f>F3242/'Summary (banks)'!$F$94</f>
        <v>#DIV/0!</v>
      </c>
      <c r="G3243" s="230" t="e">
        <f>G3242/'Summary (banks)'!$G$94</f>
        <v>#DIV/0!</v>
      </c>
      <c r="H3243" s="230" t="e">
        <f>H3242/'Summary (banks)'!$H$94</f>
        <v>#DIV/0!</v>
      </c>
      <c r="I3243" s="230" t="e">
        <f>I3242/'Summary (banks)'!$I$94</f>
        <v>#DIV/0!</v>
      </c>
      <c r="J3243" s="230" t="e">
        <f>J3242/'Summary (banks)'!$J$94</f>
        <v>#DIV/0!</v>
      </c>
      <c r="K3243" s="230" t="e">
        <f>K3242/'Summary (banks)'!$K$94</f>
        <v>#DIV/0!</v>
      </c>
      <c r="L3243" s="230" t="e">
        <f>L3242/'Summary (banks)'!$L$94</f>
        <v>#DIV/0!</v>
      </c>
      <c r="M3243" s="230" t="e">
        <f>M3242/'Summary (banks)'!$M$94</f>
        <v>#DIV/0!</v>
      </c>
      <c r="N3243" s="230" t="e">
        <f>N3242/'Summary (banks)'!$N$94</f>
        <v>#DIV/0!</v>
      </c>
      <c r="O3243" s="230" t="e">
        <f>O3242/'Summary (banks)'!$O$94</f>
        <v>#DIV/0!</v>
      </c>
      <c r="P3243" s="230" t="e">
        <f>P3242/'Summary (banks)'!$P$94</f>
        <v>#DIV/0!</v>
      </c>
      <c r="Q3243" s="230" t="e">
        <f>Q3242/'Summary (banks)'!$Q$94</f>
        <v>#DIV/0!</v>
      </c>
      <c r="R3243" s="230" t="e">
        <f>R3242/'Summary (banks)'!$R$94</f>
        <v>#DIV/0!</v>
      </c>
      <c r="S3243" s="230" t="e">
        <f>S3242/'Summary (banks)'!$S$94</f>
        <v>#DIV/0!</v>
      </c>
      <c r="T3243" s="230" t="e">
        <f>T3242/'Summary (banks)'!$T$94</f>
        <v>#DIV/0!</v>
      </c>
      <c r="U3243" s="230" t="e">
        <f>U3242/'Summary (banks)'!$U$94</f>
        <v>#DIV/0!</v>
      </c>
      <c r="V3243" s="230">
        <f>V3242/'Summary (banks)'!$V$94</f>
        <v>-0.16106830126374239</v>
      </c>
      <c r="W3243" s="230" t="e">
        <f>W3242/'Summary (banks)'!$W$94</f>
        <v>#DIV/0!</v>
      </c>
      <c r="X3243" s="230" t="e">
        <f>X3242/'Summary (banks)'!$X$94</f>
        <v>#DIV/0!</v>
      </c>
      <c r="Z3243" s="399"/>
    </row>
    <row r="3244" spans="1:26" s="386" customFormat="1" x14ac:dyDescent="0.25">
      <c r="A3244" s="683"/>
      <c r="B3244" s="688"/>
      <c r="C3244" s="383" t="s">
        <v>446</v>
      </c>
      <c r="D3244" s="264">
        <f>D3242/'Summary (banks)'!$D$97</f>
        <v>-0.1269004746252308</v>
      </c>
      <c r="E3244" s="264" t="e">
        <f>E3242/'Summary (banks)'!$E$97</f>
        <v>#DIV/0!</v>
      </c>
      <c r="F3244" s="264" t="e">
        <f>F3242/'Summary (banks)'!$F$97</f>
        <v>#DIV/0!</v>
      </c>
      <c r="G3244" s="264" t="e">
        <f>G3242/'Summary (banks)'!$G$97</f>
        <v>#DIV/0!</v>
      </c>
      <c r="H3244" s="264" t="e">
        <f>H3242/'Summary (banks)'!$H$97</f>
        <v>#DIV/0!</v>
      </c>
      <c r="I3244" s="264" t="e">
        <f>I3242/'Summary (banks)'!$I$97</f>
        <v>#DIV/0!</v>
      </c>
      <c r="J3244" s="264" t="e">
        <f>J3242/'Summary (banks)'!$J$97</f>
        <v>#DIV/0!</v>
      </c>
      <c r="K3244" s="264" t="e">
        <f>K3242/'Summary (banks)'!$K$97</f>
        <v>#DIV/0!</v>
      </c>
      <c r="L3244" s="264" t="e">
        <f>L3242/'Summary (banks)'!$L$97</f>
        <v>#DIV/0!</v>
      </c>
      <c r="M3244" s="264" t="e">
        <f>M3242/'Summary (banks)'!$M$97</f>
        <v>#DIV/0!</v>
      </c>
      <c r="N3244" s="264" t="e">
        <f>N3242/'Summary (banks)'!$N$97</f>
        <v>#DIV/0!</v>
      </c>
      <c r="O3244" s="264" t="e">
        <f>O3242/'Summary (banks)'!$O$97</f>
        <v>#DIV/0!</v>
      </c>
      <c r="P3244" s="264" t="e">
        <f>P3242/'Summary (banks)'!$P$97</f>
        <v>#DIV/0!</v>
      </c>
      <c r="Q3244" s="264" t="e">
        <f>Q3242/'Summary (banks)'!$Q$97</f>
        <v>#DIV/0!</v>
      </c>
      <c r="R3244" s="264" t="e">
        <f>R3242/'Summary (banks)'!$R$97</f>
        <v>#DIV/0!</v>
      </c>
      <c r="S3244" s="264" t="e">
        <f>S3242/'Summary (banks)'!$S$97</f>
        <v>#DIV/0!</v>
      </c>
      <c r="T3244" s="264" t="e">
        <f>T3242/'Summary (banks)'!$T$97</f>
        <v>#DIV/0!</v>
      </c>
      <c r="U3244" s="264" t="e">
        <f>U3242/'Summary (banks)'!$U$97</f>
        <v>#DIV/0!</v>
      </c>
      <c r="V3244" s="264">
        <f>V3242/'Summary (banks)'!$V$97</f>
        <v>-0.12828432749007179</v>
      </c>
      <c r="W3244" s="264" t="e">
        <f>W3242/'Summary (banks)'!$W$97</f>
        <v>#DIV/0!</v>
      </c>
      <c r="X3244" s="264" t="e">
        <f>X3242/'Summary (banks)'!$X$97</f>
        <v>#DIV/0!</v>
      </c>
      <c r="Y3244" s="264"/>
      <c r="Z3244" s="399"/>
    </row>
    <row r="3245" spans="1:26" s="230" customFormat="1" x14ac:dyDescent="0.25">
      <c r="A3245" s="683"/>
      <c r="B3245" s="688"/>
      <c r="C3245" s="385" t="s">
        <v>447</v>
      </c>
      <c r="D3245" s="230">
        <f>D3242/'Summary (banks)'!$D$105</f>
        <v>-0.1544392102456667</v>
      </c>
      <c r="E3245" s="230" t="e">
        <f>E3242/'Summary (banks)'!$E$99</f>
        <v>#DIV/0!</v>
      </c>
      <c r="F3245" s="230" t="e">
        <f>F3242/'Summary (banks)'!$F$99</f>
        <v>#DIV/0!</v>
      </c>
      <c r="G3245" s="230" t="e">
        <f>G3242/'Summary (banks)'!$G$99</f>
        <v>#DIV/0!</v>
      </c>
      <c r="H3245" s="230" t="e">
        <f>H3242/'Summary (banks)'!$H$99</f>
        <v>#DIV/0!</v>
      </c>
      <c r="I3245" s="230" t="e">
        <f>I3242/'Summary (banks)'!$I$99</f>
        <v>#DIV/0!</v>
      </c>
      <c r="J3245" s="230" t="e">
        <f>J3242/'Summary (banks)'!$J$99</f>
        <v>#DIV/0!</v>
      </c>
      <c r="K3245" s="230" t="e">
        <f>K3242/'Summary (banks)'!$K$99</f>
        <v>#DIV/0!</v>
      </c>
      <c r="L3245" s="230" t="e">
        <f>L3242/'Summary (banks)'!$L$99</f>
        <v>#DIV/0!</v>
      </c>
      <c r="M3245" s="230" t="e">
        <f>M3242/'Summary (banks)'!$M$99</f>
        <v>#DIV/0!</v>
      </c>
      <c r="N3245" s="230" t="e">
        <f>N3242/'Summary (banks)'!$N$99</f>
        <v>#DIV/0!</v>
      </c>
      <c r="O3245" s="230" t="e">
        <f>O3242/'Summary (banks)'!$O$99</f>
        <v>#DIV/0!</v>
      </c>
      <c r="P3245" s="230" t="e">
        <f>P3242/'Summary (banks)'!$P$99</f>
        <v>#DIV/0!</v>
      </c>
      <c r="Q3245" s="230" t="e">
        <f>Q3242/'Summary (banks)'!$Q$99</f>
        <v>#DIV/0!</v>
      </c>
      <c r="R3245" s="230" t="e">
        <f>R3242/'Summary (banks)'!$R$99</f>
        <v>#DIV/0!</v>
      </c>
      <c r="S3245" s="230" t="e">
        <f>S3242/'Summary (banks)'!$S$99</f>
        <v>#DIV/0!</v>
      </c>
      <c r="T3245" s="230" t="e">
        <f>T3242/'Summary (banks)'!$T$99</f>
        <v>#DIV/0!</v>
      </c>
      <c r="U3245" s="230" t="e">
        <f>U3242/'Summary (banks)'!$U$99</f>
        <v>#DIV/0!</v>
      </c>
      <c r="V3245" s="230">
        <f>V3242/'Summary (banks)'!$V$99</f>
        <v>-8.3454556954019349E-2</v>
      </c>
      <c r="W3245" s="230" t="e">
        <f>W3242/'Summary (banks)'!$W$99</f>
        <v>#DIV/0!</v>
      </c>
      <c r="X3245" s="230" t="e">
        <f>X3242/'Summary (banks)'!$X$99</f>
        <v>#DIV/0!</v>
      </c>
      <c r="Z3245" s="399"/>
    </row>
    <row r="3246" spans="1:26" s="51" customFormat="1" x14ac:dyDescent="0.25">
      <c r="A3246" s="423"/>
      <c r="B3246" s="423"/>
      <c r="C3246" s="424"/>
      <c r="D3246" s="425"/>
      <c r="E3246" s="426"/>
      <c r="F3246" s="426"/>
      <c r="G3246" s="426"/>
      <c r="H3246" s="426"/>
      <c r="I3246" s="426"/>
      <c r="J3246" s="426"/>
      <c r="K3246" s="426"/>
      <c r="L3246" s="426"/>
      <c r="M3246" s="426"/>
      <c r="N3246" s="426"/>
      <c r="O3246" s="426"/>
      <c r="P3246" s="426"/>
      <c r="Q3246" s="426"/>
      <c r="R3246" s="426"/>
      <c r="S3246" s="426"/>
      <c r="T3246" s="426"/>
      <c r="U3246" s="426"/>
      <c r="V3246" s="426"/>
      <c r="W3246" s="426"/>
      <c r="X3246" s="426"/>
      <c r="Y3246" s="97"/>
      <c r="Z3246" s="97"/>
    </row>
    <row r="3247" spans="1:26" s="51" customFormat="1" ht="15.75" thickBot="1" x14ac:dyDescent="0.3">
      <c r="A3247" s="423"/>
      <c r="B3247" s="423"/>
      <c r="C3247" s="424"/>
      <c r="D3247" s="425"/>
      <c r="E3247" s="426"/>
      <c r="F3247" s="426"/>
      <c r="G3247" s="426"/>
      <c r="H3247" s="426"/>
      <c r="I3247" s="426"/>
      <c r="J3247" s="426"/>
      <c r="K3247" s="426"/>
      <c r="L3247" s="426"/>
      <c r="M3247" s="426"/>
      <c r="N3247" s="426"/>
      <c r="O3247" s="426"/>
      <c r="P3247" s="426"/>
      <c r="Q3247" s="426"/>
      <c r="R3247" s="426"/>
      <c r="S3247" s="426"/>
      <c r="T3247" s="426"/>
      <c r="U3247" s="426"/>
      <c r="V3247" s="426"/>
      <c r="W3247" s="426"/>
      <c r="X3247" s="426"/>
      <c r="Y3247" s="97"/>
      <c r="Z3247" s="97"/>
    </row>
    <row r="3248" spans="1:26" s="204" customFormat="1" ht="15.75" thickBot="1" x14ac:dyDescent="0.3">
      <c r="A3248" s="682" t="s">
        <v>158</v>
      </c>
      <c r="B3248" s="684" t="s">
        <v>331</v>
      </c>
      <c r="C3248" s="188" t="s">
        <v>2</v>
      </c>
      <c r="D3248" s="203">
        <f>SUM(E3248:X3248)</f>
        <v>181.99279999999999</v>
      </c>
      <c r="E3248" s="203">
        <f>HSBC!C46</f>
        <v>182.1232</v>
      </c>
      <c r="F3248" s="203"/>
      <c r="G3248" s="203">
        <f>RBS!C36</f>
        <v>0</v>
      </c>
      <c r="H3248" s="203"/>
      <c r="I3248" s="203">
        <f>'Standard Chartered'!C49</f>
        <v>-17.130399999999998</v>
      </c>
      <c r="J3248" s="188">
        <f>'BNP Paribas'!C49</f>
        <v>17</v>
      </c>
      <c r="K3248" s="188"/>
      <c r="L3248" s="188"/>
      <c r="M3248" s="188"/>
      <c r="N3248" s="188"/>
      <c r="O3248" s="188">
        <f>'Deutsche Bank'!C45</f>
        <v>0</v>
      </c>
      <c r="P3248" s="188"/>
      <c r="Q3248" s="188"/>
      <c r="R3248" s="188"/>
      <c r="S3248" s="188"/>
      <c r="T3248" s="188"/>
      <c r="U3248" s="188"/>
      <c r="V3248" s="188"/>
      <c r="W3248" s="188"/>
      <c r="X3248" s="188"/>
      <c r="Y3248" s="188"/>
      <c r="Z3248" s="404"/>
    </row>
    <row r="3249" spans="1:26" s="23" customFormat="1" x14ac:dyDescent="0.25">
      <c r="A3249" s="683"/>
      <c r="B3249" s="685"/>
      <c r="C3249" s="189" t="s">
        <v>333</v>
      </c>
      <c r="D3249" s="230">
        <f>D3248/'Summary (banks)'!$D$3</f>
        <v>3.7262496176745664E-4</v>
      </c>
      <c r="E3249" s="230">
        <f>E3248/'Summary (banks)'!$E$3</f>
        <v>3.3779264214046823E-3</v>
      </c>
      <c r="F3249" s="230">
        <f>F3248/'Summary (banks)'!$F$3</f>
        <v>0</v>
      </c>
      <c r="G3249" s="230">
        <f>G3248/'Summary (banks)'!$G$3</f>
        <v>0</v>
      </c>
      <c r="H3249" s="230">
        <f>H3248/'Summary (banks)'!$H$3</f>
        <v>0</v>
      </c>
      <c r="I3249" s="230">
        <f>I3248/'Summary (banks)'!$I$3</f>
        <v>-1.2427235267185558E-3</v>
      </c>
      <c r="J3249" s="230">
        <f>J3248/'Summary (banks)'!$J$3</f>
        <v>3.9591969816945362E-4</v>
      </c>
      <c r="K3249" s="230">
        <f>K3248/'Summary (banks)'!$K$3</f>
        <v>0</v>
      </c>
      <c r="L3249" s="230">
        <f>L3248/'Summary (banks)'!$L$3</f>
        <v>0</v>
      </c>
      <c r="M3249" s="230">
        <f>M3248/'Summary (banks)'!$M$3</f>
        <v>0</v>
      </c>
      <c r="N3249" s="230">
        <f>N3248/'Summary (banks)'!$N$3</f>
        <v>0</v>
      </c>
      <c r="O3249" s="230">
        <f>O3248/'Summary (banks)'!$O$3</f>
        <v>0</v>
      </c>
      <c r="P3249" s="230">
        <f>P3248/'Summary (banks)'!$P$3</f>
        <v>0</v>
      </c>
      <c r="Q3249" s="230">
        <f>Q3248/'Summary (banks)'!$Q$3</f>
        <v>0</v>
      </c>
      <c r="R3249" s="230">
        <f>R3248/'Summary (banks)'!$R$3</f>
        <v>0</v>
      </c>
      <c r="S3249" s="230">
        <f>S3248/'Summary (banks)'!$S$3</f>
        <v>0</v>
      </c>
      <c r="T3249" s="230">
        <f>T3248/'Summary (banks)'!$T$3</f>
        <v>0</v>
      </c>
      <c r="U3249" s="230">
        <f>U3248/'Summary (banks)'!$U$3</f>
        <v>0</v>
      </c>
      <c r="V3249" s="230">
        <f>V3248/'Summary (banks)'!$V$3</f>
        <v>0</v>
      </c>
      <c r="W3249" s="230">
        <f>W3248/'Summary (banks)'!$W$3</f>
        <v>0</v>
      </c>
      <c r="X3249" s="230">
        <f>X3248/'Summary (banks)'!$X$3</f>
        <v>0</v>
      </c>
      <c r="Y3249" s="204"/>
      <c r="Z3249" s="397"/>
    </row>
    <row r="3250" spans="1:26" s="360" customFormat="1" ht="15.75" thickBot="1" x14ac:dyDescent="0.3">
      <c r="A3250" s="683"/>
      <c r="B3250" s="685"/>
      <c r="C3250" s="359" t="s">
        <v>334</v>
      </c>
      <c r="D3250" s="264">
        <f>D3248/'Summary (banks)'!$D$7</f>
        <v>7.0991354553215022E-4</v>
      </c>
      <c r="E3250" s="264">
        <f>E3248/'Summary (banks)'!$E$7</f>
        <v>4.5177017869523408E-3</v>
      </c>
      <c r="F3250" s="264">
        <f>F3248/'Summary (banks)'!$F$7</f>
        <v>0</v>
      </c>
      <c r="G3250" s="264">
        <f>G3248/'Summary (banks)'!$G$7</f>
        <v>0</v>
      </c>
      <c r="H3250" s="264">
        <f>H3248/'Summary (banks)'!$H$7</f>
        <v>0</v>
      </c>
      <c r="I3250" s="264">
        <f>I3248/'Summary (banks)'!$I$7</f>
        <v>-1.5505141178390729E-3</v>
      </c>
      <c r="J3250" s="264">
        <f>J3248/'Summary (banks)'!$J$7</f>
        <v>5.9372053225299477E-4</v>
      </c>
      <c r="K3250" s="264">
        <f>K3248/'Summary (banks)'!$K$7</f>
        <v>0</v>
      </c>
      <c r="L3250" s="264">
        <f>L3248/'Summary (banks)'!$L$7</f>
        <v>0</v>
      </c>
      <c r="M3250" s="264">
        <f>M3248/'Summary (banks)'!$M$7</f>
        <v>0</v>
      </c>
      <c r="N3250" s="264">
        <f>N3248/'Summary (banks)'!$N$7</f>
        <v>0</v>
      </c>
      <c r="O3250" s="264">
        <f>O3248/'Summary (banks)'!$O$7</f>
        <v>0</v>
      </c>
      <c r="P3250" s="264">
        <f>P3248/'Summary (banks)'!$P$7</f>
        <v>0</v>
      </c>
      <c r="Q3250" s="264">
        <f>Q3248/'Summary (banks)'!$Q$7</f>
        <v>0</v>
      </c>
      <c r="R3250" s="264">
        <f>R3248/'Summary (banks)'!$R$7</f>
        <v>0</v>
      </c>
      <c r="S3250" s="264">
        <f>S3248/'Summary (banks)'!$S$7</f>
        <v>0</v>
      </c>
      <c r="T3250" s="264">
        <f>T3248/'Summary (banks)'!$T$7</f>
        <v>0</v>
      </c>
      <c r="U3250" s="264">
        <f>U3248/'Summary (banks)'!$U$7</f>
        <v>0</v>
      </c>
      <c r="V3250" s="264">
        <f>V3248/'Summary (banks)'!$V$7</f>
        <v>0</v>
      </c>
      <c r="W3250" s="264">
        <f>W3248/'Summary (banks)'!$W$7</f>
        <v>0</v>
      </c>
      <c r="X3250" s="264">
        <f>X3248/'Summary (banks)'!$X$7</f>
        <v>0</v>
      </c>
      <c r="Z3250" s="397"/>
    </row>
    <row r="3251" spans="1:26" s="204" customFormat="1" ht="15.75" thickBot="1" x14ac:dyDescent="0.3">
      <c r="A3251" s="683"/>
      <c r="B3251" s="685"/>
      <c r="C3251" s="188" t="s">
        <v>6</v>
      </c>
      <c r="D3251" s="203">
        <f>SUM(E3251:X3251)</f>
        <v>60.391200000000005</v>
      </c>
      <c r="E3251" s="203">
        <f>HSBC!E46</f>
        <v>98.2744</v>
      </c>
      <c r="F3251" s="203"/>
      <c r="G3251" s="203">
        <f>RBS!E36</f>
        <v>0</v>
      </c>
      <c r="H3251" s="203"/>
      <c r="I3251" s="203">
        <f>'Standard Chartered'!E49</f>
        <v>-46.883199999999995</v>
      </c>
      <c r="J3251" s="188">
        <f>'BNP Paribas'!E49</f>
        <v>10</v>
      </c>
      <c r="K3251" s="188"/>
      <c r="L3251" s="188"/>
      <c r="M3251" s="188"/>
      <c r="N3251" s="188"/>
      <c r="O3251" s="188">
        <f>'Deutsche Bank'!E45</f>
        <v>-1</v>
      </c>
      <c r="P3251" s="188"/>
      <c r="Q3251" s="188"/>
      <c r="R3251" s="188"/>
      <c r="S3251" s="188"/>
      <c r="T3251" s="188"/>
      <c r="U3251" s="188"/>
      <c r="V3251" s="188"/>
      <c r="W3251" s="188"/>
      <c r="X3251" s="188"/>
      <c r="Y3251" s="188"/>
      <c r="Z3251" s="404"/>
    </row>
    <row r="3252" spans="1:26" s="23" customFormat="1" x14ac:dyDescent="0.25">
      <c r="A3252" s="683"/>
      <c r="B3252" s="685"/>
      <c r="C3252" s="189" t="s">
        <v>335</v>
      </c>
      <c r="D3252" s="230">
        <f>D3251/'Summary (banks)'!$D$29</f>
        <v>6.4028815080808535E-4</v>
      </c>
      <c r="E3252" s="230">
        <f>E3251/'Summary (banks)'!$E$29</f>
        <v>5.777283086871257E-3</v>
      </c>
      <c r="F3252" s="230">
        <f>F3251/'Summary (banks)'!$F$29</f>
        <v>0</v>
      </c>
      <c r="G3252" s="230">
        <f>G3251/'Summary (banks)'!$G$29</f>
        <v>0</v>
      </c>
      <c r="H3252" s="230">
        <f>H3251/'Summary (banks)'!$H$29</f>
        <v>0</v>
      </c>
      <c r="I3252" s="230">
        <f>I3251/'Summary (banks)'!$I$29</f>
        <v>3.4143138542350612E-2</v>
      </c>
      <c r="J3252" s="230">
        <f>J3251/'Summary (banks)'!$J$29</f>
        <v>1.0214504596527069E-3</v>
      </c>
      <c r="K3252" s="230">
        <f>K3251/'Summary (banks)'!$K$29</f>
        <v>0</v>
      </c>
      <c r="L3252" s="230">
        <f>L3251/'Summary (banks)'!$L$29</f>
        <v>0</v>
      </c>
      <c r="M3252" s="230">
        <f>M3251/'Summary (banks)'!$M$29</f>
        <v>0</v>
      </c>
      <c r="N3252" s="230">
        <f>N3251/'Summary (banks)'!$N$29</f>
        <v>0</v>
      </c>
      <c r="O3252" s="230">
        <f>O3251/'Summary (banks)'!$O$29</f>
        <v>2.0008003201280514E-4</v>
      </c>
      <c r="P3252" s="230">
        <f>P3251/'Summary (banks)'!$P$29</f>
        <v>0</v>
      </c>
      <c r="Q3252" s="230">
        <f>Q3251/'Summary (banks)'!$Q$29</f>
        <v>0</v>
      </c>
      <c r="R3252" s="230">
        <f>R3251/'Summary (banks)'!$R$29</f>
        <v>0</v>
      </c>
      <c r="S3252" s="230">
        <f>S3251/'Summary (banks)'!$S$29</f>
        <v>0</v>
      </c>
      <c r="T3252" s="230">
        <f>T3251/'Summary (banks)'!$T$29</f>
        <v>0</v>
      </c>
      <c r="U3252" s="230">
        <f>U3251/'Summary (banks)'!$U$29</f>
        <v>0</v>
      </c>
      <c r="V3252" s="230">
        <f>V3251/'Summary (banks)'!$V$29</f>
        <v>0</v>
      </c>
      <c r="W3252" s="230">
        <f>W3251/'Summary (banks)'!$W$29</f>
        <v>0</v>
      </c>
      <c r="X3252" s="230">
        <f>X3251/'Summary (banks)'!$X$29</f>
        <v>0</v>
      </c>
      <c r="Y3252" s="204"/>
      <c r="Z3252" s="397"/>
    </row>
    <row r="3253" spans="1:26" s="360" customFormat="1" ht="15.75" thickBot="1" x14ac:dyDescent="0.3">
      <c r="A3253" s="683"/>
      <c r="B3253" s="685"/>
      <c r="C3253" s="359" t="s">
        <v>336</v>
      </c>
      <c r="D3253" s="264">
        <f>D3251/'Summary (banks)'!$D$33</f>
        <v>8.9222941116416383E-4</v>
      </c>
      <c r="E3253" s="264">
        <f>E3251/'Summary (banks)'!$E$33</f>
        <v>5.6185567010309271E-3</v>
      </c>
      <c r="F3253" s="264">
        <f>F3251/'Summary (banks)'!$F$33</f>
        <v>0</v>
      </c>
      <c r="G3253" s="264">
        <f>G3251/'Summary (banks)'!$G$33</f>
        <v>0</v>
      </c>
      <c r="H3253" s="264">
        <f>H3251/'Summary (banks)'!$H$33</f>
        <v>0</v>
      </c>
      <c r="I3253" s="264">
        <f>I3251/'Summary (banks)'!$I$33</f>
        <v>-0.17105263157894768</v>
      </c>
      <c r="J3253" s="264">
        <f>J3251/'Summary (banks)'!$J$33</f>
        <v>1.2746972594008922E-3</v>
      </c>
      <c r="K3253" s="264">
        <f>K3251/'Summary (banks)'!$K$33</f>
        <v>0</v>
      </c>
      <c r="L3253" s="264">
        <f>L3251/'Summary (banks)'!$L$33</f>
        <v>0</v>
      </c>
      <c r="M3253" s="264">
        <f>M3251/'Summary (banks)'!$M$33</f>
        <v>0</v>
      </c>
      <c r="N3253" s="264">
        <f>N3251/'Summary (banks)'!$N$33</f>
        <v>0</v>
      </c>
      <c r="O3253" s="264">
        <f>O3251/'Summary (banks)'!$O$33</f>
        <v>1.3315579227696406E-3</v>
      </c>
      <c r="P3253" s="264">
        <f>P3251/'Summary (banks)'!$P$33</f>
        <v>0</v>
      </c>
      <c r="Q3253" s="264">
        <f>Q3251/'Summary (banks)'!$Q$33</f>
        <v>0</v>
      </c>
      <c r="R3253" s="264">
        <f>R3251/'Summary (banks)'!$R$33</f>
        <v>0</v>
      </c>
      <c r="S3253" s="264">
        <f>S3251/'Summary (banks)'!$S$33</f>
        <v>0</v>
      </c>
      <c r="T3253" s="264">
        <f>T3251/'Summary (banks)'!$T$33</f>
        <v>0</v>
      </c>
      <c r="U3253" s="264">
        <f>U3251/'Summary (banks)'!$U$33</f>
        <v>0</v>
      </c>
      <c r="V3253" s="264">
        <f>V3251/'Summary (banks)'!$V$33</f>
        <v>0</v>
      </c>
      <c r="W3253" s="264">
        <f>W3251/'Summary (banks)'!$W$33</f>
        <v>0</v>
      </c>
      <c r="X3253" s="264">
        <f>X3251/'Summary (banks)'!$X$33</f>
        <v>0</v>
      </c>
      <c r="Z3253" s="397"/>
    </row>
    <row r="3254" spans="1:26" s="204" customFormat="1" ht="15.75" thickBot="1" x14ac:dyDescent="0.3">
      <c r="A3254" s="683"/>
      <c r="B3254" s="685"/>
      <c r="C3254" s="188" t="s">
        <v>400</v>
      </c>
      <c r="D3254" s="203">
        <f>SUM(E3254:X3254)</f>
        <v>9.1143999999999998</v>
      </c>
      <c r="E3254" s="203">
        <f>HSBC!F46</f>
        <v>8.1143999999999998</v>
      </c>
      <c r="F3254" s="203"/>
      <c r="G3254" s="203">
        <f>RBS!F36</f>
        <v>0</v>
      </c>
      <c r="H3254" s="203"/>
      <c r="I3254" s="203">
        <f>'Standard Chartered'!F49</f>
        <v>0</v>
      </c>
      <c r="J3254" s="188">
        <f>'BNP Paribas'!F49</f>
        <v>1</v>
      </c>
      <c r="K3254" s="188"/>
      <c r="L3254" s="188"/>
      <c r="M3254" s="188"/>
      <c r="N3254" s="188"/>
      <c r="O3254" s="188">
        <f>'Deutsche Bank'!F45</f>
        <v>0</v>
      </c>
      <c r="P3254" s="188"/>
      <c r="Q3254" s="188"/>
      <c r="R3254" s="188"/>
      <c r="S3254" s="188"/>
      <c r="T3254" s="188"/>
      <c r="U3254" s="188"/>
      <c r="V3254" s="188"/>
      <c r="W3254" s="188"/>
      <c r="X3254" s="188"/>
      <c r="Y3254" s="188"/>
      <c r="Z3254" s="404"/>
    </row>
    <row r="3255" spans="1:26" s="23" customFormat="1" x14ac:dyDescent="0.25">
      <c r="A3255" s="683"/>
      <c r="B3255" s="685"/>
      <c r="C3255" s="189" t="s">
        <v>401</v>
      </c>
      <c r="D3255" s="230">
        <f>D3254/'Summary (banks)'!$D$42</f>
        <v>3.2671163913555951E-4</v>
      </c>
      <c r="E3255" s="230">
        <f>E3254/'Summary (banks)'!$E$42</f>
        <v>2.6745913818722144E-3</v>
      </c>
      <c r="F3255" s="230">
        <f>F3254/'Summary (banks)'!$F$42</f>
        <v>0</v>
      </c>
      <c r="G3255" s="230">
        <f>G3254/'Summary (banks)'!$G$42</f>
        <v>0</v>
      </c>
      <c r="H3255" s="230">
        <f>H3254/'Summary (banks)'!$H$42</f>
        <v>0</v>
      </c>
      <c r="I3255" s="230">
        <f>I3254/'Summary (banks)'!$I$42</f>
        <v>0</v>
      </c>
      <c r="J3255" s="230">
        <f>J3254/'Summary (banks)'!$J$42</f>
        <v>2.9985007496251872E-4</v>
      </c>
      <c r="K3255" s="230">
        <f>K3254/'Summary (banks)'!$K$42</f>
        <v>0</v>
      </c>
      <c r="L3255" s="230">
        <f>L3254/'Summary (banks)'!$L$42</f>
        <v>0</v>
      </c>
      <c r="M3255" s="230">
        <f>M3254/'Summary (banks)'!$M$42</f>
        <v>0</v>
      </c>
      <c r="N3255" s="230">
        <f>N3254/'Summary (banks)'!$N$42</f>
        <v>0</v>
      </c>
      <c r="O3255" s="230">
        <f>O3254/'Summary (banks)'!$O$42</f>
        <v>0</v>
      </c>
      <c r="P3255" s="230">
        <f>P3254/'Summary (banks)'!$P$42</f>
        <v>0</v>
      </c>
      <c r="Q3255" s="230">
        <f>Q3254/'Summary (banks)'!$Q$42</f>
        <v>0</v>
      </c>
      <c r="R3255" s="230">
        <f>R3254/'Summary (banks)'!$R$42</f>
        <v>0</v>
      </c>
      <c r="S3255" s="230">
        <f>S3254/'Summary (banks)'!$S$42</f>
        <v>0</v>
      </c>
      <c r="T3255" s="230">
        <f>T3254/'Summary (banks)'!$T$42</f>
        <v>0</v>
      </c>
      <c r="U3255" s="230">
        <f>U3254/'Summary (banks)'!$U$42</f>
        <v>0</v>
      </c>
      <c r="V3255" s="230">
        <f>V3254/'Summary (banks)'!$V$42</f>
        <v>0</v>
      </c>
      <c r="W3255" s="230">
        <f>W3254/'Summary (banks)'!$W$42</f>
        <v>0</v>
      </c>
      <c r="X3255" s="230">
        <f>X3254/'Summary (banks)'!$X$42</f>
        <v>0</v>
      </c>
      <c r="Y3255" s="204"/>
      <c r="Z3255" s="397"/>
    </row>
    <row r="3256" spans="1:26" s="360" customFormat="1" ht="15.75" thickBot="1" x14ac:dyDescent="0.3">
      <c r="A3256" s="683"/>
      <c r="B3256" s="685"/>
      <c r="C3256" s="359" t="s">
        <v>402</v>
      </c>
      <c r="D3256" s="264">
        <f>D3254/'Summary (banks)'!$D$46</f>
        <v>4.8907134141319361E-4</v>
      </c>
      <c r="E3256" s="264">
        <f>E3254/'Summary (banks)'!$E$46</f>
        <v>2.7769207034865789E-3</v>
      </c>
      <c r="F3256" s="264">
        <f>F3254/'Summary (banks)'!$F$46</f>
        <v>0</v>
      </c>
      <c r="G3256" s="264">
        <f>G3254/'Summary (banks)'!$G$46</f>
        <v>0</v>
      </c>
      <c r="H3256" s="264">
        <f>H3254/'Summary (banks)'!$H$46</f>
        <v>0</v>
      </c>
      <c r="I3256" s="264">
        <f>I3254/'Summary (banks)'!$I$46</f>
        <v>0</v>
      </c>
      <c r="J3256" s="264">
        <f>J3254/'Summary (banks)'!$J$46</f>
        <v>4.6360686138154843E-4</v>
      </c>
      <c r="K3256" s="264">
        <f>K3254/'Summary (banks)'!$K$46</f>
        <v>0</v>
      </c>
      <c r="L3256" s="264">
        <f>L3254/'Summary (banks)'!$L$46</f>
        <v>0</v>
      </c>
      <c r="M3256" s="264">
        <f>M3254/'Summary (banks)'!$M$46</f>
        <v>0</v>
      </c>
      <c r="N3256" s="264">
        <f>N3254/'Summary (banks)'!$N$46</f>
        <v>0</v>
      </c>
      <c r="O3256" s="264">
        <f>O3254/'Summary (banks)'!$O$46</f>
        <v>0</v>
      </c>
      <c r="P3256" s="264">
        <f>P3254/'Summary (banks)'!$P$46</f>
        <v>0</v>
      </c>
      <c r="Q3256" s="264">
        <f>Q3254/'Summary (banks)'!$Q$46</f>
        <v>0</v>
      </c>
      <c r="R3256" s="264">
        <f>R3254/'Summary (banks)'!$R$46</f>
        <v>0</v>
      </c>
      <c r="S3256" s="264">
        <f>S3254/'Summary (banks)'!$S$46</f>
        <v>0</v>
      </c>
      <c r="T3256" s="264">
        <f>T3254/'Summary (banks)'!$T$46</f>
        <v>0</v>
      </c>
      <c r="U3256" s="264">
        <f>U3254/'Summary (banks)'!$U$46</f>
        <v>0</v>
      </c>
      <c r="V3256" s="264">
        <f>V3254/'Summary (banks)'!$V$46</f>
        <v>0</v>
      </c>
      <c r="W3256" s="264">
        <f>W3254/'Summary (banks)'!$W$46</f>
        <v>0</v>
      </c>
      <c r="X3256" s="264">
        <f>X3254/'Summary (banks)'!$X$46</f>
        <v>0</v>
      </c>
      <c r="Z3256" s="397"/>
    </row>
    <row r="3257" spans="1:26" s="204" customFormat="1" ht="15.75" thickBot="1" x14ac:dyDescent="0.3">
      <c r="A3257" s="683"/>
      <c r="B3257" s="685"/>
      <c r="C3257" s="188" t="s">
        <v>3</v>
      </c>
      <c r="D3257" s="188">
        <f>SUM(E3257:X3257)</f>
        <v>481</v>
      </c>
      <c r="E3257" s="188">
        <f>HSBC!D46</f>
        <v>339</v>
      </c>
      <c r="F3257" s="188"/>
      <c r="G3257" s="188">
        <f>RBS!D36</f>
        <v>3</v>
      </c>
      <c r="H3257" s="188"/>
      <c r="I3257" s="188">
        <f>'Standard Chartered'!D49</f>
        <v>108</v>
      </c>
      <c r="J3257" s="188">
        <f>'BNP Paribas'!D49</f>
        <v>28</v>
      </c>
      <c r="K3257" s="188"/>
      <c r="L3257" s="188"/>
      <c r="M3257" s="188"/>
      <c r="N3257" s="188"/>
      <c r="O3257" s="188">
        <f>'Deutsche Bank'!D45</f>
        <v>3</v>
      </c>
      <c r="P3257" s="188"/>
      <c r="Q3257" s="188"/>
      <c r="R3257" s="188"/>
      <c r="S3257" s="188"/>
      <c r="T3257" s="188"/>
      <c r="U3257" s="188"/>
      <c r="V3257" s="188"/>
      <c r="W3257" s="188"/>
      <c r="X3257" s="188"/>
      <c r="Y3257" s="188"/>
      <c r="Z3257" s="404"/>
    </row>
    <row r="3258" spans="1:26" s="23" customFormat="1" x14ac:dyDescent="0.25">
      <c r="A3258" s="683"/>
      <c r="B3258" s="685"/>
      <c r="C3258" s="189" t="s">
        <v>337</v>
      </c>
      <c r="D3258" s="230">
        <f>D3257/'Summary (banks)'!$D$16</f>
        <v>2.2930815679147833E-4</v>
      </c>
      <c r="E3258" s="230">
        <f>E3257/'Summary (banks)'!$E$16</f>
        <v>1.309112815403508E-3</v>
      </c>
      <c r="F3258" s="230">
        <f>F3257/'Summary (banks)'!$F$16</f>
        <v>0</v>
      </c>
      <c r="G3258" s="230">
        <f>G3257/'Summary (banks)'!$G$16</f>
        <v>3.2665860908764253E-5</v>
      </c>
      <c r="H3258" s="230">
        <f>H3257/'Summary (banks)'!$H$16</f>
        <v>0</v>
      </c>
      <c r="I3258" s="230">
        <f>I3257/'Summary (banks)'!$I$16</f>
        <v>1.2368583797155227E-3</v>
      </c>
      <c r="J3258" s="230">
        <f>J3257/'Summary (banks)'!$J$16</f>
        <v>1.5422663604166322E-4</v>
      </c>
      <c r="K3258" s="230">
        <f>K3257/'Summary (banks)'!$K$16</f>
        <v>0</v>
      </c>
      <c r="L3258" s="230">
        <f>L3257/'Summary (banks)'!$L$16</f>
        <v>0</v>
      </c>
      <c r="M3258" s="230">
        <f>M3257/'Summary (banks)'!$M$16</f>
        <v>0</v>
      </c>
      <c r="N3258" s="230">
        <f>N3257/'Summary (banks)'!$N$16</f>
        <v>0</v>
      </c>
      <c r="O3258" s="230">
        <f>O3257/'Summary (banks)'!$O$16</f>
        <v>2.9672123040403542E-5</v>
      </c>
      <c r="P3258" s="230">
        <f>P3257/'Summary (banks)'!$P$16</f>
        <v>0</v>
      </c>
      <c r="Q3258" s="230">
        <f>Q3257/'Summary (banks)'!$Q$16</f>
        <v>0</v>
      </c>
      <c r="R3258" s="230">
        <f>R3257/'Summary (banks)'!$R$16</f>
        <v>0</v>
      </c>
      <c r="S3258" s="230">
        <f>S3257/'Summary (banks)'!$S$16</f>
        <v>0</v>
      </c>
      <c r="T3258" s="230">
        <f>T3257/'Summary (banks)'!$T$16</f>
        <v>0</v>
      </c>
      <c r="U3258" s="230">
        <f>U3257/'Summary (banks)'!$U$16</f>
        <v>0</v>
      </c>
      <c r="V3258" s="230">
        <f>V3257/'Summary (banks)'!$V$16</f>
        <v>0</v>
      </c>
      <c r="W3258" s="230">
        <f>W3257/'Summary (banks)'!$W$16</f>
        <v>0</v>
      </c>
      <c r="X3258" s="230">
        <f>X3257/'Summary (banks)'!$X$16</f>
        <v>0</v>
      </c>
      <c r="Y3258" s="204"/>
      <c r="Z3258" s="397"/>
    </row>
    <row r="3259" spans="1:26" s="365" customFormat="1" ht="15.75" thickBot="1" x14ac:dyDescent="0.3">
      <c r="A3259" s="683"/>
      <c r="B3259" s="685"/>
      <c r="C3259" s="359" t="s">
        <v>338</v>
      </c>
      <c r="D3259" s="264">
        <f>D3257/'Summary (banks)'!$D$20</f>
        <v>4.103223803133976E-4</v>
      </c>
      <c r="E3259" s="264">
        <f>E3257/'Summary (banks)'!$E$20</f>
        <v>1.5811935912684531E-3</v>
      </c>
      <c r="F3259" s="264">
        <f>F3257/'Summary (banks)'!$F$20</f>
        <v>0</v>
      </c>
      <c r="G3259" s="264">
        <f>G3257/'Summary (banks)'!$G$20</f>
        <v>1.1000293341155764E-4</v>
      </c>
      <c r="H3259" s="264">
        <f>H3257/'Summary (banks)'!$H$20</f>
        <v>0</v>
      </c>
      <c r="I3259" s="264">
        <f>I3257/'Summary (banks)'!$I$20</f>
        <v>1.2636751886737261E-3</v>
      </c>
      <c r="J3259" s="264">
        <f>J3257/'Summary (banks)'!$J$20</f>
        <v>2.2477321987637473E-4</v>
      </c>
      <c r="K3259" s="264">
        <f>K3257/'Summary (banks)'!$K$20</f>
        <v>0</v>
      </c>
      <c r="L3259" s="264">
        <f>L3257/'Summary (banks)'!$L$20</f>
        <v>0</v>
      </c>
      <c r="M3259" s="264">
        <f>M3257/'Summary (banks)'!$M$20</f>
        <v>0</v>
      </c>
      <c r="N3259" s="264">
        <f>N3257/'Summary (banks)'!$N$20</f>
        <v>0</v>
      </c>
      <c r="O3259" s="264">
        <f>O3257/'Summary (banks)'!$O$20</f>
        <v>5.4202500542025004E-5</v>
      </c>
      <c r="P3259" s="264">
        <f>P3257/'Summary (banks)'!$P$20</f>
        <v>0</v>
      </c>
      <c r="Q3259" s="264">
        <f>Q3257/'Summary (banks)'!$Q$20</f>
        <v>0</v>
      </c>
      <c r="R3259" s="264">
        <f>R3257/'Summary (banks)'!$R$20</f>
        <v>0</v>
      </c>
      <c r="S3259" s="264">
        <f>S3257/'Summary (banks)'!$S$20</f>
        <v>0</v>
      </c>
      <c r="T3259" s="264">
        <f>T3257/'Summary (banks)'!$T$20</f>
        <v>0</v>
      </c>
      <c r="U3259" s="264">
        <f>U3257/'Summary (banks)'!$U$20</f>
        <v>0</v>
      </c>
      <c r="V3259" s="264">
        <f>V3257/'Summary (banks)'!$V$20</f>
        <v>0</v>
      </c>
      <c r="W3259" s="264">
        <f>W3257/'Summary (banks)'!$W$20</f>
        <v>0</v>
      </c>
      <c r="X3259" s="264">
        <f>X3257/'Summary (banks)'!$X$20</f>
        <v>0</v>
      </c>
      <c r="Y3259" s="360"/>
      <c r="Z3259" s="397"/>
    </row>
    <row r="3260" spans="1:26" s="230" customFormat="1" ht="15" customHeight="1" thickTop="1" thickBot="1" x14ac:dyDescent="0.3">
      <c r="A3260" s="683"/>
      <c r="B3260" s="685"/>
      <c r="C3260" s="190" t="s">
        <v>405</v>
      </c>
      <c r="D3260" s="188"/>
      <c r="E3260" s="190"/>
      <c r="F3260" s="190"/>
      <c r="G3260" s="190"/>
      <c r="H3260" s="188"/>
      <c r="I3260" s="188"/>
      <c r="J3260" s="190"/>
      <c r="K3260" s="190"/>
      <c r="L3260" s="190"/>
      <c r="M3260" s="190"/>
      <c r="N3260" s="190"/>
      <c r="O3260" s="190"/>
      <c r="P3260" s="188"/>
      <c r="Q3260" s="188"/>
      <c r="R3260" s="190"/>
      <c r="S3260" s="190"/>
      <c r="T3260" s="188"/>
      <c r="U3260" s="188"/>
      <c r="V3260" s="188"/>
      <c r="W3260" s="188"/>
      <c r="X3260" s="188"/>
      <c r="Y3260" s="190"/>
      <c r="Z3260" s="405"/>
    </row>
    <row r="3261" spans="1:26" s="204" customFormat="1" ht="15.75" thickBot="1" x14ac:dyDescent="0.3">
      <c r="A3261" s="683"/>
      <c r="B3261" s="686"/>
      <c r="C3261" s="191" t="s">
        <v>406</v>
      </c>
      <c r="D3261" s="192"/>
      <c r="E3261" s="192"/>
      <c r="F3261" s="192"/>
      <c r="G3261" s="192"/>
      <c r="H3261" s="192"/>
      <c r="I3261" s="192"/>
      <c r="J3261" s="192"/>
      <c r="K3261" s="192"/>
      <c r="L3261" s="192"/>
      <c r="M3261" s="192"/>
      <c r="N3261" s="192"/>
      <c r="O3261" s="192"/>
      <c r="P3261" s="192"/>
      <c r="Q3261" s="192"/>
      <c r="R3261" s="192"/>
      <c r="S3261" s="192"/>
      <c r="T3261" s="192"/>
      <c r="U3261" s="192"/>
      <c r="V3261" s="192"/>
      <c r="W3261" s="192"/>
      <c r="X3261" s="192"/>
      <c r="Y3261" s="192"/>
      <c r="Z3261" s="398"/>
    </row>
    <row r="3262" spans="1:26" s="23" customFormat="1" ht="16.5" thickTop="1" thickBot="1" x14ac:dyDescent="0.3">
      <c r="A3262" s="683"/>
      <c r="B3262" s="687" t="s">
        <v>82</v>
      </c>
      <c r="C3262" s="200" t="s">
        <v>91</v>
      </c>
      <c r="D3262" s="200">
        <f>D3254/D3251</f>
        <v>0.15092265098226229</v>
      </c>
      <c r="E3262" s="200">
        <f>E3254/E3251</f>
        <v>8.2568807339449546E-2</v>
      </c>
      <c r="F3262" s="200" t="e">
        <f t="shared" ref="F3262:X3262" si="243">F3254/F3251</f>
        <v>#DIV/0!</v>
      </c>
      <c r="G3262" s="200" t="e">
        <f t="shared" si="243"/>
        <v>#DIV/0!</v>
      </c>
      <c r="H3262" s="200" t="e">
        <f t="shared" si="243"/>
        <v>#DIV/0!</v>
      </c>
      <c r="I3262" s="200">
        <f t="shared" si="243"/>
        <v>0</v>
      </c>
      <c r="J3262" s="200">
        <f t="shared" si="243"/>
        <v>0.1</v>
      </c>
      <c r="K3262" s="200" t="e">
        <f t="shared" si="243"/>
        <v>#DIV/0!</v>
      </c>
      <c r="L3262" s="200" t="e">
        <f t="shared" si="243"/>
        <v>#DIV/0!</v>
      </c>
      <c r="M3262" s="200" t="e">
        <f t="shared" si="243"/>
        <v>#DIV/0!</v>
      </c>
      <c r="N3262" s="200" t="e">
        <f t="shared" si="243"/>
        <v>#DIV/0!</v>
      </c>
      <c r="O3262" s="200">
        <f t="shared" si="243"/>
        <v>0</v>
      </c>
      <c r="P3262" s="200" t="e">
        <f t="shared" si="243"/>
        <v>#DIV/0!</v>
      </c>
      <c r="Q3262" s="200" t="e">
        <f t="shared" si="243"/>
        <v>#DIV/0!</v>
      </c>
      <c r="R3262" s="200" t="e">
        <f t="shared" si="243"/>
        <v>#DIV/0!</v>
      </c>
      <c r="S3262" s="200" t="e">
        <f t="shared" si="243"/>
        <v>#DIV/0!</v>
      </c>
      <c r="T3262" s="200" t="e">
        <f t="shared" si="243"/>
        <v>#DIV/0!</v>
      </c>
      <c r="U3262" s="200" t="e">
        <f t="shared" si="243"/>
        <v>#DIV/0!</v>
      </c>
      <c r="V3262" s="200" t="e">
        <f t="shared" si="243"/>
        <v>#DIV/0!</v>
      </c>
      <c r="W3262" s="200" t="e">
        <f t="shared" si="243"/>
        <v>#DIV/0!</v>
      </c>
      <c r="X3262" s="200" t="e">
        <f t="shared" si="243"/>
        <v>#DIV/0!</v>
      </c>
      <c r="Y3262" s="200"/>
      <c r="Z3262" s="406" t="e">
        <f>MEDIAN(E3262:X3262)</f>
        <v>#DIV/0!</v>
      </c>
    </row>
    <row r="3263" spans="1:26" s="204" customFormat="1" ht="15.75" thickBot="1" x14ac:dyDescent="0.3">
      <c r="A3263" s="683"/>
      <c r="B3263" s="688"/>
      <c r="C3263" s="193" t="s">
        <v>407</v>
      </c>
      <c r="Z3263" s="397"/>
    </row>
    <row r="3264" spans="1:26" s="204" customFormat="1" ht="15.75" thickBot="1" x14ac:dyDescent="0.3">
      <c r="A3264" s="683"/>
      <c r="B3264" s="688"/>
      <c r="C3264" s="188" t="s">
        <v>497</v>
      </c>
      <c r="D3264" s="233">
        <f t="shared" ref="D3264:X3264" si="244">D3251/D3257</f>
        <v>0.12555343035343036</v>
      </c>
      <c r="E3264" s="188">
        <f t="shared" si="244"/>
        <v>0.28989498525073748</v>
      </c>
      <c r="F3264" s="188" t="e">
        <f t="shared" si="244"/>
        <v>#DIV/0!</v>
      </c>
      <c r="G3264" s="188">
        <f t="shared" si="244"/>
        <v>0</v>
      </c>
      <c r="H3264" s="188" t="e">
        <f t="shared" si="244"/>
        <v>#DIV/0!</v>
      </c>
      <c r="I3264" s="188">
        <f t="shared" si="244"/>
        <v>-0.43410370370370366</v>
      </c>
      <c r="J3264" s="188">
        <f t="shared" si="244"/>
        <v>0.35714285714285715</v>
      </c>
      <c r="K3264" s="188" t="e">
        <f t="shared" si="244"/>
        <v>#DIV/0!</v>
      </c>
      <c r="L3264" s="188" t="e">
        <f t="shared" si="244"/>
        <v>#DIV/0!</v>
      </c>
      <c r="M3264" s="188" t="e">
        <f t="shared" si="244"/>
        <v>#DIV/0!</v>
      </c>
      <c r="N3264" s="188" t="e">
        <f t="shared" si="244"/>
        <v>#DIV/0!</v>
      </c>
      <c r="O3264" s="188">
        <f t="shared" si="244"/>
        <v>-0.33333333333333331</v>
      </c>
      <c r="P3264" s="188" t="e">
        <f t="shared" si="244"/>
        <v>#DIV/0!</v>
      </c>
      <c r="Q3264" s="188" t="e">
        <f t="shared" si="244"/>
        <v>#DIV/0!</v>
      </c>
      <c r="R3264" s="188" t="e">
        <f t="shared" si="244"/>
        <v>#DIV/0!</v>
      </c>
      <c r="S3264" s="188" t="e">
        <f t="shared" si="244"/>
        <v>#DIV/0!</v>
      </c>
      <c r="T3264" s="188" t="e">
        <f t="shared" si="244"/>
        <v>#DIV/0!</v>
      </c>
      <c r="U3264" s="188" t="e">
        <f t="shared" si="244"/>
        <v>#DIV/0!</v>
      </c>
      <c r="V3264" s="188" t="e">
        <f t="shared" si="244"/>
        <v>#DIV/0!</v>
      </c>
      <c r="W3264" s="188" t="e">
        <f t="shared" si="244"/>
        <v>#DIV/0!</v>
      </c>
      <c r="X3264" s="188" t="e">
        <f t="shared" si="244"/>
        <v>#DIV/0!</v>
      </c>
      <c r="Y3264" s="188"/>
      <c r="Z3264" s="404"/>
    </row>
    <row r="3265" spans="1:26" s="204" customFormat="1" x14ac:dyDescent="0.25">
      <c r="A3265" s="683"/>
      <c r="B3265" s="688"/>
      <c r="C3265" s="189" t="s">
        <v>445</v>
      </c>
      <c r="D3265" s="234">
        <f>D3264/'Summary (banks)'!$D$81</f>
        <v>2.7922606843433497</v>
      </c>
      <c r="E3265" s="230">
        <f>E3264/'Summary (banks)'!$E$81</f>
        <v>4.4131285087836565</v>
      </c>
      <c r="F3265" s="230" t="e">
        <f>F3264/'Summary (banks)'!$F$81</f>
        <v>#DIV/0!</v>
      </c>
      <c r="G3265" s="230">
        <f>G3264/'Summary (banks)'!$G$81</f>
        <v>0</v>
      </c>
      <c r="H3265" s="230" t="e">
        <f>H3264/'Summary (banks)'!$H$81</f>
        <v>#DIV/0!</v>
      </c>
      <c r="I3265" s="230">
        <f>I3264/'Summary (banks)'!$I$81</f>
        <v>27.604727511490466</v>
      </c>
      <c r="J3265" s="230">
        <f>J3264/'Summary (banks)'!$J$81</f>
        <v>6.6230483000145925</v>
      </c>
      <c r="K3265" s="230" t="e">
        <f>K3264/'Summary (banks)'!$K$81</f>
        <v>#DIV/0!</v>
      </c>
      <c r="L3265" s="230" t="e">
        <f>L3264/'Summary (banks)'!$L$81</f>
        <v>#DIV/0!</v>
      </c>
      <c r="M3265" s="230" t="e">
        <f>M3264/'Summary (banks)'!$M$81</f>
        <v>#DIV/0!</v>
      </c>
      <c r="N3265" s="230" t="e">
        <f>N3264/'Summary (banks)'!$N$81</f>
        <v>#DIV/0!</v>
      </c>
      <c r="O3265" s="230">
        <f>O3264/'Summary (banks)'!$O$81</f>
        <v>6.7430305455515533</v>
      </c>
      <c r="P3265" s="230" t="e">
        <f>P3264/'Summary (banks)'!$P$81</f>
        <v>#DIV/0!</v>
      </c>
      <c r="Q3265" s="230" t="e">
        <f>Q3264/'Summary (banks)'!$Q$81</f>
        <v>#DIV/0!</v>
      </c>
      <c r="R3265" s="230" t="e">
        <f>R3264/'Summary (banks)'!$R$81</f>
        <v>#DIV/0!</v>
      </c>
      <c r="S3265" s="230" t="e">
        <f>S3264/'Summary (banks)'!$S$81</f>
        <v>#DIV/0!</v>
      </c>
      <c r="T3265" s="230" t="e">
        <f>T3264/'Summary (banks)'!$T$81</f>
        <v>#DIV/0!</v>
      </c>
      <c r="U3265" s="230" t="e">
        <f>U3264/'Summary (banks)'!$U$81</f>
        <v>#DIV/0!</v>
      </c>
      <c r="V3265" s="230" t="e">
        <f>V3264/'Summary (banks)'!$V$81</f>
        <v>#DIV/0!</v>
      </c>
      <c r="W3265" s="230" t="e">
        <f>W3264/'Summary (banks)'!$W$81</f>
        <v>#DIV/0!</v>
      </c>
      <c r="X3265" s="230" t="e">
        <f>X3264/'Summary (banks)'!$X$81</f>
        <v>#DIV/0!</v>
      </c>
      <c r="Z3265" s="397"/>
    </row>
    <row r="3266" spans="1:26" s="364" customFormat="1" x14ac:dyDescent="0.25">
      <c r="A3266" s="683"/>
      <c r="B3266" s="688"/>
      <c r="C3266" s="359" t="s">
        <v>446</v>
      </c>
      <c r="D3266" s="363">
        <f>D3264/'Summary (banks)'!$D$84</f>
        <v>2.1744595322407068</v>
      </c>
      <c r="E3266" s="264">
        <f>E3264/'Summary (banks)'!$E$84</f>
        <v>3.5533642003466839</v>
      </c>
      <c r="F3266" s="264" t="e">
        <f>F3264/'Summary (banks)'!$F$84</f>
        <v>#DIV/0!</v>
      </c>
      <c r="G3266" s="264">
        <f>G3264/'Summary (banks)'!$G$84</f>
        <v>0</v>
      </c>
      <c r="H3266" s="264" t="e">
        <f>H3264/'Summary (banks)'!$H$84</f>
        <v>#DIV/0!</v>
      </c>
      <c r="I3266" s="264">
        <f>I3264/'Summary (banks)'!$I$84</f>
        <v>-135.36123294347004</v>
      </c>
      <c r="J3266" s="264">
        <f>J3264/'Summary (banks)'!$J$84</f>
        <v>5.6710370572703273</v>
      </c>
      <c r="K3266" s="264" t="e">
        <f>K3264/'Summary (banks)'!$K$84</f>
        <v>#DIV/0!</v>
      </c>
      <c r="L3266" s="264" t="e">
        <f>L3264/'Summary (banks)'!$L$84</f>
        <v>#DIV/0!</v>
      </c>
      <c r="M3266" s="264" t="e">
        <f>M3264/'Summary (banks)'!$M$84</f>
        <v>#DIV/0!</v>
      </c>
      <c r="N3266" s="264" t="e">
        <f>N3264/'Summary (banks)'!$N$84</f>
        <v>#DIV/0!</v>
      </c>
      <c r="O3266" s="264">
        <f>O3264/'Summary (banks)'!$O$84</f>
        <v>24.566355969818019</v>
      </c>
      <c r="P3266" s="264" t="e">
        <f>P3264/'Summary (banks)'!$P$84</f>
        <v>#DIV/0!</v>
      </c>
      <c r="Q3266" s="264" t="e">
        <f>Q3264/'Summary (banks)'!$Q$84</f>
        <v>#DIV/0!</v>
      </c>
      <c r="R3266" s="264" t="e">
        <f>R3264/'Summary (banks)'!$R$84</f>
        <v>#DIV/0!</v>
      </c>
      <c r="S3266" s="264" t="e">
        <f>S3264/'Summary (banks)'!$S$84</f>
        <v>#DIV/0!</v>
      </c>
      <c r="T3266" s="264" t="e">
        <f>T3264/'Summary (banks)'!$T$84</f>
        <v>#DIV/0!</v>
      </c>
      <c r="U3266" s="264" t="e">
        <f>U3264/'Summary (banks)'!$U$84</f>
        <v>#DIV/0!</v>
      </c>
      <c r="V3266" s="264" t="e">
        <f>V3264/'Summary (banks)'!$V$84</f>
        <v>#DIV/0!</v>
      </c>
      <c r="W3266" s="264" t="e">
        <f>W3264/'Summary (banks)'!$W$84</f>
        <v>#DIV/0!</v>
      </c>
      <c r="X3266" s="264" t="e">
        <f>X3264/'Summary (banks)'!$X$84</f>
        <v>#DIV/0!</v>
      </c>
      <c r="Y3266" s="360"/>
      <c r="Z3266" s="397"/>
    </row>
    <row r="3267" spans="1:26" s="204" customFormat="1" ht="15.75" thickBot="1" x14ac:dyDescent="0.3">
      <c r="A3267" s="683"/>
      <c r="B3267" s="688"/>
      <c r="C3267" s="372" t="s">
        <v>447</v>
      </c>
      <c r="D3267" s="234">
        <f>D3264/'Summary (banks)'!$D$92</f>
        <v>3.0060746510615219</v>
      </c>
      <c r="E3267" s="230">
        <f>E3264/'Summary (banks)'!$E$86</f>
        <v>1.181463463153221</v>
      </c>
      <c r="F3267" s="230" t="e">
        <f>F3264/'Summary (banks)'!$F$86</f>
        <v>#DIV/0!</v>
      </c>
      <c r="G3267" s="230">
        <f>G3264/'Summary (banks)'!$G$86</f>
        <v>0</v>
      </c>
      <c r="H3267" s="230" t="e">
        <f>H3264/'Summary (banks)'!$H$86</f>
        <v>#DIV/0!</v>
      </c>
      <c r="I3267" s="230">
        <f>I3264/'Summary (banks)'!$I$86</f>
        <v>-6.7218159658744669</v>
      </c>
      <c r="J3267" s="230">
        <f>J3264/'Summary (banks)'!$J$86</f>
        <v>3.1785261633170379</v>
      </c>
      <c r="K3267" s="230" t="e">
        <f>K3264/'Summary (banks)'!$K$86</f>
        <v>#DIV/0!</v>
      </c>
      <c r="L3267" s="230" t="e">
        <f>L3264/'Summary (banks)'!$L$86</f>
        <v>#DIV/0!</v>
      </c>
      <c r="M3267" s="230" t="e">
        <f>M3264/'Summary (banks)'!$M$86</f>
        <v>#DIV/0!</v>
      </c>
      <c r="N3267" s="230" t="e">
        <f>N3264/'Summary (banks)'!$N$86</f>
        <v>#DIV/0!</v>
      </c>
      <c r="O3267" s="230">
        <f>O3264/'Summary (banks)'!$O$86</f>
        <v>-1.2533825338253384</v>
      </c>
      <c r="P3267" s="230" t="e">
        <f>P3264/'Summary (banks)'!$P$86</f>
        <v>#DIV/0!</v>
      </c>
      <c r="Q3267" s="230" t="e">
        <f>Q3264/'Summary (banks)'!$Q$86</f>
        <v>#DIV/0!</v>
      </c>
      <c r="R3267" s="230" t="e">
        <f>R3264/'Summary (banks)'!$R$86</f>
        <v>#DIV/0!</v>
      </c>
      <c r="S3267" s="230" t="e">
        <f>S3264/'Summary (banks)'!$S$86</f>
        <v>#DIV/0!</v>
      </c>
      <c r="T3267" s="230" t="e">
        <f>T3264/'Summary (banks)'!$T$86</f>
        <v>#DIV/0!</v>
      </c>
      <c r="U3267" s="230" t="e">
        <f>U3264/'Summary (banks)'!$U$86</f>
        <v>#DIV/0!</v>
      </c>
      <c r="V3267" s="230" t="e">
        <f>V3264/'Summary (banks)'!$V$86</f>
        <v>#DIV/0!</v>
      </c>
      <c r="W3267" s="230" t="e">
        <f>W3264/'Summary (banks)'!$W$86</f>
        <v>#DIV/0!</v>
      </c>
      <c r="X3267" s="230" t="e">
        <f>X3264/'Summary (banks)'!$X$86</f>
        <v>#DIV/0!</v>
      </c>
      <c r="Z3267" s="397"/>
    </row>
    <row r="3268" spans="1:26" s="230" customFormat="1" ht="15.75" thickBot="1" x14ac:dyDescent="0.3">
      <c r="A3268" s="683"/>
      <c r="B3268" s="688"/>
      <c r="C3268" s="201" t="s">
        <v>498</v>
      </c>
      <c r="D3268" s="201">
        <f t="shared" ref="D3268:X3268" si="245">D3251/D3248</f>
        <v>0.33183290767546852</v>
      </c>
      <c r="E3268" s="201">
        <f t="shared" si="245"/>
        <v>0.53960396039603964</v>
      </c>
      <c r="F3268" s="201" t="e">
        <f t="shared" si="245"/>
        <v>#DIV/0!</v>
      </c>
      <c r="G3268" s="201" t="e">
        <f t="shared" si="245"/>
        <v>#DIV/0!</v>
      </c>
      <c r="H3268" s="201" t="e">
        <f t="shared" si="245"/>
        <v>#DIV/0!</v>
      </c>
      <c r="I3268" s="201">
        <f t="shared" si="245"/>
        <v>2.736842105263158</v>
      </c>
      <c r="J3268" s="201">
        <f t="shared" si="245"/>
        <v>0.58823529411764708</v>
      </c>
      <c r="K3268" s="201" t="e">
        <f t="shared" si="245"/>
        <v>#DIV/0!</v>
      </c>
      <c r="L3268" s="201" t="e">
        <f t="shared" si="245"/>
        <v>#DIV/0!</v>
      </c>
      <c r="M3268" s="201" t="e">
        <f t="shared" si="245"/>
        <v>#DIV/0!</v>
      </c>
      <c r="N3268" s="201" t="e">
        <f t="shared" si="245"/>
        <v>#DIV/0!</v>
      </c>
      <c r="O3268" s="201" t="e">
        <f t="shared" si="245"/>
        <v>#DIV/0!</v>
      </c>
      <c r="P3268" s="201" t="e">
        <f t="shared" si="245"/>
        <v>#DIV/0!</v>
      </c>
      <c r="Q3268" s="201" t="e">
        <f t="shared" si="245"/>
        <v>#DIV/0!</v>
      </c>
      <c r="R3268" s="201" t="e">
        <f t="shared" si="245"/>
        <v>#DIV/0!</v>
      </c>
      <c r="S3268" s="201" t="e">
        <f t="shared" si="245"/>
        <v>#DIV/0!</v>
      </c>
      <c r="T3268" s="201" t="e">
        <f t="shared" si="245"/>
        <v>#DIV/0!</v>
      </c>
      <c r="U3268" s="201" t="e">
        <f t="shared" si="245"/>
        <v>#DIV/0!</v>
      </c>
      <c r="V3268" s="201" t="e">
        <f t="shared" si="245"/>
        <v>#DIV/0!</v>
      </c>
      <c r="W3268" s="201" t="e">
        <f t="shared" si="245"/>
        <v>#DIV/0!</v>
      </c>
      <c r="X3268" s="201" t="e">
        <f t="shared" si="245"/>
        <v>#DIV/0!</v>
      </c>
      <c r="Y3268" s="201"/>
      <c r="Z3268" s="407"/>
    </row>
    <row r="3269" spans="1:26" s="230" customFormat="1" x14ac:dyDescent="0.25">
      <c r="A3269" s="683"/>
      <c r="B3269" s="688"/>
      <c r="C3269" s="382" t="s">
        <v>445</v>
      </c>
      <c r="D3269" s="230">
        <f>D3268/'Summary (banks)'!$D$94</f>
        <v>1.718317924196578</v>
      </c>
      <c r="E3269" s="230">
        <f>E3268/'Summary (banks)'!$E$94</f>
        <v>1.7103045970044612</v>
      </c>
      <c r="F3269" s="230" t="e">
        <f>F3268/'Summary (banks)'!$F$94</f>
        <v>#DIV/0!</v>
      </c>
      <c r="G3269" s="230" t="e">
        <f>G3268/'Summary (banks)'!$G$94</f>
        <v>#DIV/0!</v>
      </c>
      <c r="H3269" s="230" t="e">
        <f>H3268/'Summary (banks)'!$H$94</f>
        <v>#DIV/0!</v>
      </c>
      <c r="I3269" s="230">
        <f>I3268/'Summary (banks)'!$I$94</f>
        <v>-27.474444482842024</v>
      </c>
      <c r="J3269" s="230">
        <f>J3268/'Summary (banks)'!$J$94</f>
        <v>2.5799435197981135</v>
      </c>
      <c r="K3269" s="230" t="e">
        <f>K3268/'Summary (banks)'!$K$94</f>
        <v>#DIV/0!</v>
      </c>
      <c r="L3269" s="230" t="e">
        <f>L3268/'Summary (banks)'!$L$94</f>
        <v>#DIV/0!</v>
      </c>
      <c r="M3269" s="230" t="e">
        <f>M3268/'Summary (banks)'!$M$94</f>
        <v>#DIV/0!</v>
      </c>
      <c r="N3269" s="230" t="e">
        <f>N3268/'Summary (banks)'!$N$94</f>
        <v>#DIV/0!</v>
      </c>
      <c r="O3269" s="230" t="e">
        <f>O3268/'Summary (banks)'!$O$94</f>
        <v>#DIV/0!</v>
      </c>
      <c r="P3269" s="230" t="e">
        <f>P3268/'Summary (banks)'!$P$94</f>
        <v>#DIV/0!</v>
      </c>
      <c r="Q3269" s="230" t="e">
        <f>Q3268/'Summary (banks)'!$Q$94</f>
        <v>#DIV/0!</v>
      </c>
      <c r="R3269" s="230" t="e">
        <f>R3268/'Summary (banks)'!$R$94</f>
        <v>#DIV/0!</v>
      </c>
      <c r="S3269" s="230" t="e">
        <f>S3268/'Summary (banks)'!$S$94</f>
        <v>#DIV/0!</v>
      </c>
      <c r="T3269" s="230" t="e">
        <f>T3268/'Summary (banks)'!$T$94</f>
        <v>#DIV/0!</v>
      </c>
      <c r="U3269" s="230" t="e">
        <f>U3268/'Summary (banks)'!$U$94</f>
        <v>#DIV/0!</v>
      </c>
      <c r="V3269" s="230" t="e">
        <f>V3268/'Summary (banks)'!$V$94</f>
        <v>#DIV/0!</v>
      </c>
      <c r="W3269" s="230" t="e">
        <f>W3268/'Summary (banks)'!$W$94</f>
        <v>#DIV/0!</v>
      </c>
      <c r="X3269" s="230" t="e">
        <f>X3268/'Summary (banks)'!$X$94</f>
        <v>#DIV/0!</v>
      </c>
      <c r="Z3269" s="399"/>
    </row>
    <row r="3270" spans="1:26" s="386" customFormat="1" x14ac:dyDescent="0.25">
      <c r="A3270" s="683"/>
      <c r="B3270" s="688"/>
      <c r="C3270" s="383" t="s">
        <v>446</v>
      </c>
      <c r="D3270" s="264">
        <f>D3268/'Summary (banks)'!$D$97</f>
        <v>1.2568141807962685</v>
      </c>
      <c r="E3270" s="264">
        <f>E3268/'Summary (banks)'!$E$97</f>
        <v>1.243675870164336</v>
      </c>
      <c r="F3270" s="264" t="e">
        <f>F3268/'Summary (banks)'!$F$97</f>
        <v>#DIV/0!</v>
      </c>
      <c r="G3270" s="264" t="e">
        <f>G3268/'Summary (banks)'!$G$97</f>
        <v>#DIV/0!</v>
      </c>
      <c r="H3270" s="264" t="e">
        <f>H3268/'Summary (banks)'!$H$97</f>
        <v>#DIV/0!</v>
      </c>
      <c r="I3270" s="264">
        <f>I3268/'Summary (banks)'!$I$97</f>
        <v>110.31994459833815</v>
      </c>
      <c r="J3270" s="264">
        <f>J3268/'Summary (banks)'!$J$97</f>
        <v>2.1469650957897497</v>
      </c>
      <c r="K3270" s="264" t="e">
        <f>K3268/'Summary (banks)'!$K$97</f>
        <v>#DIV/0!</v>
      </c>
      <c r="L3270" s="264" t="e">
        <f>L3268/'Summary (banks)'!$L$97</f>
        <v>#DIV/0!</v>
      </c>
      <c r="M3270" s="264" t="e">
        <f>M3268/'Summary (banks)'!$M$97</f>
        <v>#DIV/0!</v>
      </c>
      <c r="N3270" s="264" t="e">
        <f>N3268/'Summary (banks)'!$N$97</f>
        <v>#DIV/0!</v>
      </c>
      <c r="O3270" s="264" t="e">
        <f>O3268/'Summary (banks)'!$O$97</f>
        <v>#DIV/0!</v>
      </c>
      <c r="P3270" s="264" t="e">
        <f>P3268/'Summary (banks)'!$P$97</f>
        <v>#DIV/0!</v>
      </c>
      <c r="Q3270" s="264" t="e">
        <f>Q3268/'Summary (banks)'!$Q$97</f>
        <v>#DIV/0!</v>
      </c>
      <c r="R3270" s="264" t="e">
        <f>R3268/'Summary (banks)'!$R$97</f>
        <v>#DIV/0!</v>
      </c>
      <c r="S3270" s="264" t="e">
        <f>S3268/'Summary (banks)'!$S$97</f>
        <v>#DIV/0!</v>
      </c>
      <c r="T3270" s="264" t="e">
        <f>T3268/'Summary (banks)'!$T$97</f>
        <v>#DIV/0!</v>
      </c>
      <c r="U3270" s="264" t="e">
        <f>U3268/'Summary (banks)'!$U$97</f>
        <v>#DIV/0!</v>
      </c>
      <c r="V3270" s="264" t="e">
        <f>V3268/'Summary (banks)'!$V$97</f>
        <v>#DIV/0!</v>
      </c>
      <c r="W3270" s="264" t="e">
        <f>W3268/'Summary (banks)'!$W$97</f>
        <v>#DIV/0!</v>
      </c>
      <c r="X3270" s="264" t="e">
        <f>X3268/'Summary (banks)'!$X$97</f>
        <v>#DIV/0!</v>
      </c>
      <c r="Y3270" s="264"/>
      <c r="Z3270" s="399"/>
    </row>
    <row r="3271" spans="1:26" s="230" customFormat="1" x14ac:dyDescent="0.25">
      <c r="A3271" s="683"/>
      <c r="B3271" s="688"/>
      <c r="C3271" s="385" t="s">
        <v>447</v>
      </c>
      <c r="D3271" s="230">
        <f>D3268/'Summary (banks)'!$D$105</f>
        <v>1.5295560562792281</v>
      </c>
      <c r="E3271" s="230">
        <f>E3268/'Summary (banks)'!$E$99</f>
        <v>0.96154651325788343</v>
      </c>
      <c r="F3271" s="230" t="e">
        <f>F3268/'Summary (banks)'!$F$99</f>
        <v>#DIV/0!</v>
      </c>
      <c r="G3271" s="230" t="e">
        <f>G3268/'Summary (banks)'!$G$99</f>
        <v>#DIV/0!</v>
      </c>
      <c r="H3271" s="230" t="e">
        <f>H3268/'Summary (banks)'!$H$99</f>
        <v>#DIV/0!</v>
      </c>
      <c r="I3271" s="230">
        <f>I3268/'Summary (banks)'!$I$99</f>
        <v>14.787453093428269</v>
      </c>
      <c r="J3271" s="230">
        <f>J3268/'Summary (banks)'!$J$99</f>
        <v>1.6198836949228361</v>
      </c>
      <c r="K3271" s="230" t="e">
        <f>K3268/'Summary (banks)'!$K$99</f>
        <v>#DIV/0!</v>
      </c>
      <c r="L3271" s="230" t="e">
        <f>L3268/'Summary (banks)'!$L$99</f>
        <v>#DIV/0!</v>
      </c>
      <c r="M3271" s="230" t="e">
        <f>M3268/'Summary (banks)'!$M$99</f>
        <v>#DIV/0!</v>
      </c>
      <c r="N3271" s="230" t="e">
        <f>N3268/'Summary (banks)'!$N$99</f>
        <v>#DIV/0!</v>
      </c>
      <c r="O3271" s="230" t="e">
        <f>O3268/'Summary (banks)'!$O$99</f>
        <v>#DIV/0!</v>
      </c>
      <c r="P3271" s="230" t="e">
        <f>P3268/'Summary (banks)'!$P$99</f>
        <v>#DIV/0!</v>
      </c>
      <c r="Q3271" s="230" t="e">
        <f>Q3268/'Summary (banks)'!$Q$99</f>
        <v>#DIV/0!</v>
      </c>
      <c r="R3271" s="230" t="e">
        <f>R3268/'Summary (banks)'!$R$99</f>
        <v>#DIV/0!</v>
      </c>
      <c r="S3271" s="230" t="e">
        <f>S3268/'Summary (banks)'!$S$99</f>
        <v>#DIV/0!</v>
      </c>
      <c r="T3271" s="230" t="e">
        <f>T3268/'Summary (banks)'!$T$99</f>
        <v>#DIV/0!</v>
      </c>
      <c r="U3271" s="230" t="e">
        <f>U3268/'Summary (banks)'!$U$99</f>
        <v>#DIV/0!</v>
      </c>
      <c r="V3271" s="230" t="e">
        <f>V3268/'Summary (banks)'!$V$99</f>
        <v>#DIV/0!</v>
      </c>
      <c r="W3271" s="230" t="e">
        <f>W3268/'Summary (banks)'!$W$99</f>
        <v>#DIV/0!</v>
      </c>
      <c r="X3271" s="230" t="e">
        <f>X3268/'Summary (banks)'!$X$99</f>
        <v>#DIV/0!</v>
      </c>
      <c r="Z3271" s="399"/>
    </row>
    <row r="3272" spans="1:26" s="51" customFormat="1" x14ac:dyDescent="0.25">
      <c r="A3272" s="423"/>
      <c r="B3272" s="423"/>
      <c r="C3272" s="424"/>
      <c r="D3272" s="425"/>
      <c r="E3272" s="426"/>
      <c r="F3272" s="426"/>
      <c r="G3272" s="426"/>
      <c r="H3272" s="426"/>
      <c r="I3272" s="426"/>
      <c r="J3272" s="426"/>
      <c r="K3272" s="426"/>
      <c r="L3272" s="426"/>
      <c r="M3272" s="426"/>
      <c r="N3272" s="426"/>
      <c r="O3272" s="426"/>
      <c r="P3272" s="426"/>
      <c r="Q3272" s="426"/>
      <c r="R3272" s="426"/>
      <c r="S3272" s="426"/>
      <c r="T3272" s="426"/>
      <c r="U3272" s="426"/>
      <c r="V3272" s="426"/>
      <c r="W3272" s="426"/>
      <c r="X3272" s="426"/>
      <c r="Y3272" s="97"/>
      <c r="Z3272" s="97"/>
    </row>
    <row r="3273" spans="1:26" s="51" customFormat="1" ht="15.75" thickBot="1" x14ac:dyDescent="0.3">
      <c r="A3273" s="423"/>
      <c r="B3273" s="423"/>
      <c r="C3273" s="424"/>
      <c r="D3273" s="425"/>
      <c r="E3273" s="426"/>
      <c r="F3273" s="426"/>
      <c r="G3273" s="426"/>
      <c r="H3273" s="426"/>
      <c r="I3273" s="426"/>
      <c r="J3273" s="426"/>
      <c r="K3273" s="426"/>
      <c r="L3273" s="426"/>
      <c r="M3273" s="426"/>
      <c r="N3273" s="426"/>
      <c r="O3273" s="426"/>
      <c r="P3273" s="426"/>
      <c r="Q3273" s="426"/>
      <c r="R3273" s="426"/>
      <c r="S3273" s="426"/>
      <c r="T3273" s="426"/>
      <c r="U3273" s="426"/>
      <c r="V3273" s="426"/>
      <c r="W3273" s="426"/>
      <c r="X3273" s="426"/>
      <c r="Y3273" s="97"/>
      <c r="Z3273" s="97"/>
    </row>
    <row r="3274" spans="1:26" s="204" customFormat="1" ht="15.75" thickBot="1" x14ac:dyDescent="0.3">
      <c r="A3274" s="682" t="s">
        <v>160</v>
      </c>
      <c r="B3274" s="684" t="s">
        <v>331</v>
      </c>
      <c r="C3274" s="188" t="s">
        <v>2</v>
      </c>
      <c r="D3274" s="203">
        <f>SUM(E3274:X3274)</f>
        <v>221.31836600000003</v>
      </c>
      <c r="E3274" s="203">
        <f>HSBC!C48</f>
        <v>0</v>
      </c>
      <c r="F3274" s="203"/>
      <c r="G3274" s="203">
        <f>RBS!C39</f>
        <v>155.71196600000002</v>
      </c>
      <c r="H3274" s="203"/>
      <c r="I3274" s="203">
        <f>'Standard Chartered'!C50</f>
        <v>3.6063999999999998</v>
      </c>
      <c r="J3274" s="188">
        <f>'BNP Paribas'!C58</f>
        <v>15</v>
      </c>
      <c r="K3274" s="188"/>
      <c r="L3274" s="188"/>
      <c r="M3274" s="188"/>
      <c r="N3274" s="188"/>
      <c r="O3274" s="188">
        <f>'Deutsche Bank'!C48</f>
        <v>47</v>
      </c>
      <c r="P3274" s="188"/>
      <c r="Q3274" s="188"/>
      <c r="R3274" s="188"/>
      <c r="S3274" s="188"/>
      <c r="T3274" s="188"/>
      <c r="U3274" s="188"/>
      <c r="V3274" s="188"/>
      <c r="W3274" s="188"/>
      <c r="X3274" s="188"/>
      <c r="Y3274" s="188"/>
      <c r="Z3274" s="404"/>
    </row>
    <row r="3275" spans="1:26" s="23" customFormat="1" x14ac:dyDescent="0.25">
      <c r="A3275" s="683"/>
      <c r="B3275" s="685"/>
      <c r="C3275" s="189" t="s">
        <v>333</v>
      </c>
      <c r="D3275" s="230">
        <f>D3274/'Summary (banks)'!$D$3</f>
        <v>4.5314291372618035E-4</v>
      </c>
      <c r="E3275" s="230">
        <f>E3274/'Summary (banks)'!$E$3</f>
        <v>0</v>
      </c>
      <c r="F3275" s="230">
        <f>F3274/'Summary (banks)'!$F$3</f>
        <v>0</v>
      </c>
      <c r="G3275" s="230">
        <f>G3274/'Summary (banks)'!$G$3</f>
        <v>8.7440996672599261E-3</v>
      </c>
      <c r="H3275" s="230">
        <f>H3274/'Summary (banks)'!$H$3</f>
        <v>0</v>
      </c>
      <c r="I3275" s="230">
        <f>I3274/'Summary (banks)'!$I$3</f>
        <v>2.6162600562495915E-4</v>
      </c>
      <c r="J3275" s="230">
        <f>J3274/'Summary (banks)'!$J$3</f>
        <v>3.4934091014951789E-4</v>
      </c>
      <c r="K3275" s="230">
        <f>K3274/'Summary (banks)'!$K$3</f>
        <v>0</v>
      </c>
      <c r="L3275" s="230">
        <f>L3274/'Summary (banks)'!$L$3</f>
        <v>0</v>
      </c>
      <c r="M3275" s="230">
        <f>M3274/'Summary (banks)'!$M$3</f>
        <v>0</v>
      </c>
      <c r="N3275" s="230">
        <f>N3274/'Summary (banks)'!$N$3</f>
        <v>0</v>
      </c>
      <c r="O3275" s="230">
        <f>O3274/'Summary (banks)'!$O$3</f>
        <v>1.3553652276725207E-3</v>
      </c>
      <c r="P3275" s="230">
        <f>P3274/'Summary (banks)'!$P$3</f>
        <v>0</v>
      </c>
      <c r="Q3275" s="230">
        <f>Q3274/'Summary (banks)'!$Q$3</f>
        <v>0</v>
      </c>
      <c r="R3275" s="230">
        <f>R3274/'Summary (banks)'!$R$3</f>
        <v>0</v>
      </c>
      <c r="S3275" s="230">
        <f>S3274/'Summary (banks)'!$S$3</f>
        <v>0</v>
      </c>
      <c r="T3275" s="230">
        <f>T3274/'Summary (banks)'!$T$3</f>
        <v>0</v>
      </c>
      <c r="U3275" s="230">
        <f>U3274/'Summary (banks)'!$U$3</f>
        <v>0</v>
      </c>
      <c r="V3275" s="230">
        <f>V3274/'Summary (banks)'!$V$3</f>
        <v>0</v>
      </c>
      <c r="W3275" s="230">
        <f>W3274/'Summary (banks)'!$W$3</f>
        <v>0</v>
      </c>
      <c r="X3275" s="230">
        <f>X3274/'Summary (banks)'!$X$3</f>
        <v>0</v>
      </c>
      <c r="Y3275" s="204"/>
      <c r="Z3275" s="397"/>
    </row>
    <row r="3276" spans="1:26" s="360" customFormat="1" ht="15.75" thickBot="1" x14ac:dyDescent="0.3">
      <c r="A3276" s="683"/>
      <c r="B3276" s="685"/>
      <c r="C3276" s="359" t="s">
        <v>334</v>
      </c>
      <c r="D3276" s="264">
        <f>D3274/'Summary (banks)'!$D$7</f>
        <v>8.6331385581430754E-4</v>
      </c>
      <c r="E3276" s="264">
        <f>E3274/'Summary (banks)'!$E$7</f>
        <v>0</v>
      </c>
      <c r="F3276" s="264">
        <f>F3274/'Summary (banks)'!$F$7</f>
        <v>0</v>
      </c>
      <c r="G3276" s="264">
        <f>G3274/'Summary (banks)'!$G$7</f>
        <v>5.8854166666666673E-2</v>
      </c>
      <c r="H3276" s="264">
        <f>H3274/'Summary (banks)'!$H$7</f>
        <v>0</v>
      </c>
      <c r="I3276" s="264">
        <f>I3274/'Summary (banks)'!$I$7</f>
        <v>3.2642402480822591E-4</v>
      </c>
      <c r="J3276" s="264">
        <f>J3274/'Summary (banks)'!$J$7</f>
        <v>5.2387105787028948E-4</v>
      </c>
      <c r="K3276" s="264">
        <f>K3274/'Summary (banks)'!$K$7</f>
        <v>0</v>
      </c>
      <c r="L3276" s="264">
        <f>L3274/'Summary (banks)'!$L$7</f>
        <v>0</v>
      </c>
      <c r="M3276" s="264">
        <f>M3274/'Summary (banks)'!$M$7</f>
        <v>0</v>
      </c>
      <c r="N3276" s="264">
        <f>N3274/'Summary (banks)'!$N$7</f>
        <v>0</v>
      </c>
      <c r="O3276" s="264">
        <f>O3274/'Summary (banks)'!$O$7</f>
        <v>1.9448007613688087E-3</v>
      </c>
      <c r="P3276" s="264">
        <f>P3274/'Summary (banks)'!$P$7</f>
        <v>0</v>
      </c>
      <c r="Q3276" s="264">
        <f>Q3274/'Summary (banks)'!$Q$7</f>
        <v>0</v>
      </c>
      <c r="R3276" s="264">
        <f>R3274/'Summary (banks)'!$R$7</f>
        <v>0</v>
      </c>
      <c r="S3276" s="264">
        <f>S3274/'Summary (banks)'!$S$7</f>
        <v>0</v>
      </c>
      <c r="T3276" s="264">
        <f>T3274/'Summary (banks)'!$T$7</f>
        <v>0</v>
      </c>
      <c r="U3276" s="264">
        <f>U3274/'Summary (banks)'!$U$7</f>
        <v>0</v>
      </c>
      <c r="V3276" s="264">
        <f>V3274/'Summary (banks)'!$V$7</f>
        <v>0</v>
      </c>
      <c r="W3276" s="264">
        <f>W3274/'Summary (banks)'!$W$7</f>
        <v>0</v>
      </c>
      <c r="X3276" s="264">
        <f>X3274/'Summary (banks)'!$X$7</f>
        <v>0</v>
      </c>
      <c r="Z3276" s="397"/>
    </row>
    <row r="3277" spans="1:26" s="204" customFormat="1" ht="15.75" thickBot="1" x14ac:dyDescent="0.3">
      <c r="A3277" s="683"/>
      <c r="B3277" s="685"/>
      <c r="C3277" s="188" t="s">
        <v>6</v>
      </c>
      <c r="D3277" s="203">
        <f>SUM(E3277:X3277)</f>
        <v>624.41356600000006</v>
      </c>
      <c r="E3277" s="203">
        <f>HSBC!E48</f>
        <v>450.79999999999995</v>
      </c>
      <c r="F3277" s="203"/>
      <c r="G3277" s="203">
        <f>RBS!E39</f>
        <v>155.71196600000002</v>
      </c>
      <c r="H3277" s="203"/>
      <c r="I3277" s="203">
        <f>'Standard Chartered'!E50</f>
        <v>0.90159999999999996</v>
      </c>
      <c r="J3277" s="188">
        <f>'BNP Paribas'!E58</f>
        <v>-8</v>
      </c>
      <c r="K3277" s="188"/>
      <c r="L3277" s="188"/>
      <c r="M3277" s="188"/>
      <c r="N3277" s="188"/>
      <c r="O3277" s="188">
        <f>'Deutsche Bank'!E48</f>
        <v>25</v>
      </c>
      <c r="P3277" s="188"/>
      <c r="Q3277" s="188"/>
      <c r="R3277" s="188"/>
      <c r="S3277" s="188"/>
      <c r="T3277" s="188"/>
      <c r="U3277" s="188"/>
      <c r="V3277" s="188"/>
      <c r="W3277" s="188"/>
      <c r="X3277" s="188"/>
      <c r="Y3277" s="188"/>
      <c r="Z3277" s="404"/>
    </row>
    <row r="3278" spans="1:26" s="23" customFormat="1" x14ac:dyDescent="0.25">
      <c r="A3278" s="683"/>
      <c r="B3278" s="685"/>
      <c r="C3278" s="189" t="s">
        <v>335</v>
      </c>
      <c r="D3278" s="230">
        <f>D3277/'Summary (banks)'!$D$29</f>
        <v>6.6202461205212403E-3</v>
      </c>
      <c r="E3278" s="230">
        <f>E3277/'Summary (banks)'!$E$29</f>
        <v>2.6501298563629615E-2</v>
      </c>
      <c r="F3278" s="230">
        <f>F3277/'Summary (banks)'!$F$29</f>
        <v>0</v>
      </c>
      <c r="G3278" s="230">
        <f>G3277/'Summary (banks)'!$G$29</f>
        <v>-4.1805401405845356E-2</v>
      </c>
      <c r="H3278" s="230">
        <f>H3277/'Summary (banks)'!$H$29</f>
        <v>0</v>
      </c>
      <c r="I3278" s="230">
        <f>I3277/'Summary (banks)'!$I$29</f>
        <v>-6.5659881812212711E-4</v>
      </c>
      <c r="J3278" s="230">
        <f>J3277/'Summary (banks)'!$J$29</f>
        <v>-8.1716036772216548E-4</v>
      </c>
      <c r="K3278" s="230">
        <f>K3277/'Summary (banks)'!$K$29</f>
        <v>0</v>
      </c>
      <c r="L3278" s="230">
        <f>L3277/'Summary (banks)'!$L$29</f>
        <v>0</v>
      </c>
      <c r="M3278" s="230">
        <f>M3277/'Summary (banks)'!$M$29</f>
        <v>0</v>
      </c>
      <c r="N3278" s="230">
        <f>N3277/'Summary (banks)'!$N$29</f>
        <v>0</v>
      </c>
      <c r="O3278" s="230">
        <f>O3277/'Summary (banks)'!$O$29</f>
        <v>-5.0020008003201282E-3</v>
      </c>
      <c r="P3278" s="230">
        <f>P3277/'Summary (banks)'!$P$29</f>
        <v>0</v>
      </c>
      <c r="Q3278" s="230">
        <f>Q3277/'Summary (banks)'!$Q$29</f>
        <v>0</v>
      </c>
      <c r="R3278" s="230">
        <f>R3277/'Summary (banks)'!$R$29</f>
        <v>0</v>
      </c>
      <c r="S3278" s="230">
        <f>S3277/'Summary (banks)'!$S$29</f>
        <v>0</v>
      </c>
      <c r="T3278" s="230">
        <f>T3277/'Summary (banks)'!$T$29</f>
        <v>0</v>
      </c>
      <c r="U3278" s="230">
        <f>U3277/'Summary (banks)'!$U$29</f>
        <v>0</v>
      </c>
      <c r="V3278" s="230">
        <f>V3277/'Summary (banks)'!$V$29</f>
        <v>0</v>
      </c>
      <c r="W3278" s="230">
        <f>W3277/'Summary (banks)'!$W$29</f>
        <v>0</v>
      </c>
      <c r="X3278" s="230">
        <f>X3277/'Summary (banks)'!$X$29</f>
        <v>0</v>
      </c>
      <c r="Y3278" s="204"/>
      <c r="Z3278" s="397"/>
    </row>
    <row r="3279" spans="1:26" s="360" customFormat="1" ht="15.75" thickBot="1" x14ac:dyDescent="0.3">
      <c r="A3279" s="683"/>
      <c r="B3279" s="685"/>
      <c r="C3279" s="359" t="s">
        <v>336</v>
      </c>
      <c r="D3279" s="264">
        <f>D3277/'Summary (banks)'!$D$33</f>
        <v>9.2251875822155511E-3</v>
      </c>
      <c r="E3279" s="264">
        <f>E3277/'Summary (banks)'!$E$33</f>
        <v>2.5773195876288655E-2</v>
      </c>
      <c r="F3279" s="264">
        <f>F3277/'Summary (banks)'!$F$33</f>
        <v>0</v>
      </c>
      <c r="G3279" s="264">
        <f>G3277/'Summary (banks)'!$G$33</f>
        <v>-4.7379454926624744E-2</v>
      </c>
      <c r="H3279" s="264">
        <f>H3277/'Summary (banks)'!$H$33</f>
        <v>0</v>
      </c>
      <c r="I3279" s="264">
        <f>I3277/'Summary (banks)'!$I$33</f>
        <v>3.2894736842105326E-3</v>
      </c>
      <c r="J3279" s="264">
        <f>J3277/'Summary (banks)'!$J$33</f>
        <v>-1.0197578075207138E-3</v>
      </c>
      <c r="K3279" s="264">
        <f>K3277/'Summary (banks)'!$K$33</f>
        <v>0</v>
      </c>
      <c r="L3279" s="264">
        <f>L3277/'Summary (banks)'!$L$33</f>
        <v>0</v>
      </c>
      <c r="M3279" s="264">
        <f>M3277/'Summary (banks)'!$M$33</f>
        <v>0</v>
      </c>
      <c r="N3279" s="264">
        <f>N3277/'Summary (banks)'!$N$33</f>
        <v>0</v>
      </c>
      <c r="O3279" s="264">
        <f>O3277/'Summary (banks)'!$O$33</f>
        <v>-3.3288948069241014E-2</v>
      </c>
      <c r="P3279" s="264">
        <f>P3277/'Summary (banks)'!$P$33</f>
        <v>0</v>
      </c>
      <c r="Q3279" s="264">
        <f>Q3277/'Summary (banks)'!$Q$33</f>
        <v>0</v>
      </c>
      <c r="R3279" s="264">
        <f>R3277/'Summary (banks)'!$R$33</f>
        <v>0</v>
      </c>
      <c r="S3279" s="264">
        <f>S3277/'Summary (banks)'!$S$33</f>
        <v>0</v>
      </c>
      <c r="T3279" s="264">
        <f>T3277/'Summary (banks)'!$T$33</f>
        <v>0</v>
      </c>
      <c r="U3279" s="264">
        <f>U3277/'Summary (banks)'!$U$33</f>
        <v>0</v>
      </c>
      <c r="V3279" s="264">
        <f>V3277/'Summary (banks)'!$V$33</f>
        <v>0</v>
      </c>
      <c r="W3279" s="264">
        <f>W3277/'Summary (banks)'!$W$33</f>
        <v>0</v>
      </c>
      <c r="X3279" s="264">
        <f>X3277/'Summary (banks)'!$X$33</f>
        <v>0</v>
      </c>
      <c r="Z3279" s="397"/>
    </row>
    <row r="3280" spans="1:26" s="204" customFormat="1" ht="15.75" thickBot="1" x14ac:dyDescent="0.3">
      <c r="A3280" s="683"/>
      <c r="B3280" s="685"/>
      <c r="C3280" s="188" t="s">
        <v>400</v>
      </c>
      <c r="D3280" s="203">
        <f>SUM(E3280:X3280)</f>
        <v>4</v>
      </c>
      <c r="E3280" s="203">
        <f>HSBC!F48</f>
        <v>0</v>
      </c>
      <c r="F3280" s="203"/>
      <c r="G3280" s="203">
        <f>RBS!F39</f>
        <v>0</v>
      </c>
      <c r="H3280" s="203"/>
      <c r="I3280" s="203">
        <f>'Standard Chartered'!F50</f>
        <v>0</v>
      </c>
      <c r="J3280" s="188">
        <f>'BNP Paribas'!F58</f>
        <v>-1</v>
      </c>
      <c r="K3280" s="188"/>
      <c r="L3280" s="188"/>
      <c r="M3280" s="188"/>
      <c r="N3280" s="188"/>
      <c r="O3280" s="188">
        <f>'Deutsche Bank'!F48</f>
        <v>5</v>
      </c>
      <c r="P3280" s="188"/>
      <c r="Q3280" s="188"/>
      <c r="R3280" s="188"/>
      <c r="S3280" s="188"/>
      <c r="T3280" s="188"/>
      <c r="U3280" s="188"/>
      <c r="V3280" s="188"/>
      <c r="W3280" s="188"/>
      <c r="X3280" s="188"/>
      <c r="Y3280" s="188"/>
      <c r="Z3280" s="404"/>
    </row>
    <row r="3281" spans="1:26" s="23" customFormat="1" x14ac:dyDescent="0.25">
      <c r="A3281" s="683"/>
      <c r="B3281" s="685"/>
      <c r="C3281" s="189" t="s">
        <v>401</v>
      </c>
      <c r="D3281" s="230">
        <f>D3280/'Summary (banks)'!$D$42</f>
        <v>1.4338262052820131E-4</v>
      </c>
      <c r="E3281" s="230">
        <f>E3280/'Summary (banks)'!$E$42</f>
        <v>0</v>
      </c>
      <c r="F3281" s="230">
        <f>F3280/'Summary (banks)'!$F$42</f>
        <v>0</v>
      </c>
      <c r="G3281" s="230">
        <f>G3280/'Summary (banks)'!$G$42</f>
        <v>0</v>
      </c>
      <c r="H3281" s="230">
        <f>H3280/'Summary (banks)'!$H$42</f>
        <v>0</v>
      </c>
      <c r="I3281" s="230">
        <f>I3280/'Summary (banks)'!$I$42</f>
        <v>0</v>
      </c>
      <c r="J3281" s="230">
        <f>J3280/'Summary (banks)'!$J$42</f>
        <v>-2.9985007496251872E-4</v>
      </c>
      <c r="K3281" s="230">
        <f>K3280/'Summary (banks)'!$K$42</f>
        <v>0</v>
      </c>
      <c r="L3281" s="230">
        <f>L3280/'Summary (banks)'!$L$42</f>
        <v>0</v>
      </c>
      <c r="M3281" s="230">
        <f>M3280/'Summary (banks)'!$M$42</f>
        <v>0</v>
      </c>
      <c r="N3281" s="230">
        <f>N3280/'Summary (banks)'!$N$42</f>
        <v>0</v>
      </c>
      <c r="O3281" s="230">
        <f>O3280/'Summary (banks)'!$O$42</f>
        <v>5.9311981020166073E-3</v>
      </c>
      <c r="P3281" s="230">
        <f>P3280/'Summary (banks)'!$P$42</f>
        <v>0</v>
      </c>
      <c r="Q3281" s="230">
        <f>Q3280/'Summary (banks)'!$Q$42</f>
        <v>0</v>
      </c>
      <c r="R3281" s="230">
        <f>R3280/'Summary (banks)'!$R$42</f>
        <v>0</v>
      </c>
      <c r="S3281" s="230">
        <f>S3280/'Summary (banks)'!$S$42</f>
        <v>0</v>
      </c>
      <c r="T3281" s="230">
        <f>T3280/'Summary (banks)'!$T$42</f>
        <v>0</v>
      </c>
      <c r="U3281" s="230">
        <f>U3280/'Summary (banks)'!$U$42</f>
        <v>0</v>
      </c>
      <c r="V3281" s="230">
        <f>V3280/'Summary (banks)'!$V$42</f>
        <v>0</v>
      </c>
      <c r="W3281" s="230">
        <f>W3280/'Summary (banks)'!$W$42</f>
        <v>0</v>
      </c>
      <c r="X3281" s="230">
        <f>X3280/'Summary (banks)'!$X$42</f>
        <v>0</v>
      </c>
      <c r="Y3281" s="204"/>
      <c r="Z3281" s="397"/>
    </row>
    <row r="3282" spans="1:26" s="360" customFormat="1" ht="15.75" thickBot="1" x14ac:dyDescent="0.3">
      <c r="A3282" s="683"/>
      <c r="B3282" s="685"/>
      <c r="C3282" s="359" t="s">
        <v>402</v>
      </c>
      <c r="D3282" s="264">
        <f>D3280/'Summary (banks)'!$D$46</f>
        <v>2.1463676881119703E-4</v>
      </c>
      <c r="E3282" s="264">
        <f>E3280/'Summary (banks)'!$E$46</f>
        <v>0</v>
      </c>
      <c r="F3282" s="264">
        <f>F3280/'Summary (banks)'!$F$46</f>
        <v>0</v>
      </c>
      <c r="G3282" s="264">
        <f>G3280/'Summary (banks)'!$G$46</f>
        <v>0</v>
      </c>
      <c r="H3282" s="264">
        <f>H3280/'Summary (banks)'!$H$46</f>
        <v>0</v>
      </c>
      <c r="I3282" s="264">
        <f>I3280/'Summary (banks)'!$I$46</f>
        <v>0</v>
      </c>
      <c r="J3282" s="264">
        <f>J3280/'Summary (banks)'!$J$46</f>
        <v>-4.6360686138154843E-4</v>
      </c>
      <c r="K3282" s="264">
        <f>K3280/'Summary (banks)'!$K$46</f>
        <v>0</v>
      </c>
      <c r="L3282" s="264">
        <f>L3280/'Summary (banks)'!$L$46</f>
        <v>0</v>
      </c>
      <c r="M3282" s="264">
        <f>M3280/'Summary (banks)'!$M$46</f>
        <v>0</v>
      </c>
      <c r="N3282" s="264">
        <f>N3280/'Summary (banks)'!$N$46</f>
        <v>0</v>
      </c>
      <c r="O3282" s="264">
        <f>O3280/'Summary (banks)'!$O$46</f>
        <v>3.9968025579536371E-3</v>
      </c>
      <c r="P3282" s="264">
        <f>P3280/'Summary (banks)'!$P$46</f>
        <v>0</v>
      </c>
      <c r="Q3282" s="264">
        <f>Q3280/'Summary (banks)'!$Q$46</f>
        <v>0</v>
      </c>
      <c r="R3282" s="264">
        <f>R3280/'Summary (banks)'!$R$46</f>
        <v>0</v>
      </c>
      <c r="S3282" s="264">
        <f>S3280/'Summary (banks)'!$S$46</f>
        <v>0</v>
      </c>
      <c r="T3282" s="264">
        <f>T3280/'Summary (banks)'!$T$46</f>
        <v>0</v>
      </c>
      <c r="U3282" s="264">
        <f>U3280/'Summary (banks)'!$U$46</f>
        <v>0</v>
      </c>
      <c r="V3282" s="264">
        <f>V3280/'Summary (banks)'!$V$46</f>
        <v>0</v>
      </c>
      <c r="W3282" s="264">
        <f>W3280/'Summary (banks)'!$W$46</f>
        <v>0</v>
      </c>
      <c r="X3282" s="264">
        <f>X3280/'Summary (banks)'!$X$46</f>
        <v>0</v>
      </c>
      <c r="Z3282" s="397"/>
    </row>
    <row r="3283" spans="1:26" s="204" customFormat="1" ht="15.75" thickBot="1" x14ac:dyDescent="0.3">
      <c r="A3283" s="683"/>
      <c r="B3283" s="685"/>
      <c r="C3283" s="188" t="s">
        <v>3</v>
      </c>
      <c r="D3283" s="188">
        <f>SUM(E3283:X3283)</f>
        <v>114</v>
      </c>
      <c r="E3283" s="188">
        <f>HSBC!D48</f>
        <v>0</v>
      </c>
      <c r="F3283" s="188"/>
      <c r="G3283" s="188">
        <f>RBS!D39</f>
        <v>0</v>
      </c>
      <c r="H3283" s="188"/>
      <c r="I3283" s="188">
        <f>'Standard Chartered'!D50</f>
        <v>8</v>
      </c>
      <c r="J3283" s="188">
        <f>'BNP Paribas'!D58</f>
        <v>37</v>
      </c>
      <c r="K3283" s="188"/>
      <c r="L3283" s="188"/>
      <c r="M3283" s="188"/>
      <c r="N3283" s="188"/>
      <c r="O3283" s="188">
        <f>'Deutsche Bank'!D48</f>
        <v>69</v>
      </c>
      <c r="P3283" s="188"/>
      <c r="Q3283" s="188"/>
      <c r="R3283" s="188"/>
      <c r="S3283" s="188"/>
      <c r="T3283" s="188"/>
      <c r="U3283" s="188"/>
      <c r="V3283" s="188"/>
      <c r="W3283" s="188"/>
      <c r="X3283" s="188"/>
      <c r="Y3283" s="188"/>
      <c r="Z3283" s="404"/>
    </row>
    <row r="3284" spans="1:26" s="23" customFormat="1" x14ac:dyDescent="0.25">
      <c r="A3284" s="683"/>
      <c r="B3284" s="685"/>
      <c r="C3284" s="189" t="s">
        <v>337</v>
      </c>
      <c r="D3284" s="230">
        <f>D3283/'Summary (banks)'!$D$16</f>
        <v>5.4347463355984468E-5</v>
      </c>
      <c r="E3284" s="230">
        <f>E3283/'Summary (banks)'!$E$16</f>
        <v>0</v>
      </c>
      <c r="F3284" s="230">
        <f>F3283/'Summary (banks)'!$F$16</f>
        <v>0</v>
      </c>
      <c r="G3284" s="230">
        <f>G3283/'Summary (banks)'!$G$16</f>
        <v>0</v>
      </c>
      <c r="H3284" s="230">
        <f>H3283/'Summary (banks)'!$H$16</f>
        <v>0</v>
      </c>
      <c r="I3284" s="230">
        <f>I3283/'Summary (banks)'!$I$16</f>
        <v>9.1619139238186863E-5</v>
      </c>
      <c r="J3284" s="230">
        <f>J3283/'Summary (banks)'!$J$16</f>
        <v>2.0379948334076927E-4</v>
      </c>
      <c r="K3284" s="230">
        <f>K3283/'Summary (banks)'!$K$16</f>
        <v>0</v>
      </c>
      <c r="L3284" s="230">
        <f>L3283/'Summary (banks)'!$L$16</f>
        <v>0</v>
      </c>
      <c r="M3284" s="230">
        <f>M3283/'Summary (banks)'!$M$16</f>
        <v>0</v>
      </c>
      <c r="N3284" s="230">
        <f>N3283/'Summary (banks)'!$N$16</f>
        <v>0</v>
      </c>
      <c r="O3284" s="230">
        <f>O3283/'Summary (banks)'!$O$16</f>
        <v>6.8245882992928148E-4</v>
      </c>
      <c r="P3284" s="230">
        <f>P3283/'Summary (banks)'!$P$16</f>
        <v>0</v>
      </c>
      <c r="Q3284" s="230">
        <f>Q3283/'Summary (banks)'!$Q$16</f>
        <v>0</v>
      </c>
      <c r="R3284" s="230">
        <f>R3283/'Summary (banks)'!$R$16</f>
        <v>0</v>
      </c>
      <c r="S3284" s="230">
        <f>S3283/'Summary (banks)'!$S$16</f>
        <v>0</v>
      </c>
      <c r="T3284" s="230">
        <f>T3283/'Summary (banks)'!$T$16</f>
        <v>0</v>
      </c>
      <c r="U3284" s="230">
        <f>U3283/'Summary (banks)'!$U$16</f>
        <v>0</v>
      </c>
      <c r="V3284" s="230">
        <f>V3283/'Summary (banks)'!$V$16</f>
        <v>0</v>
      </c>
      <c r="W3284" s="230">
        <f>W3283/'Summary (banks)'!$W$16</f>
        <v>0</v>
      </c>
      <c r="X3284" s="230">
        <f>X3283/'Summary (banks)'!$X$16</f>
        <v>0</v>
      </c>
      <c r="Y3284" s="204"/>
      <c r="Z3284" s="397"/>
    </row>
    <row r="3285" spans="1:26" s="365" customFormat="1" ht="15.75" thickBot="1" x14ac:dyDescent="0.3">
      <c r="A3285" s="683"/>
      <c r="B3285" s="685"/>
      <c r="C3285" s="359" t="s">
        <v>338</v>
      </c>
      <c r="D3285" s="264">
        <f>D3283/'Summary (banks)'!$D$20</f>
        <v>9.7248963317520426E-5</v>
      </c>
      <c r="E3285" s="264">
        <f>E3283/'Summary (banks)'!$E$20</f>
        <v>0</v>
      </c>
      <c r="F3285" s="264">
        <f>F3283/'Summary (banks)'!$F$20</f>
        <v>0</v>
      </c>
      <c r="G3285" s="264">
        <f>G3283/'Summary (banks)'!$G$20</f>
        <v>0</v>
      </c>
      <c r="H3285" s="264">
        <f>H3283/'Summary (banks)'!$H$20</f>
        <v>0</v>
      </c>
      <c r="I3285" s="264">
        <f>I3283/'Summary (banks)'!$I$20</f>
        <v>9.3605569531387121E-5</v>
      </c>
      <c r="J3285" s="264">
        <f>J3283/'Summary (banks)'!$J$20</f>
        <v>2.9702175483663803E-4</v>
      </c>
      <c r="K3285" s="264">
        <f>K3283/'Summary (banks)'!$K$20</f>
        <v>0</v>
      </c>
      <c r="L3285" s="264">
        <f>L3283/'Summary (banks)'!$L$20</f>
        <v>0</v>
      </c>
      <c r="M3285" s="264">
        <f>M3283/'Summary (banks)'!$M$20</f>
        <v>0</v>
      </c>
      <c r="N3285" s="264">
        <f>N3283/'Summary (banks)'!$N$20</f>
        <v>0</v>
      </c>
      <c r="O3285" s="264">
        <f>O3283/'Summary (banks)'!$O$20</f>
        <v>1.2466575124665752E-3</v>
      </c>
      <c r="P3285" s="264">
        <f>P3283/'Summary (banks)'!$P$20</f>
        <v>0</v>
      </c>
      <c r="Q3285" s="264">
        <f>Q3283/'Summary (banks)'!$Q$20</f>
        <v>0</v>
      </c>
      <c r="R3285" s="264">
        <f>R3283/'Summary (banks)'!$R$20</f>
        <v>0</v>
      </c>
      <c r="S3285" s="264">
        <f>S3283/'Summary (banks)'!$S$20</f>
        <v>0</v>
      </c>
      <c r="T3285" s="264">
        <f>T3283/'Summary (banks)'!$T$20</f>
        <v>0</v>
      </c>
      <c r="U3285" s="264">
        <f>U3283/'Summary (banks)'!$U$20</f>
        <v>0</v>
      </c>
      <c r="V3285" s="264">
        <f>V3283/'Summary (banks)'!$V$20</f>
        <v>0</v>
      </c>
      <c r="W3285" s="264">
        <f>W3283/'Summary (banks)'!$W$20</f>
        <v>0</v>
      </c>
      <c r="X3285" s="264">
        <f>X3283/'Summary (banks)'!$X$20</f>
        <v>0</v>
      </c>
      <c r="Y3285" s="360"/>
      <c r="Z3285" s="397"/>
    </row>
    <row r="3286" spans="1:26" s="230" customFormat="1" ht="15" customHeight="1" thickTop="1" thickBot="1" x14ac:dyDescent="0.3">
      <c r="A3286" s="683"/>
      <c r="B3286" s="685"/>
      <c r="C3286" s="190" t="s">
        <v>405</v>
      </c>
      <c r="D3286" s="188"/>
      <c r="E3286" s="190"/>
      <c r="F3286" s="190"/>
      <c r="G3286" s="190"/>
      <c r="H3286" s="188"/>
      <c r="I3286" s="188"/>
      <c r="J3286" s="190"/>
      <c r="K3286" s="190"/>
      <c r="L3286" s="190"/>
      <c r="M3286" s="190"/>
      <c r="N3286" s="190"/>
      <c r="O3286" s="190"/>
      <c r="P3286" s="188"/>
      <c r="Q3286" s="188"/>
      <c r="R3286" s="190"/>
      <c r="S3286" s="190"/>
      <c r="T3286" s="188"/>
      <c r="U3286" s="188"/>
      <c r="V3286" s="188"/>
      <c r="W3286" s="188"/>
      <c r="X3286" s="188"/>
      <c r="Y3286" s="190"/>
      <c r="Z3286" s="405"/>
    </row>
    <row r="3287" spans="1:26" s="204" customFormat="1" ht="15.75" thickBot="1" x14ac:dyDescent="0.3">
      <c r="A3287" s="683"/>
      <c r="B3287" s="686"/>
      <c r="C3287" s="191" t="s">
        <v>406</v>
      </c>
      <c r="D3287" s="192"/>
      <c r="E3287" s="192"/>
      <c r="F3287" s="192"/>
      <c r="G3287" s="192"/>
      <c r="H3287" s="192"/>
      <c r="I3287" s="192"/>
      <c r="J3287" s="192"/>
      <c r="K3287" s="192"/>
      <c r="L3287" s="192"/>
      <c r="M3287" s="192"/>
      <c r="N3287" s="192"/>
      <c r="O3287" s="192"/>
      <c r="P3287" s="192"/>
      <c r="Q3287" s="192"/>
      <c r="R3287" s="192"/>
      <c r="S3287" s="192"/>
      <c r="T3287" s="192"/>
      <c r="U3287" s="192"/>
      <c r="V3287" s="192"/>
      <c r="W3287" s="192"/>
      <c r="X3287" s="192"/>
      <c r="Y3287" s="192"/>
      <c r="Z3287" s="398"/>
    </row>
    <row r="3288" spans="1:26" s="23" customFormat="1" ht="16.5" thickTop="1" thickBot="1" x14ac:dyDescent="0.3">
      <c r="A3288" s="683"/>
      <c r="B3288" s="687" t="s">
        <v>82</v>
      </c>
      <c r="C3288" s="200" t="s">
        <v>91</v>
      </c>
      <c r="D3288" s="200">
        <f>D3280/D3277</f>
        <v>6.4060107239886583E-3</v>
      </c>
      <c r="E3288" s="200">
        <f>E3280/E3277</f>
        <v>0</v>
      </c>
      <c r="F3288" s="200" t="e">
        <f t="shared" ref="F3288:X3288" si="246">F3280/F3277</f>
        <v>#DIV/0!</v>
      </c>
      <c r="G3288" s="200">
        <f t="shared" si="246"/>
        <v>0</v>
      </c>
      <c r="H3288" s="200" t="e">
        <f t="shared" si="246"/>
        <v>#DIV/0!</v>
      </c>
      <c r="I3288" s="200">
        <f t="shared" si="246"/>
        <v>0</v>
      </c>
      <c r="J3288" s="200">
        <f t="shared" si="246"/>
        <v>0.125</v>
      </c>
      <c r="K3288" s="200" t="e">
        <f t="shared" si="246"/>
        <v>#DIV/0!</v>
      </c>
      <c r="L3288" s="200" t="e">
        <f t="shared" si="246"/>
        <v>#DIV/0!</v>
      </c>
      <c r="M3288" s="200" t="e">
        <f t="shared" si="246"/>
        <v>#DIV/0!</v>
      </c>
      <c r="N3288" s="200" t="e">
        <f t="shared" si="246"/>
        <v>#DIV/0!</v>
      </c>
      <c r="O3288" s="200">
        <f t="shared" si="246"/>
        <v>0.2</v>
      </c>
      <c r="P3288" s="200" t="e">
        <f t="shared" si="246"/>
        <v>#DIV/0!</v>
      </c>
      <c r="Q3288" s="200" t="e">
        <f t="shared" si="246"/>
        <v>#DIV/0!</v>
      </c>
      <c r="R3288" s="200" t="e">
        <f t="shared" si="246"/>
        <v>#DIV/0!</v>
      </c>
      <c r="S3288" s="200" t="e">
        <f t="shared" si="246"/>
        <v>#DIV/0!</v>
      </c>
      <c r="T3288" s="200" t="e">
        <f t="shared" si="246"/>
        <v>#DIV/0!</v>
      </c>
      <c r="U3288" s="200" t="e">
        <f t="shared" si="246"/>
        <v>#DIV/0!</v>
      </c>
      <c r="V3288" s="200" t="e">
        <f t="shared" si="246"/>
        <v>#DIV/0!</v>
      </c>
      <c r="W3288" s="200" t="e">
        <f t="shared" si="246"/>
        <v>#DIV/0!</v>
      </c>
      <c r="X3288" s="200" t="e">
        <f t="shared" si="246"/>
        <v>#DIV/0!</v>
      </c>
      <c r="Y3288" s="200"/>
      <c r="Z3288" s="406" t="e">
        <f>MEDIAN(E3288:X3288)</f>
        <v>#DIV/0!</v>
      </c>
    </row>
    <row r="3289" spans="1:26" s="204" customFormat="1" ht="15.75" thickBot="1" x14ac:dyDescent="0.3">
      <c r="A3289" s="683"/>
      <c r="B3289" s="688"/>
      <c r="C3289" s="193" t="s">
        <v>407</v>
      </c>
      <c r="Z3289" s="397"/>
    </row>
    <row r="3290" spans="1:26" s="204" customFormat="1" ht="15.75" thickBot="1" x14ac:dyDescent="0.3">
      <c r="A3290" s="683"/>
      <c r="B3290" s="688"/>
      <c r="C3290" s="188" t="s">
        <v>497</v>
      </c>
      <c r="D3290" s="233">
        <f t="shared" ref="D3290:X3290" si="247">D3277/D3283</f>
        <v>5.4773119824561407</v>
      </c>
      <c r="E3290" s="188" t="e">
        <f t="shared" si="247"/>
        <v>#DIV/0!</v>
      </c>
      <c r="F3290" s="188" t="e">
        <f t="shared" si="247"/>
        <v>#DIV/0!</v>
      </c>
      <c r="G3290" s="188" t="e">
        <f t="shared" si="247"/>
        <v>#DIV/0!</v>
      </c>
      <c r="H3290" s="188" t="e">
        <f t="shared" si="247"/>
        <v>#DIV/0!</v>
      </c>
      <c r="I3290" s="188">
        <f t="shared" si="247"/>
        <v>0.11269999999999999</v>
      </c>
      <c r="J3290" s="188">
        <f t="shared" si="247"/>
        <v>-0.21621621621621623</v>
      </c>
      <c r="K3290" s="188" t="e">
        <f t="shared" si="247"/>
        <v>#DIV/0!</v>
      </c>
      <c r="L3290" s="188" t="e">
        <f t="shared" si="247"/>
        <v>#DIV/0!</v>
      </c>
      <c r="M3290" s="188" t="e">
        <f t="shared" si="247"/>
        <v>#DIV/0!</v>
      </c>
      <c r="N3290" s="188" t="e">
        <f t="shared" si="247"/>
        <v>#DIV/0!</v>
      </c>
      <c r="O3290" s="188">
        <f t="shared" si="247"/>
        <v>0.36231884057971014</v>
      </c>
      <c r="P3290" s="188" t="e">
        <f t="shared" si="247"/>
        <v>#DIV/0!</v>
      </c>
      <c r="Q3290" s="188" t="e">
        <f t="shared" si="247"/>
        <v>#DIV/0!</v>
      </c>
      <c r="R3290" s="188" t="e">
        <f t="shared" si="247"/>
        <v>#DIV/0!</v>
      </c>
      <c r="S3290" s="188" t="e">
        <f t="shared" si="247"/>
        <v>#DIV/0!</v>
      </c>
      <c r="T3290" s="188" t="e">
        <f t="shared" si="247"/>
        <v>#DIV/0!</v>
      </c>
      <c r="U3290" s="188" t="e">
        <f t="shared" si="247"/>
        <v>#DIV/0!</v>
      </c>
      <c r="V3290" s="188" t="e">
        <f t="shared" si="247"/>
        <v>#DIV/0!</v>
      </c>
      <c r="W3290" s="188" t="e">
        <f t="shared" si="247"/>
        <v>#DIV/0!</v>
      </c>
      <c r="X3290" s="188" t="e">
        <f t="shared" si="247"/>
        <v>#DIV/0!</v>
      </c>
      <c r="Y3290" s="188"/>
      <c r="Z3290" s="404"/>
    </row>
    <row r="3291" spans="1:26" s="204" customFormat="1" x14ac:dyDescent="0.25">
      <c r="A3291" s="683"/>
      <c r="B3291" s="688"/>
      <c r="C3291" s="189" t="s">
        <v>445</v>
      </c>
      <c r="D3291" s="234">
        <f>D3290/'Summary (banks)'!$D$81</f>
        <v>121.8133416302723</v>
      </c>
      <c r="E3291" s="230" t="e">
        <f>E3290/'Summary (banks)'!$E$81</f>
        <v>#DIV/0!</v>
      </c>
      <c r="F3291" s="230" t="e">
        <f>F3290/'Summary (banks)'!$F$81</f>
        <v>#DIV/0!</v>
      </c>
      <c r="G3291" s="230" t="e">
        <f>G3290/'Summary (banks)'!$G$81</f>
        <v>#DIV/0!</v>
      </c>
      <c r="H3291" s="230" t="e">
        <f>H3290/'Summary (banks)'!$H$81</f>
        <v>#DIV/0!</v>
      </c>
      <c r="I3291" s="230">
        <f>I3290/'Summary (banks)'!$I$81</f>
        <v>-7.1666119500984866</v>
      </c>
      <c r="J3291" s="230">
        <f>J3290/'Summary (banks)'!$J$81</f>
        <v>-4.0096292410899155</v>
      </c>
      <c r="K3291" s="230" t="e">
        <f>K3290/'Summary (banks)'!$K$81</f>
        <v>#DIV/0!</v>
      </c>
      <c r="L3291" s="230" t="e">
        <f>L3290/'Summary (banks)'!$L$81</f>
        <v>#DIV/0!</v>
      </c>
      <c r="M3291" s="230" t="e">
        <f>M3290/'Summary (banks)'!$M$81</f>
        <v>#DIV/0!</v>
      </c>
      <c r="N3291" s="230" t="e">
        <f>N3290/'Summary (banks)'!$N$81</f>
        <v>#DIV/0!</v>
      </c>
      <c r="O3291" s="230">
        <f>O3290/'Summary (banks)'!$O$81</f>
        <v>-7.3293810277734286</v>
      </c>
      <c r="P3291" s="230" t="e">
        <f>P3290/'Summary (banks)'!$P$81</f>
        <v>#DIV/0!</v>
      </c>
      <c r="Q3291" s="230" t="e">
        <f>Q3290/'Summary (banks)'!$Q$81</f>
        <v>#DIV/0!</v>
      </c>
      <c r="R3291" s="230" t="e">
        <f>R3290/'Summary (banks)'!$R$81</f>
        <v>#DIV/0!</v>
      </c>
      <c r="S3291" s="230" t="e">
        <f>S3290/'Summary (banks)'!$S$81</f>
        <v>#DIV/0!</v>
      </c>
      <c r="T3291" s="230" t="e">
        <f>T3290/'Summary (banks)'!$T$81</f>
        <v>#DIV/0!</v>
      </c>
      <c r="U3291" s="230" t="e">
        <f>U3290/'Summary (banks)'!$U$81</f>
        <v>#DIV/0!</v>
      </c>
      <c r="V3291" s="230" t="e">
        <f>V3290/'Summary (banks)'!$V$81</f>
        <v>#DIV/0!</v>
      </c>
      <c r="W3291" s="230" t="e">
        <f>W3290/'Summary (banks)'!$W$81</f>
        <v>#DIV/0!</v>
      </c>
      <c r="X3291" s="230" t="e">
        <f>X3290/'Summary (banks)'!$X$81</f>
        <v>#DIV/0!</v>
      </c>
      <c r="Z3291" s="397"/>
    </row>
    <row r="3292" spans="1:26" s="364" customFormat="1" x14ac:dyDescent="0.25">
      <c r="A3292" s="683"/>
      <c r="B3292" s="688"/>
      <c r="C3292" s="359" t="s">
        <v>446</v>
      </c>
      <c r="D3292" s="363">
        <f>D3290/'Summary (banks)'!$D$84</f>
        <v>94.861551912847347</v>
      </c>
      <c r="E3292" s="264" t="e">
        <f>E3290/'Summary (banks)'!$E$84</f>
        <v>#DIV/0!</v>
      </c>
      <c r="F3292" s="264" t="e">
        <f>F3290/'Summary (banks)'!$F$84</f>
        <v>#DIV/0!</v>
      </c>
      <c r="G3292" s="264" t="e">
        <f>G3290/'Summary (banks)'!$G$84</f>
        <v>#DIV/0!</v>
      </c>
      <c r="H3292" s="264" t="e">
        <f>H3290/'Summary (banks)'!$H$84</f>
        <v>#DIV/0!</v>
      </c>
      <c r="I3292" s="264">
        <f>I3290/'Summary (banks)'!$I$84</f>
        <v>35.141858552631646</v>
      </c>
      <c r="J3292" s="264">
        <f>J3290/'Summary (banks)'!$J$84</f>
        <v>-3.4332764887258196</v>
      </c>
      <c r="K3292" s="264" t="e">
        <f>K3290/'Summary (banks)'!$K$84</f>
        <v>#DIV/0!</v>
      </c>
      <c r="L3292" s="264" t="e">
        <f>L3290/'Summary (banks)'!$L$84</f>
        <v>#DIV/0!</v>
      </c>
      <c r="M3292" s="264" t="e">
        <f>M3290/'Summary (banks)'!$M$84</f>
        <v>#DIV/0!</v>
      </c>
      <c r="N3292" s="264" t="e">
        <f>N3290/'Summary (banks)'!$N$84</f>
        <v>#DIV/0!</v>
      </c>
      <c r="O3292" s="264">
        <f>O3290/'Summary (banks)'!$O$84</f>
        <v>-26.702560836758717</v>
      </c>
      <c r="P3292" s="264" t="e">
        <f>P3290/'Summary (banks)'!$P$84</f>
        <v>#DIV/0!</v>
      </c>
      <c r="Q3292" s="264" t="e">
        <f>Q3290/'Summary (banks)'!$Q$84</f>
        <v>#DIV/0!</v>
      </c>
      <c r="R3292" s="264" t="e">
        <f>R3290/'Summary (banks)'!$R$84</f>
        <v>#DIV/0!</v>
      </c>
      <c r="S3292" s="264" t="e">
        <f>S3290/'Summary (banks)'!$S$84</f>
        <v>#DIV/0!</v>
      </c>
      <c r="T3292" s="264" t="e">
        <f>T3290/'Summary (banks)'!$T$84</f>
        <v>#DIV/0!</v>
      </c>
      <c r="U3292" s="264" t="e">
        <f>U3290/'Summary (banks)'!$U$84</f>
        <v>#DIV/0!</v>
      </c>
      <c r="V3292" s="264" t="e">
        <f>V3290/'Summary (banks)'!$V$84</f>
        <v>#DIV/0!</v>
      </c>
      <c r="W3292" s="264" t="e">
        <f>W3290/'Summary (banks)'!$W$84</f>
        <v>#DIV/0!</v>
      </c>
      <c r="X3292" s="264" t="e">
        <f>X3290/'Summary (banks)'!$X$84</f>
        <v>#DIV/0!</v>
      </c>
      <c r="Y3292" s="360"/>
      <c r="Z3292" s="397"/>
    </row>
    <row r="3293" spans="1:26" s="204" customFormat="1" ht="15.75" thickBot="1" x14ac:dyDescent="0.3">
      <c r="A3293" s="683"/>
      <c r="B3293" s="688"/>
      <c r="C3293" s="372" t="s">
        <v>447</v>
      </c>
      <c r="D3293" s="234">
        <f>D3290/'Summary (banks)'!$D$92</f>
        <v>131.1410501494679</v>
      </c>
      <c r="E3293" s="230" t="e">
        <f>E3290/'Summary (banks)'!$E$86</f>
        <v>#DIV/0!</v>
      </c>
      <c r="F3293" s="230" t="e">
        <f>F3290/'Summary (banks)'!$F$86</f>
        <v>#DIV/0!</v>
      </c>
      <c r="G3293" s="230" t="e">
        <f>G3290/'Summary (banks)'!$G$86</f>
        <v>#DIV/0!</v>
      </c>
      <c r="H3293" s="230" t="e">
        <f>H3290/'Summary (banks)'!$H$86</f>
        <v>#DIV/0!</v>
      </c>
      <c r="I3293" s="230">
        <f>I3290/'Summary (banks)'!$I$86</f>
        <v>1.7450868372943329</v>
      </c>
      <c r="J3293" s="230">
        <f>J3290/'Summary (banks)'!$J$86</f>
        <v>-1.9242969204946392</v>
      </c>
      <c r="K3293" s="230" t="e">
        <f>K3290/'Summary (banks)'!$K$86</f>
        <v>#DIV/0!</v>
      </c>
      <c r="L3293" s="230" t="e">
        <f>L3290/'Summary (banks)'!$L$86</f>
        <v>#DIV/0!</v>
      </c>
      <c r="M3293" s="230" t="e">
        <f>M3290/'Summary (banks)'!$M$86</f>
        <v>#DIV/0!</v>
      </c>
      <c r="N3293" s="230" t="e">
        <f>N3290/'Summary (banks)'!$N$86</f>
        <v>#DIV/0!</v>
      </c>
      <c r="O3293" s="230">
        <f>O3290/'Summary (banks)'!$O$86</f>
        <v>1.3623723193753678</v>
      </c>
      <c r="P3293" s="230" t="e">
        <f>P3290/'Summary (banks)'!$P$86</f>
        <v>#DIV/0!</v>
      </c>
      <c r="Q3293" s="230" t="e">
        <f>Q3290/'Summary (banks)'!$Q$86</f>
        <v>#DIV/0!</v>
      </c>
      <c r="R3293" s="230" t="e">
        <f>R3290/'Summary (banks)'!$R$86</f>
        <v>#DIV/0!</v>
      </c>
      <c r="S3293" s="230" t="e">
        <f>S3290/'Summary (banks)'!$S$86</f>
        <v>#DIV/0!</v>
      </c>
      <c r="T3293" s="230" t="e">
        <f>T3290/'Summary (banks)'!$T$86</f>
        <v>#DIV/0!</v>
      </c>
      <c r="U3293" s="230" t="e">
        <f>U3290/'Summary (banks)'!$U$86</f>
        <v>#DIV/0!</v>
      </c>
      <c r="V3293" s="230" t="e">
        <f>V3290/'Summary (banks)'!$V$86</f>
        <v>#DIV/0!</v>
      </c>
      <c r="W3293" s="230" t="e">
        <f>W3290/'Summary (banks)'!$W$86</f>
        <v>#DIV/0!</v>
      </c>
      <c r="X3293" s="230" t="e">
        <f>X3290/'Summary (banks)'!$X$86</f>
        <v>#DIV/0!</v>
      </c>
      <c r="Z3293" s="397"/>
    </row>
    <row r="3294" spans="1:26" s="230" customFormat="1" ht="15.75" thickBot="1" x14ac:dyDescent="0.3">
      <c r="A3294" s="683"/>
      <c r="B3294" s="688"/>
      <c r="C3294" s="201" t="s">
        <v>498</v>
      </c>
      <c r="D3294" s="201">
        <f t="shared" ref="D3294:X3294" si="248">D3277/D3274</f>
        <v>2.8213364181443485</v>
      </c>
      <c r="E3294" s="201" t="e">
        <f t="shared" si="248"/>
        <v>#DIV/0!</v>
      </c>
      <c r="F3294" s="201" t="e">
        <f t="shared" si="248"/>
        <v>#DIV/0!</v>
      </c>
      <c r="G3294" s="201">
        <f t="shared" si="248"/>
        <v>1</v>
      </c>
      <c r="H3294" s="201" t="e">
        <f t="shared" si="248"/>
        <v>#DIV/0!</v>
      </c>
      <c r="I3294" s="201">
        <f t="shared" si="248"/>
        <v>0.25</v>
      </c>
      <c r="J3294" s="201">
        <f t="shared" si="248"/>
        <v>-0.53333333333333333</v>
      </c>
      <c r="K3294" s="201" t="e">
        <f t="shared" si="248"/>
        <v>#DIV/0!</v>
      </c>
      <c r="L3294" s="201" t="e">
        <f t="shared" si="248"/>
        <v>#DIV/0!</v>
      </c>
      <c r="M3294" s="201" t="e">
        <f t="shared" si="248"/>
        <v>#DIV/0!</v>
      </c>
      <c r="N3294" s="201" t="e">
        <f t="shared" si="248"/>
        <v>#DIV/0!</v>
      </c>
      <c r="O3294" s="201">
        <f t="shared" si="248"/>
        <v>0.53191489361702127</v>
      </c>
      <c r="P3294" s="201" t="e">
        <f t="shared" si="248"/>
        <v>#DIV/0!</v>
      </c>
      <c r="Q3294" s="201" t="e">
        <f t="shared" si="248"/>
        <v>#DIV/0!</v>
      </c>
      <c r="R3294" s="201" t="e">
        <f t="shared" si="248"/>
        <v>#DIV/0!</v>
      </c>
      <c r="S3294" s="201" t="e">
        <f t="shared" si="248"/>
        <v>#DIV/0!</v>
      </c>
      <c r="T3294" s="201" t="e">
        <f t="shared" si="248"/>
        <v>#DIV/0!</v>
      </c>
      <c r="U3294" s="201" t="e">
        <f t="shared" si="248"/>
        <v>#DIV/0!</v>
      </c>
      <c r="V3294" s="201" t="e">
        <f t="shared" si="248"/>
        <v>#DIV/0!</v>
      </c>
      <c r="W3294" s="201" t="e">
        <f t="shared" si="248"/>
        <v>#DIV/0!</v>
      </c>
      <c r="X3294" s="201" t="e">
        <f t="shared" si="248"/>
        <v>#DIV/0!</v>
      </c>
      <c r="Y3294" s="201"/>
      <c r="Z3294" s="407"/>
    </row>
    <row r="3295" spans="1:26" s="230" customFormat="1" x14ac:dyDescent="0.25">
      <c r="A3295" s="683"/>
      <c r="B3295" s="688"/>
      <c r="C3295" s="382" t="s">
        <v>445</v>
      </c>
      <c r="D3295" s="230">
        <f>D3294/'Summary (banks)'!$D$94</f>
        <v>14.609620761986895</v>
      </c>
      <c r="E3295" s="230" t="e">
        <f>E3294/'Summary (banks)'!$E$94</f>
        <v>#DIV/0!</v>
      </c>
      <c r="F3295" s="230" t="e">
        <f>F3294/'Summary (banks)'!$F$94</f>
        <v>#DIV/0!</v>
      </c>
      <c r="G3295" s="230">
        <f>G3294/'Summary (banks)'!$G$94</f>
        <v>-4.7809840917499065</v>
      </c>
      <c r="H3295" s="230" t="e">
        <f>H3294/'Summary (banks)'!$H$94</f>
        <v>#DIV/0!</v>
      </c>
      <c r="I3295" s="230">
        <f>I3294/'Summary (banks)'!$I$94</f>
        <v>-2.5096848325673005</v>
      </c>
      <c r="J3295" s="230">
        <f>J3294/'Summary (banks)'!$J$94</f>
        <v>-2.3391487912836229</v>
      </c>
      <c r="K3295" s="230" t="e">
        <f>K3294/'Summary (banks)'!$K$94</f>
        <v>#DIV/0!</v>
      </c>
      <c r="L3295" s="230" t="e">
        <f>L3294/'Summary (banks)'!$L$94</f>
        <v>#DIV/0!</v>
      </c>
      <c r="M3295" s="230" t="e">
        <f>M3294/'Summary (banks)'!$M$94</f>
        <v>#DIV/0!</v>
      </c>
      <c r="N3295" s="230" t="e">
        <f>N3294/'Summary (banks)'!$N$94</f>
        <v>#DIV/0!</v>
      </c>
      <c r="O3295" s="230">
        <f>O3294/'Summary (banks)'!$O$94</f>
        <v>-3.6905187606957677</v>
      </c>
      <c r="P3295" s="230" t="e">
        <f>P3294/'Summary (banks)'!$P$94</f>
        <v>#DIV/0!</v>
      </c>
      <c r="Q3295" s="230" t="e">
        <f>Q3294/'Summary (banks)'!$Q$94</f>
        <v>#DIV/0!</v>
      </c>
      <c r="R3295" s="230" t="e">
        <f>R3294/'Summary (banks)'!$R$94</f>
        <v>#DIV/0!</v>
      </c>
      <c r="S3295" s="230" t="e">
        <f>S3294/'Summary (banks)'!$S$94</f>
        <v>#DIV/0!</v>
      </c>
      <c r="T3295" s="230" t="e">
        <f>T3294/'Summary (banks)'!$T$94</f>
        <v>#DIV/0!</v>
      </c>
      <c r="U3295" s="230" t="e">
        <f>U3294/'Summary (banks)'!$U$94</f>
        <v>#DIV/0!</v>
      </c>
      <c r="V3295" s="230" t="e">
        <f>V3294/'Summary (banks)'!$V$94</f>
        <v>#DIV/0!</v>
      </c>
      <c r="W3295" s="230" t="e">
        <f>W3294/'Summary (banks)'!$W$94</f>
        <v>#DIV/0!</v>
      </c>
      <c r="X3295" s="230" t="e">
        <f>X3294/'Summary (banks)'!$X$94</f>
        <v>#DIV/0!</v>
      </c>
      <c r="Z3295" s="399"/>
    </row>
    <row r="3296" spans="1:26" s="386" customFormat="1" x14ac:dyDescent="0.25">
      <c r="A3296" s="683"/>
      <c r="B3296" s="688"/>
      <c r="C3296" s="383" t="s">
        <v>446</v>
      </c>
      <c r="D3296" s="264">
        <f>D3294/'Summary (banks)'!$D$97</f>
        <v>10.685786542269769</v>
      </c>
      <c r="E3296" s="264" t="e">
        <f>E3294/'Summary (banks)'!$E$97</f>
        <v>#DIV/0!</v>
      </c>
      <c r="F3296" s="264" t="e">
        <f>F3294/'Summary (banks)'!$F$97</f>
        <v>#DIV/0!</v>
      </c>
      <c r="G3296" s="264">
        <f>G3294/'Summary (banks)'!$G$97</f>
        <v>-0.80503144654088055</v>
      </c>
      <c r="H3296" s="264" t="e">
        <f>H3294/'Summary (banks)'!$H$97</f>
        <v>#DIV/0!</v>
      </c>
      <c r="I3296" s="264">
        <f>I3294/'Summary (banks)'!$I$97</f>
        <v>10.077302631578966</v>
      </c>
      <c r="J3296" s="264">
        <f>J3294/'Summary (banks)'!$J$97</f>
        <v>-1.946581686849373</v>
      </c>
      <c r="K3296" s="264" t="e">
        <f>K3294/'Summary (banks)'!$K$97</f>
        <v>#DIV/0!</v>
      </c>
      <c r="L3296" s="264" t="e">
        <f>L3294/'Summary (banks)'!$L$97</f>
        <v>#DIV/0!</v>
      </c>
      <c r="M3296" s="264" t="e">
        <f>M3294/'Summary (banks)'!$M$97</f>
        <v>#DIV/0!</v>
      </c>
      <c r="N3296" s="264" t="e">
        <f>N3294/'Summary (banks)'!$N$97</f>
        <v>#DIV/0!</v>
      </c>
      <c r="O3296" s="264">
        <f>O3294/'Summary (banks)'!$O$97</f>
        <v>-17.116893787007395</v>
      </c>
      <c r="P3296" s="264" t="e">
        <f>P3294/'Summary (banks)'!$P$97</f>
        <v>#DIV/0!</v>
      </c>
      <c r="Q3296" s="264" t="e">
        <f>Q3294/'Summary (banks)'!$Q$97</f>
        <v>#DIV/0!</v>
      </c>
      <c r="R3296" s="264" t="e">
        <f>R3294/'Summary (banks)'!$R$97</f>
        <v>#DIV/0!</v>
      </c>
      <c r="S3296" s="264" t="e">
        <f>S3294/'Summary (banks)'!$S$97</f>
        <v>#DIV/0!</v>
      </c>
      <c r="T3296" s="264" t="e">
        <f>T3294/'Summary (banks)'!$T$97</f>
        <v>#DIV/0!</v>
      </c>
      <c r="U3296" s="264" t="e">
        <f>U3294/'Summary (banks)'!$U$97</f>
        <v>#DIV/0!</v>
      </c>
      <c r="V3296" s="264" t="e">
        <f>V3294/'Summary (banks)'!$V$97</f>
        <v>#DIV/0!</v>
      </c>
      <c r="W3296" s="264" t="e">
        <f>W3294/'Summary (banks)'!$W$97</f>
        <v>#DIV/0!</v>
      </c>
      <c r="X3296" s="264" t="e">
        <f>X3294/'Summary (banks)'!$X$97</f>
        <v>#DIV/0!</v>
      </c>
      <c r="Y3296" s="264"/>
      <c r="Z3296" s="399"/>
    </row>
    <row r="3297" spans="1:26" s="230" customFormat="1" x14ac:dyDescent="0.25">
      <c r="A3297" s="683"/>
      <c r="B3297" s="688"/>
      <c r="C3297" s="385" t="s">
        <v>447</v>
      </c>
      <c r="D3297" s="230">
        <f>D3294/'Summary (banks)'!$D$105</f>
        <v>13.004714437165685</v>
      </c>
      <c r="E3297" s="230" t="e">
        <f>E3294/'Summary (banks)'!$E$99</f>
        <v>#DIV/0!</v>
      </c>
      <c r="F3297" s="230" t="e">
        <f>F3294/'Summary (banks)'!$F$99</f>
        <v>#DIV/0!</v>
      </c>
      <c r="G3297" s="230">
        <f>G3294/'Summary (banks)'!$G$99</f>
        <v>3.0142857142857129</v>
      </c>
      <c r="H3297" s="230" t="e">
        <f>H3294/'Summary (banks)'!$H$99</f>
        <v>#DIV/0!</v>
      </c>
      <c r="I3297" s="230">
        <f>I3294/'Summary (banks)'!$I$99</f>
        <v>1.3507769652650823</v>
      </c>
      <c r="J3297" s="230">
        <f>J3294/'Summary (banks)'!$J$99</f>
        <v>-1.4686945500633712</v>
      </c>
      <c r="K3297" s="230" t="e">
        <f>K3294/'Summary (banks)'!$K$99</f>
        <v>#DIV/0!</v>
      </c>
      <c r="L3297" s="230" t="e">
        <f>L3294/'Summary (banks)'!$L$99</f>
        <v>#DIV/0!</v>
      </c>
      <c r="M3297" s="230" t="e">
        <f>M3294/'Summary (banks)'!$M$99</f>
        <v>#DIV/0!</v>
      </c>
      <c r="N3297" s="230" t="e">
        <f>N3294/'Summary (banks)'!$N$99</f>
        <v>#DIV/0!</v>
      </c>
      <c r="O3297" s="230">
        <f>O3294/'Summary (banks)'!$O$99</f>
        <v>1.3562848394441389</v>
      </c>
      <c r="P3297" s="230" t="e">
        <f>P3294/'Summary (banks)'!$P$99</f>
        <v>#DIV/0!</v>
      </c>
      <c r="Q3297" s="230" t="e">
        <f>Q3294/'Summary (banks)'!$Q$99</f>
        <v>#DIV/0!</v>
      </c>
      <c r="R3297" s="230" t="e">
        <f>R3294/'Summary (banks)'!$R$99</f>
        <v>#DIV/0!</v>
      </c>
      <c r="S3297" s="230" t="e">
        <f>S3294/'Summary (banks)'!$S$99</f>
        <v>#DIV/0!</v>
      </c>
      <c r="T3297" s="230" t="e">
        <f>T3294/'Summary (banks)'!$T$99</f>
        <v>#DIV/0!</v>
      </c>
      <c r="U3297" s="230" t="e">
        <f>U3294/'Summary (banks)'!$U$99</f>
        <v>#DIV/0!</v>
      </c>
      <c r="V3297" s="230" t="e">
        <f>V3294/'Summary (banks)'!$V$99</f>
        <v>#DIV/0!</v>
      </c>
      <c r="W3297" s="230" t="e">
        <f>W3294/'Summary (banks)'!$W$99</f>
        <v>#DIV/0!</v>
      </c>
      <c r="X3297" s="230" t="e">
        <f>X3294/'Summary (banks)'!$X$99</f>
        <v>#DIV/0!</v>
      </c>
      <c r="Z3297" s="399"/>
    </row>
    <row r="3298" spans="1:26" s="51" customFormat="1" ht="15.75" thickBot="1" x14ac:dyDescent="0.3">
      <c r="A3298" s="422"/>
      <c r="B3298" s="423"/>
      <c r="C3298" s="424"/>
      <c r="D3298" s="425"/>
      <c r="E3298" s="426"/>
      <c r="F3298" s="426"/>
      <c r="G3298" s="426"/>
      <c r="H3298" s="426"/>
      <c r="I3298" s="426"/>
      <c r="J3298" s="426"/>
      <c r="K3298" s="426"/>
      <c r="L3298" s="426"/>
      <c r="M3298" s="426"/>
      <c r="N3298" s="426"/>
      <c r="O3298" s="426"/>
      <c r="P3298" s="426"/>
      <c r="Q3298" s="426"/>
      <c r="R3298" s="426"/>
      <c r="S3298" s="426"/>
      <c r="T3298" s="426"/>
      <c r="U3298" s="426"/>
      <c r="V3298" s="426"/>
      <c r="W3298" s="426"/>
      <c r="X3298" s="426"/>
      <c r="Y3298" s="97"/>
      <c r="Z3298" s="97"/>
    </row>
    <row r="3299" spans="1:26" s="204" customFormat="1" ht="15.75" thickBot="1" x14ac:dyDescent="0.3">
      <c r="A3299" s="682" t="s">
        <v>32</v>
      </c>
      <c r="B3299" s="684" t="s">
        <v>331</v>
      </c>
      <c r="C3299" s="188" t="s">
        <v>2</v>
      </c>
      <c r="D3299" s="203">
        <f>SUM(E3299:X3299)</f>
        <v>726.78894600000001</v>
      </c>
      <c r="E3299" s="203"/>
      <c r="F3299" s="203"/>
      <c r="G3299" s="203">
        <f>RBS!C37</f>
        <v>4.1339459999999999</v>
      </c>
      <c r="H3299" s="203"/>
      <c r="I3299" s="203"/>
      <c r="J3299" s="188">
        <f>'BNP Paribas'!C50</f>
        <v>51</v>
      </c>
      <c r="K3299" s="188">
        <f>'Crédit Agricole'!C34</f>
        <v>9</v>
      </c>
      <c r="L3299" s="188"/>
      <c r="M3299" s="188">
        <f>'BPCE group'!C49</f>
        <v>7</v>
      </c>
      <c r="N3299" s="188"/>
      <c r="O3299" s="188">
        <f>'Deutsche Bank'!C46</f>
        <v>5</v>
      </c>
      <c r="P3299" s="188"/>
      <c r="Q3299" s="188"/>
      <c r="R3299" s="188">
        <f>ING!E29</f>
        <v>221</v>
      </c>
      <c r="S3299" s="188">
        <f>Rabobank!D35</f>
        <v>0</v>
      </c>
      <c r="T3299" s="188">
        <f>Unicredit!D137</f>
        <v>390.125</v>
      </c>
      <c r="U3299" s="188">
        <f>'Intesa Sao'!D59</f>
        <v>39.53</v>
      </c>
      <c r="V3299" s="188"/>
      <c r="W3299" s="188"/>
      <c r="X3299" s="188"/>
      <c r="Y3299" s="188"/>
      <c r="Z3299" s="404"/>
    </row>
    <row r="3300" spans="1:26" s="23" customFormat="1" x14ac:dyDescent="0.25">
      <c r="A3300" s="683"/>
      <c r="B3300" s="685"/>
      <c r="C3300" s="189" t="s">
        <v>333</v>
      </c>
      <c r="D3300" s="230">
        <f>D3299/'Summary (banks)'!$D$3</f>
        <v>1.4880792164099906E-3</v>
      </c>
      <c r="E3300" s="230">
        <f>E3299/'Summary (banks)'!$E$3</f>
        <v>0</v>
      </c>
      <c r="F3300" s="230">
        <f>F3299/'Summary (banks)'!$F$3</f>
        <v>0</v>
      </c>
      <c r="G3300" s="230">
        <f>G3299/'Summary (banks)'!$G$3</f>
        <v>2.321442389538033E-4</v>
      </c>
      <c r="H3300" s="230">
        <f>H3299/'Summary (banks)'!$H$3</f>
        <v>0</v>
      </c>
      <c r="I3300" s="230">
        <f>I3299/'Summary (banks)'!$I$3</f>
        <v>0</v>
      </c>
      <c r="J3300" s="230">
        <f>J3299/'Summary (banks)'!$J$3</f>
        <v>1.1877590945083608E-3</v>
      </c>
      <c r="K3300" s="230">
        <f>K3299/'Summary (banks)'!$K$3</f>
        <v>2.7755504841793624E-4</v>
      </c>
      <c r="L3300" s="230">
        <f>L3299/'Summary (banks)'!$L$3</f>
        <v>0</v>
      </c>
      <c r="M3300" s="230">
        <f>M3299/'Summary (banks)'!$M$3</f>
        <v>2.933288635601743E-4</v>
      </c>
      <c r="N3300" s="230">
        <f>N3299/'Summary (banks)'!$N$3</f>
        <v>0</v>
      </c>
      <c r="O3300" s="230">
        <f>O3299/'Summary (banks)'!$O$3</f>
        <v>1.4418779017792772E-4</v>
      </c>
      <c r="P3300" s="230">
        <f>P3299/'Summary (banks)'!$P$3</f>
        <v>0</v>
      </c>
      <c r="Q3300" s="230">
        <f>Q3299/'Summary (banks)'!$Q$3</f>
        <v>0</v>
      </c>
      <c r="R3300" s="230">
        <f>R3299/'Summary (banks)'!$R$3</f>
        <v>1.2946690099589923E-2</v>
      </c>
      <c r="S3300" s="230">
        <f>S3299/'Summary (banks)'!$S$3</f>
        <v>0</v>
      </c>
      <c r="T3300" s="230">
        <f>T3299/'Summary (banks)'!$T$3</f>
        <v>1.8292716664305011E-2</v>
      </c>
      <c r="U3300" s="230">
        <f>U3299/'Summary (banks)'!$U$3</f>
        <v>1.6711533025062693E-3</v>
      </c>
      <c r="V3300" s="230">
        <f>V3299/'Summary (banks)'!$V$3</f>
        <v>0</v>
      </c>
      <c r="W3300" s="230">
        <f>W3299/'Summary (banks)'!$W$3</f>
        <v>0</v>
      </c>
      <c r="X3300" s="230">
        <f>X3299/'Summary (banks)'!$X$3</f>
        <v>0</v>
      </c>
      <c r="Y3300" s="204"/>
      <c r="Z3300" s="397"/>
    </row>
    <row r="3301" spans="1:26" s="360" customFormat="1" ht="15.75" thickBot="1" x14ac:dyDescent="0.3">
      <c r="A3301" s="683"/>
      <c r="B3301" s="685"/>
      <c r="C3301" s="359" t="s">
        <v>334</v>
      </c>
      <c r="D3301" s="264">
        <f>D3299/'Summary (banks)'!$D$7</f>
        <v>2.8350424715067545E-3</v>
      </c>
      <c r="E3301" s="264">
        <f>E3299/'Summary (banks)'!$E$7</f>
        <v>0</v>
      </c>
      <c r="F3301" s="264">
        <f>F3299/'Summary (banks)'!$F$7</f>
        <v>0</v>
      </c>
      <c r="G3301" s="264">
        <f>G3299/'Summary (banks)'!$G$7</f>
        <v>1.5624999999999999E-3</v>
      </c>
      <c r="H3301" s="264">
        <f>H3299/'Summary (banks)'!$H$7</f>
        <v>0</v>
      </c>
      <c r="I3301" s="264">
        <f>I3299/'Summary (banks)'!$I$7</f>
        <v>0</v>
      </c>
      <c r="J3301" s="264">
        <f>J3299/'Summary (banks)'!$J$7</f>
        <v>1.7811615967589843E-3</v>
      </c>
      <c r="K3301" s="264">
        <f>K3299/'Summary (banks)'!$K$7</f>
        <v>1.0156867170748223E-3</v>
      </c>
      <c r="L3301" s="264">
        <f>L3299/'Summary (banks)'!$L$7</f>
        <v>0</v>
      </c>
      <c r="M3301" s="264">
        <f>M3299/'Summary (banks)'!$M$7</f>
        <v>1.4749262536873156E-3</v>
      </c>
      <c r="N3301" s="264">
        <f>N3299/'Summary (banks)'!$N$7</f>
        <v>0</v>
      </c>
      <c r="O3301" s="264">
        <f>O3299/'Summary (banks)'!$O$7</f>
        <v>2.0689369801795836E-4</v>
      </c>
      <c r="P3301" s="264">
        <f>P3299/'Summary (banks)'!$P$7</f>
        <v>0</v>
      </c>
      <c r="Q3301" s="264">
        <f>Q3299/'Summary (banks)'!$Q$7</f>
        <v>0</v>
      </c>
      <c r="R3301" s="264">
        <f>R3299/'Summary (banks)'!$R$7</f>
        <v>1.8953687821612351E-2</v>
      </c>
      <c r="S3301" s="264">
        <f>S3299/'Summary (banks)'!$S$7</f>
        <v>0</v>
      </c>
      <c r="T3301" s="264">
        <f>T3299/'Summary (banks)'!$T$7</f>
        <v>3.2309079942581156E-2</v>
      </c>
      <c r="U3301" s="264">
        <f>U3299/'Summary (banks)'!$U$7</f>
        <v>9.1266428476603281E-3</v>
      </c>
      <c r="V3301" s="264">
        <f>V3299/'Summary (banks)'!$V$7</f>
        <v>0</v>
      </c>
      <c r="W3301" s="264">
        <f>W3299/'Summary (banks)'!$W$7</f>
        <v>0</v>
      </c>
      <c r="X3301" s="264">
        <f>X3299/'Summary (banks)'!$X$7</f>
        <v>0</v>
      </c>
      <c r="Z3301" s="397"/>
    </row>
    <row r="3302" spans="1:26" s="204" customFormat="1" ht="15.75" thickBot="1" x14ac:dyDescent="0.3">
      <c r="A3302" s="683"/>
      <c r="B3302" s="685"/>
      <c r="C3302" s="188" t="s">
        <v>6</v>
      </c>
      <c r="D3302" s="203">
        <f>SUM(E3302:X3302)</f>
        <v>141.124</v>
      </c>
      <c r="E3302" s="203"/>
      <c r="F3302" s="203"/>
      <c r="G3302" s="203">
        <f>RBS!E37</f>
        <v>0</v>
      </c>
      <c r="H3302" s="203"/>
      <c r="I3302" s="203"/>
      <c r="J3302" s="188">
        <f>'BNP Paribas'!E50</f>
        <v>13</v>
      </c>
      <c r="K3302" s="188">
        <f>'Crédit Agricole'!E34</f>
        <v>-4</v>
      </c>
      <c r="L3302" s="188"/>
      <c r="M3302" s="188">
        <f>'BPCE group'!E49</f>
        <v>3</v>
      </c>
      <c r="N3302" s="188"/>
      <c r="O3302" s="188">
        <f>'Deutsche Bank'!E46</f>
        <v>8</v>
      </c>
      <c r="P3302" s="188"/>
      <c r="Q3302" s="188"/>
      <c r="R3302" s="188">
        <f>ING!G29</f>
        <v>78</v>
      </c>
      <c r="S3302" s="188">
        <f>Rabobank!F35</f>
        <v>0</v>
      </c>
      <c r="T3302" s="188">
        <f>Unicredit!F137</f>
        <v>73.474000000000004</v>
      </c>
      <c r="U3302" s="188">
        <f>'Intesa Sao'!F59</f>
        <v>-30.349999999999998</v>
      </c>
      <c r="V3302" s="188"/>
      <c r="W3302" s="188"/>
      <c r="X3302" s="188"/>
      <c r="Y3302" s="188"/>
      <c r="Z3302" s="404"/>
    </row>
    <row r="3303" spans="1:26" s="23" customFormat="1" x14ac:dyDescent="0.25">
      <c r="A3303" s="683"/>
      <c r="B3303" s="685"/>
      <c r="C3303" s="189" t="s">
        <v>335</v>
      </c>
      <c r="D3303" s="230">
        <f>D3302/'Summary (banks)'!$D$29</f>
        <v>1.4962448998304427E-3</v>
      </c>
      <c r="E3303" s="230">
        <f>E3302/'Summary (banks)'!$E$29</f>
        <v>0</v>
      </c>
      <c r="F3303" s="230">
        <f>F3302/'Summary (banks)'!$F$29</f>
        <v>0</v>
      </c>
      <c r="G3303" s="230">
        <f>G3302/'Summary (banks)'!$G$29</f>
        <v>0</v>
      </c>
      <c r="H3303" s="230">
        <f>H3302/'Summary (banks)'!$H$29</f>
        <v>0</v>
      </c>
      <c r="I3303" s="230">
        <f>I3302/'Summary (banks)'!$I$29</f>
        <v>0</v>
      </c>
      <c r="J3303" s="230">
        <f>J3302/'Summary (banks)'!$J$29</f>
        <v>1.3278855975485189E-3</v>
      </c>
      <c r="K3303" s="230">
        <f>K3302/'Summary (banks)'!$K$29</f>
        <v>-4.5238633793259444E-4</v>
      </c>
      <c r="L3303" s="230">
        <f>L3302/'Summary (banks)'!$L$29</f>
        <v>0</v>
      </c>
      <c r="M3303" s="230">
        <f>M3302/'Summary (banks)'!$M$29</f>
        <v>4.542701393095094E-4</v>
      </c>
      <c r="N3303" s="230">
        <f>N3302/'Summary (banks)'!$N$29</f>
        <v>0</v>
      </c>
      <c r="O3303" s="230">
        <f>O3302/'Summary (banks)'!$O$29</f>
        <v>-1.6006402561024411E-3</v>
      </c>
      <c r="P3303" s="230">
        <f>P3302/'Summary (banks)'!$P$29</f>
        <v>0</v>
      </c>
      <c r="Q3303" s="230">
        <f>Q3302/'Summary (banks)'!$Q$29</f>
        <v>0</v>
      </c>
      <c r="R3303" s="230">
        <f>R3302/'Summary (banks)'!$R$29</f>
        <v>1.216089803554724E-2</v>
      </c>
      <c r="S3303" s="230">
        <f>S3302/'Summary (banks)'!$S$29</f>
        <v>0</v>
      </c>
      <c r="T3303" s="230">
        <f>T3302/'Summary (banks)'!$T$29</f>
        <v>3.4501444408130771E-2</v>
      </c>
      <c r="U3303" s="230">
        <f>U3302/'Summary (banks)'!$U$29</f>
        <v>-3.8540945214459088E-3</v>
      </c>
      <c r="V3303" s="230">
        <f>V3302/'Summary (banks)'!$V$29</f>
        <v>0</v>
      </c>
      <c r="W3303" s="230">
        <f>W3302/'Summary (banks)'!$W$29</f>
        <v>0</v>
      </c>
      <c r="X3303" s="230">
        <f>X3302/'Summary (banks)'!$X$29</f>
        <v>0</v>
      </c>
      <c r="Y3303" s="204"/>
      <c r="Z3303" s="397"/>
    </row>
    <row r="3304" spans="1:26" s="360" customFormat="1" ht="15.75" thickBot="1" x14ac:dyDescent="0.3">
      <c r="A3304" s="683"/>
      <c r="B3304" s="685"/>
      <c r="C3304" s="359" t="s">
        <v>336</v>
      </c>
      <c r="D3304" s="264">
        <f>D3302/'Summary (banks)'!$D$33</f>
        <v>2.0849889292004703E-3</v>
      </c>
      <c r="E3304" s="264">
        <f>E3302/'Summary (banks)'!$E$33</f>
        <v>0</v>
      </c>
      <c r="F3304" s="264">
        <f>F3302/'Summary (banks)'!$F$33</f>
        <v>0</v>
      </c>
      <c r="G3304" s="264">
        <f>G3302/'Summary (banks)'!$G$33</f>
        <v>0</v>
      </c>
      <c r="H3304" s="264">
        <f>H3302/'Summary (banks)'!$H$33</f>
        <v>0</v>
      </c>
      <c r="I3304" s="264">
        <f>I3302/'Summary (banks)'!$I$33</f>
        <v>0</v>
      </c>
      <c r="J3304" s="264">
        <f>J3302/'Summary (banks)'!$J$33</f>
        <v>1.6571064372211599E-3</v>
      </c>
      <c r="K3304" s="264">
        <f>K3302/'Summary (banks)'!$K$33</f>
        <v>-1.6006402561024411E-3</v>
      </c>
      <c r="L3304" s="264">
        <f>L3302/'Summary (banks)'!$L$33</f>
        <v>0</v>
      </c>
      <c r="M3304" s="264">
        <f>M3302/'Summary (banks)'!$M$33</f>
        <v>1.7371163867979154E-3</v>
      </c>
      <c r="N3304" s="264">
        <f>N3302/'Summary (banks)'!$N$33</f>
        <v>0</v>
      </c>
      <c r="O3304" s="264">
        <f>O3302/'Summary (banks)'!$O$33</f>
        <v>-1.0652463382157125E-2</v>
      </c>
      <c r="P3304" s="264">
        <f>P3302/'Summary (banks)'!$P$33</f>
        <v>0</v>
      </c>
      <c r="Q3304" s="264">
        <f>Q3302/'Summary (banks)'!$Q$33</f>
        <v>0</v>
      </c>
      <c r="R3304" s="264">
        <f>R3302/'Summary (banks)'!$R$33</f>
        <v>1.4565826330532213E-2</v>
      </c>
      <c r="S3304" s="264">
        <f>S3302/'Summary (banks)'!$S$33</f>
        <v>0</v>
      </c>
      <c r="T3304" s="264">
        <f>T3302/'Summary (banks)'!$T$33</f>
        <v>2.6199151203697573E-2</v>
      </c>
      <c r="U3304" s="264">
        <f>U3302/'Summary (banks)'!$U$33</f>
        <v>-1.5864577665079163E-2</v>
      </c>
      <c r="V3304" s="264">
        <f>V3302/'Summary (banks)'!$V$33</f>
        <v>0</v>
      </c>
      <c r="W3304" s="264">
        <f>W3302/'Summary (banks)'!$W$33</f>
        <v>0</v>
      </c>
      <c r="X3304" s="264">
        <f>X3302/'Summary (banks)'!$X$33</f>
        <v>0</v>
      </c>
      <c r="Z3304" s="397"/>
    </row>
    <row r="3305" spans="1:26" s="204" customFormat="1" ht="15.75" thickBot="1" x14ac:dyDescent="0.3">
      <c r="A3305" s="683"/>
      <c r="B3305" s="685"/>
      <c r="C3305" s="188" t="s">
        <v>400</v>
      </c>
      <c r="D3305" s="203">
        <f>SUM(E3305:X3305)</f>
        <v>27.715000000000003</v>
      </c>
      <c r="E3305" s="203"/>
      <c r="F3305" s="203"/>
      <c r="G3305" s="203">
        <f>RBS!F37</f>
        <v>0</v>
      </c>
      <c r="H3305" s="203"/>
      <c r="I3305" s="203"/>
      <c r="J3305" s="188">
        <f>'BNP Paribas'!F50</f>
        <v>3</v>
      </c>
      <c r="K3305" s="188">
        <f>'Crédit Agricole'!F34</f>
        <v>0</v>
      </c>
      <c r="L3305" s="188"/>
      <c r="M3305" s="188">
        <f>'BPCE group'!F49</f>
        <v>0</v>
      </c>
      <c r="N3305" s="188"/>
      <c r="O3305" s="188">
        <f>'Deutsche Bank'!F46</f>
        <v>1</v>
      </c>
      <c r="P3305" s="188"/>
      <c r="Q3305" s="188"/>
      <c r="R3305" s="188">
        <f>ING!H29</f>
        <v>13</v>
      </c>
      <c r="S3305" s="188">
        <f>Rabobank!G35</f>
        <v>0</v>
      </c>
      <c r="T3305" s="188">
        <f>Unicredit!G137</f>
        <v>10.856</v>
      </c>
      <c r="U3305" s="188">
        <f>'Intesa Sao'!G59</f>
        <v>-0.14099999999999999</v>
      </c>
      <c r="V3305" s="188"/>
      <c r="W3305" s="188"/>
      <c r="X3305" s="188"/>
      <c r="Y3305" s="188"/>
      <c r="Z3305" s="404"/>
    </row>
    <row r="3306" spans="1:26" s="23" customFormat="1" x14ac:dyDescent="0.25">
      <c r="A3306" s="683"/>
      <c r="B3306" s="685"/>
      <c r="C3306" s="189" t="s">
        <v>401</v>
      </c>
      <c r="D3306" s="230">
        <f>D3305/'Summary (banks)'!$D$42</f>
        <v>9.9346233198477503E-4</v>
      </c>
      <c r="E3306" s="230">
        <f>E3305/'Summary (banks)'!$E$42</f>
        <v>0</v>
      </c>
      <c r="F3306" s="230">
        <f>F3305/'Summary (banks)'!$F$42</f>
        <v>0</v>
      </c>
      <c r="G3306" s="230">
        <f>G3305/'Summary (banks)'!$G$42</f>
        <v>0</v>
      </c>
      <c r="H3306" s="230">
        <f>H3305/'Summary (banks)'!$H$42</f>
        <v>0</v>
      </c>
      <c r="I3306" s="230">
        <f>I3305/'Summary (banks)'!$I$42</f>
        <v>0</v>
      </c>
      <c r="J3306" s="230">
        <f>J3305/'Summary (banks)'!$J$42</f>
        <v>8.9955022488755621E-4</v>
      </c>
      <c r="K3306" s="230">
        <f>K3305/'Summary (banks)'!$K$42</f>
        <v>0</v>
      </c>
      <c r="L3306" s="230">
        <f>L3305/'Summary (banks)'!$L$42</f>
        <v>0</v>
      </c>
      <c r="M3306" s="230">
        <f>M3305/'Summary (banks)'!$M$42</f>
        <v>0</v>
      </c>
      <c r="N3306" s="230">
        <f>N3305/'Summary (banks)'!$N$42</f>
        <v>0</v>
      </c>
      <c r="O3306" s="230">
        <f>O3305/'Summary (banks)'!$O$42</f>
        <v>1.1862396204033216E-3</v>
      </c>
      <c r="P3306" s="230">
        <f>P3305/'Summary (banks)'!$P$42</f>
        <v>0</v>
      </c>
      <c r="Q3306" s="230">
        <f>Q3305/'Summary (banks)'!$Q$42</f>
        <v>0</v>
      </c>
      <c r="R3306" s="230">
        <f>R3305/'Summary (banks)'!$R$42</f>
        <v>7.7243018419489006E-3</v>
      </c>
      <c r="S3306" s="230">
        <f>S3305/'Summary (banks)'!$S$42</f>
        <v>0</v>
      </c>
      <c r="T3306" s="230">
        <f>T3305/'Summary (banks)'!$T$42</f>
        <v>0.13014601865394293</v>
      </c>
      <c r="U3306" s="230">
        <f>U3305/'Summary (banks)'!$U$42</f>
        <v>-1.0037073104060955E-4</v>
      </c>
      <c r="V3306" s="230">
        <f>V3305/'Summary (banks)'!$V$42</f>
        <v>0</v>
      </c>
      <c r="W3306" s="230">
        <f>W3305/'Summary (banks)'!$W$42</f>
        <v>0</v>
      </c>
      <c r="X3306" s="230">
        <f>X3305/'Summary (banks)'!$X$42</f>
        <v>0</v>
      </c>
      <c r="Y3306" s="204"/>
      <c r="Z3306" s="397"/>
    </row>
    <row r="3307" spans="1:26" s="360" customFormat="1" ht="15.75" thickBot="1" x14ac:dyDescent="0.3">
      <c r="A3307" s="683"/>
      <c r="B3307" s="685"/>
      <c r="C3307" s="359" t="s">
        <v>402</v>
      </c>
      <c r="D3307" s="264">
        <f>D3305/'Summary (banks)'!$D$46</f>
        <v>1.4871645119005816E-3</v>
      </c>
      <c r="E3307" s="264">
        <f>E3305/'Summary (banks)'!$E$46</f>
        <v>0</v>
      </c>
      <c r="F3307" s="264">
        <f>F3305/'Summary (banks)'!$F$46</f>
        <v>0</v>
      </c>
      <c r="G3307" s="264">
        <f>G3305/'Summary (banks)'!$G$46</f>
        <v>0</v>
      </c>
      <c r="H3307" s="264">
        <f>H3305/'Summary (banks)'!$H$46</f>
        <v>0</v>
      </c>
      <c r="I3307" s="264">
        <f>I3305/'Summary (banks)'!$I$46</f>
        <v>0</v>
      </c>
      <c r="J3307" s="264">
        <f>J3305/'Summary (banks)'!$J$46</f>
        <v>1.3908205841446453E-3</v>
      </c>
      <c r="K3307" s="264">
        <f>K3305/'Summary (banks)'!$K$46</f>
        <v>0</v>
      </c>
      <c r="L3307" s="264">
        <f>L3305/'Summary (banks)'!$L$46</f>
        <v>0</v>
      </c>
      <c r="M3307" s="264">
        <f>M3305/'Summary (banks)'!$M$46</f>
        <v>0</v>
      </c>
      <c r="N3307" s="264">
        <f>N3305/'Summary (banks)'!$N$46</f>
        <v>0</v>
      </c>
      <c r="O3307" s="264">
        <f>O3305/'Summary (banks)'!$O$46</f>
        <v>7.993605115907274E-4</v>
      </c>
      <c r="P3307" s="264">
        <f>P3305/'Summary (banks)'!$P$46</f>
        <v>0</v>
      </c>
      <c r="Q3307" s="264">
        <f>Q3305/'Summary (banks)'!$Q$46</f>
        <v>0</v>
      </c>
      <c r="R3307" s="264">
        <f>R3305/'Summary (banks)'!$R$46</f>
        <v>1.0236220472440945E-2</v>
      </c>
      <c r="S3307" s="264">
        <f>S3305/'Summary (banks)'!$S$46</f>
        <v>0</v>
      </c>
      <c r="T3307" s="264">
        <f>T3305/'Summary (banks)'!$T$46</f>
        <v>4.8346010652510818E-2</v>
      </c>
      <c r="U3307" s="264">
        <f>U3305/'Summary (banks)'!$U$46</f>
        <v>-3.8278083489658106E-4</v>
      </c>
      <c r="V3307" s="264">
        <f>V3305/'Summary (banks)'!$V$46</f>
        <v>0</v>
      </c>
      <c r="W3307" s="264">
        <f>W3305/'Summary (banks)'!$W$46</f>
        <v>0</v>
      </c>
      <c r="X3307" s="264">
        <f>X3305/'Summary (banks)'!$X$46</f>
        <v>0</v>
      </c>
      <c r="Z3307" s="397"/>
    </row>
    <row r="3308" spans="1:26" s="204" customFormat="1" ht="15.75" thickBot="1" x14ac:dyDescent="0.3">
      <c r="A3308" s="683"/>
      <c r="B3308" s="685"/>
      <c r="C3308" s="188" t="s">
        <v>3</v>
      </c>
      <c r="D3308" s="188">
        <f>SUM(E3308:X3308)</f>
        <v>7566</v>
      </c>
      <c r="E3308" s="188"/>
      <c r="F3308" s="188"/>
      <c r="G3308" s="188">
        <f>RBS!D37</f>
        <v>34</v>
      </c>
      <c r="H3308" s="188"/>
      <c r="I3308" s="188"/>
      <c r="J3308" s="188">
        <f>'BNP Paribas'!D50</f>
        <v>703</v>
      </c>
      <c r="K3308" s="188">
        <f>'Crédit Agricole'!D34</f>
        <v>269</v>
      </c>
      <c r="L3308" s="188"/>
      <c r="M3308" s="188">
        <f>'BPCE group'!D49</f>
        <v>92</v>
      </c>
      <c r="N3308" s="188"/>
      <c r="O3308" s="188">
        <f>'Deutsche Bank'!D46</f>
        <v>438</v>
      </c>
      <c r="P3308" s="188"/>
      <c r="Q3308" s="188"/>
      <c r="R3308" s="188">
        <f>ING!F29</f>
        <v>1596</v>
      </c>
      <c r="S3308" s="188">
        <f>Rabobank!E35</f>
        <v>2</v>
      </c>
      <c r="T3308" s="188">
        <f>Unicredit!E137</f>
        <v>3773</v>
      </c>
      <c r="U3308" s="188">
        <f>'Intesa Sao'!E59</f>
        <v>659</v>
      </c>
      <c r="V3308" s="188"/>
      <c r="W3308" s="188"/>
      <c r="X3308" s="188"/>
      <c r="Y3308" s="188"/>
      <c r="Z3308" s="404"/>
    </row>
    <row r="3309" spans="1:26" s="23" customFormat="1" x14ac:dyDescent="0.25">
      <c r="A3309" s="683"/>
      <c r="B3309" s="685"/>
      <c r="C3309" s="189" t="s">
        <v>337</v>
      </c>
      <c r="D3309" s="230">
        <f>D3308/'Summary (banks)'!$D$16</f>
        <v>3.6069553311524429E-3</v>
      </c>
      <c r="E3309" s="230">
        <f>E3308/'Summary (banks)'!$E$16</f>
        <v>0</v>
      </c>
      <c r="F3309" s="230">
        <f>F3308/'Summary (banks)'!$F$16</f>
        <v>0</v>
      </c>
      <c r="G3309" s="230">
        <f>G3308/'Summary (banks)'!$G$16</f>
        <v>3.7021309029932817E-4</v>
      </c>
      <c r="H3309" s="230">
        <f>H3308/'Summary (banks)'!$H$16</f>
        <v>0</v>
      </c>
      <c r="I3309" s="230">
        <f>I3308/'Summary (banks)'!$I$16</f>
        <v>0</v>
      </c>
      <c r="J3309" s="230">
        <f>J3308/'Summary (banks)'!$J$16</f>
        <v>3.8721901834746159E-3</v>
      </c>
      <c r="K3309" s="230">
        <f>K3308/'Summary (banks)'!$K$16</f>
        <v>1.9463980782032358E-3</v>
      </c>
      <c r="L3309" s="230">
        <f>L3308/'Summary (banks)'!$L$16</f>
        <v>0</v>
      </c>
      <c r="M3309" s="230">
        <f>M3308/'Summary (banks)'!$M$16</f>
        <v>8.941848824438462E-4</v>
      </c>
      <c r="N3309" s="230">
        <f>N3308/'Summary (banks)'!$N$16</f>
        <v>0</v>
      </c>
      <c r="O3309" s="230">
        <f>O3308/'Summary (banks)'!$O$16</f>
        <v>4.3321299638989169E-3</v>
      </c>
      <c r="P3309" s="230">
        <f>P3308/'Summary (banks)'!$P$16</f>
        <v>0</v>
      </c>
      <c r="Q3309" s="230">
        <f>Q3308/'Summary (banks)'!$Q$16</f>
        <v>0</v>
      </c>
      <c r="R3309" s="230">
        <f>R3308/'Summary (banks)'!$R$16</f>
        <v>3.0273141122913506E-2</v>
      </c>
      <c r="S3309" s="230">
        <f>S3308/'Summary (banks)'!$S$16</f>
        <v>4.2593065848879799E-5</v>
      </c>
      <c r="T3309" s="230">
        <f>T3308/'Summary (banks)'!$T$16</f>
        <v>3.1250258831324804E-2</v>
      </c>
      <c r="U3309" s="230">
        <f>U3308/'Summary (banks)'!$U$16</f>
        <v>7.4546668024117373E-3</v>
      </c>
      <c r="V3309" s="230">
        <f>V3308/'Summary (banks)'!$V$16</f>
        <v>0</v>
      </c>
      <c r="W3309" s="230">
        <f>W3308/'Summary (banks)'!$W$16</f>
        <v>0</v>
      </c>
      <c r="X3309" s="230">
        <f>X3308/'Summary (banks)'!$X$16</f>
        <v>0</v>
      </c>
      <c r="Y3309" s="204"/>
      <c r="Z3309" s="397"/>
    </row>
    <row r="3310" spans="1:26" s="365" customFormat="1" ht="15.75" thickBot="1" x14ac:dyDescent="0.3">
      <c r="A3310" s="683"/>
      <c r="B3310" s="685"/>
      <c r="C3310" s="359" t="s">
        <v>338</v>
      </c>
      <c r="D3310" s="264">
        <f>D3308/'Summary (banks)'!$D$20</f>
        <v>6.4542601443891186E-3</v>
      </c>
      <c r="E3310" s="264">
        <f>E3308/'Summary (banks)'!$E$20</f>
        <v>0</v>
      </c>
      <c r="F3310" s="264">
        <f>F3308/'Summary (banks)'!$F$20</f>
        <v>0</v>
      </c>
      <c r="G3310" s="264">
        <f>G3308/'Summary (banks)'!$G$20</f>
        <v>1.2466999119976532E-3</v>
      </c>
      <c r="H3310" s="264">
        <f>H3308/'Summary (banks)'!$H$20</f>
        <v>0</v>
      </c>
      <c r="I3310" s="264">
        <f>I3308/'Summary (banks)'!$I$20</f>
        <v>0</v>
      </c>
      <c r="J3310" s="264">
        <f>J3308/'Summary (banks)'!$J$20</f>
        <v>5.6434133418961224E-3</v>
      </c>
      <c r="K3310" s="264">
        <f>K3308/'Summary (banks)'!$K$20</f>
        <v>7.8161320316132033E-3</v>
      </c>
      <c r="L3310" s="264">
        <f>L3308/'Summary (banks)'!$L$20</f>
        <v>0</v>
      </c>
      <c r="M3310" s="264">
        <f>M3308/'Summary (banks)'!$M$20</f>
        <v>7.8936078936078929E-3</v>
      </c>
      <c r="N3310" s="264">
        <f>N3308/'Summary (banks)'!$N$20</f>
        <v>0</v>
      </c>
      <c r="O3310" s="264">
        <f>O3308/'Summary (banks)'!$O$20</f>
        <v>7.9135650791356503E-3</v>
      </c>
      <c r="P3310" s="264">
        <f>P3308/'Summary (banks)'!$P$20</f>
        <v>0</v>
      </c>
      <c r="Q3310" s="264">
        <f>Q3308/'Summary (banks)'!$Q$20</f>
        <v>0</v>
      </c>
      <c r="R3310" s="264">
        <f>R3308/'Summary (banks)'!$R$20</f>
        <v>4.1852415167566999E-2</v>
      </c>
      <c r="S3310" s="264">
        <f>S3308/'Summary (banks)'!$S$20</f>
        <v>1.678556441460344E-4</v>
      </c>
      <c r="T3310" s="264">
        <f>T3308/'Summary (banks)'!$T$20</f>
        <v>5.1777137367915463E-2</v>
      </c>
      <c r="U3310" s="264">
        <f>U3308/'Summary (banks)'!$U$20</f>
        <v>2.4265409823992931E-2</v>
      </c>
      <c r="V3310" s="264">
        <f>V3308/'Summary (banks)'!$V$20</f>
        <v>0</v>
      </c>
      <c r="W3310" s="264">
        <f>W3308/'Summary (banks)'!$W$20</f>
        <v>0</v>
      </c>
      <c r="X3310" s="264">
        <f>X3308/'Summary (banks)'!$X$20</f>
        <v>0</v>
      </c>
      <c r="Y3310" s="360"/>
      <c r="Z3310" s="397"/>
    </row>
    <row r="3311" spans="1:26" s="230" customFormat="1" ht="15" customHeight="1" thickTop="1" thickBot="1" x14ac:dyDescent="0.3">
      <c r="A3311" s="683"/>
      <c r="B3311" s="685"/>
      <c r="C3311" s="190" t="s">
        <v>405</v>
      </c>
      <c r="D3311" s="188"/>
      <c r="E3311" s="190"/>
      <c r="F3311" s="190"/>
      <c r="G3311" s="190"/>
      <c r="H3311" s="188"/>
      <c r="I3311" s="188"/>
      <c r="J3311" s="190"/>
      <c r="K3311" s="190"/>
      <c r="L3311" s="190"/>
      <c r="M3311" s="190"/>
      <c r="N3311" s="190"/>
      <c r="O3311" s="190"/>
      <c r="P3311" s="188"/>
      <c r="Q3311" s="188"/>
      <c r="R3311" s="190"/>
      <c r="S3311" s="190"/>
      <c r="T3311" s="188"/>
      <c r="U3311" s="188"/>
      <c r="V3311" s="188"/>
      <c r="W3311" s="188"/>
      <c r="X3311" s="188"/>
      <c r="Y3311" s="190"/>
      <c r="Z3311" s="405"/>
    </row>
    <row r="3312" spans="1:26" s="204" customFormat="1" ht="15.75" thickBot="1" x14ac:dyDescent="0.3">
      <c r="A3312" s="683"/>
      <c r="B3312" s="686"/>
      <c r="C3312" s="191" t="s">
        <v>406</v>
      </c>
      <c r="D3312" s="192"/>
      <c r="E3312" s="192"/>
      <c r="F3312" s="192"/>
      <c r="G3312" s="192"/>
      <c r="H3312" s="192"/>
      <c r="I3312" s="192"/>
      <c r="J3312" s="192"/>
      <c r="K3312" s="192"/>
      <c r="L3312" s="192"/>
      <c r="M3312" s="192"/>
      <c r="N3312" s="192"/>
      <c r="O3312" s="192"/>
      <c r="P3312" s="192"/>
      <c r="Q3312" s="192"/>
      <c r="R3312" s="192"/>
      <c r="S3312" s="192"/>
      <c r="T3312" s="192"/>
      <c r="U3312" s="192"/>
      <c r="V3312" s="192"/>
      <c r="W3312" s="192"/>
      <c r="X3312" s="192"/>
      <c r="Y3312" s="192"/>
      <c r="Z3312" s="398"/>
    </row>
    <row r="3313" spans="1:26" s="23" customFormat="1" ht="16.5" thickTop="1" thickBot="1" x14ac:dyDescent="0.3">
      <c r="A3313" s="683"/>
      <c r="B3313" s="687" t="s">
        <v>82</v>
      </c>
      <c r="C3313" s="200" t="s">
        <v>91</v>
      </c>
      <c r="D3313" s="200">
        <f>D3305/D3302</f>
        <v>0.19638757404835466</v>
      </c>
      <c r="E3313" s="200" t="e">
        <f>E3305/E3302</f>
        <v>#DIV/0!</v>
      </c>
      <c r="F3313" s="200" t="e">
        <f t="shared" ref="F3313:X3313" si="249">F3305/F3302</f>
        <v>#DIV/0!</v>
      </c>
      <c r="G3313" s="200" t="e">
        <f t="shared" si="249"/>
        <v>#DIV/0!</v>
      </c>
      <c r="H3313" s="200" t="e">
        <f t="shared" si="249"/>
        <v>#DIV/0!</v>
      </c>
      <c r="I3313" s="200" t="e">
        <f t="shared" si="249"/>
        <v>#DIV/0!</v>
      </c>
      <c r="J3313" s="200">
        <f t="shared" si="249"/>
        <v>0.23076923076923078</v>
      </c>
      <c r="K3313" s="200">
        <f t="shared" si="249"/>
        <v>0</v>
      </c>
      <c r="L3313" s="200" t="e">
        <f t="shared" si="249"/>
        <v>#DIV/0!</v>
      </c>
      <c r="M3313" s="200">
        <f t="shared" si="249"/>
        <v>0</v>
      </c>
      <c r="N3313" s="200" t="e">
        <f t="shared" si="249"/>
        <v>#DIV/0!</v>
      </c>
      <c r="O3313" s="200">
        <f t="shared" si="249"/>
        <v>0.125</v>
      </c>
      <c r="P3313" s="200" t="e">
        <f t="shared" si="249"/>
        <v>#DIV/0!</v>
      </c>
      <c r="Q3313" s="200" t="e">
        <f t="shared" si="249"/>
        <v>#DIV/0!</v>
      </c>
      <c r="R3313" s="200">
        <f t="shared" si="249"/>
        <v>0.16666666666666666</v>
      </c>
      <c r="S3313" s="200" t="e">
        <f t="shared" si="249"/>
        <v>#DIV/0!</v>
      </c>
      <c r="T3313" s="200">
        <f t="shared" si="249"/>
        <v>0.14775294662057326</v>
      </c>
      <c r="U3313" s="200">
        <f t="shared" si="249"/>
        <v>4.645799011532125E-3</v>
      </c>
      <c r="V3313" s="200" t="e">
        <f t="shared" si="249"/>
        <v>#DIV/0!</v>
      </c>
      <c r="W3313" s="200" t="e">
        <f t="shared" si="249"/>
        <v>#DIV/0!</v>
      </c>
      <c r="X3313" s="200" t="e">
        <f t="shared" si="249"/>
        <v>#DIV/0!</v>
      </c>
      <c r="Y3313" s="200"/>
      <c r="Z3313" s="406" t="e">
        <f>MEDIAN(E3313:X3313)</f>
        <v>#DIV/0!</v>
      </c>
    </row>
    <row r="3314" spans="1:26" s="204" customFormat="1" ht="15.75" thickBot="1" x14ac:dyDescent="0.3">
      <c r="A3314" s="683"/>
      <c r="B3314" s="688"/>
      <c r="C3314" s="193" t="s">
        <v>407</v>
      </c>
      <c r="Z3314" s="397"/>
    </row>
    <row r="3315" spans="1:26" s="204" customFormat="1" ht="15.75" thickBot="1" x14ac:dyDescent="0.3">
      <c r="A3315" s="683"/>
      <c r="B3315" s="688"/>
      <c r="C3315" s="188" t="s">
        <v>497</v>
      </c>
      <c r="D3315" s="233">
        <f t="shared" ref="D3315:X3315" si="250">D3302/D3308</f>
        <v>1.865239228125826E-2</v>
      </c>
      <c r="E3315" s="188" t="e">
        <f t="shared" si="250"/>
        <v>#DIV/0!</v>
      </c>
      <c r="F3315" s="188" t="e">
        <f t="shared" si="250"/>
        <v>#DIV/0!</v>
      </c>
      <c r="G3315" s="188">
        <f t="shared" si="250"/>
        <v>0</v>
      </c>
      <c r="H3315" s="188" t="e">
        <f t="shared" si="250"/>
        <v>#DIV/0!</v>
      </c>
      <c r="I3315" s="188" t="e">
        <f t="shared" si="250"/>
        <v>#DIV/0!</v>
      </c>
      <c r="J3315" s="188">
        <f t="shared" si="250"/>
        <v>1.849217638691323E-2</v>
      </c>
      <c r="K3315" s="188">
        <f t="shared" si="250"/>
        <v>-1.4869888475836431E-2</v>
      </c>
      <c r="L3315" s="188" t="e">
        <f t="shared" si="250"/>
        <v>#DIV/0!</v>
      </c>
      <c r="M3315" s="188">
        <f t="shared" si="250"/>
        <v>3.2608695652173912E-2</v>
      </c>
      <c r="N3315" s="188" t="e">
        <f t="shared" si="250"/>
        <v>#DIV/0!</v>
      </c>
      <c r="O3315" s="188">
        <f t="shared" si="250"/>
        <v>1.8264840182648401E-2</v>
      </c>
      <c r="P3315" s="188" t="e">
        <f t="shared" si="250"/>
        <v>#DIV/0!</v>
      </c>
      <c r="Q3315" s="188" t="e">
        <f t="shared" si="250"/>
        <v>#DIV/0!</v>
      </c>
      <c r="R3315" s="188">
        <f t="shared" si="250"/>
        <v>4.8872180451127817E-2</v>
      </c>
      <c r="S3315" s="188">
        <f t="shared" si="250"/>
        <v>0</v>
      </c>
      <c r="T3315" s="188">
        <f t="shared" si="250"/>
        <v>1.9473628412403923E-2</v>
      </c>
      <c r="U3315" s="188">
        <f t="shared" si="250"/>
        <v>-4.60546282245827E-2</v>
      </c>
      <c r="V3315" s="188" t="e">
        <f t="shared" si="250"/>
        <v>#DIV/0!</v>
      </c>
      <c r="W3315" s="188" t="e">
        <f t="shared" si="250"/>
        <v>#DIV/0!</v>
      </c>
      <c r="X3315" s="188" t="e">
        <f t="shared" si="250"/>
        <v>#DIV/0!</v>
      </c>
      <c r="Y3315" s="188"/>
      <c r="Z3315" s="404"/>
    </row>
    <row r="3316" spans="1:26" s="204" customFormat="1" x14ac:dyDescent="0.25">
      <c r="A3316" s="683"/>
      <c r="B3316" s="688"/>
      <c r="C3316" s="189" t="s">
        <v>445</v>
      </c>
      <c r="D3316" s="234">
        <f>D3315/'Summary (banks)'!$D$81</f>
        <v>0.41482213181508515</v>
      </c>
      <c r="E3316" s="230" t="e">
        <f>E3315/'Summary (banks)'!$E$81</f>
        <v>#DIV/0!</v>
      </c>
      <c r="F3316" s="230" t="e">
        <f>F3315/'Summary (banks)'!$F$81</f>
        <v>#DIV/0!</v>
      </c>
      <c r="G3316" s="230">
        <f>G3315/'Summary (banks)'!$G$81</f>
        <v>0</v>
      </c>
      <c r="H3316" s="230" t="e">
        <f>H3315/'Summary (banks)'!$H$81</f>
        <v>#DIV/0!</v>
      </c>
      <c r="I3316" s="230" t="e">
        <f>I3315/'Summary (banks)'!$I$81</f>
        <v>#DIV/0!</v>
      </c>
      <c r="J3316" s="230">
        <f>J3315/'Summary (banks)'!$J$81</f>
        <v>0.34292881667216385</v>
      </c>
      <c r="K3316" s="230">
        <f>K3315/'Summary (banks)'!$K$81</f>
        <v>-0.23242231021426127</v>
      </c>
      <c r="L3316" s="230" t="e">
        <f>L3315/'Summary (banks)'!$L$81</f>
        <v>#DIV/0!</v>
      </c>
      <c r="M3316" s="230">
        <f>M3315/'Summary (banks)'!$M$81</f>
        <v>0.50802708503410321</v>
      </c>
      <c r="N3316" s="230" t="e">
        <f>N3315/'Summary (banks)'!$N$81</f>
        <v>#DIV/0!</v>
      </c>
      <c r="O3316" s="230">
        <f>O3315/'Summary (banks)'!$O$81</f>
        <v>-0.36948112578364678</v>
      </c>
      <c r="P3316" s="230" t="e">
        <f>P3315/'Summary (banks)'!$P$81</f>
        <v>#DIV/0!</v>
      </c>
      <c r="Q3316" s="230" t="e">
        <f>Q3315/'Summary (banks)'!$Q$81</f>
        <v>#DIV/0!</v>
      </c>
      <c r="R3316" s="230">
        <f>R3315/'Summary (banks)'!$R$81</f>
        <v>0.40170585490855293</v>
      </c>
      <c r="S3316" s="230">
        <f>S3315/'Summary (banks)'!$S$81</f>
        <v>0</v>
      </c>
      <c r="T3316" s="230">
        <f>T3315/'Summary (banks)'!$T$81</f>
        <v>1.10403707676005</v>
      </c>
      <c r="U3316" s="230">
        <f>U3315/'Summary (banks)'!$U$81</f>
        <v>-0.5170042637182698</v>
      </c>
      <c r="V3316" s="230" t="e">
        <f>V3315/'Summary (banks)'!$V$81</f>
        <v>#DIV/0!</v>
      </c>
      <c r="W3316" s="230" t="e">
        <f>W3315/'Summary (banks)'!$W$81</f>
        <v>#DIV/0!</v>
      </c>
      <c r="X3316" s="230" t="e">
        <f>X3315/'Summary (banks)'!$X$81</f>
        <v>#DIV/0!</v>
      </c>
      <c r="Z3316" s="397"/>
    </row>
    <row r="3317" spans="1:26" s="364" customFormat="1" x14ac:dyDescent="0.25">
      <c r="A3317" s="683"/>
      <c r="B3317" s="688"/>
      <c r="C3317" s="359" t="s">
        <v>446</v>
      </c>
      <c r="D3317" s="363">
        <f>D3315/'Summary (banks)'!$D$84</f>
        <v>0.32304073318349491</v>
      </c>
      <c r="E3317" s="264" t="e">
        <f>E3315/'Summary (banks)'!$E$84</f>
        <v>#DIV/0!</v>
      </c>
      <c r="F3317" s="264" t="e">
        <f>F3315/'Summary (banks)'!$F$84</f>
        <v>#DIV/0!</v>
      </c>
      <c r="G3317" s="264">
        <f>G3315/'Summary (banks)'!$G$84</f>
        <v>0</v>
      </c>
      <c r="H3317" s="264" t="e">
        <f>H3315/'Summary (banks)'!$H$84</f>
        <v>#DIV/0!</v>
      </c>
      <c r="I3317" s="264" t="e">
        <f>I3315/'Summary (banks)'!$I$84</f>
        <v>#DIV/0!</v>
      </c>
      <c r="J3317" s="264">
        <f>J3315/'Summary (banks)'!$J$84</f>
        <v>0.29363548916733984</v>
      </c>
      <c r="K3317" s="264">
        <f>K3315/'Summary (banks)'!$K$84</f>
        <v>-0.20478674741271974</v>
      </c>
      <c r="L3317" s="264" t="e">
        <f>L3315/'Summary (banks)'!$L$84</f>
        <v>#DIV/0!</v>
      </c>
      <c r="M3317" s="264">
        <f>M3315/'Summary (banks)'!$M$84</f>
        <v>0.2200662118274968</v>
      </c>
      <c r="N3317" s="264" t="e">
        <f>N3315/'Summary (banks)'!$N$84</f>
        <v>#DIV/0!</v>
      </c>
      <c r="O3317" s="264">
        <f>O3315/'Summary (banks)'!$O$84</f>
        <v>-1.3461016969763298</v>
      </c>
      <c r="P3317" s="264" t="e">
        <f>P3315/'Summary (banks)'!$P$84</f>
        <v>#DIV/0!</v>
      </c>
      <c r="Q3317" s="264" t="e">
        <f>Q3315/'Summary (banks)'!$Q$84</f>
        <v>#DIV/0!</v>
      </c>
      <c r="R3317" s="264">
        <f>R3315/'Summary (banks)'!$R$84</f>
        <v>0.3480283341406738</v>
      </c>
      <c r="S3317" s="264">
        <f>S3315/'Summary (banks)'!$S$84</f>
        <v>0</v>
      </c>
      <c r="T3317" s="264">
        <f>T3315/'Summary (banks)'!$T$84</f>
        <v>0.50599844903616276</v>
      </c>
      <c r="U3317" s="264">
        <f>U3315/'Summary (banks)'!$U$84</f>
        <v>-0.65379393054358104</v>
      </c>
      <c r="V3317" s="264" t="e">
        <f>V3315/'Summary (banks)'!$V$84</f>
        <v>#DIV/0!</v>
      </c>
      <c r="W3317" s="264" t="e">
        <f>W3315/'Summary (banks)'!$W$84</f>
        <v>#DIV/0!</v>
      </c>
      <c r="X3317" s="264" t="e">
        <f>X3315/'Summary (banks)'!$X$84</f>
        <v>#DIV/0!</v>
      </c>
      <c r="Y3317" s="360"/>
      <c r="Z3317" s="397"/>
    </row>
    <row r="3318" spans="1:26" s="204" customFormat="1" ht="15.75" thickBot="1" x14ac:dyDescent="0.3">
      <c r="A3318" s="683"/>
      <c r="B3318" s="688"/>
      <c r="C3318" s="372" t="s">
        <v>447</v>
      </c>
      <c r="D3318" s="234">
        <f>D3315/'Summary (banks)'!$D$92</f>
        <v>0.44658663216535599</v>
      </c>
      <c r="E3318" s="230" t="e">
        <f>E3315/'Summary (banks)'!$E$86</f>
        <v>#DIV/0!</v>
      </c>
      <c r="F3318" s="230" t="e">
        <f>F3315/'Summary (banks)'!$F$86</f>
        <v>#DIV/0!</v>
      </c>
      <c r="G3318" s="230">
        <f>G3315/'Summary (banks)'!$G$86</f>
        <v>0</v>
      </c>
      <c r="H3318" s="230" t="e">
        <f>H3315/'Summary (banks)'!$H$86</f>
        <v>#DIV/0!</v>
      </c>
      <c r="I3318" s="230" t="e">
        <f>I3315/'Summary (banks)'!$I$86</f>
        <v>#DIV/0!</v>
      </c>
      <c r="J3318" s="230">
        <f>J3315/'Summary (banks)'!$J$86</f>
        <v>0.16457802609493624</v>
      </c>
      <c r="K3318" s="230">
        <f>K3315/'Summary (banks)'!$K$86</f>
        <v>-0.17292867928193625</v>
      </c>
      <c r="L3318" s="230" t="e">
        <f>L3315/'Summary (banks)'!$L$86</f>
        <v>#DIV/0!</v>
      </c>
      <c r="M3318" s="230">
        <f>M3315/'Summary (banks)'!$M$86</f>
        <v>0.25244435198668608</v>
      </c>
      <c r="N3318" s="230" t="e">
        <f>N3315/'Summary (banks)'!$N$86</f>
        <v>#DIV/0!</v>
      </c>
      <c r="O3318" s="230">
        <f>O3315/'Summary (banks)'!$O$86</f>
        <v>6.8678495004128121E-2</v>
      </c>
      <c r="P3318" s="230" t="e">
        <f>P3315/'Summary (banks)'!$P$86</f>
        <v>#DIV/0!</v>
      </c>
      <c r="Q3318" s="230" t="e">
        <f>Q3315/'Summary (banks)'!$Q$86</f>
        <v>#DIV/0!</v>
      </c>
      <c r="R3318" s="230">
        <f>R3315/'Summary (banks)'!$R$86</f>
        <v>0.25758061202102056</v>
      </c>
      <c r="S3318" s="230">
        <f>S3315/'Summary (banks)'!$S$86</f>
        <v>0</v>
      </c>
      <c r="T3318" s="230">
        <f>T3315/'Summary (banks)'!$T$86</f>
        <v>0.21142279337704747</v>
      </c>
      <c r="U3318" s="230">
        <f>U3315/'Summary (banks)'!$U$86</f>
        <v>-2.6315771448060001E-2</v>
      </c>
      <c r="V3318" s="230" t="e">
        <f>V3315/'Summary (banks)'!$V$86</f>
        <v>#DIV/0!</v>
      </c>
      <c r="W3318" s="230" t="e">
        <f>W3315/'Summary (banks)'!$W$86</f>
        <v>#DIV/0!</v>
      </c>
      <c r="X3318" s="230" t="e">
        <f>X3315/'Summary (banks)'!$X$86</f>
        <v>#DIV/0!</v>
      </c>
      <c r="Z3318" s="397"/>
    </row>
    <row r="3319" spans="1:26" s="230" customFormat="1" ht="15.75" thickBot="1" x14ac:dyDescent="0.3">
      <c r="A3319" s="683"/>
      <c r="B3319" s="688"/>
      <c r="C3319" s="201" t="s">
        <v>498</v>
      </c>
      <c r="D3319" s="201">
        <f t="shared" ref="D3319:X3319" si="251">D3302/D3299</f>
        <v>0.19417466484142151</v>
      </c>
      <c r="E3319" s="201" t="e">
        <f t="shared" si="251"/>
        <v>#DIV/0!</v>
      </c>
      <c r="F3319" s="201" t="e">
        <f t="shared" si="251"/>
        <v>#DIV/0!</v>
      </c>
      <c r="G3319" s="201">
        <f t="shared" si="251"/>
        <v>0</v>
      </c>
      <c r="H3319" s="201" t="e">
        <f t="shared" si="251"/>
        <v>#DIV/0!</v>
      </c>
      <c r="I3319" s="201" t="e">
        <f t="shared" si="251"/>
        <v>#DIV/0!</v>
      </c>
      <c r="J3319" s="201">
        <f t="shared" si="251"/>
        <v>0.25490196078431371</v>
      </c>
      <c r="K3319" s="201">
        <f t="shared" si="251"/>
        <v>-0.44444444444444442</v>
      </c>
      <c r="L3319" s="201" t="e">
        <f t="shared" si="251"/>
        <v>#DIV/0!</v>
      </c>
      <c r="M3319" s="201">
        <f t="shared" si="251"/>
        <v>0.42857142857142855</v>
      </c>
      <c r="N3319" s="201" t="e">
        <f t="shared" si="251"/>
        <v>#DIV/0!</v>
      </c>
      <c r="O3319" s="201">
        <f t="shared" si="251"/>
        <v>1.6</v>
      </c>
      <c r="P3319" s="201" t="e">
        <f t="shared" si="251"/>
        <v>#DIV/0!</v>
      </c>
      <c r="Q3319" s="201" t="e">
        <f t="shared" si="251"/>
        <v>#DIV/0!</v>
      </c>
      <c r="R3319" s="201">
        <f t="shared" si="251"/>
        <v>0.35294117647058826</v>
      </c>
      <c r="S3319" s="201" t="e">
        <f t="shared" si="251"/>
        <v>#DIV/0!</v>
      </c>
      <c r="T3319" s="201">
        <f t="shared" si="251"/>
        <v>0.18833450817045819</v>
      </c>
      <c r="U3319" s="201">
        <f t="shared" si="251"/>
        <v>-0.76777131292689094</v>
      </c>
      <c r="V3319" s="201" t="e">
        <f t="shared" si="251"/>
        <v>#DIV/0!</v>
      </c>
      <c r="W3319" s="201" t="e">
        <f t="shared" si="251"/>
        <v>#DIV/0!</v>
      </c>
      <c r="X3319" s="201" t="e">
        <f t="shared" si="251"/>
        <v>#DIV/0!</v>
      </c>
      <c r="Y3319" s="201"/>
      <c r="Z3319" s="407"/>
    </row>
    <row r="3320" spans="1:26" s="230" customFormat="1" x14ac:dyDescent="0.25">
      <c r="A3320" s="683"/>
      <c r="B3320" s="688"/>
      <c r="C3320" s="382" t="s">
        <v>445</v>
      </c>
      <c r="D3320" s="230">
        <f>D3319/'Summary (banks)'!$D$94</f>
        <v>1.0054873983390158</v>
      </c>
      <c r="E3320" s="230" t="e">
        <f>E3319/'Summary (banks)'!$E$94</f>
        <v>#DIV/0!</v>
      </c>
      <c r="F3320" s="230" t="e">
        <f>F3319/'Summary (banks)'!$F$94</f>
        <v>#DIV/0!</v>
      </c>
      <c r="G3320" s="230">
        <f>G3319/'Summary (banks)'!$G$94</f>
        <v>0</v>
      </c>
      <c r="H3320" s="230" t="e">
        <f>H3319/'Summary (banks)'!$H$94</f>
        <v>#DIV/0!</v>
      </c>
      <c r="I3320" s="230" t="e">
        <f>I3319/'Summary (banks)'!$I$94</f>
        <v>#DIV/0!</v>
      </c>
      <c r="J3320" s="230">
        <f>J3319/'Summary (banks)'!$J$94</f>
        <v>1.117975525245849</v>
      </c>
      <c r="K3320" s="230">
        <f>K3319/'Summary (banks)'!$K$94</f>
        <v>-1.6298977104224783</v>
      </c>
      <c r="L3320" s="230" t="e">
        <f>L3319/'Summary (banks)'!$L$94</f>
        <v>#DIV/0!</v>
      </c>
      <c r="M3320" s="230">
        <f>M3319/'Summary (banks)'!$M$94</f>
        <v>1.5486718006403044</v>
      </c>
      <c r="N3320" s="230" t="e">
        <f>N3319/'Summary (banks)'!$N$94</f>
        <v>#DIV/0!</v>
      </c>
      <c r="O3320" s="230">
        <f>O3319/'Summary (banks)'!$O$94</f>
        <v>-11.101080432172871</v>
      </c>
      <c r="P3320" s="230" t="e">
        <f>P3319/'Summary (banks)'!$P$94</f>
        <v>#DIV/0!</v>
      </c>
      <c r="Q3320" s="230" t="e">
        <f>Q3319/'Summary (banks)'!$Q$94</f>
        <v>#DIV/0!</v>
      </c>
      <c r="R3320" s="230">
        <f>R3319/'Summary (banks)'!$R$94</f>
        <v>0.93930556319815106</v>
      </c>
      <c r="S3320" s="230" t="e">
        <f>S3319/'Summary (banks)'!$S$94</f>
        <v>#DIV/0!</v>
      </c>
      <c r="T3320" s="230">
        <f>T3319/'Summary (banks)'!$T$94</f>
        <v>1.88607548245987</v>
      </c>
      <c r="U3320" s="230">
        <f>U3319/'Summary (banks)'!$U$94</f>
        <v>-2.306248335006627</v>
      </c>
      <c r="V3320" s="230" t="e">
        <f>V3319/'Summary (banks)'!$V$94</f>
        <v>#DIV/0!</v>
      </c>
      <c r="W3320" s="230" t="e">
        <f>W3319/'Summary (banks)'!$W$94</f>
        <v>#DIV/0!</v>
      </c>
      <c r="X3320" s="230" t="e">
        <f>X3319/'Summary (banks)'!$X$94</f>
        <v>#DIV/0!</v>
      </c>
      <c r="Z3320" s="399"/>
    </row>
    <row r="3321" spans="1:26" s="386" customFormat="1" x14ac:dyDescent="0.25">
      <c r="A3321" s="683"/>
      <c r="B3321" s="688"/>
      <c r="C3321" s="383" t="s">
        <v>446</v>
      </c>
      <c r="D3321" s="264">
        <f>D3319/'Summary (banks)'!$D$97</f>
        <v>0.73543481276044187</v>
      </c>
      <c r="E3321" s="264" t="e">
        <f>E3319/'Summary (banks)'!$E$97</f>
        <v>#DIV/0!</v>
      </c>
      <c r="F3321" s="264" t="e">
        <f>F3319/'Summary (banks)'!$F$97</f>
        <v>#DIV/0!</v>
      </c>
      <c r="G3321" s="264">
        <f>G3319/'Summary (banks)'!$G$97</f>
        <v>0</v>
      </c>
      <c r="H3321" s="264" t="e">
        <f>H3319/'Summary (banks)'!$H$97</f>
        <v>#DIV/0!</v>
      </c>
      <c r="I3321" s="264" t="e">
        <f>I3319/'Summary (banks)'!$I$97</f>
        <v>#DIV/0!</v>
      </c>
      <c r="J3321" s="264">
        <f>J3319/'Summary (banks)'!$J$97</f>
        <v>0.93035154150889154</v>
      </c>
      <c r="K3321" s="264">
        <f>K3319/'Summary (banks)'!$K$97</f>
        <v>-1.5759192565915254</v>
      </c>
      <c r="L3321" s="264" t="e">
        <f>L3319/'Summary (banks)'!$L$97</f>
        <v>#DIV/0!</v>
      </c>
      <c r="M3321" s="264">
        <f>M3319/'Summary (banks)'!$M$97</f>
        <v>1.1777649102489867</v>
      </c>
      <c r="N3321" s="264" t="e">
        <f>N3319/'Summary (banks)'!$N$97</f>
        <v>#DIV/0!</v>
      </c>
      <c r="O3321" s="264">
        <f>O3319/'Summary (banks)'!$O$97</f>
        <v>-51.487616511318244</v>
      </c>
      <c r="P3321" s="264" t="e">
        <f>P3319/'Summary (banks)'!$P$97</f>
        <v>#DIV/0!</v>
      </c>
      <c r="Q3321" s="264" t="e">
        <f>Q3319/'Summary (banks)'!$Q$97</f>
        <v>#DIV/0!</v>
      </c>
      <c r="R3321" s="264">
        <f>R3319/'Summary (banks)'!$R$97</f>
        <v>0.76849563354753669</v>
      </c>
      <c r="S3321" s="264" t="e">
        <f>S3319/'Summary (banks)'!$S$97</f>
        <v>#DIV/0!</v>
      </c>
      <c r="T3321" s="264">
        <f>T3319/'Summary (banks)'!$T$97</f>
        <v>0.81089128041584635</v>
      </c>
      <c r="U3321" s="264">
        <f>U3319/'Summary (banks)'!$U$97</f>
        <v>-1.7382708987178288</v>
      </c>
      <c r="V3321" s="264" t="e">
        <f>V3319/'Summary (banks)'!$V$97</f>
        <v>#DIV/0!</v>
      </c>
      <c r="W3321" s="264" t="e">
        <f>W3319/'Summary (banks)'!$W$97</f>
        <v>#DIV/0!</v>
      </c>
      <c r="X3321" s="264" t="e">
        <f>X3319/'Summary (banks)'!$X$97</f>
        <v>#DIV/0!</v>
      </c>
      <c r="Y3321" s="264"/>
      <c r="Z3321" s="399"/>
    </row>
    <row r="3322" spans="1:26" s="230" customFormat="1" x14ac:dyDescent="0.25">
      <c r="A3322" s="683"/>
      <c r="B3322" s="688"/>
      <c r="C3322" s="385" t="s">
        <v>447</v>
      </c>
      <c r="D3322" s="230">
        <f>D3319/'Summary (banks)'!$D$105</f>
        <v>0.895031890190504</v>
      </c>
      <c r="E3322" s="230" t="e">
        <f>E3319/'Summary (banks)'!$E$99</f>
        <v>#DIV/0!</v>
      </c>
      <c r="F3322" s="230" t="e">
        <f>F3319/'Summary (banks)'!$F$99</f>
        <v>#DIV/0!</v>
      </c>
      <c r="G3322" s="230">
        <f>G3319/'Summary (banks)'!$G$99</f>
        <v>0</v>
      </c>
      <c r="H3322" s="230" t="e">
        <f>H3319/'Summary (banks)'!$H$99</f>
        <v>#DIV/0!</v>
      </c>
      <c r="I3322" s="230" t="e">
        <f>I3319/'Summary (banks)'!$I$99</f>
        <v>#DIV/0!</v>
      </c>
      <c r="J3322" s="230">
        <f>J3319/'Summary (banks)'!$J$99</f>
        <v>0.70194960113322891</v>
      </c>
      <c r="K3322" s="230">
        <f>K3319/'Summary (banks)'!$K$99</f>
        <v>-2.1863288466613882</v>
      </c>
      <c r="L3322" s="230" t="e">
        <f>L3319/'Summary (banks)'!$L$99</f>
        <v>#DIV/0!</v>
      </c>
      <c r="M3322" s="230">
        <f>M3319/'Summary (banks)'!$M$99</f>
        <v>1.1339712918660287</v>
      </c>
      <c r="N3322" s="230" t="e">
        <f>N3319/'Summary (banks)'!$N$99</f>
        <v>#DIV/0!</v>
      </c>
      <c r="O3322" s="230">
        <f>O3319/'Summary (banks)'!$O$99</f>
        <v>4.0797047970479703</v>
      </c>
      <c r="P3322" s="230" t="e">
        <f>P3319/'Summary (banks)'!$P$99</f>
        <v>#DIV/0!</v>
      </c>
      <c r="Q3322" s="230" t="e">
        <f>Q3319/'Summary (banks)'!$Q$99</f>
        <v>#DIV/0!</v>
      </c>
      <c r="R3322" s="230">
        <f>R3319/'Summary (banks)'!$R$99</f>
        <v>0.75459771680789045</v>
      </c>
      <c r="S3322" s="230" t="e">
        <f>S3319/'Summary (banks)'!$S$99</f>
        <v>#DIV/0!</v>
      </c>
      <c r="T3322" s="230">
        <f>T3319/'Summary (banks)'!$T$99</f>
        <v>0.78596857509924534</v>
      </c>
      <c r="U3322" s="230">
        <f>U3319/'Summary (banks)'!$U$99</f>
        <v>-1.1242407314448886</v>
      </c>
      <c r="V3322" s="230" t="e">
        <f>V3319/'Summary (banks)'!$V$99</f>
        <v>#DIV/0!</v>
      </c>
      <c r="W3322" s="230" t="e">
        <f>W3319/'Summary (banks)'!$W$99</f>
        <v>#DIV/0!</v>
      </c>
      <c r="X3322" s="230" t="e">
        <f>X3319/'Summary (banks)'!$X$99</f>
        <v>#DIV/0!</v>
      </c>
      <c r="Z3322" s="399"/>
    </row>
    <row r="3323" spans="1:26" s="51" customFormat="1" ht="15.75" thickBot="1" x14ac:dyDescent="0.3">
      <c r="A3323" s="422"/>
      <c r="B3323" s="423"/>
      <c r="C3323" s="424"/>
      <c r="D3323" s="425"/>
      <c r="E3323" s="426"/>
      <c r="F3323" s="426"/>
      <c r="G3323" s="426"/>
      <c r="H3323" s="426"/>
      <c r="I3323" s="426"/>
      <c r="J3323" s="426"/>
      <c r="K3323" s="426"/>
      <c r="L3323" s="426"/>
      <c r="M3323" s="426"/>
      <c r="N3323" s="426"/>
      <c r="O3323" s="426"/>
      <c r="P3323" s="426"/>
      <c r="Q3323" s="426"/>
      <c r="R3323" s="426"/>
      <c r="S3323" s="426"/>
      <c r="T3323" s="426"/>
      <c r="U3323" s="426"/>
      <c r="V3323" s="426"/>
      <c r="W3323" s="426"/>
      <c r="X3323" s="426"/>
      <c r="Y3323" s="97"/>
      <c r="Z3323" s="97"/>
    </row>
    <row r="3324" spans="1:26" s="204" customFormat="1" ht="15.75" thickBot="1" x14ac:dyDescent="0.3">
      <c r="A3324" s="682" t="s">
        <v>37</v>
      </c>
      <c r="B3324" s="684" t="s">
        <v>331</v>
      </c>
      <c r="C3324" s="188" t="s">
        <v>2</v>
      </c>
      <c r="D3324" s="203">
        <f>SUM(E3324:X3324)</f>
        <v>2453.0193340000001</v>
      </c>
      <c r="E3324" s="203">
        <f>HSBC!C47</f>
        <v>103.684</v>
      </c>
      <c r="F3324" s="203"/>
      <c r="G3324" s="203">
        <f>RBS!C38</f>
        <v>50.985334000000002</v>
      </c>
      <c r="H3324" s="203"/>
      <c r="I3324" s="203"/>
      <c r="J3324" s="188">
        <f>'BNP Paribas'!C51</f>
        <v>83</v>
      </c>
      <c r="K3324" s="188">
        <f>'Crédit Agricole'!C35</f>
        <v>32</v>
      </c>
      <c r="L3324" s="188">
        <f>'Société Générale'!C65</f>
        <v>741</v>
      </c>
      <c r="M3324" s="188">
        <f>'BPCE group'!C50</f>
        <v>20</v>
      </c>
      <c r="N3324" s="188"/>
      <c r="O3324" s="188">
        <f>'Deutsche Bank'!C47</f>
        <v>159</v>
      </c>
      <c r="P3324" s="188">
        <f>Commerzbank!C12</f>
        <v>62</v>
      </c>
      <c r="Q3324" s="188"/>
      <c r="R3324" s="188">
        <f>ING!E30</f>
        <v>185</v>
      </c>
      <c r="S3324" s="188">
        <f>Rabobank!D36</f>
        <v>12</v>
      </c>
      <c r="T3324" s="188">
        <f>Unicredit!D143</f>
        <v>733.12900000000002</v>
      </c>
      <c r="U3324" s="188">
        <f>'Intesa Sao'!D63</f>
        <v>89.221000000000004</v>
      </c>
      <c r="V3324" s="188"/>
      <c r="W3324" s="188"/>
      <c r="X3324" s="188">
        <f>Nordea!D16</f>
        <v>182</v>
      </c>
      <c r="Y3324" s="188"/>
      <c r="Z3324" s="404"/>
    </row>
    <row r="3325" spans="1:26" s="23" customFormat="1" x14ac:dyDescent="0.25">
      <c r="A3325" s="683"/>
      <c r="B3325" s="685"/>
      <c r="C3325" s="189" t="s">
        <v>333</v>
      </c>
      <c r="D3325" s="230">
        <f>D3324/'Summary (banks)'!$D$3</f>
        <v>5.022485700239691E-3</v>
      </c>
      <c r="E3325" s="230">
        <f>E3324/'Summary (banks)'!$E$3</f>
        <v>1.923076923076923E-3</v>
      </c>
      <c r="F3325" s="230">
        <f>F3324/'Summary (banks)'!$F$3</f>
        <v>0</v>
      </c>
      <c r="G3325" s="230">
        <f>G3324/'Summary (banks)'!$G$3</f>
        <v>2.8631122804302408E-3</v>
      </c>
      <c r="H3325" s="230">
        <f>H3324/'Summary (banks)'!$H$3</f>
        <v>0</v>
      </c>
      <c r="I3325" s="230">
        <f>I3324/'Summary (banks)'!$I$3</f>
        <v>0</v>
      </c>
      <c r="J3325" s="230">
        <f>J3324/'Summary (banks)'!$J$3</f>
        <v>1.9330197028273324E-3</v>
      </c>
      <c r="K3325" s="230">
        <f>K3324/'Summary (banks)'!$K$3</f>
        <v>9.8686239437488434E-4</v>
      </c>
      <c r="L3325" s="230">
        <f>L3324/'Summary (banks)'!$L$3</f>
        <v>2.8896774948328978E-2</v>
      </c>
      <c r="M3325" s="230">
        <f>M3324/'Summary (banks)'!$M$3</f>
        <v>8.3808246731478374E-4</v>
      </c>
      <c r="N3325" s="230">
        <f>N3324/'Summary (banks)'!$N$3</f>
        <v>0</v>
      </c>
      <c r="O3325" s="230">
        <f>O3324/'Summary (banks)'!$O$3</f>
        <v>4.585171727658102E-3</v>
      </c>
      <c r="P3325" s="230">
        <f>P3324/'Summary (banks)'!$P$3</f>
        <v>5.5081734186211801E-3</v>
      </c>
      <c r="Q3325" s="230">
        <f>Q3324/'Summary (banks)'!$Q$3</f>
        <v>0</v>
      </c>
      <c r="R3325" s="230">
        <f>R3324/'Summary (banks)'!$R$3</f>
        <v>1.0837727006444054E-2</v>
      </c>
      <c r="S3325" s="230">
        <f>S3324/'Summary (banks)'!$S$3</f>
        <v>9.2208390963577683E-4</v>
      </c>
      <c r="T3325" s="230">
        <f>T3324/'Summary (banks)'!$T$3</f>
        <v>3.4375959180737631E-2</v>
      </c>
      <c r="U3325" s="230">
        <f>U3324/'Summary (banks)'!$U$3</f>
        <v>3.7718686770278737E-3</v>
      </c>
      <c r="V3325" s="230">
        <f>V3324/'Summary (banks)'!$V$3</f>
        <v>0</v>
      </c>
      <c r="W3325" s="230">
        <f>W3324/'Summary (banks)'!$W$3</f>
        <v>0</v>
      </c>
      <c r="X3325" s="230">
        <f>X3324/'Summary (banks)'!$X$3</f>
        <v>1.7946948032738389E-2</v>
      </c>
      <c r="Y3325" s="204"/>
      <c r="Z3325" s="397"/>
    </row>
    <row r="3326" spans="1:26" s="360" customFormat="1" ht="15.75" thickBot="1" x14ac:dyDescent="0.3">
      <c r="A3326" s="683"/>
      <c r="B3326" s="685"/>
      <c r="C3326" s="359" t="s">
        <v>334</v>
      </c>
      <c r="D3326" s="264">
        <f>D3324/'Summary (banks)'!$D$7</f>
        <v>9.5686843251977759E-3</v>
      </c>
      <c r="E3326" s="264">
        <f>E3324/'Summary (banks)'!$E$7</f>
        <v>2.5719589381164314E-3</v>
      </c>
      <c r="F3326" s="264">
        <f>F3324/'Summary (banks)'!$F$7</f>
        <v>0</v>
      </c>
      <c r="G3326" s="264">
        <f>G3324/'Summary (banks)'!$G$7</f>
        <v>1.9270833333333334E-2</v>
      </c>
      <c r="H3326" s="264">
        <f>H3324/'Summary (banks)'!$H$7</f>
        <v>0</v>
      </c>
      <c r="I3326" s="264">
        <f>I3324/'Summary (banks)'!$I$7</f>
        <v>0</v>
      </c>
      <c r="J3326" s="264">
        <f>J3324/'Summary (banks)'!$J$7</f>
        <v>2.8987531868822688E-3</v>
      </c>
      <c r="K3326" s="264">
        <f>K3324/'Summary (banks)'!$K$7</f>
        <v>3.611330549599368E-3</v>
      </c>
      <c r="L3326" s="264">
        <f>L3324/'Summary (banks)'!$L$7</f>
        <v>5.4702495201535507E-2</v>
      </c>
      <c r="M3326" s="264">
        <f>M3324/'Summary (banks)'!$M$7</f>
        <v>4.2140750105351876E-3</v>
      </c>
      <c r="N3326" s="264">
        <f>N3324/'Summary (banks)'!$N$7</f>
        <v>0</v>
      </c>
      <c r="O3326" s="264">
        <f>O3324/'Summary (banks)'!$O$7</f>
        <v>6.5792195969710766E-3</v>
      </c>
      <c r="P3326" s="264">
        <f>P3324/'Summary (banks)'!$P$7</f>
        <v>1.9533711405166982E-2</v>
      </c>
      <c r="Q3326" s="264">
        <f>Q3324/'Summary (banks)'!$Q$7</f>
        <v>0</v>
      </c>
      <c r="R3326" s="264">
        <f>R3324/'Summary (banks)'!$R$7</f>
        <v>1.5866209262435677E-2</v>
      </c>
      <c r="S3326" s="264">
        <f>S3324/'Summary (banks)'!$S$7</f>
        <v>2.8978507606858247E-3</v>
      </c>
      <c r="T3326" s="264">
        <f>T3324/'Summary (banks)'!$T$7</f>
        <v>6.0715728213327991E-2</v>
      </c>
      <c r="U3326" s="264">
        <f>U3324/'Summary (banks)'!$U$7</f>
        <v>2.059924618039722E-2</v>
      </c>
      <c r="V3326" s="264">
        <f>V3324/'Summary (banks)'!$V$7</f>
        <v>0</v>
      </c>
      <c r="W3326" s="264">
        <f>W3324/'Summary (banks)'!$W$7</f>
        <v>0</v>
      </c>
      <c r="X3326" s="264">
        <f>X3324/'Summary (banks)'!$X$7</f>
        <v>2.511037527593819E-2</v>
      </c>
      <c r="Z3326" s="397"/>
    </row>
    <row r="3327" spans="1:26" s="204" customFormat="1" ht="15.75" thickBot="1" x14ac:dyDescent="0.3">
      <c r="A3327" s="683"/>
      <c r="B3327" s="685"/>
      <c r="C3327" s="188" t="s">
        <v>6</v>
      </c>
      <c r="D3327" s="203">
        <f>SUM(E3327:X3327)</f>
        <v>571.82074999999986</v>
      </c>
      <c r="E3327" s="203">
        <f>HSBC!E47</f>
        <v>73.93119999999999</v>
      </c>
      <c r="F3327" s="203"/>
      <c r="G3327" s="203">
        <f>RBS!E38</f>
        <v>34.449550000000002</v>
      </c>
      <c r="H3327" s="203"/>
      <c r="I3327" s="203"/>
      <c r="J3327" s="188">
        <f>'BNP Paribas'!E51</f>
        <v>38</v>
      </c>
      <c r="K3327" s="188">
        <f>'Crédit Agricole'!E35</f>
        <v>17</v>
      </c>
      <c r="L3327" s="188">
        <f>'Société Générale'!E65</f>
        <v>-105</v>
      </c>
      <c r="M3327" s="188">
        <f>'BPCE group'!E50</f>
        <v>12</v>
      </c>
      <c r="N3327" s="188"/>
      <c r="O3327" s="188">
        <f>'Deutsche Bank'!E47</f>
        <v>-6</v>
      </c>
      <c r="P3327" s="188">
        <f>Commerzbank!E12</f>
        <v>44</v>
      </c>
      <c r="Q3327" s="188"/>
      <c r="R3327" s="188">
        <f>ING!G30</f>
        <v>131</v>
      </c>
      <c r="S3327" s="188">
        <f>Rabobank!F36</f>
        <v>6</v>
      </c>
      <c r="T3327" s="188">
        <f>Unicredit!F143</f>
        <v>273.27499999999998</v>
      </c>
      <c r="U3327" s="188">
        <f>'Intesa Sao'!F63</f>
        <v>-40.835000000000001</v>
      </c>
      <c r="V3327" s="188"/>
      <c r="W3327" s="188"/>
      <c r="X3327" s="188">
        <f>Nordea!F16</f>
        <v>94</v>
      </c>
      <c r="Y3327" s="188"/>
      <c r="Z3327" s="404"/>
    </row>
    <row r="3328" spans="1:26" s="23" customFormat="1" x14ac:dyDescent="0.25">
      <c r="A3328" s="683"/>
      <c r="B3328" s="685"/>
      <c r="C3328" s="189" t="s">
        <v>335</v>
      </c>
      <c r="D3328" s="230">
        <f>D3327/'Summary (banks)'!$D$29</f>
        <v>6.0626391032334572E-3</v>
      </c>
      <c r="E3328" s="230">
        <f>E3327/'Summary (banks)'!$E$29</f>
        <v>4.3462129644352568E-3</v>
      </c>
      <c r="F3328" s="230">
        <f>F3327/'Summary (banks)'!$F$29</f>
        <v>0</v>
      </c>
      <c r="G3328" s="230">
        <f>G3327/'Summary (banks)'!$G$29</f>
        <v>-9.24898261191269E-3</v>
      </c>
      <c r="H3328" s="230">
        <f>H3327/'Summary (banks)'!$H$29</f>
        <v>0</v>
      </c>
      <c r="I3328" s="230">
        <f>I3327/'Summary (banks)'!$I$29</f>
        <v>0</v>
      </c>
      <c r="J3328" s="230">
        <f>J3327/'Summary (banks)'!$J$29</f>
        <v>3.881511746680286E-3</v>
      </c>
      <c r="K3328" s="230">
        <f>K3327/'Summary (banks)'!$K$29</f>
        <v>1.9226419362135263E-3</v>
      </c>
      <c r="L3328" s="230">
        <f>L3327/'Summary (banks)'!$L$29</f>
        <v>-1.7182130584192441E-2</v>
      </c>
      <c r="M3328" s="230">
        <f>M3327/'Summary (banks)'!$M$29</f>
        <v>1.8170805572380376E-3</v>
      </c>
      <c r="N3328" s="230">
        <f>N3327/'Summary (banks)'!$N$29</f>
        <v>0</v>
      </c>
      <c r="O3328" s="230">
        <f>O3327/'Summary (banks)'!$O$29</f>
        <v>1.2004801920768306E-3</v>
      </c>
      <c r="P3328" s="230">
        <f>P3327/'Summary (banks)'!$P$29</f>
        <v>1.4021669853409816E-2</v>
      </c>
      <c r="Q3328" s="230">
        <f>Q3327/'Summary (banks)'!$Q$29</f>
        <v>0</v>
      </c>
      <c r="R3328" s="230">
        <f>R3327/'Summary (banks)'!$R$29</f>
        <v>2.0424072341752416E-2</v>
      </c>
      <c r="S3328" s="230">
        <f>S3327/'Summary (banks)'!$S$29</f>
        <v>2.0913210177762286E-3</v>
      </c>
      <c r="T3328" s="230">
        <f>T3327/'Summary (banks)'!$T$29</f>
        <v>0.12832270218896394</v>
      </c>
      <c r="U3328" s="230">
        <f>U3327/'Summary (banks)'!$U$29</f>
        <v>-5.1855667144396602E-3</v>
      </c>
      <c r="V3328" s="230">
        <f>V3327/'Summary (banks)'!$V$29</f>
        <v>0</v>
      </c>
      <c r="W3328" s="230">
        <f>W3327/'Summary (banks)'!$W$29</f>
        <v>0</v>
      </c>
      <c r="X3328" s="230">
        <f>X3327/'Summary (banks)'!$X$29</f>
        <v>1.9982993197278913E-2</v>
      </c>
      <c r="Y3328" s="204"/>
      <c r="Z3328" s="397"/>
    </row>
    <row r="3329" spans="1:26" s="360" customFormat="1" ht="15.75" thickBot="1" x14ac:dyDescent="0.3">
      <c r="A3329" s="683"/>
      <c r="B3329" s="685"/>
      <c r="C3329" s="359" t="s">
        <v>336</v>
      </c>
      <c r="D3329" s="264">
        <f>D3327/'Summary (banks)'!$D$33</f>
        <v>8.4481727646403843E-3</v>
      </c>
      <c r="E3329" s="264">
        <f>E3327/'Summary (banks)'!$E$33</f>
        <v>4.2268041237113396E-3</v>
      </c>
      <c r="F3329" s="264">
        <f>F3327/'Summary (banks)'!$F$33</f>
        <v>0</v>
      </c>
      <c r="G3329" s="264">
        <f>G3327/'Summary (banks)'!$G$33</f>
        <v>-1.0482180293501049E-2</v>
      </c>
      <c r="H3329" s="264">
        <f>H3327/'Summary (banks)'!$H$33</f>
        <v>0</v>
      </c>
      <c r="I3329" s="264">
        <f>I3327/'Summary (banks)'!$I$33</f>
        <v>0</v>
      </c>
      <c r="J3329" s="264">
        <f>J3327/'Summary (banks)'!$J$33</f>
        <v>4.8438495857233907E-3</v>
      </c>
      <c r="K3329" s="264">
        <f>K3327/'Summary (banks)'!$K$33</f>
        <v>6.8027210884353739E-3</v>
      </c>
      <c r="L3329" s="264">
        <f>L3327/'Summary (banks)'!$L$33</f>
        <v>-2.3553162853297442E-2</v>
      </c>
      <c r="M3329" s="264">
        <f>M3327/'Summary (banks)'!$M$33</f>
        <v>6.9484655471916618E-3</v>
      </c>
      <c r="N3329" s="264">
        <f>N3327/'Summary (banks)'!$N$33</f>
        <v>0</v>
      </c>
      <c r="O3329" s="264">
        <f>O3327/'Summary (banks)'!$O$33</f>
        <v>7.989347536617843E-3</v>
      </c>
      <c r="P3329" s="264">
        <f>P3327/'Summary (banks)'!$P$33</f>
        <v>3.2281731474688186E-2</v>
      </c>
      <c r="Q3329" s="264">
        <f>Q3327/'Summary (banks)'!$Q$33</f>
        <v>0</v>
      </c>
      <c r="R3329" s="264">
        <f>R3327/'Summary (banks)'!$R$33</f>
        <v>2.4463118580765639E-2</v>
      </c>
      <c r="S3329" s="264">
        <f>S3327/'Summary (banks)'!$S$33</f>
        <v>7.8023407022106634E-3</v>
      </c>
      <c r="T3329" s="264">
        <f>T3327/'Summary (banks)'!$T$33</f>
        <v>9.7443626931846009E-2</v>
      </c>
      <c r="U3329" s="264">
        <f>U3327/'Summary (banks)'!$U$33</f>
        <v>-2.1345305731581801E-2</v>
      </c>
      <c r="V3329" s="264">
        <f>V3327/'Summary (banks)'!$V$33</f>
        <v>0</v>
      </c>
      <c r="W3329" s="264">
        <f>W3327/'Summary (banks)'!$W$33</f>
        <v>0</v>
      </c>
      <c r="X3329" s="264">
        <f>X3327/'Summary (banks)'!$X$33</f>
        <v>2.3912490460442637E-2</v>
      </c>
      <c r="Z3329" s="397"/>
    </row>
    <row r="3330" spans="1:26" s="204" customFormat="1" ht="15.75" thickBot="1" x14ac:dyDescent="0.3">
      <c r="A3330" s="683"/>
      <c r="B3330" s="685"/>
      <c r="C3330" s="188" t="s">
        <v>400</v>
      </c>
      <c r="D3330" s="203">
        <f>SUM(E3330:X3330)</f>
        <v>1517.1232920000002</v>
      </c>
      <c r="E3330" s="203">
        <f>HSBC!F47</f>
        <v>12.622399999999999</v>
      </c>
      <c r="F3330" s="203"/>
      <c r="G3330" s="203">
        <f>RBS!F38</f>
        <v>8.2678919999999998</v>
      </c>
      <c r="H3330" s="203"/>
      <c r="I3330" s="203"/>
      <c r="J3330" s="188">
        <f>'BNP Paribas'!F51</f>
        <v>10</v>
      </c>
      <c r="K3330" s="188">
        <f>'Crédit Agricole'!F35</f>
        <v>4</v>
      </c>
      <c r="L3330" s="188">
        <f>'Société Générale'!F65</f>
        <v>-1</v>
      </c>
      <c r="M3330" s="188">
        <f>'BPCE group'!F50</f>
        <v>1</v>
      </c>
      <c r="N3330" s="188"/>
      <c r="O3330" s="188">
        <f>'Deutsche Bank'!D47</f>
        <v>1374</v>
      </c>
      <c r="P3330" s="188">
        <f>Commerzbank!F12</f>
        <v>9</v>
      </c>
      <c r="Q3330" s="188"/>
      <c r="R3330" s="188">
        <f>ING!H30</f>
        <v>32</v>
      </c>
      <c r="S3330" s="188">
        <f>Rabobank!G36</f>
        <v>1</v>
      </c>
      <c r="T3330" s="188">
        <f>Unicredit!G143</f>
        <v>52.401000000000003</v>
      </c>
      <c r="U3330" s="188">
        <f>'Intesa Sao'!G63</f>
        <v>-8.1679999999999993</v>
      </c>
      <c r="V3330" s="188"/>
      <c r="W3330" s="188"/>
      <c r="X3330" s="188">
        <f>Nordea!G16</f>
        <v>22</v>
      </c>
      <c r="Y3330" s="188"/>
      <c r="Z3330" s="404"/>
    </row>
    <row r="3331" spans="1:26" s="23" customFormat="1" x14ac:dyDescent="0.25">
      <c r="A3331" s="683"/>
      <c r="B3331" s="685"/>
      <c r="C3331" s="189" t="s">
        <v>401</v>
      </c>
      <c r="D3331" s="230">
        <f>D3330/'Summary (banks)'!$D$42</f>
        <v>5.4382278317832898E-2</v>
      </c>
      <c r="E3331" s="230">
        <f>E3330/'Summary (banks)'!$E$42</f>
        <v>4.1604754829123328E-3</v>
      </c>
      <c r="F3331" s="230">
        <f>F3330/'Summary (banks)'!$F$42</f>
        <v>0</v>
      </c>
      <c r="G3331" s="230">
        <f>G3330/'Summary (banks)'!$G$42</f>
        <v>0.10714285714285715</v>
      </c>
      <c r="H3331" s="230">
        <f>H3330/'Summary (banks)'!$H$42</f>
        <v>0</v>
      </c>
      <c r="I3331" s="230">
        <f>I3330/'Summary (banks)'!$I$42</f>
        <v>0</v>
      </c>
      <c r="J3331" s="230">
        <f>J3330/'Summary (banks)'!$J$42</f>
        <v>2.9985007496251873E-3</v>
      </c>
      <c r="K3331" s="230">
        <f>K3330/'Summary (banks)'!$K$42</f>
        <v>1.3377926421404682E-3</v>
      </c>
      <c r="L3331" s="230">
        <f>L3330/'Summary (banks)'!$L$42</f>
        <v>-5.8411214953271024E-4</v>
      </c>
      <c r="M3331" s="230">
        <f>M3330/'Summary (banks)'!$M$42</f>
        <v>4.3066322136089578E-4</v>
      </c>
      <c r="N3331" s="230">
        <f>N3330/'Summary (banks)'!$N$42</f>
        <v>0</v>
      </c>
      <c r="O3331" s="230">
        <f>O3330/'Summary (banks)'!$O$42</f>
        <v>1.6298932384341638</v>
      </c>
      <c r="P3331" s="230">
        <f>P3330/'Summary (banks)'!$P$42</f>
        <v>1.4705882352941176E-2</v>
      </c>
      <c r="Q3331" s="230">
        <f>Q3330/'Summary (banks)'!$Q$42</f>
        <v>0</v>
      </c>
      <c r="R3331" s="230">
        <f>R3330/'Summary (banks)'!$R$42</f>
        <v>1.9013666072489603E-2</v>
      </c>
      <c r="S3331" s="230">
        <f>S3330/'Summary (banks)'!$S$42</f>
        <v>1.5267175572519084E-3</v>
      </c>
      <c r="T3331" s="230">
        <f>T3330/'Summary (banks)'!$T$42</f>
        <v>0.62820389862612969</v>
      </c>
      <c r="U3331" s="230">
        <f>U3330/'Summary (banks)'!$U$42</f>
        <v>-5.8143839087921902E-3</v>
      </c>
      <c r="V3331" s="230">
        <f>V3330/'Summary (banks)'!$V$42</f>
        <v>0</v>
      </c>
      <c r="W3331" s="230">
        <f>W3330/'Summary (banks)'!$W$42</f>
        <v>0</v>
      </c>
      <c r="X3331" s="230">
        <f>X3330/'Summary (banks)'!$X$42</f>
        <v>2.1113243761996161E-2</v>
      </c>
      <c r="Y3331" s="204"/>
      <c r="Z3331" s="397"/>
    </row>
    <row r="3332" spans="1:26" s="360" customFormat="1" ht="15.75" thickBot="1" x14ac:dyDescent="0.3">
      <c r="A3332" s="683"/>
      <c r="B3332" s="685"/>
      <c r="C3332" s="359" t="s">
        <v>402</v>
      </c>
      <c r="D3332" s="264">
        <f>D3330/'Summary (banks)'!$D$46</f>
        <v>8.1407610320771553E-2</v>
      </c>
      <c r="E3332" s="264">
        <f>E3330/'Summary (banks)'!$E$46</f>
        <v>4.3196544276457886E-3</v>
      </c>
      <c r="F3332" s="264">
        <f>F3330/'Summary (banks)'!$F$46</f>
        <v>0</v>
      </c>
      <c r="G3332" s="264">
        <f>G3330/'Summary (banks)'!$G$46</f>
        <v>-5.2631578947368411E-2</v>
      </c>
      <c r="H3332" s="264">
        <f>H3330/'Summary (banks)'!$H$46</f>
        <v>0</v>
      </c>
      <c r="I3332" s="264">
        <f>I3330/'Summary (banks)'!$I$46</f>
        <v>0</v>
      </c>
      <c r="J3332" s="264">
        <f>J3330/'Summary (banks)'!$J$46</f>
        <v>4.6360686138154847E-3</v>
      </c>
      <c r="K3332" s="264">
        <f>K3330/'Summary (banks)'!$K$46</f>
        <v>5.6577086280056579E-3</v>
      </c>
      <c r="L3332" s="264">
        <f>L3330/'Summary (banks)'!$L$46</f>
        <v>-8.8339222614840988E-4</v>
      </c>
      <c r="M3332" s="264">
        <f>M3330/'Summary (banks)'!$M$46</f>
        <v>1.7793594306049821E-3</v>
      </c>
      <c r="N3332" s="264">
        <f>N3330/'Summary (banks)'!$N$46</f>
        <v>0</v>
      </c>
      <c r="O3332" s="264">
        <f>O3330/'Summary (banks)'!$O$46</f>
        <v>1.0983213429256595</v>
      </c>
      <c r="P3332" s="264">
        <f>P3330/'Summary (banks)'!$P$46</f>
        <v>2.2113022113022112E-2</v>
      </c>
      <c r="Q3332" s="264">
        <f>Q3330/'Summary (banks)'!$Q$46</f>
        <v>0</v>
      </c>
      <c r="R3332" s="264">
        <f>R3330/'Summary (banks)'!$R$46</f>
        <v>2.5196850393700787E-2</v>
      </c>
      <c r="S3332" s="264">
        <f>S3330/'Summary (banks)'!$S$46</f>
        <v>2.3201856148491878E-3</v>
      </c>
      <c r="T3332" s="264">
        <f>T3330/'Summary (banks)'!$T$46</f>
        <v>0.23336213192724942</v>
      </c>
      <c r="U3332" s="264">
        <f>U3330/'Summary (banks)'!$U$46</f>
        <v>-2.2174140847058682E-2</v>
      </c>
      <c r="V3332" s="264">
        <f>V3330/'Summary (banks)'!$V$46</f>
        <v>0</v>
      </c>
      <c r="W3332" s="264">
        <f>W3330/'Summary (banks)'!$W$46</f>
        <v>0</v>
      </c>
      <c r="X3332" s="264">
        <f>X3330/'Summary (banks)'!$X$46</f>
        <v>2.4122807017543858E-2</v>
      </c>
      <c r="Z3332" s="397"/>
    </row>
    <row r="3333" spans="1:26" s="204" customFormat="1" ht="15.75" thickBot="1" x14ac:dyDescent="0.3">
      <c r="A3333" s="683"/>
      <c r="B3333" s="685"/>
      <c r="C3333" s="188" t="s">
        <v>3</v>
      </c>
      <c r="D3333" s="188">
        <f>SUM(E3333:X3333)</f>
        <v>25038</v>
      </c>
      <c r="E3333" s="188">
        <f>HSBC!D47</f>
        <v>241</v>
      </c>
      <c r="F3333" s="188"/>
      <c r="G3333" s="188">
        <f>RBS!D38</f>
        <v>186</v>
      </c>
      <c r="H3333" s="188"/>
      <c r="I3333" s="188"/>
      <c r="J3333" s="188">
        <f>'BNP Paribas'!D51</f>
        <v>351</v>
      </c>
      <c r="K3333" s="188">
        <f>'Crédit Agricole'!D35</f>
        <v>158</v>
      </c>
      <c r="L3333" s="188">
        <f>'Société Générale'!D65</f>
        <v>16005</v>
      </c>
      <c r="M3333" s="188">
        <f>'BPCE group'!D50</f>
        <v>65</v>
      </c>
      <c r="N3333" s="188"/>
      <c r="O3333" s="188">
        <f>'Deutsche Bank'!F47</f>
        <v>18</v>
      </c>
      <c r="P3333" s="188">
        <f>Commerzbank!D12</f>
        <v>138</v>
      </c>
      <c r="Q3333" s="188"/>
      <c r="R3333" s="188">
        <f>ING!F30</f>
        <v>288</v>
      </c>
      <c r="S3333" s="188">
        <f>Rabobank!E36</f>
        <v>55</v>
      </c>
      <c r="T3333" s="188">
        <f>Unicredit!E143</f>
        <v>4826</v>
      </c>
      <c r="U3333" s="188">
        <f>'Intesa Sao'!E63</f>
        <v>1622</v>
      </c>
      <c r="V3333" s="188"/>
      <c r="W3333" s="188"/>
      <c r="X3333" s="188">
        <f>Nordea!E16</f>
        <v>1085</v>
      </c>
      <c r="Y3333" s="188"/>
      <c r="Z3333" s="404"/>
    </row>
    <row r="3334" spans="1:26" s="23" customFormat="1" x14ac:dyDescent="0.25">
      <c r="A3334" s="683"/>
      <c r="B3334" s="685"/>
      <c r="C3334" s="189" t="s">
        <v>337</v>
      </c>
      <c r="D3334" s="230">
        <f>D3333/'Summary (banks)'!$D$16</f>
        <v>1.1936419188659115E-2</v>
      </c>
      <c r="E3334" s="230">
        <f>E3333/'Summary (banks)'!$E$16</f>
        <v>9.3066722274998646E-4</v>
      </c>
      <c r="F3334" s="230">
        <f>F3333/'Summary (banks)'!$F$16</f>
        <v>0</v>
      </c>
      <c r="G3334" s="230">
        <f>G3333/'Summary (banks)'!$G$16</f>
        <v>2.0252833763433837E-3</v>
      </c>
      <c r="H3334" s="230">
        <f>H3333/'Summary (banks)'!$H$16</f>
        <v>0</v>
      </c>
      <c r="I3334" s="230">
        <f>I3333/'Summary (banks)'!$I$16</f>
        <v>0</v>
      </c>
      <c r="J3334" s="230">
        <f>J3333/'Summary (banks)'!$J$16</f>
        <v>1.9333410446651354E-3</v>
      </c>
      <c r="K3334" s="230">
        <f>K3333/'Summary (banks)'!$K$16</f>
        <v>1.1432375329223467E-3</v>
      </c>
      <c r="L3334" s="230">
        <f>L3333/'Summary (banks)'!$L$16</f>
        <v>0.1215114336906678</v>
      </c>
      <c r="M3334" s="230">
        <f>M3333/'Summary (banks)'!$M$16</f>
        <v>6.3176105824836956E-4</v>
      </c>
      <c r="N3334" s="230">
        <f>N3333/'Summary (banks)'!$N$16</f>
        <v>0</v>
      </c>
      <c r="O3334" s="230">
        <f>O3333/'Summary (banks)'!$O$16</f>
        <v>1.7803273824242125E-4</v>
      </c>
      <c r="P3334" s="230">
        <f>P3333/'Summary (banks)'!$P$16</f>
        <v>3.1320926009986384E-3</v>
      </c>
      <c r="Q3334" s="230">
        <f>Q3333/'Summary (banks)'!$Q$16</f>
        <v>0</v>
      </c>
      <c r="R3334" s="230">
        <f>R3333/'Summary (banks)'!$R$16</f>
        <v>5.4628224582701059E-3</v>
      </c>
      <c r="S3334" s="230">
        <f>S3333/'Summary (banks)'!$S$16</f>
        <v>1.1713093108441945E-3</v>
      </c>
      <c r="T3334" s="230">
        <f>T3333/'Summary (banks)'!$T$16</f>
        <v>3.9971839151861512E-2</v>
      </c>
      <c r="U3334" s="230">
        <f>U3333/'Summary (banks)'!$U$16</f>
        <v>1.8348208730670466E-2</v>
      </c>
      <c r="V3334" s="230">
        <f>V3333/'Summary (banks)'!$V$16</f>
        <v>0</v>
      </c>
      <c r="W3334" s="230">
        <f>W3333/'Summary (banks)'!$W$16</f>
        <v>0</v>
      </c>
      <c r="X3334" s="230">
        <f>X3333/'Summary (banks)'!$X$16</f>
        <v>3.6555372123580739E-2</v>
      </c>
      <c r="Y3334" s="204"/>
      <c r="Z3334" s="397"/>
    </row>
    <row r="3335" spans="1:26" s="365" customFormat="1" ht="15.75" thickBot="1" x14ac:dyDescent="0.3">
      <c r="A3335" s="683"/>
      <c r="B3335" s="685"/>
      <c r="C3335" s="359" t="s">
        <v>338</v>
      </c>
      <c r="D3335" s="264">
        <f>D3333/'Summary (banks)'!$D$20</f>
        <v>2.1358943364421724E-2</v>
      </c>
      <c r="E3335" s="264">
        <f>E3333/'Summary (banks)'!$E$20</f>
        <v>1.1240933790433545E-3</v>
      </c>
      <c r="F3335" s="264">
        <f>F3333/'Summary (banks)'!$F$20</f>
        <v>0</v>
      </c>
      <c r="G3335" s="264">
        <f>G3333/'Summary (banks)'!$G$20</f>
        <v>6.820181871516574E-3</v>
      </c>
      <c r="H3335" s="264">
        <f>H3333/'Summary (banks)'!$H$20</f>
        <v>0</v>
      </c>
      <c r="I3335" s="264">
        <f>I3333/'Summary (banks)'!$I$20</f>
        <v>0</v>
      </c>
      <c r="J3335" s="264">
        <f>J3333/'Summary (banks)'!$J$20</f>
        <v>2.8176928634502689E-3</v>
      </c>
      <c r="K3335" s="264">
        <f>K3333/'Summary (banks)'!$K$20</f>
        <v>4.5908879590887963E-3</v>
      </c>
      <c r="L3335" s="264">
        <f>L3333/'Summary (banks)'!$L$20</f>
        <v>0.19980275641665834</v>
      </c>
      <c r="M3335" s="264">
        <f>M3333/'Summary (banks)'!$M$20</f>
        <v>5.5770055770055773E-3</v>
      </c>
      <c r="N3335" s="264">
        <f>N3333/'Summary (banks)'!$N$20</f>
        <v>0</v>
      </c>
      <c r="O3335" s="264">
        <f>O3333/'Summary (banks)'!$O$20</f>
        <v>3.2521500325215002E-4</v>
      </c>
      <c r="P3335" s="264">
        <f>P3333/'Summary (banks)'!$P$20</f>
        <v>1.3616181549087321E-2</v>
      </c>
      <c r="Q3335" s="264">
        <f>Q3333/'Summary (banks)'!$Q$20</f>
        <v>0</v>
      </c>
      <c r="R3335" s="264">
        <f>R3333/'Summary (banks)'!$R$20</f>
        <v>7.5523155189594592E-3</v>
      </c>
      <c r="S3335" s="264">
        <f>S3333/'Summary (banks)'!$S$20</f>
        <v>4.6160302140159466E-3</v>
      </c>
      <c r="T3335" s="264">
        <f>T3333/'Summary (banks)'!$T$20</f>
        <v>6.6227528475367087E-2</v>
      </c>
      <c r="U3335" s="264">
        <f>U3333/'Summary (banks)'!$U$20</f>
        <v>5.9724574710950731E-2</v>
      </c>
      <c r="V3335" s="264">
        <f>V3333/'Summary (banks)'!$V$20</f>
        <v>0</v>
      </c>
      <c r="W3335" s="264">
        <f>W3333/'Summary (banks)'!$W$20</f>
        <v>0</v>
      </c>
      <c r="X3335" s="264">
        <f>X3333/'Summary (banks)'!$X$20</f>
        <v>4.7746875550079212E-2</v>
      </c>
      <c r="Y3335" s="360"/>
      <c r="Z3335" s="397"/>
    </row>
    <row r="3336" spans="1:26" s="230" customFormat="1" ht="15" customHeight="1" thickTop="1" thickBot="1" x14ac:dyDescent="0.3">
      <c r="A3336" s="683"/>
      <c r="B3336" s="685"/>
      <c r="C3336" s="190" t="s">
        <v>405</v>
      </c>
      <c r="D3336" s="188"/>
      <c r="E3336" s="190"/>
      <c r="F3336" s="190"/>
      <c r="G3336" s="190"/>
      <c r="H3336" s="188"/>
      <c r="I3336" s="188"/>
      <c r="J3336" s="190"/>
      <c r="K3336" s="190"/>
      <c r="L3336" s="190"/>
      <c r="M3336" s="190"/>
      <c r="N3336" s="190"/>
      <c r="O3336" s="190"/>
      <c r="P3336" s="188"/>
      <c r="Q3336" s="188"/>
      <c r="R3336" s="190"/>
      <c r="S3336" s="190"/>
      <c r="T3336" s="188"/>
      <c r="U3336" s="188"/>
      <c r="V3336" s="188"/>
      <c r="W3336" s="188"/>
      <c r="X3336" s="188"/>
      <c r="Y3336" s="190"/>
      <c r="Z3336" s="405"/>
    </row>
    <row r="3337" spans="1:26" s="204" customFormat="1" ht="15.75" thickBot="1" x14ac:dyDescent="0.3">
      <c r="A3337" s="683"/>
      <c r="B3337" s="686"/>
      <c r="C3337" s="191" t="s">
        <v>406</v>
      </c>
      <c r="D3337" s="192"/>
      <c r="E3337" s="192"/>
      <c r="F3337" s="192"/>
      <c r="G3337" s="192"/>
      <c r="H3337" s="192"/>
      <c r="I3337" s="192"/>
      <c r="J3337" s="192"/>
      <c r="K3337" s="192"/>
      <c r="L3337" s="192"/>
      <c r="M3337" s="192"/>
      <c r="N3337" s="192"/>
      <c r="O3337" s="192"/>
      <c r="P3337" s="192"/>
      <c r="Q3337" s="192"/>
      <c r="R3337" s="192"/>
      <c r="S3337" s="192"/>
      <c r="T3337" s="192"/>
      <c r="U3337" s="192"/>
      <c r="V3337" s="192"/>
      <c r="W3337" s="192"/>
      <c r="X3337" s="192"/>
      <c r="Y3337" s="192"/>
      <c r="Z3337" s="398"/>
    </row>
    <row r="3338" spans="1:26" s="23" customFormat="1" ht="16.5" thickTop="1" thickBot="1" x14ac:dyDescent="0.3">
      <c r="A3338" s="683"/>
      <c r="B3338" s="687" t="s">
        <v>82</v>
      </c>
      <c r="C3338" s="200" t="s">
        <v>91</v>
      </c>
      <c r="D3338" s="200">
        <f>D3330/D3327</f>
        <v>2.6531448745083148</v>
      </c>
      <c r="E3338" s="200">
        <f>E3330/E3327</f>
        <v>0.17073170731707318</v>
      </c>
      <c r="F3338" s="200" t="e">
        <f t="shared" ref="F3338:X3338" si="252">F3330/F3327</f>
        <v>#DIV/0!</v>
      </c>
      <c r="G3338" s="200">
        <f t="shared" si="252"/>
        <v>0.24</v>
      </c>
      <c r="H3338" s="200" t="e">
        <f t="shared" si="252"/>
        <v>#DIV/0!</v>
      </c>
      <c r="I3338" s="200" t="e">
        <f t="shared" si="252"/>
        <v>#DIV/0!</v>
      </c>
      <c r="J3338" s="200">
        <f t="shared" si="252"/>
        <v>0.26315789473684209</v>
      </c>
      <c r="K3338" s="200">
        <f t="shared" si="252"/>
        <v>0.23529411764705882</v>
      </c>
      <c r="L3338" s="200">
        <f t="shared" si="252"/>
        <v>9.5238095238095247E-3</v>
      </c>
      <c r="M3338" s="200">
        <f t="shared" si="252"/>
        <v>8.3333333333333329E-2</v>
      </c>
      <c r="N3338" s="200" t="e">
        <f t="shared" si="252"/>
        <v>#DIV/0!</v>
      </c>
      <c r="O3338" s="200">
        <f t="shared" si="252"/>
        <v>-229</v>
      </c>
      <c r="P3338" s="200">
        <f t="shared" si="252"/>
        <v>0.20454545454545456</v>
      </c>
      <c r="Q3338" s="200" t="e">
        <f t="shared" si="252"/>
        <v>#DIV/0!</v>
      </c>
      <c r="R3338" s="200">
        <f t="shared" si="252"/>
        <v>0.24427480916030533</v>
      </c>
      <c r="S3338" s="200">
        <f t="shared" si="252"/>
        <v>0.16666666666666666</v>
      </c>
      <c r="T3338" s="200">
        <f t="shared" si="252"/>
        <v>0.1917518982709725</v>
      </c>
      <c r="U3338" s="200">
        <f t="shared" si="252"/>
        <v>0.20002448879637563</v>
      </c>
      <c r="V3338" s="200" t="e">
        <f t="shared" si="252"/>
        <v>#DIV/0!</v>
      </c>
      <c r="W3338" s="200" t="e">
        <f t="shared" si="252"/>
        <v>#DIV/0!</v>
      </c>
      <c r="X3338" s="200">
        <f t="shared" si="252"/>
        <v>0.23404255319148937</v>
      </c>
      <c r="Y3338" s="200"/>
      <c r="Z3338" s="406" t="e">
        <f>MEDIAN(E3338:X3338)</f>
        <v>#DIV/0!</v>
      </c>
    </row>
    <row r="3339" spans="1:26" s="204" customFormat="1" ht="15.75" thickBot="1" x14ac:dyDescent="0.3">
      <c r="A3339" s="683"/>
      <c r="B3339" s="688"/>
      <c r="C3339" s="193" t="s">
        <v>407</v>
      </c>
      <c r="Z3339" s="397"/>
    </row>
    <row r="3340" spans="1:26" s="204" customFormat="1" ht="15.75" thickBot="1" x14ac:dyDescent="0.3">
      <c r="A3340" s="683"/>
      <c r="B3340" s="688"/>
      <c r="C3340" s="188" t="s">
        <v>497</v>
      </c>
      <c r="D3340" s="233">
        <f t="shared" ref="D3340:X3340" si="253">D3327/D3333</f>
        <v>2.2838116063583349E-2</v>
      </c>
      <c r="E3340" s="188">
        <f t="shared" si="253"/>
        <v>0.3067684647302904</v>
      </c>
      <c r="F3340" s="188" t="e">
        <f t="shared" si="253"/>
        <v>#DIV/0!</v>
      </c>
      <c r="G3340" s="188">
        <f t="shared" si="253"/>
        <v>0.18521263440860217</v>
      </c>
      <c r="H3340" s="188" t="e">
        <f t="shared" si="253"/>
        <v>#DIV/0!</v>
      </c>
      <c r="I3340" s="188" t="e">
        <f t="shared" si="253"/>
        <v>#DIV/0!</v>
      </c>
      <c r="J3340" s="188">
        <f t="shared" si="253"/>
        <v>0.10826210826210826</v>
      </c>
      <c r="K3340" s="188">
        <f t="shared" si="253"/>
        <v>0.10759493670886076</v>
      </c>
      <c r="L3340" s="188">
        <f t="shared" si="253"/>
        <v>-6.5604498594189313E-3</v>
      </c>
      <c r="M3340" s="188">
        <f t="shared" si="253"/>
        <v>0.18461538461538463</v>
      </c>
      <c r="N3340" s="188" t="e">
        <f t="shared" si="253"/>
        <v>#DIV/0!</v>
      </c>
      <c r="O3340" s="188">
        <f t="shared" si="253"/>
        <v>-0.33333333333333331</v>
      </c>
      <c r="P3340" s="188">
        <f t="shared" si="253"/>
        <v>0.3188405797101449</v>
      </c>
      <c r="Q3340" s="188" t="e">
        <f t="shared" si="253"/>
        <v>#DIV/0!</v>
      </c>
      <c r="R3340" s="188">
        <f t="shared" si="253"/>
        <v>0.4548611111111111</v>
      </c>
      <c r="S3340" s="188">
        <f t="shared" si="253"/>
        <v>0.10909090909090909</v>
      </c>
      <c r="T3340" s="188">
        <f t="shared" si="253"/>
        <v>5.6625569830087021E-2</v>
      </c>
      <c r="U3340" s="188">
        <f t="shared" si="253"/>
        <v>-2.5175709001233046E-2</v>
      </c>
      <c r="V3340" s="188" t="e">
        <f t="shared" si="253"/>
        <v>#DIV/0!</v>
      </c>
      <c r="W3340" s="188" t="e">
        <f t="shared" si="253"/>
        <v>#DIV/0!</v>
      </c>
      <c r="X3340" s="188">
        <f t="shared" si="253"/>
        <v>8.6635944700460835E-2</v>
      </c>
      <c r="Y3340" s="188"/>
      <c r="Z3340" s="404"/>
    </row>
    <row r="3341" spans="1:26" s="204" customFormat="1" x14ac:dyDescent="0.25">
      <c r="A3341" s="683"/>
      <c r="B3341" s="688"/>
      <c r="C3341" s="189" t="s">
        <v>445</v>
      </c>
      <c r="D3341" s="234">
        <f>D3340/'Summary (banks)'!$D$81</f>
        <v>0.50791104161234712</v>
      </c>
      <c r="E3341" s="230">
        <f>E3340/'Summary (banks)'!$E$81</f>
        <v>4.6699968132463381</v>
      </c>
      <c r="F3341" s="230" t="e">
        <f>F3340/'Summary (banks)'!$F$81</f>
        <v>#DIV/0!</v>
      </c>
      <c r="G3341" s="230">
        <f>G3340/'Summary (banks)'!$G$81</f>
        <v>-4.5667597532013415</v>
      </c>
      <c r="H3341" s="230" t="e">
        <f>H3340/'Summary (banks)'!$H$81</f>
        <v>#DIV/0!</v>
      </c>
      <c r="I3341" s="230" t="e">
        <f>I3340/'Summary (banks)'!$I$81</f>
        <v>#DIV/0!</v>
      </c>
      <c r="J3341" s="230">
        <f>J3340/'Summary (banks)'!$J$81</f>
        <v>2.0076704818277853</v>
      </c>
      <c r="K3341" s="230">
        <f>K3340/'Summary (banks)'!$K$81</f>
        <v>1.6817519376737609</v>
      </c>
      <c r="L3341" s="230">
        <f>L3340/'Summary (banks)'!$L$81</f>
        <v>-0.14140340593736278</v>
      </c>
      <c r="M3341" s="230">
        <f>M3340/'Summary (banks)'!$M$81</f>
        <v>2.876214881423846</v>
      </c>
      <c r="N3341" s="230" t="e">
        <f>N3340/'Summary (banks)'!$N$81</f>
        <v>#DIV/0!</v>
      </c>
      <c r="O3341" s="230">
        <f>O3340/'Summary (banks)'!$O$81</f>
        <v>6.7430305455515533</v>
      </c>
      <c r="P3341" s="230">
        <f>P3340/'Summary (banks)'!$P$81</f>
        <v>4.4767737227625828</v>
      </c>
      <c r="Q3341" s="230" t="e">
        <f>Q3340/'Summary (banks)'!$Q$81</f>
        <v>#DIV/0!</v>
      </c>
      <c r="R3341" s="230">
        <f>R3340/'Summary (banks)'!$R$81</f>
        <v>3.7387399092263451</v>
      </c>
      <c r="S3341" s="230">
        <f>S3340/'Summary (banks)'!$S$81</f>
        <v>1.7854558129218288</v>
      </c>
      <c r="T3341" s="230">
        <f>T3340/'Summary (banks)'!$T$81</f>
        <v>3.2103276934903771</v>
      </c>
      <c r="U3341" s="230">
        <f>U3340/'Summary (banks)'!$U$81</f>
        <v>-0.28261977997729987</v>
      </c>
      <c r="V3341" s="230" t="e">
        <f>V3340/'Summary (banks)'!$V$81</f>
        <v>#DIV/0!</v>
      </c>
      <c r="W3341" s="230" t="e">
        <f>W3340/'Summary (banks)'!$W$81</f>
        <v>#DIV/0!</v>
      </c>
      <c r="X3341" s="230">
        <f>X3340/'Summary (banks)'!$X$81</f>
        <v>0.54664997335339671</v>
      </c>
      <c r="Z3341" s="397"/>
    </row>
    <row r="3342" spans="1:26" s="364" customFormat="1" x14ac:dyDescent="0.25">
      <c r="A3342" s="683"/>
      <c r="B3342" s="688"/>
      <c r="C3342" s="359" t="s">
        <v>446</v>
      </c>
      <c r="D3342" s="363">
        <f>D3340/'Summary (banks)'!$D$84</f>
        <v>0.39553327243297898</v>
      </c>
      <c r="E3342" s="264">
        <f>E3340/'Summary (banks)'!$E$84</f>
        <v>3.7601895025024592</v>
      </c>
      <c r="F3342" s="264" t="e">
        <f>F3340/'Summary (banks)'!$F$84</f>
        <v>#DIV/0!</v>
      </c>
      <c r="G3342" s="264">
        <f>G3340/'Summary (banks)'!$G$84</f>
        <v>-1.5369355965825837</v>
      </c>
      <c r="H3342" s="264" t="e">
        <f>H3340/'Summary (banks)'!$H$84</f>
        <v>#DIV/0!</v>
      </c>
      <c r="I3342" s="264" t="e">
        <f>I3340/'Summary (banks)'!$I$84</f>
        <v>#DIV/0!</v>
      </c>
      <c r="J3342" s="264">
        <f>J3340/'Summary (banks)'!$J$84</f>
        <v>1.7190835979873584</v>
      </c>
      <c r="K3342" s="264">
        <f>K3340/'Summary (banks)'!$K$84</f>
        <v>1.4817876517695687</v>
      </c>
      <c r="L3342" s="264">
        <f>L3340/'Summary (banks)'!$L$84</f>
        <v>-0.11788207167763438</v>
      </c>
      <c r="M3342" s="264">
        <f>M3340/'Summary (banks)'!$M$84</f>
        <v>1.2459133223464436</v>
      </c>
      <c r="N3342" s="264" t="e">
        <f>N3340/'Summary (banks)'!$N$84</f>
        <v>#DIV/0!</v>
      </c>
      <c r="O3342" s="264">
        <f>O3340/'Summary (banks)'!$O$84</f>
        <v>24.566355969818019</v>
      </c>
      <c r="P3342" s="264">
        <f>P3340/'Summary (banks)'!$P$84</f>
        <v>2.3708358586664113</v>
      </c>
      <c r="Q3342" s="264" t="e">
        <f>Q3340/'Summary (banks)'!$Q$84</f>
        <v>#DIV/0!</v>
      </c>
      <c r="R3342" s="264">
        <f>R3340/'Summary (banks)'!$R$84</f>
        <v>3.2391547359684614</v>
      </c>
      <c r="S3342" s="264">
        <f>S3340/'Summary (banks)'!$S$84</f>
        <v>1.69027071757891</v>
      </c>
      <c r="T3342" s="264">
        <f>T3340/'Summary (banks)'!$T$84</f>
        <v>1.4713462690683003</v>
      </c>
      <c r="U3342" s="264">
        <f>U3340/'Summary (banks)'!$U$84</f>
        <v>-0.35739569239105951</v>
      </c>
      <c r="V3342" s="264" t="e">
        <f>V3340/'Summary (banks)'!$V$84</f>
        <v>#DIV/0!</v>
      </c>
      <c r="W3342" s="264" t="e">
        <f>W3340/'Summary (banks)'!$W$84</f>
        <v>#DIV/0!</v>
      </c>
      <c r="X3342" s="264">
        <f>X3340/'Summary (banks)'!$X$84</f>
        <v>0.50081791080469906</v>
      </c>
      <c r="Y3342" s="360"/>
      <c r="Z3342" s="397"/>
    </row>
    <row r="3343" spans="1:26" s="204" customFormat="1" ht="15.75" thickBot="1" x14ac:dyDescent="0.3">
      <c r="A3343" s="683"/>
      <c r="B3343" s="688"/>
      <c r="C3343" s="372" t="s">
        <v>447</v>
      </c>
      <c r="D3343" s="234">
        <f>D3340/'Summary (banks)'!$D$92</f>
        <v>0.54680371204101563</v>
      </c>
      <c r="E3343" s="230">
        <f>E3340/'Summary (banks)'!$E$86</f>
        <v>1.2502311221871114</v>
      </c>
      <c r="F3343" s="230" t="e">
        <f>F3340/'Summary (banks)'!$F$86</f>
        <v>#DIV/0!</v>
      </c>
      <c r="G3343" s="230">
        <f>G3340/'Summary (banks)'!$G$86</f>
        <v>2.9231950844854064</v>
      </c>
      <c r="H3343" s="230" t="e">
        <f>H3340/'Summary (banks)'!$H$86</f>
        <v>#DIV/0!</v>
      </c>
      <c r="I3343" s="230" t="e">
        <f>I3340/'Summary (banks)'!$I$86</f>
        <v>#DIV/0!</v>
      </c>
      <c r="J3343" s="230">
        <f>J3340/'Summary (banks)'!$J$86</f>
        <v>0.96351904209952377</v>
      </c>
      <c r="K3343" s="230">
        <f>K3340/'Summary (banks)'!$K$86</f>
        <v>1.2512703328422383</v>
      </c>
      <c r="L3343" s="230">
        <f>L3340/'Summary (banks)'!$L$86</f>
        <v>-2.5161427292421188E-2</v>
      </c>
      <c r="M3343" s="230">
        <f>M3340/'Summary (banks)'!$M$86</f>
        <v>1.4292234081707766</v>
      </c>
      <c r="N3343" s="230" t="e">
        <f>N3340/'Summary (banks)'!$N$86</f>
        <v>#DIV/0!</v>
      </c>
      <c r="O3343" s="230">
        <f>O3340/'Summary (banks)'!$O$86</f>
        <v>-1.2533825338253384</v>
      </c>
      <c r="P3343" s="230">
        <f>P3340/'Summary (banks)'!$P$86</f>
        <v>1.2145308924485123</v>
      </c>
      <c r="Q3343" s="230" t="e">
        <f>Q3340/'Summary (banks)'!$Q$86</f>
        <v>#DIV/0!</v>
      </c>
      <c r="R3343" s="230">
        <f>R3340/'Summary (banks)'!$R$86</f>
        <v>2.3973434846379496</v>
      </c>
      <c r="S3343" s="230">
        <f>S3340/'Summary (banks)'!$S$86</f>
        <v>0.69114832535885162</v>
      </c>
      <c r="T3343" s="230">
        <f>T3340/'Summary (banks)'!$T$86</f>
        <v>0.61477686112252283</v>
      </c>
      <c r="U3343" s="230">
        <f>U3340/'Summary (banks)'!$U$86</f>
        <v>-1.4385485881865868E-2</v>
      </c>
      <c r="V3343" s="230" t="e">
        <f>V3340/'Summary (banks)'!$V$86</f>
        <v>#DIV/0!</v>
      </c>
      <c r="W3343" s="230" t="e">
        <f>W3340/'Summary (banks)'!$W$86</f>
        <v>#DIV/0!</v>
      </c>
      <c r="X3343" s="230">
        <f>X3340/'Summary (banks)'!$X$86</f>
        <v>0.18218505243594851</v>
      </c>
      <c r="Z3343" s="397"/>
    </row>
    <row r="3344" spans="1:26" s="230" customFormat="1" ht="15.75" thickBot="1" x14ac:dyDescent="0.3">
      <c r="A3344" s="683"/>
      <c r="B3344" s="688"/>
      <c r="C3344" s="201" t="s">
        <v>498</v>
      </c>
      <c r="D3344" s="201">
        <f t="shared" ref="D3344:X3344" si="254">D3327/D3324</f>
        <v>0.23310894540222155</v>
      </c>
      <c r="E3344" s="201">
        <f t="shared" si="254"/>
        <v>0.71304347826086945</v>
      </c>
      <c r="F3344" s="201" t="e">
        <f t="shared" si="254"/>
        <v>#DIV/0!</v>
      </c>
      <c r="G3344" s="201">
        <f t="shared" si="254"/>
        <v>0.67567567567567566</v>
      </c>
      <c r="H3344" s="201" t="e">
        <f t="shared" si="254"/>
        <v>#DIV/0!</v>
      </c>
      <c r="I3344" s="201" t="e">
        <f t="shared" si="254"/>
        <v>#DIV/0!</v>
      </c>
      <c r="J3344" s="201">
        <f t="shared" si="254"/>
        <v>0.45783132530120479</v>
      </c>
      <c r="K3344" s="201">
        <f t="shared" si="254"/>
        <v>0.53125</v>
      </c>
      <c r="L3344" s="201">
        <f t="shared" si="254"/>
        <v>-0.1417004048582996</v>
      </c>
      <c r="M3344" s="201">
        <f t="shared" si="254"/>
        <v>0.6</v>
      </c>
      <c r="N3344" s="201" t="e">
        <f t="shared" si="254"/>
        <v>#DIV/0!</v>
      </c>
      <c r="O3344" s="201">
        <f t="shared" si="254"/>
        <v>-3.7735849056603772E-2</v>
      </c>
      <c r="P3344" s="201">
        <f t="shared" si="254"/>
        <v>0.70967741935483875</v>
      </c>
      <c r="Q3344" s="201" t="e">
        <f t="shared" si="254"/>
        <v>#DIV/0!</v>
      </c>
      <c r="R3344" s="201">
        <f t="shared" si="254"/>
        <v>0.70810810810810809</v>
      </c>
      <c r="S3344" s="201">
        <f t="shared" si="254"/>
        <v>0.5</v>
      </c>
      <c r="T3344" s="201">
        <f t="shared" si="254"/>
        <v>0.37275158942014291</v>
      </c>
      <c r="U3344" s="201">
        <f t="shared" si="254"/>
        <v>-0.45768372916690014</v>
      </c>
      <c r="V3344" s="201" t="e">
        <f t="shared" si="254"/>
        <v>#DIV/0!</v>
      </c>
      <c r="W3344" s="201" t="e">
        <f t="shared" si="254"/>
        <v>#DIV/0!</v>
      </c>
      <c r="X3344" s="201">
        <f t="shared" si="254"/>
        <v>0.51648351648351654</v>
      </c>
      <c r="Y3344" s="201"/>
      <c r="Z3344" s="407"/>
    </row>
    <row r="3345" spans="1:26" s="230" customFormat="1" x14ac:dyDescent="0.25">
      <c r="A3345" s="683"/>
      <c r="B3345" s="688"/>
      <c r="C3345" s="382" t="s">
        <v>445</v>
      </c>
      <c r="D3345" s="230">
        <f>D3344/'Summary (banks)'!$D$94</f>
        <v>1.2070993259262293</v>
      </c>
      <c r="E3345" s="230">
        <f>E3344/'Summary (banks)'!$E$94</f>
        <v>2.2600307415063337</v>
      </c>
      <c r="F3345" s="230" t="e">
        <f>F3344/'Summary (banks)'!$F$94</f>
        <v>#DIV/0!</v>
      </c>
      <c r="G3345" s="230">
        <f>G3344/'Summary (banks)'!$G$94</f>
        <v>-3.2303946565877748</v>
      </c>
      <c r="H3345" s="230" t="e">
        <f>H3344/'Summary (banks)'!$H$94</f>
        <v>#DIV/0!</v>
      </c>
      <c r="I3345" s="230" t="e">
        <f>I3344/'Summary (banks)'!$I$94</f>
        <v>#DIV/0!</v>
      </c>
      <c r="J3345" s="230">
        <f>J3344/'Summary (banks)'!$J$94</f>
        <v>2.0080042334814232</v>
      </c>
      <c r="K3345" s="230">
        <f>K3344/'Summary (banks)'!$K$94</f>
        <v>1.9482371069893687</v>
      </c>
      <c r="L3345" s="230">
        <f>L3344/'Summary (banks)'!$L$94</f>
        <v>-0.5946037443595773</v>
      </c>
      <c r="M3345" s="230">
        <f>M3344/'Summary (banks)'!$M$94</f>
        <v>2.1681405208964262</v>
      </c>
      <c r="N3345" s="230" t="e">
        <f>N3344/'Summary (banks)'!$N$94</f>
        <v>#DIV/0!</v>
      </c>
      <c r="O3345" s="230">
        <f>O3344/'Summary (banks)'!$O$94</f>
        <v>0.26181793472105824</v>
      </c>
      <c r="P3345" s="230">
        <f>P3344/'Summary (banks)'!$P$94</f>
        <v>2.5456115462900142</v>
      </c>
      <c r="Q3345" s="230" t="e">
        <f>Q3344/'Summary (banks)'!$Q$94</f>
        <v>#DIV/0!</v>
      </c>
      <c r="R3345" s="230">
        <f>R3344/'Summary (banks)'!$R$94</f>
        <v>1.8845346749930472</v>
      </c>
      <c r="S3345" s="230">
        <f>S3344/'Summary (banks)'!$S$94</f>
        <v>2.2680376437783201</v>
      </c>
      <c r="T3345" s="230">
        <f>T3344/'Summary (banks)'!$T$94</f>
        <v>3.7329199023737734</v>
      </c>
      <c r="U3345" s="230">
        <f>U3344/'Summary (banks)'!$U$94</f>
        <v>-1.3748004393741886</v>
      </c>
      <c r="V3345" s="230" t="e">
        <f>V3344/'Summary (banks)'!$V$94</f>
        <v>#DIV/0!</v>
      </c>
      <c r="W3345" s="230" t="e">
        <f>W3344/'Summary (banks)'!$W$94</f>
        <v>#DIV/0!</v>
      </c>
      <c r="X3345" s="230">
        <f>X3344/'Summary (banks)'!$X$94</f>
        <v>1.1134479890857443</v>
      </c>
      <c r="Z3345" s="399"/>
    </row>
    <row r="3346" spans="1:26" s="386" customFormat="1" x14ac:dyDescent="0.25">
      <c r="A3346" s="683"/>
      <c r="B3346" s="688"/>
      <c r="C3346" s="383" t="s">
        <v>446</v>
      </c>
      <c r="D3346" s="264">
        <f>D3344/'Summary (banks)'!$D$97</f>
        <v>0.88289805343387873</v>
      </c>
      <c r="E3346" s="264">
        <f>E3344/'Summary (banks)'!$E$97</f>
        <v>1.6434181981174356</v>
      </c>
      <c r="F3346" s="264" t="e">
        <f>F3344/'Summary (banks)'!$F$97</f>
        <v>#DIV/0!</v>
      </c>
      <c r="G3346" s="264">
        <f>G3344/'Summary (banks)'!$G$97</f>
        <v>-0.54394016658167599</v>
      </c>
      <c r="H3346" s="264" t="e">
        <f>H3344/'Summary (banks)'!$H$97</f>
        <v>#DIV/0!</v>
      </c>
      <c r="I3346" s="264" t="e">
        <f>I3344/'Summary (banks)'!$I$97</f>
        <v>#DIV/0!</v>
      </c>
      <c r="J3346" s="264">
        <f>J3344/'Summary (banks)'!$J$97</f>
        <v>1.6710113878074437</v>
      </c>
      <c r="K3346" s="264">
        <f>K3344/'Summary (banks)'!$K$97</f>
        <v>1.8837159863945578</v>
      </c>
      <c r="L3346" s="264">
        <f>L3344/'Summary (banks)'!$L$97</f>
        <v>-0.43056834549361289</v>
      </c>
      <c r="M3346" s="264">
        <f>M3344/'Summary (banks)'!$M$97</f>
        <v>1.6488708743485814</v>
      </c>
      <c r="N3346" s="264" t="e">
        <f>N3344/'Summary (banks)'!$N$97</f>
        <v>#DIV/0!</v>
      </c>
      <c r="O3346" s="264">
        <f>O3344/'Summary (banks)'!$O$97</f>
        <v>1.2143305780971283</v>
      </c>
      <c r="P3346" s="264">
        <f>P3344/'Summary (banks)'!$P$97</f>
        <v>1.6526163822687148</v>
      </c>
      <c r="Q3346" s="264" t="e">
        <f>Q3344/'Summary (banks)'!$Q$97</f>
        <v>#DIV/0!</v>
      </c>
      <c r="R3346" s="264">
        <f>R3344/'Summary (banks)'!$R$97</f>
        <v>1.541837635955283</v>
      </c>
      <c r="S3346" s="264">
        <f>S3344/'Summary (banks)'!$S$97</f>
        <v>2.6924577373211962</v>
      </c>
      <c r="T3346" s="264">
        <f>T3344/'Summary (banks)'!$T$97</f>
        <v>1.604915724463891</v>
      </c>
      <c r="U3346" s="264">
        <f>U3344/'Summary (banks)'!$U$97</f>
        <v>-1.0362178083921609</v>
      </c>
      <c r="V3346" s="264" t="e">
        <f>V3344/'Summary (banks)'!$V$97</f>
        <v>#DIV/0!</v>
      </c>
      <c r="W3346" s="264" t="e">
        <f>W3344/'Summary (banks)'!$W$97</f>
        <v>#DIV/0!</v>
      </c>
      <c r="X3346" s="264">
        <f>X3344/'Summary (banks)'!$X$97</f>
        <v>0.95229522449059478</v>
      </c>
      <c r="Y3346" s="264"/>
      <c r="Z3346" s="399"/>
    </row>
    <row r="3347" spans="1:26" s="230" customFormat="1" x14ac:dyDescent="0.25">
      <c r="A3347" s="683"/>
      <c r="B3347" s="688"/>
      <c r="C3347" s="385" t="s">
        <v>447</v>
      </c>
      <c r="D3347" s="230">
        <f>D3344/'Summary (banks)'!$D$105</f>
        <v>1.0744962026537155</v>
      </c>
      <c r="E3347" s="230">
        <f>E3344/'Summary (banks)'!$E$99</f>
        <v>1.2706068165619129</v>
      </c>
      <c r="F3347" s="230" t="e">
        <f>F3344/'Summary (banks)'!$F$99</f>
        <v>#DIV/0!</v>
      </c>
      <c r="G3347" s="230">
        <f>G3344/'Summary (banks)'!$G$99</f>
        <v>2.0366795366795358</v>
      </c>
      <c r="H3347" s="230" t="e">
        <f>H3344/'Summary (banks)'!$H$99</f>
        <v>#DIV/0!</v>
      </c>
      <c r="I3347" s="230" t="e">
        <f>I3344/'Summary (banks)'!$I$99</f>
        <v>#DIV/0!</v>
      </c>
      <c r="J3347" s="230">
        <f>J3344/'Summary (banks)'!$J$99</f>
        <v>1.2607769480965687</v>
      </c>
      <c r="K3347" s="230">
        <f>K3344/'Summary (banks)'!$K$99</f>
        <v>2.6133461995249405</v>
      </c>
      <c r="L3347" s="230">
        <f>L3344/'Summary (banks)'!$L$99</f>
        <v>-0.27432015784043395</v>
      </c>
      <c r="M3347" s="230">
        <f>M3344/'Summary (banks)'!$M$99</f>
        <v>1.5875598086124403</v>
      </c>
      <c r="N3347" s="230" t="e">
        <f>N3344/'Summary (banks)'!$N$99</f>
        <v>#DIV/0!</v>
      </c>
      <c r="O3347" s="230">
        <f>O3344/'Summary (banks)'!$O$99</f>
        <v>-9.621945276056533E-2</v>
      </c>
      <c r="P3347" s="230">
        <f>P3344/'Summary (banks)'!$P$99</f>
        <v>1.3843378607809849</v>
      </c>
      <c r="Q3347" s="230" t="e">
        <f>Q3344/'Summary (banks)'!$Q$99</f>
        <v>#DIV/0!</v>
      </c>
      <c r="R3347" s="230">
        <f>R3344/'Summary (banks)'!$R$99</f>
        <v>1.5139541579560107</v>
      </c>
      <c r="S3347" s="230">
        <f>S3344/'Summary (banks)'!$S$99</f>
        <v>1.8125</v>
      </c>
      <c r="T3347" s="230">
        <f>T3344/'Summary (banks)'!$T$99</f>
        <v>1.5555887152521501</v>
      </c>
      <c r="U3347" s="230">
        <f>U3344/'Summary (banks)'!$U$99</f>
        <v>-0.67018222976770236</v>
      </c>
      <c r="V3347" s="230" t="e">
        <f>V3344/'Summary (banks)'!$V$99</f>
        <v>#DIV/0!</v>
      </c>
      <c r="W3347" s="230" t="e">
        <f>W3344/'Summary (banks)'!$W$99</f>
        <v>#DIV/0!</v>
      </c>
      <c r="X3347" s="230">
        <f>X3344/'Summary (banks)'!$X$99</f>
        <v>0.80341880341880345</v>
      </c>
      <c r="Z3347" s="399"/>
    </row>
    <row r="3348" spans="1:26" ht="15.75" thickBot="1" x14ac:dyDescent="0.3"/>
    <row r="3349" spans="1:26" s="204" customFormat="1" ht="15.75" thickBot="1" x14ac:dyDescent="0.3">
      <c r="A3349" s="689" t="s">
        <v>351</v>
      </c>
      <c r="B3349" s="684" t="s">
        <v>331</v>
      </c>
      <c r="C3349" s="188" t="s">
        <v>2</v>
      </c>
      <c r="D3349" s="203">
        <f>SUM(E3349:X3349)</f>
        <v>121</v>
      </c>
      <c r="E3349" s="203"/>
      <c r="F3349" s="203"/>
      <c r="G3349" s="203"/>
      <c r="H3349" s="203"/>
      <c r="I3349" s="203"/>
      <c r="J3349" s="188">
        <f>'BNP Paribas'!C59</f>
        <v>50</v>
      </c>
      <c r="K3349" s="188"/>
      <c r="L3349" s="188">
        <f>'Société Générale'!C66</f>
        <v>71</v>
      </c>
      <c r="M3349" s="188"/>
      <c r="N3349" s="188"/>
      <c r="O3349" s="188"/>
      <c r="P3349" s="188"/>
      <c r="Q3349" s="188"/>
      <c r="R3349" s="188"/>
      <c r="S3349" s="188"/>
      <c r="T3349" s="188"/>
      <c r="U3349" s="188"/>
      <c r="V3349" s="188"/>
      <c r="W3349" s="188"/>
      <c r="X3349" s="188"/>
      <c r="Y3349" s="188"/>
      <c r="Z3349" s="404"/>
    </row>
    <row r="3350" spans="1:26" s="23" customFormat="1" x14ac:dyDescent="0.25">
      <c r="A3350" s="690"/>
      <c r="B3350" s="685"/>
      <c r="C3350" s="189" t="s">
        <v>333</v>
      </c>
      <c r="D3350" s="230">
        <f>D3349/'Summary (banks)'!$D$3</f>
        <v>2.4774397873906145E-4</v>
      </c>
      <c r="E3350" s="230">
        <f>E3349/'Summary (banks)'!$E$3</f>
        <v>0</v>
      </c>
      <c r="F3350" s="230">
        <f>F3349/'Summary (banks)'!$F$3</f>
        <v>0</v>
      </c>
      <c r="G3350" s="230">
        <f>G3349/'Summary (banks)'!$G$3</f>
        <v>0</v>
      </c>
      <c r="H3350" s="230">
        <f>H3349/'Summary (banks)'!$H$3</f>
        <v>0</v>
      </c>
      <c r="I3350" s="230">
        <f>I3349/'Summary (banks)'!$I$3</f>
        <v>0</v>
      </c>
      <c r="J3350" s="230">
        <f>J3349/'Summary (banks)'!$J$3</f>
        <v>1.164469700498393E-3</v>
      </c>
      <c r="K3350" s="230">
        <f>K3349/'Summary (banks)'!$K$3</f>
        <v>0</v>
      </c>
      <c r="L3350" s="230">
        <f>L3349/'Summary (banks)'!$L$3</f>
        <v>2.7687868034161371E-3</v>
      </c>
      <c r="M3350" s="230">
        <f>M3349/'Summary (banks)'!$M$3</f>
        <v>0</v>
      </c>
      <c r="N3350" s="230">
        <f>N3349/'Summary (banks)'!$N$3</f>
        <v>0</v>
      </c>
      <c r="O3350" s="230">
        <f>O3349/'Summary (banks)'!$O$3</f>
        <v>0</v>
      </c>
      <c r="P3350" s="230">
        <f>P3349/'Summary (banks)'!$P$3</f>
        <v>0</v>
      </c>
      <c r="Q3350" s="230">
        <f>Q3349/'Summary (banks)'!$Q$3</f>
        <v>0</v>
      </c>
      <c r="R3350" s="230">
        <f>R3349/'Summary (banks)'!$R$3</f>
        <v>0</v>
      </c>
      <c r="S3350" s="230">
        <f>S3349/'Summary (banks)'!$S$3</f>
        <v>0</v>
      </c>
      <c r="T3350" s="230">
        <f>T3349/'Summary (banks)'!$T$3</f>
        <v>0</v>
      </c>
      <c r="U3350" s="230">
        <f>U3349/'Summary (banks)'!$U$3</f>
        <v>0</v>
      </c>
      <c r="V3350" s="230">
        <f>V3349/'Summary (banks)'!$V$3</f>
        <v>0</v>
      </c>
      <c r="W3350" s="230">
        <f>W3349/'Summary (banks)'!$W$3</f>
        <v>0</v>
      </c>
      <c r="X3350" s="230">
        <f>X3349/'Summary (banks)'!$X$3</f>
        <v>0</v>
      </c>
      <c r="Y3350" s="204"/>
      <c r="Z3350" s="397"/>
    </row>
    <row r="3351" spans="1:26" s="360" customFormat="1" ht="15.75" thickBot="1" x14ac:dyDescent="0.3">
      <c r="A3351" s="690"/>
      <c r="B3351" s="685"/>
      <c r="C3351" s="359" t="s">
        <v>334</v>
      </c>
      <c r="D3351" s="264">
        <f>D3349/'Summary (banks)'!$D$7</f>
        <v>4.719941613590767E-4</v>
      </c>
      <c r="E3351" s="264">
        <f>E3349/'Summary (banks)'!$E$7</f>
        <v>0</v>
      </c>
      <c r="F3351" s="264">
        <f>F3349/'Summary (banks)'!$F$7</f>
        <v>0</v>
      </c>
      <c r="G3351" s="264">
        <f>G3349/'Summary (banks)'!$G$7</f>
        <v>0</v>
      </c>
      <c r="H3351" s="264">
        <f>H3349/'Summary (banks)'!$H$7</f>
        <v>0</v>
      </c>
      <c r="I3351" s="264">
        <f>I3349/'Summary (banks)'!$I$7</f>
        <v>0</v>
      </c>
      <c r="J3351" s="264">
        <f>J3349/'Summary (banks)'!$J$7</f>
        <v>1.7462368595676317E-3</v>
      </c>
      <c r="K3351" s="264">
        <f>K3349/'Summary (banks)'!$K$7</f>
        <v>0</v>
      </c>
      <c r="L3351" s="264">
        <f>L3349/'Summary (banks)'!$L$7</f>
        <v>5.2413996751808651E-3</v>
      </c>
      <c r="M3351" s="264">
        <f>M3349/'Summary (banks)'!$M$7</f>
        <v>0</v>
      </c>
      <c r="N3351" s="264">
        <f>N3349/'Summary (banks)'!$N$7</f>
        <v>0</v>
      </c>
      <c r="O3351" s="264">
        <f>O3349/'Summary (banks)'!$O$7</f>
        <v>0</v>
      </c>
      <c r="P3351" s="264">
        <f>P3349/'Summary (banks)'!$P$7</f>
        <v>0</v>
      </c>
      <c r="Q3351" s="264">
        <f>Q3349/'Summary (banks)'!$Q$7</f>
        <v>0</v>
      </c>
      <c r="R3351" s="264">
        <f>R3349/'Summary (banks)'!$R$7</f>
        <v>0</v>
      </c>
      <c r="S3351" s="264">
        <f>S3349/'Summary (banks)'!$S$7</f>
        <v>0</v>
      </c>
      <c r="T3351" s="264">
        <f>T3349/'Summary (banks)'!$T$7</f>
        <v>0</v>
      </c>
      <c r="U3351" s="264">
        <f>U3349/'Summary (banks)'!$U$7</f>
        <v>0</v>
      </c>
      <c r="V3351" s="264">
        <f>V3349/'Summary (banks)'!$V$7</f>
        <v>0</v>
      </c>
      <c r="W3351" s="264">
        <f>W3349/'Summary (banks)'!$W$7</f>
        <v>0</v>
      </c>
      <c r="X3351" s="264">
        <f>X3349/'Summary (banks)'!$X$7</f>
        <v>0</v>
      </c>
      <c r="Z3351" s="397"/>
    </row>
    <row r="3352" spans="1:26" s="204" customFormat="1" ht="15.75" thickBot="1" x14ac:dyDescent="0.3">
      <c r="A3352" s="690"/>
      <c r="B3352" s="685"/>
      <c r="C3352" s="188" t="s">
        <v>6</v>
      </c>
      <c r="D3352" s="203">
        <f>SUM(E3352:X3352)</f>
        <v>18</v>
      </c>
      <c r="E3352" s="203"/>
      <c r="F3352" s="203"/>
      <c r="G3352" s="203"/>
      <c r="H3352" s="203"/>
      <c r="I3352" s="203"/>
      <c r="J3352" s="188">
        <f>'BNP Paribas'!E59</f>
        <v>15</v>
      </c>
      <c r="K3352" s="188"/>
      <c r="L3352" s="188">
        <f>'Société Générale'!E66</f>
        <v>3</v>
      </c>
      <c r="M3352" s="188"/>
      <c r="N3352" s="188"/>
      <c r="O3352" s="188"/>
      <c r="P3352" s="188"/>
      <c r="Q3352" s="188"/>
      <c r="R3352" s="188"/>
      <c r="S3352" s="188"/>
      <c r="T3352" s="188"/>
      <c r="U3352" s="188"/>
      <c r="V3352" s="188"/>
      <c r="W3352" s="188"/>
      <c r="X3352" s="188"/>
      <c r="Y3352" s="188"/>
      <c r="Z3352" s="404"/>
    </row>
    <row r="3353" spans="1:26" s="23" customFormat="1" x14ac:dyDescent="0.25">
      <c r="A3353" s="690"/>
      <c r="B3353" s="685"/>
      <c r="C3353" s="189" t="s">
        <v>335</v>
      </c>
      <c r="D3353" s="230">
        <f>D3352/'Summary (banks)'!$D$29</f>
        <v>1.908421543957652E-4</v>
      </c>
      <c r="E3353" s="230">
        <f>E3352/'Summary (banks)'!$E$29</f>
        <v>0</v>
      </c>
      <c r="F3353" s="230">
        <f>F3352/'Summary (banks)'!$F$29</f>
        <v>0</v>
      </c>
      <c r="G3353" s="230">
        <f>G3352/'Summary (banks)'!$G$29</f>
        <v>0</v>
      </c>
      <c r="H3353" s="230">
        <f>H3352/'Summary (banks)'!$H$29</f>
        <v>0</v>
      </c>
      <c r="I3353" s="230">
        <f>I3352/'Summary (banks)'!$I$29</f>
        <v>0</v>
      </c>
      <c r="J3353" s="230">
        <f>J3352/'Summary (banks)'!$J$29</f>
        <v>1.5321756894790602E-3</v>
      </c>
      <c r="K3353" s="230">
        <f>K3352/'Summary (banks)'!$K$29</f>
        <v>0</v>
      </c>
      <c r="L3353" s="230">
        <f>L3352/'Summary (banks)'!$L$29</f>
        <v>4.9091801669121256E-4</v>
      </c>
      <c r="M3353" s="230">
        <f>M3352/'Summary (banks)'!$M$29</f>
        <v>0</v>
      </c>
      <c r="N3353" s="230">
        <f>N3352/'Summary (banks)'!$N$29</f>
        <v>0</v>
      </c>
      <c r="O3353" s="230">
        <f>O3352/'Summary (banks)'!$O$29</f>
        <v>0</v>
      </c>
      <c r="P3353" s="230">
        <f>P3352/'Summary (banks)'!$P$29</f>
        <v>0</v>
      </c>
      <c r="Q3353" s="230">
        <f>Q3352/'Summary (banks)'!$Q$29</f>
        <v>0</v>
      </c>
      <c r="R3353" s="230">
        <f>R3352/'Summary (banks)'!$R$29</f>
        <v>0</v>
      </c>
      <c r="S3353" s="230">
        <f>S3352/'Summary (banks)'!$S$29</f>
        <v>0</v>
      </c>
      <c r="T3353" s="230">
        <f>T3352/'Summary (banks)'!$T$29</f>
        <v>0</v>
      </c>
      <c r="U3353" s="230">
        <f>U3352/'Summary (banks)'!$U$29</f>
        <v>0</v>
      </c>
      <c r="V3353" s="230">
        <f>V3352/'Summary (banks)'!$V$29</f>
        <v>0</v>
      </c>
      <c r="W3353" s="230">
        <f>W3352/'Summary (banks)'!$W$29</f>
        <v>0</v>
      </c>
      <c r="X3353" s="230">
        <f>X3352/'Summary (banks)'!$X$29</f>
        <v>0</v>
      </c>
      <c r="Y3353" s="204"/>
      <c r="Z3353" s="397"/>
    </row>
    <row r="3354" spans="1:26" s="360" customFormat="1" ht="15.75" thickBot="1" x14ac:dyDescent="0.3">
      <c r="A3354" s="690"/>
      <c r="B3354" s="685"/>
      <c r="C3354" s="359" t="s">
        <v>336</v>
      </c>
      <c r="D3354" s="264">
        <f>D3352/'Summary (banks)'!$D$33</f>
        <v>2.659349276211592E-4</v>
      </c>
      <c r="E3354" s="264">
        <f>E3352/'Summary (banks)'!$E$33</f>
        <v>0</v>
      </c>
      <c r="F3354" s="264">
        <f>F3352/'Summary (banks)'!$F$33</f>
        <v>0</v>
      </c>
      <c r="G3354" s="264">
        <f>G3352/'Summary (banks)'!$G$33</f>
        <v>0</v>
      </c>
      <c r="H3354" s="264">
        <f>H3352/'Summary (banks)'!$H$33</f>
        <v>0</v>
      </c>
      <c r="I3354" s="264">
        <f>I3352/'Summary (banks)'!$I$33</f>
        <v>0</v>
      </c>
      <c r="J3354" s="264">
        <f>J3352/'Summary (banks)'!$J$33</f>
        <v>1.9120458891013384E-3</v>
      </c>
      <c r="K3354" s="264">
        <f>K3352/'Summary (banks)'!$K$33</f>
        <v>0</v>
      </c>
      <c r="L3354" s="264">
        <f>L3352/'Summary (banks)'!$L$33</f>
        <v>6.7294751009421266E-4</v>
      </c>
      <c r="M3354" s="264">
        <f>M3352/'Summary (banks)'!$M$33</f>
        <v>0</v>
      </c>
      <c r="N3354" s="264">
        <f>N3352/'Summary (banks)'!$N$33</f>
        <v>0</v>
      </c>
      <c r="O3354" s="264">
        <f>O3352/'Summary (banks)'!$O$33</f>
        <v>0</v>
      </c>
      <c r="P3354" s="264">
        <f>P3352/'Summary (banks)'!$P$33</f>
        <v>0</v>
      </c>
      <c r="Q3354" s="264">
        <f>Q3352/'Summary (banks)'!$Q$33</f>
        <v>0</v>
      </c>
      <c r="R3354" s="264">
        <f>R3352/'Summary (banks)'!$R$33</f>
        <v>0</v>
      </c>
      <c r="S3354" s="264">
        <f>S3352/'Summary (banks)'!$S$33</f>
        <v>0</v>
      </c>
      <c r="T3354" s="264">
        <f>T3352/'Summary (banks)'!$T$33</f>
        <v>0</v>
      </c>
      <c r="U3354" s="264">
        <f>U3352/'Summary (banks)'!$U$33</f>
        <v>0</v>
      </c>
      <c r="V3354" s="264">
        <f>V3352/'Summary (banks)'!$V$33</f>
        <v>0</v>
      </c>
      <c r="W3354" s="264">
        <f>W3352/'Summary (banks)'!$W$33</f>
        <v>0</v>
      </c>
      <c r="X3354" s="264">
        <f>X3352/'Summary (banks)'!$X$33</f>
        <v>0</v>
      </c>
      <c r="Z3354" s="397"/>
    </row>
    <row r="3355" spans="1:26" s="204" customFormat="1" ht="15.75" thickBot="1" x14ac:dyDescent="0.3">
      <c r="A3355" s="690"/>
      <c r="B3355" s="685"/>
      <c r="C3355" s="188" t="s">
        <v>400</v>
      </c>
      <c r="D3355" s="203">
        <f>SUM(E3355:X3355)</f>
        <v>18</v>
      </c>
      <c r="E3355" s="203"/>
      <c r="F3355" s="203"/>
      <c r="G3355" s="203"/>
      <c r="H3355" s="203"/>
      <c r="I3355" s="203"/>
      <c r="J3355" s="188">
        <f>'BNP Paribas'!F59</f>
        <v>4</v>
      </c>
      <c r="K3355" s="188"/>
      <c r="L3355" s="188">
        <f>'Société Générale'!F66</f>
        <v>14</v>
      </c>
      <c r="M3355" s="188"/>
      <c r="N3355" s="188"/>
      <c r="O3355" s="188"/>
      <c r="P3355" s="188"/>
      <c r="Q3355" s="188"/>
      <c r="R3355" s="188"/>
      <c r="S3355" s="188"/>
      <c r="T3355" s="188"/>
      <c r="U3355" s="188"/>
      <c r="V3355" s="188"/>
      <c r="W3355" s="188"/>
      <c r="X3355" s="188"/>
      <c r="Y3355" s="188"/>
      <c r="Z3355" s="404"/>
    </row>
    <row r="3356" spans="1:26" s="23" customFormat="1" x14ac:dyDescent="0.25">
      <c r="A3356" s="690"/>
      <c r="B3356" s="685"/>
      <c r="C3356" s="189" t="s">
        <v>401</v>
      </c>
      <c r="D3356" s="230">
        <f>D3355/'Summary (banks)'!$D$42</f>
        <v>6.4522179237690592E-4</v>
      </c>
      <c r="E3356" s="230">
        <f>E3355/'Summary (banks)'!$E$42</f>
        <v>0</v>
      </c>
      <c r="F3356" s="230">
        <f>F3355/'Summary (banks)'!$F$42</f>
        <v>0</v>
      </c>
      <c r="G3356" s="230">
        <f>G3355/'Summary (banks)'!$G$42</f>
        <v>0</v>
      </c>
      <c r="H3356" s="230">
        <f>H3355/'Summary (banks)'!$H$42</f>
        <v>0</v>
      </c>
      <c r="I3356" s="230">
        <f>I3355/'Summary (banks)'!$I$42</f>
        <v>0</v>
      </c>
      <c r="J3356" s="230">
        <f>J3355/'Summary (banks)'!$J$42</f>
        <v>1.1994002998500749E-3</v>
      </c>
      <c r="K3356" s="230">
        <f>K3355/'Summary (banks)'!$K$42</f>
        <v>0</v>
      </c>
      <c r="L3356" s="230">
        <f>L3355/'Summary (banks)'!$L$42</f>
        <v>8.1775700934579431E-3</v>
      </c>
      <c r="M3356" s="230">
        <f>M3355/'Summary (banks)'!$M$42</f>
        <v>0</v>
      </c>
      <c r="N3356" s="230">
        <f>N3355/'Summary (banks)'!$N$42</f>
        <v>0</v>
      </c>
      <c r="O3356" s="230">
        <f>O3355/'Summary (banks)'!$O$42</f>
        <v>0</v>
      </c>
      <c r="P3356" s="230">
        <f>P3355/'Summary (banks)'!$P$42</f>
        <v>0</v>
      </c>
      <c r="Q3356" s="230">
        <f>Q3355/'Summary (banks)'!$Q$42</f>
        <v>0</v>
      </c>
      <c r="R3356" s="230">
        <f>R3355/'Summary (banks)'!$R$42</f>
        <v>0</v>
      </c>
      <c r="S3356" s="230">
        <f>S3355/'Summary (banks)'!$S$42</f>
        <v>0</v>
      </c>
      <c r="T3356" s="230">
        <f>T3355/'Summary (banks)'!$T$42</f>
        <v>0</v>
      </c>
      <c r="U3356" s="230">
        <f>U3355/'Summary (banks)'!$U$42</f>
        <v>0</v>
      </c>
      <c r="V3356" s="230">
        <f>V3355/'Summary (banks)'!$V$42</f>
        <v>0</v>
      </c>
      <c r="W3356" s="230">
        <f>W3355/'Summary (banks)'!$W$42</f>
        <v>0</v>
      </c>
      <c r="X3356" s="230">
        <f>X3355/'Summary (banks)'!$X$42</f>
        <v>0</v>
      </c>
      <c r="Y3356" s="204"/>
      <c r="Z3356" s="397"/>
    </row>
    <row r="3357" spans="1:26" s="360" customFormat="1" ht="15.75" thickBot="1" x14ac:dyDescent="0.3">
      <c r="A3357" s="690"/>
      <c r="B3357" s="685"/>
      <c r="C3357" s="359" t="s">
        <v>402</v>
      </c>
      <c r="D3357" s="264">
        <f>D3355/'Summary (banks)'!$D$46</f>
        <v>9.6586545965038665E-4</v>
      </c>
      <c r="E3357" s="264">
        <f>E3355/'Summary (banks)'!$E$46</f>
        <v>0</v>
      </c>
      <c r="F3357" s="264">
        <f>F3355/'Summary (banks)'!$F$46</f>
        <v>0</v>
      </c>
      <c r="G3357" s="264">
        <f>G3355/'Summary (banks)'!$G$46</f>
        <v>0</v>
      </c>
      <c r="H3357" s="264">
        <f>H3355/'Summary (banks)'!$H$46</f>
        <v>0</v>
      </c>
      <c r="I3357" s="264">
        <f>I3355/'Summary (banks)'!$I$46</f>
        <v>0</v>
      </c>
      <c r="J3357" s="264">
        <f>J3355/'Summary (banks)'!$J$46</f>
        <v>1.8544274455261937E-3</v>
      </c>
      <c r="K3357" s="264">
        <f>K3355/'Summary (banks)'!$K$46</f>
        <v>0</v>
      </c>
      <c r="L3357" s="264">
        <f>L3355/'Summary (banks)'!$L$46</f>
        <v>1.2367491166077738E-2</v>
      </c>
      <c r="M3357" s="264">
        <f>M3355/'Summary (banks)'!$M$46</f>
        <v>0</v>
      </c>
      <c r="N3357" s="264">
        <f>N3355/'Summary (banks)'!$N$46</f>
        <v>0</v>
      </c>
      <c r="O3357" s="264">
        <f>O3355/'Summary (banks)'!$O$46</f>
        <v>0</v>
      </c>
      <c r="P3357" s="264">
        <f>P3355/'Summary (banks)'!$P$46</f>
        <v>0</v>
      </c>
      <c r="Q3357" s="264">
        <f>Q3355/'Summary (banks)'!$Q$46</f>
        <v>0</v>
      </c>
      <c r="R3357" s="264">
        <f>R3355/'Summary (banks)'!$R$46</f>
        <v>0</v>
      </c>
      <c r="S3357" s="264">
        <f>S3355/'Summary (banks)'!$S$46</f>
        <v>0</v>
      </c>
      <c r="T3357" s="264">
        <f>T3355/'Summary (banks)'!$T$46</f>
        <v>0</v>
      </c>
      <c r="U3357" s="264">
        <f>U3355/'Summary (banks)'!$U$46</f>
        <v>0</v>
      </c>
      <c r="V3357" s="264">
        <f>V3355/'Summary (banks)'!$V$46</f>
        <v>0</v>
      </c>
      <c r="W3357" s="264">
        <f>W3355/'Summary (banks)'!$W$46</f>
        <v>0</v>
      </c>
      <c r="X3357" s="264">
        <f>X3355/'Summary (banks)'!$X$46</f>
        <v>0</v>
      </c>
      <c r="Z3357" s="397"/>
    </row>
    <row r="3358" spans="1:26" s="204" customFormat="1" ht="15.75" thickBot="1" x14ac:dyDescent="0.3">
      <c r="A3358" s="690"/>
      <c r="B3358" s="685"/>
      <c r="C3358" s="188" t="s">
        <v>3</v>
      </c>
      <c r="D3358" s="188">
        <f>SUM(E3358:X3358)</f>
        <v>1229</v>
      </c>
      <c r="E3358" s="188"/>
      <c r="F3358" s="188"/>
      <c r="G3358" s="188"/>
      <c r="H3358" s="188"/>
      <c r="I3358" s="188"/>
      <c r="J3358" s="188">
        <f>'BNP Paribas'!D59</f>
        <v>443</v>
      </c>
      <c r="K3358" s="188"/>
      <c r="L3358" s="188">
        <f>'Société Générale'!D66</f>
        <v>786</v>
      </c>
      <c r="M3358" s="188"/>
      <c r="N3358" s="188"/>
      <c r="O3358" s="188"/>
      <c r="P3358" s="188"/>
      <c r="Q3358" s="188"/>
      <c r="R3358" s="188"/>
      <c r="S3358" s="188"/>
      <c r="T3358" s="188"/>
      <c r="U3358" s="188"/>
      <c r="V3358" s="188"/>
      <c r="W3358" s="188"/>
      <c r="X3358" s="188"/>
      <c r="Y3358" s="188"/>
      <c r="Z3358" s="404"/>
    </row>
    <row r="3359" spans="1:26" s="23" customFormat="1" x14ac:dyDescent="0.25">
      <c r="A3359" s="690"/>
      <c r="B3359" s="685"/>
      <c r="C3359" s="189" t="s">
        <v>337</v>
      </c>
      <c r="D3359" s="230">
        <f>D3358/'Summary (banks)'!$D$16</f>
        <v>5.8590379354828863E-4</v>
      </c>
      <c r="E3359" s="230">
        <f>E3358/'Summary (banks)'!$E$16</f>
        <v>0</v>
      </c>
      <c r="F3359" s="230">
        <f>F3358/'Summary (banks)'!$F$16</f>
        <v>0</v>
      </c>
      <c r="G3359" s="230">
        <f>G3358/'Summary (banks)'!$G$16</f>
        <v>0</v>
      </c>
      <c r="H3359" s="230">
        <f>H3358/'Summary (banks)'!$H$16</f>
        <v>0</v>
      </c>
      <c r="I3359" s="230">
        <f>I3358/'Summary (banks)'!$I$16</f>
        <v>0</v>
      </c>
      <c r="J3359" s="230">
        <f>J3358/'Summary (banks)'!$J$16</f>
        <v>2.4400857059448861E-3</v>
      </c>
      <c r="K3359" s="230">
        <f>K3358/'Summary (banks)'!$K$16</f>
        <v>0</v>
      </c>
      <c r="L3359" s="230">
        <f>L3358/'Summary (banks)'!$L$16</f>
        <v>5.9673843724376693E-3</v>
      </c>
      <c r="M3359" s="230">
        <f>M3358/'Summary (banks)'!$M$16</f>
        <v>0</v>
      </c>
      <c r="N3359" s="230">
        <f>N3358/'Summary (banks)'!$N$16</f>
        <v>0</v>
      </c>
      <c r="O3359" s="230">
        <f>O3358/'Summary (banks)'!$O$16</f>
        <v>0</v>
      </c>
      <c r="P3359" s="230">
        <f>P3358/'Summary (banks)'!$P$16</f>
        <v>0</v>
      </c>
      <c r="Q3359" s="230">
        <f>Q3358/'Summary (banks)'!$Q$16</f>
        <v>0</v>
      </c>
      <c r="R3359" s="230">
        <f>R3358/'Summary (banks)'!$R$16</f>
        <v>0</v>
      </c>
      <c r="S3359" s="230">
        <f>S3358/'Summary (banks)'!$S$16</f>
        <v>0</v>
      </c>
      <c r="T3359" s="230">
        <f>T3358/'Summary (banks)'!$T$16</f>
        <v>0</v>
      </c>
      <c r="U3359" s="230">
        <f>U3358/'Summary (banks)'!$U$16</f>
        <v>0</v>
      </c>
      <c r="V3359" s="230">
        <f>V3358/'Summary (banks)'!$V$16</f>
        <v>0</v>
      </c>
      <c r="W3359" s="230">
        <f>W3358/'Summary (banks)'!$W$16</f>
        <v>0</v>
      </c>
      <c r="X3359" s="230">
        <f>X3358/'Summary (banks)'!$X$16</f>
        <v>0</v>
      </c>
      <c r="Y3359" s="204"/>
      <c r="Z3359" s="397"/>
    </row>
    <row r="3360" spans="1:26" s="365" customFormat="1" ht="15.75" thickBot="1" x14ac:dyDescent="0.3">
      <c r="A3360" s="690"/>
      <c r="B3360" s="685"/>
      <c r="C3360" s="359" t="s">
        <v>338</v>
      </c>
      <c r="D3360" s="264">
        <f>D3358/'Summary (banks)'!$D$20</f>
        <v>1.0484120694494088E-3</v>
      </c>
      <c r="E3360" s="264">
        <f>E3358/'Summary (banks)'!$E$20</f>
        <v>0</v>
      </c>
      <c r="F3360" s="264">
        <f>F3358/'Summary (banks)'!$F$20</f>
        <v>0</v>
      </c>
      <c r="G3360" s="264">
        <f>G3358/'Summary (banks)'!$G$20</f>
        <v>0</v>
      </c>
      <c r="H3360" s="264">
        <f>H3358/'Summary (banks)'!$H$20</f>
        <v>0</v>
      </c>
      <c r="I3360" s="264">
        <f>I3358/'Summary (banks)'!$I$20</f>
        <v>0</v>
      </c>
      <c r="J3360" s="264">
        <f>J3358/'Summary (banks)'!$J$20</f>
        <v>3.5562334430440717E-3</v>
      </c>
      <c r="K3360" s="264">
        <f>K3358/'Summary (banks)'!$K$20</f>
        <v>0</v>
      </c>
      <c r="L3360" s="264">
        <f>L3358/'Summary (banks)'!$L$20</f>
        <v>9.8122440826924999E-3</v>
      </c>
      <c r="M3360" s="264">
        <f>M3358/'Summary (banks)'!$M$20</f>
        <v>0</v>
      </c>
      <c r="N3360" s="264">
        <f>N3358/'Summary (banks)'!$N$20</f>
        <v>0</v>
      </c>
      <c r="O3360" s="264">
        <f>O3358/'Summary (banks)'!$O$20</f>
        <v>0</v>
      </c>
      <c r="P3360" s="264">
        <f>P3358/'Summary (banks)'!$P$20</f>
        <v>0</v>
      </c>
      <c r="Q3360" s="264">
        <f>Q3358/'Summary (banks)'!$Q$20</f>
        <v>0</v>
      </c>
      <c r="R3360" s="264">
        <f>R3358/'Summary (banks)'!$R$20</f>
        <v>0</v>
      </c>
      <c r="S3360" s="264">
        <f>S3358/'Summary (banks)'!$S$20</f>
        <v>0</v>
      </c>
      <c r="T3360" s="264">
        <f>T3358/'Summary (banks)'!$T$20</f>
        <v>0</v>
      </c>
      <c r="U3360" s="264">
        <f>U3358/'Summary (banks)'!$U$20</f>
        <v>0</v>
      </c>
      <c r="V3360" s="264">
        <f>V3358/'Summary (banks)'!$V$20</f>
        <v>0</v>
      </c>
      <c r="W3360" s="264">
        <f>W3358/'Summary (banks)'!$W$20</f>
        <v>0</v>
      </c>
      <c r="X3360" s="264">
        <f>X3358/'Summary (banks)'!$X$20</f>
        <v>0</v>
      </c>
      <c r="Y3360" s="360"/>
      <c r="Z3360" s="397"/>
    </row>
    <row r="3361" spans="1:26" s="230" customFormat="1" ht="15" customHeight="1" thickTop="1" thickBot="1" x14ac:dyDescent="0.3">
      <c r="A3361" s="690"/>
      <c r="B3361" s="685"/>
      <c r="C3361" s="190" t="s">
        <v>405</v>
      </c>
      <c r="D3361" s="188"/>
      <c r="E3361" s="190"/>
      <c r="F3361" s="190"/>
      <c r="G3361" s="190"/>
      <c r="H3361" s="188"/>
      <c r="I3361" s="188"/>
      <c r="J3361" s="190"/>
      <c r="K3361" s="190"/>
      <c r="L3361" s="190"/>
      <c r="M3361" s="190"/>
      <c r="N3361" s="190"/>
      <c r="O3361" s="190"/>
      <c r="P3361" s="188"/>
      <c r="Q3361" s="188"/>
      <c r="R3361" s="190"/>
      <c r="S3361" s="190"/>
      <c r="T3361" s="188"/>
      <c r="U3361" s="188"/>
      <c r="V3361" s="188"/>
      <c r="W3361" s="188"/>
      <c r="X3361" s="188"/>
      <c r="Y3361" s="190"/>
      <c r="Z3361" s="405"/>
    </row>
    <row r="3362" spans="1:26" s="204" customFormat="1" ht="15.75" thickBot="1" x14ac:dyDescent="0.3">
      <c r="A3362" s="690"/>
      <c r="B3362" s="686"/>
      <c r="C3362" s="191" t="s">
        <v>406</v>
      </c>
      <c r="D3362" s="192"/>
      <c r="E3362" s="192"/>
      <c r="F3362" s="192"/>
      <c r="G3362" s="192"/>
      <c r="H3362" s="192"/>
      <c r="I3362" s="192"/>
      <c r="J3362" s="192"/>
      <c r="K3362" s="192"/>
      <c r="L3362" s="192"/>
      <c r="M3362" s="192"/>
      <c r="N3362" s="192"/>
      <c r="O3362" s="192"/>
      <c r="P3362" s="192"/>
      <c r="Q3362" s="192"/>
      <c r="R3362" s="192"/>
      <c r="S3362" s="192"/>
      <c r="T3362" s="192"/>
      <c r="U3362" s="192"/>
      <c r="V3362" s="192"/>
      <c r="W3362" s="192"/>
      <c r="X3362" s="192"/>
      <c r="Y3362" s="192"/>
      <c r="Z3362" s="398"/>
    </row>
    <row r="3363" spans="1:26" s="23" customFormat="1" ht="16.5" thickTop="1" thickBot="1" x14ac:dyDescent="0.3">
      <c r="A3363" s="690"/>
      <c r="B3363" s="687" t="s">
        <v>82</v>
      </c>
      <c r="C3363" s="200" t="s">
        <v>91</v>
      </c>
      <c r="D3363" s="200">
        <f>D3355/D3352</f>
        <v>1</v>
      </c>
      <c r="E3363" s="200" t="e">
        <f>E3355/E3352</f>
        <v>#DIV/0!</v>
      </c>
      <c r="F3363" s="200" t="e">
        <f t="shared" ref="F3363:X3363" si="255">F3355/F3352</f>
        <v>#DIV/0!</v>
      </c>
      <c r="G3363" s="200" t="e">
        <f t="shared" si="255"/>
        <v>#DIV/0!</v>
      </c>
      <c r="H3363" s="200" t="e">
        <f t="shared" si="255"/>
        <v>#DIV/0!</v>
      </c>
      <c r="I3363" s="200" t="e">
        <f t="shared" si="255"/>
        <v>#DIV/0!</v>
      </c>
      <c r="J3363" s="200">
        <f t="shared" si="255"/>
        <v>0.26666666666666666</v>
      </c>
      <c r="K3363" s="200" t="e">
        <f t="shared" si="255"/>
        <v>#DIV/0!</v>
      </c>
      <c r="L3363" s="200">
        <f t="shared" si="255"/>
        <v>4.666666666666667</v>
      </c>
      <c r="M3363" s="200" t="e">
        <f t="shared" si="255"/>
        <v>#DIV/0!</v>
      </c>
      <c r="N3363" s="200" t="e">
        <f t="shared" si="255"/>
        <v>#DIV/0!</v>
      </c>
      <c r="O3363" s="200" t="e">
        <f t="shared" si="255"/>
        <v>#DIV/0!</v>
      </c>
      <c r="P3363" s="200" t="e">
        <f t="shared" si="255"/>
        <v>#DIV/0!</v>
      </c>
      <c r="Q3363" s="200" t="e">
        <f t="shared" si="255"/>
        <v>#DIV/0!</v>
      </c>
      <c r="R3363" s="200" t="e">
        <f t="shared" si="255"/>
        <v>#DIV/0!</v>
      </c>
      <c r="S3363" s="200" t="e">
        <f t="shared" si="255"/>
        <v>#DIV/0!</v>
      </c>
      <c r="T3363" s="200" t="e">
        <f t="shared" si="255"/>
        <v>#DIV/0!</v>
      </c>
      <c r="U3363" s="200" t="e">
        <f t="shared" si="255"/>
        <v>#DIV/0!</v>
      </c>
      <c r="V3363" s="200" t="e">
        <f t="shared" si="255"/>
        <v>#DIV/0!</v>
      </c>
      <c r="W3363" s="200" t="e">
        <f t="shared" si="255"/>
        <v>#DIV/0!</v>
      </c>
      <c r="X3363" s="200" t="e">
        <f t="shared" si="255"/>
        <v>#DIV/0!</v>
      </c>
      <c r="Y3363" s="200"/>
      <c r="Z3363" s="406" t="e">
        <f>MEDIAN(E3363:X3363)</f>
        <v>#DIV/0!</v>
      </c>
    </row>
    <row r="3364" spans="1:26" s="204" customFormat="1" ht="15.75" thickBot="1" x14ac:dyDescent="0.3">
      <c r="A3364" s="690"/>
      <c r="B3364" s="688"/>
      <c r="C3364" s="193" t="s">
        <v>407</v>
      </c>
      <c r="Z3364" s="397"/>
    </row>
    <row r="3365" spans="1:26" s="204" customFormat="1" ht="15.75" thickBot="1" x14ac:dyDescent="0.3">
      <c r="A3365" s="690"/>
      <c r="B3365" s="688"/>
      <c r="C3365" s="188" t="s">
        <v>497</v>
      </c>
      <c r="D3365" s="392">
        <f t="shared" ref="D3365:X3365" si="256">D3352/D3358</f>
        <v>1.4646053702196907E-2</v>
      </c>
      <c r="E3365" s="188" t="e">
        <f t="shared" si="256"/>
        <v>#DIV/0!</v>
      </c>
      <c r="F3365" s="188" t="e">
        <f t="shared" si="256"/>
        <v>#DIV/0!</v>
      </c>
      <c r="G3365" s="188" t="e">
        <f t="shared" si="256"/>
        <v>#DIV/0!</v>
      </c>
      <c r="H3365" s="188" t="e">
        <f t="shared" si="256"/>
        <v>#DIV/0!</v>
      </c>
      <c r="I3365" s="188" t="e">
        <f t="shared" si="256"/>
        <v>#DIV/0!</v>
      </c>
      <c r="J3365" s="188">
        <f t="shared" si="256"/>
        <v>3.3860045146726865E-2</v>
      </c>
      <c r="K3365" s="188" t="e">
        <f t="shared" si="256"/>
        <v>#DIV/0!</v>
      </c>
      <c r="L3365" s="188">
        <f t="shared" si="256"/>
        <v>3.8167938931297708E-3</v>
      </c>
      <c r="M3365" s="188" t="e">
        <f t="shared" si="256"/>
        <v>#DIV/0!</v>
      </c>
      <c r="N3365" s="188" t="e">
        <f t="shared" si="256"/>
        <v>#DIV/0!</v>
      </c>
      <c r="O3365" s="188" t="e">
        <f t="shared" si="256"/>
        <v>#DIV/0!</v>
      </c>
      <c r="P3365" s="188" t="e">
        <f t="shared" si="256"/>
        <v>#DIV/0!</v>
      </c>
      <c r="Q3365" s="188" t="e">
        <f t="shared" si="256"/>
        <v>#DIV/0!</v>
      </c>
      <c r="R3365" s="188" t="e">
        <f t="shared" si="256"/>
        <v>#DIV/0!</v>
      </c>
      <c r="S3365" s="188" t="e">
        <f t="shared" si="256"/>
        <v>#DIV/0!</v>
      </c>
      <c r="T3365" s="188" t="e">
        <f t="shared" si="256"/>
        <v>#DIV/0!</v>
      </c>
      <c r="U3365" s="188" t="e">
        <f t="shared" si="256"/>
        <v>#DIV/0!</v>
      </c>
      <c r="V3365" s="188" t="e">
        <f t="shared" si="256"/>
        <v>#DIV/0!</v>
      </c>
      <c r="W3365" s="188" t="e">
        <f t="shared" si="256"/>
        <v>#DIV/0!</v>
      </c>
      <c r="X3365" s="188" t="e">
        <f t="shared" si="256"/>
        <v>#DIV/0!</v>
      </c>
      <c r="Y3365" s="188"/>
      <c r="Z3365" s="404"/>
    </row>
    <row r="3366" spans="1:26" s="204" customFormat="1" x14ac:dyDescent="0.25">
      <c r="A3366" s="690"/>
      <c r="B3366" s="688"/>
      <c r="C3366" s="189" t="s">
        <v>445</v>
      </c>
      <c r="D3366" s="234">
        <f>D3365/'Summary (banks)'!$D$81</f>
        <v>0.32572268092003143</v>
      </c>
      <c r="E3366" s="230" t="e">
        <f>E3365/'Summary (banks)'!$E$81</f>
        <v>#DIV/0!</v>
      </c>
      <c r="F3366" s="230" t="e">
        <f>F3365/'Summary (banks)'!$F$81</f>
        <v>#DIV/0!</v>
      </c>
      <c r="G3366" s="230" t="e">
        <f>G3365/'Summary (banks)'!$G$81</f>
        <v>#DIV/0!</v>
      </c>
      <c r="H3366" s="230" t="e">
        <f>H3365/'Summary (banks)'!$H$81</f>
        <v>#DIV/0!</v>
      </c>
      <c r="I3366" s="230" t="e">
        <f>I3365/'Summary (banks)'!$I$81</f>
        <v>#DIV/0!</v>
      </c>
      <c r="J3366" s="230">
        <f>J3365/'Summary (banks)'!$J$81</f>
        <v>0.62791880045285076</v>
      </c>
      <c r="K3366" s="230" t="e">
        <f>K3365/'Summary (banks)'!$K$81</f>
        <v>#DIV/0!</v>
      </c>
      <c r="L3366" s="230">
        <f>L3365/'Summary (banks)'!$L$81</f>
        <v>8.2266867031170171E-2</v>
      </c>
      <c r="M3366" s="230" t="e">
        <f>M3365/'Summary (banks)'!$M$81</f>
        <v>#DIV/0!</v>
      </c>
      <c r="N3366" s="230" t="e">
        <f>N3365/'Summary (banks)'!$N$81</f>
        <v>#DIV/0!</v>
      </c>
      <c r="O3366" s="230" t="e">
        <f>O3365/'Summary (banks)'!$O$81</f>
        <v>#DIV/0!</v>
      </c>
      <c r="P3366" s="230" t="e">
        <f>P3365/'Summary (banks)'!$P$81</f>
        <v>#DIV/0!</v>
      </c>
      <c r="Q3366" s="230" t="e">
        <f>Q3365/'Summary (banks)'!$Q$81</f>
        <v>#DIV/0!</v>
      </c>
      <c r="R3366" s="230" t="e">
        <f>R3365/'Summary (banks)'!$R$81</f>
        <v>#DIV/0!</v>
      </c>
      <c r="S3366" s="230" t="e">
        <f>S3365/'Summary (banks)'!$S$81</f>
        <v>#DIV/0!</v>
      </c>
      <c r="T3366" s="230" t="e">
        <f>T3365/'Summary (banks)'!$T$81</f>
        <v>#DIV/0!</v>
      </c>
      <c r="U3366" s="230" t="e">
        <f>U3365/'Summary (banks)'!$U$81</f>
        <v>#DIV/0!</v>
      </c>
      <c r="V3366" s="230" t="e">
        <f>V3365/'Summary (banks)'!$V$81</f>
        <v>#DIV/0!</v>
      </c>
      <c r="W3366" s="230" t="e">
        <f>W3365/'Summary (banks)'!$W$81</f>
        <v>#DIV/0!</v>
      </c>
      <c r="X3366" s="230" t="e">
        <f>X3365/'Summary (banks)'!$X$81</f>
        <v>#DIV/0!</v>
      </c>
      <c r="Z3366" s="397"/>
    </row>
    <row r="3367" spans="1:26" s="364" customFormat="1" x14ac:dyDescent="0.25">
      <c r="A3367" s="690"/>
      <c r="B3367" s="688"/>
      <c r="C3367" s="359" t="s">
        <v>446</v>
      </c>
      <c r="D3367" s="363">
        <f>D3365/'Summary (banks)'!$D$84</f>
        <v>0.25365496580063157</v>
      </c>
      <c r="E3367" s="264" t="e">
        <f>E3365/'Summary (banks)'!$E$84</f>
        <v>#DIV/0!</v>
      </c>
      <c r="F3367" s="264" t="e">
        <f>F3365/'Summary (banks)'!$F$84</f>
        <v>#DIV/0!</v>
      </c>
      <c r="G3367" s="264" t="e">
        <f>G3365/'Summary (banks)'!$G$84</f>
        <v>#DIV/0!</v>
      </c>
      <c r="H3367" s="264" t="e">
        <f>H3365/'Summary (banks)'!$H$84</f>
        <v>#DIV/0!</v>
      </c>
      <c r="I3367" s="264" t="e">
        <f>I3365/'Summary (banks)'!$I$84</f>
        <v>#DIV/0!</v>
      </c>
      <c r="J3367" s="264">
        <f>J3365/'Summary (banks)'!$J$84</f>
        <v>0.53766039820621614</v>
      </c>
      <c r="K3367" s="264" t="e">
        <f>K3365/'Summary (banks)'!$K$84</f>
        <v>#DIV/0!</v>
      </c>
      <c r="L3367" s="264">
        <f>L3365/'Summary (banks)'!$L$84</f>
        <v>6.8582426652146061E-2</v>
      </c>
      <c r="M3367" s="264" t="e">
        <f>M3365/'Summary (banks)'!$M$84</f>
        <v>#DIV/0!</v>
      </c>
      <c r="N3367" s="264" t="e">
        <f>N3365/'Summary (banks)'!$N$84</f>
        <v>#DIV/0!</v>
      </c>
      <c r="O3367" s="264" t="e">
        <f>O3365/'Summary (banks)'!$O$84</f>
        <v>#DIV/0!</v>
      </c>
      <c r="P3367" s="264" t="e">
        <f>P3365/'Summary (banks)'!$P$84</f>
        <v>#DIV/0!</v>
      </c>
      <c r="Q3367" s="264" t="e">
        <f>Q3365/'Summary (banks)'!$Q$84</f>
        <v>#DIV/0!</v>
      </c>
      <c r="R3367" s="264" t="e">
        <f>R3365/'Summary (banks)'!$R$84</f>
        <v>#DIV/0!</v>
      </c>
      <c r="S3367" s="264" t="e">
        <f>S3365/'Summary (banks)'!$S$84</f>
        <v>#DIV/0!</v>
      </c>
      <c r="T3367" s="264" t="e">
        <f>T3365/'Summary (banks)'!$T$84</f>
        <v>#DIV/0!</v>
      </c>
      <c r="U3367" s="264" t="e">
        <f>U3365/'Summary (banks)'!$U$84</f>
        <v>#DIV/0!</v>
      </c>
      <c r="V3367" s="264" t="e">
        <f>V3365/'Summary (banks)'!$V$84</f>
        <v>#DIV/0!</v>
      </c>
      <c r="W3367" s="264" t="e">
        <f>W3365/'Summary (banks)'!$W$84</f>
        <v>#DIV/0!</v>
      </c>
      <c r="X3367" s="264" t="e">
        <f>X3365/'Summary (banks)'!$X$84</f>
        <v>#DIV/0!</v>
      </c>
      <c r="Y3367" s="360"/>
      <c r="Z3367" s="397"/>
    </row>
    <row r="3368" spans="1:26" s="204" customFormat="1" ht="15.75" thickBot="1" x14ac:dyDescent="0.3">
      <c r="A3368" s="690"/>
      <c r="B3368" s="688"/>
      <c r="C3368" s="372" t="s">
        <v>447</v>
      </c>
      <c r="D3368" s="234">
        <f>D3365/'Summary (banks)'!$D$92</f>
        <v>0.35066449915644993</v>
      </c>
      <c r="E3368" s="230" t="e">
        <f>E3365/'Summary (banks)'!$E$86</f>
        <v>#DIV/0!</v>
      </c>
      <c r="F3368" s="230" t="e">
        <f>F3365/'Summary (banks)'!$F$86</f>
        <v>#DIV/0!</v>
      </c>
      <c r="G3368" s="230" t="e">
        <f>G3365/'Summary (banks)'!$G$86</f>
        <v>#DIV/0!</v>
      </c>
      <c r="H3368" s="230" t="e">
        <f>H3365/'Summary (banks)'!$H$86</f>
        <v>#DIV/0!</v>
      </c>
      <c r="I3368" s="230" t="e">
        <f>I3365/'Summary (banks)'!$I$86</f>
        <v>#DIV/0!</v>
      </c>
      <c r="J3368" s="230">
        <f>J3365/'Summary (banks)'!$J$86</f>
        <v>0.30135011029190883</v>
      </c>
      <c r="K3368" s="230" t="e">
        <f>K3365/'Summary (banks)'!$K$86</f>
        <v>#DIV/0!</v>
      </c>
      <c r="L3368" s="230">
        <f>L3365/'Summary (banks)'!$L$86</f>
        <v>1.463862754689935E-2</v>
      </c>
      <c r="M3368" s="230" t="e">
        <f>M3365/'Summary (banks)'!$M$86</f>
        <v>#DIV/0!</v>
      </c>
      <c r="N3368" s="230" t="e">
        <f>N3365/'Summary (banks)'!$N$86</f>
        <v>#DIV/0!</v>
      </c>
      <c r="O3368" s="230" t="e">
        <f>O3365/'Summary (banks)'!$O$86</f>
        <v>#DIV/0!</v>
      </c>
      <c r="P3368" s="230" t="e">
        <f>P3365/'Summary (banks)'!$P$86</f>
        <v>#DIV/0!</v>
      </c>
      <c r="Q3368" s="230" t="e">
        <f>Q3365/'Summary (banks)'!$Q$86</f>
        <v>#DIV/0!</v>
      </c>
      <c r="R3368" s="230" t="e">
        <f>R3365/'Summary (banks)'!$R$86</f>
        <v>#DIV/0!</v>
      </c>
      <c r="S3368" s="230" t="e">
        <f>S3365/'Summary (banks)'!$S$86</f>
        <v>#DIV/0!</v>
      </c>
      <c r="T3368" s="230" t="e">
        <f>T3365/'Summary (banks)'!$T$86</f>
        <v>#DIV/0!</v>
      </c>
      <c r="U3368" s="230" t="e">
        <f>U3365/'Summary (banks)'!$U$86</f>
        <v>#DIV/0!</v>
      </c>
      <c r="V3368" s="230" t="e">
        <f>V3365/'Summary (banks)'!$V$86</f>
        <v>#DIV/0!</v>
      </c>
      <c r="W3368" s="230" t="e">
        <f>W3365/'Summary (banks)'!$W$86</f>
        <v>#DIV/0!</v>
      </c>
      <c r="X3368" s="230" t="e">
        <f>X3365/'Summary (banks)'!$X$86</f>
        <v>#DIV/0!</v>
      </c>
      <c r="Z3368" s="397"/>
    </row>
    <row r="3369" spans="1:26" s="230" customFormat="1" ht="15.75" thickBot="1" x14ac:dyDescent="0.3">
      <c r="A3369" s="690"/>
      <c r="B3369" s="688"/>
      <c r="C3369" s="201" t="s">
        <v>498</v>
      </c>
      <c r="D3369" s="201">
        <f t="shared" ref="D3369:X3369" si="257">D3352/D3349</f>
        <v>0.1487603305785124</v>
      </c>
      <c r="E3369" s="201" t="e">
        <f t="shared" si="257"/>
        <v>#DIV/0!</v>
      </c>
      <c r="F3369" s="201" t="e">
        <f t="shared" si="257"/>
        <v>#DIV/0!</v>
      </c>
      <c r="G3369" s="201" t="e">
        <f t="shared" si="257"/>
        <v>#DIV/0!</v>
      </c>
      <c r="H3369" s="201" t="e">
        <f t="shared" si="257"/>
        <v>#DIV/0!</v>
      </c>
      <c r="I3369" s="201" t="e">
        <f t="shared" si="257"/>
        <v>#DIV/0!</v>
      </c>
      <c r="J3369" s="201">
        <f t="shared" si="257"/>
        <v>0.3</v>
      </c>
      <c r="K3369" s="201" t="e">
        <f t="shared" si="257"/>
        <v>#DIV/0!</v>
      </c>
      <c r="L3369" s="201">
        <f t="shared" si="257"/>
        <v>4.2253521126760563E-2</v>
      </c>
      <c r="M3369" s="201" t="e">
        <f t="shared" si="257"/>
        <v>#DIV/0!</v>
      </c>
      <c r="N3369" s="201" t="e">
        <f t="shared" si="257"/>
        <v>#DIV/0!</v>
      </c>
      <c r="O3369" s="201" t="e">
        <f t="shared" si="257"/>
        <v>#DIV/0!</v>
      </c>
      <c r="P3369" s="201" t="e">
        <f t="shared" si="257"/>
        <v>#DIV/0!</v>
      </c>
      <c r="Q3369" s="201" t="e">
        <f t="shared" si="257"/>
        <v>#DIV/0!</v>
      </c>
      <c r="R3369" s="201" t="e">
        <f t="shared" si="257"/>
        <v>#DIV/0!</v>
      </c>
      <c r="S3369" s="201" t="e">
        <f t="shared" si="257"/>
        <v>#DIV/0!</v>
      </c>
      <c r="T3369" s="201" t="e">
        <f t="shared" si="257"/>
        <v>#DIV/0!</v>
      </c>
      <c r="U3369" s="201" t="e">
        <f t="shared" si="257"/>
        <v>#DIV/0!</v>
      </c>
      <c r="V3369" s="201" t="e">
        <f t="shared" si="257"/>
        <v>#DIV/0!</v>
      </c>
      <c r="W3369" s="201" t="e">
        <f t="shared" si="257"/>
        <v>#DIV/0!</v>
      </c>
      <c r="X3369" s="201" t="e">
        <f t="shared" si="257"/>
        <v>#DIV/0!</v>
      </c>
      <c r="Y3369" s="201"/>
      <c r="Z3369" s="407"/>
    </row>
    <row r="3370" spans="1:26" s="230" customFormat="1" x14ac:dyDescent="0.25">
      <c r="A3370" s="690"/>
      <c r="B3370" s="688"/>
      <c r="C3370" s="382" t="s">
        <v>445</v>
      </c>
      <c r="D3370" s="230">
        <f>D3369/'Summary (banks)'!$D$94</f>
        <v>0.77032005123632663</v>
      </c>
      <c r="E3370" s="230" t="e">
        <f>E3369/'Summary (banks)'!$E$94</f>
        <v>#DIV/0!</v>
      </c>
      <c r="F3370" s="230" t="e">
        <f>F3369/'Summary (banks)'!$F$94</f>
        <v>#DIV/0!</v>
      </c>
      <c r="G3370" s="230" t="e">
        <f>G3369/'Summary (banks)'!$G$94</f>
        <v>#DIV/0!</v>
      </c>
      <c r="H3370" s="230" t="e">
        <f>H3369/'Summary (banks)'!$H$94</f>
        <v>#DIV/0!</v>
      </c>
      <c r="I3370" s="230" t="e">
        <f>I3369/'Summary (banks)'!$I$94</f>
        <v>#DIV/0!</v>
      </c>
      <c r="J3370" s="230">
        <f>J3369/'Summary (banks)'!$J$94</f>
        <v>1.3157711950970377</v>
      </c>
      <c r="K3370" s="230" t="e">
        <f>K3369/'Summary (banks)'!$K$94</f>
        <v>#DIV/0!</v>
      </c>
      <c r="L3370" s="230">
        <f>L3369/'Summary (banks)'!$L$94</f>
        <v>0.17730437608468683</v>
      </c>
      <c r="M3370" s="230" t="e">
        <f>M3369/'Summary (banks)'!$M$94</f>
        <v>#DIV/0!</v>
      </c>
      <c r="N3370" s="230" t="e">
        <f>N3369/'Summary (banks)'!$N$94</f>
        <v>#DIV/0!</v>
      </c>
      <c r="O3370" s="230" t="e">
        <f>O3369/'Summary (banks)'!$O$94</f>
        <v>#DIV/0!</v>
      </c>
      <c r="P3370" s="230" t="e">
        <f>P3369/'Summary (banks)'!$P$94</f>
        <v>#DIV/0!</v>
      </c>
      <c r="Q3370" s="230" t="e">
        <f>Q3369/'Summary (banks)'!$Q$94</f>
        <v>#DIV/0!</v>
      </c>
      <c r="R3370" s="230" t="e">
        <f>R3369/'Summary (banks)'!$R$94</f>
        <v>#DIV/0!</v>
      </c>
      <c r="S3370" s="230" t="e">
        <f>S3369/'Summary (banks)'!$S$94</f>
        <v>#DIV/0!</v>
      </c>
      <c r="T3370" s="230" t="e">
        <f>T3369/'Summary (banks)'!$T$94</f>
        <v>#DIV/0!</v>
      </c>
      <c r="U3370" s="230" t="e">
        <f>U3369/'Summary (banks)'!$U$94</f>
        <v>#DIV/0!</v>
      </c>
      <c r="V3370" s="230" t="e">
        <f>V3369/'Summary (banks)'!$V$94</f>
        <v>#DIV/0!</v>
      </c>
      <c r="W3370" s="230" t="e">
        <f>W3369/'Summary (banks)'!$W$94</f>
        <v>#DIV/0!</v>
      </c>
      <c r="X3370" s="230" t="e">
        <f>X3369/'Summary (banks)'!$X$94</f>
        <v>#DIV/0!</v>
      </c>
      <c r="Z3370" s="399"/>
    </row>
    <row r="3371" spans="1:26" s="386" customFormat="1" x14ac:dyDescent="0.25">
      <c r="A3371" s="690"/>
      <c r="B3371" s="688"/>
      <c r="C3371" s="383" t="s">
        <v>446</v>
      </c>
      <c r="D3371" s="264">
        <f>D3369/'Summary (banks)'!$D$97</f>
        <v>0.56342842643522695</v>
      </c>
      <c r="E3371" s="264" t="e">
        <f>E3369/'Summary (banks)'!$E$97</f>
        <v>#DIV/0!</v>
      </c>
      <c r="F3371" s="264" t="e">
        <f>F3369/'Summary (banks)'!$F$97</f>
        <v>#DIV/0!</v>
      </c>
      <c r="G3371" s="264" t="e">
        <f>G3369/'Summary (banks)'!$G$97</f>
        <v>#DIV/0!</v>
      </c>
      <c r="H3371" s="264" t="e">
        <f>H3369/'Summary (banks)'!$H$97</f>
        <v>#DIV/0!</v>
      </c>
      <c r="I3371" s="264" t="e">
        <f>I3369/'Summary (banks)'!$I$97</f>
        <v>#DIV/0!</v>
      </c>
      <c r="J3371" s="264">
        <f>J3369/'Summary (banks)'!$J$97</f>
        <v>1.0949521988527724</v>
      </c>
      <c r="K3371" s="264" t="e">
        <f>K3369/'Summary (banks)'!$K$97</f>
        <v>#DIV/0!</v>
      </c>
      <c r="L3371" s="264">
        <f>L3369/'Summary (banks)'!$L$97</f>
        <v>0.12839080241881978</v>
      </c>
      <c r="M3371" s="264" t="e">
        <f>M3369/'Summary (banks)'!$M$97</f>
        <v>#DIV/0!</v>
      </c>
      <c r="N3371" s="264" t="e">
        <f>N3369/'Summary (banks)'!$N$97</f>
        <v>#DIV/0!</v>
      </c>
      <c r="O3371" s="264" t="e">
        <f>O3369/'Summary (banks)'!$O$97</f>
        <v>#DIV/0!</v>
      </c>
      <c r="P3371" s="264" t="e">
        <f>P3369/'Summary (banks)'!$P$97</f>
        <v>#DIV/0!</v>
      </c>
      <c r="Q3371" s="264" t="e">
        <f>Q3369/'Summary (banks)'!$Q$97</f>
        <v>#DIV/0!</v>
      </c>
      <c r="R3371" s="264" t="e">
        <f>R3369/'Summary (banks)'!$R$97</f>
        <v>#DIV/0!</v>
      </c>
      <c r="S3371" s="264" t="e">
        <f>S3369/'Summary (banks)'!$S$97</f>
        <v>#DIV/0!</v>
      </c>
      <c r="T3371" s="264" t="e">
        <f>T3369/'Summary (banks)'!$T$97</f>
        <v>#DIV/0!</v>
      </c>
      <c r="U3371" s="264" t="e">
        <f>U3369/'Summary (banks)'!$U$97</f>
        <v>#DIV/0!</v>
      </c>
      <c r="V3371" s="264" t="e">
        <f>V3369/'Summary (banks)'!$V$97</f>
        <v>#DIV/0!</v>
      </c>
      <c r="W3371" s="264" t="e">
        <f>W3369/'Summary (banks)'!$W$97</f>
        <v>#DIV/0!</v>
      </c>
      <c r="X3371" s="264" t="e">
        <f>X3369/'Summary (banks)'!$X$97</f>
        <v>#DIV/0!</v>
      </c>
      <c r="Y3371" s="264"/>
      <c r="Z3371" s="399"/>
    </row>
    <row r="3372" spans="1:26" s="230" customFormat="1" x14ac:dyDescent="0.25">
      <c r="A3372" s="690"/>
      <c r="B3372" s="688"/>
      <c r="C3372" s="385" t="s">
        <v>447</v>
      </c>
      <c r="D3372" s="230">
        <f>D3369/'Summary (banks)'!$D$105</f>
        <v>0.68569831173282658</v>
      </c>
      <c r="E3372" s="230" t="e">
        <f>E3369/'Summary (banks)'!$E$99</f>
        <v>#DIV/0!</v>
      </c>
      <c r="F3372" s="230" t="e">
        <f>F3369/'Summary (banks)'!$F$99</f>
        <v>#DIV/0!</v>
      </c>
      <c r="G3372" s="230" t="e">
        <f>G3369/'Summary (banks)'!$G$99</f>
        <v>#DIV/0!</v>
      </c>
      <c r="H3372" s="230" t="e">
        <f>H3369/'Summary (banks)'!$H$99</f>
        <v>#DIV/0!</v>
      </c>
      <c r="I3372" s="230" t="e">
        <f>I3369/'Summary (banks)'!$I$99</f>
        <v>#DIV/0!</v>
      </c>
      <c r="J3372" s="230">
        <f>J3369/'Summary (banks)'!$J$99</f>
        <v>0.82614068441064636</v>
      </c>
      <c r="K3372" s="230" t="e">
        <f>K3369/'Summary (banks)'!$K$99</f>
        <v>#DIV/0!</v>
      </c>
      <c r="L3372" s="230">
        <f>L3369/'Summary (banks)'!$L$99</f>
        <v>8.1799290527067026E-2</v>
      </c>
      <c r="M3372" s="230" t="e">
        <f>M3369/'Summary (banks)'!$M$99</f>
        <v>#DIV/0!</v>
      </c>
      <c r="N3372" s="230" t="e">
        <f>N3369/'Summary (banks)'!$N$99</f>
        <v>#DIV/0!</v>
      </c>
      <c r="O3372" s="230" t="e">
        <f>O3369/'Summary (banks)'!$O$99</f>
        <v>#DIV/0!</v>
      </c>
      <c r="P3372" s="230" t="e">
        <f>P3369/'Summary (banks)'!$P$99</f>
        <v>#DIV/0!</v>
      </c>
      <c r="Q3372" s="230" t="e">
        <f>Q3369/'Summary (banks)'!$Q$99</f>
        <v>#DIV/0!</v>
      </c>
      <c r="R3372" s="230" t="e">
        <f>R3369/'Summary (banks)'!$R$99</f>
        <v>#DIV/0!</v>
      </c>
      <c r="S3372" s="230" t="e">
        <f>S3369/'Summary (banks)'!$S$99</f>
        <v>#DIV/0!</v>
      </c>
      <c r="T3372" s="230" t="e">
        <f>T3369/'Summary (banks)'!$T$99</f>
        <v>#DIV/0!</v>
      </c>
      <c r="U3372" s="230" t="e">
        <f>U3369/'Summary (banks)'!$U$99</f>
        <v>#DIV/0!</v>
      </c>
      <c r="V3372" s="230" t="e">
        <f>V3369/'Summary (banks)'!$V$99</f>
        <v>#DIV/0!</v>
      </c>
      <c r="W3372" s="230" t="e">
        <f>W3369/'Summary (banks)'!$W$99</f>
        <v>#DIV/0!</v>
      </c>
      <c r="X3372" s="230" t="e">
        <f>X3369/'Summary (banks)'!$X$99</f>
        <v>#DIV/0!</v>
      </c>
      <c r="Z3372" s="399"/>
    </row>
    <row r="3373" spans="1:26" s="51" customFormat="1" x14ac:dyDescent="0.25">
      <c r="A3373" s="422"/>
      <c r="B3373" s="423"/>
      <c r="C3373" s="424"/>
      <c r="D3373" s="425"/>
      <c r="E3373" s="426"/>
      <c r="F3373" s="426"/>
      <c r="G3373" s="426"/>
      <c r="H3373" s="426"/>
      <c r="I3373" s="426"/>
      <c r="J3373" s="426"/>
      <c r="K3373" s="426"/>
      <c r="L3373" s="426"/>
      <c r="M3373" s="426"/>
      <c r="N3373" s="426"/>
      <c r="O3373" s="426"/>
      <c r="P3373" s="426"/>
      <c r="Q3373" s="426"/>
      <c r="R3373" s="426"/>
      <c r="S3373" s="426"/>
      <c r="T3373" s="426"/>
      <c r="U3373" s="426"/>
      <c r="V3373" s="426"/>
      <c r="W3373" s="426"/>
      <c r="X3373" s="426"/>
      <c r="Y3373" s="97"/>
      <c r="Z3373" s="97"/>
    </row>
    <row r="3374" spans="1:26" s="51" customFormat="1" x14ac:dyDescent="0.25">
      <c r="A3374" s="422"/>
      <c r="B3374" s="423"/>
      <c r="C3374" s="424"/>
      <c r="D3374" s="425"/>
      <c r="E3374" s="426"/>
      <c r="F3374" s="426"/>
      <c r="G3374" s="426"/>
      <c r="H3374" s="426"/>
      <c r="I3374" s="426"/>
      <c r="J3374" s="426"/>
      <c r="K3374" s="426"/>
      <c r="L3374" s="426"/>
      <c r="M3374" s="426"/>
      <c r="N3374" s="426"/>
      <c r="O3374" s="426"/>
      <c r="P3374" s="426"/>
      <c r="Q3374" s="426"/>
      <c r="R3374" s="426"/>
      <c r="S3374" s="426"/>
      <c r="T3374" s="426"/>
      <c r="U3374" s="426"/>
      <c r="V3374" s="426"/>
      <c r="W3374" s="426"/>
      <c r="X3374" s="426"/>
      <c r="Y3374" s="97"/>
      <c r="Z3374" s="97"/>
    </row>
    <row r="3375" spans="1:26" s="51" customFormat="1" ht="15.75" thickBot="1" x14ac:dyDescent="0.3">
      <c r="A3375" s="412"/>
      <c r="B3375" s="199"/>
    </row>
    <row r="3376" spans="1:26" s="204" customFormat="1" ht="15.75" thickBot="1" x14ac:dyDescent="0.3">
      <c r="A3376" s="689" t="s">
        <v>428</v>
      </c>
      <c r="B3376" s="684" t="s">
        <v>331</v>
      </c>
      <c r="C3376" s="188" t="s">
        <v>2</v>
      </c>
      <c r="D3376" s="203">
        <f>SUM(E3376:X3376)</f>
        <v>16.2288</v>
      </c>
      <c r="E3376" s="203"/>
      <c r="F3376" s="203"/>
      <c r="G3376" s="203"/>
      <c r="H3376" s="203"/>
      <c r="I3376" s="203">
        <f>'Standard Chartered'!C51</f>
        <v>16.2288</v>
      </c>
      <c r="J3376" s="188"/>
      <c r="K3376" s="188"/>
      <c r="L3376" s="188"/>
      <c r="M3376" s="188"/>
      <c r="N3376" s="188"/>
      <c r="O3376" s="188"/>
      <c r="P3376" s="188"/>
      <c r="Q3376" s="188"/>
      <c r="R3376" s="188"/>
      <c r="S3376" s="188"/>
      <c r="T3376" s="188"/>
      <c r="U3376" s="188"/>
      <c r="V3376" s="188"/>
      <c r="W3376" s="188"/>
      <c r="X3376" s="188"/>
      <c r="Y3376" s="188"/>
      <c r="Z3376" s="404"/>
    </row>
    <row r="3377" spans="1:26" s="23" customFormat="1" x14ac:dyDescent="0.25">
      <c r="A3377" s="690"/>
      <c r="B3377" s="685"/>
      <c r="C3377" s="189" t="s">
        <v>333</v>
      </c>
      <c r="D3377" s="230">
        <f>D3376/'Summary (banks)'!$D$3</f>
        <v>3.3227995720334546E-5</v>
      </c>
      <c r="E3377" s="230">
        <f>E3376/'Summary (banks)'!$E$3</f>
        <v>0</v>
      </c>
      <c r="F3377" s="230">
        <f>F3376/'Summary (banks)'!$F$3</f>
        <v>0</v>
      </c>
      <c r="G3377" s="230">
        <f>G3376/'Summary (banks)'!$G$3</f>
        <v>0</v>
      </c>
      <c r="H3377" s="230">
        <f>H3376/'Summary (banks)'!$H$3</f>
        <v>0</v>
      </c>
      <c r="I3377" s="230">
        <f>I3376/'Summary (banks)'!$I$3</f>
        <v>1.177317025312316E-3</v>
      </c>
      <c r="J3377" s="230">
        <f>J3376/'Summary (banks)'!$J$3</f>
        <v>0</v>
      </c>
      <c r="K3377" s="230">
        <f>K3376/'Summary (banks)'!$K$3</f>
        <v>0</v>
      </c>
      <c r="L3377" s="230">
        <f>L3376/'Summary (banks)'!$L$3</f>
        <v>0</v>
      </c>
      <c r="M3377" s="230">
        <f>M3376/'Summary (banks)'!$M$3</f>
        <v>0</v>
      </c>
      <c r="N3377" s="230">
        <f>N3376/'Summary (banks)'!$N$3</f>
        <v>0</v>
      </c>
      <c r="O3377" s="230">
        <f>O3376/'Summary (banks)'!$O$3</f>
        <v>0</v>
      </c>
      <c r="P3377" s="230">
        <f>P3376/'Summary (banks)'!$P$3</f>
        <v>0</v>
      </c>
      <c r="Q3377" s="230">
        <f>Q3376/'Summary (banks)'!$Q$3</f>
        <v>0</v>
      </c>
      <c r="R3377" s="230">
        <f>R3376/'Summary (banks)'!$R$3</f>
        <v>0</v>
      </c>
      <c r="S3377" s="230">
        <f>S3376/'Summary (banks)'!$S$3</f>
        <v>0</v>
      </c>
      <c r="T3377" s="230">
        <f>T3376/'Summary (banks)'!$T$3</f>
        <v>0</v>
      </c>
      <c r="U3377" s="230">
        <f>U3376/'Summary (banks)'!$U$3</f>
        <v>0</v>
      </c>
      <c r="V3377" s="230">
        <f>V3376/'Summary (banks)'!$V$3</f>
        <v>0</v>
      </c>
      <c r="W3377" s="230">
        <f>W3376/'Summary (banks)'!$W$3</f>
        <v>0</v>
      </c>
      <c r="X3377" s="230">
        <f>X3376/'Summary (banks)'!$X$3</f>
        <v>0</v>
      </c>
      <c r="Y3377" s="204"/>
      <c r="Z3377" s="397"/>
    </row>
    <row r="3378" spans="1:26" s="360" customFormat="1" ht="15.75" thickBot="1" x14ac:dyDescent="0.3">
      <c r="A3378" s="690"/>
      <c r="B3378" s="685"/>
      <c r="C3378" s="359" t="s">
        <v>334</v>
      </c>
      <c r="D3378" s="264">
        <f>D3376/'Summary (banks)'!$D$7</f>
        <v>6.3304949139373422E-5</v>
      </c>
      <c r="E3378" s="264">
        <f>E3376/'Summary (banks)'!$E$7</f>
        <v>0</v>
      </c>
      <c r="F3378" s="264">
        <f>F3376/'Summary (banks)'!$F$7</f>
        <v>0</v>
      </c>
      <c r="G3378" s="264">
        <f>G3376/'Summary (banks)'!$G$7</f>
        <v>0</v>
      </c>
      <c r="H3378" s="264">
        <f>H3376/'Summary (banks)'!$H$7</f>
        <v>0</v>
      </c>
      <c r="I3378" s="264">
        <f>I3376/'Summary (banks)'!$I$7</f>
        <v>1.4689081116370166E-3</v>
      </c>
      <c r="J3378" s="264">
        <f>J3376/'Summary (banks)'!$J$7</f>
        <v>0</v>
      </c>
      <c r="K3378" s="264">
        <f>K3376/'Summary (banks)'!$K$7</f>
        <v>0</v>
      </c>
      <c r="L3378" s="264">
        <f>L3376/'Summary (banks)'!$L$7</f>
        <v>0</v>
      </c>
      <c r="M3378" s="264">
        <f>M3376/'Summary (banks)'!$M$7</f>
        <v>0</v>
      </c>
      <c r="N3378" s="264">
        <f>N3376/'Summary (banks)'!$N$7</f>
        <v>0</v>
      </c>
      <c r="O3378" s="264">
        <f>O3376/'Summary (banks)'!$O$7</f>
        <v>0</v>
      </c>
      <c r="P3378" s="264">
        <f>P3376/'Summary (banks)'!$P$7</f>
        <v>0</v>
      </c>
      <c r="Q3378" s="264">
        <f>Q3376/'Summary (banks)'!$Q$7</f>
        <v>0</v>
      </c>
      <c r="R3378" s="264">
        <f>R3376/'Summary (banks)'!$R$7</f>
        <v>0</v>
      </c>
      <c r="S3378" s="264">
        <f>S3376/'Summary (banks)'!$S$7</f>
        <v>0</v>
      </c>
      <c r="T3378" s="264">
        <f>T3376/'Summary (banks)'!$T$7</f>
        <v>0</v>
      </c>
      <c r="U3378" s="264">
        <f>U3376/'Summary (banks)'!$U$7</f>
        <v>0</v>
      </c>
      <c r="V3378" s="264">
        <f>V3376/'Summary (banks)'!$V$7</f>
        <v>0</v>
      </c>
      <c r="W3378" s="264">
        <f>W3376/'Summary (banks)'!$W$7</f>
        <v>0</v>
      </c>
      <c r="X3378" s="264">
        <f>X3376/'Summary (banks)'!$X$7</f>
        <v>0</v>
      </c>
      <c r="Z3378" s="397"/>
    </row>
    <row r="3379" spans="1:26" s="204" customFormat="1" ht="15.75" thickBot="1" x14ac:dyDescent="0.3">
      <c r="A3379" s="690"/>
      <c r="B3379" s="685"/>
      <c r="C3379" s="188" t="s">
        <v>6</v>
      </c>
      <c r="D3379" s="203">
        <f>SUM(E3379:X3379)</f>
        <v>1.8031999999999999</v>
      </c>
      <c r="E3379" s="203"/>
      <c r="F3379" s="203"/>
      <c r="G3379" s="203"/>
      <c r="H3379" s="203"/>
      <c r="I3379" s="203">
        <f>'Standard Chartered'!E51</f>
        <v>1.8031999999999999</v>
      </c>
      <c r="J3379" s="188"/>
      <c r="K3379" s="188"/>
      <c r="L3379" s="188"/>
      <c r="M3379" s="188"/>
      <c r="N3379" s="188"/>
      <c r="O3379" s="188"/>
      <c r="P3379" s="188"/>
      <c r="Q3379" s="188"/>
      <c r="R3379" s="188"/>
      <c r="S3379" s="188"/>
      <c r="T3379" s="188"/>
      <c r="U3379" s="188"/>
      <c r="V3379" s="188"/>
      <c r="W3379" s="188"/>
      <c r="X3379" s="188"/>
      <c r="Y3379" s="188"/>
      <c r="Z3379" s="404"/>
    </row>
    <row r="3380" spans="1:26" s="23" customFormat="1" x14ac:dyDescent="0.25">
      <c r="A3380" s="690"/>
      <c r="B3380" s="685"/>
      <c r="C3380" s="189" t="s">
        <v>335</v>
      </c>
      <c r="D3380" s="230">
        <f>D3379/'Summary (banks)'!$D$29</f>
        <v>1.911814293369132E-5</v>
      </c>
      <c r="E3380" s="230">
        <f>E3379/'Summary (banks)'!$E$29</f>
        <v>0</v>
      </c>
      <c r="F3380" s="230">
        <f>F3379/'Summary (banks)'!$F$29</f>
        <v>0</v>
      </c>
      <c r="G3380" s="230">
        <f>G3379/'Summary (banks)'!$G$29</f>
        <v>0</v>
      </c>
      <c r="H3380" s="230">
        <f>H3379/'Summary (banks)'!$H$29</f>
        <v>0</v>
      </c>
      <c r="I3380" s="230">
        <f>I3379/'Summary (banks)'!$I$29</f>
        <v>-1.3131976362442542E-3</v>
      </c>
      <c r="J3380" s="230">
        <f>J3379/'Summary (banks)'!$J$29</f>
        <v>0</v>
      </c>
      <c r="K3380" s="230">
        <f>K3379/'Summary (banks)'!$K$29</f>
        <v>0</v>
      </c>
      <c r="L3380" s="230">
        <f>L3379/'Summary (banks)'!$L$29</f>
        <v>0</v>
      </c>
      <c r="M3380" s="230">
        <f>M3379/'Summary (banks)'!$M$29</f>
        <v>0</v>
      </c>
      <c r="N3380" s="230">
        <f>N3379/'Summary (banks)'!$N$29</f>
        <v>0</v>
      </c>
      <c r="O3380" s="230">
        <f>O3379/'Summary (banks)'!$O$29</f>
        <v>0</v>
      </c>
      <c r="P3380" s="230">
        <f>P3379/'Summary (banks)'!$P$29</f>
        <v>0</v>
      </c>
      <c r="Q3380" s="230">
        <f>Q3379/'Summary (banks)'!$Q$29</f>
        <v>0</v>
      </c>
      <c r="R3380" s="230">
        <f>R3379/'Summary (banks)'!$R$29</f>
        <v>0</v>
      </c>
      <c r="S3380" s="230">
        <f>S3379/'Summary (banks)'!$S$29</f>
        <v>0</v>
      </c>
      <c r="T3380" s="230">
        <f>T3379/'Summary (banks)'!$T$29</f>
        <v>0</v>
      </c>
      <c r="U3380" s="230">
        <f>U3379/'Summary (banks)'!$U$29</f>
        <v>0</v>
      </c>
      <c r="V3380" s="230">
        <f>V3379/'Summary (banks)'!$V$29</f>
        <v>0</v>
      </c>
      <c r="W3380" s="230">
        <f>W3379/'Summary (banks)'!$W$29</f>
        <v>0</v>
      </c>
      <c r="X3380" s="230">
        <f>X3379/'Summary (banks)'!$X$29</f>
        <v>0</v>
      </c>
      <c r="Y3380" s="204"/>
      <c r="Z3380" s="397"/>
    </row>
    <row r="3381" spans="1:26" s="360" customFormat="1" ht="15.75" thickBot="1" x14ac:dyDescent="0.3">
      <c r="A3381" s="690"/>
      <c r="B3381" s="685"/>
      <c r="C3381" s="359" t="s">
        <v>336</v>
      </c>
      <c r="D3381" s="264">
        <f>D3379/'Summary (banks)'!$D$33</f>
        <v>2.6640770082581899E-5</v>
      </c>
      <c r="E3381" s="264">
        <f>E3379/'Summary (banks)'!$E$33</f>
        <v>0</v>
      </c>
      <c r="F3381" s="264">
        <f>F3379/'Summary (banks)'!$F$33</f>
        <v>0</v>
      </c>
      <c r="G3381" s="264">
        <f>G3379/'Summary (banks)'!$G$33</f>
        <v>0</v>
      </c>
      <c r="H3381" s="264">
        <f>H3379/'Summary (banks)'!$H$33</f>
        <v>0</v>
      </c>
      <c r="I3381" s="264">
        <f>I3379/'Summary (banks)'!$I$33</f>
        <v>6.5789473684210653E-3</v>
      </c>
      <c r="J3381" s="264">
        <f>J3379/'Summary (banks)'!$J$33</f>
        <v>0</v>
      </c>
      <c r="K3381" s="264">
        <f>K3379/'Summary (banks)'!$K$33</f>
        <v>0</v>
      </c>
      <c r="L3381" s="264">
        <f>L3379/'Summary (banks)'!$L$33</f>
        <v>0</v>
      </c>
      <c r="M3381" s="264">
        <f>M3379/'Summary (banks)'!$M$33</f>
        <v>0</v>
      </c>
      <c r="N3381" s="264">
        <f>N3379/'Summary (banks)'!$N$33</f>
        <v>0</v>
      </c>
      <c r="O3381" s="264">
        <f>O3379/'Summary (banks)'!$O$33</f>
        <v>0</v>
      </c>
      <c r="P3381" s="264">
        <f>P3379/'Summary (banks)'!$P$33</f>
        <v>0</v>
      </c>
      <c r="Q3381" s="264">
        <f>Q3379/'Summary (banks)'!$Q$33</f>
        <v>0</v>
      </c>
      <c r="R3381" s="264">
        <f>R3379/'Summary (banks)'!$R$33</f>
        <v>0</v>
      </c>
      <c r="S3381" s="264">
        <f>S3379/'Summary (banks)'!$S$33</f>
        <v>0</v>
      </c>
      <c r="T3381" s="264">
        <f>T3379/'Summary (banks)'!$T$33</f>
        <v>0</v>
      </c>
      <c r="U3381" s="264">
        <f>U3379/'Summary (banks)'!$U$33</f>
        <v>0</v>
      </c>
      <c r="V3381" s="264">
        <f>V3379/'Summary (banks)'!$V$33</f>
        <v>0</v>
      </c>
      <c r="W3381" s="264">
        <f>W3379/'Summary (banks)'!$W$33</f>
        <v>0</v>
      </c>
      <c r="X3381" s="264">
        <f>X3379/'Summary (banks)'!$X$33</f>
        <v>0</v>
      </c>
      <c r="Z3381" s="397"/>
    </row>
    <row r="3382" spans="1:26" s="204" customFormat="1" ht="15.75" thickBot="1" x14ac:dyDescent="0.3">
      <c r="A3382" s="690"/>
      <c r="B3382" s="685"/>
      <c r="C3382" s="188" t="s">
        <v>400</v>
      </c>
      <c r="D3382" s="203">
        <f>SUM(E3382:X3382)</f>
        <v>0</v>
      </c>
      <c r="E3382" s="203"/>
      <c r="F3382" s="203"/>
      <c r="G3382" s="203"/>
      <c r="H3382" s="203"/>
      <c r="I3382" s="203">
        <f>'Standard Chartered'!F51</f>
        <v>0</v>
      </c>
      <c r="J3382" s="188"/>
      <c r="K3382" s="188"/>
      <c r="L3382" s="188"/>
      <c r="M3382" s="188"/>
      <c r="N3382" s="188"/>
      <c r="O3382" s="188"/>
      <c r="P3382" s="188"/>
      <c r="Q3382" s="188"/>
      <c r="R3382" s="188"/>
      <c r="S3382" s="188"/>
      <c r="T3382" s="188"/>
      <c r="U3382" s="188"/>
      <c r="V3382" s="188"/>
      <c r="W3382" s="188"/>
      <c r="X3382" s="188"/>
      <c r="Y3382" s="188"/>
      <c r="Z3382" s="404"/>
    </row>
    <row r="3383" spans="1:26" s="23" customFormat="1" x14ac:dyDescent="0.25">
      <c r="A3383" s="690"/>
      <c r="B3383" s="685"/>
      <c r="C3383" s="189" t="s">
        <v>401</v>
      </c>
      <c r="D3383" s="230">
        <f>D3382/'Summary (banks)'!$D$42</f>
        <v>0</v>
      </c>
      <c r="E3383" s="230">
        <f>E3382/'Summary (banks)'!$E$42</f>
        <v>0</v>
      </c>
      <c r="F3383" s="230">
        <f>F3382/'Summary (banks)'!$F$42</f>
        <v>0</v>
      </c>
      <c r="G3383" s="230">
        <f>G3382/'Summary (banks)'!$G$42</f>
        <v>0</v>
      </c>
      <c r="H3383" s="230">
        <f>H3382/'Summary (banks)'!$H$42</f>
        <v>0</v>
      </c>
      <c r="I3383" s="230">
        <f>I3382/'Summary (banks)'!$I$42</f>
        <v>0</v>
      </c>
      <c r="J3383" s="230">
        <f>J3382/'Summary (banks)'!$J$42</f>
        <v>0</v>
      </c>
      <c r="K3383" s="230">
        <f>K3382/'Summary (banks)'!$K$42</f>
        <v>0</v>
      </c>
      <c r="L3383" s="230">
        <f>L3382/'Summary (banks)'!$L$42</f>
        <v>0</v>
      </c>
      <c r="M3383" s="230">
        <f>M3382/'Summary (banks)'!$M$42</f>
        <v>0</v>
      </c>
      <c r="N3383" s="230">
        <f>N3382/'Summary (banks)'!$N$42</f>
        <v>0</v>
      </c>
      <c r="O3383" s="230">
        <f>O3382/'Summary (banks)'!$O$42</f>
        <v>0</v>
      </c>
      <c r="P3383" s="230">
        <f>P3382/'Summary (banks)'!$P$42</f>
        <v>0</v>
      </c>
      <c r="Q3383" s="230">
        <f>Q3382/'Summary (banks)'!$Q$42</f>
        <v>0</v>
      </c>
      <c r="R3383" s="230">
        <f>R3382/'Summary (banks)'!$R$42</f>
        <v>0</v>
      </c>
      <c r="S3383" s="230">
        <f>S3382/'Summary (banks)'!$S$42</f>
        <v>0</v>
      </c>
      <c r="T3383" s="230">
        <f>T3382/'Summary (banks)'!$T$42</f>
        <v>0</v>
      </c>
      <c r="U3383" s="230">
        <f>U3382/'Summary (banks)'!$U$42</f>
        <v>0</v>
      </c>
      <c r="V3383" s="230">
        <f>V3382/'Summary (banks)'!$V$42</f>
        <v>0</v>
      </c>
      <c r="W3383" s="230">
        <f>W3382/'Summary (banks)'!$W$42</f>
        <v>0</v>
      </c>
      <c r="X3383" s="230">
        <f>X3382/'Summary (banks)'!$X$42</f>
        <v>0</v>
      </c>
      <c r="Y3383" s="204"/>
      <c r="Z3383" s="397"/>
    </row>
    <row r="3384" spans="1:26" s="360" customFormat="1" ht="15.75" thickBot="1" x14ac:dyDescent="0.3">
      <c r="A3384" s="690"/>
      <c r="B3384" s="685"/>
      <c r="C3384" s="359" t="s">
        <v>402</v>
      </c>
      <c r="D3384" s="264">
        <f>D3382/'Summary (banks)'!$D$46</f>
        <v>0</v>
      </c>
      <c r="E3384" s="264">
        <f>E3382/'Summary (banks)'!$E$46</f>
        <v>0</v>
      </c>
      <c r="F3384" s="264">
        <f>F3382/'Summary (banks)'!$F$46</f>
        <v>0</v>
      </c>
      <c r="G3384" s="264">
        <f>G3382/'Summary (banks)'!$G$46</f>
        <v>0</v>
      </c>
      <c r="H3384" s="264">
        <f>H3382/'Summary (banks)'!$H$46</f>
        <v>0</v>
      </c>
      <c r="I3384" s="264">
        <f>I3382/'Summary (banks)'!$I$46</f>
        <v>0</v>
      </c>
      <c r="J3384" s="264">
        <f>J3382/'Summary (banks)'!$J$46</f>
        <v>0</v>
      </c>
      <c r="K3384" s="264">
        <f>K3382/'Summary (banks)'!$K$46</f>
        <v>0</v>
      </c>
      <c r="L3384" s="264">
        <f>L3382/'Summary (banks)'!$L$46</f>
        <v>0</v>
      </c>
      <c r="M3384" s="264">
        <f>M3382/'Summary (banks)'!$M$46</f>
        <v>0</v>
      </c>
      <c r="N3384" s="264">
        <f>N3382/'Summary (banks)'!$N$46</f>
        <v>0</v>
      </c>
      <c r="O3384" s="264">
        <f>O3382/'Summary (banks)'!$O$46</f>
        <v>0</v>
      </c>
      <c r="P3384" s="264">
        <f>P3382/'Summary (banks)'!$P$46</f>
        <v>0</v>
      </c>
      <c r="Q3384" s="264">
        <f>Q3382/'Summary (banks)'!$Q$46</f>
        <v>0</v>
      </c>
      <c r="R3384" s="264">
        <f>R3382/'Summary (banks)'!$R$46</f>
        <v>0</v>
      </c>
      <c r="S3384" s="264">
        <f>S3382/'Summary (banks)'!$S$46</f>
        <v>0</v>
      </c>
      <c r="T3384" s="264">
        <f>T3382/'Summary (banks)'!$T$46</f>
        <v>0</v>
      </c>
      <c r="U3384" s="264">
        <f>U3382/'Summary (banks)'!$U$46</f>
        <v>0</v>
      </c>
      <c r="V3384" s="264">
        <f>V3382/'Summary (banks)'!$V$46</f>
        <v>0</v>
      </c>
      <c r="W3384" s="264">
        <f>W3382/'Summary (banks)'!$W$46</f>
        <v>0</v>
      </c>
      <c r="X3384" s="264">
        <f>X3382/'Summary (banks)'!$X$46</f>
        <v>0</v>
      </c>
      <c r="Z3384" s="397"/>
    </row>
    <row r="3385" spans="1:26" s="204" customFormat="1" ht="15.75" thickBot="1" x14ac:dyDescent="0.3">
      <c r="A3385" s="690"/>
      <c r="B3385" s="685"/>
      <c r="C3385" s="188" t="s">
        <v>3</v>
      </c>
      <c r="D3385" s="188">
        <f>SUM(E3385:X3385)</f>
        <v>128</v>
      </c>
      <c r="E3385" s="188"/>
      <c r="F3385" s="188"/>
      <c r="G3385" s="188"/>
      <c r="H3385" s="188"/>
      <c r="I3385" s="188">
        <f>'Standard Chartered'!D51</f>
        <v>128</v>
      </c>
      <c r="J3385" s="188"/>
      <c r="K3385" s="188"/>
      <c r="L3385" s="188"/>
      <c r="M3385" s="188"/>
      <c r="N3385" s="188"/>
      <c r="O3385" s="188"/>
      <c r="P3385" s="188"/>
      <c r="Q3385" s="188"/>
      <c r="R3385" s="188"/>
      <c r="S3385" s="188"/>
      <c r="T3385" s="188"/>
      <c r="U3385" s="188"/>
      <c r="V3385" s="188"/>
      <c r="W3385" s="188"/>
      <c r="X3385" s="188"/>
      <c r="Y3385" s="188"/>
      <c r="Z3385" s="404"/>
    </row>
    <row r="3386" spans="1:26" s="23" customFormat="1" x14ac:dyDescent="0.25">
      <c r="A3386" s="690"/>
      <c r="B3386" s="685"/>
      <c r="C3386" s="189" t="s">
        <v>337</v>
      </c>
      <c r="D3386" s="230">
        <f>D3385/'Summary (banks)'!$D$16</f>
        <v>6.1021713241807118E-5</v>
      </c>
      <c r="E3386" s="230">
        <f>E3385/'Summary (banks)'!$E$16</f>
        <v>0</v>
      </c>
      <c r="F3386" s="230">
        <f>F3385/'Summary (banks)'!$F$16</f>
        <v>0</v>
      </c>
      <c r="G3386" s="230">
        <f>G3385/'Summary (banks)'!$G$16</f>
        <v>0</v>
      </c>
      <c r="H3386" s="230">
        <f>H3385/'Summary (banks)'!$H$16</f>
        <v>0</v>
      </c>
      <c r="I3386" s="230">
        <f>I3385/'Summary (banks)'!$I$16</f>
        <v>1.4659062278109898E-3</v>
      </c>
      <c r="J3386" s="230">
        <f>J3385/'Summary (banks)'!$J$16</f>
        <v>0</v>
      </c>
      <c r="K3386" s="230">
        <f>K3385/'Summary (banks)'!$K$16</f>
        <v>0</v>
      </c>
      <c r="L3386" s="230">
        <f>L3385/'Summary (banks)'!$L$16</f>
        <v>0</v>
      </c>
      <c r="M3386" s="230">
        <f>M3385/'Summary (banks)'!$M$16</f>
        <v>0</v>
      </c>
      <c r="N3386" s="230">
        <f>N3385/'Summary (banks)'!$N$16</f>
        <v>0</v>
      </c>
      <c r="O3386" s="230">
        <f>O3385/'Summary (banks)'!$O$16</f>
        <v>0</v>
      </c>
      <c r="P3386" s="230">
        <f>P3385/'Summary (banks)'!$P$16</f>
        <v>0</v>
      </c>
      <c r="Q3386" s="230">
        <f>Q3385/'Summary (banks)'!$Q$16</f>
        <v>0</v>
      </c>
      <c r="R3386" s="230">
        <f>R3385/'Summary (banks)'!$R$16</f>
        <v>0</v>
      </c>
      <c r="S3386" s="230">
        <f>S3385/'Summary (banks)'!$S$16</f>
        <v>0</v>
      </c>
      <c r="T3386" s="230">
        <f>T3385/'Summary (banks)'!$T$16</f>
        <v>0</v>
      </c>
      <c r="U3386" s="230">
        <f>U3385/'Summary (banks)'!$U$16</f>
        <v>0</v>
      </c>
      <c r="V3386" s="230">
        <f>V3385/'Summary (banks)'!$V$16</f>
        <v>0</v>
      </c>
      <c r="W3386" s="230">
        <f>W3385/'Summary (banks)'!$W$16</f>
        <v>0</v>
      </c>
      <c r="X3386" s="230">
        <f>X3385/'Summary (banks)'!$X$16</f>
        <v>0</v>
      </c>
      <c r="Y3386" s="204"/>
      <c r="Z3386" s="397"/>
    </row>
    <row r="3387" spans="1:26" s="365" customFormat="1" ht="15.75" thickBot="1" x14ac:dyDescent="0.3">
      <c r="A3387" s="690"/>
      <c r="B3387" s="685"/>
      <c r="C3387" s="359" t="s">
        <v>338</v>
      </c>
      <c r="D3387" s="264">
        <f>D3385/'Summary (banks)'!$D$20</f>
        <v>1.0919181846177732E-4</v>
      </c>
      <c r="E3387" s="264">
        <f>E3385/'Summary (banks)'!$E$20</f>
        <v>0</v>
      </c>
      <c r="F3387" s="264">
        <f>F3385/'Summary (banks)'!$F$20</f>
        <v>0</v>
      </c>
      <c r="G3387" s="264">
        <f>G3385/'Summary (banks)'!$G$20</f>
        <v>0</v>
      </c>
      <c r="H3387" s="264">
        <f>H3385/'Summary (banks)'!$H$20</f>
        <v>0</v>
      </c>
      <c r="I3387" s="264">
        <f>I3385/'Summary (banks)'!$I$20</f>
        <v>1.4976891125021939E-3</v>
      </c>
      <c r="J3387" s="264">
        <f>J3385/'Summary (banks)'!$J$20</f>
        <v>0</v>
      </c>
      <c r="K3387" s="264">
        <f>K3385/'Summary (banks)'!$K$20</f>
        <v>0</v>
      </c>
      <c r="L3387" s="264">
        <f>L3385/'Summary (banks)'!$L$20</f>
        <v>0</v>
      </c>
      <c r="M3387" s="264">
        <f>M3385/'Summary (banks)'!$M$20</f>
        <v>0</v>
      </c>
      <c r="N3387" s="264">
        <f>N3385/'Summary (banks)'!$N$20</f>
        <v>0</v>
      </c>
      <c r="O3387" s="264">
        <f>O3385/'Summary (banks)'!$O$20</f>
        <v>0</v>
      </c>
      <c r="P3387" s="264">
        <f>P3385/'Summary (banks)'!$P$20</f>
        <v>0</v>
      </c>
      <c r="Q3387" s="264">
        <f>Q3385/'Summary (banks)'!$Q$20</f>
        <v>0</v>
      </c>
      <c r="R3387" s="264">
        <f>R3385/'Summary (banks)'!$R$20</f>
        <v>0</v>
      </c>
      <c r="S3387" s="264">
        <f>S3385/'Summary (banks)'!$S$20</f>
        <v>0</v>
      </c>
      <c r="T3387" s="264">
        <f>T3385/'Summary (banks)'!$T$20</f>
        <v>0</v>
      </c>
      <c r="U3387" s="264">
        <f>U3385/'Summary (banks)'!$U$20</f>
        <v>0</v>
      </c>
      <c r="V3387" s="264">
        <f>V3385/'Summary (banks)'!$V$20</f>
        <v>0</v>
      </c>
      <c r="W3387" s="264">
        <f>W3385/'Summary (banks)'!$W$20</f>
        <v>0</v>
      </c>
      <c r="X3387" s="264">
        <f>X3385/'Summary (banks)'!$X$20</f>
        <v>0</v>
      </c>
      <c r="Y3387" s="360"/>
      <c r="Z3387" s="397"/>
    </row>
    <row r="3388" spans="1:26" s="230" customFormat="1" ht="15" customHeight="1" thickTop="1" thickBot="1" x14ac:dyDescent="0.3">
      <c r="A3388" s="690"/>
      <c r="B3388" s="685"/>
      <c r="C3388" s="190" t="s">
        <v>405</v>
      </c>
      <c r="D3388" s="188"/>
      <c r="E3388" s="190"/>
      <c r="F3388" s="190"/>
      <c r="G3388" s="190"/>
      <c r="H3388" s="188"/>
      <c r="I3388" s="188"/>
      <c r="J3388" s="190"/>
      <c r="K3388" s="190"/>
      <c r="L3388" s="190"/>
      <c r="M3388" s="190"/>
      <c r="N3388" s="190"/>
      <c r="O3388" s="190"/>
      <c r="P3388" s="188"/>
      <c r="Q3388" s="188"/>
      <c r="R3388" s="190"/>
      <c r="S3388" s="190"/>
      <c r="T3388" s="188"/>
      <c r="U3388" s="188"/>
      <c r="V3388" s="188"/>
      <c r="W3388" s="188"/>
      <c r="X3388" s="188"/>
      <c r="Y3388" s="190"/>
      <c r="Z3388" s="405"/>
    </row>
    <row r="3389" spans="1:26" s="204" customFormat="1" ht="15.75" thickBot="1" x14ac:dyDescent="0.3">
      <c r="A3389" s="690"/>
      <c r="B3389" s="686"/>
      <c r="C3389" s="191" t="s">
        <v>406</v>
      </c>
      <c r="D3389" s="192"/>
      <c r="E3389" s="192"/>
      <c r="F3389" s="192"/>
      <c r="G3389" s="192"/>
      <c r="H3389" s="192"/>
      <c r="I3389" s="192"/>
      <c r="J3389" s="192"/>
      <c r="K3389" s="192"/>
      <c r="L3389" s="192"/>
      <c r="M3389" s="192"/>
      <c r="N3389" s="192"/>
      <c r="O3389" s="192"/>
      <c r="P3389" s="192"/>
      <c r="Q3389" s="192"/>
      <c r="R3389" s="192"/>
      <c r="S3389" s="192"/>
      <c r="T3389" s="192"/>
      <c r="U3389" s="192"/>
      <c r="V3389" s="192"/>
      <c r="W3389" s="192"/>
      <c r="X3389" s="192"/>
      <c r="Y3389" s="192"/>
      <c r="Z3389" s="398"/>
    </row>
    <row r="3390" spans="1:26" s="23" customFormat="1" ht="16.5" thickTop="1" thickBot="1" x14ac:dyDescent="0.3">
      <c r="A3390" s="690"/>
      <c r="B3390" s="687" t="s">
        <v>82</v>
      </c>
      <c r="C3390" s="200" t="s">
        <v>91</v>
      </c>
      <c r="D3390" s="200">
        <f>D3382/D3379</f>
        <v>0</v>
      </c>
      <c r="E3390" s="200" t="e">
        <f>E3382/E3379</f>
        <v>#DIV/0!</v>
      </c>
      <c r="F3390" s="200" t="e">
        <f t="shared" ref="F3390:X3390" si="258">F3382/F3379</f>
        <v>#DIV/0!</v>
      </c>
      <c r="G3390" s="200" t="e">
        <f t="shared" si="258"/>
        <v>#DIV/0!</v>
      </c>
      <c r="H3390" s="200" t="e">
        <f t="shared" si="258"/>
        <v>#DIV/0!</v>
      </c>
      <c r="I3390" s="200">
        <f t="shared" si="258"/>
        <v>0</v>
      </c>
      <c r="J3390" s="200" t="e">
        <f t="shared" si="258"/>
        <v>#DIV/0!</v>
      </c>
      <c r="K3390" s="200" t="e">
        <f t="shared" si="258"/>
        <v>#DIV/0!</v>
      </c>
      <c r="L3390" s="200" t="e">
        <f t="shared" si="258"/>
        <v>#DIV/0!</v>
      </c>
      <c r="M3390" s="200" t="e">
        <f t="shared" si="258"/>
        <v>#DIV/0!</v>
      </c>
      <c r="N3390" s="200" t="e">
        <f t="shared" si="258"/>
        <v>#DIV/0!</v>
      </c>
      <c r="O3390" s="200" t="e">
        <f t="shared" si="258"/>
        <v>#DIV/0!</v>
      </c>
      <c r="P3390" s="200" t="e">
        <f t="shared" si="258"/>
        <v>#DIV/0!</v>
      </c>
      <c r="Q3390" s="200" t="e">
        <f t="shared" si="258"/>
        <v>#DIV/0!</v>
      </c>
      <c r="R3390" s="200" t="e">
        <f t="shared" si="258"/>
        <v>#DIV/0!</v>
      </c>
      <c r="S3390" s="200" t="e">
        <f t="shared" si="258"/>
        <v>#DIV/0!</v>
      </c>
      <c r="T3390" s="200" t="e">
        <f t="shared" si="258"/>
        <v>#DIV/0!</v>
      </c>
      <c r="U3390" s="200" t="e">
        <f t="shared" si="258"/>
        <v>#DIV/0!</v>
      </c>
      <c r="V3390" s="200" t="e">
        <f t="shared" si="258"/>
        <v>#DIV/0!</v>
      </c>
      <c r="W3390" s="200" t="e">
        <f t="shared" si="258"/>
        <v>#DIV/0!</v>
      </c>
      <c r="X3390" s="200" t="e">
        <f t="shared" si="258"/>
        <v>#DIV/0!</v>
      </c>
      <c r="Y3390" s="200"/>
      <c r="Z3390" s="406" t="e">
        <f>MEDIAN(E3390:X3390)</f>
        <v>#DIV/0!</v>
      </c>
    </row>
    <row r="3391" spans="1:26" s="204" customFormat="1" ht="15.75" thickBot="1" x14ac:dyDescent="0.3">
      <c r="A3391" s="690"/>
      <c r="B3391" s="688"/>
      <c r="C3391" s="193" t="s">
        <v>407</v>
      </c>
      <c r="Z3391" s="397"/>
    </row>
    <row r="3392" spans="1:26" s="204" customFormat="1" ht="15.75" thickBot="1" x14ac:dyDescent="0.3">
      <c r="A3392" s="690"/>
      <c r="B3392" s="688"/>
      <c r="C3392" s="188" t="s">
        <v>497</v>
      </c>
      <c r="D3392" s="233">
        <f t="shared" ref="D3392:X3392" si="259">D3379/D3385</f>
        <v>1.4087499999999999E-2</v>
      </c>
      <c r="E3392" s="188" t="e">
        <f t="shared" si="259"/>
        <v>#DIV/0!</v>
      </c>
      <c r="F3392" s="188" t="e">
        <f t="shared" si="259"/>
        <v>#DIV/0!</v>
      </c>
      <c r="G3392" s="188" t="e">
        <f t="shared" si="259"/>
        <v>#DIV/0!</v>
      </c>
      <c r="H3392" s="188" t="e">
        <f t="shared" si="259"/>
        <v>#DIV/0!</v>
      </c>
      <c r="I3392" s="188">
        <f t="shared" si="259"/>
        <v>1.4087499999999999E-2</v>
      </c>
      <c r="J3392" s="188" t="e">
        <f t="shared" si="259"/>
        <v>#DIV/0!</v>
      </c>
      <c r="K3392" s="188" t="e">
        <f t="shared" si="259"/>
        <v>#DIV/0!</v>
      </c>
      <c r="L3392" s="188" t="e">
        <f t="shared" si="259"/>
        <v>#DIV/0!</v>
      </c>
      <c r="M3392" s="188" t="e">
        <f t="shared" si="259"/>
        <v>#DIV/0!</v>
      </c>
      <c r="N3392" s="188" t="e">
        <f t="shared" si="259"/>
        <v>#DIV/0!</v>
      </c>
      <c r="O3392" s="188" t="e">
        <f t="shared" si="259"/>
        <v>#DIV/0!</v>
      </c>
      <c r="P3392" s="188" t="e">
        <f t="shared" si="259"/>
        <v>#DIV/0!</v>
      </c>
      <c r="Q3392" s="188" t="e">
        <f t="shared" si="259"/>
        <v>#DIV/0!</v>
      </c>
      <c r="R3392" s="188" t="e">
        <f t="shared" si="259"/>
        <v>#DIV/0!</v>
      </c>
      <c r="S3392" s="188" t="e">
        <f t="shared" si="259"/>
        <v>#DIV/0!</v>
      </c>
      <c r="T3392" s="188" t="e">
        <f t="shared" si="259"/>
        <v>#DIV/0!</v>
      </c>
      <c r="U3392" s="188" t="e">
        <f t="shared" si="259"/>
        <v>#DIV/0!</v>
      </c>
      <c r="V3392" s="188" t="e">
        <f t="shared" si="259"/>
        <v>#DIV/0!</v>
      </c>
      <c r="W3392" s="188" t="e">
        <f t="shared" si="259"/>
        <v>#DIV/0!</v>
      </c>
      <c r="X3392" s="188" t="e">
        <f t="shared" si="259"/>
        <v>#DIV/0!</v>
      </c>
      <c r="Y3392" s="188"/>
      <c r="Z3392" s="404"/>
    </row>
    <row r="3393" spans="1:26" s="204" customFormat="1" x14ac:dyDescent="0.25">
      <c r="A3393" s="690"/>
      <c r="B3393" s="688"/>
      <c r="C3393" s="189" t="s">
        <v>445</v>
      </c>
      <c r="D3393" s="234">
        <f>D3392/'Summary (banks)'!$D$81</f>
        <v>0.3133006583727499</v>
      </c>
      <c r="E3393" s="230" t="e">
        <f>E3392/'Summary (banks)'!$E$81</f>
        <v>#DIV/0!</v>
      </c>
      <c r="F3393" s="230" t="e">
        <f>F3392/'Summary (banks)'!$F$81</f>
        <v>#DIV/0!</v>
      </c>
      <c r="G3393" s="230" t="e">
        <f>G3392/'Summary (banks)'!$G$81</f>
        <v>#DIV/0!</v>
      </c>
      <c r="H3393" s="230" t="e">
        <f>H3392/'Summary (banks)'!$H$81</f>
        <v>#DIV/0!</v>
      </c>
      <c r="I3393" s="230">
        <f>I3392/'Summary (banks)'!$I$81</f>
        <v>-0.89582649376231083</v>
      </c>
      <c r="J3393" s="230" t="e">
        <f>J3392/'Summary (banks)'!$J$81</f>
        <v>#DIV/0!</v>
      </c>
      <c r="K3393" s="230" t="e">
        <f>K3392/'Summary (banks)'!$K$81</f>
        <v>#DIV/0!</v>
      </c>
      <c r="L3393" s="230" t="e">
        <f>L3392/'Summary (banks)'!$L$81</f>
        <v>#DIV/0!</v>
      </c>
      <c r="M3393" s="230" t="e">
        <f>M3392/'Summary (banks)'!$M$81</f>
        <v>#DIV/0!</v>
      </c>
      <c r="N3393" s="230" t="e">
        <f>N3392/'Summary (banks)'!$N$81</f>
        <v>#DIV/0!</v>
      </c>
      <c r="O3393" s="230" t="e">
        <f>O3392/'Summary (banks)'!$O$81</f>
        <v>#DIV/0!</v>
      </c>
      <c r="P3393" s="230" t="e">
        <f>P3392/'Summary (banks)'!$P$81</f>
        <v>#DIV/0!</v>
      </c>
      <c r="Q3393" s="230" t="e">
        <f>Q3392/'Summary (banks)'!$Q$81</f>
        <v>#DIV/0!</v>
      </c>
      <c r="R3393" s="230" t="e">
        <f>R3392/'Summary (banks)'!$R$81</f>
        <v>#DIV/0!</v>
      </c>
      <c r="S3393" s="230" t="e">
        <f>S3392/'Summary (banks)'!$S$81</f>
        <v>#DIV/0!</v>
      </c>
      <c r="T3393" s="230" t="e">
        <f>T3392/'Summary (banks)'!$T$81</f>
        <v>#DIV/0!</v>
      </c>
      <c r="U3393" s="230" t="e">
        <f>U3392/'Summary (banks)'!$U$81</f>
        <v>#DIV/0!</v>
      </c>
      <c r="V3393" s="230" t="e">
        <f>V3392/'Summary (banks)'!$V$81</f>
        <v>#DIV/0!</v>
      </c>
      <c r="W3393" s="230" t="e">
        <f>W3392/'Summary (banks)'!$W$81</f>
        <v>#DIV/0!</v>
      </c>
      <c r="X3393" s="230" t="e">
        <f>X3392/'Summary (banks)'!$X$81</f>
        <v>#DIV/0!</v>
      </c>
      <c r="Z3393" s="397"/>
    </row>
    <row r="3394" spans="1:26" s="364" customFormat="1" x14ac:dyDescent="0.25">
      <c r="A3394" s="690"/>
      <c r="B3394" s="688"/>
      <c r="C3394" s="359" t="s">
        <v>446</v>
      </c>
      <c r="D3394" s="363">
        <f>D3392/'Summary (banks)'!$D$84</f>
        <v>0.24398137569169182</v>
      </c>
      <c r="E3394" s="264" t="e">
        <f>E3392/'Summary (banks)'!$E$84</f>
        <v>#DIV/0!</v>
      </c>
      <c r="F3394" s="264" t="e">
        <f>F3392/'Summary (banks)'!$F$84</f>
        <v>#DIV/0!</v>
      </c>
      <c r="G3394" s="264" t="e">
        <f>G3392/'Summary (banks)'!$G$84</f>
        <v>#DIV/0!</v>
      </c>
      <c r="H3394" s="264" t="e">
        <f>H3392/'Summary (banks)'!$H$84</f>
        <v>#DIV/0!</v>
      </c>
      <c r="I3394" s="264">
        <f>I3392/'Summary (banks)'!$I$84</f>
        <v>4.3927323190789558</v>
      </c>
      <c r="J3394" s="264" t="e">
        <f>J3392/'Summary (banks)'!$J$84</f>
        <v>#DIV/0!</v>
      </c>
      <c r="K3394" s="264" t="e">
        <f>K3392/'Summary (banks)'!$K$84</f>
        <v>#DIV/0!</v>
      </c>
      <c r="L3394" s="264" t="e">
        <f>L3392/'Summary (banks)'!$L$84</f>
        <v>#DIV/0!</v>
      </c>
      <c r="M3394" s="264" t="e">
        <f>M3392/'Summary (banks)'!$M$84</f>
        <v>#DIV/0!</v>
      </c>
      <c r="N3394" s="264" t="e">
        <f>N3392/'Summary (banks)'!$N$84</f>
        <v>#DIV/0!</v>
      </c>
      <c r="O3394" s="264" t="e">
        <f>O3392/'Summary (banks)'!$O$84</f>
        <v>#DIV/0!</v>
      </c>
      <c r="P3394" s="264" t="e">
        <f>P3392/'Summary (banks)'!$P$84</f>
        <v>#DIV/0!</v>
      </c>
      <c r="Q3394" s="264" t="e">
        <f>Q3392/'Summary (banks)'!$Q$84</f>
        <v>#DIV/0!</v>
      </c>
      <c r="R3394" s="264" t="e">
        <f>R3392/'Summary (banks)'!$R$84</f>
        <v>#DIV/0!</v>
      </c>
      <c r="S3394" s="264" t="e">
        <f>S3392/'Summary (banks)'!$S$84</f>
        <v>#DIV/0!</v>
      </c>
      <c r="T3394" s="264" t="e">
        <f>T3392/'Summary (banks)'!$T$84</f>
        <v>#DIV/0!</v>
      </c>
      <c r="U3394" s="264" t="e">
        <f>U3392/'Summary (banks)'!$U$84</f>
        <v>#DIV/0!</v>
      </c>
      <c r="V3394" s="264" t="e">
        <f>V3392/'Summary (banks)'!$V$84</f>
        <v>#DIV/0!</v>
      </c>
      <c r="W3394" s="264" t="e">
        <f>W3392/'Summary (banks)'!$W$84</f>
        <v>#DIV/0!</v>
      </c>
      <c r="X3394" s="264" t="e">
        <f>X3392/'Summary (banks)'!$X$84</f>
        <v>#DIV/0!</v>
      </c>
      <c r="Y3394" s="360"/>
      <c r="Z3394" s="397"/>
    </row>
    <row r="3395" spans="1:26" s="204" customFormat="1" ht="15.75" thickBot="1" x14ac:dyDescent="0.3">
      <c r="A3395" s="690"/>
      <c r="B3395" s="688"/>
      <c r="C3395" s="372" t="s">
        <v>447</v>
      </c>
      <c r="D3395" s="234">
        <f>D3392/'Summary (banks)'!$D$92</f>
        <v>0.33729127533688413</v>
      </c>
      <c r="E3395" s="230" t="e">
        <f>E3392/'Summary (banks)'!$E$86</f>
        <v>#DIV/0!</v>
      </c>
      <c r="F3395" s="230" t="e">
        <f>F3392/'Summary (banks)'!$F$86</f>
        <v>#DIV/0!</v>
      </c>
      <c r="G3395" s="230" t="e">
        <f>G3392/'Summary (banks)'!$G$86</f>
        <v>#DIV/0!</v>
      </c>
      <c r="H3395" s="230" t="e">
        <f>H3392/'Summary (banks)'!$H$86</f>
        <v>#DIV/0!</v>
      </c>
      <c r="I3395" s="230">
        <f>I3392/'Summary (banks)'!$I$86</f>
        <v>0.21813585466179161</v>
      </c>
      <c r="J3395" s="230" t="e">
        <f>J3392/'Summary (banks)'!$J$86</f>
        <v>#DIV/0!</v>
      </c>
      <c r="K3395" s="230" t="e">
        <f>K3392/'Summary (banks)'!$K$86</f>
        <v>#DIV/0!</v>
      </c>
      <c r="L3395" s="230" t="e">
        <f>L3392/'Summary (banks)'!$L$86</f>
        <v>#DIV/0!</v>
      </c>
      <c r="M3395" s="230" t="e">
        <f>M3392/'Summary (banks)'!$M$86</f>
        <v>#DIV/0!</v>
      </c>
      <c r="N3395" s="230" t="e">
        <f>N3392/'Summary (banks)'!$N$86</f>
        <v>#DIV/0!</v>
      </c>
      <c r="O3395" s="230" t="e">
        <f>O3392/'Summary (banks)'!$O$86</f>
        <v>#DIV/0!</v>
      </c>
      <c r="P3395" s="230" t="e">
        <f>P3392/'Summary (banks)'!$P$86</f>
        <v>#DIV/0!</v>
      </c>
      <c r="Q3395" s="230" t="e">
        <f>Q3392/'Summary (banks)'!$Q$86</f>
        <v>#DIV/0!</v>
      </c>
      <c r="R3395" s="230" t="e">
        <f>R3392/'Summary (banks)'!$R$86</f>
        <v>#DIV/0!</v>
      </c>
      <c r="S3395" s="230" t="e">
        <f>S3392/'Summary (banks)'!$S$86</f>
        <v>#DIV/0!</v>
      </c>
      <c r="T3395" s="230" t="e">
        <f>T3392/'Summary (banks)'!$T$86</f>
        <v>#DIV/0!</v>
      </c>
      <c r="U3395" s="230" t="e">
        <f>U3392/'Summary (banks)'!$U$86</f>
        <v>#DIV/0!</v>
      </c>
      <c r="V3395" s="230" t="e">
        <f>V3392/'Summary (banks)'!$V$86</f>
        <v>#DIV/0!</v>
      </c>
      <c r="W3395" s="230" t="e">
        <f>W3392/'Summary (banks)'!$W$86</f>
        <v>#DIV/0!</v>
      </c>
      <c r="X3395" s="230" t="e">
        <f>X3392/'Summary (banks)'!$X$86</f>
        <v>#DIV/0!</v>
      </c>
      <c r="Z3395" s="397"/>
    </row>
    <row r="3396" spans="1:26" s="230" customFormat="1" ht="15.75" thickBot="1" x14ac:dyDescent="0.3">
      <c r="A3396" s="690"/>
      <c r="B3396" s="688"/>
      <c r="C3396" s="201" t="s">
        <v>498</v>
      </c>
      <c r="D3396" s="201">
        <f t="shared" ref="D3396:X3396" si="260">D3379/D3376</f>
        <v>0.1111111111111111</v>
      </c>
      <c r="E3396" s="201" t="e">
        <f t="shared" si="260"/>
        <v>#DIV/0!</v>
      </c>
      <c r="F3396" s="201" t="e">
        <f t="shared" si="260"/>
        <v>#DIV/0!</v>
      </c>
      <c r="G3396" s="201" t="e">
        <f t="shared" si="260"/>
        <v>#DIV/0!</v>
      </c>
      <c r="H3396" s="201" t="e">
        <f t="shared" si="260"/>
        <v>#DIV/0!</v>
      </c>
      <c r="I3396" s="201">
        <f t="shared" si="260"/>
        <v>0.1111111111111111</v>
      </c>
      <c r="J3396" s="201" t="e">
        <f t="shared" si="260"/>
        <v>#DIV/0!</v>
      </c>
      <c r="K3396" s="201" t="e">
        <f t="shared" si="260"/>
        <v>#DIV/0!</v>
      </c>
      <c r="L3396" s="201" t="e">
        <f t="shared" si="260"/>
        <v>#DIV/0!</v>
      </c>
      <c r="M3396" s="201" t="e">
        <f t="shared" si="260"/>
        <v>#DIV/0!</v>
      </c>
      <c r="N3396" s="201" t="e">
        <f t="shared" si="260"/>
        <v>#DIV/0!</v>
      </c>
      <c r="O3396" s="201" t="e">
        <f t="shared" si="260"/>
        <v>#DIV/0!</v>
      </c>
      <c r="P3396" s="201" t="e">
        <f t="shared" si="260"/>
        <v>#DIV/0!</v>
      </c>
      <c r="Q3396" s="201" t="e">
        <f t="shared" si="260"/>
        <v>#DIV/0!</v>
      </c>
      <c r="R3396" s="201" t="e">
        <f t="shared" si="260"/>
        <v>#DIV/0!</v>
      </c>
      <c r="S3396" s="201" t="e">
        <f t="shared" si="260"/>
        <v>#DIV/0!</v>
      </c>
      <c r="T3396" s="201" t="e">
        <f t="shared" si="260"/>
        <v>#DIV/0!</v>
      </c>
      <c r="U3396" s="201" t="e">
        <f t="shared" si="260"/>
        <v>#DIV/0!</v>
      </c>
      <c r="V3396" s="201" t="e">
        <f t="shared" si="260"/>
        <v>#DIV/0!</v>
      </c>
      <c r="W3396" s="201" t="e">
        <f t="shared" si="260"/>
        <v>#DIV/0!</v>
      </c>
      <c r="X3396" s="201" t="e">
        <f t="shared" si="260"/>
        <v>#DIV/0!</v>
      </c>
      <c r="Y3396" s="201"/>
      <c r="Z3396" s="407"/>
    </row>
    <row r="3397" spans="1:26" s="230" customFormat="1" x14ac:dyDescent="0.25">
      <c r="A3397" s="690"/>
      <c r="B3397" s="688"/>
      <c r="C3397" s="382" t="s">
        <v>445</v>
      </c>
      <c r="D3397" s="230">
        <f>D3396/'Summary (banks)'!$D$94</f>
        <v>0.57536250740491057</v>
      </c>
      <c r="E3397" s="230" t="e">
        <f>E3396/'Summary (banks)'!$E$94</f>
        <v>#DIV/0!</v>
      </c>
      <c r="F3397" s="230" t="e">
        <f>F3396/'Summary (banks)'!$F$94</f>
        <v>#DIV/0!</v>
      </c>
      <c r="G3397" s="230" t="e">
        <f>G3396/'Summary (banks)'!$G$94</f>
        <v>#DIV/0!</v>
      </c>
      <c r="H3397" s="230" t="e">
        <f>H3396/'Summary (banks)'!$H$94</f>
        <v>#DIV/0!</v>
      </c>
      <c r="I3397" s="230">
        <f>I3396/'Summary (banks)'!$I$94</f>
        <v>-1.1154154811410222</v>
      </c>
      <c r="J3397" s="230" t="e">
        <f>J3396/'Summary (banks)'!$J$94</f>
        <v>#DIV/0!</v>
      </c>
      <c r="K3397" s="230" t="e">
        <f>K3396/'Summary (banks)'!$K$94</f>
        <v>#DIV/0!</v>
      </c>
      <c r="L3397" s="230" t="e">
        <f>L3396/'Summary (banks)'!$L$94</f>
        <v>#DIV/0!</v>
      </c>
      <c r="M3397" s="230" t="e">
        <f>M3396/'Summary (banks)'!$M$94</f>
        <v>#DIV/0!</v>
      </c>
      <c r="N3397" s="230" t="e">
        <f>N3396/'Summary (banks)'!$N$94</f>
        <v>#DIV/0!</v>
      </c>
      <c r="O3397" s="230" t="e">
        <f>O3396/'Summary (banks)'!$O$94</f>
        <v>#DIV/0!</v>
      </c>
      <c r="P3397" s="230" t="e">
        <f>P3396/'Summary (banks)'!$P$94</f>
        <v>#DIV/0!</v>
      </c>
      <c r="Q3397" s="230" t="e">
        <f>Q3396/'Summary (banks)'!$Q$94</f>
        <v>#DIV/0!</v>
      </c>
      <c r="R3397" s="230" t="e">
        <f>R3396/'Summary (banks)'!$R$94</f>
        <v>#DIV/0!</v>
      </c>
      <c r="S3397" s="230" t="e">
        <f>S3396/'Summary (banks)'!$S$94</f>
        <v>#DIV/0!</v>
      </c>
      <c r="T3397" s="230" t="e">
        <f>T3396/'Summary (banks)'!$T$94</f>
        <v>#DIV/0!</v>
      </c>
      <c r="U3397" s="230" t="e">
        <f>U3396/'Summary (banks)'!$U$94</f>
        <v>#DIV/0!</v>
      </c>
      <c r="V3397" s="230" t="e">
        <f>V3396/'Summary (banks)'!$V$94</f>
        <v>#DIV/0!</v>
      </c>
      <c r="W3397" s="230" t="e">
        <f>W3396/'Summary (banks)'!$W$94</f>
        <v>#DIV/0!</v>
      </c>
      <c r="X3397" s="230" t="e">
        <f>X3396/'Summary (banks)'!$X$94</f>
        <v>#DIV/0!</v>
      </c>
      <c r="Z3397" s="399"/>
    </row>
    <row r="3398" spans="1:26" s="386" customFormat="1" x14ac:dyDescent="0.25">
      <c r="A3398" s="690"/>
      <c r="B3398" s="688"/>
      <c r="C3398" s="383" t="s">
        <v>446</v>
      </c>
      <c r="D3398" s="264">
        <f>D3396/'Summary (banks)'!$D$97</f>
        <v>0.42083234320162005</v>
      </c>
      <c r="E3398" s="264" t="e">
        <f>E3396/'Summary (banks)'!$E$97</f>
        <v>#DIV/0!</v>
      </c>
      <c r="F3398" s="264" t="e">
        <f>F3396/'Summary (banks)'!$F$97</f>
        <v>#DIV/0!</v>
      </c>
      <c r="G3398" s="264" t="e">
        <f>G3396/'Summary (banks)'!$G$97</f>
        <v>#DIV/0!</v>
      </c>
      <c r="H3398" s="264" t="e">
        <f>H3396/'Summary (banks)'!$H$97</f>
        <v>#DIV/0!</v>
      </c>
      <c r="I3398" s="264">
        <f>I3396/'Summary (banks)'!$I$97</f>
        <v>4.4788011695906516</v>
      </c>
      <c r="J3398" s="264" t="e">
        <f>J3396/'Summary (banks)'!$J$97</f>
        <v>#DIV/0!</v>
      </c>
      <c r="K3398" s="264" t="e">
        <f>K3396/'Summary (banks)'!$K$97</f>
        <v>#DIV/0!</v>
      </c>
      <c r="L3398" s="264" t="e">
        <f>L3396/'Summary (banks)'!$L$97</f>
        <v>#DIV/0!</v>
      </c>
      <c r="M3398" s="264" t="e">
        <f>M3396/'Summary (banks)'!$M$97</f>
        <v>#DIV/0!</v>
      </c>
      <c r="N3398" s="264" t="e">
        <f>N3396/'Summary (banks)'!$N$97</f>
        <v>#DIV/0!</v>
      </c>
      <c r="O3398" s="264" t="e">
        <f>O3396/'Summary (banks)'!$O$97</f>
        <v>#DIV/0!</v>
      </c>
      <c r="P3398" s="264" t="e">
        <f>P3396/'Summary (banks)'!$P$97</f>
        <v>#DIV/0!</v>
      </c>
      <c r="Q3398" s="264" t="e">
        <f>Q3396/'Summary (banks)'!$Q$97</f>
        <v>#DIV/0!</v>
      </c>
      <c r="R3398" s="264" t="e">
        <f>R3396/'Summary (banks)'!$R$97</f>
        <v>#DIV/0!</v>
      </c>
      <c r="S3398" s="264" t="e">
        <f>S3396/'Summary (banks)'!$S$97</f>
        <v>#DIV/0!</v>
      </c>
      <c r="T3398" s="264" t="e">
        <f>T3396/'Summary (banks)'!$T$97</f>
        <v>#DIV/0!</v>
      </c>
      <c r="U3398" s="264" t="e">
        <f>U3396/'Summary (banks)'!$U$97</f>
        <v>#DIV/0!</v>
      </c>
      <c r="V3398" s="264" t="e">
        <f>V3396/'Summary (banks)'!$V$97</f>
        <v>#DIV/0!</v>
      </c>
      <c r="W3398" s="264" t="e">
        <f>W3396/'Summary (banks)'!$W$97</f>
        <v>#DIV/0!</v>
      </c>
      <c r="X3398" s="264" t="e">
        <f>X3396/'Summary (banks)'!$X$97</f>
        <v>#DIV/0!</v>
      </c>
      <c r="Y3398" s="264"/>
      <c r="Z3398" s="399"/>
    </row>
    <row r="3399" spans="1:26" s="230" customFormat="1" x14ac:dyDescent="0.25">
      <c r="A3399" s="690"/>
      <c r="B3399" s="688"/>
      <c r="C3399" s="385" t="s">
        <v>447</v>
      </c>
      <c r="D3399" s="230">
        <f>D3396/'Summary (banks)'!$D$105</f>
        <v>0.51215738098562968</v>
      </c>
      <c r="E3399" s="230" t="e">
        <f>E3396/'Summary (banks)'!$E$99</f>
        <v>#DIV/0!</v>
      </c>
      <c r="F3399" s="230" t="e">
        <f>F3396/'Summary (banks)'!$F$99</f>
        <v>#DIV/0!</v>
      </c>
      <c r="G3399" s="230" t="e">
        <f>G3396/'Summary (banks)'!$G$99</f>
        <v>#DIV/0!</v>
      </c>
      <c r="H3399" s="230" t="e">
        <f>H3396/'Summary (banks)'!$H$99</f>
        <v>#DIV/0!</v>
      </c>
      <c r="I3399" s="230">
        <f>I3396/'Summary (banks)'!$I$99</f>
        <v>0.60034531789559209</v>
      </c>
      <c r="J3399" s="230" t="e">
        <f>J3396/'Summary (banks)'!$J$99</f>
        <v>#DIV/0!</v>
      </c>
      <c r="K3399" s="230" t="e">
        <f>K3396/'Summary (banks)'!$K$99</f>
        <v>#DIV/0!</v>
      </c>
      <c r="L3399" s="230" t="e">
        <f>L3396/'Summary (banks)'!$L$99</f>
        <v>#DIV/0!</v>
      </c>
      <c r="M3399" s="230" t="e">
        <f>M3396/'Summary (banks)'!$M$99</f>
        <v>#DIV/0!</v>
      </c>
      <c r="N3399" s="230" t="e">
        <f>N3396/'Summary (banks)'!$N$99</f>
        <v>#DIV/0!</v>
      </c>
      <c r="O3399" s="230" t="e">
        <f>O3396/'Summary (banks)'!$O$99</f>
        <v>#DIV/0!</v>
      </c>
      <c r="P3399" s="230" t="e">
        <f>P3396/'Summary (banks)'!$P$99</f>
        <v>#DIV/0!</v>
      </c>
      <c r="Q3399" s="230" t="e">
        <f>Q3396/'Summary (banks)'!$Q$99</f>
        <v>#DIV/0!</v>
      </c>
      <c r="R3399" s="230" t="e">
        <f>R3396/'Summary (banks)'!$R$99</f>
        <v>#DIV/0!</v>
      </c>
      <c r="S3399" s="230" t="e">
        <f>S3396/'Summary (banks)'!$S$99</f>
        <v>#DIV/0!</v>
      </c>
      <c r="T3399" s="230" t="e">
        <f>T3396/'Summary (banks)'!$T$99</f>
        <v>#DIV/0!</v>
      </c>
      <c r="U3399" s="230" t="e">
        <f>U3396/'Summary (banks)'!$U$99</f>
        <v>#DIV/0!</v>
      </c>
      <c r="V3399" s="230" t="e">
        <f>V3396/'Summary (banks)'!$V$99</f>
        <v>#DIV/0!</v>
      </c>
      <c r="W3399" s="230" t="e">
        <f>W3396/'Summary (banks)'!$W$99</f>
        <v>#DIV/0!</v>
      </c>
      <c r="X3399" s="230" t="e">
        <f>X3396/'Summary (banks)'!$X$99</f>
        <v>#DIV/0!</v>
      </c>
      <c r="Z3399" s="399"/>
    </row>
    <row r="3400" spans="1:26" s="51" customFormat="1" ht="15.75" thickBot="1" x14ac:dyDescent="0.3">
      <c r="A3400" s="422"/>
      <c r="B3400" s="423"/>
      <c r="C3400" s="424"/>
      <c r="D3400" s="425"/>
      <c r="E3400" s="426"/>
      <c r="F3400" s="426"/>
      <c r="G3400" s="426"/>
      <c r="H3400" s="426"/>
      <c r="I3400" s="426"/>
      <c r="J3400" s="426"/>
      <c r="K3400" s="426"/>
      <c r="L3400" s="426"/>
      <c r="M3400" s="426"/>
      <c r="N3400" s="426"/>
      <c r="O3400" s="426"/>
      <c r="P3400" s="426"/>
      <c r="Q3400" s="426"/>
      <c r="R3400" s="426"/>
      <c r="S3400" s="426"/>
      <c r="T3400" s="426"/>
      <c r="U3400" s="426"/>
      <c r="V3400" s="426"/>
      <c r="W3400" s="426"/>
      <c r="X3400" s="426"/>
      <c r="Y3400" s="97"/>
      <c r="Z3400" s="97"/>
    </row>
    <row r="3401" spans="1:26" s="204" customFormat="1" ht="15.75" thickBot="1" x14ac:dyDescent="0.3">
      <c r="A3401" s="682" t="s">
        <v>40</v>
      </c>
      <c r="B3401" s="684" t="s">
        <v>331</v>
      </c>
      <c r="C3401" s="188" t="s">
        <v>2</v>
      </c>
      <c r="D3401" s="203">
        <f>SUM(E3401:X3401)</f>
        <v>664.39200000000005</v>
      </c>
      <c r="E3401" s="203"/>
      <c r="F3401" s="203"/>
      <c r="G3401" s="203"/>
      <c r="H3401" s="203"/>
      <c r="I3401" s="203"/>
      <c r="J3401" s="188">
        <f>'BNP Paribas'!C53</f>
        <v>28</v>
      </c>
      <c r="K3401" s="188">
        <f>'Crédit Agricole'!C38</f>
        <v>1</v>
      </c>
      <c r="L3401" s="188">
        <f>'Société Générale'!C69</f>
        <v>38</v>
      </c>
      <c r="M3401" s="188">
        <f>'BPCE group'!C52</f>
        <v>1</v>
      </c>
      <c r="N3401" s="188">
        <f>'Crédit Mutuel'!C17</f>
        <v>0</v>
      </c>
      <c r="O3401" s="188"/>
      <c r="P3401" s="188"/>
      <c r="Q3401" s="188"/>
      <c r="R3401" s="188">
        <f>ING!E32</f>
        <v>13</v>
      </c>
      <c r="S3401" s="188"/>
      <c r="T3401" s="188">
        <f>Unicredit!D155</f>
        <v>27</v>
      </c>
      <c r="U3401" s="188">
        <f>'Intesa Sao'!D71</f>
        <v>556.39200000000005</v>
      </c>
      <c r="V3401" s="188"/>
      <c r="W3401" s="188"/>
      <c r="X3401" s="188"/>
      <c r="Y3401" s="188"/>
      <c r="Z3401" s="404"/>
    </row>
    <row r="3402" spans="1:26" s="23" customFormat="1" x14ac:dyDescent="0.25">
      <c r="A3402" s="683"/>
      <c r="B3402" s="685"/>
      <c r="C3402" s="189" t="s">
        <v>333</v>
      </c>
      <c r="D3402" s="230">
        <f>D3401/'Summary (banks)'!$D$3</f>
        <v>1.3603232853091117E-3</v>
      </c>
      <c r="E3402" s="230">
        <f>E3401/'Summary (banks)'!$E$3</f>
        <v>0</v>
      </c>
      <c r="F3402" s="230">
        <f>F3401/'Summary (banks)'!$F$3</f>
        <v>0</v>
      </c>
      <c r="G3402" s="230">
        <f>G3401/'Summary (banks)'!$G$3</f>
        <v>0</v>
      </c>
      <c r="H3402" s="230">
        <f>H3401/'Summary (banks)'!$H$3</f>
        <v>0</v>
      </c>
      <c r="I3402" s="230">
        <f>I3401/'Summary (banks)'!$I$3</f>
        <v>0</v>
      </c>
      <c r="J3402" s="230">
        <f>J3401/'Summary (banks)'!$J$3</f>
        <v>6.5210303227910009E-4</v>
      </c>
      <c r="K3402" s="230">
        <f>K3401/'Summary (banks)'!$K$3</f>
        <v>3.0839449824215136E-5</v>
      </c>
      <c r="L3402" s="230">
        <f>L3401/'Summary (banks)'!$L$3</f>
        <v>1.4818858947861014E-3</v>
      </c>
      <c r="M3402" s="230">
        <f>M3401/'Summary (banks)'!$M$3</f>
        <v>4.1904123365739191E-5</v>
      </c>
      <c r="N3402" s="230">
        <f>N3401/'Summary (banks)'!$N$3</f>
        <v>0</v>
      </c>
      <c r="O3402" s="230">
        <f>O3401/'Summary (banks)'!$O$3</f>
        <v>0</v>
      </c>
      <c r="P3402" s="230">
        <f>P3401/'Summary (banks)'!$P$3</f>
        <v>0</v>
      </c>
      <c r="Q3402" s="230">
        <f>Q3401/'Summary (banks)'!$Q$3</f>
        <v>0</v>
      </c>
      <c r="R3402" s="230">
        <f>R3401/'Summary (banks)'!$R$3</f>
        <v>7.6157000585823083E-4</v>
      </c>
      <c r="S3402" s="230">
        <f>S3401/'Summary (banks)'!$S$3</f>
        <v>0</v>
      </c>
      <c r="T3402" s="230">
        <f>T3401/'Summary (banks)'!$T$3</f>
        <v>1.2660130725696515E-3</v>
      </c>
      <c r="U3402" s="230">
        <f>U3401/'Summary (banks)'!$U$3</f>
        <v>2.3521789230661984E-2</v>
      </c>
      <c r="V3402" s="230">
        <f>V3401/'Summary (banks)'!$V$3</f>
        <v>0</v>
      </c>
      <c r="W3402" s="230">
        <f>W3401/'Summary (banks)'!$W$3</f>
        <v>0</v>
      </c>
      <c r="X3402" s="230">
        <f>X3401/'Summary (banks)'!$X$3</f>
        <v>0</v>
      </c>
      <c r="Y3402" s="204"/>
      <c r="Z3402" s="397"/>
    </row>
    <row r="3403" spans="1:26" s="360" customFormat="1" ht="15.75" thickBot="1" x14ac:dyDescent="0.3">
      <c r="A3403" s="683"/>
      <c r="B3403" s="685"/>
      <c r="C3403" s="359" t="s">
        <v>334</v>
      </c>
      <c r="D3403" s="264">
        <f>D3401/'Summary (banks)'!$D$7</f>
        <v>2.5916458252370224E-3</v>
      </c>
      <c r="E3403" s="264">
        <f>E3401/'Summary (banks)'!$E$7</f>
        <v>0</v>
      </c>
      <c r="F3403" s="264">
        <f>F3401/'Summary (banks)'!$F$7</f>
        <v>0</v>
      </c>
      <c r="G3403" s="264">
        <f>G3401/'Summary (banks)'!$G$7</f>
        <v>0</v>
      </c>
      <c r="H3403" s="264">
        <f>H3401/'Summary (banks)'!$H$7</f>
        <v>0</v>
      </c>
      <c r="I3403" s="264">
        <f>I3401/'Summary (banks)'!$I$7</f>
        <v>0</v>
      </c>
      <c r="J3403" s="264">
        <f>J3401/'Summary (banks)'!$J$7</f>
        <v>9.7789264135787388E-4</v>
      </c>
      <c r="K3403" s="264">
        <f>K3401/'Summary (banks)'!$K$7</f>
        <v>1.1285407967498025E-4</v>
      </c>
      <c r="L3403" s="264">
        <f>L3401/'Summary (banks)'!$L$7</f>
        <v>2.8052561641813082E-3</v>
      </c>
      <c r="M3403" s="264">
        <f>M3401/'Summary (banks)'!$M$7</f>
        <v>2.1070375052675939E-4</v>
      </c>
      <c r="N3403" s="264">
        <f>N3401/'Summary (banks)'!$N$7</f>
        <v>0</v>
      </c>
      <c r="O3403" s="264">
        <f>O3401/'Summary (banks)'!$O$7</f>
        <v>0</v>
      </c>
      <c r="P3403" s="264">
        <f>P3401/'Summary (banks)'!$P$7</f>
        <v>0</v>
      </c>
      <c r="Q3403" s="264">
        <f>Q3401/'Summary (banks)'!$Q$7</f>
        <v>0</v>
      </c>
      <c r="R3403" s="264">
        <f>R3401/'Summary (banks)'!$R$7</f>
        <v>1.1149228130360206E-3</v>
      </c>
      <c r="S3403" s="264">
        <f>S3401/'Summary (banks)'!$S$7</f>
        <v>0</v>
      </c>
      <c r="T3403" s="264">
        <f>T3401/'Summary (banks)'!$T$7</f>
        <v>2.2360657698165748E-3</v>
      </c>
      <c r="U3403" s="264">
        <f>U3401/'Summary (banks)'!$U$7</f>
        <v>0.12845917195283141</v>
      </c>
      <c r="V3403" s="264">
        <f>V3401/'Summary (banks)'!$V$7</f>
        <v>0</v>
      </c>
      <c r="W3403" s="264">
        <f>W3401/'Summary (banks)'!$W$7</f>
        <v>0</v>
      </c>
      <c r="X3403" s="264">
        <f>X3401/'Summary (banks)'!$X$7</f>
        <v>0</v>
      </c>
      <c r="Z3403" s="397"/>
    </row>
    <row r="3404" spans="1:26" s="204" customFormat="1" ht="15.75" thickBot="1" x14ac:dyDescent="0.3">
      <c r="A3404" s="683"/>
      <c r="B3404" s="685"/>
      <c r="C3404" s="188" t="s">
        <v>6</v>
      </c>
      <c r="D3404" s="203">
        <f>SUM(E3404:X3404)</f>
        <v>269.55100000000004</v>
      </c>
      <c r="E3404" s="203"/>
      <c r="F3404" s="203"/>
      <c r="G3404" s="203"/>
      <c r="H3404" s="203"/>
      <c r="I3404" s="203"/>
      <c r="J3404" s="188">
        <f>'BNP Paribas'!E53</f>
        <v>9</v>
      </c>
      <c r="K3404" s="188">
        <f>'Crédit Agricole'!E38</f>
        <v>0</v>
      </c>
      <c r="L3404" s="188">
        <f>'Société Générale'!E69</f>
        <v>25</v>
      </c>
      <c r="M3404" s="188">
        <f>'BPCE group'!E52</f>
        <v>0</v>
      </c>
      <c r="N3404" s="188">
        <f>'Crédit Mutuel'!E17</f>
        <v>-1</v>
      </c>
      <c r="O3404" s="188"/>
      <c r="P3404" s="188"/>
      <c r="Q3404" s="188"/>
      <c r="R3404" s="188">
        <f>ING!G32</f>
        <v>8</v>
      </c>
      <c r="S3404" s="188"/>
      <c r="T3404" s="188">
        <f>Unicredit!F155</f>
        <v>9</v>
      </c>
      <c r="U3404" s="188">
        <f>'Intesa Sao'!F71</f>
        <v>219.55100000000002</v>
      </c>
      <c r="V3404" s="188"/>
      <c r="W3404" s="188"/>
      <c r="X3404" s="188"/>
      <c r="Y3404" s="188"/>
      <c r="Z3404" s="404"/>
    </row>
    <row r="3405" spans="1:26" s="23" customFormat="1" x14ac:dyDescent="0.25">
      <c r="A3405" s="683"/>
      <c r="B3405" s="685"/>
      <c r="C3405" s="189" t="s">
        <v>335</v>
      </c>
      <c r="D3405" s="230">
        <f>D3404/'Summary (banks)'!$D$29</f>
        <v>2.8578718644184952E-3</v>
      </c>
      <c r="E3405" s="230">
        <f>E3404/'Summary (banks)'!$E$29</f>
        <v>0</v>
      </c>
      <c r="F3405" s="230">
        <f>F3404/'Summary (banks)'!$F$29</f>
        <v>0</v>
      </c>
      <c r="G3405" s="230">
        <f>G3404/'Summary (banks)'!$G$29</f>
        <v>0</v>
      </c>
      <c r="H3405" s="230">
        <f>H3404/'Summary (banks)'!$H$29</f>
        <v>0</v>
      </c>
      <c r="I3405" s="230">
        <f>I3404/'Summary (banks)'!$I$29</f>
        <v>0</v>
      </c>
      <c r="J3405" s="230">
        <f>J3404/'Summary (banks)'!$J$29</f>
        <v>9.1930541368743612E-4</v>
      </c>
      <c r="K3405" s="230">
        <f>K3404/'Summary (banks)'!$K$29</f>
        <v>0</v>
      </c>
      <c r="L3405" s="230">
        <f>L3404/'Summary (banks)'!$L$29</f>
        <v>4.0909834724267716E-3</v>
      </c>
      <c r="M3405" s="230">
        <f>M3404/'Summary (banks)'!$M$29</f>
        <v>0</v>
      </c>
      <c r="N3405" s="230">
        <f>N3404/'Summary (banks)'!$N$29</f>
        <v>-1.3574046423238766E-4</v>
      </c>
      <c r="O3405" s="230">
        <f>O3404/'Summary (banks)'!$O$29</f>
        <v>0</v>
      </c>
      <c r="P3405" s="230">
        <f>P3404/'Summary (banks)'!$P$29</f>
        <v>0</v>
      </c>
      <c r="Q3405" s="230">
        <f>Q3404/'Summary (banks)'!$Q$29</f>
        <v>0</v>
      </c>
      <c r="R3405" s="230">
        <f>R3404/'Summary (banks)'!$R$29</f>
        <v>1.2472715933894605E-3</v>
      </c>
      <c r="S3405" s="230">
        <f>S3404/'Summary (banks)'!$S$29</f>
        <v>0</v>
      </c>
      <c r="T3405" s="230">
        <f>T3404/'Summary (banks)'!$T$29</f>
        <v>4.2261616309602979E-3</v>
      </c>
      <c r="U3405" s="230">
        <f>U3404/'Summary (banks)'!$U$29</f>
        <v>2.7880405478681081E-2</v>
      </c>
      <c r="V3405" s="230">
        <f>V3404/'Summary (banks)'!$V$29</f>
        <v>0</v>
      </c>
      <c r="W3405" s="230">
        <f>W3404/'Summary (banks)'!$W$29</f>
        <v>0</v>
      </c>
      <c r="X3405" s="230">
        <f>X3404/'Summary (banks)'!$X$29</f>
        <v>0</v>
      </c>
      <c r="Y3405" s="204"/>
      <c r="Z3405" s="397"/>
    </row>
    <row r="3406" spans="1:26" s="360" customFormat="1" ht="15.75" thickBot="1" x14ac:dyDescent="0.3">
      <c r="A3406" s="683"/>
      <c r="B3406" s="685"/>
      <c r="C3406" s="359" t="s">
        <v>336</v>
      </c>
      <c r="D3406" s="264">
        <f>D3404/'Summary (banks)'!$D$33</f>
        <v>3.9823903152895052E-3</v>
      </c>
      <c r="E3406" s="264">
        <f>E3404/'Summary (banks)'!$E$33</f>
        <v>0</v>
      </c>
      <c r="F3406" s="264">
        <f>F3404/'Summary (banks)'!$F$33</f>
        <v>0</v>
      </c>
      <c r="G3406" s="264">
        <f>G3404/'Summary (banks)'!$G$33</f>
        <v>0</v>
      </c>
      <c r="H3406" s="264">
        <f>H3404/'Summary (banks)'!$H$33</f>
        <v>0</v>
      </c>
      <c r="I3406" s="264">
        <f>I3404/'Summary (banks)'!$I$33</f>
        <v>0</v>
      </c>
      <c r="J3406" s="264">
        <f>J3404/'Summary (banks)'!$J$33</f>
        <v>1.1472275334608031E-3</v>
      </c>
      <c r="K3406" s="264">
        <f>K3404/'Summary (banks)'!$K$33</f>
        <v>0</v>
      </c>
      <c r="L3406" s="264">
        <f>L3404/'Summary (banks)'!$L$33</f>
        <v>5.6078959174517724E-3</v>
      </c>
      <c r="M3406" s="264">
        <f>M3404/'Summary (banks)'!$M$33</f>
        <v>0</v>
      </c>
      <c r="N3406" s="264">
        <f>N3404/'Summary (banks)'!$N$33</f>
        <v>-1.0235414534288639E-3</v>
      </c>
      <c r="O3406" s="264">
        <f>O3404/'Summary (banks)'!$O$33</f>
        <v>0</v>
      </c>
      <c r="P3406" s="264">
        <f>P3404/'Summary (banks)'!$P$33</f>
        <v>0</v>
      </c>
      <c r="Q3406" s="264">
        <f>Q3404/'Summary (banks)'!$Q$33</f>
        <v>0</v>
      </c>
      <c r="R3406" s="264">
        <f>R3404/'Summary (banks)'!$R$33</f>
        <v>1.4939309056956115E-3</v>
      </c>
      <c r="S3406" s="264">
        <f>S3404/'Summary (banks)'!$S$33</f>
        <v>0</v>
      </c>
      <c r="T3406" s="264">
        <f>T3404/'Summary (banks)'!$T$33</f>
        <v>3.2091945563502483E-3</v>
      </c>
      <c r="U3406" s="264">
        <f>U3404/'Summary (banks)'!$U$33</f>
        <v>0.11476388438042161</v>
      </c>
      <c r="V3406" s="264">
        <f>V3404/'Summary (banks)'!$V$33</f>
        <v>0</v>
      </c>
      <c r="W3406" s="264">
        <f>W3404/'Summary (banks)'!$W$33</f>
        <v>0</v>
      </c>
      <c r="X3406" s="264">
        <f>X3404/'Summary (banks)'!$X$33</f>
        <v>0</v>
      </c>
      <c r="Z3406" s="397"/>
    </row>
    <row r="3407" spans="1:26" s="204" customFormat="1" ht="15.75" thickBot="1" x14ac:dyDescent="0.3">
      <c r="A3407" s="683"/>
      <c r="B3407" s="685"/>
      <c r="C3407" s="188" t="s">
        <v>400</v>
      </c>
      <c r="D3407" s="203">
        <f>SUM(E3407:X3407)</f>
        <v>63.540000000000006</v>
      </c>
      <c r="E3407" s="203"/>
      <c r="F3407" s="203"/>
      <c r="G3407" s="203"/>
      <c r="H3407" s="203"/>
      <c r="I3407" s="203"/>
      <c r="J3407" s="188">
        <f>'BNP Paribas'!F53</f>
        <v>2</v>
      </c>
      <c r="K3407" s="188">
        <f>'Crédit Agricole'!F38</f>
        <v>0</v>
      </c>
      <c r="L3407" s="188">
        <f>'Société Générale'!F69</f>
        <v>7</v>
      </c>
      <c r="M3407" s="188">
        <f>'BPCE group'!F52</f>
        <v>0</v>
      </c>
      <c r="N3407" s="188">
        <f>'Crédit Mutuel'!F17</f>
        <v>0</v>
      </c>
      <c r="O3407" s="188"/>
      <c r="P3407" s="188"/>
      <c r="Q3407" s="188"/>
      <c r="R3407" s="188">
        <f>ING!H32</f>
        <v>2</v>
      </c>
      <c r="S3407" s="188"/>
      <c r="T3407" s="188">
        <f>Unicredit!G155</f>
        <v>3</v>
      </c>
      <c r="U3407" s="188">
        <f>'Intesa Sao'!G71</f>
        <v>49.540000000000006</v>
      </c>
      <c r="V3407" s="188"/>
      <c r="W3407" s="188"/>
      <c r="X3407" s="188"/>
      <c r="Y3407" s="188"/>
      <c r="Z3407" s="404"/>
    </row>
    <row r="3408" spans="1:26" s="23" customFormat="1" x14ac:dyDescent="0.25">
      <c r="A3408" s="683"/>
      <c r="B3408" s="685"/>
      <c r="C3408" s="189" t="s">
        <v>401</v>
      </c>
      <c r="D3408" s="230">
        <f>D3407/'Summary (banks)'!$D$42</f>
        <v>2.2776329270904781E-3</v>
      </c>
      <c r="E3408" s="230">
        <f>E3407/'Summary (banks)'!$E$42</f>
        <v>0</v>
      </c>
      <c r="F3408" s="230">
        <f>F3407/'Summary (banks)'!$F$42</f>
        <v>0</v>
      </c>
      <c r="G3408" s="230">
        <f>G3407/'Summary (banks)'!$G$42</f>
        <v>0</v>
      </c>
      <c r="H3408" s="230">
        <f>H3407/'Summary (banks)'!$H$42</f>
        <v>0</v>
      </c>
      <c r="I3408" s="230">
        <f>I3407/'Summary (banks)'!$I$42</f>
        <v>0</v>
      </c>
      <c r="J3408" s="230">
        <f>J3407/'Summary (banks)'!$J$42</f>
        <v>5.9970014992503744E-4</v>
      </c>
      <c r="K3408" s="230">
        <f>K3407/'Summary (banks)'!$K$42</f>
        <v>0</v>
      </c>
      <c r="L3408" s="230">
        <f>L3407/'Summary (banks)'!$L$42</f>
        <v>4.0887850467289715E-3</v>
      </c>
      <c r="M3408" s="230">
        <f>M3407/'Summary (banks)'!$M$42</f>
        <v>0</v>
      </c>
      <c r="N3408" s="230">
        <f>N3407/'Summary (banks)'!$N$42</f>
        <v>0</v>
      </c>
      <c r="O3408" s="230">
        <f>O3407/'Summary (banks)'!$O$42</f>
        <v>0</v>
      </c>
      <c r="P3408" s="230">
        <f>P3407/'Summary (banks)'!$P$42</f>
        <v>0</v>
      </c>
      <c r="Q3408" s="230">
        <f>Q3407/'Summary (banks)'!$Q$42</f>
        <v>0</v>
      </c>
      <c r="R3408" s="230">
        <f>R3407/'Summary (banks)'!$R$42</f>
        <v>1.1883541295306002E-3</v>
      </c>
      <c r="S3408" s="230">
        <f>S3407/'Summary (banks)'!$S$42</f>
        <v>0</v>
      </c>
      <c r="T3408" s="230">
        <f>T3407/'Summary (banks)'!$T$42</f>
        <v>3.5965185700242153E-2</v>
      </c>
      <c r="U3408" s="230">
        <f>U3407/'Summary (banks)'!$U$42</f>
        <v>3.5265007203913463E-2</v>
      </c>
      <c r="V3408" s="230">
        <f>V3407/'Summary (banks)'!$V$42</f>
        <v>0</v>
      </c>
      <c r="W3408" s="230">
        <f>W3407/'Summary (banks)'!$W$42</f>
        <v>0</v>
      </c>
      <c r="X3408" s="230">
        <f>X3407/'Summary (banks)'!$X$42</f>
        <v>0</v>
      </c>
      <c r="Y3408" s="204"/>
      <c r="Z3408" s="397"/>
    </row>
    <row r="3409" spans="1:26" s="360" customFormat="1" ht="15.75" thickBot="1" x14ac:dyDescent="0.3">
      <c r="A3409" s="683"/>
      <c r="B3409" s="685"/>
      <c r="C3409" s="359" t="s">
        <v>402</v>
      </c>
      <c r="D3409" s="264">
        <f>D3407/'Summary (banks)'!$D$46</f>
        <v>3.4095050725658654E-3</v>
      </c>
      <c r="E3409" s="264">
        <f>E3407/'Summary (banks)'!$E$46</f>
        <v>0</v>
      </c>
      <c r="F3409" s="264">
        <f>F3407/'Summary (banks)'!$F$46</f>
        <v>0</v>
      </c>
      <c r="G3409" s="264">
        <f>G3407/'Summary (banks)'!$G$46</f>
        <v>0</v>
      </c>
      <c r="H3409" s="264">
        <f>H3407/'Summary (banks)'!$H$46</f>
        <v>0</v>
      </c>
      <c r="I3409" s="264">
        <f>I3407/'Summary (banks)'!$I$46</f>
        <v>0</v>
      </c>
      <c r="J3409" s="264">
        <f>J3407/'Summary (banks)'!$J$46</f>
        <v>9.2721372276309685E-4</v>
      </c>
      <c r="K3409" s="264">
        <f>K3407/'Summary (banks)'!$K$46</f>
        <v>0</v>
      </c>
      <c r="L3409" s="264">
        <f>L3407/'Summary (banks)'!$L$46</f>
        <v>6.183745583038869E-3</v>
      </c>
      <c r="M3409" s="264">
        <f>M3407/'Summary (banks)'!$M$46</f>
        <v>0</v>
      </c>
      <c r="N3409" s="264">
        <f>N3407/'Summary (banks)'!$N$46</f>
        <v>0</v>
      </c>
      <c r="O3409" s="264">
        <f>O3407/'Summary (banks)'!$O$46</f>
        <v>0</v>
      </c>
      <c r="P3409" s="264">
        <f>P3407/'Summary (banks)'!$P$46</f>
        <v>0</v>
      </c>
      <c r="Q3409" s="264">
        <f>Q3407/'Summary (banks)'!$Q$46</f>
        <v>0</v>
      </c>
      <c r="R3409" s="264">
        <f>R3407/'Summary (banks)'!$R$46</f>
        <v>1.5748031496062992E-3</v>
      </c>
      <c r="S3409" s="264">
        <f>S3407/'Summary (banks)'!$S$46</f>
        <v>0</v>
      </c>
      <c r="T3409" s="264">
        <f>T3407/'Summary (banks)'!$T$46</f>
        <v>1.3360172435292231E-2</v>
      </c>
      <c r="U3409" s="264">
        <f>U3407/'Summary (banks)'!$U$46</f>
        <v>0.13448909617572077</v>
      </c>
      <c r="V3409" s="264">
        <f>V3407/'Summary (banks)'!$V$46</f>
        <v>0</v>
      </c>
      <c r="W3409" s="264">
        <f>W3407/'Summary (banks)'!$W$46</f>
        <v>0</v>
      </c>
      <c r="X3409" s="264">
        <f>X3407/'Summary (banks)'!$X$46</f>
        <v>0</v>
      </c>
      <c r="Z3409" s="397"/>
    </row>
    <row r="3410" spans="1:26" s="204" customFormat="1" ht="15.75" thickBot="1" x14ac:dyDescent="0.3">
      <c r="A3410" s="683"/>
      <c r="B3410" s="685"/>
      <c r="C3410" s="188" t="s">
        <v>3</v>
      </c>
      <c r="D3410" s="188">
        <f>SUM(E3410:X3410)</f>
        <v>5142</v>
      </c>
      <c r="E3410" s="188"/>
      <c r="F3410" s="188"/>
      <c r="G3410" s="188"/>
      <c r="H3410" s="188"/>
      <c r="I3410" s="188"/>
      <c r="J3410" s="188">
        <f>'BNP Paribas'!D53</f>
        <v>170</v>
      </c>
      <c r="K3410" s="188">
        <f>'Crédit Agricole'!D38</f>
        <v>7</v>
      </c>
      <c r="L3410" s="188">
        <f>'Société Générale'!D69</f>
        <v>55</v>
      </c>
      <c r="M3410" s="188">
        <f>'BPCE group'!D52</f>
        <v>8</v>
      </c>
      <c r="N3410" s="188">
        <f>'Crédit Mutuel'!D17</f>
        <v>1</v>
      </c>
      <c r="O3410" s="188"/>
      <c r="P3410" s="188"/>
      <c r="Q3410" s="188"/>
      <c r="R3410" s="188">
        <f>ING!F32</f>
        <v>265</v>
      </c>
      <c r="S3410" s="188"/>
      <c r="T3410" s="188">
        <f>Unicredit!E155</f>
        <v>200</v>
      </c>
      <c r="U3410" s="188">
        <f>'Intesa Sao'!E71</f>
        <v>4436</v>
      </c>
      <c r="V3410" s="188"/>
      <c r="W3410" s="188"/>
      <c r="X3410" s="188"/>
      <c r="Y3410" s="188"/>
      <c r="Z3410" s="404"/>
    </row>
    <row r="3411" spans="1:26" s="23" customFormat="1" x14ac:dyDescent="0.25">
      <c r="A3411" s="683"/>
      <c r="B3411" s="685"/>
      <c r="C3411" s="189" t="s">
        <v>337</v>
      </c>
      <c r="D3411" s="230">
        <f>D3410/'Summary (banks)'!$D$16</f>
        <v>2.4513566366357203E-3</v>
      </c>
      <c r="E3411" s="230">
        <f>E3410/'Summary (banks)'!$E$16</f>
        <v>0</v>
      </c>
      <c r="F3411" s="230">
        <f>F3410/'Summary (banks)'!$F$16</f>
        <v>0</v>
      </c>
      <c r="G3411" s="230">
        <f>G3410/'Summary (banks)'!$G$16</f>
        <v>0</v>
      </c>
      <c r="H3411" s="230">
        <f>H3410/'Summary (banks)'!$H$16</f>
        <v>0</v>
      </c>
      <c r="I3411" s="230">
        <f>I3410/'Summary (banks)'!$I$16</f>
        <v>0</v>
      </c>
      <c r="J3411" s="230">
        <f>J3410/'Summary (banks)'!$J$16</f>
        <v>9.3637600453866962E-4</v>
      </c>
      <c r="K3411" s="230">
        <f>K3410/'Summary (banks)'!$K$16</f>
        <v>5.0649764116812829E-5</v>
      </c>
      <c r="L3411" s="230">
        <f>L3410/'Summary (banks)'!$L$16</f>
        <v>4.1756506422909899E-4</v>
      </c>
      <c r="M3411" s="230">
        <f>M3410/'Summary (banks)'!$M$16</f>
        <v>7.7755207169030103E-5</v>
      </c>
      <c r="N3411" s="230">
        <f>N3410/'Summary (banks)'!$N$16</f>
        <v>1.2690355329949238E-5</v>
      </c>
      <c r="O3411" s="230">
        <f>O3410/'Summary (banks)'!$O$16</f>
        <v>0</v>
      </c>
      <c r="P3411" s="230">
        <f>P3410/'Summary (banks)'!$P$16</f>
        <v>0</v>
      </c>
      <c r="Q3411" s="230">
        <f>Q3410/'Summary (banks)'!$Q$16</f>
        <v>0</v>
      </c>
      <c r="R3411" s="230">
        <f>R3410/'Summary (banks)'!$R$16</f>
        <v>5.0265553869499238E-3</v>
      </c>
      <c r="S3411" s="230">
        <f>S3410/'Summary (banks)'!$S$16</f>
        <v>0</v>
      </c>
      <c r="T3411" s="230">
        <f>T3410/'Summary (banks)'!$T$16</f>
        <v>1.6565204787344183E-3</v>
      </c>
      <c r="U3411" s="230">
        <f>U3410/'Summary (banks)'!$U$16</f>
        <v>5.018042782321467E-2</v>
      </c>
      <c r="V3411" s="230">
        <f>V3410/'Summary (banks)'!$V$16</f>
        <v>0</v>
      </c>
      <c r="W3411" s="230">
        <f>W3410/'Summary (banks)'!$W$16</f>
        <v>0</v>
      </c>
      <c r="X3411" s="230">
        <f>X3410/'Summary (banks)'!$X$16</f>
        <v>0</v>
      </c>
      <c r="Y3411" s="204"/>
      <c r="Z3411" s="397"/>
    </row>
    <row r="3412" spans="1:26" s="365" customFormat="1" ht="15.75" thickBot="1" x14ac:dyDescent="0.3">
      <c r="A3412" s="683"/>
      <c r="B3412" s="685"/>
      <c r="C3412" s="359" t="s">
        <v>338</v>
      </c>
      <c r="D3412" s="264">
        <f>D3410/'Summary (banks)'!$D$20</f>
        <v>4.3864400822692107E-3</v>
      </c>
      <c r="E3412" s="264">
        <f>E3410/'Summary (banks)'!$E$20</f>
        <v>0</v>
      </c>
      <c r="F3412" s="264">
        <f>F3410/'Summary (banks)'!$F$20</f>
        <v>0</v>
      </c>
      <c r="G3412" s="264">
        <f>G3410/'Summary (banks)'!$G$20</f>
        <v>0</v>
      </c>
      <c r="H3412" s="264">
        <f>H3410/'Summary (banks)'!$H$20</f>
        <v>0</v>
      </c>
      <c r="I3412" s="264">
        <f>I3410/'Summary (banks)'!$I$20</f>
        <v>0</v>
      </c>
      <c r="J3412" s="264">
        <f>J3410/'Summary (banks)'!$J$20</f>
        <v>1.3646945492494179E-3</v>
      </c>
      <c r="K3412" s="264">
        <f>K3410/'Summary (banks)'!$K$20</f>
        <v>2.0339377033937704E-4</v>
      </c>
      <c r="L3412" s="264">
        <f>L3410/'Summary (banks)'!$L$20</f>
        <v>6.8660741036652353E-4</v>
      </c>
      <c r="M3412" s="264">
        <f>M3410/'Summary (banks)'!$M$20</f>
        <v>6.8640068640068639E-4</v>
      </c>
      <c r="N3412" s="264">
        <f>N3410/'Summary (banks)'!$N$20</f>
        <v>7.70891150169596E-5</v>
      </c>
      <c r="O3412" s="264">
        <f>O3410/'Summary (banks)'!$O$20</f>
        <v>0</v>
      </c>
      <c r="P3412" s="264">
        <f>P3410/'Summary (banks)'!$P$20</f>
        <v>0</v>
      </c>
      <c r="Q3412" s="264">
        <f>Q3410/'Summary (banks)'!$Q$20</f>
        <v>0</v>
      </c>
      <c r="R3412" s="264">
        <f>R3410/'Summary (banks)'!$R$20</f>
        <v>6.9491792101536685E-3</v>
      </c>
      <c r="S3412" s="264">
        <f>S3410/'Summary (banks)'!$S$20</f>
        <v>0</v>
      </c>
      <c r="T3412" s="264">
        <f>T3410/'Summary (banks)'!$T$20</f>
        <v>2.7446136956223413E-3</v>
      </c>
      <c r="U3412" s="264">
        <f>U3410/'Summary (banks)'!$U$20</f>
        <v>0.16334045216879003</v>
      </c>
      <c r="V3412" s="264">
        <f>V3410/'Summary (banks)'!$V$20</f>
        <v>0</v>
      </c>
      <c r="W3412" s="264">
        <f>W3410/'Summary (banks)'!$W$20</f>
        <v>0</v>
      </c>
      <c r="X3412" s="264">
        <f>X3410/'Summary (banks)'!$X$20</f>
        <v>0</v>
      </c>
      <c r="Y3412" s="360"/>
      <c r="Z3412" s="397"/>
    </row>
    <row r="3413" spans="1:26" s="230" customFormat="1" ht="15" customHeight="1" thickTop="1" thickBot="1" x14ac:dyDescent="0.3">
      <c r="A3413" s="683"/>
      <c r="B3413" s="685"/>
      <c r="C3413" s="190" t="s">
        <v>405</v>
      </c>
      <c r="D3413" s="188"/>
      <c r="E3413" s="190"/>
      <c r="F3413" s="190"/>
      <c r="G3413" s="190"/>
      <c r="H3413" s="188"/>
      <c r="I3413" s="188"/>
      <c r="J3413" s="190"/>
      <c r="K3413" s="190"/>
      <c r="L3413" s="190"/>
      <c r="M3413" s="190"/>
      <c r="N3413" s="190"/>
      <c r="O3413" s="190"/>
      <c r="P3413" s="188"/>
      <c r="Q3413" s="188"/>
      <c r="R3413" s="190"/>
      <c r="S3413" s="190"/>
      <c r="T3413" s="188"/>
      <c r="U3413" s="188"/>
      <c r="V3413" s="188"/>
      <c r="W3413" s="188"/>
      <c r="X3413" s="188"/>
      <c r="Y3413" s="190"/>
      <c r="Z3413" s="405"/>
    </row>
    <row r="3414" spans="1:26" s="204" customFormat="1" ht="15.75" thickBot="1" x14ac:dyDescent="0.3">
      <c r="A3414" s="683"/>
      <c r="B3414" s="686"/>
      <c r="C3414" s="191" t="s">
        <v>406</v>
      </c>
      <c r="D3414" s="192"/>
      <c r="E3414" s="192"/>
      <c r="F3414" s="192"/>
      <c r="G3414" s="192"/>
      <c r="H3414" s="192"/>
      <c r="I3414" s="192"/>
      <c r="J3414" s="192"/>
      <c r="K3414" s="192"/>
      <c r="L3414" s="192"/>
      <c r="M3414" s="192"/>
      <c r="N3414" s="192"/>
      <c r="O3414" s="192"/>
      <c r="P3414" s="192"/>
      <c r="Q3414" s="192"/>
      <c r="R3414" s="192"/>
      <c r="S3414" s="192"/>
      <c r="T3414" s="192"/>
      <c r="U3414" s="192"/>
      <c r="V3414" s="192"/>
      <c r="W3414" s="192"/>
      <c r="X3414" s="192"/>
      <c r="Y3414" s="192"/>
      <c r="Z3414" s="398"/>
    </row>
    <row r="3415" spans="1:26" s="23" customFormat="1" ht="16.5" thickTop="1" thickBot="1" x14ac:dyDescent="0.3">
      <c r="A3415" s="683"/>
      <c r="B3415" s="687" t="s">
        <v>82</v>
      </c>
      <c r="C3415" s="200" t="s">
        <v>91</v>
      </c>
      <c r="D3415" s="200">
        <f>D3407/D3404</f>
        <v>0.23572533583626101</v>
      </c>
      <c r="E3415" s="200" t="e">
        <f>E3407/E3404</f>
        <v>#DIV/0!</v>
      </c>
      <c r="F3415" s="200" t="e">
        <f t="shared" ref="F3415:X3415" si="261">F3407/F3404</f>
        <v>#DIV/0!</v>
      </c>
      <c r="G3415" s="200" t="e">
        <f t="shared" si="261"/>
        <v>#DIV/0!</v>
      </c>
      <c r="H3415" s="200" t="e">
        <f t="shared" si="261"/>
        <v>#DIV/0!</v>
      </c>
      <c r="I3415" s="200" t="e">
        <f t="shared" si="261"/>
        <v>#DIV/0!</v>
      </c>
      <c r="J3415" s="200">
        <f t="shared" si="261"/>
        <v>0.22222222222222221</v>
      </c>
      <c r="K3415" s="200" t="e">
        <f t="shared" si="261"/>
        <v>#DIV/0!</v>
      </c>
      <c r="L3415" s="200">
        <f t="shared" si="261"/>
        <v>0.28000000000000003</v>
      </c>
      <c r="M3415" s="200" t="e">
        <f t="shared" si="261"/>
        <v>#DIV/0!</v>
      </c>
      <c r="N3415" s="200">
        <f t="shared" si="261"/>
        <v>0</v>
      </c>
      <c r="O3415" s="200" t="e">
        <f t="shared" si="261"/>
        <v>#DIV/0!</v>
      </c>
      <c r="P3415" s="200" t="e">
        <f t="shared" si="261"/>
        <v>#DIV/0!</v>
      </c>
      <c r="Q3415" s="200" t="e">
        <f t="shared" si="261"/>
        <v>#DIV/0!</v>
      </c>
      <c r="R3415" s="200">
        <f t="shared" si="261"/>
        <v>0.25</v>
      </c>
      <c r="S3415" s="200" t="e">
        <f t="shared" si="261"/>
        <v>#DIV/0!</v>
      </c>
      <c r="T3415" s="200">
        <f t="shared" si="261"/>
        <v>0.33333333333333331</v>
      </c>
      <c r="U3415" s="200">
        <f t="shared" si="261"/>
        <v>0.22564233367190312</v>
      </c>
      <c r="V3415" s="200" t="e">
        <f t="shared" si="261"/>
        <v>#DIV/0!</v>
      </c>
      <c r="W3415" s="200" t="e">
        <f t="shared" si="261"/>
        <v>#DIV/0!</v>
      </c>
      <c r="X3415" s="200" t="e">
        <f t="shared" si="261"/>
        <v>#DIV/0!</v>
      </c>
      <c r="Y3415" s="200"/>
      <c r="Z3415" s="406" t="e">
        <f>MEDIAN(E3415:X3415)</f>
        <v>#DIV/0!</v>
      </c>
    </row>
    <row r="3416" spans="1:26" s="204" customFormat="1" ht="15.75" thickBot="1" x14ac:dyDescent="0.3">
      <c r="A3416" s="683"/>
      <c r="B3416" s="688"/>
      <c r="C3416" s="193" t="s">
        <v>407</v>
      </c>
      <c r="Z3416" s="397"/>
    </row>
    <row r="3417" spans="1:26" s="204" customFormat="1" ht="15.75" thickBot="1" x14ac:dyDescent="0.3">
      <c r="A3417" s="683"/>
      <c r="B3417" s="688"/>
      <c r="C3417" s="188" t="s">
        <v>497</v>
      </c>
      <c r="D3417" s="233">
        <f t="shared" ref="D3417:X3417" si="262">D3404/D3410</f>
        <v>5.2421431349669395E-2</v>
      </c>
      <c r="E3417" s="188" t="e">
        <f t="shared" si="262"/>
        <v>#DIV/0!</v>
      </c>
      <c r="F3417" s="188" t="e">
        <f t="shared" si="262"/>
        <v>#DIV/0!</v>
      </c>
      <c r="G3417" s="188" t="e">
        <f t="shared" si="262"/>
        <v>#DIV/0!</v>
      </c>
      <c r="H3417" s="188" t="e">
        <f t="shared" si="262"/>
        <v>#DIV/0!</v>
      </c>
      <c r="I3417" s="188" t="e">
        <f t="shared" si="262"/>
        <v>#DIV/0!</v>
      </c>
      <c r="J3417" s="188">
        <f t="shared" si="262"/>
        <v>5.2941176470588235E-2</v>
      </c>
      <c r="K3417" s="188">
        <f t="shared" si="262"/>
        <v>0</v>
      </c>
      <c r="L3417" s="188">
        <f t="shared" si="262"/>
        <v>0.45454545454545453</v>
      </c>
      <c r="M3417" s="188">
        <f t="shared" si="262"/>
        <v>0</v>
      </c>
      <c r="N3417" s="188">
        <f t="shared" si="262"/>
        <v>-1</v>
      </c>
      <c r="O3417" s="188" t="e">
        <f t="shared" si="262"/>
        <v>#DIV/0!</v>
      </c>
      <c r="P3417" s="188" t="e">
        <f t="shared" si="262"/>
        <v>#DIV/0!</v>
      </c>
      <c r="Q3417" s="188" t="e">
        <f t="shared" si="262"/>
        <v>#DIV/0!</v>
      </c>
      <c r="R3417" s="188">
        <f t="shared" si="262"/>
        <v>3.0188679245283019E-2</v>
      </c>
      <c r="S3417" s="188" t="e">
        <f t="shared" si="262"/>
        <v>#DIV/0!</v>
      </c>
      <c r="T3417" s="188">
        <f t="shared" si="262"/>
        <v>4.4999999999999998E-2</v>
      </c>
      <c r="U3417" s="188">
        <f t="shared" si="262"/>
        <v>4.9493011722272322E-2</v>
      </c>
      <c r="V3417" s="188" t="e">
        <f t="shared" si="262"/>
        <v>#DIV/0!</v>
      </c>
      <c r="W3417" s="188" t="e">
        <f t="shared" si="262"/>
        <v>#DIV/0!</v>
      </c>
      <c r="X3417" s="188" t="e">
        <f t="shared" si="262"/>
        <v>#DIV/0!</v>
      </c>
      <c r="Y3417" s="188"/>
      <c r="Z3417" s="404"/>
    </row>
    <row r="3418" spans="1:26" s="204" customFormat="1" x14ac:dyDescent="0.25">
      <c r="A3418" s="683"/>
      <c r="B3418" s="688"/>
      <c r="C3418" s="189" t="s">
        <v>445</v>
      </c>
      <c r="D3418" s="234">
        <f>D3417/'Summary (banks)'!$D$81</f>
        <v>1.1658327563225082</v>
      </c>
      <c r="E3418" s="230" t="e">
        <f>E3417/'Summary (banks)'!$E$81</f>
        <v>#DIV/0!</v>
      </c>
      <c r="F3418" s="230" t="e">
        <f>F3417/'Summary (banks)'!$F$81</f>
        <v>#DIV/0!</v>
      </c>
      <c r="G3418" s="230" t="e">
        <f>G3417/'Summary (banks)'!$G$81</f>
        <v>#DIV/0!</v>
      </c>
      <c r="H3418" s="230" t="e">
        <f>H3417/'Summary (banks)'!$H$81</f>
        <v>#DIV/0!</v>
      </c>
      <c r="I3418" s="230" t="e">
        <f>I3417/'Summary (banks)'!$I$81</f>
        <v>#DIV/0!</v>
      </c>
      <c r="J3418" s="230">
        <f>J3417/'Summary (banks)'!$J$81</f>
        <v>0.98176951270804547</v>
      </c>
      <c r="K3418" s="230">
        <f>K3417/'Summary (banks)'!$K$81</f>
        <v>0</v>
      </c>
      <c r="L3418" s="230">
        <f>L3417/'Summary (banks)'!$L$81</f>
        <v>9.7972359828029933</v>
      </c>
      <c r="M3418" s="230">
        <f>M3417/'Summary (banks)'!$M$81</f>
        <v>0</v>
      </c>
      <c r="N3418" s="230">
        <f>N3417/'Summary (banks)'!$N$81</f>
        <v>-10.696348581512149</v>
      </c>
      <c r="O3418" s="230" t="e">
        <f>O3417/'Summary (banks)'!$O$81</f>
        <v>#DIV/0!</v>
      </c>
      <c r="P3418" s="230" t="e">
        <f>P3417/'Summary (banks)'!$P$81</f>
        <v>#DIV/0!</v>
      </c>
      <c r="Q3418" s="230" t="e">
        <f>Q3417/'Summary (banks)'!$Q$81</f>
        <v>#DIV/0!</v>
      </c>
      <c r="R3418" s="230">
        <f>R3417/'Summary (banks)'!$R$81</f>
        <v>0.24813644680563154</v>
      </c>
      <c r="S3418" s="230" t="e">
        <f>S3417/'Summary (banks)'!$S$81</f>
        <v>#DIV/0!</v>
      </c>
      <c r="T3418" s="230">
        <f>T3417/'Summary (banks)'!$T$81</f>
        <v>2.5512281225699582</v>
      </c>
      <c r="U3418" s="230">
        <f>U3417/'Summary (banks)'!$U$81</f>
        <v>0.55560318411201215</v>
      </c>
      <c r="V3418" s="230" t="e">
        <f>V3417/'Summary (banks)'!$V$81</f>
        <v>#DIV/0!</v>
      </c>
      <c r="W3418" s="230" t="e">
        <f>W3417/'Summary (banks)'!$W$81</f>
        <v>#DIV/0!</v>
      </c>
      <c r="X3418" s="230" t="e">
        <f>X3417/'Summary (banks)'!$X$81</f>
        <v>#DIV/0!</v>
      </c>
      <c r="Z3418" s="397"/>
    </row>
    <row r="3419" spans="1:26" s="364" customFormat="1" x14ac:dyDescent="0.25">
      <c r="A3419" s="683"/>
      <c r="B3419" s="688"/>
      <c r="C3419" s="359" t="s">
        <v>446</v>
      </c>
      <c r="D3419" s="363">
        <f>D3417/'Summary (banks)'!$D$84</f>
        <v>0.90788663257639179</v>
      </c>
      <c r="E3419" s="264" t="e">
        <f>E3417/'Summary (banks)'!$E$84</f>
        <v>#DIV/0!</v>
      </c>
      <c r="F3419" s="264" t="e">
        <f>F3417/'Summary (banks)'!$F$84</f>
        <v>#DIV/0!</v>
      </c>
      <c r="G3419" s="264" t="e">
        <f>G3417/'Summary (banks)'!$G$84</f>
        <v>#DIV/0!</v>
      </c>
      <c r="H3419" s="264" t="e">
        <f>H3417/'Summary (banks)'!$H$84</f>
        <v>#DIV/0!</v>
      </c>
      <c r="I3419" s="264" t="e">
        <f>I3417/'Summary (banks)'!$I$84</f>
        <v>#DIV/0!</v>
      </c>
      <c r="J3419" s="264">
        <f>J3417/'Summary (banks)'!$J$84</f>
        <v>0.84064784613654253</v>
      </c>
      <c r="K3419" s="264">
        <f>K3417/'Summary (banks)'!$K$84</f>
        <v>0</v>
      </c>
      <c r="L3419" s="264">
        <f>L3417/'Summary (banks)'!$L$84</f>
        <v>8.1675435376646686</v>
      </c>
      <c r="M3419" s="264">
        <f>M3417/'Summary (banks)'!$M$84</f>
        <v>0</v>
      </c>
      <c r="N3419" s="264">
        <f>N3417/'Summary (banks)'!$N$84</f>
        <v>-13.27737973387922</v>
      </c>
      <c r="O3419" s="264" t="e">
        <f>O3417/'Summary (banks)'!$O$84</f>
        <v>#DIV/0!</v>
      </c>
      <c r="P3419" s="264" t="e">
        <f>P3417/'Summary (banks)'!$P$84</f>
        <v>#DIV/0!</v>
      </c>
      <c r="Q3419" s="264" t="e">
        <f>Q3417/'Summary (banks)'!$Q$84</f>
        <v>#DIV/0!</v>
      </c>
      <c r="R3419" s="264">
        <f>R3417/'Summary (banks)'!$R$84</f>
        <v>0.21497947606715642</v>
      </c>
      <c r="S3419" s="264" t="e">
        <f>S3417/'Summary (banks)'!$S$84</f>
        <v>#DIV/0!</v>
      </c>
      <c r="T3419" s="264">
        <f>T3417/'Summary (banks)'!$T$84</f>
        <v>1.169270036606213</v>
      </c>
      <c r="U3419" s="264">
        <f>U3417/'Summary (banks)'!$U$84</f>
        <v>0.70260540396832494</v>
      </c>
      <c r="V3419" s="264" t="e">
        <f>V3417/'Summary (banks)'!$V$84</f>
        <v>#DIV/0!</v>
      </c>
      <c r="W3419" s="264" t="e">
        <f>W3417/'Summary (banks)'!$W$84</f>
        <v>#DIV/0!</v>
      </c>
      <c r="X3419" s="264" t="e">
        <f>X3417/'Summary (banks)'!$X$84</f>
        <v>#DIV/0!</v>
      </c>
      <c r="Y3419" s="360"/>
      <c r="Z3419" s="397"/>
    </row>
    <row r="3420" spans="1:26" s="204" customFormat="1" ht="15.75" thickBot="1" x14ac:dyDescent="0.3">
      <c r="A3420" s="683"/>
      <c r="B3420" s="688"/>
      <c r="C3420" s="372" t="s">
        <v>447</v>
      </c>
      <c r="D3420" s="234">
        <f>D3417/'Summary (banks)'!$D$92</f>
        <v>1.2551049820702687</v>
      </c>
      <c r="E3420" s="230" t="e">
        <f>E3417/'Summary (banks)'!$E$86</f>
        <v>#DIV/0!</v>
      </c>
      <c r="F3420" s="230" t="e">
        <f>F3417/'Summary (banks)'!$F$86</f>
        <v>#DIV/0!</v>
      </c>
      <c r="G3420" s="230" t="e">
        <f>G3417/'Summary (banks)'!$G$86</f>
        <v>#DIV/0!</v>
      </c>
      <c r="H3420" s="230" t="e">
        <f>H3417/'Summary (banks)'!$H$86</f>
        <v>#DIV/0!</v>
      </c>
      <c r="I3420" s="230" t="e">
        <f>I3417/'Summary (banks)'!$I$86</f>
        <v>#DIV/0!</v>
      </c>
      <c r="J3420" s="230">
        <f>J3417/'Summary (banks)'!$J$86</f>
        <v>0.47116976067993738</v>
      </c>
      <c r="K3420" s="230">
        <f>K3417/'Summary (banks)'!$K$86</f>
        <v>0</v>
      </c>
      <c r="L3420" s="230">
        <f>L3417/'Summary (banks)'!$L$86</f>
        <v>1.7433274624034683</v>
      </c>
      <c r="M3420" s="230">
        <f>M3417/'Summary (banks)'!$M$86</f>
        <v>0</v>
      </c>
      <c r="N3420" s="230">
        <f>N3417/'Summary (banks)'!$N$86</f>
        <v>-9.7027863777089784</v>
      </c>
      <c r="O3420" s="230" t="e">
        <f>O3417/'Summary (banks)'!$O$86</f>
        <v>#DIV/0!</v>
      </c>
      <c r="P3420" s="230" t="e">
        <f>P3417/'Summary (banks)'!$P$86</f>
        <v>#DIV/0!</v>
      </c>
      <c r="Q3420" s="230" t="e">
        <f>Q3417/'Summary (banks)'!$Q$86</f>
        <v>#DIV/0!</v>
      </c>
      <c r="R3420" s="230">
        <f>R3417/'Summary (banks)'!$R$86</f>
        <v>0.15910930112648239</v>
      </c>
      <c r="S3420" s="230" t="e">
        <f>S3417/'Summary (banks)'!$S$86</f>
        <v>#DIV/0!</v>
      </c>
      <c r="T3420" s="230">
        <f>T3417/'Summary (banks)'!$T$86</f>
        <v>0.4885594764613605</v>
      </c>
      <c r="U3420" s="230">
        <f>U3417/'Summary (banks)'!$U$86</f>
        <v>2.8280475491152972E-2</v>
      </c>
      <c r="V3420" s="230" t="e">
        <f>V3417/'Summary (banks)'!$V$86</f>
        <v>#DIV/0!</v>
      </c>
      <c r="W3420" s="230" t="e">
        <f>W3417/'Summary (banks)'!$W$86</f>
        <v>#DIV/0!</v>
      </c>
      <c r="X3420" s="230" t="e">
        <f>X3417/'Summary (banks)'!$X$86</f>
        <v>#DIV/0!</v>
      </c>
      <c r="Z3420" s="397"/>
    </row>
    <row r="3421" spans="1:26" s="230" customFormat="1" ht="15.75" thickBot="1" x14ac:dyDescent="0.3">
      <c r="A3421" s="683"/>
      <c r="B3421" s="688"/>
      <c r="C3421" s="201" t="s">
        <v>498</v>
      </c>
      <c r="D3421" s="201">
        <f t="shared" ref="D3421:X3421" si="263">D3404/D3401</f>
        <v>0.40571078519909937</v>
      </c>
      <c r="E3421" s="201" t="e">
        <f t="shared" si="263"/>
        <v>#DIV/0!</v>
      </c>
      <c r="F3421" s="201" t="e">
        <f t="shared" si="263"/>
        <v>#DIV/0!</v>
      </c>
      <c r="G3421" s="201" t="e">
        <f t="shared" si="263"/>
        <v>#DIV/0!</v>
      </c>
      <c r="H3421" s="201" t="e">
        <f t="shared" si="263"/>
        <v>#DIV/0!</v>
      </c>
      <c r="I3421" s="201" t="e">
        <f t="shared" si="263"/>
        <v>#DIV/0!</v>
      </c>
      <c r="J3421" s="201">
        <f t="shared" si="263"/>
        <v>0.32142857142857145</v>
      </c>
      <c r="K3421" s="201">
        <f t="shared" si="263"/>
        <v>0</v>
      </c>
      <c r="L3421" s="201">
        <f t="shared" si="263"/>
        <v>0.65789473684210531</v>
      </c>
      <c r="M3421" s="201">
        <f t="shared" si="263"/>
        <v>0</v>
      </c>
      <c r="N3421" s="201" t="e">
        <f t="shared" si="263"/>
        <v>#DIV/0!</v>
      </c>
      <c r="O3421" s="201" t="e">
        <f t="shared" si="263"/>
        <v>#DIV/0!</v>
      </c>
      <c r="P3421" s="201" t="e">
        <f t="shared" si="263"/>
        <v>#DIV/0!</v>
      </c>
      <c r="Q3421" s="201" t="e">
        <f t="shared" si="263"/>
        <v>#DIV/0!</v>
      </c>
      <c r="R3421" s="201">
        <f t="shared" si="263"/>
        <v>0.61538461538461542</v>
      </c>
      <c r="S3421" s="201" t="e">
        <f t="shared" si="263"/>
        <v>#DIV/0!</v>
      </c>
      <c r="T3421" s="201">
        <f t="shared" si="263"/>
        <v>0.33333333333333331</v>
      </c>
      <c r="U3421" s="201">
        <f t="shared" si="263"/>
        <v>0.39459769371234671</v>
      </c>
      <c r="V3421" s="201" t="e">
        <f t="shared" si="263"/>
        <v>#DIV/0!</v>
      </c>
      <c r="W3421" s="201" t="e">
        <f t="shared" si="263"/>
        <v>#DIV/0!</v>
      </c>
      <c r="X3421" s="201" t="e">
        <f t="shared" si="263"/>
        <v>#DIV/0!</v>
      </c>
      <c r="Y3421" s="201"/>
      <c r="Z3421" s="407"/>
    </row>
    <row r="3422" spans="1:26" s="230" customFormat="1" x14ac:dyDescent="0.25">
      <c r="A3422" s="683"/>
      <c r="B3422" s="688"/>
      <c r="C3422" s="382" t="s">
        <v>445</v>
      </c>
      <c r="D3422" s="230">
        <f>D3421/'Summary (banks)'!$D$94</f>
        <v>2.1008769718803202</v>
      </c>
      <c r="E3422" s="230" t="e">
        <f>E3421/'Summary (banks)'!$E$94</f>
        <v>#DIV/0!</v>
      </c>
      <c r="F3422" s="230" t="e">
        <f>F3421/'Summary (banks)'!$F$94</f>
        <v>#DIV/0!</v>
      </c>
      <c r="G3422" s="230" t="e">
        <f>G3421/'Summary (banks)'!$G$94</f>
        <v>#DIV/0!</v>
      </c>
      <c r="H3422" s="230" t="e">
        <f>H3421/'Summary (banks)'!$H$94</f>
        <v>#DIV/0!</v>
      </c>
      <c r="I3422" s="230" t="e">
        <f>I3421/'Summary (banks)'!$I$94</f>
        <v>#DIV/0!</v>
      </c>
      <c r="J3422" s="230">
        <f>J3421/'Summary (banks)'!$J$94</f>
        <v>1.4097548518896834</v>
      </c>
      <c r="K3422" s="230">
        <f>K3421/'Summary (banks)'!$K$94</f>
        <v>0</v>
      </c>
      <c r="L3422" s="230">
        <f>L3421/'Summary (banks)'!$L$94</f>
        <v>2.7606602416694659</v>
      </c>
      <c r="M3422" s="230">
        <f>M3421/'Summary (banks)'!$M$94</f>
        <v>0</v>
      </c>
      <c r="N3422" s="230" t="e">
        <f>N3421/'Summary (banks)'!$N$94</f>
        <v>#DIV/0!</v>
      </c>
      <c r="O3422" s="230" t="e">
        <f>O3421/'Summary (banks)'!$O$94</f>
        <v>#DIV/0!</v>
      </c>
      <c r="P3422" s="230" t="e">
        <f>P3421/'Summary (banks)'!$P$94</f>
        <v>#DIV/0!</v>
      </c>
      <c r="Q3422" s="230" t="e">
        <f>Q3421/'Summary (banks)'!$Q$94</f>
        <v>#DIV/0!</v>
      </c>
      <c r="R3422" s="230">
        <f>R3421/'Summary (banks)'!$R$94</f>
        <v>1.637763546089084</v>
      </c>
      <c r="S3422" s="230" t="e">
        <f>S3421/'Summary (banks)'!$S$94</f>
        <v>#DIV/0!</v>
      </c>
      <c r="T3422" s="230">
        <f>T3421/'Summary (banks)'!$T$94</f>
        <v>3.3381658708960842</v>
      </c>
      <c r="U3422" s="230">
        <f>U3421/'Summary (banks)'!$U$94</f>
        <v>1.1853012202973658</v>
      </c>
      <c r="V3422" s="230" t="e">
        <f>V3421/'Summary (banks)'!$V$94</f>
        <v>#DIV/0!</v>
      </c>
      <c r="W3422" s="230" t="e">
        <f>W3421/'Summary (banks)'!$W$94</f>
        <v>#DIV/0!</v>
      </c>
      <c r="X3422" s="230" t="e">
        <f>X3421/'Summary (banks)'!$X$94</f>
        <v>#DIV/0!</v>
      </c>
      <c r="Z3422" s="399"/>
    </row>
    <row r="3423" spans="1:26" s="386" customFormat="1" x14ac:dyDescent="0.25">
      <c r="A3423" s="683"/>
      <c r="B3423" s="688"/>
      <c r="C3423" s="383" t="s">
        <v>446</v>
      </c>
      <c r="D3423" s="264">
        <f>D3421/'Summary (banks)'!$D$97</f>
        <v>1.5366259835775553</v>
      </c>
      <c r="E3423" s="264" t="e">
        <f>E3421/'Summary (banks)'!$E$97</f>
        <v>#DIV/0!</v>
      </c>
      <c r="F3423" s="264" t="e">
        <f>F3421/'Summary (banks)'!$F$97</f>
        <v>#DIV/0!</v>
      </c>
      <c r="G3423" s="264" t="e">
        <f>G3421/'Summary (banks)'!$G$97</f>
        <v>#DIV/0!</v>
      </c>
      <c r="H3423" s="264" t="e">
        <f>H3421/'Summary (banks)'!$H$97</f>
        <v>#DIV/0!</v>
      </c>
      <c r="I3423" s="264" t="e">
        <f>I3421/'Summary (banks)'!$I$97</f>
        <v>#DIV/0!</v>
      </c>
      <c r="J3423" s="264">
        <f>J3421/'Summary (banks)'!$J$97</f>
        <v>1.1731630701993991</v>
      </c>
      <c r="K3423" s="264">
        <f>K3421/'Summary (banks)'!$K$97</f>
        <v>0</v>
      </c>
      <c r="L3423" s="264">
        <f>L3421/'Summary (banks)'!$L$97</f>
        <v>1.9990673183632028</v>
      </c>
      <c r="M3423" s="264">
        <f>M3421/'Summary (banks)'!$M$97</f>
        <v>0</v>
      </c>
      <c r="N3423" s="264" t="e">
        <f>N3421/'Summary (banks)'!$N$97</f>
        <v>#DIV/0!</v>
      </c>
      <c r="O3423" s="264" t="e">
        <f>O3421/'Summary (banks)'!$O$97</f>
        <v>#DIV/0!</v>
      </c>
      <c r="P3423" s="264" t="e">
        <f>P3421/'Summary (banks)'!$P$97</f>
        <v>#DIV/0!</v>
      </c>
      <c r="Q3423" s="264" t="e">
        <f>Q3421/'Summary (banks)'!$Q$97</f>
        <v>#DIV/0!</v>
      </c>
      <c r="R3423" s="264">
        <f>R3421/'Summary (banks)'!$R$97</f>
        <v>1.3399411046469871</v>
      </c>
      <c r="S3423" s="264" t="e">
        <f>S3421/'Summary (banks)'!$S$97</f>
        <v>#DIV/0!</v>
      </c>
      <c r="T3423" s="264">
        <f>T3421/'Summary (banks)'!$T$97</f>
        <v>1.4351968531826769</v>
      </c>
      <c r="U3423" s="264">
        <f>U3421/'Summary (banks)'!$U$97</f>
        <v>0.89338801298331161</v>
      </c>
      <c r="V3423" s="264" t="e">
        <f>V3421/'Summary (banks)'!$V$97</f>
        <v>#DIV/0!</v>
      </c>
      <c r="W3423" s="264" t="e">
        <f>W3421/'Summary (banks)'!$W$97</f>
        <v>#DIV/0!</v>
      </c>
      <c r="X3423" s="264" t="e">
        <f>X3421/'Summary (banks)'!$X$97</f>
        <v>#DIV/0!</v>
      </c>
      <c r="Y3423" s="264"/>
      <c r="Z3423" s="399"/>
    </row>
    <row r="3424" spans="1:26" s="230" customFormat="1" x14ac:dyDescent="0.25">
      <c r="A3424" s="683"/>
      <c r="B3424" s="688"/>
      <c r="C3424" s="385" t="s">
        <v>447</v>
      </c>
      <c r="D3424" s="230">
        <f>D3421/'Summary (banks)'!$D$105</f>
        <v>1.8700899586667472</v>
      </c>
      <c r="E3424" s="230" t="e">
        <f>E3421/'Summary (banks)'!$E$99</f>
        <v>#DIV/0!</v>
      </c>
      <c r="F3424" s="230" t="e">
        <f>F3421/'Summary (banks)'!$F$99</f>
        <v>#DIV/0!</v>
      </c>
      <c r="G3424" s="230" t="e">
        <f>G3421/'Summary (banks)'!$G$99</f>
        <v>#DIV/0!</v>
      </c>
      <c r="H3424" s="230" t="e">
        <f>H3421/'Summary (banks)'!$H$99</f>
        <v>#DIV/0!</v>
      </c>
      <c r="I3424" s="230" t="e">
        <f>I3421/'Summary (banks)'!$I$99</f>
        <v>#DIV/0!</v>
      </c>
      <c r="J3424" s="230">
        <f>J3421/'Summary (banks)'!$J$99</f>
        <v>0.88515073329712113</v>
      </c>
      <c r="K3424" s="230">
        <f>K3421/'Summary (banks)'!$K$99</f>
        <v>0</v>
      </c>
      <c r="L3424" s="230">
        <f>L3421/'Summary (banks)'!$L$99</f>
        <v>1.2736293042591578</v>
      </c>
      <c r="M3424" s="230">
        <f>M3421/'Summary (banks)'!$M$99</f>
        <v>0</v>
      </c>
      <c r="N3424" s="230" t="e">
        <f>N3421/'Summary (banks)'!$N$99</f>
        <v>#DIV/0!</v>
      </c>
      <c r="O3424" s="230" t="e">
        <f>O3421/'Summary (banks)'!$O$99</f>
        <v>#DIV/0!</v>
      </c>
      <c r="P3424" s="230" t="e">
        <f>P3421/'Summary (banks)'!$P$99</f>
        <v>#DIV/0!</v>
      </c>
      <c r="Q3424" s="230" t="e">
        <f>Q3421/'Summary (banks)'!$Q$99</f>
        <v>#DIV/0!</v>
      </c>
      <c r="R3424" s="230">
        <f>R3421/'Summary (banks)'!$R$99</f>
        <v>1.3157088395624756</v>
      </c>
      <c r="S3424" s="230" t="e">
        <f>S3421/'Summary (banks)'!$S$99</f>
        <v>#DIV/0!</v>
      </c>
      <c r="T3424" s="230">
        <f>T3421/'Summary (banks)'!$T$99</f>
        <v>1.3910861454872609</v>
      </c>
      <c r="U3424" s="230">
        <f>U3421/'Summary (banks)'!$U$99</f>
        <v>0.57780590696266043</v>
      </c>
      <c r="V3424" s="230" t="e">
        <f>V3421/'Summary (banks)'!$V$99</f>
        <v>#DIV/0!</v>
      </c>
      <c r="W3424" s="230" t="e">
        <f>W3421/'Summary (banks)'!$W$99</f>
        <v>#DIV/0!</v>
      </c>
      <c r="X3424" s="230" t="e">
        <f>X3421/'Summary (banks)'!$X$99</f>
        <v>#DIV/0!</v>
      </c>
      <c r="Z3424" s="399"/>
    </row>
    <row r="3425" spans="1:26" s="51" customFormat="1" ht="15.75" thickBot="1" x14ac:dyDescent="0.3">
      <c r="A3425" s="422"/>
      <c r="B3425" s="423"/>
      <c r="C3425" s="424"/>
      <c r="D3425" s="425"/>
      <c r="E3425" s="426"/>
      <c r="F3425" s="426"/>
      <c r="G3425" s="426"/>
      <c r="H3425" s="426"/>
      <c r="I3425" s="426"/>
      <c r="J3425" s="426"/>
      <c r="K3425" s="426"/>
      <c r="L3425" s="426"/>
      <c r="M3425" s="426"/>
      <c r="N3425" s="426"/>
      <c r="O3425" s="426"/>
      <c r="P3425" s="426"/>
      <c r="Q3425" s="426"/>
      <c r="R3425" s="426"/>
      <c r="S3425" s="426"/>
      <c r="T3425" s="426"/>
      <c r="U3425" s="426"/>
      <c r="V3425" s="426"/>
      <c r="W3425" s="426"/>
      <c r="X3425" s="426"/>
      <c r="Y3425" s="97"/>
      <c r="Z3425" s="97"/>
    </row>
    <row r="3426" spans="1:26" s="204" customFormat="1" ht="15.75" thickBot="1" x14ac:dyDescent="0.3">
      <c r="A3426" s="682" t="s">
        <v>261</v>
      </c>
      <c r="B3426" s="684" t="s">
        <v>331</v>
      </c>
      <c r="C3426" s="188" t="s">
        <v>2</v>
      </c>
      <c r="D3426" s="203">
        <f>SUM(E3426:X3426)</f>
        <v>287.10199999999998</v>
      </c>
      <c r="E3426" s="203"/>
      <c r="F3426" s="203"/>
      <c r="G3426" s="203"/>
      <c r="H3426" s="203"/>
      <c r="I3426" s="203"/>
      <c r="J3426" s="188"/>
      <c r="K3426" s="188"/>
      <c r="L3426" s="188">
        <f>'Société Générale'!C70</f>
        <v>108</v>
      </c>
      <c r="M3426" s="188"/>
      <c r="N3426" s="188"/>
      <c r="O3426" s="188"/>
      <c r="P3426" s="188"/>
      <c r="Q3426" s="188"/>
      <c r="R3426" s="188"/>
      <c r="S3426" s="188"/>
      <c r="T3426" s="188">
        <f>Unicredit!D161</f>
        <v>92.688999999999993</v>
      </c>
      <c r="U3426" s="188">
        <f>'Intesa Sao'!D75</f>
        <v>86.412999999999997</v>
      </c>
      <c r="V3426" s="188"/>
      <c r="W3426" s="188"/>
      <c r="X3426" s="188"/>
      <c r="Y3426" s="188"/>
      <c r="Z3426" s="404"/>
    </row>
    <row r="3427" spans="1:26" s="23" customFormat="1" x14ac:dyDescent="0.25">
      <c r="A3427" s="683"/>
      <c r="B3427" s="685"/>
      <c r="C3427" s="189" t="s">
        <v>333</v>
      </c>
      <c r="D3427" s="230">
        <f>D3426/'Summary (banks)'!$D$3</f>
        <v>5.8783298994993392E-4</v>
      </c>
      <c r="E3427" s="230">
        <f>E3426/'Summary (banks)'!$E$3</f>
        <v>0</v>
      </c>
      <c r="F3427" s="230">
        <f>F3426/'Summary (banks)'!$F$3</f>
        <v>0</v>
      </c>
      <c r="G3427" s="230">
        <f>G3426/'Summary (banks)'!$G$3</f>
        <v>0</v>
      </c>
      <c r="H3427" s="230">
        <f>H3426/'Summary (banks)'!$H$3</f>
        <v>0</v>
      </c>
      <c r="I3427" s="230">
        <f>I3426/'Summary (banks)'!$I$3</f>
        <v>0</v>
      </c>
      <c r="J3427" s="230">
        <f>J3426/'Summary (banks)'!$J$3</f>
        <v>0</v>
      </c>
      <c r="K3427" s="230">
        <f>K3426/'Summary (banks)'!$K$3</f>
        <v>0</v>
      </c>
      <c r="L3427" s="230">
        <f>L3426/'Summary (banks)'!$L$3</f>
        <v>4.2116757009710249E-3</v>
      </c>
      <c r="M3427" s="230">
        <f>M3426/'Summary (banks)'!$M$3</f>
        <v>0</v>
      </c>
      <c r="N3427" s="230">
        <f>N3426/'Summary (banks)'!$N$3</f>
        <v>0</v>
      </c>
      <c r="O3427" s="230">
        <f>O3426/'Summary (banks)'!$O$3</f>
        <v>0</v>
      </c>
      <c r="P3427" s="230">
        <f>P3426/'Summary (banks)'!$P$3</f>
        <v>0</v>
      </c>
      <c r="Q3427" s="230">
        <f>Q3426/'Summary (banks)'!$Q$3</f>
        <v>0</v>
      </c>
      <c r="R3427" s="230">
        <f>R3426/'Summary (banks)'!$R$3</f>
        <v>0</v>
      </c>
      <c r="S3427" s="230">
        <f>S3426/'Summary (banks)'!$S$3</f>
        <v>0</v>
      </c>
      <c r="T3427" s="230">
        <f>T3426/'Summary (banks)'!$T$3</f>
        <v>4.346129099385497E-3</v>
      </c>
      <c r="U3427" s="230">
        <f>U3426/'Summary (banks)'!$U$3</f>
        <v>3.6531588750183209E-3</v>
      </c>
      <c r="V3427" s="230">
        <f>V3426/'Summary (banks)'!$V$3</f>
        <v>0</v>
      </c>
      <c r="W3427" s="230">
        <f>W3426/'Summary (banks)'!$W$3</f>
        <v>0</v>
      </c>
      <c r="X3427" s="230">
        <f>X3426/'Summary (banks)'!$X$3</f>
        <v>0</v>
      </c>
      <c r="Y3427" s="204"/>
      <c r="Z3427" s="397"/>
    </row>
    <row r="3428" spans="1:26" s="360" customFormat="1" ht="15.75" thickBot="1" x14ac:dyDescent="0.3">
      <c r="A3428" s="683"/>
      <c r="B3428" s="685"/>
      <c r="C3428" s="359" t="s">
        <v>334</v>
      </c>
      <c r="D3428" s="264">
        <f>D3426/'Summary (banks)'!$D$7</f>
        <v>1.1199212207811044E-3</v>
      </c>
      <c r="E3428" s="264">
        <f>E3426/'Summary (banks)'!$E$7</f>
        <v>0</v>
      </c>
      <c r="F3428" s="264">
        <f>F3426/'Summary (banks)'!$F$7</f>
        <v>0</v>
      </c>
      <c r="G3428" s="264">
        <f>G3426/'Summary (banks)'!$G$7</f>
        <v>0</v>
      </c>
      <c r="H3428" s="264">
        <f>H3426/'Summary (banks)'!$H$7</f>
        <v>0</v>
      </c>
      <c r="I3428" s="264">
        <f>I3426/'Summary (banks)'!$I$7</f>
        <v>0</v>
      </c>
      <c r="J3428" s="264">
        <f>J3426/'Summary (banks)'!$J$7</f>
        <v>0</v>
      </c>
      <c r="K3428" s="264">
        <f>K3426/'Summary (banks)'!$K$7</f>
        <v>0</v>
      </c>
      <c r="L3428" s="264">
        <f>L3426/'Summary (banks)'!$L$7</f>
        <v>7.972833308725823E-3</v>
      </c>
      <c r="M3428" s="264">
        <f>M3426/'Summary (banks)'!$M$7</f>
        <v>0</v>
      </c>
      <c r="N3428" s="264">
        <f>N3426/'Summary (banks)'!$N$7</f>
        <v>0</v>
      </c>
      <c r="O3428" s="264">
        <f>O3426/'Summary (banks)'!$O$7</f>
        <v>0</v>
      </c>
      <c r="P3428" s="264">
        <f>P3426/'Summary (banks)'!$P$7</f>
        <v>0</v>
      </c>
      <c r="Q3428" s="264">
        <f>Q3426/'Summary (banks)'!$Q$7</f>
        <v>0</v>
      </c>
      <c r="R3428" s="264">
        <f>R3426/'Summary (banks)'!$R$7</f>
        <v>0</v>
      </c>
      <c r="S3428" s="264">
        <f>S3426/'Summary (banks)'!$S$7</f>
        <v>0</v>
      </c>
      <c r="T3428" s="264">
        <f>T3426/'Summary (banks)'!$T$7</f>
        <v>7.6762481532788324E-3</v>
      </c>
      <c r="U3428" s="264">
        <f>U3426/'Summary (banks)'!$U$7</f>
        <v>1.995093823412274E-2</v>
      </c>
      <c r="V3428" s="264">
        <f>V3426/'Summary (banks)'!$V$7</f>
        <v>0</v>
      </c>
      <c r="W3428" s="264">
        <f>W3426/'Summary (banks)'!$W$7</f>
        <v>0</v>
      </c>
      <c r="X3428" s="264">
        <f>X3426/'Summary (banks)'!$X$7</f>
        <v>0</v>
      </c>
      <c r="Z3428" s="397"/>
    </row>
    <row r="3429" spans="1:26" s="204" customFormat="1" ht="15.75" thickBot="1" x14ac:dyDescent="0.3">
      <c r="A3429" s="683"/>
      <c r="B3429" s="685"/>
      <c r="C3429" s="188" t="s">
        <v>6</v>
      </c>
      <c r="D3429" s="203">
        <f>SUM(E3429:X3429)</f>
        <v>81.924999999999997</v>
      </c>
      <c r="E3429" s="203"/>
      <c r="F3429" s="203"/>
      <c r="G3429" s="203"/>
      <c r="H3429" s="203"/>
      <c r="I3429" s="203"/>
      <c r="J3429" s="188"/>
      <c r="K3429" s="188"/>
      <c r="L3429" s="188">
        <f>'Société Générale'!E70</f>
        <v>55</v>
      </c>
      <c r="M3429" s="188"/>
      <c r="N3429" s="188"/>
      <c r="O3429" s="188"/>
      <c r="P3429" s="188"/>
      <c r="Q3429" s="188"/>
      <c r="R3429" s="188"/>
      <c r="S3429" s="188"/>
      <c r="T3429" s="188">
        <f>Unicredit!F161</f>
        <v>12.163</v>
      </c>
      <c r="U3429" s="188">
        <f>'Intesa Sao'!F75</f>
        <v>14.761999999999999</v>
      </c>
      <c r="V3429" s="188"/>
      <c r="W3429" s="188"/>
      <c r="X3429" s="188"/>
      <c r="Y3429" s="188"/>
      <c r="Z3429" s="404"/>
    </row>
    <row r="3430" spans="1:26" s="23" customFormat="1" x14ac:dyDescent="0.25">
      <c r="A3430" s="683"/>
      <c r="B3430" s="685"/>
      <c r="C3430" s="189" t="s">
        <v>335</v>
      </c>
      <c r="D3430" s="230">
        <f>D3429/'Summary (banks)'!$D$29</f>
        <v>8.6859686104850346E-4</v>
      </c>
      <c r="E3430" s="230">
        <f>E3429/'Summary (banks)'!$E$29</f>
        <v>0</v>
      </c>
      <c r="F3430" s="230">
        <f>F3429/'Summary (banks)'!$F$29</f>
        <v>0</v>
      </c>
      <c r="G3430" s="230">
        <f>G3429/'Summary (banks)'!$G$29</f>
        <v>0</v>
      </c>
      <c r="H3430" s="230">
        <f>H3429/'Summary (banks)'!$H$29</f>
        <v>0</v>
      </c>
      <c r="I3430" s="230">
        <f>I3429/'Summary (banks)'!$I$29</f>
        <v>0</v>
      </c>
      <c r="J3430" s="230">
        <f>J3429/'Summary (banks)'!$J$29</f>
        <v>0</v>
      </c>
      <c r="K3430" s="230">
        <f>K3429/'Summary (banks)'!$K$29</f>
        <v>0</v>
      </c>
      <c r="L3430" s="230">
        <f>L3429/'Summary (banks)'!$L$29</f>
        <v>9.0001636393388963E-3</v>
      </c>
      <c r="M3430" s="230">
        <f>M3429/'Summary (banks)'!$M$29</f>
        <v>0</v>
      </c>
      <c r="N3430" s="230">
        <f>N3429/'Summary (banks)'!$N$29</f>
        <v>0</v>
      </c>
      <c r="O3430" s="230">
        <f>O3429/'Summary (banks)'!$O$29</f>
        <v>0</v>
      </c>
      <c r="P3430" s="230">
        <f>P3429/'Summary (banks)'!$P$29</f>
        <v>0</v>
      </c>
      <c r="Q3430" s="230">
        <f>Q3429/'Summary (banks)'!$Q$29</f>
        <v>0</v>
      </c>
      <c r="R3430" s="230">
        <f>R3429/'Summary (banks)'!$R$29</f>
        <v>0</v>
      </c>
      <c r="S3430" s="230">
        <f>S3429/'Summary (banks)'!$S$29</f>
        <v>0</v>
      </c>
      <c r="T3430" s="230">
        <f>T3429/'Summary (banks)'!$T$29</f>
        <v>5.7114226574855676E-3</v>
      </c>
      <c r="U3430" s="230">
        <f>U3429/'Summary (banks)'!$U$29</f>
        <v>1.874601098042323E-3</v>
      </c>
      <c r="V3430" s="230">
        <f>V3429/'Summary (banks)'!$V$29</f>
        <v>0</v>
      </c>
      <c r="W3430" s="230">
        <f>W3429/'Summary (banks)'!$W$29</f>
        <v>0</v>
      </c>
      <c r="X3430" s="230">
        <f>X3429/'Summary (banks)'!$X$29</f>
        <v>0</v>
      </c>
      <c r="Y3430" s="204"/>
      <c r="Z3430" s="397"/>
    </row>
    <row r="3431" spans="1:26" s="360" customFormat="1" ht="15.75" thickBot="1" x14ac:dyDescent="0.3">
      <c r="A3431" s="683"/>
      <c r="B3431" s="685"/>
      <c r="C3431" s="359" t="s">
        <v>336</v>
      </c>
      <c r="D3431" s="264">
        <f>D3429/'Summary (banks)'!$D$33</f>
        <v>1.2103732747424146E-3</v>
      </c>
      <c r="E3431" s="264">
        <f>E3429/'Summary (banks)'!$E$33</f>
        <v>0</v>
      </c>
      <c r="F3431" s="264">
        <f>F3429/'Summary (banks)'!$F$33</f>
        <v>0</v>
      </c>
      <c r="G3431" s="264">
        <f>G3429/'Summary (banks)'!$G$33</f>
        <v>0</v>
      </c>
      <c r="H3431" s="264">
        <f>H3429/'Summary (banks)'!$H$33</f>
        <v>0</v>
      </c>
      <c r="I3431" s="264">
        <f>I3429/'Summary (banks)'!$I$33</f>
        <v>0</v>
      </c>
      <c r="J3431" s="264">
        <f>J3429/'Summary (banks)'!$J$33</f>
        <v>0</v>
      </c>
      <c r="K3431" s="264">
        <f>K3429/'Summary (banks)'!$K$33</f>
        <v>0</v>
      </c>
      <c r="L3431" s="264">
        <f>L3429/'Summary (banks)'!$L$33</f>
        <v>1.2337371018393899E-2</v>
      </c>
      <c r="M3431" s="264">
        <f>M3429/'Summary (banks)'!$M$33</f>
        <v>0</v>
      </c>
      <c r="N3431" s="264">
        <f>N3429/'Summary (banks)'!$N$33</f>
        <v>0</v>
      </c>
      <c r="O3431" s="264">
        <f>O3429/'Summary (banks)'!$O$33</f>
        <v>0</v>
      </c>
      <c r="P3431" s="264">
        <f>P3429/'Summary (banks)'!$P$33</f>
        <v>0</v>
      </c>
      <c r="Q3431" s="264">
        <f>Q3429/'Summary (banks)'!$Q$33</f>
        <v>0</v>
      </c>
      <c r="R3431" s="264">
        <f>R3429/'Summary (banks)'!$R$33</f>
        <v>0</v>
      </c>
      <c r="S3431" s="264">
        <f>S3429/'Summary (banks)'!$S$33</f>
        <v>0</v>
      </c>
      <c r="T3431" s="264">
        <f>T3429/'Summary (banks)'!$T$33</f>
        <v>4.3370481543208968E-3</v>
      </c>
      <c r="U3431" s="264">
        <f>U3429/'Summary (banks)'!$U$33</f>
        <v>7.7164051232915514E-3</v>
      </c>
      <c r="V3431" s="264">
        <f>V3429/'Summary (banks)'!$V$33</f>
        <v>0</v>
      </c>
      <c r="W3431" s="264">
        <f>W3429/'Summary (banks)'!$W$33</f>
        <v>0</v>
      </c>
      <c r="X3431" s="264">
        <f>X3429/'Summary (banks)'!$X$33</f>
        <v>0</v>
      </c>
      <c r="Z3431" s="397"/>
    </row>
    <row r="3432" spans="1:26" s="204" customFormat="1" ht="15.75" thickBot="1" x14ac:dyDescent="0.3">
      <c r="A3432" s="683"/>
      <c r="B3432" s="685"/>
      <c r="C3432" s="188" t="s">
        <v>400</v>
      </c>
      <c r="D3432" s="203">
        <f>SUM(E3432:X3432)</f>
        <v>11.4</v>
      </c>
      <c r="E3432" s="203"/>
      <c r="F3432" s="203"/>
      <c r="G3432" s="203"/>
      <c r="H3432" s="203"/>
      <c r="I3432" s="203"/>
      <c r="J3432" s="188"/>
      <c r="K3432" s="188"/>
      <c r="L3432" s="188">
        <f>'Société Générale'!F70</f>
        <v>7</v>
      </c>
      <c r="M3432" s="188"/>
      <c r="N3432" s="188"/>
      <c r="O3432" s="188"/>
      <c r="P3432" s="188"/>
      <c r="Q3432" s="188"/>
      <c r="R3432" s="188"/>
      <c r="S3432" s="188"/>
      <c r="T3432" s="188">
        <f>Unicredit!G161</f>
        <v>2.0179999999999998</v>
      </c>
      <c r="U3432" s="188">
        <f>'Intesa Sao'!G75</f>
        <v>2.3820000000000001</v>
      </c>
      <c r="V3432" s="188"/>
      <c r="W3432" s="188"/>
      <c r="X3432" s="188"/>
      <c r="Y3432" s="188"/>
      <c r="Z3432" s="404"/>
    </row>
    <row r="3433" spans="1:26" s="23" customFormat="1" x14ac:dyDescent="0.25">
      <c r="A3433" s="683"/>
      <c r="B3433" s="685"/>
      <c r="C3433" s="189" t="s">
        <v>401</v>
      </c>
      <c r="D3433" s="230">
        <f>D3432/'Summary (banks)'!$D$42</f>
        <v>4.0864046850537376E-4</v>
      </c>
      <c r="E3433" s="230">
        <f>E3432/'Summary (banks)'!$E$42</f>
        <v>0</v>
      </c>
      <c r="F3433" s="230">
        <f>F3432/'Summary (banks)'!$F$42</f>
        <v>0</v>
      </c>
      <c r="G3433" s="230">
        <f>G3432/'Summary (banks)'!$G$42</f>
        <v>0</v>
      </c>
      <c r="H3433" s="230">
        <f>H3432/'Summary (banks)'!$H$42</f>
        <v>0</v>
      </c>
      <c r="I3433" s="230">
        <f>I3432/'Summary (banks)'!$I$42</f>
        <v>0</v>
      </c>
      <c r="J3433" s="230">
        <f>J3432/'Summary (banks)'!$J$42</f>
        <v>0</v>
      </c>
      <c r="K3433" s="230">
        <f>K3432/'Summary (banks)'!$K$42</f>
        <v>0</v>
      </c>
      <c r="L3433" s="230">
        <f>L3432/'Summary (banks)'!$L$42</f>
        <v>4.0887850467289715E-3</v>
      </c>
      <c r="M3433" s="230">
        <f>M3432/'Summary (banks)'!$M$42</f>
        <v>0</v>
      </c>
      <c r="N3433" s="230">
        <f>N3432/'Summary (banks)'!$N$42</f>
        <v>0</v>
      </c>
      <c r="O3433" s="230">
        <f>O3432/'Summary (banks)'!$O$42</f>
        <v>0</v>
      </c>
      <c r="P3433" s="230">
        <f>P3432/'Summary (banks)'!$P$42</f>
        <v>0</v>
      </c>
      <c r="Q3433" s="230">
        <f>Q3432/'Summary (banks)'!$Q$42</f>
        <v>0</v>
      </c>
      <c r="R3433" s="230">
        <f>R3432/'Summary (banks)'!$R$42</f>
        <v>0</v>
      </c>
      <c r="S3433" s="230">
        <f>S3432/'Summary (banks)'!$S$42</f>
        <v>0</v>
      </c>
      <c r="T3433" s="230">
        <f>T3432/'Summary (banks)'!$T$42</f>
        <v>2.4192581581029552E-2</v>
      </c>
      <c r="U3433" s="230">
        <f>U3432/'Summary (banks)'!$U$42</f>
        <v>1.695624690345617E-3</v>
      </c>
      <c r="V3433" s="230">
        <f>V3432/'Summary (banks)'!$V$42</f>
        <v>0</v>
      </c>
      <c r="W3433" s="230">
        <f>W3432/'Summary (banks)'!$W$42</f>
        <v>0</v>
      </c>
      <c r="X3433" s="230">
        <f>X3432/'Summary (banks)'!$X$42</f>
        <v>0</v>
      </c>
      <c r="Y3433" s="204"/>
      <c r="Z3433" s="397"/>
    </row>
    <row r="3434" spans="1:26" s="360" customFormat="1" ht="15.75" thickBot="1" x14ac:dyDescent="0.3">
      <c r="A3434" s="683"/>
      <c r="B3434" s="685"/>
      <c r="C3434" s="359" t="s">
        <v>402</v>
      </c>
      <c r="D3434" s="264">
        <f>D3432/'Summary (banks)'!$D$46</f>
        <v>6.1171479111191162E-4</v>
      </c>
      <c r="E3434" s="264">
        <f>E3432/'Summary (banks)'!$E$46</f>
        <v>0</v>
      </c>
      <c r="F3434" s="264">
        <f>F3432/'Summary (banks)'!$F$46</f>
        <v>0</v>
      </c>
      <c r="G3434" s="264">
        <f>G3432/'Summary (banks)'!$G$46</f>
        <v>0</v>
      </c>
      <c r="H3434" s="264">
        <f>H3432/'Summary (banks)'!$H$46</f>
        <v>0</v>
      </c>
      <c r="I3434" s="264">
        <f>I3432/'Summary (banks)'!$I$46</f>
        <v>0</v>
      </c>
      <c r="J3434" s="264">
        <f>J3432/'Summary (banks)'!$J$46</f>
        <v>0</v>
      </c>
      <c r="K3434" s="264">
        <f>K3432/'Summary (banks)'!$K$46</f>
        <v>0</v>
      </c>
      <c r="L3434" s="264">
        <f>L3432/'Summary (banks)'!$L$46</f>
        <v>6.183745583038869E-3</v>
      </c>
      <c r="M3434" s="264">
        <f>M3432/'Summary (banks)'!$M$46</f>
        <v>0</v>
      </c>
      <c r="N3434" s="264">
        <f>N3432/'Summary (banks)'!$N$46</f>
        <v>0</v>
      </c>
      <c r="O3434" s="264">
        <f>O3432/'Summary (banks)'!$O$46</f>
        <v>0</v>
      </c>
      <c r="P3434" s="264">
        <f>P3432/'Summary (banks)'!$P$46</f>
        <v>0</v>
      </c>
      <c r="Q3434" s="264">
        <f>Q3432/'Summary (banks)'!$Q$46</f>
        <v>0</v>
      </c>
      <c r="R3434" s="264">
        <f>R3432/'Summary (banks)'!$R$46</f>
        <v>0</v>
      </c>
      <c r="S3434" s="264">
        <f>S3432/'Summary (banks)'!$S$46</f>
        <v>0</v>
      </c>
      <c r="T3434" s="264">
        <f>T3432/'Summary (banks)'!$T$46</f>
        <v>8.9869426581399067E-3</v>
      </c>
      <c r="U3434" s="264">
        <f>U3432/'Summary (banks)'!$U$46</f>
        <v>6.4665528278273487E-3</v>
      </c>
      <c r="V3434" s="264">
        <f>V3432/'Summary (banks)'!$V$46</f>
        <v>0</v>
      </c>
      <c r="W3434" s="264">
        <f>W3432/'Summary (banks)'!$W$46</f>
        <v>0</v>
      </c>
      <c r="X3434" s="264">
        <f>X3432/'Summary (banks)'!$X$46</f>
        <v>0</v>
      </c>
      <c r="Z3434" s="397"/>
    </row>
    <row r="3435" spans="1:26" s="204" customFormat="1" ht="15.75" thickBot="1" x14ac:dyDescent="0.3">
      <c r="A3435" s="683"/>
      <c r="B3435" s="685"/>
      <c r="C3435" s="188" t="s">
        <v>3</v>
      </c>
      <c r="D3435" s="188">
        <f>SUM(E3435:X3435)</f>
        <v>2223</v>
      </c>
      <c r="E3435" s="188"/>
      <c r="F3435" s="188"/>
      <c r="G3435" s="188"/>
      <c r="H3435" s="188"/>
      <c r="I3435" s="188"/>
      <c r="J3435" s="188"/>
      <c r="K3435" s="188"/>
      <c r="L3435" s="188">
        <f>'Société Générale'!D70</f>
        <v>848</v>
      </c>
      <c r="M3435" s="188"/>
      <c r="N3435" s="188"/>
      <c r="O3435" s="188"/>
      <c r="P3435" s="188"/>
      <c r="Q3435" s="188"/>
      <c r="R3435" s="188"/>
      <c r="S3435" s="188"/>
      <c r="T3435" s="188">
        <f>Unicredit!E161</f>
        <v>556</v>
      </c>
      <c r="U3435" s="188">
        <f>'Intesa Sao'!E75</f>
        <v>819</v>
      </c>
      <c r="V3435" s="188"/>
      <c r="W3435" s="188"/>
      <c r="X3435" s="188"/>
      <c r="Y3435" s="188"/>
      <c r="Z3435" s="404"/>
    </row>
    <row r="3436" spans="1:26" s="23" customFormat="1" x14ac:dyDescent="0.25">
      <c r="A3436" s="683"/>
      <c r="B3436" s="685"/>
      <c r="C3436" s="189" t="s">
        <v>337</v>
      </c>
      <c r="D3436" s="230">
        <f>D3435/'Summary (banks)'!$D$16</f>
        <v>1.0597755354416971E-3</v>
      </c>
      <c r="E3436" s="230">
        <f>E3435/'Summary (banks)'!$E$16</f>
        <v>0</v>
      </c>
      <c r="F3436" s="230">
        <f>F3435/'Summary (banks)'!$F$16</f>
        <v>0</v>
      </c>
      <c r="G3436" s="230">
        <f>G3435/'Summary (banks)'!$G$16</f>
        <v>0</v>
      </c>
      <c r="H3436" s="230">
        <f>H3435/'Summary (banks)'!$H$16</f>
        <v>0</v>
      </c>
      <c r="I3436" s="230">
        <f>I3435/'Summary (banks)'!$I$16</f>
        <v>0</v>
      </c>
      <c r="J3436" s="230">
        <f>J3435/'Summary (banks)'!$J$16</f>
        <v>0</v>
      </c>
      <c r="K3436" s="230">
        <f>K3435/'Summary (banks)'!$K$16</f>
        <v>0</v>
      </c>
      <c r="L3436" s="230">
        <f>L3435/'Summary (banks)'!$L$16</f>
        <v>6.4380940812050168E-3</v>
      </c>
      <c r="M3436" s="230">
        <f>M3435/'Summary (banks)'!$M$16</f>
        <v>0</v>
      </c>
      <c r="N3436" s="230">
        <f>N3435/'Summary (banks)'!$N$16</f>
        <v>0</v>
      </c>
      <c r="O3436" s="230">
        <f>O3435/'Summary (banks)'!$O$16</f>
        <v>0</v>
      </c>
      <c r="P3436" s="230">
        <f>P3435/'Summary (banks)'!$P$16</f>
        <v>0</v>
      </c>
      <c r="Q3436" s="230">
        <f>Q3435/'Summary (banks)'!$Q$16</f>
        <v>0</v>
      </c>
      <c r="R3436" s="230">
        <f>R3435/'Summary (banks)'!$R$16</f>
        <v>0</v>
      </c>
      <c r="S3436" s="230">
        <f>S3435/'Summary (banks)'!$S$16</f>
        <v>0</v>
      </c>
      <c r="T3436" s="230">
        <f>T3435/'Summary (banks)'!$T$16</f>
        <v>4.6051269308816827E-3</v>
      </c>
      <c r="U3436" s="230">
        <f>U3435/'Summary (banks)'!$U$16</f>
        <v>9.2646010791733128E-3</v>
      </c>
      <c r="V3436" s="230">
        <f>V3435/'Summary (banks)'!$V$16</f>
        <v>0</v>
      </c>
      <c r="W3436" s="230">
        <f>W3435/'Summary (banks)'!$W$16</f>
        <v>0</v>
      </c>
      <c r="X3436" s="230">
        <f>X3435/'Summary (banks)'!$X$16</f>
        <v>0</v>
      </c>
      <c r="Y3436" s="204"/>
      <c r="Z3436" s="397"/>
    </row>
    <row r="3437" spans="1:26" s="365" customFormat="1" ht="15.75" thickBot="1" x14ac:dyDescent="0.3">
      <c r="A3437" s="683"/>
      <c r="B3437" s="685"/>
      <c r="C3437" s="359" t="s">
        <v>338</v>
      </c>
      <c r="D3437" s="264">
        <f>D3435/'Summary (banks)'!$D$20</f>
        <v>1.8963547846916483E-3</v>
      </c>
      <c r="E3437" s="264">
        <f>E3435/'Summary (banks)'!$E$20</f>
        <v>0</v>
      </c>
      <c r="F3437" s="264">
        <f>F3435/'Summary (banks)'!$F$20</f>
        <v>0</v>
      </c>
      <c r="G3437" s="264">
        <f>G3435/'Summary (banks)'!$G$20</f>
        <v>0</v>
      </c>
      <c r="H3437" s="264">
        <f>H3435/'Summary (banks)'!$H$20</f>
        <v>0</v>
      </c>
      <c r="I3437" s="264">
        <f>I3435/'Summary (banks)'!$I$20</f>
        <v>0</v>
      </c>
      <c r="J3437" s="264">
        <f>J3435/'Summary (banks)'!$J$20</f>
        <v>0</v>
      </c>
      <c r="K3437" s="264">
        <f>K3435/'Summary (banks)'!$K$20</f>
        <v>0</v>
      </c>
      <c r="L3437" s="264">
        <f>L3435/'Summary (banks)'!$L$20</f>
        <v>1.0586237890742036E-2</v>
      </c>
      <c r="M3437" s="264">
        <f>M3435/'Summary (banks)'!$M$20</f>
        <v>0</v>
      </c>
      <c r="N3437" s="264">
        <f>N3435/'Summary (banks)'!$N$20</f>
        <v>0</v>
      </c>
      <c r="O3437" s="264">
        <f>O3435/'Summary (banks)'!$O$20</f>
        <v>0</v>
      </c>
      <c r="P3437" s="264">
        <f>P3435/'Summary (banks)'!$P$20</f>
        <v>0</v>
      </c>
      <c r="Q3437" s="264">
        <f>Q3435/'Summary (banks)'!$Q$20</f>
        <v>0</v>
      </c>
      <c r="R3437" s="264">
        <f>R3435/'Summary (banks)'!$R$20</f>
        <v>0</v>
      </c>
      <c r="S3437" s="264">
        <f>S3435/'Summary (banks)'!$S$20</f>
        <v>0</v>
      </c>
      <c r="T3437" s="264">
        <f>T3435/'Summary (banks)'!$T$20</f>
        <v>7.6300260738301085E-3</v>
      </c>
      <c r="U3437" s="264">
        <f>U3435/'Summary (banks)'!$U$20</f>
        <v>3.0156859857132335E-2</v>
      </c>
      <c r="V3437" s="264">
        <f>V3435/'Summary (banks)'!$V$20</f>
        <v>0</v>
      </c>
      <c r="W3437" s="264">
        <f>W3435/'Summary (banks)'!$W$20</f>
        <v>0</v>
      </c>
      <c r="X3437" s="264">
        <f>X3435/'Summary (banks)'!$X$20</f>
        <v>0</v>
      </c>
      <c r="Y3437" s="360"/>
      <c r="Z3437" s="397"/>
    </row>
    <row r="3438" spans="1:26" s="230" customFormat="1" ht="15" customHeight="1" thickTop="1" thickBot="1" x14ac:dyDescent="0.3">
      <c r="A3438" s="683"/>
      <c r="B3438" s="685"/>
      <c r="C3438" s="190" t="s">
        <v>405</v>
      </c>
      <c r="D3438" s="188"/>
      <c r="E3438" s="190"/>
      <c r="F3438" s="190"/>
      <c r="G3438" s="190"/>
      <c r="H3438" s="188"/>
      <c r="I3438" s="188"/>
      <c r="J3438" s="190"/>
      <c r="K3438" s="190"/>
      <c r="L3438" s="190"/>
      <c r="M3438" s="190"/>
      <c r="N3438" s="190"/>
      <c r="O3438" s="190"/>
      <c r="P3438" s="188"/>
      <c r="Q3438" s="188"/>
      <c r="R3438" s="190"/>
      <c r="S3438" s="190"/>
      <c r="T3438" s="188"/>
      <c r="U3438" s="188"/>
      <c r="V3438" s="188"/>
      <c r="W3438" s="188"/>
      <c r="X3438" s="188"/>
      <c r="Y3438" s="190"/>
      <c r="Z3438" s="405"/>
    </row>
    <row r="3439" spans="1:26" s="204" customFormat="1" ht="15.75" thickBot="1" x14ac:dyDescent="0.3">
      <c r="A3439" s="683"/>
      <c r="B3439" s="686"/>
      <c r="C3439" s="191" t="s">
        <v>406</v>
      </c>
      <c r="D3439" s="192"/>
      <c r="E3439" s="192"/>
      <c r="F3439" s="192"/>
      <c r="G3439" s="192"/>
      <c r="H3439" s="192"/>
      <c r="I3439" s="192"/>
      <c r="J3439" s="192"/>
      <c r="K3439" s="192"/>
      <c r="L3439" s="192"/>
      <c r="M3439" s="192"/>
      <c r="N3439" s="192"/>
      <c r="O3439" s="192"/>
      <c r="P3439" s="192"/>
      <c r="Q3439" s="192"/>
      <c r="R3439" s="192"/>
      <c r="S3439" s="192"/>
      <c r="T3439" s="192"/>
      <c r="U3439" s="192"/>
      <c r="V3439" s="192"/>
      <c r="W3439" s="192"/>
      <c r="X3439" s="192"/>
      <c r="Y3439" s="192"/>
      <c r="Z3439" s="398"/>
    </row>
    <row r="3440" spans="1:26" s="23" customFormat="1" ht="16.5" thickTop="1" thickBot="1" x14ac:dyDescent="0.3">
      <c r="A3440" s="683"/>
      <c r="B3440" s="687" t="s">
        <v>82</v>
      </c>
      <c r="C3440" s="200" t="s">
        <v>91</v>
      </c>
      <c r="D3440" s="200">
        <f>D3432/D3429</f>
        <v>0.13915166310649985</v>
      </c>
      <c r="E3440" s="200" t="e">
        <f>E3432/E3429</f>
        <v>#DIV/0!</v>
      </c>
      <c r="F3440" s="200" t="e">
        <f t="shared" ref="F3440:X3440" si="264">F3432/F3429</f>
        <v>#DIV/0!</v>
      </c>
      <c r="G3440" s="200" t="e">
        <f t="shared" si="264"/>
        <v>#DIV/0!</v>
      </c>
      <c r="H3440" s="200" t="e">
        <f t="shared" si="264"/>
        <v>#DIV/0!</v>
      </c>
      <c r="I3440" s="200" t="e">
        <f t="shared" si="264"/>
        <v>#DIV/0!</v>
      </c>
      <c r="J3440" s="200" t="e">
        <f t="shared" si="264"/>
        <v>#DIV/0!</v>
      </c>
      <c r="K3440" s="200" t="e">
        <f t="shared" si="264"/>
        <v>#DIV/0!</v>
      </c>
      <c r="L3440" s="200">
        <f t="shared" si="264"/>
        <v>0.12727272727272726</v>
      </c>
      <c r="M3440" s="200" t="e">
        <f t="shared" si="264"/>
        <v>#DIV/0!</v>
      </c>
      <c r="N3440" s="200" t="e">
        <f t="shared" si="264"/>
        <v>#DIV/0!</v>
      </c>
      <c r="O3440" s="200" t="e">
        <f t="shared" si="264"/>
        <v>#DIV/0!</v>
      </c>
      <c r="P3440" s="200" t="e">
        <f t="shared" si="264"/>
        <v>#DIV/0!</v>
      </c>
      <c r="Q3440" s="200" t="e">
        <f t="shared" si="264"/>
        <v>#DIV/0!</v>
      </c>
      <c r="R3440" s="200" t="e">
        <f t="shared" si="264"/>
        <v>#DIV/0!</v>
      </c>
      <c r="S3440" s="200" t="e">
        <f t="shared" si="264"/>
        <v>#DIV/0!</v>
      </c>
      <c r="T3440" s="200">
        <f t="shared" si="264"/>
        <v>0.16591301488119706</v>
      </c>
      <c r="U3440" s="200">
        <f t="shared" si="264"/>
        <v>0.16136024928871429</v>
      </c>
      <c r="V3440" s="200" t="e">
        <f t="shared" si="264"/>
        <v>#DIV/0!</v>
      </c>
      <c r="W3440" s="200" t="e">
        <f t="shared" si="264"/>
        <v>#DIV/0!</v>
      </c>
      <c r="X3440" s="200" t="e">
        <f t="shared" si="264"/>
        <v>#DIV/0!</v>
      </c>
      <c r="Y3440" s="200"/>
      <c r="Z3440" s="406" t="e">
        <f>MEDIAN(E3440:X3440)</f>
        <v>#DIV/0!</v>
      </c>
    </row>
    <row r="3441" spans="1:26" s="204" customFormat="1" ht="15.75" thickBot="1" x14ac:dyDescent="0.3">
      <c r="A3441" s="683"/>
      <c r="B3441" s="688"/>
      <c r="C3441" s="193" t="s">
        <v>407</v>
      </c>
      <c r="Z3441" s="397"/>
    </row>
    <row r="3442" spans="1:26" s="204" customFormat="1" ht="15.75" thickBot="1" x14ac:dyDescent="0.3">
      <c r="A3442" s="683"/>
      <c r="B3442" s="688"/>
      <c r="C3442" s="188" t="s">
        <v>497</v>
      </c>
      <c r="D3442" s="233">
        <f t="shared" ref="D3442:X3442" si="265">D3429/D3435</f>
        <v>3.6853351327035537E-2</v>
      </c>
      <c r="E3442" s="188" t="e">
        <f t="shared" si="265"/>
        <v>#DIV/0!</v>
      </c>
      <c r="F3442" s="188" t="e">
        <f t="shared" si="265"/>
        <v>#DIV/0!</v>
      </c>
      <c r="G3442" s="188" t="e">
        <f t="shared" si="265"/>
        <v>#DIV/0!</v>
      </c>
      <c r="H3442" s="188" t="e">
        <f t="shared" si="265"/>
        <v>#DIV/0!</v>
      </c>
      <c r="I3442" s="188" t="e">
        <f t="shared" si="265"/>
        <v>#DIV/0!</v>
      </c>
      <c r="J3442" s="188" t="e">
        <f t="shared" si="265"/>
        <v>#DIV/0!</v>
      </c>
      <c r="K3442" s="188" t="e">
        <f t="shared" si="265"/>
        <v>#DIV/0!</v>
      </c>
      <c r="L3442" s="188">
        <f t="shared" si="265"/>
        <v>6.4858490566037735E-2</v>
      </c>
      <c r="M3442" s="188" t="e">
        <f t="shared" si="265"/>
        <v>#DIV/0!</v>
      </c>
      <c r="N3442" s="188" t="e">
        <f t="shared" si="265"/>
        <v>#DIV/0!</v>
      </c>
      <c r="O3442" s="188" t="e">
        <f t="shared" si="265"/>
        <v>#DIV/0!</v>
      </c>
      <c r="P3442" s="188" t="e">
        <f t="shared" si="265"/>
        <v>#DIV/0!</v>
      </c>
      <c r="Q3442" s="188" t="e">
        <f t="shared" si="265"/>
        <v>#DIV/0!</v>
      </c>
      <c r="R3442" s="188" t="e">
        <f t="shared" si="265"/>
        <v>#DIV/0!</v>
      </c>
      <c r="S3442" s="188" t="e">
        <f t="shared" si="265"/>
        <v>#DIV/0!</v>
      </c>
      <c r="T3442" s="188">
        <f t="shared" si="265"/>
        <v>2.1875899280575539E-2</v>
      </c>
      <c r="U3442" s="188">
        <f t="shared" si="265"/>
        <v>1.8024420024420024E-2</v>
      </c>
      <c r="V3442" s="188" t="e">
        <f t="shared" si="265"/>
        <v>#DIV/0!</v>
      </c>
      <c r="W3442" s="188" t="e">
        <f t="shared" si="265"/>
        <v>#DIV/0!</v>
      </c>
      <c r="X3442" s="188" t="e">
        <f t="shared" si="265"/>
        <v>#DIV/0!</v>
      </c>
      <c r="Y3442" s="188"/>
      <c r="Z3442" s="404"/>
    </row>
    <row r="3443" spans="1:26" s="204" customFormat="1" x14ac:dyDescent="0.25">
      <c r="A3443" s="683"/>
      <c r="B3443" s="688"/>
      <c r="C3443" s="189" t="s">
        <v>445</v>
      </c>
      <c r="D3443" s="234">
        <f>D3442/'Summary (banks)'!$D$81</f>
        <v>0.81960455964525225</v>
      </c>
      <c r="E3443" s="230" t="e">
        <f>E3442/'Summary (banks)'!$E$81</f>
        <v>#DIV/0!</v>
      </c>
      <c r="F3443" s="230" t="e">
        <f>F3442/'Summary (banks)'!$F$81</f>
        <v>#DIV/0!</v>
      </c>
      <c r="G3443" s="230" t="e">
        <f>G3442/'Summary (banks)'!$G$81</f>
        <v>#DIV/0!</v>
      </c>
      <c r="H3443" s="230" t="e">
        <f>H3442/'Summary (banks)'!$H$81</f>
        <v>#DIV/0!</v>
      </c>
      <c r="I3443" s="230" t="e">
        <f>I3442/'Summary (banks)'!$I$81</f>
        <v>#DIV/0!</v>
      </c>
      <c r="J3443" s="230" t="e">
        <f>J3442/'Summary (banks)'!$J$81</f>
        <v>#DIV/0!</v>
      </c>
      <c r="K3443" s="230" t="e">
        <f>K3442/'Summary (banks)'!$K$81</f>
        <v>#DIV/0!</v>
      </c>
      <c r="L3443" s="230">
        <f>L3442/'Summary (banks)'!$L$81</f>
        <v>1.3979546626405215</v>
      </c>
      <c r="M3443" s="230" t="e">
        <f>M3442/'Summary (banks)'!$M$81</f>
        <v>#DIV/0!</v>
      </c>
      <c r="N3443" s="230" t="e">
        <f>N3442/'Summary (banks)'!$N$81</f>
        <v>#DIV/0!</v>
      </c>
      <c r="O3443" s="230" t="e">
        <f>O3442/'Summary (banks)'!$O$81</f>
        <v>#DIV/0!</v>
      </c>
      <c r="P3443" s="230" t="e">
        <f>P3442/'Summary (banks)'!$P$81</f>
        <v>#DIV/0!</v>
      </c>
      <c r="Q3443" s="230" t="e">
        <f>Q3442/'Summary (banks)'!$Q$81</f>
        <v>#DIV/0!</v>
      </c>
      <c r="R3443" s="230" t="e">
        <f>R3442/'Summary (banks)'!$R$81</f>
        <v>#DIV/0!</v>
      </c>
      <c r="S3443" s="230" t="e">
        <f>S3442/'Summary (banks)'!$S$81</f>
        <v>#DIV/0!</v>
      </c>
      <c r="T3443" s="230">
        <f>T3442/'Summary (banks)'!$T$81</f>
        <v>1.2402313211358273</v>
      </c>
      <c r="U3443" s="230">
        <f>U3442/'Summary (banks)'!$U$81</f>
        <v>0.20234018518686128</v>
      </c>
      <c r="V3443" s="230" t="e">
        <f>V3442/'Summary (banks)'!$V$81</f>
        <v>#DIV/0!</v>
      </c>
      <c r="W3443" s="230" t="e">
        <f>W3442/'Summary (banks)'!$W$81</f>
        <v>#DIV/0!</v>
      </c>
      <c r="X3443" s="230" t="e">
        <f>X3442/'Summary (banks)'!$X$81</f>
        <v>#DIV/0!</v>
      </c>
      <c r="Z3443" s="397"/>
    </row>
    <row r="3444" spans="1:26" s="364" customFormat="1" x14ac:dyDescent="0.25">
      <c r="A3444" s="683"/>
      <c r="B3444" s="688"/>
      <c r="C3444" s="359" t="s">
        <v>446</v>
      </c>
      <c r="D3444" s="363">
        <f>D3442/'Summary (banks)'!$D$84</f>
        <v>0.63826309534121506</v>
      </c>
      <c r="E3444" s="264" t="e">
        <f>E3442/'Summary (banks)'!$E$84</f>
        <v>#DIV/0!</v>
      </c>
      <c r="F3444" s="264" t="e">
        <f>F3442/'Summary (banks)'!$F$84</f>
        <v>#DIV/0!</v>
      </c>
      <c r="G3444" s="264" t="e">
        <f>G3442/'Summary (banks)'!$G$84</f>
        <v>#DIV/0!</v>
      </c>
      <c r="H3444" s="264" t="e">
        <f>H3442/'Summary (banks)'!$H$84</f>
        <v>#DIV/0!</v>
      </c>
      <c r="I3444" s="264" t="e">
        <f>I3442/'Summary (banks)'!$I$84</f>
        <v>#DIV/0!</v>
      </c>
      <c r="J3444" s="264" t="e">
        <f>J3442/'Summary (banks)'!$J$84</f>
        <v>#DIV/0!</v>
      </c>
      <c r="K3444" s="264" t="e">
        <f>K3442/'Summary (banks)'!$K$84</f>
        <v>#DIV/0!</v>
      </c>
      <c r="L3444" s="264">
        <f>L3442/'Summary (banks)'!$L$84</f>
        <v>1.1654160000677181</v>
      </c>
      <c r="M3444" s="264" t="e">
        <f>M3442/'Summary (banks)'!$M$84</f>
        <v>#DIV/0!</v>
      </c>
      <c r="N3444" s="264" t="e">
        <f>N3442/'Summary (banks)'!$N$84</f>
        <v>#DIV/0!</v>
      </c>
      <c r="O3444" s="264" t="e">
        <f>O3442/'Summary (banks)'!$O$84</f>
        <v>#DIV/0!</v>
      </c>
      <c r="P3444" s="264" t="e">
        <f>P3442/'Summary (banks)'!$P$84</f>
        <v>#DIV/0!</v>
      </c>
      <c r="Q3444" s="264" t="e">
        <f>Q3442/'Summary (banks)'!$Q$84</f>
        <v>#DIV/0!</v>
      </c>
      <c r="R3444" s="264" t="e">
        <f>R3442/'Summary (banks)'!$R$84</f>
        <v>#DIV/0!</v>
      </c>
      <c r="S3444" s="264" t="e">
        <f>S3442/'Summary (banks)'!$S$84</f>
        <v>#DIV/0!</v>
      </c>
      <c r="T3444" s="264">
        <f>T3442/'Summary (banks)'!$T$84</f>
        <v>0.56841852339094201</v>
      </c>
      <c r="U3444" s="264">
        <f>U3442/'Summary (banks)'!$U$84</f>
        <v>0.25587561701874473</v>
      </c>
      <c r="V3444" s="264" t="e">
        <f>V3442/'Summary (banks)'!$V$84</f>
        <v>#DIV/0!</v>
      </c>
      <c r="W3444" s="264" t="e">
        <f>W3442/'Summary (banks)'!$W$84</f>
        <v>#DIV/0!</v>
      </c>
      <c r="X3444" s="264" t="e">
        <f>X3442/'Summary (banks)'!$X$84</f>
        <v>#DIV/0!</v>
      </c>
      <c r="Y3444" s="360"/>
      <c r="Z3444" s="397"/>
    </row>
    <row r="3445" spans="1:26" s="204" customFormat="1" ht="15.75" thickBot="1" x14ac:dyDescent="0.3">
      <c r="A3445" s="683"/>
      <c r="B3445" s="688"/>
      <c r="C3445" s="372" t="s">
        <v>447</v>
      </c>
      <c r="D3445" s="234">
        <f>D3442/'Summary (banks)'!$D$92</f>
        <v>0.88236478222069692</v>
      </c>
      <c r="E3445" s="230" t="e">
        <f>E3442/'Summary (banks)'!$E$86</f>
        <v>#DIV/0!</v>
      </c>
      <c r="F3445" s="230" t="e">
        <f>F3442/'Summary (banks)'!$F$86</f>
        <v>#DIV/0!</v>
      </c>
      <c r="G3445" s="230" t="e">
        <f>G3442/'Summary (banks)'!$G$86</f>
        <v>#DIV/0!</v>
      </c>
      <c r="H3445" s="230" t="e">
        <f>H3442/'Summary (banks)'!$H$86</f>
        <v>#DIV/0!</v>
      </c>
      <c r="I3445" s="230" t="e">
        <f>I3442/'Summary (banks)'!$I$86</f>
        <v>#DIV/0!</v>
      </c>
      <c r="J3445" s="230" t="e">
        <f>J3442/'Summary (banks)'!$J$86</f>
        <v>#DIV/0!</v>
      </c>
      <c r="K3445" s="230" t="e">
        <f>K3442/'Summary (banks)'!$K$86</f>
        <v>#DIV/0!</v>
      </c>
      <c r="L3445" s="230">
        <f>L3442/'Summary (banks)'!$L$86</f>
        <v>0.24875309310238167</v>
      </c>
      <c r="M3445" s="230" t="e">
        <f>M3442/'Summary (banks)'!$M$86</f>
        <v>#DIV/0!</v>
      </c>
      <c r="N3445" s="230" t="e">
        <f>N3442/'Summary (banks)'!$N$86</f>
        <v>#DIV/0!</v>
      </c>
      <c r="O3445" s="230" t="e">
        <f>O3442/'Summary (banks)'!$O$86</f>
        <v>#DIV/0!</v>
      </c>
      <c r="P3445" s="230" t="e">
        <f>P3442/'Summary (banks)'!$P$86</f>
        <v>#DIV/0!</v>
      </c>
      <c r="Q3445" s="230" t="e">
        <f>Q3442/'Summary (banks)'!$Q$86</f>
        <v>#DIV/0!</v>
      </c>
      <c r="R3445" s="230" t="e">
        <f>R3442/'Summary (banks)'!$R$86</f>
        <v>#DIV/0!</v>
      </c>
      <c r="S3445" s="230" t="e">
        <f>S3442/'Summary (banks)'!$S$86</f>
        <v>#DIV/0!</v>
      </c>
      <c r="T3445" s="230">
        <f>T3442/'Summary (banks)'!$T$86</f>
        <v>0.23750395332532084</v>
      </c>
      <c r="U3445" s="230">
        <f>U3442/'Summary (banks)'!$U$86</f>
        <v>1.0299215000356705E-2</v>
      </c>
      <c r="V3445" s="230" t="e">
        <f>V3442/'Summary (banks)'!$V$86</f>
        <v>#DIV/0!</v>
      </c>
      <c r="W3445" s="230" t="e">
        <f>W3442/'Summary (banks)'!$W$86</f>
        <v>#DIV/0!</v>
      </c>
      <c r="X3445" s="230" t="e">
        <f>X3442/'Summary (banks)'!$X$86</f>
        <v>#DIV/0!</v>
      </c>
      <c r="Z3445" s="397"/>
    </row>
    <row r="3446" spans="1:26" s="230" customFormat="1" ht="15.75" thickBot="1" x14ac:dyDescent="0.3">
      <c r="A3446" s="683"/>
      <c r="B3446" s="688"/>
      <c r="C3446" s="201" t="s">
        <v>498</v>
      </c>
      <c r="D3446" s="201">
        <f t="shared" ref="D3446:X3446" si="266">D3429/D3426</f>
        <v>0.28535154753362918</v>
      </c>
      <c r="E3446" s="201" t="e">
        <f t="shared" si="266"/>
        <v>#DIV/0!</v>
      </c>
      <c r="F3446" s="201" t="e">
        <f t="shared" si="266"/>
        <v>#DIV/0!</v>
      </c>
      <c r="G3446" s="201" t="e">
        <f t="shared" si="266"/>
        <v>#DIV/0!</v>
      </c>
      <c r="H3446" s="201" t="e">
        <f t="shared" si="266"/>
        <v>#DIV/0!</v>
      </c>
      <c r="I3446" s="201" t="e">
        <f t="shared" si="266"/>
        <v>#DIV/0!</v>
      </c>
      <c r="J3446" s="201" t="e">
        <f t="shared" si="266"/>
        <v>#DIV/0!</v>
      </c>
      <c r="K3446" s="201" t="e">
        <f t="shared" si="266"/>
        <v>#DIV/0!</v>
      </c>
      <c r="L3446" s="201">
        <f t="shared" si="266"/>
        <v>0.5092592592592593</v>
      </c>
      <c r="M3446" s="201" t="e">
        <f t="shared" si="266"/>
        <v>#DIV/0!</v>
      </c>
      <c r="N3446" s="201" t="e">
        <f t="shared" si="266"/>
        <v>#DIV/0!</v>
      </c>
      <c r="O3446" s="201" t="e">
        <f t="shared" si="266"/>
        <v>#DIV/0!</v>
      </c>
      <c r="P3446" s="201" t="e">
        <f t="shared" si="266"/>
        <v>#DIV/0!</v>
      </c>
      <c r="Q3446" s="201" t="e">
        <f t="shared" si="266"/>
        <v>#DIV/0!</v>
      </c>
      <c r="R3446" s="201" t="e">
        <f t="shared" si="266"/>
        <v>#DIV/0!</v>
      </c>
      <c r="S3446" s="201" t="e">
        <f t="shared" si="266"/>
        <v>#DIV/0!</v>
      </c>
      <c r="T3446" s="201">
        <f t="shared" si="266"/>
        <v>0.13122376981087294</v>
      </c>
      <c r="U3446" s="201">
        <f t="shared" si="266"/>
        <v>0.17083077777649194</v>
      </c>
      <c r="V3446" s="201" t="e">
        <f t="shared" si="266"/>
        <v>#DIV/0!</v>
      </c>
      <c r="W3446" s="201" t="e">
        <f t="shared" si="266"/>
        <v>#DIV/0!</v>
      </c>
      <c r="X3446" s="201" t="e">
        <f t="shared" si="266"/>
        <v>#DIV/0!</v>
      </c>
      <c r="Y3446" s="201"/>
      <c r="Z3446" s="407"/>
    </row>
    <row r="3447" spans="1:26" s="230" customFormat="1" x14ac:dyDescent="0.25">
      <c r="A3447" s="683"/>
      <c r="B3447" s="688"/>
      <c r="C3447" s="382" t="s">
        <v>445</v>
      </c>
      <c r="D3447" s="230">
        <f>D3446/'Summary (banks)'!$D$94</f>
        <v>1.4776252369273837</v>
      </c>
      <c r="E3447" s="230" t="e">
        <f>E3446/'Summary (banks)'!$E$94</f>
        <v>#DIV/0!</v>
      </c>
      <c r="F3447" s="230" t="e">
        <f>F3446/'Summary (banks)'!$F$94</f>
        <v>#DIV/0!</v>
      </c>
      <c r="G3447" s="230" t="e">
        <f>G3446/'Summary (banks)'!$G$94</f>
        <v>#DIV/0!</v>
      </c>
      <c r="H3447" s="230" t="e">
        <f>H3446/'Summary (banks)'!$H$94</f>
        <v>#DIV/0!</v>
      </c>
      <c r="I3447" s="230" t="e">
        <f>I3446/'Summary (banks)'!$I$94</f>
        <v>#DIV/0!</v>
      </c>
      <c r="J3447" s="230" t="e">
        <f>J3446/'Summary (banks)'!$J$94</f>
        <v>#DIV/0!</v>
      </c>
      <c r="K3447" s="230" t="e">
        <f>K3446/'Summary (banks)'!$K$94</f>
        <v>#DIV/0!</v>
      </c>
      <c r="L3447" s="230">
        <f>L3446/'Summary (banks)'!$L$94</f>
        <v>2.1369555204034016</v>
      </c>
      <c r="M3447" s="230" t="e">
        <f>M3446/'Summary (banks)'!$M$94</f>
        <v>#DIV/0!</v>
      </c>
      <c r="N3447" s="230" t="e">
        <f>N3446/'Summary (banks)'!$N$94</f>
        <v>#DIV/0!</v>
      </c>
      <c r="O3447" s="230" t="e">
        <f>O3446/'Summary (banks)'!$O$94</f>
        <v>#DIV/0!</v>
      </c>
      <c r="P3447" s="230" t="e">
        <f>P3446/'Summary (banks)'!$P$94</f>
        <v>#DIV/0!</v>
      </c>
      <c r="Q3447" s="230" t="e">
        <f>Q3446/'Summary (banks)'!$Q$94</f>
        <v>#DIV/0!</v>
      </c>
      <c r="R3447" s="230" t="e">
        <f>R3446/'Summary (banks)'!$R$94</f>
        <v>#DIV/0!</v>
      </c>
      <c r="S3447" s="230" t="e">
        <f>S3446/'Summary (banks)'!$S$94</f>
        <v>#DIV/0!</v>
      </c>
      <c r="T3447" s="230">
        <f>T3446/'Summary (banks)'!$T$94</f>
        <v>1.3141401294989401</v>
      </c>
      <c r="U3447" s="230">
        <f>U3446/'Summary (banks)'!$U$94</f>
        <v>0.51314524283670027</v>
      </c>
      <c r="V3447" s="230" t="e">
        <f>V3446/'Summary (banks)'!$V$94</f>
        <v>#DIV/0!</v>
      </c>
      <c r="W3447" s="230" t="e">
        <f>W3446/'Summary (banks)'!$W$94</f>
        <v>#DIV/0!</v>
      </c>
      <c r="X3447" s="230" t="e">
        <f>X3446/'Summary (banks)'!$X$94</f>
        <v>#DIV/0!</v>
      </c>
      <c r="Z3447" s="399"/>
    </row>
    <row r="3448" spans="1:26" s="386" customFormat="1" x14ac:dyDescent="0.25">
      <c r="A3448" s="683"/>
      <c r="B3448" s="688"/>
      <c r="C3448" s="383" t="s">
        <v>446</v>
      </c>
      <c r="D3448" s="264">
        <f>D3446/'Summary (banks)'!$D$97</f>
        <v>1.0807664434630708</v>
      </c>
      <c r="E3448" s="264" t="e">
        <f>E3446/'Summary (banks)'!$E$97</f>
        <v>#DIV/0!</v>
      </c>
      <c r="F3448" s="264" t="e">
        <f>F3446/'Summary (banks)'!$F$97</f>
        <v>#DIV/0!</v>
      </c>
      <c r="G3448" s="264" t="e">
        <f>G3446/'Summary (banks)'!$G$97</f>
        <v>#DIV/0!</v>
      </c>
      <c r="H3448" s="264" t="e">
        <f>H3446/'Summary (banks)'!$H$97</f>
        <v>#DIV/0!</v>
      </c>
      <c r="I3448" s="264" t="e">
        <f>I3446/'Summary (banks)'!$I$97</f>
        <v>#DIV/0!</v>
      </c>
      <c r="J3448" s="264" t="e">
        <f>J3446/'Summary (banks)'!$J$97</f>
        <v>#DIV/0!</v>
      </c>
      <c r="K3448" s="264" t="e">
        <f>K3446/'Summary (banks)'!$K$97</f>
        <v>#DIV/0!</v>
      </c>
      <c r="L3448" s="264">
        <f>L3446/'Summary (banks)'!$L$97</f>
        <v>1.5474261834737384</v>
      </c>
      <c r="M3448" s="264" t="e">
        <f>M3446/'Summary (banks)'!$M$97</f>
        <v>#DIV/0!</v>
      </c>
      <c r="N3448" s="264" t="e">
        <f>N3446/'Summary (banks)'!$N$97</f>
        <v>#DIV/0!</v>
      </c>
      <c r="O3448" s="264" t="e">
        <f>O3446/'Summary (banks)'!$O$97</f>
        <v>#DIV/0!</v>
      </c>
      <c r="P3448" s="264" t="e">
        <f>P3446/'Summary (banks)'!$P$97</f>
        <v>#DIV/0!</v>
      </c>
      <c r="Q3448" s="264" t="e">
        <f>Q3446/'Summary (banks)'!$Q$97</f>
        <v>#DIV/0!</v>
      </c>
      <c r="R3448" s="264" t="e">
        <f>R3446/'Summary (banks)'!$R$97</f>
        <v>#DIV/0!</v>
      </c>
      <c r="S3448" s="264" t="e">
        <f>S3446/'Summary (banks)'!$S$97</f>
        <v>#DIV/0!</v>
      </c>
      <c r="T3448" s="264">
        <f>T3446/'Summary (banks)'!$T$97</f>
        <v>0.5649958244859985</v>
      </c>
      <c r="U3448" s="264">
        <f>U3446/'Summary (banks)'!$U$97</f>
        <v>0.38676903475616659</v>
      </c>
      <c r="V3448" s="264" t="e">
        <f>V3446/'Summary (banks)'!$V$97</f>
        <v>#DIV/0!</v>
      </c>
      <c r="W3448" s="264" t="e">
        <f>W3446/'Summary (banks)'!$W$97</f>
        <v>#DIV/0!</v>
      </c>
      <c r="X3448" s="264" t="e">
        <f>X3446/'Summary (banks)'!$X$97</f>
        <v>#DIV/0!</v>
      </c>
      <c r="Y3448" s="264"/>
      <c r="Z3448" s="399"/>
    </row>
    <row r="3449" spans="1:26" s="230" customFormat="1" x14ac:dyDescent="0.25">
      <c r="A3449" s="683"/>
      <c r="B3449" s="688"/>
      <c r="C3449" s="385" t="s">
        <v>447</v>
      </c>
      <c r="D3449" s="230">
        <f>D3446/'Summary (banks)'!$D$105</f>
        <v>1.3153041112051795</v>
      </c>
      <c r="E3449" s="230" t="e">
        <f>E3446/'Summary (banks)'!$E$99</f>
        <v>#DIV/0!</v>
      </c>
      <c r="F3449" s="230" t="e">
        <f>F3446/'Summary (banks)'!$F$99</f>
        <v>#DIV/0!</v>
      </c>
      <c r="G3449" s="230" t="e">
        <f>G3446/'Summary (banks)'!$G$99</f>
        <v>#DIV/0!</v>
      </c>
      <c r="H3449" s="230" t="e">
        <f>H3446/'Summary (banks)'!$H$99</f>
        <v>#DIV/0!</v>
      </c>
      <c r="I3449" s="230" t="e">
        <f>I3446/'Summary (banks)'!$I$99</f>
        <v>#DIV/0!</v>
      </c>
      <c r="J3449" s="230" t="e">
        <f>J3446/'Summary (banks)'!$J$99</f>
        <v>#DIV/0!</v>
      </c>
      <c r="K3449" s="230" t="e">
        <f>K3446/'Summary (banks)'!$K$99</f>
        <v>#DIV/0!</v>
      </c>
      <c r="L3449" s="230">
        <f>L3446/'Summary (banks)'!$L$99</f>
        <v>0.98588342440801469</v>
      </c>
      <c r="M3449" s="230" t="e">
        <f>M3446/'Summary (banks)'!$M$99</f>
        <v>#DIV/0!</v>
      </c>
      <c r="N3449" s="230" t="e">
        <f>N3446/'Summary (banks)'!$N$99</f>
        <v>#DIV/0!</v>
      </c>
      <c r="O3449" s="230" t="e">
        <f>O3446/'Summary (banks)'!$O$99</f>
        <v>#DIV/0!</v>
      </c>
      <c r="P3449" s="230" t="e">
        <f>P3446/'Summary (banks)'!$P$99</f>
        <v>#DIV/0!</v>
      </c>
      <c r="Q3449" s="230" t="e">
        <f>Q3446/'Summary (banks)'!$Q$99</f>
        <v>#DIV/0!</v>
      </c>
      <c r="R3449" s="230" t="e">
        <f>R3446/'Summary (banks)'!$R$99</f>
        <v>#DIV/0!</v>
      </c>
      <c r="S3449" s="230" t="e">
        <f>S3446/'Summary (banks)'!$S$99</f>
        <v>#DIV/0!</v>
      </c>
      <c r="T3449" s="230">
        <f>T3446/'Summary (banks)'!$T$99</f>
        <v>0.54763070442754458</v>
      </c>
      <c r="U3449" s="230">
        <f>U3446/'Summary (banks)'!$U$99</f>
        <v>0.25014599442194901</v>
      </c>
      <c r="V3449" s="230" t="e">
        <f>V3446/'Summary (banks)'!$V$99</f>
        <v>#DIV/0!</v>
      </c>
      <c r="W3449" s="230" t="e">
        <f>W3446/'Summary (banks)'!$W$99</f>
        <v>#DIV/0!</v>
      </c>
      <c r="X3449" s="230" t="e">
        <f>X3446/'Summary (banks)'!$X$99</f>
        <v>#DIV/0!</v>
      </c>
      <c r="Z3449" s="399"/>
    </row>
    <row r="3450" spans="1:26" ht="15.75" thickBot="1" x14ac:dyDescent="0.3"/>
    <row r="3451" spans="1:26" s="204" customFormat="1" ht="15.75" thickBot="1" x14ac:dyDescent="0.3">
      <c r="A3451" s="689" t="s">
        <v>161</v>
      </c>
      <c r="B3451" s="684" t="s">
        <v>331</v>
      </c>
      <c r="C3451" s="188" t="s">
        <v>2</v>
      </c>
      <c r="D3451" s="203">
        <f>SUM(E3451:X3451)</f>
        <v>4181.6568640000005</v>
      </c>
      <c r="E3451" s="203">
        <f>HSBC!C50</f>
        <v>114.50319999999999</v>
      </c>
      <c r="F3451" s="203">
        <f>Barclays!D32</f>
        <v>3792.2064640000003</v>
      </c>
      <c r="G3451" s="203">
        <f>RBS!C41</f>
        <v>0</v>
      </c>
      <c r="H3451" s="203"/>
      <c r="I3451" s="203">
        <f>'Standard Chartered'!C53</f>
        <v>82.947199999999995</v>
      </c>
      <c r="J3451" s="188">
        <f>'BNP Paribas'!C57</f>
        <v>128</v>
      </c>
      <c r="K3451" s="188"/>
      <c r="L3451" s="188">
        <f>'Société Générale'!C71</f>
        <v>14</v>
      </c>
      <c r="M3451" s="188">
        <f>'BPCE group'!C53</f>
        <v>5</v>
      </c>
      <c r="N3451" s="188"/>
      <c r="O3451" s="188">
        <f>'Deutsche Bank'!C50</f>
        <v>45</v>
      </c>
      <c r="P3451" s="188"/>
      <c r="Q3451" s="188"/>
      <c r="R3451" s="188"/>
      <c r="S3451" s="188"/>
      <c r="T3451" s="188"/>
      <c r="U3451" s="188"/>
      <c r="V3451" s="188"/>
      <c r="W3451" s="188"/>
      <c r="X3451" s="188"/>
      <c r="Y3451" s="188"/>
      <c r="Z3451" s="404"/>
    </row>
    <row r="3452" spans="1:26" s="23" customFormat="1" x14ac:dyDescent="0.25">
      <c r="A3452" s="690"/>
      <c r="B3452" s="685"/>
      <c r="C3452" s="189" t="s">
        <v>333</v>
      </c>
      <c r="D3452" s="230">
        <f>D3451/'Summary (banks)'!$D$3</f>
        <v>8.5618207372633592E-3</v>
      </c>
      <c r="E3452" s="230">
        <f>E3451/'Summary (banks)'!$E$3</f>
        <v>2.1237458193979933E-3</v>
      </c>
      <c r="F3452" s="230">
        <f>F3451/'Summary (banks)'!$F$3</f>
        <v>9.3870450591806806E-2</v>
      </c>
      <c r="G3452" s="230">
        <f>G3451/'Summary (banks)'!$G$3</f>
        <v>0</v>
      </c>
      <c r="H3452" s="230">
        <f>H3451/'Summary (banks)'!$H$3</f>
        <v>0</v>
      </c>
      <c r="I3452" s="230">
        <f>I3451/'Summary (banks)'!$I$3</f>
        <v>6.0173981293740603E-3</v>
      </c>
      <c r="J3452" s="230">
        <f>J3451/'Summary (banks)'!$J$3</f>
        <v>2.9810424332758862E-3</v>
      </c>
      <c r="K3452" s="230">
        <f>K3451/'Summary (banks)'!$K$3</f>
        <v>0</v>
      </c>
      <c r="L3452" s="230">
        <f>L3451/'Summary (banks)'!$L$3</f>
        <v>5.4595796123698477E-4</v>
      </c>
      <c r="M3452" s="230">
        <f>M3451/'Summary (banks)'!$M$3</f>
        <v>2.0952061682869594E-4</v>
      </c>
      <c r="N3452" s="230">
        <f>N3451/'Summary (banks)'!$N$3</f>
        <v>0</v>
      </c>
      <c r="O3452" s="230">
        <f>O3451/'Summary (banks)'!$O$3</f>
        <v>1.2976901116013497E-3</v>
      </c>
      <c r="P3452" s="230">
        <f>P3451/'Summary (banks)'!$P$3</f>
        <v>0</v>
      </c>
      <c r="Q3452" s="230">
        <f>Q3451/'Summary (banks)'!$Q$3</f>
        <v>0</v>
      </c>
      <c r="R3452" s="230">
        <f>R3451/'Summary (banks)'!$R$3</f>
        <v>0</v>
      </c>
      <c r="S3452" s="230">
        <f>S3451/'Summary (banks)'!$S$3</f>
        <v>0</v>
      </c>
      <c r="T3452" s="230">
        <f>T3451/'Summary (banks)'!$T$3</f>
        <v>0</v>
      </c>
      <c r="U3452" s="230">
        <f>U3451/'Summary (banks)'!$U$3</f>
        <v>0</v>
      </c>
      <c r="V3452" s="230">
        <f>V3451/'Summary (banks)'!$V$3</f>
        <v>0</v>
      </c>
      <c r="W3452" s="230">
        <f>W3451/'Summary (banks)'!$W$3</f>
        <v>0</v>
      </c>
      <c r="X3452" s="230">
        <f>X3451/'Summary (banks)'!$X$3</f>
        <v>0</v>
      </c>
      <c r="Y3452" s="204"/>
      <c r="Z3452" s="397"/>
    </row>
    <row r="3453" spans="1:26" s="360" customFormat="1" ht="15.75" thickBot="1" x14ac:dyDescent="0.3">
      <c r="A3453" s="690"/>
      <c r="B3453" s="685"/>
      <c r="C3453" s="359" t="s">
        <v>334</v>
      </c>
      <c r="D3453" s="264">
        <f>D3451/'Summary (banks)'!$D$7</f>
        <v>1.6311715905909973E-2</v>
      </c>
      <c r="E3453" s="264">
        <f>E3451/'Summary (banks)'!$E$7</f>
        <v>2.8403372620937981E-3</v>
      </c>
      <c r="F3453" s="264">
        <f>F3451/'Summary (banks)'!$F$7</f>
        <v>0.19640308307165288</v>
      </c>
      <c r="G3453" s="264">
        <f>G3451/'Summary (banks)'!$G$7</f>
        <v>0</v>
      </c>
      <c r="H3453" s="264">
        <f>H3451/'Summary (banks)'!$H$7</f>
        <v>0</v>
      </c>
      <c r="I3453" s="264">
        <f>I3451/'Summary (banks)'!$I$7</f>
        <v>7.5077525705891952E-3</v>
      </c>
      <c r="J3453" s="264">
        <f>J3451/'Summary (banks)'!$J$7</f>
        <v>4.470366360493137E-3</v>
      </c>
      <c r="K3453" s="264">
        <f>K3451/'Summary (banks)'!$K$7</f>
        <v>0</v>
      </c>
      <c r="L3453" s="264">
        <f>L3451/'Summary (banks)'!$L$7</f>
        <v>1.033515428908903E-3</v>
      </c>
      <c r="M3453" s="264">
        <f>M3451/'Summary (banks)'!$M$7</f>
        <v>1.0535187526337969E-3</v>
      </c>
      <c r="N3453" s="264">
        <f>N3451/'Summary (banks)'!$N$7</f>
        <v>0</v>
      </c>
      <c r="O3453" s="264">
        <f>O3451/'Summary (banks)'!$O$7</f>
        <v>1.8620432821616253E-3</v>
      </c>
      <c r="P3453" s="264">
        <f>P3451/'Summary (banks)'!$P$7</f>
        <v>0</v>
      </c>
      <c r="Q3453" s="264">
        <f>Q3451/'Summary (banks)'!$Q$7</f>
        <v>0</v>
      </c>
      <c r="R3453" s="264">
        <f>R3451/'Summary (banks)'!$R$7</f>
        <v>0</v>
      </c>
      <c r="S3453" s="264">
        <f>S3451/'Summary (banks)'!$S$7</f>
        <v>0</v>
      </c>
      <c r="T3453" s="264">
        <f>T3451/'Summary (banks)'!$T$7</f>
        <v>0</v>
      </c>
      <c r="U3453" s="264">
        <f>U3451/'Summary (banks)'!$U$7</f>
        <v>0</v>
      </c>
      <c r="V3453" s="264">
        <f>V3451/'Summary (banks)'!$V$7</f>
        <v>0</v>
      </c>
      <c r="W3453" s="264">
        <f>W3451/'Summary (banks)'!$W$7</f>
        <v>0</v>
      </c>
      <c r="X3453" s="264">
        <f>X3451/'Summary (banks)'!$X$7</f>
        <v>0</v>
      </c>
      <c r="Z3453" s="397"/>
    </row>
    <row r="3454" spans="1:26" s="204" customFormat="1" ht="15.75" thickBot="1" x14ac:dyDescent="0.3">
      <c r="A3454" s="690"/>
      <c r="B3454" s="685"/>
      <c r="C3454" s="188" t="s">
        <v>6</v>
      </c>
      <c r="D3454" s="203">
        <f>SUM(E3454:X3454)</f>
        <v>1385.837824</v>
      </c>
      <c r="E3454" s="203">
        <f>HSBC!E50</f>
        <v>78.4392</v>
      </c>
      <c r="F3454" s="203">
        <f>Barclays!F32</f>
        <v>1146.4810239999999</v>
      </c>
      <c r="G3454" s="203">
        <f>RBS!E41</f>
        <v>0</v>
      </c>
      <c r="H3454" s="203"/>
      <c r="I3454" s="203">
        <f>'Standard Chartered'!E53</f>
        <v>9.9176000000000002</v>
      </c>
      <c r="J3454" s="188">
        <f>'BNP Paribas'!C57</f>
        <v>128</v>
      </c>
      <c r="K3454" s="188"/>
      <c r="L3454" s="188">
        <f>'Société Générale'!E71</f>
        <v>7</v>
      </c>
      <c r="M3454" s="188">
        <f>'BPCE group'!E53</f>
        <v>0</v>
      </c>
      <c r="N3454" s="188"/>
      <c r="O3454" s="188">
        <f>'Deutsche Bank'!E50</f>
        <v>16</v>
      </c>
      <c r="P3454" s="188"/>
      <c r="Q3454" s="188"/>
      <c r="R3454" s="188"/>
      <c r="S3454" s="188"/>
      <c r="T3454" s="188"/>
      <c r="U3454" s="188"/>
      <c r="V3454" s="188"/>
      <c r="W3454" s="188"/>
      <c r="X3454" s="188"/>
      <c r="Y3454" s="188"/>
      <c r="Z3454" s="404"/>
    </row>
    <row r="3455" spans="1:26" s="23" customFormat="1" x14ac:dyDescent="0.25">
      <c r="A3455" s="690"/>
      <c r="B3455" s="685"/>
      <c r="C3455" s="189" t="s">
        <v>335</v>
      </c>
      <c r="D3455" s="230">
        <f>D3454/'Summary (banks)'!$D$29</f>
        <v>1.469312644307218E-2</v>
      </c>
      <c r="E3455" s="230">
        <f>E3454/'Summary (banks)'!$E$29</f>
        <v>4.6112259500715536E-3</v>
      </c>
      <c r="F3455" s="230">
        <f>F3454/'Summary (banks)'!$F$29</f>
        <v>0.22983425414364633</v>
      </c>
      <c r="G3455" s="230">
        <f>G3454/'Summary (banks)'!$G$29</f>
        <v>0</v>
      </c>
      <c r="H3455" s="230">
        <f>H3454/'Summary (banks)'!$H$29</f>
        <v>0</v>
      </c>
      <c r="I3455" s="230">
        <f>I3454/'Summary (banks)'!$I$29</f>
        <v>-7.2225869993433993E-3</v>
      </c>
      <c r="J3455" s="230">
        <f>J3454/'Summary (banks)'!$J$29</f>
        <v>1.3074565883554648E-2</v>
      </c>
      <c r="K3455" s="230">
        <f>K3454/'Summary (banks)'!$K$29</f>
        <v>0</v>
      </c>
      <c r="L3455" s="230">
        <f>L3454/'Summary (banks)'!$L$29</f>
        <v>1.145475372279496E-3</v>
      </c>
      <c r="M3455" s="230">
        <f>M3454/'Summary (banks)'!$M$29</f>
        <v>0</v>
      </c>
      <c r="N3455" s="230">
        <f>N3454/'Summary (banks)'!$N$29</f>
        <v>0</v>
      </c>
      <c r="O3455" s="230">
        <f>O3454/'Summary (banks)'!$O$29</f>
        <v>-3.2012805122048822E-3</v>
      </c>
      <c r="P3455" s="230">
        <f>P3454/'Summary (banks)'!$P$29</f>
        <v>0</v>
      </c>
      <c r="Q3455" s="230">
        <f>Q3454/'Summary (banks)'!$Q$29</f>
        <v>0</v>
      </c>
      <c r="R3455" s="230">
        <f>R3454/'Summary (banks)'!$R$29</f>
        <v>0</v>
      </c>
      <c r="S3455" s="230">
        <f>S3454/'Summary (banks)'!$S$29</f>
        <v>0</v>
      </c>
      <c r="T3455" s="230">
        <f>T3454/'Summary (banks)'!$T$29</f>
        <v>0</v>
      </c>
      <c r="U3455" s="230">
        <f>U3454/'Summary (banks)'!$U$29</f>
        <v>0</v>
      </c>
      <c r="V3455" s="230">
        <f>V3454/'Summary (banks)'!$V$29</f>
        <v>0</v>
      </c>
      <c r="W3455" s="230">
        <f>W3454/'Summary (banks)'!$W$29</f>
        <v>0</v>
      </c>
      <c r="X3455" s="230">
        <f>X3454/'Summary (banks)'!$X$29</f>
        <v>0</v>
      </c>
      <c r="Y3455" s="204"/>
      <c r="Z3455" s="397"/>
    </row>
    <row r="3456" spans="1:26" s="360" customFormat="1" ht="15.75" thickBot="1" x14ac:dyDescent="0.3">
      <c r="A3456" s="690"/>
      <c r="B3456" s="685"/>
      <c r="C3456" s="359" t="s">
        <v>336</v>
      </c>
      <c r="D3456" s="264">
        <f>D3454/'Summary (banks)'!$D$33</f>
        <v>2.0474593412228039E-2</v>
      </c>
      <c r="E3456" s="264">
        <f>E3454/'Summary (banks)'!$E$33</f>
        <v>4.4845360824742261E-3</v>
      </c>
      <c r="F3456" s="264">
        <f>F3454/'Summary (banks)'!$F$33</f>
        <v>0.35738831615120253</v>
      </c>
      <c r="G3456" s="264">
        <f>G3454/'Summary (banks)'!$G$33</f>
        <v>0</v>
      </c>
      <c r="H3456" s="264">
        <f>H3454/'Summary (banks)'!$H$33</f>
        <v>0</v>
      </c>
      <c r="I3456" s="264">
        <f>I3454/'Summary (banks)'!$I$33</f>
        <v>3.618421052631586E-2</v>
      </c>
      <c r="J3456" s="264">
        <f>J3454/'Summary (banks)'!$J$33</f>
        <v>1.631612492033142E-2</v>
      </c>
      <c r="K3456" s="264">
        <f>K3454/'Summary (banks)'!$K$33</f>
        <v>0</v>
      </c>
      <c r="L3456" s="264">
        <f>L3454/'Summary (banks)'!$L$33</f>
        <v>1.5702108568864963E-3</v>
      </c>
      <c r="M3456" s="264">
        <f>M3454/'Summary (banks)'!$M$33</f>
        <v>0</v>
      </c>
      <c r="N3456" s="264">
        <f>N3454/'Summary (banks)'!$N$33</f>
        <v>0</v>
      </c>
      <c r="O3456" s="264">
        <f>O3454/'Summary (banks)'!$O$33</f>
        <v>-2.1304926764314249E-2</v>
      </c>
      <c r="P3456" s="264">
        <f>P3454/'Summary (banks)'!$P$33</f>
        <v>0</v>
      </c>
      <c r="Q3456" s="264">
        <f>Q3454/'Summary (banks)'!$Q$33</f>
        <v>0</v>
      </c>
      <c r="R3456" s="264">
        <f>R3454/'Summary (banks)'!$R$33</f>
        <v>0</v>
      </c>
      <c r="S3456" s="264">
        <f>S3454/'Summary (banks)'!$S$33</f>
        <v>0</v>
      </c>
      <c r="T3456" s="264">
        <f>T3454/'Summary (banks)'!$T$33</f>
        <v>0</v>
      </c>
      <c r="U3456" s="264">
        <f>U3454/'Summary (banks)'!$U$33</f>
        <v>0</v>
      </c>
      <c r="V3456" s="264">
        <f>V3454/'Summary (banks)'!$V$33</f>
        <v>0</v>
      </c>
      <c r="W3456" s="264">
        <f>W3454/'Summary (banks)'!$W$33</f>
        <v>0</v>
      </c>
      <c r="X3456" s="264">
        <f>X3454/'Summary (banks)'!$X$33</f>
        <v>0</v>
      </c>
      <c r="Z3456" s="397"/>
    </row>
    <row r="3457" spans="1:26" s="204" customFormat="1" ht="15.75" thickBot="1" x14ac:dyDescent="0.3">
      <c r="A3457" s="690"/>
      <c r="B3457" s="685"/>
      <c r="C3457" s="188" t="s">
        <v>400</v>
      </c>
      <c r="D3457" s="203">
        <f>SUM(E3457:X3457)</f>
        <v>385.25175200000001</v>
      </c>
      <c r="E3457" s="203">
        <f>HSBC!F50</f>
        <v>21.638399999999997</v>
      </c>
      <c r="F3457" s="203">
        <f>Barclays!G32</f>
        <v>325.20375200000001</v>
      </c>
      <c r="G3457" s="203">
        <f>RBS!F41</f>
        <v>0</v>
      </c>
      <c r="H3457" s="203"/>
      <c r="I3457" s="203">
        <f>'Standard Chartered'!F53</f>
        <v>5.4095999999999993</v>
      </c>
      <c r="J3457" s="188">
        <f>'BNP Paribas'!E57</f>
        <v>30</v>
      </c>
      <c r="K3457" s="188"/>
      <c r="L3457" s="188">
        <f>'Société Générale'!F71</f>
        <v>2</v>
      </c>
      <c r="M3457" s="188">
        <f>'BPCE group'!F53</f>
        <v>0</v>
      </c>
      <c r="N3457" s="188"/>
      <c r="O3457" s="188">
        <f>'Deutsche Bank'!F50</f>
        <v>1</v>
      </c>
      <c r="P3457" s="188"/>
      <c r="Q3457" s="188"/>
      <c r="R3457" s="188"/>
      <c r="S3457" s="188"/>
      <c r="T3457" s="188"/>
      <c r="U3457" s="188"/>
      <c r="V3457" s="188"/>
      <c r="W3457" s="188"/>
      <c r="X3457" s="188"/>
      <c r="Y3457" s="188"/>
      <c r="Z3457" s="404"/>
    </row>
    <row r="3458" spans="1:26" s="23" customFormat="1" x14ac:dyDescent="0.25">
      <c r="A3458" s="690"/>
      <c r="B3458" s="685"/>
      <c r="C3458" s="189" t="s">
        <v>401</v>
      </c>
      <c r="D3458" s="230">
        <f>D3457/'Summary (banks)'!$D$42</f>
        <v>1.3809601441210181E-2</v>
      </c>
      <c r="E3458" s="230">
        <f>E3457/'Summary (banks)'!$E$42</f>
        <v>7.1322436849925704E-3</v>
      </c>
      <c r="F3458" s="230">
        <f>F3457/'Summary (banks)'!$F$42</f>
        <v>0.20170940170940174</v>
      </c>
      <c r="G3458" s="230">
        <f>G3457/'Summary (banks)'!$G$42</f>
        <v>0</v>
      </c>
      <c r="H3458" s="230">
        <f>H3457/'Summary (banks)'!$H$42</f>
        <v>0</v>
      </c>
      <c r="I3458" s="230">
        <f>I3457/'Summary (banks)'!$I$42</f>
        <v>5.2128583840138996E-3</v>
      </c>
      <c r="J3458" s="230">
        <f>J3457/'Summary (banks)'!$J$42</f>
        <v>8.9955022488755615E-3</v>
      </c>
      <c r="K3458" s="230">
        <f>K3457/'Summary (banks)'!$K$42</f>
        <v>0</v>
      </c>
      <c r="L3458" s="230">
        <f>L3457/'Summary (banks)'!$L$42</f>
        <v>1.1682242990654205E-3</v>
      </c>
      <c r="M3458" s="230">
        <f>M3457/'Summary (banks)'!$M$42</f>
        <v>0</v>
      </c>
      <c r="N3458" s="230">
        <f>N3457/'Summary (banks)'!$N$42</f>
        <v>0</v>
      </c>
      <c r="O3458" s="230">
        <f>O3457/'Summary (banks)'!$O$42</f>
        <v>1.1862396204033216E-3</v>
      </c>
      <c r="P3458" s="230">
        <f>P3457/'Summary (banks)'!$P$42</f>
        <v>0</v>
      </c>
      <c r="Q3458" s="230">
        <f>Q3457/'Summary (banks)'!$Q$42</f>
        <v>0</v>
      </c>
      <c r="R3458" s="230">
        <f>R3457/'Summary (banks)'!$R$42</f>
        <v>0</v>
      </c>
      <c r="S3458" s="230">
        <f>S3457/'Summary (banks)'!$S$42</f>
        <v>0</v>
      </c>
      <c r="T3458" s="230">
        <f>T3457/'Summary (banks)'!$T$42</f>
        <v>0</v>
      </c>
      <c r="U3458" s="230">
        <f>U3457/'Summary (banks)'!$U$42</f>
        <v>0</v>
      </c>
      <c r="V3458" s="230">
        <f>V3457/'Summary (banks)'!$V$42</f>
        <v>0</v>
      </c>
      <c r="W3458" s="230">
        <f>W3457/'Summary (banks)'!$W$42</f>
        <v>0</v>
      </c>
      <c r="X3458" s="230">
        <f>X3457/'Summary (banks)'!$X$42</f>
        <v>0</v>
      </c>
      <c r="Y3458" s="204"/>
      <c r="Z3458" s="397"/>
    </row>
    <row r="3459" spans="1:26" s="360" customFormat="1" ht="15.75" thickBot="1" x14ac:dyDescent="0.3">
      <c r="A3459" s="690"/>
      <c r="B3459" s="685"/>
      <c r="C3459" s="359" t="s">
        <v>402</v>
      </c>
      <c r="D3459" s="264">
        <f>D3457/'Summary (banks)'!$D$46</f>
        <v>2.0672297807033155E-2</v>
      </c>
      <c r="E3459" s="264">
        <f>E3457/'Summary (banks)'!$E$46</f>
        <v>7.4051218759642089E-3</v>
      </c>
      <c r="F3459" s="264">
        <f>F3457/'Summary (banks)'!$F$46</f>
        <v>0.23343224530168155</v>
      </c>
      <c r="G3459" s="264">
        <f>G3457/'Summary (banks)'!$G$46</f>
        <v>0</v>
      </c>
      <c r="H3459" s="264">
        <f>H3457/'Summary (banks)'!$H$46</f>
        <v>0</v>
      </c>
      <c r="I3459" s="264">
        <f>I3457/'Summary (banks)'!$I$46</f>
        <v>5.1457975986277868E-3</v>
      </c>
      <c r="J3459" s="264">
        <f>J3457/'Summary (banks)'!$J$46</f>
        <v>1.3908205841446454E-2</v>
      </c>
      <c r="K3459" s="264">
        <f>K3457/'Summary (banks)'!$K$46</f>
        <v>0</v>
      </c>
      <c r="L3459" s="264">
        <f>L3457/'Summary (banks)'!$L$46</f>
        <v>1.7667844522968198E-3</v>
      </c>
      <c r="M3459" s="264">
        <f>M3457/'Summary (banks)'!$M$46</f>
        <v>0</v>
      </c>
      <c r="N3459" s="264">
        <f>N3457/'Summary (banks)'!$N$46</f>
        <v>0</v>
      </c>
      <c r="O3459" s="264">
        <f>O3457/'Summary (banks)'!$O$46</f>
        <v>7.993605115907274E-4</v>
      </c>
      <c r="P3459" s="264">
        <f>P3457/'Summary (banks)'!$P$46</f>
        <v>0</v>
      </c>
      <c r="Q3459" s="264">
        <f>Q3457/'Summary (banks)'!$Q$46</f>
        <v>0</v>
      </c>
      <c r="R3459" s="264">
        <f>R3457/'Summary (banks)'!$R$46</f>
        <v>0</v>
      </c>
      <c r="S3459" s="264">
        <f>S3457/'Summary (banks)'!$S$46</f>
        <v>0</v>
      </c>
      <c r="T3459" s="264">
        <f>T3457/'Summary (banks)'!$T$46</f>
        <v>0</v>
      </c>
      <c r="U3459" s="264">
        <f>U3457/'Summary (banks)'!$U$46</f>
        <v>0</v>
      </c>
      <c r="V3459" s="264">
        <f>V3457/'Summary (banks)'!$V$46</f>
        <v>0</v>
      </c>
      <c r="W3459" s="264">
        <f>W3457/'Summary (banks)'!$W$46</f>
        <v>0</v>
      </c>
      <c r="X3459" s="264">
        <f>X3457/'Summary (banks)'!$X$46</f>
        <v>0</v>
      </c>
      <c r="Z3459" s="397"/>
    </row>
    <row r="3460" spans="1:26" s="204" customFormat="1" ht="15.75" thickBot="1" x14ac:dyDescent="0.3">
      <c r="A3460" s="690"/>
      <c r="B3460" s="685"/>
      <c r="C3460" s="188" t="s">
        <v>3</v>
      </c>
      <c r="D3460" s="188">
        <f>SUM(E3460:X3460)</f>
        <v>33359</v>
      </c>
      <c r="E3460" s="188">
        <f>HSBC!D50</f>
        <v>225</v>
      </c>
      <c r="F3460" s="188">
        <f>Barclays!E32</f>
        <v>31221</v>
      </c>
      <c r="G3460" s="188">
        <f>RBS!D41</f>
        <v>1</v>
      </c>
      <c r="H3460" s="188"/>
      <c r="I3460" s="188">
        <f>'Standard Chartered'!D53</f>
        <v>474</v>
      </c>
      <c r="J3460" s="188">
        <f>'BNP Paribas'!D57</f>
        <v>1180</v>
      </c>
      <c r="K3460" s="188"/>
      <c r="L3460" s="188">
        <f>'Société Générale'!D71</f>
        <v>92</v>
      </c>
      <c r="M3460" s="188">
        <f>'BPCE group'!D53</f>
        <v>59</v>
      </c>
      <c r="N3460" s="188"/>
      <c r="O3460" s="188">
        <f>'Deutsche Bank'!D50</f>
        <v>107</v>
      </c>
      <c r="P3460" s="188"/>
      <c r="Q3460" s="188"/>
      <c r="R3460" s="188"/>
      <c r="S3460" s="188"/>
      <c r="T3460" s="188"/>
      <c r="U3460" s="188"/>
      <c r="V3460" s="188"/>
      <c r="W3460" s="188"/>
      <c r="X3460" s="188"/>
      <c r="Y3460" s="188"/>
      <c r="Z3460" s="404"/>
    </row>
    <row r="3461" spans="1:26" s="23" customFormat="1" x14ac:dyDescent="0.25">
      <c r="A3461" s="690"/>
      <c r="B3461" s="685"/>
      <c r="C3461" s="189" t="s">
        <v>337</v>
      </c>
      <c r="D3461" s="230">
        <f>D3460/'Summary (banks)'!$D$16</f>
        <v>1.5903307281511278E-2</v>
      </c>
      <c r="E3461" s="230">
        <f>E3460/'Summary (banks)'!$E$16</f>
        <v>8.6888018721471762E-4</v>
      </c>
      <c r="F3461" s="230">
        <f>F3460/'Summary (banks)'!$F$16</f>
        <v>0.23851031321619556</v>
      </c>
      <c r="G3461" s="230">
        <f>G3460/'Summary (banks)'!$G$16</f>
        <v>1.0888620302921417E-5</v>
      </c>
      <c r="H3461" s="230">
        <f>H3460/'Summary (banks)'!$H$16</f>
        <v>0</v>
      </c>
      <c r="I3461" s="230">
        <f>I3460/'Summary (banks)'!$I$16</f>
        <v>5.4284339998625711E-3</v>
      </c>
      <c r="J3461" s="230">
        <f>J3460/'Summary (banks)'!$J$16</f>
        <v>6.4995510903272363E-3</v>
      </c>
      <c r="K3461" s="230">
        <f>K3460/'Summary (banks)'!$K$16</f>
        <v>0</v>
      </c>
      <c r="L3461" s="230">
        <f>L3460/'Summary (banks)'!$L$16</f>
        <v>6.9847247107412914E-4</v>
      </c>
      <c r="M3461" s="230">
        <f>M3460/'Summary (banks)'!$M$16</f>
        <v>5.7344465287159695E-4</v>
      </c>
      <c r="N3461" s="230">
        <f>N3460/'Summary (banks)'!$N$16</f>
        <v>0</v>
      </c>
      <c r="O3461" s="230">
        <f>O3460/'Summary (banks)'!$O$16</f>
        <v>1.0583057217743929E-3</v>
      </c>
      <c r="P3461" s="230">
        <f>P3460/'Summary (banks)'!$P$16</f>
        <v>0</v>
      </c>
      <c r="Q3461" s="230">
        <f>Q3460/'Summary (banks)'!$Q$16</f>
        <v>0</v>
      </c>
      <c r="R3461" s="230">
        <f>R3460/'Summary (banks)'!$R$16</f>
        <v>0</v>
      </c>
      <c r="S3461" s="230">
        <f>S3460/'Summary (banks)'!$S$16</f>
        <v>0</v>
      </c>
      <c r="T3461" s="230">
        <f>T3460/'Summary (banks)'!$T$16</f>
        <v>0</v>
      </c>
      <c r="U3461" s="230">
        <f>U3460/'Summary (banks)'!$U$16</f>
        <v>0</v>
      </c>
      <c r="V3461" s="230">
        <f>V3460/'Summary (banks)'!$V$16</f>
        <v>0</v>
      </c>
      <c r="W3461" s="230">
        <f>W3460/'Summary (banks)'!$W$16</f>
        <v>0</v>
      </c>
      <c r="X3461" s="230">
        <f>X3460/'Summary (banks)'!$X$16</f>
        <v>0</v>
      </c>
      <c r="Y3461" s="204"/>
      <c r="Z3461" s="397"/>
    </row>
    <row r="3462" spans="1:26" s="365" customFormat="1" ht="15.75" thickBot="1" x14ac:dyDescent="0.3">
      <c r="A3462" s="690"/>
      <c r="B3462" s="685"/>
      <c r="C3462" s="359" t="s">
        <v>338</v>
      </c>
      <c r="D3462" s="264">
        <f>D3460/'Summary (banks)'!$D$20</f>
        <v>2.845726462551898E-2</v>
      </c>
      <c r="E3462" s="264">
        <f>E3460/'Summary (banks)'!$E$20</f>
        <v>1.0494647729657875E-3</v>
      </c>
      <c r="F3462" s="264">
        <f>F3460/'Summary (banks)'!$F$20</f>
        <v>0.37945744913585649</v>
      </c>
      <c r="G3462" s="264">
        <f>G3460/'Summary (banks)'!$G$20</f>
        <v>3.6667644470519214E-5</v>
      </c>
      <c r="H3462" s="264">
        <f>H3460/'Summary (banks)'!$H$20</f>
        <v>0</v>
      </c>
      <c r="I3462" s="264">
        <f>I3460/'Summary (banks)'!$I$20</f>
        <v>5.5461299947346865E-3</v>
      </c>
      <c r="J3462" s="264">
        <f>J3460/'Summary (banks)'!$J$20</f>
        <v>9.4725856947900783E-3</v>
      </c>
      <c r="K3462" s="264">
        <f>K3460/'Summary (banks)'!$K$20</f>
        <v>0</v>
      </c>
      <c r="L3462" s="264">
        <f>L3460/'Summary (banks)'!$L$20</f>
        <v>1.1485069409767302E-3</v>
      </c>
      <c r="M3462" s="264">
        <f>M3460/'Summary (banks)'!$M$20</f>
        <v>5.0622050622050625E-3</v>
      </c>
      <c r="N3462" s="264">
        <f>N3460/'Summary (banks)'!$N$20</f>
        <v>0</v>
      </c>
      <c r="O3462" s="264">
        <f>O3460/'Summary (banks)'!$O$20</f>
        <v>1.9332225193322253E-3</v>
      </c>
      <c r="P3462" s="264">
        <f>P3460/'Summary (banks)'!$P$20</f>
        <v>0</v>
      </c>
      <c r="Q3462" s="264">
        <f>Q3460/'Summary (banks)'!$Q$20</f>
        <v>0</v>
      </c>
      <c r="R3462" s="264">
        <f>R3460/'Summary (banks)'!$R$20</f>
        <v>0</v>
      </c>
      <c r="S3462" s="264">
        <f>S3460/'Summary (banks)'!$S$20</f>
        <v>0</v>
      </c>
      <c r="T3462" s="264">
        <f>T3460/'Summary (banks)'!$T$20</f>
        <v>0</v>
      </c>
      <c r="U3462" s="264">
        <f>U3460/'Summary (banks)'!$U$20</f>
        <v>0</v>
      </c>
      <c r="V3462" s="264">
        <f>V3460/'Summary (banks)'!$V$20</f>
        <v>0</v>
      </c>
      <c r="W3462" s="264">
        <f>W3460/'Summary (banks)'!$W$20</f>
        <v>0</v>
      </c>
      <c r="X3462" s="264">
        <f>X3460/'Summary (banks)'!$X$20</f>
        <v>0</v>
      </c>
      <c r="Y3462" s="360"/>
      <c r="Z3462" s="397"/>
    </row>
    <row r="3463" spans="1:26" s="230" customFormat="1" ht="15" customHeight="1" thickTop="1" thickBot="1" x14ac:dyDescent="0.3">
      <c r="A3463" s="690"/>
      <c r="B3463" s="685"/>
      <c r="C3463" s="190" t="s">
        <v>405</v>
      </c>
      <c r="D3463" s="188"/>
      <c r="E3463" s="190"/>
      <c r="F3463" s="190"/>
      <c r="G3463" s="190"/>
      <c r="H3463" s="188"/>
      <c r="I3463" s="188"/>
      <c r="J3463" s="190"/>
      <c r="K3463" s="190"/>
      <c r="L3463" s="190"/>
      <c r="M3463" s="190"/>
      <c r="N3463" s="190"/>
      <c r="O3463" s="190"/>
      <c r="P3463" s="188"/>
      <c r="Q3463" s="188"/>
      <c r="R3463" s="190"/>
      <c r="S3463" s="190"/>
      <c r="T3463" s="188"/>
      <c r="U3463" s="188"/>
      <c r="V3463" s="188"/>
      <c r="W3463" s="188"/>
      <c r="X3463" s="188"/>
      <c r="Y3463" s="190"/>
      <c r="Z3463" s="405"/>
    </row>
    <row r="3464" spans="1:26" s="204" customFormat="1" ht="15.75" thickBot="1" x14ac:dyDescent="0.3">
      <c r="A3464" s="690"/>
      <c r="B3464" s="686"/>
      <c r="C3464" s="191" t="s">
        <v>406</v>
      </c>
      <c r="D3464" s="192"/>
      <c r="E3464" s="192"/>
      <c r="F3464" s="192"/>
      <c r="G3464" s="192"/>
      <c r="H3464" s="192"/>
      <c r="I3464" s="192"/>
      <c r="J3464" s="192"/>
      <c r="K3464" s="192"/>
      <c r="L3464" s="192"/>
      <c r="M3464" s="192"/>
      <c r="N3464" s="192"/>
      <c r="O3464" s="192"/>
      <c r="P3464" s="192"/>
      <c r="Q3464" s="192"/>
      <c r="R3464" s="192"/>
      <c r="S3464" s="192"/>
      <c r="T3464" s="192"/>
      <c r="U3464" s="192"/>
      <c r="V3464" s="192"/>
      <c r="W3464" s="192"/>
      <c r="X3464" s="192"/>
      <c r="Y3464" s="192"/>
      <c r="Z3464" s="398"/>
    </row>
    <row r="3465" spans="1:26" s="23" customFormat="1" ht="16.5" thickTop="1" thickBot="1" x14ac:dyDescent="0.3">
      <c r="A3465" s="690"/>
      <c r="B3465" s="687" t="s">
        <v>82</v>
      </c>
      <c r="C3465" s="200" t="s">
        <v>91</v>
      </c>
      <c r="D3465" s="200">
        <f>D3457/D3454</f>
        <v>0.27799194489296897</v>
      </c>
      <c r="E3465" s="200">
        <f>E3457/E3454</f>
        <v>0.27586206896551718</v>
      </c>
      <c r="F3465" s="200">
        <f t="shared" ref="F3465:X3465" si="267">F3457/F3454</f>
        <v>0.2836538461538462</v>
      </c>
      <c r="G3465" s="200" t="e">
        <f t="shared" si="267"/>
        <v>#DIV/0!</v>
      </c>
      <c r="H3465" s="200" t="e">
        <f t="shared" si="267"/>
        <v>#DIV/0!</v>
      </c>
      <c r="I3465" s="200">
        <f t="shared" si="267"/>
        <v>0.54545454545454541</v>
      </c>
      <c r="J3465" s="200">
        <f t="shared" si="267"/>
        <v>0.234375</v>
      </c>
      <c r="K3465" s="200" t="e">
        <f t="shared" si="267"/>
        <v>#DIV/0!</v>
      </c>
      <c r="L3465" s="200">
        <f t="shared" si="267"/>
        <v>0.2857142857142857</v>
      </c>
      <c r="M3465" s="200" t="e">
        <f t="shared" si="267"/>
        <v>#DIV/0!</v>
      </c>
      <c r="N3465" s="200" t="e">
        <f t="shared" si="267"/>
        <v>#DIV/0!</v>
      </c>
      <c r="O3465" s="200">
        <f t="shared" si="267"/>
        <v>6.25E-2</v>
      </c>
      <c r="P3465" s="200" t="e">
        <f t="shared" si="267"/>
        <v>#DIV/0!</v>
      </c>
      <c r="Q3465" s="200" t="e">
        <f t="shared" si="267"/>
        <v>#DIV/0!</v>
      </c>
      <c r="R3465" s="200" t="e">
        <f t="shared" si="267"/>
        <v>#DIV/0!</v>
      </c>
      <c r="S3465" s="200" t="e">
        <f t="shared" si="267"/>
        <v>#DIV/0!</v>
      </c>
      <c r="T3465" s="200" t="e">
        <f t="shared" si="267"/>
        <v>#DIV/0!</v>
      </c>
      <c r="U3465" s="200" t="e">
        <f t="shared" si="267"/>
        <v>#DIV/0!</v>
      </c>
      <c r="V3465" s="200" t="e">
        <f t="shared" si="267"/>
        <v>#DIV/0!</v>
      </c>
      <c r="W3465" s="200" t="e">
        <f t="shared" si="267"/>
        <v>#DIV/0!</v>
      </c>
      <c r="X3465" s="200" t="e">
        <f t="shared" si="267"/>
        <v>#DIV/0!</v>
      </c>
      <c r="Y3465" s="200"/>
      <c r="Z3465" s="406" t="e">
        <f>MEDIAN(E3465:X3465)</f>
        <v>#DIV/0!</v>
      </c>
    </row>
    <row r="3466" spans="1:26" s="204" customFormat="1" ht="15.75" thickBot="1" x14ac:dyDescent="0.3">
      <c r="A3466" s="690"/>
      <c r="B3466" s="688"/>
      <c r="C3466" s="193" t="s">
        <v>407</v>
      </c>
      <c r="Z3466" s="397"/>
    </row>
    <row r="3467" spans="1:26" s="204" customFormat="1" ht="15.75" thickBot="1" x14ac:dyDescent="0.3">
      <c r="A3467" s="690"/>
      <c r="B3467" s="688"/>
      <c r="C3467" s="188" t="s">
        <v>497</v>
      </c>
      <c r="D3467" s="233">
        <f t="shared" ref="D3467:X3467" si="268">D3454/D3460</f>
        <v>4.1543146497197155E-2</v>
      </c>
      <c r="E3467" s="188">
        <f t="shared" si="268"/>
        <v>0.34861866666666669</v>
      </c>
      <c r="F3467" s="188">
        <f t="shared" si="268"/>
        <v>3.6721470292431377E-2</v>
      </c>
      <c r="G3467" s="188">
        <f t="shared" si="268"/>
        <v>0</v>
      </c>
      <c r="H3467" s="188" t="e">
        <f t="shared" si="268"/>
        <v>#DIV/0!</v>
      </c>
      <c r="I3467" s="188">
        <f t="shared" si="268"/>
        <v>2.0923206751054853E-2</v>
      </c>
      <c r="J3467" s="188">
        <f t="shared" si="268"/>
        <v>0.10847457627118644</v>
      </c>
      <c r="K3467" s="188" t="e">
        <f t="shared" si="268"/>
        <v>#DIV/0!</v>
      </c>
      <c r="L3467" s="188">
        <f t="shared" si="268"/>
        <v>7.6086956521739135E-2</v>
      </c>
      <c r="M3467" s="188">
        <f t="shared" si="268"/>
        <v>0</v>
      </c>
      <c r="N3467" s="188" t="e">
        <f t="shared" si="268"/>
        <v>#DIV/0!</v>
      </c>
      <c r="O3467" s="188">
        <f t="shared" si="268"/>
        <v>0.14953271028037382</v>
      </c>
      <c r="P3467" s="188" t="e">
        <f t="shared" si="268"/>
        <v>#DIV/0!</v>
      </c>
      <c r="Q3467" s="188" t="e">
        <f t="shared" si="268"/>
        <v>#DIV/0!</v>
      </c>
      <c r="R3467" s="188" t="e">
        <f t="shared" si="268"/>
        <v>#DIV/0!</v>
      </c>
      <c r="S3467" s="188" t="e">
        <f t="shared" si="268"/>
        <v>#DIV/0!</v>
      </c>
      <c r="T3467" s="188" t="e">
        <f t="shared" si="268"/>
        <v>#DIV/0!</v>
      </c>
      <c r="U3467" s="188" t="e">
        <f t="shared" si="268"/>
        <v>#DIV/0!</v>
      </c>
      <c r="V3467" s="188" t="e">
        <f t="shared" si="268"/>
        <v>#DIV/0!</v>
      </c>
      <c r="W3467" s="188" t="e">
        <f t="shared" si="268"/>
        <v>#DIV/0!</v>
      </c>
      <c r="X3467" s="188" t="e">
        <f t="shared" si="268"/>
        <v>#DIV/0!</v>
      </c>
      <c r="Y3467" s="188"/>
      <c r="Z3467" s="404"/>
    </row>
    <row r="3468" spans="1:26" s="204" customFormat="1" x14ac:dyDescent="0.25">
      <c r="A3468" s="690"/>
      <c r="B3468" s="688"/>
      <c r="C3468" s="189" t="s">
        <v>445</v>
      </c>
      <c r="D3468" s="234">
        <f>D3467/'Summary (banks)'!$D$81</f>
        <v>0.92390382597675025</v>
      </c>
      <c r="E3468" s="230">
        <f>E3467/'Summary (banks)'!$E$81</f>
        <v>5.3070906874436847</v>
      </c>
      <c r="F3468" s="230">
        <f>F3467/'Summary (banks)'!$F$81</f>
        <v>0.96362396679809448</v>
      </c>
      <c r="G3468" s="230">
        <f>G3467/'Summary (banks)'!$G$81</f>
        <v>0</v>
      </c>
      <c r="H3468" s="230" t="e">
        <f>H3467/'Summary (banks)'!$H$81</f>
        <v>#DIV/0!</v>
      </c>
      <c r="I3468" s="230">
        <f>I3467/'Summary (banks)'!$I$81</f>
        <v>-1.3305102354613225</v>
      </c>
      <c r="J3468" s="230">
        <f>J3467/'Summary (banks)'!$J$81</f>
        <v>2.011610602309517</v>
      </c>
      <c r="K3468" s="230" t="e">
        <f>K3467/'Summary (banks)'!$K$81</f>
        <v>#DIV/0!</v>
      </c>
      <c r="L3468" s="230">
        <f>L3467/'Summary (banks)'!$L$81</f>
        <v>1.639972110164849</v>
      </c>
      <c r="M3468" s="230">
        <f>M3467/'Summary (banks)'!$M$81</f>
        <v>0</v>
      </c>
      <c r="N3468" s="230" t="e">
        <f>N3467/'Summary (banks)'!$N$81</f>
        <v>#DIV/0!</v>
      </c>
      <c r="O3468" s="230">
        <f>O3467/'Summary (banks)'!$O$81</f>
        <v>-3.0249108989390145</v>
      </c>
      <c r="P3468" s="230" t="e">
        <f>P3467/'Summary (banks)'!$P$81</f>
        <v>#DIV/0!</v>
      </c>
      <c r="Q3468" s="230" t="e">
        <f>Q3467/'Summary (banks)'!$Q$81</f>
        <v>#DIV/0!</v>
      </c>
      <c r="R3468" s="230" t="e">
        <f>R3467/'Summary (banks)'!$R$81</f>
        <v>#DIV/0!</v>
      </c>
      <c r="S3468" s="230" t="e">
        <f>S3467/'Summary (banks)'!$S$81</f>
        <v>#DIV/0!</v>
      </c>
      <c r="T3468" s="230" t="e">
        <f>T3467/'Summary (banks)'!$T$81</f>
        <v>#DIV/0!</v>
      </c>
      <c r="U3468" s="230" t="e">
        <f>U3467/'Summary (banks)'!$U$81</f>
        <v>#DIV/0!</v>
      </c>
      <c r="V3468" s="230" t="e">
        <f>V3467/'Summary (banks)'!$V$81</f>
        <v>#DIV/0!</v>
      </c>
      <c r="W3468" s="230" t="e">
        <f>W3467/'Summary (banks)'!$W$81</f>
        <v>#DIV/0!</v>
      </c>
      <c r="X3468" s="230" t="e">
        <f>X3467/'Summary (banks)'!$X$81</f>
        <v>#DIV/0!</v>
      </c>
      <c r="Z3468" s="397"/>
    </row>
    <row r="3469" spans="1:26" s="364" customFormat="1" x14ac:dyDescent="0.25">
      <c r="A3469" s="690"/>
      <c r="B3469" s="688"/>
      <c r="C3469" s="359" t="s">
        <v>446</v>
      </c>
      <c r="D3469" s="363">
        <f>D3467/'Summary (banks)'!$D$84</f>
        <v>0.71948564563958473</v>
      </c>
      <c r="E3469" s="264">
        <f>E3467/'Summary (banks)'!$E$84</f>
        <v>4.2731649484536085</v>
      </c>
      <c r="F3469" s="264">
        <f>F3467/'Summary (banks)'!$F$84</f>
        <v>0.94184029583577233</v>
      </c>
      <c r="G3469" s="264">
        <f>G3467/'Summary (banks)'!$G$84</f>
        <v>0</v>
      </c>
      <c r="H3469" s="264" t="e">
        <f>H3467/'Summary (banks)'!$H$84</f>
        <v>#DIV/0!</v>
      </c>
      <c r="I3469" s="264">
        <f>I3467/'Summary (banks)'!$I$84</f>
        <v>6.5242269042860448</v>
      </c>
      <c r="J3469" s="264">
        <f>J3467/'Summary (banks)'!$J$84</f>
        <v>1.7224573570556654</v>
      </c>
      <c r="K3469" s="264" t="e">
        <f>K3467/'Summary (banks)'!$K$84</f>
        <v>#DIV/0!</v>
      </c>
      <c r="L3469" s="264">
        <f>L3467/'Summary (banks)'!$L$84</f>
        <v>1.3671757660873467</v>
      </c>
      <c r="M3469" s="264">
        <f>M3467/'Summary (banks)'!$M$84</f>
        <v>0</v>
      </c>
      <c r="N3469" s="264" t="e">
        <f>N3467/'Summary (banks)'!$N$84</f>
        <v>#DIV/0!</v>
      </c>
      <c r="O3469" s="264">
        <f>O3467/'Summary (banks)'!$O$84</f>
        <v>-11.020421369637988</v>
      </c>
      <c r="P3469" s="264" t="e">
        <f>P3467/'Summary (banks)'!$P$84</f>
        <v>#DIV/0!</v>
      </c>
      <c r="Q3469" s="264" t="e">
        <f>Q3467/'Summary (banks)'!$Q$84</f>
        <v>#DIV/0!</v>
      </c>
      <c r="R3469" s="264" t="e">
        <f>R3467/'Summary (banks)'!$R$84</f>
        <v>#DIV/0!</v>
      </c>
      <c r="S3469" s="264" t="e">
        <f>S3467/'Summary (banks)'!$S$84</f>
        <v>#DIV/0!</v>
      </c>
      <c r="T3469" s="264" t="e">
        <f>T3467/'Summary (banks)'!$T$84</f>
        <v>#DIV/0!</v>
      </c>
      <c r="U3469" s="264" t="e">
        <f>U3467/'Summary (banks)'!$U$84</f>
        <v>#DIV/0!</v>
      </c>
      <c r="V3469" s="264" t="e">
        <f>V3467/'Summary (banks)'!$V$84</f>
        <v>#DIV/0!</v>
      </c>
      <c r="W3469" s="264" t="e">
        <f>W3467/'Summary (banks)'!$W$84</f>
        <v>#DIV/0!</v>
      </c>
      <c r="X3469" s="264" t="e">
        <f>X3467/'Summary (banks)'!$X$84</f>
        <v>#DIV/0!</v>
      </c>
      <c r="Y3469" s="360"/>
      <c r="Z3469" s="397"/>
    </row>
    <row r="3470" spans="1:26" s="204" customFormat="1" ht="15.75" thickBot="1" x14ac:dyDescent="0.3">
      <c r="A3470" s="690"/>
      <c r="B3470" s="688"/>
      <c r="C3470" s="372" t="s">
        <v>447</v>
      </c>
      <c r="D3470" s="234">
        <f>D3467/'Summary (banks)'!$D$92</f>
        <v>0.99465063805122556</v>
      </c>
      <c r="E3470" s="230">
        <f>E3467/'Summary (banks)'!$E$86</f>
        <v>1.4207911077993047</v>
      </c>
      <c r="F3470" s="230">
        <f>F3467/'Summary (banks)'!$F$86</f>
        <v>0.16976533583330447</v>
      </c>
      <c r="G3470" s="230">
        <f>G3467/'Summary (banks)'!$G$86</f>
        <v>0</v>
      </c>
      <c r="H3470" s="230" t="e">
        <f>H3467/'Summary (banks)'!$H$86</f>
        <v>#DIV/0!</v>
      </c>
      <c r="I3470" s="230">
        <f>I3467/'Summary (banks)'!$I$86</f>
        <v>0.32398236641751332</v>
      </c>
      <c r="J3470" s="230">
        <f>J3467/'Summary (banks)'!$J$86</f>
        <v>0.9654099804515478</v>
      </c>
      <c r="K3470" s="230" t="e">
        <f>K3467/'Summary (banks)'!$K$86</f>
        <v>#DIV/0!</v>
      </c>
      <c r="L3470" s="230">
        <f>L3467/'Summary (banks)'!$L$86</f>
        <v>0.29181785783710229</v>
      </c>
      <c r="M3470" s="230">
        <f>M3467/'Summary (banks)'!$M$86</f>
        <v>0</v>
      </c>
      <c r="N3470" s="230" t="e">
        <f>N3467/'Summary (banks)'!$N$86</f>
        <v>#DIV/0!</v>
      </c>
      <c r="O3470" s="230">
        <f>O3467/'Summary (banks)'!$O$86</f>
        <v>0.56226506190295544</v>
      </c>
      <c r="P3470" s="230" t="e">
        <f>P3467/'Summary (banks)'!$P$86</f>
        <v>#DIV/0!</v>
      </c>
      <c r="Q3470" s="230" t="e">
        <f>Q3467/'Summary (banks)'!$Q$86</f>
        <v>#DIV/0!</v>
      </c>
      <c r="R3470" s="230" t="e">
        <f>R3467/'Summary (banks)'!$R$86</f>
        <v>#DIV/0!</v>
      </c>
      <c r="S3470" s="230" t="e">
        <f>S3467/'Summary (banks)'!$S$86</f>
        <v>#DIV/0!</v>
      </c>
      <c r="T3470" s="230" t="e">
        <f>T3467/'Summary (banks)'!$T$86</f>
        <v>#DIV/0!</v>
      </c>
      <c r="U3470" s="230" t="e">
        <f>U3467/'Summary (banks)'!$U$86</f>
        <v>#DIV/0!</v>
      </c>
      <c r="V3470" s="230" t="e">
        <f>V3467/'Summary (banks)'!$V$86</f>
        <v>#DIV/0!</v>
      </c>
      <c r="W3470" s="230" t="e">
        <f>W3467/'Summary (banks)'!$W$86</f>
        <v>#DIV/0!</v>
      </c>
      <c r="X3470" s="230" t="e">
        <f>X3467/'Summary (banks)'!$X$86</f>
        <v>#DIV/0!</v>
      </c>
      <c r="Z3470" s="397"/>
    </row>
    <row r="3471" spans="1:26" s="230" customFormat="1" ht="15.75" thickBot="1" x14ac:dyDescent="0.3">
      <c r="A3471" s="690"/>
      <c r="B3471" s="688"/>
      <c r="C3471" s="201" t="s">
        <v>498</v>
      </c>
      <c r="D3471" s="201">
        <f t="shared" ref="D3471:X3471" si="269">D3454/D3451</f>
        <v>0.33140878581662597</v>
      </c>
      <c r="E3471" s="201">
        <f t="shared" si="269"/>
        <v>0.68503937007874016</v>
      </c>
      <c r="F3471" s="201">
        <f t="shared" si="269"/>
        <v>0.30232558139534882</v>
      </c>
      <c r="G3471" s="201" t="e">
        <f t="shared" si="269"/>
        <v>#DIV/0!</v>
      </c>
      <c r="H3471" s="201" t="e">
        <f t="shared" si="269"/>
        <v>#DIV/0!</v>
      </c>
      <c r="I3471" s="201">
        <f t="shared" si="269"/>
        <v>0.11956521739130435</v>
      </c>
      <c r="J3471" s="201">
        <f t="shared" si="269"/>
        <v>1</v>
      </c>
      <c r="K3471" s="201" t="e">
        <f t="shared" si="269"/>
        <v>#DIV/0!</v>
      </c>
      <c r="L3471" s="201">
        <f t="shared" si="269"/>
        <v>0.5</v>
      </c>
      <c r="M3471" s="201">
        <f t="shared" si="269"/>
        <v>0</v>
      </c>
      <c r="N3471" s="201" t="e">
        <f t="shared" si="269"/>
        <v>#DIV/0!</v>
      </c>
      <c r="O3471" s="201">
        <f t="shared" si="269"/>
        <v>0.35555555555555557</v>
      </c>
      <c r="P3471" s="201" t="e">
        <f t="shared" si="269"/>
        <v>#DIV/0!</v>
      </c>
      <c r="Q3471" s="201" t="e">
        <f t="shared" si="269"/>
        <v>#DIV/0!</v>
      </c>
      <c r="R3471" s="201" t="e">
        <f t="shared" si="269"/>
        <v>#DIV/0!</v>
      </c>
      <c r="S3471" s="201" t="e">
        <f t="shared" si="269"/>
        <v>#DIV/0!</v>
      </c>
      <c r="T3471" s="201" t="e">
        <f t="shared" si="269"/>
        <v>#DIV/0!</v>
      </c>
      <c r="U3471" s="201" t="e">
        <f t="shared" si="269"/>
        <v>#DIV/0!</v>
      </c>
      <c r="V3471" s="201" t="e">
        <f t="shared" si="269"/>
        <v>#DIV/0!</v>
      </c>
      <c r="W3471" s="201" t="e">
        <f t="shared" si="269"/>
        <v>#DIV/0!</v>
      </c>
      <c r="X3471" s="201" t="e">
        <f t="shared" si="269"/>
        <v>#DIV/0!</v>
      </c>
      <c r="Y3471" s="201"/>
      <c r="Z3471" s="407"/>
    </row>
    <row r="3472" spans="1:26" s="230" customFormat="1" x14ac:dyDescent="0.25">
      <c r="A3472" s="690"/>
      <c r="B3472" s="688"/>
      <c r="C3472" s="382" t="s">
        <v>445</v>
      </c>
      <c r="D3472" s="230">
        <f>D3471/'Summary (banks)'!$D$94</f>
        <v>1.716121709851238</v>
      </c>
      <c r="E3472" s="230">
        <f>E3471/'Summary (banks)'!$E$94</f>
        <v>2.1712701717659755</v>
      </c>
      <c r="F3472" s="230">
        <f>F3471/'Summary (banks)'!$F$94</f>
        <v>2.4484196325324419</v>
      </c>
      <c r="G3472" s="230" t="e">
        <f>G3471/'Summary (banks)'!$G$94</f>
        <v>#DIV/0!</v>
      </c>
      <c r="H3472" s="230" t="e">
        <f>H3471/'Summary (banks)'!$H$94</f>
        <v>#DIV/0!</v>
      </c>
      <c r="I3472" s="230">
        <f>I3471/'Summary (banks)'!$I$94</f>
        <v>-1.2002840503582741</v>
      </c>
      <c r="J3472" s="230">
        <f>J3471/'Summary (banks)'!$J$94</f>
        <v>4.3859039836567923</v>
      </c>
      <c r="K3472" s="230" t="e">
        <f>K3471/'Summary (banks)'!$K$94</f>
        <v>#DIV/0!</v>
      </c>
      <c r="L3472" s="230">
        <f>L3471/'Summary (banks)'!$L$94</f>
        <v>2.0981017836687941</v>
      </c>
      <c r="M3472" s="230">
        <f>M3471/'Summary (banks)'!$M$94</f>
        <v>0</v>
      </c>
      <c r="N3472" s="230" t="e">
        <f>N3471/'Summary (banks)'!$N$94</f>
        <v>#DIV/0!</v>
      </c>
      <c r="O3472" s="230">
        <f>O3471/'Summary (banks)'!$O$94</f>
        <v>-2.4669067627050825</v>
      </c>
      <c r="P3472" s="230" t="e">
        <f>P3471/'Summary (banks)'!$P$94</f>
        <v>#DIV/0!</v>
      </c>
      <c r="Q3472" s="230" t="e">
        <f>Q3471/'Summary (banks)'!$Q$94</f>
        <v>#DIV/0!</v>
      </c>
      <c r="R3472" s="230" t="e">
        <f>R3471/'Summary (banks)'!$R$94</f>
        <v>#DIV/0!</v>
      </c>
      <c r="S3472" s="230" t="e">
        <f>S3471/'Summary (banks)'!$S$94</f>
        <v>#DIV/0!</v>
      </c>
      <c r="T3472" s="230" t="e">
        <f>T3471/'Summary (banks)'!$T$94</f>
        <v>#DIV/0!</v>
      </c>
      <c r="U3472" s="230" t="e">
        <f>U3471/'Summary (banks)'!$U$94</f>
        <v>#DIV/0!</v>
      </c>
      <c r="V3472" s="230" t="e">
        <f>V3471/'Summary (banks)'!$V$94</f>
        <v>#DIV/0!</v>
      </c>
      <c r="W3472" s="230" t="e">
        <f>W3471/'Summary (banks)'!$W$94</f>
        <v>#DIV/0!</v>
      </c>
      <c r="X3472" s="230" t="e">
        <f>X3471/'Summary (banks)'!$X$94</f>
        <v>#DIV/0!</v>
      </c>
      <c r="Z3472" s="399"/>
    </row>
    <row r="3473" spans="1:26" s="386" customFormat="1" x14ac:dyDescent="0.25">
      <c r="A3473" s="690"/>
      <c r="B3473" s="688"/>
      <c r="C3473" s="383" t="s">
        <v>446</v>
      </c>
      <c r="D3473" s="264">
        <f>D3471/'Summary (banks)'!$D$97</f>
        <v>1.255207823035331</v>
      </c>
      <c r="E3473" s="264">
        <f>E3471/'Summary (banks)'!$E$97</f>
        <v>1.5788745028005517</v>
      </c>
      <c r="F3473" s="264">
        <f>F3471/'Summary (banks)'!$F$97</f>
        <v>1.8196675457524163</v>
      </c>
      <c r="G3473" s="264" t="e">
        <f>G3471/'Summary (banks)'!$G$97</f>
        <v>#DIV/0!</v>
      </c>
      <c r="H3473" s="264" t="e">
        <f>H3471/'Summary (banks)'!$H$97</f>
        <v>#DIV/0!</v>
      </c>
      <c r="I3473" s="264">
        <f>I3471/'Summary (banks)'!$I$97</f>
        <v>4.8195795194508095</v>
      </c>
      <c r="J3473" s="264">
        <f>J3471/'Summary (banks)'!$J$97</f>
        <v>3.6498406628425748</v>
      </c>
      <c r="K3473" s="264" t="e">
        <f>K3471/'Summary (banks)'!$K$97</f>
        <v>#DIV/0!</v>
      </c>
      <c r="L3473" s="264">
        <f>L3471/'Summary (banks)'!$L$97</f>
        <v>1.5192911619560341</v>
      </c>
      <c r="M3473" s="264">
        <f>M3471/'Summary (banks)'!$M$97</f>
        <v>0</v>
      </c>
      <c r="N3473" s="264" t="e">
        <f>N3471/'Summary (banks)'!$N$97</f>
        <v>#DIV/0!</v>
      </c>
      <c r="O3473" s="264">
        <f>O3471/'Summary (banks)'!$O$97</f>
        <v>-11.441692558070722</v>
      </c>
      <c r="P3473" s="264" t="e">
        <f>P3471/'Summary (banks)'!$P$97</f>
        <v>#DIV/0!</v>
      </c>
      <c r="Q3473" s="264" t="e">
        <f>Q3471/'Summary (banks)'!$Q$97</f>
        <v>#DIV/0!</v>
      </c>
      <c r="R3473" s="264" t="e">
        <f>R3471/'Summary (banks)'!$R$97</f>
        <v>#DIV/0!</v>
      </c>
      <c r="S3473" s="264" t="e">
        <f>S3471/'Summary (banks)'!$S$97</f>
        <v>#DIV/0!</v>
      </c>
      <c r="T3473" s="264" t="e">
        <f>T3471/'Summary (banks)'!$T$97</f>
        <v>#DIV/0!</v>
      </c>
      <c r="U3473" s="264" t="e">
        <f>U3471/'Summary (banks)'!$U$97</f>
        <v>#DIV/0!</v>
      </c>
      <c r="V3473" s="264" t="e">
        <f>V3471/'Summary (banks)'!$V$97</f>
        <v>#DIV/0!</v>
      </c>
      <c r="W3473" s="264" t="e">
        <f>W3471/'Summary (banks)'!$W$97</f>
        <v>#DIV/0!</v>
      </c>
      <c r="X3473" s="264" t="e">
        <f>X3471/'Summary (banks)'!$X$97</f>
        <v>#DIV/0!</v>
      </c>
      <c r="Y3473" s="264"/>
      <c r="Z3473" s="399"/>
    </row>
    <row r="3474" spans="1:26" s="230" customFormat="1" x14ac:dyDescent="0.25">
      <c r="A3474" s="690"/>
      <c r="B3474" s="688"/>
      <c r="C3474" s="385" t="s">
        <v>447</v>
      </c>
      <c r="D3474" s="230">
        <f>D3471/'Summary (banks)'!$D$105</f>
        <v>1.527601102015236</v>
      </c>
      <c r="E3474" s="230">
        <f>E3471/'Summary (banks)'!$E$99</f>
        <v>1.2207049356349089</v>
      </c>
      <c r="F3474" s="230">
        <f>F3471/'Summary (banks)'!$F$99</f>
        <v>0.74473804209566308</v>
      </c>
      <c r="G3474" s="230" t="e">
        <f>G3471/'Summary (banks)'!$G$99</f>
        <v>#DIV/0!</v>
      </c>
      <c r="H3474" s="230" t="e">
        <f>H3471/'Summary (banks)'!$H$99</f>
        <v>#DIV/0!</v>
      </c>
      <c r="I3474" s="230">
        <f>I3471/'Summary (banks)'!$I$99</f>
        <v>0.6460237659963437</v>
      </c>
      <c r="J3474" s="230">
        <f>J3471/'Summary (banks)'!$J$99</f>
        <v>2.7538022813688214</v>
      </c>
      <c r="K3474" s="230" t="e">
        <f>K3471/'Summary (banks)'!$K$99</f>
        <v>#DIV/0!</v>
      </c>
      <c r="L3474" s="230">
        <f>L3471/'Summary (banks)'!$L$99</f>
        <v>0.96795827123695977</v>
      </c>
      <c r="M3474" s="230">
        <f>M3471/'Summary (banks)'!$M$99</f>
        <v>0</v>
      </c>
      <c r="N3474" s="230" t="e">
        <f>N3471/'Summary (banks)'!$N$99</f>
        <v>#DIV/0!</v>
      </c>
      <c r="O3474" s="230">
        <f>O3471/'Summary (banks)'!$O$99</f>
        <v>0.90660106601066004</v>
      </c>
      <c r="P3474" s="230" t="e">
        <f>P3471/'Summary (banks)'!$P$99</f>
        <v>#DIV/0!</v>
      </c>
      <c r="Q3474" s="230" t="e">
        <f>Q3471/'Summary (banks)'!$Q$99</f>
        <v>#DIV/0!</v>
      </c>
      <c r="R3474" s="230" t="e">
        <f>R3471/'Summary (banks)'!$R$99</f>
        <v>#DIV/0!</v>
      </c>
      <c r="S3474" s="230" t="e">
        <f>S3471/'Summary (banks)'!$S$99</f>
        <v>#DIV/0!</v>
      </c>
      <c r="T3474" s="230" t="e">
        <f>T3471/'Summary (banks)'!$T$99</f>
        <v>#DIV/0!</v>
      </c>
      <c r="U3474" s="230" t="e">
        <f>U3471/'Summary (banks)'!$U$99</f>
        <v>#DIV/0!</v>
      </c>
      <c r="V3474" s="230" t="e">
        <f>V3471/'Summary (banks)'!$V$99</f>
        <v>#DIV/0!</v>
      </c>
      <c r="W3474" s="230" t="e">
        <f>W3471/'Summary (banks)'!$W$99</f>
        <v>#DIV/0!</v>
      </c>
      <c r="X3474" s="230" t="e">
        <f>X3471/'Summary (banks)'!$X$99</f>
        <v>#DIV/0!</v>
      </c>
      <c r="Z3474" s="399"/>
    </row>
    <row r="3476" spans="1:26" ht="15.75" thickBot="1" x14ac:dyDescent="0.3"/>
    <row r="3477" spans="1:26" s="204" customFormat="1" ht="15.75" thickBot="1" x14ac:dyDescent="0.3">
      <c r="A3477" s="689" t="s">
        <v>55</v>
      </c>
      <c r="B3477" s="684" t="s">
        <v>331</v>
      </c>
      <c r="C3477" s="188" t="s">
        <v>2</v>
      </c>
      <c r="D3477" s="203">
        <f>SUM(E3477:X3477)</f>
        <v>424.00918999999999</v>
      </c>
      <c r="E3477" s="203"/>
      <c r="F3477" s="203">
        <f>Barclays!D33</f>
        <v>62.009190000000004</v>
      </c>
      <c r="G3477" s="203"/>
      <c r="H3477" s="203"/>
      <c r="I3477" s="203"/>
      <c r="J3477" s="188"/>
      <c r="K3477" s="188">
        <f>'Crédit Agricole'!C39</f>
        <v>25</v>
      </c>
      <c r="L3477" s="188">
        <f>'Société Générale'!C72</f>
        <v>128</v>
      </c>
      <c r="M3477" s="188"/>
      <c r="N3477" s="188"/>
      <c r="O3477" s="188">
        <f>'Deutsche Bank'!C51</f>
        <v>152</v>
      </c>
      <c r="P3477" s="188"/>
      <c r="Q3477" s="188"/>
      <c r="R3477" s="188">
        <f>ING!E33</f>
        <v>53</v>
      </c>
      <c r="S3477" s="188">
        <f>Rabobank!D38</f>
        <v>4</v>
      </c>
      <c r="T3477" s="188"/>
      <c r="U3477" s="188"/>
      <c r="V3477" s="188"/>
      <c r="W3477" s="188"/>
      <c r="X3477" s="188"/>
      <c r="Y3477" s="188"/>
      <c r="Z3477" s="404"/>
    </row>
    <row r="3478" spans="1:26" s="23" customFormat="1" x14ac:dyDescent="0.25">
      <c r="A3478" s="690"/>
      <c r="B3478" s="685"/>
      <c r="C3478" s="189" t="s">
        <v>333</v>
      </c>
      <c r="D3478" s="230">
        <f>D3477/'Summary (banks)'!$D$3</f>
        <v>8.6814647729360869E-4</v>
      </c>
      <c r="E3478" s="230">
        <f>E3477/'Summary (banks)'!$E$3</f>
        <v>0</v>
      </c>
      <c r="F3478" s="230">
        <f>F3477/'Summary (banks)'!$F$3</f>
        <v>1.5349455947061433E-3</v>
      </c>
      <c r="G3478" s="230">
        <f>G3477/'Summary (banks)'!$G$3</f>
        <v>0</v>
      </c>
      <c r="H3478" s="230">
        <f>H3477/'Summary (banks)'!$H$3</f>
        <v>0</v>
      </c>
      <c r="I3478" s="230">
        <f>I3477/'Summary (banks)'!$I$3</f>
        <v>0</v>
      </c>
      <c r="J3478" s="230">
        <f>J3477/'Summary (banks)'!$J$3</f>
        <v>0</v>
      </c>
      <c r="K3478" s="230">
        <f>K3477/'Summary (banks)'!$K$3</f>
        <v>7.7098624560537835E-4</v>
      </c>
      <c r="L3478" s="230">
        <f>L3477/'Summary (banks)'!$L$3</f>
        <v>4.9916156455952895E-3</v>
      </c>
      <c r="M3478" s="230">
        <f>M3477/'Summary (banks)'!$M$3</f>
        <v>0</v>
      </c>
      <c r="N3478" s="230">
        <f>N3477/'Summary (banks)'!$N$3</f>
        <v>0</v>
      </c>
      <c r="O3478" s="230">
        <f>O3477/'Summary (banks)'!$O$3</f>
        <v>4.3833088214090031E-3</v>
      </c>
      <c r="P3478" s="230">
        <f>P3477/'Summary (banks)'!$P$3</f>
        <v>0</v>
      </c>
      <c r="Q3478" s="230">
        <f>Q3477/'Summary (banks)'!$Q$3</f>
        <v>0</v>
      </c>
      <c r="R3478" s="230">
        <f>R3477/'Summary (banks)'!$R$3</f>
        <v>3.1048623315758639E-3</v>
      </c>
      <c r="S3478" s="230">
        <f>S3477/'Summary (banks)'!$S$3</f>
        <v>3.0736130321192559E-4</v>
      </c>
      <c r="T3478" s="230">
        <f>T3477/'Summary (banks)'!$T$3</f>
        <v>0</v>
      </c>
      <c r="U3478" s="230">
        <f>U3477/'Summary (banks)'!$U$3</f>
        <v>0</v>
      </c>
      <c r="V3478" s="230">
        <f>V3477/'Summary (banks)'!$V$3</f>
        <v>0</v>
      </c>
      <c r="W3478" s="230">
        <f>W3477/'Summary (banks)'!$W$3</f>
        <v>0</v>
      </c>
      <c r="X3478" s="230">
        <f>X3477/'Summary (banks)'!$X$3</f>
        <v>0</v>
      </c>
      <c r="Y3478" s="204"/>
      <c r="Z3478" s="397"/>
    </row>
    <row r="3479" spans="1:26" s="360" customFormat="1" ht="15.75" thickBot="1" x14ac:dyDescent="0.3">
      <c r="A3479" s="690"/>
      <c r="B3479" s="685"/>
      <c r="C3479" s="359" t="s">
        <v>334</v>
      </c>
      <c r="D3479" s="264">
        <f>D3477/'Summary (banks)'!$D$7</f>
        <v>1.6539658020048877E-3</v>
      </c>
      <c r="E3479" s="264">
        <f>E3477/'Summary (banks)'!$E$7</f>
        <v>0</v>
      </c>
      <c r="F3479" s="264">
        <f>F3477/'Summary (banks)'!$F$7</f>
        <v>3.21153297173851E-3</v>
      </c>
      <c r="G3479" s="264">
        <f>G3477/'Summary (banks)'!$G$7</f>
        <v>0</v>
      </c>
      <c r="H3479" s="264">
        <f>H3477/'Summary (banks)'!$H$7</f>
        <v>0</v>
      </c>
      <c r="I3479" s="264">
        <f>I3477/'Summary (banks)'!$I$7</f>
        <v>0</v>
      </c>
      <c r="J3479" s="264">
        <f>J3477/'Summary (banks)'!$J$7</f>
        <v>0</v>
      </c>
      <c r="K3479" s="264">
        <f>K3477/'Summary (banks)'!$K$7</f>
        <v>2.8213519918745063E-3</v>
      </c>
      <c r="L3479" s="264">
        <f>L3477/'Summary (banks)'!$L$7</f>
        <v>9.4492839214528283E-3</v>
      </c>
      <c r="M3479" s="264">
        <f>M3477/'Summary (banks)'!$M$7</f>
        <v>0</v>
      </c>
      <c r="N3479" s="264">
        <f>N3477/'Summary (banks)'!$N$7</f>
        <v>0</v>
      </c>
      <c r="O3479" s="264">
        <f>O3477/'Summary (banks)'!$O$7</f>
        <v>6.2895684197459348E-3</v>
      </c>
      <c r="P3479" s="264">
        <f>P3477/'Summary (banks)'!$P$7</f>
        <v>0</v>
      </c>
      <c r="Q3479" s="264">
        <f>Q3477/'Summary (banks)'!$Q$7</f>
        <v>0</v>
      </c>
      <c r="R3479" s="264">
        <f>R3477/'Summary (banks)'!$R$7</f>
        <v>4.5454545454545452E-3</v>
      </c>
      <c r="S3479" s="264">
        <f>S3477/'Summary (banks)'!$S$7</f>
        <v>9.6595025356194155E-4</v>
      </c>
      <c r="T3479" s="264">
        <f>T3477/'Summary (banks)'!$T$7</f>
        <v>0</v>
      </c>
      <c r="U3479" s="264">
        <f>U3477/'Summary (banks)'!$U$7</f>
        <v>0</v>
      </c>
      <c r="V3479" s="264">
        <f>V3477/'Summary (banks)'!$V$7</f>
        <v>0</v>
      </c>
      <c r="W3479" s="264">
        <f>W3477/'Summary (banks)'!$W$7</f>
        <v>0</v>
      </c>
      <c r="X3479" s="264">
        <f>X3477/'Summary (banks)'!$X$7</f>
        <v>0</v>
      </c>
      <c r="Z3479" s="397"/>
    </row>
    <row r="3480" spans="1:26" s="204" customFormat="1" ht="15.75" thickBot="1" x14ac:dyDescent="0.3">
      <c r="A3480" s="690"/>
      <c r="B3480" s="685"/>
      <c r="C3480" s="188" t="s">
        <v>6</v>
      </c>
      <c r="D3480" s="203">
        <f>SUM(E3480:X3480)</f>
        <v>144.157802</v>
      </c>
      <c r="E3480" s="203"/>
      <c r="F3480" s="203">
        <f>Barclays!F33</f>
        <v>15.157802</v>
      </c>
      <c r="G3480" s="203"/>
      <c r="H3480" s="203"/>
      <c r="I3480" s="203"/>
      <c r="J3480" s="188"/>
      <c r="K3480" s="188">
        <f>'Crédit Agricole'!E39</f>
        <v>1</v>
      </c>
      <c r="L3480" s="188">
        <f>'Société Générale'!E72</f>
        <v>58</v>
      </c>
      <c r="M3480" s="188"/>
      <c r="N3480" s="188"/>
      <c r="O3480" s="188">
        <f>'Deutsche Bank'!E51</f>
        <v>47</v>
      </c>
      <c r="P3480" s="188"/>
      <c r="Q3480" s="188"/>
      <c r="R3480" s="188">
        <f>ING!G33</f>
        <v>23</v>
      </c>
      <c r="S3480" s="188">
        <f>Rabobank!F38</f>
        <v>0</v>
      </c>
      <c r="T3480" s="188"/>
      <c r="U3480" s="188"/>
      <c r="V3480" s="188"/>
      <c r="W3480" s="188"/>
      <c r="X3480" s="188"/>
      <c r="Y3480" s="188"/>
      <c r="Z3480" s="404"/>
    </row>
    <row r="3481" spans="1:26" s="23" customFormat="1" x14ac:dyDescent="0.25">
      <c r="A3481" s="690"/>
      <c r="B3481" s="685"/>
      <c r="C3481" s="189" t="s">
        <v>335</v>
      </c>
      <c r="D3481" s="230">
        <f>D3480/'Summary (banks)'!$D$29</f>
        <v>1.5284103059243416E-3</v>
      </c>
      <c r="E3481" s="230">
        <f>E3480/'Summary (banks)'!$E$29</f>
        <v>0</v>
      </c>
      <c r="F3481" s="230">
        <f>F3480/'Summary (banks)'!$F$29</f>
        <v>3.0386740331491704E-3</v>
      </c>
      <c r="G3481" s="230">
        <f>G3480/'Summary (banks)'!$G$29</f>
        <v>0</v>
      </c>
      <c r="H3481" s="230">
        <f>H3480/'Summary (banks)'!$H$29</f>
        <v>0</v>
      </c>
      <c r="I3481" s="230">
        <f>I3480/'Summary (banks)'!$I$29</f>
        <v>0</v>
      </c>
      <c r="J3481" s="230">
        <f>J3480/'Summary (banks)'!$J$29</f>
        <v>0</v>
      </c>
      <c r="K3481" s="230">
        <f>K3480/'Summary (banks)'!$K$29</f>
        <v>1.1309658448314861E-4</v>
      </c>
      <c r="L3481" s="230"/>
      <c r="M3481" s="230">
        <f>M3480/'Summary (banks)'!$M$29</f>
        <v>0</v>
      </c>
      <c r="N3481" s="230">
        <f>N3480/'Summary (banks)'!$N$29</f>
        <v>0</v>
      </c>
      <c r="O3481" s="230">
        <f>O3480/'Summary (banks)'!$O$29</f>
        <v>-9.4037615046018413E-3</v>
      </c>
      <c r="P3481" s="230">
        <f>P3480/'Summary (banks)'!$P$29</f>
        <v>0</v>
      </c>
      <c r="Q3481" s="230">
        <f>Q3480/'Summary (banks)'!$Q$29</f>
        <v>0</v>
      </c>
      <c r="R3481" s="230">
        <f>R3480/'Summary (banks)'!$R$29</f>
        <v>3.5859058309946992E-3</v>
      </c>
      <c r="S3481" s="230">
        <f>S3480/'Summary (banks)'!$S$29</f>
        <v>0</v>
      </c>
      <c r="T3481" s="230">
        <f>T3480/'Summary (banks)'!$T$29</f>
        <v>0</v>
      </c>
      <c r="U3481" s="230">
        <f>U3480/'Summary (banks)'!$U$29</f>
        <v>0</v>
      </c>
      <c r="V3481" s="230">
        <f>V3480/'Summary (banks)'!$V$29</f>
        <v>0</v>
      </c>
      <c r="W3481" s="230">
        <f>W3480/'Summary (banks)'!$W$29</f>
        <v>0</v>
      </c>
      <c r="X3481" s="230">
        <f>X3480/'Summary (banks)'!$X$29</f>
        <v>0</v>
      </c>
      <c r="Y3481" s="204"/>
      <c r="Z3481" s="397"/>
    </row>
    <row r="3482" spans="1:26" s="360" customFormat="1" ht="15.75" thickBot="1" x14ac:dyDescent="0.3">
      <c r="A3482" s="690"/>
      <c r="B3482" s="685"/>
      <c r="C3482" s="359" t="s">
        <v>336</v>
      </c>
      <c r="D3482" s="264">
        <f>D3480/'Summary (banks)'!$D$33</f>
        <v>2.1298108133830777E-3</v>
      </c>
      <c r="E3482" s="264">
        <f>E3480/'Summary (banks)'!$E$33</f>
        <v>0</v>
      </c>
      <c r="F3482" s="264">
        <f>F3480/'Summary (banks)'!$F$33</f>
        <v>4.7250859106529189E-3</v>
      </c>
      <c r="G3482" s="264">
        <f>G3480/'Summary (banks)'!$G$33</f>
        <v>0</v>
      </c>
      <c r="H3482" s="264">
        <f>H3480/'Summary (banks)'!$H$33</f>
        <v>0</v>
      </c>
      <c r="I3482" s="264">
        <f>I3480/'Summary (banks)'!$I$33</f>
        <v>0</v>
      </c>
      <c r="J3482" s="264">
        <f>J3480/'Summary (banks)'!$J$33</f>
        <v>0</v>
      </c>
      <c r="K3482" s="264">
        <f>K3480/'Summary (banks)'!$K$33</f>
        <v>4.0016006402561027E-4</v>
      </c>
      <c r="L3482" s="264">
        <f>L3480/'Summary (banks)'!$L$33</f>
        <v>1.3010318528488111E-2</v>
      </c>
      <c r="M3482" s="264">
        <f>M3480/'Summary (banks)'!$M$33</f>
        <v>0</v>
      </c>
      <c r="N3482" s="264">
        <f>N3480/'Summary (banks)'!$N$33</f>
        <v>0</v>
      </c>
      <c r="O3482" s="264">
        <f>O3480/'Summary (banks)'!$O$33</f>
        <v>-6.2583222370173108E-2</v>
      </c>
      <c r="P3482" s="264">
        <f>P3480/'Summary (banks)'!$P$33</f>
        <v>0</v>
      </c>
      <c r="Q3482" s="264">
        <f>Q3480/'Summary (banks)'!$Q$33</f>
        <v>0</v>
      </c>
      <c r="R3482" s="264">
        <f>R3480/'Summary (banks)'!$R$33</f>
        <v>4.2950513538748836E-3</v>
      </c>
      <c r="S3482" s="264">
        <f>S3480/'Summary (banks)'!$S$33</f>
        <v>0</v>
      </c>
      <c r="T3482" s="264">
        <f>T3480/'Summary (banks)'!$T$33</f>
        <v>0</v>
      </c>
      <c r="U3482" s="264">
        <f>U3480/'Summary (banks)'!$U$33</f>
        <v>0</v>
      </c>
      <c r="V3482" s="264">
        <f>V3480/'Summary (banks)'!$V$33</f>
        <v>0</v>
      </c>
      <c r="W3482" s="264">
        <f>W3480/'Summary (banks)'!$W$33</f>
        <v>0</v>
      </c>
      <c r="X3482" s="264">
        <f>X3480/'Summary (banks)'!$X$33</f>
        <v>0</v>
      </c>
      <c r="Z3482" s="397"/>
    </row>
    <row r="3483" spans="1:26" s="204" customFormat="1" ht="15.75" thickBot="1" x14ac:dyDescent="0.3">
      <c r="A3483" s="690"/>
      <c r="B3483" s="685"/>
      <c r="C3483" s="188" t="s">
        <v>400</v>
      </c>
      <c r="D3483" s="203">
        <f>SUM(E3483:X3483)</f>
        <v>25.377981999999999</v>
      </c>
      <c r="E3483" s="203"/>
      <c r="F3483" s="203">
        <f>Barclays!G33</f>
        <v>1.377982</v>
      </c>
      <c r="G3483" s="203"/>
      <c r="H3483" s="203"/>
      <c r="I3483" s="203"/>
      <c r="J3483" s="188"/>
      <c r="K3483" s="188">
        <f>'Crédit Agricole'!F39</f>
        <v>0</v>
      </c>
      <c r="L3483" s="188">
        <f>'Société Générale'!F72</f>
        <v>10</v>
      </c>
      <c r="M3483" s="188"/>
      <c r="N3483" s="188"/>
      <c r="O3483" s="188">
        <f>'Deutsche Bank'!F51</f>
        <v>8</v>
      </c>
      <c r="P3483" s="188"/>
      <c r="Q3483" s="188"/>
      <c r="R3483" s="188">
        <f>ING!H33</f>
        <v>6</v>
      </c>
      <c r="S3483" s="188">
        <f>Rabobank!G38</f>
        <v>0</v>
      </c>
      <c r="T3483" s="188"/>
      <c r="U3483" s="188"/>
      <c r="V3483" s="188"/>
      <c r="W3483" s="188"/>
      <c r="X3483" s="188"/>
      <c r="Y3483" s="188"/>
      <c r="Z3483" s="404"/>
    </row>
    <row r="3484" spans="1:26" s="23" customFormat="1" x14ac:dyDescent="0.25">
      <c r="A3484" s="690"/>
      <c r="B3484" s="685"/>
      <c r="C3484" s="189" t="s">
        <v>401</v>
      </c>
      <c r="D3484" s="230">
        <f>D3483/'Summary (banks)'!$D$42</f>
        <v>9.0969039071938089E-4</v>
      </c>
      <c r="E3484" s="230">
        <f>E3483/'Summary (banks)'!$E$42</f>
        <v>0</v>
      </c>
      <c r="F3484" s="230">
        <f>F3483/'Summary (banks)'!$F$42</f>
        <v>8.5470085470085492E-4</v>
      </c>
      <c r="G3484" s="230">
        <f>G3483/'Summary (banks)'!$G$42</f>
        <v>0</v>
      </c>
      <c r="H3484" s="230">
        <f>H3483/'Summary (banks)'!$H$42</f>
        <v>0</v>
      </c>
      <c r="I3484" s="230">
        <f>I3483/'Summary (banks)'!$I$42</f>
        <v>0</v>
      </c>
      <c r="J3484" s="230">
        <f>J3483/'Summary (banks)'!$J$42</f>
        <v>0</v>
      </c>
      <c r="K3484" s="230">
        <f>K3483/'Summary (banks)'!$K$42</f>
        <v>0</v>
      </c>
      <c r="L3484" s="230">
        <f>L3483/'Summary (banks)'!$L$42</f>
        <v>5.8411214953271026E-3</v>
      </c>
      <c r="M3484" s="230">
        <f>M3483/'Summary (banks)'!$M$42</f>
        <v>0</v>
      </c>
      <c r="N3484" s="230">
        <f>N3483/'Summary (banks)'!$N$42</f>
        <v>0</v>
      </c>
      <c r="O3484" s="230">
        <f>O3483/'Summary (banks)'!$O$42</f>
        <v>9.4899169632265724E-3</v>
      </c>
      <c r="P3484" s="230">
        <f>P3483/'Summary (banks)'!$P$42</f>
        <v>0</v>
      </c>
      <c r="Q3484" s="230">
        <f>Q3483/'Summary (banks)'!$Q$42</f>
        <v>0</v>
      </c>
      <c r="R3484" s="230">
        <f>R3483/'Summary (banks)'!$R$42</f>
        <v>3.5650623885918001E-3</v>
      </c>
      <c r="S3484" s="230">
        <f>S3483/'Summary (banks)'!$S$42</f>
        <v>0</v>
      </c>
      <c r="T3484" s="230">
        <f>T3483/'Summary (banks)'!$T$42</f>
        <v>0</v>
      </c>
      <c r="U3484" s="230">
        <f>U3483/'Summary (banks)'!$U$42</f>
        <v>0</v>
      </c>
      <c r="V3484" s="230">
        <f>V3483/'Summary (banks)'!$V$42</f>
        <v>0</v>
      </c>
      <c r="W3484" s="230">
        <f>W3483/'Summary (banks)'!$W$42</f>
        <v>0</v>
      </c>
      <c r="X3484" s="230">
        <f>X3483/'Summary (banks)'!$X$42</f>
        <v>0</v>
      </c>
      <c r="Y3484" s="204"/>
      <c r="Z3484" s="397"/>
    </row>
    <row r="3485" spans="1:26" s="360" customFormat="1" ht="15.75" thickBot="1" x14ac:dyDescent="0.3">
      <c r="A3485" s="690"/>
      <c r="B3485" s="685"/>
      <c r="C3485" s="359" t="s">
        <v>402</v>
      </c>
      <c r="D3485" s="264">
        <f>D3483/'Summary (banks)'!$D$46</f>
        <v>1.36176201385718E-3</v>
      </c>
      <c r="E3485" s="264">
        <f>E3483/'Summary (banks)'!$E$46</f>
        <v>0</v>
      </c>
      <c r="F3485" s="264">
        <f>F3483/'Summary (banks)'!$F$46</f>
        <v>9.8911968348170147E-4</v>
      </c>
      <c r="G3485" s="264">
        <f>G3483/'Summary (banks)'!$G$46</f>
        <v>0</v>
      </c>
      <c r="H3485" s="264">
        <f>H3483/'Summary (banks)'!$H$46</f>
        <v>0</v>
      </c>
      <c r="I3485" s="264">
        <f>I3483/'Summary (banks)'!$I$46</f>
        <v>0</v>
      </c>
      <c r="J3485" s="264">
        <f>J3483/'Summary (banks)'!$J$46</f>
        <v>0</v>
      </c>
      <c r="K3485" s="264">
        <f>K3483/'Summary (banks)'!$K$46</f>
        <v>0</v>
      </c>
      <c r="L3485" s="264">
        <f>L3483/'Summary (banks)'!$L$46</f>
        <v>8.8339222614840993E-3</v>
      </c>
      <c r="M3485" s="264">
        <f>M3483/'Summary (banks)'!$M$46</f>
        <v>0</v>
      </c>
      <c r="N3485" s="264">
        <f>N3483/'Summary (banks)'!$N$46</f>
        <v>0</v>
      </c>
      <c r="O3485" s="264">
        <f>O3483/'Summary (banks)'!$O$46</f>
        <v>6.3948840927258192E-3</v>
      </c>
      <c r="P3485" s="264">
        <f>P3483/'Summary (banks)'!$P$46</f>
        <v>0</v>
      </c>
      <c r="Q3485" s="264">
        <f>Q3483/'Summary (banks)'!$Q$46</f>
        <v>0</v>
      </c>
      <c r="R3485" s="264">
        <f>R3483/'Summary (banks)'!$R$46</f>
        <v>4.7244094488188976E-3</v>
      </c>
      <c r="S3485" s="264">
        <f>S3483/'Summary (banks)'!$S$46</f>
        <v>0</v>
      </c>
      <c r="T3485" s="264">
        <f>T3483/'Summary (banks)'!$T$46</f>
        <v>0</v>
      </c>
      <c r="U3485" s="264">
        <f>U3483/'Summary (banks)'!$U$46</f>
        <v>0</v>
      </c>
      <c r="V3485" s="264">
        <f>V3483/'Summary (banks)'!$V$46</f>
        <v>0</v>
      </c>
      <c r="W3485" s="264">
        <f>W3483/'Summary (banks)'!$W$46</f>
        <v>0</v>
      </c>
      <c r="X3485" s="264">
        <f>X3483/'Summary (banks)'!$X$46</f>
        <v>0</v>
      </c>
      <c r="Z3485" s="397"/>
    </row>
    <row r="3486" spans="1:26" s="204" customFormat="1" ht="15.75" thickBot="1" x14ac:dyDescent="0.3">
      <c r="A3486" s="690"/>
      <c r="B3486" s="685"/>
      <c r="C3486" s="188" t="s">
        <v>3</v>
      </c>
      <c r="D3486" s="188">
        <f>SUM(E3486:X3486)</f>
        <v>733</v>
      </c>
      <c r="E3486" s="188"/>
      <c r="F3486" s="188">
        <f>Barclays!E33</f>
        <v>97</v>
      </c>
      <c r="G3486" s="188"/>
      <c r="H3486" s="188"/>
      <c r="I3486" s="188"/>
      <c r="J3486" s="188"/>
      <c r="K3486" s="188">
        <f>'Crédit Agricole'!D39</f>
        <v>75</v>
      </c>
      <c r="L3486" s="188">
        <f>'Société Générale'!D72</f>
        <v>125</v>
      </c>
      <c r="M3486" s="188"/>
      <c r="N3486" s="188"/>
      <c r="O3486" s="188">
        <f>'Deutsche Bank'!D51</f>
        <v>300</v>
      </c>
      <c r="P3486" s="188"/>
      <c r="Q3486" s="188"/>
      <c r="R3486" s="188">
        <f>ING!F33</f>
        <v>68</v>
      </c>
      <c r="S3486" s="188">
        <f>ING!F33</f>
        <v>68</v>
      </c>
      <c r="T3486" s="188"/>
      <c r="U3486" s="188"/>
      <c r="V3486" s="188"/>
      <c r="W3486" s="188"/>
      <c r="X3486" s="188"/>
      <c r="Y3486" s="188"/>
      <c r="Z3486" s="404"/>
    </row>
    <row r="3487" spans="1:26" s="23" customFormat="1" x14ac:dyDescent="0.25">
      <c r="A3487" s="690"/>
      <c r="B3487" s="685"/>
      <c r="C3487" s="189" t="s">
        <v>337</v>
      </c>
      <c r="D3487" s="230">
        <f>D3486/'Summary (banks)'!$D$16</f>
        <v>3.494446547362861E-4</v>
      </c>
      <c r="E3487" s="230">
        <f>E3486/'Summary (banks)'!$E$16</f>
        <v>0</v>
      </c>
      <c r="F3487" s="230">
        <f>F3486/'Summary (banks)'!$F$16</f>
        <v>7.4102368220015276E-4</v>
      </c>
      <c r="G3487" s="230">
        <f>G3486/'Summary (banks)'!$G$16</f>
        <v>0</v>
      </c>
      <c r="H3487" s="230">
        <f>H3486/'Summary (banks)'!$H$16</f>
        <v>0</v>
      </c>
      <c r="I3487" s="230">
        <f>I3486/'Summary (banks)'!$I$16</f>
        <v>0</v>
      </c>
      <c r="J3487" s="230">
        <f>J3486/'Summary (banks)'!$J$16</f>
        <v>0</v>
      </c>
      <c r="K3487" s="230">
        <f>K3486/'Summary (banks)'!$K$16</f>
        <v>5.4267604410870884E-4</v>
      </c>
      <c r="L3487" s="230">
        <f>L3486/'Summary (banks)'!$L$16</f>
        <v>9.4901150961158854E-4</v>
      </c>
      <c r="M3487" s="230">
        <f>M3486/'Summary (banks)'!$M$16</f>
        <v>0</v>
      </c>
      <c r="N3487" s="230">
        <f>N3486/'Summary (banks)'!$N$16</f>
        <v>0</v>
      </c>
      <c r="O3487" s="230">
        <f>O3486/'Summary (banks)'!$O$16</f>
        <v>2.967212304040354E-3</v>
      </c>
      <c r="P3487" s="230">
        <f>P3486/'Summary (banks)'!$P$16</f>
        <v>0</v>
      </c>
      <c r="Q3487" s="230">
        <f>Q3486/'Summary (banks)'!$Q$16</f>
        <v>0</v>
      </c>
      <c r="R3487" s="230">
        <f>R3486/'Summary (banks)'!$R$16</f>
        <v>1.2898330804248861E-3</v>
      </c>
      <c r="S3487" s="230">
        <f>S3486/'Summary (banks)'!$S$16</f>
        <v>1.4481642388619134E-3</v>
      </c>
      <c r="T3487" s="230">
        <f>T3486/'Summary (banks)'!$T$16</f>
        <v>0</v>
      </c>
      <c r="U3487" s="230">
        <f>U3486/'Summary (banks)'!$U$16</f>
        <v>0</v>
      </c>
      <c r="V3487" s="230">
        <f>V3486/'Summary (banks)'!$V$16</f>
        <v>0</v>
      </c>
      <c r="W3487" s="230">
        <f>W3486/'Summary (banks)'!$W$16</f>
        <v>0</v>
      </c>
      <c r="X3487" s="230">
        <f>X3486/'Summary (banks)'!$X$16</f>
        <v>0</v>
      </c>
      <c r="Y3487" s="204"/>
      <c r="Z3487" s="397"/>
    </row>
    <row r="3488" spans="1:26" s="365" customFormat="1" ht="15.75" thickBot="1" x14ac:dyDescent="0.3">
      <c r="A3488" s="690"/>
      <c r="B3488" s="685"/>
      <c r="C3488" s="359" t="s">
        <v>338</v>
      </c>
      <c r="D3488" s="264">
        <f>D3486/'Summary (banks)'!$D$20</f>
        <v>6.2529377291002165E-4</v>
      </c>
      <c r="E3488" s="264">
        <f>E3486/'Summary (banks)'!$E$20</f>
        <v>0</v>
      </c>
      <c r="F3488" s="264">
        <f>F3486/'Summary (banks)'!$F$20</f>
        <v>1.1789299691290502E-3</v>
      </c>
      <c r="G3488" s="264">
        <f>G3486/'Summary (banks)'!$G$20</f>
        <v>0</v>
      </c>
      <c r="H3488" s="264">
        <f>H3486/'Summary (banks)'!$H$20</f>
        <v>0</v>
      </c>
      <c r="I3488" s="264">
        <f>I3486/'Summary (banks)'!$I$20</f>
        <v>0</v>
      </c>
      <c r="J3488" s="264">
        <f>J3486/'Summary (banks)'!$J$20</f>
        <v>0</v>
      </c>
      <c r="K3488" s="264">
        <f>K3486/'Summary (banks)'!$K$20</f>
        <v>2.1792189679218968E-3</v>
      </c>
      <c r="L3488" s="264">
        <f>L3486/'Summary (banks)'!$L$20</f>
        <v>1.5604713871966444E-3</v>
      </c>
      <c r="M3488" s="264">
        <f>M3486/'Summary (banks)'!$M$20</f>
        <v>0</v>
      </c>
      <c r="N3488" s="264">
        <f>N3486/'Summary (banks)'!$N$20</f>
        <v>0</v>
      </c>
      <c r="O3488" s="264">
        <f>O3486/'Summary (banks)'!$O$20</f>
        <v>5.4202500542025007E-3</v>
      </c>
      <c r="P3488" s="264">
        <f>P3486/'Summary (banks)'!$P$20</f>
        <v>0</v>
      </c>
      <c r="Q3488" s="264">
        <f>Q3486/'Summary (banks)'!$Q$20</f>
        <v>0</v>
      </c>
      <c r="R3488" s="264">
        <f>R3486/'Summary (banks)'!$R$20</f>
        <v>1.7831856086432056E-3</v>
      </c>
      <c r="S3488" s="264">
        <f>S3486/'Summary (banks)'!$S$20</f>
        <v>5.7070919009651697E-3</v>
      </c>
      <c r="T3488" s="264">
        <f>T3486/'Summary (banks)'!$T$20</f>
        <v>0</v>
      </c>
      <c r="U3488" s="264">
        <f>U3486/'Summary (banks)'!$U$20</f>
        <v>0</v>
      </c>
      <c r="V3488" s="264">
        <f>V3486/'Summary (banks)'!$V$20</f>
        <v>0</v>
      </c>
      <c r="W3488" s="264">
        <f>W3486/'Summary (banks)'!$W$20</f>
        <v>0</v>
      </c>
      <c r="X3488" s="264">
        <f>X3486/'Summary (banks)'!$X$20</f>
        <v>0</v>
      </c>
      <c r="Y3488" s="360"/>
      <c r="Z3488" s="397"/>
    </row>
    <row r="3489" spans="1:26" s="230" customFormat="1" ht="15" customHeight="1" thickTop="1" thickBot="1" x14ac:dyDescent="0.3">
      <c r="A3489" s="690"/>
      <c r="B3489" s="685"/>
      <c r="C3489" s="190" t="s">
        <v>405</v>
      </c>
      <c r="D3489" s="188"/>
      <c r="E3489" s="190"/>
      <c r="F3489" s="190"/>
      <c r="G3489" s="190"/>
      <c r="H3489" s="188"/>
      <c r="I3489" s="188"/>
      <c r="J3489" s="190"/>
      <c r="K3489" s="190"/>
      <c r="L3489" s="190"/>
      <c r="M3489" s="190"/>
      <c r="N3489" s="190"/>
      <c r="O3489" s="190"/>
      <c r="P3489" s="188"/>
      <c r="Q3489" s="188"/>
      <c r="R3489" s="190"/>
      <c r="S3489" s="190"/>
      <c r="T3489" s="188"/>
      <c r="U3489" s="188"/>
      <c r="V3489" s="188"/>
      <c r="W3489" s="188"/>
      <c r="X3489" s="188"/>
      <c r="Y3489" s="190"/>
      <c r="Z3489" s="405"/>
    </row>
    <row r="3490" spans="1:26" s="204" customFormat="1" ht="15.75" thickBot="1" x14ac:dyDescent="0.3">
      <c r="A3490" s="690"/>
      <c r="B3490" s="686"/>
      <c r="C3490" s="191" t="s">
        <v>406</v>
      </c>
      <c r="D3490" s="192"/>
      <c r="E3490" s="192"/>
      <c r="F3490" s="192"/>
      <c r="G3490" s="192"/>
      <c r="H3490" s="192"/>
      <c r="I3490" s="192"/>
      <c r="J3490" s="192"/>
      <c r="K3490" s="192"/>
      <c r="L3490" s="192"/>
      <c r="M3490" s="192"/>
      <c r="N3490" s="192"/>
      <c r="O3490" s="192"/>
      <c r="P3490" s="192"/>
      <c r="Q3490" s="192"/>
      <c r="R3490" s="192"/>
      <c r="S3490" s="192"/>
      <c r="T3490" s="192"/>
      <c r="U3490" s="192"/>
      <c r="V3490" s="192"/>
      <c r="W3490" s="192"/>
      <c r="X3490" s="192"/>
      <c r="Y3490" s="192"/>
      <c r="Z3490" s="398"/>
    </row>
    <row r="3491" spans="1:26" s="23" customFormat="1" ht="16.5" thickTop="1" thickBot="1" x14ac:dyDescent="0.3">
      <c r="A3491" s="690"/>
      <c r="B3491" s="687" t="s">
        <v>82</v>
      </c>
      <c r="C3491" s="200" t="s">
        <v>91</v>
      </c>
      <c r="D3491" s="200">
        <f>D3483/D3480</f>
        <v>0.17604306980207701</v>
      </c>
      <c r="E3491" s="200" t="e">
        <f>E3483/E3480</f>
        <v>#DIV/0!</v>
      </c>
      <c r="F3491" s="200">
        <f t="shared" ref="F3491:X3491" si="270">F3483/F3480</f>
        <v>9.0909090909090912E-2</v>
      </c>
      <c r="G3491" s="200" t="e">
        <f t="shared" si="270"/>
        <v>#DIV/0!</v>
      </c>
      <c r="H3491" s="200" t="e">
        <f t="shared" si="270"/>
        <v>#DIV/0!</v>
      </c>
      <c r="I3491" s="200" t="e">
        <f t="shared" si="270"/>
        <v>#DIV/0!</v>
      </c>
      <c r="J3491" s="200" t="e">
        <f t="shared" si="270"/>
        <v>#DIV/0!</v>
      </c>
      <c r="K3491" s="200">
        <f t="shared" si="270"/>
        <v>0</v>
      </c>
      <c r="L3491" s="200">
        <f t="shared" si="270"/>
        <v>0.17241379310344829</v>
      </c>
      <c r="M3491" s="200" t="e">
        <f t="shared" si="270"/>
        <v>#DIV/0!</v>
      </c>
      <c r="N3491" s="200" t="e">
        <f t="shared" si="270"/>
        <v>#DIV/0!</v>
      </c>
      <c r="O3491" s="200">
        <f t="shared" si="270"/>
        <v>0.1702127659574468</v>
      </c>
      <c r="P3491" s="200" t="e">
        <f t="shared" si="270"/>
        <v>#DIV/0!</v>
      </c>
      <c r="Q3491" s="200" t="e">
        <f t="shared" si="270"/>
        <v>#DIV/0!</v>
      </c>
      <c r="R3491" s="200">
        <f t="shared" si="270"/>
        <v>0.2608695652173913</v>
      </c>
      <c r="S3491" s="200" t="e">
        <f t="shared" si="270"/>
        <v>#DIV/0!</v>
      </c>
      <c r="T3491" s="200" t="e">
        <f t="shared" si="270"/>
        <v>#DIV/0!</v>
      </c>
      <c r="U3491" s="200" t="e">
        <f t="shared" si="270"/>
        <v>#DIV/0!</v>
      </c>
      <c r="V3491" s="200" t="e">
        <f t="shared" si="270"/>
        <v>#DIV/0!</v>
      </c>
      <c r="W3491" s="200" t="e">
        <f t="shared" si="270"/>
        <v>#DIV/0!</v>
      </c>
      <c r="X3491" s="200" t="e">
        <f t="shared" si="270"/>
        <v>#DIV/0!</v>
      </c>
      <c r="Y3491" s="200"/>
      <c r="Z3491" s="406" t="e">
        <f>MEDIAN(E3491:X3491)</f>
        <v>#DIV/0!</v>
      </c>
    </row>
    <row r="3492" spans="1:26" s="204" customFormat="1" ht="15.75" thickBot="1" x14ac:dyDescent="0.3">
      <c r="A3492" s="690"/>
      <c r="B3492" s="688"/>
      <c r="C3492" s="193" t="s">
        <v>407</v>
      </c>
      <c r="Z3492" s="397"/>
    </row>
    <row r="3493" spans="1:26" s="204" customFormat="1" ht="15.75" thickBot="1" x14ac:dyDescent="0.3">
      <c r="A3493" s="690"/>
      <c r="B3493" s="688"/>
      <c r="C3493" s="188" t="s">
        <v>497</v>
      </c>
      <c r="D3493" s="233">
        <f t="shared" ref="D3493:X3493" si="271">D3480/D3486</f>
        <v>0.19666821555252387</v>
      </c>
      <c r="E3493" s="188" t="e">
        <f t="shared" si="271"/>
        <v>#DIV/0!</v>
      </c>
      <c r="F3493" s="188">
        <f t="shared" si="271"/>
        <v>0.15626600000000002</v>
      </c>
      <c r="G3493" s="188" t="e">
        <f t="shared" si="271"/>
        <v>#DIV/0!</v>
      </c>
      <c r="H3493" s="188" t="e">
        <f t="shared" si="271"/>
        <v>#DIV/0!</v>
      </c>
      <c r="I3493" s="188" t="e">
        <f t="shared" si="271"/>
        <v>#DIV/0!</v>
      </c>
      <c r="J3493" s="188" t="e">
        <f t="shared" si="271"/>
        <v>#DIV/0!</v>
      </c>
      <c r="K3493" s="188">
        <f t="shared" si="271"/>
        <v>1.3333333333333334E-2</v>
      </c>
      <c r="L3493" s="188">
        <f t="shared" si="271"/>
        <v>0.46400000000000002</v>
      </c>
      <c r="M3493" s="188" t="e">
        <f t="shared" si="271"/>
        <v>#DIV/0!</v>
      </c>
      <c r="N3493" s="188" t="e">
        <f t="shared" si="271"/>
        <v>#DIV/0!</v>
      </c>
      <c r="O3493" s="188">
        <f t="shared" si="271"/>
        <v>0.15666666666666668</v>
      </c>
      <c r="P3493" s="188" t="e">
        <f t="shared" si="271"/>
        <v>#DIV/0!</v>
      </c>
      <c r="Q3493" s="188" t="e">
        <f t="shared" si="271"/>
        <v>#DIV/0!</v>
      </c>
      <c r="R3493" s="188">
        <f t="shared" si="271"/>
        <v>0.33823529411764708</v>
      </c>
      <c r="S3493" s="188">
        <f t="shared" si="271"/>
        <v>0</v>
      </c>
      <c r="T3493" s="188" t="e">
        <f t="shared" si="271"/>
        <v>#DIV/0!</v>
      </c>
      <c r="U3493" s="188" t="e">
        <f t="shared" si="271"/>
        <v>#DIV/0!</v>
      </c>
      <c r="V3493" s="188" t="e">
        <f t="shared" si="271"/>
        <v>#DIV/0!</v>
      </c>
      <c r="W3493" s="188" t="e">
        <f t="shared" si="271"/>
        <v>#DIV/0!</v>
      </c>
      <c r="X3493" s="188" t="e">
        <f t="shared" si="271"/>
        <v>#DIV/0!</v>
      </c>
      <c r="Y3493" s="188"/>
      <c r="Z3493" s="404"/>
    </row>
    <row r="3494" spans="1:26" s="204" customFormat="1" x14ac:dyDescent="0.25">
      <c r="A3494" s="690"/>
      <c r="B3494" s="688"/>
      <c r="C3494" s="189" t="s">
        <v>445</v>
      </c>
      <c r="D3494" s="234">
        <f>D3493/'Summary (banks)'!$D$81</f>
        <v>4.3738265422253502</v>
      </c>
      <c r="E3494" s="230" t="e">
        <f>E3493/'Summary (banks)'!$E$81</f>
        <v>#DIV/0!</v>
      </c>
      <c r="F3494" s="230">
        <f>F3493/'Summary (banks)'!$F$81</f>
        <v>4.10064361793017</v>
      </c>
      <c r="G3494" s="230" t="e">
        <f>G3493/'Summary (banks)'!$G$81</f>
        <v>#DIV/0!</v>
      </c>
      <c r="H3494" s="230" t="e">
        <f>H3493/'Summary (banks)'!$H$81</f>
        <v>#DIV/0!</v>
      </c>
      <c r="I3494" s="230" t="e">
        <f>I3493/'Summary (banks)'!$I$81</f>
        <v>#DIV/0!</v>
      </c>
      <c r="J3494" s="230" t="e">
        <f>J3493/'Summary (banks)'!$J$81</f>
        <v>#DIV/0!</v>
      </c>
      <c r="K3494" s="230">
        <f>K3493/'Summary (banks)'!$K$81</f>
        <v>0.20840533815878765</v>
      </c>
      <c r="L3494" s="230">
        <f>L3493/'Summary (banks)'!$L$81</f>
        <v>10.001018491245295</v>
      </c>
      <c r="M3494" s="230" t="e">
        <f>M3493/'Summary (banks)'!$M$81</f>
        <v>#DIV/0!</v>
      </c>
      <c r="N3494" s="230" t="e">
        <f>N3493/'Summary (banks)'!$N$81</f>
        <v>#DIV/0!</v>
      </c>
      <c r="O3494" s="230">
        <f>O3493/'Summary (banks)'!$O$81</f>
        <v>-3.1692243564092304</v>
      </c>
      <c r="P3494" s="230" t="e">
        <f>P3493/'Summary (banks)'!$P$81</f>
        <v>#DIV/0!</v>
      </c>
      <c r="Q3494" s="230" t="e">
        <f>Q3493/'Summary (banks)'!$Q$81</f>
        <v>#DIV/0!</v>
      </c>
      <c r="R3494" s="230">
        <f>R3493/'Summary (banks)'!$R$81</f>
        <v>2.7801316972064787</v>
      </c>
      <c r="S3494" s="230">
        <f>S3493/'Summary (banks)'!$S$81</f>
        <v>0</v>
      </c>
      <c r="T3494" s="230" t="e">
        <f>T3493/'Summary (banks)'!$T$81</f>
        <v>#DIV/0!</v>
      </c>
      <c r="U3494" s="230" t="e">
        <f>U3493/'Summary (banks)'!$U$81</f>
        <v>#DIV/0!</v>
      </c>
      <c r="V3494" s="230" t="e">
        <f>V3493/'Summary (banks)'!$V$81</f>
        <v>#DIV/0!</v>
      </c>
      <c r="W3494" s="230" t="e">
        <f>W3493/'Summary (banks)'!$W$81</f>
        <v>#DIV/0!</v>
      </c>
      <c r="X3494" s="230" t="e">
        <f>X3493/'Summary (banks)'!$X$81</f>
        <v>#DIV/0!</v>
      </c>
      <c r="Z3494" s="397"/>
    </row>
    <row r="3495" spans="1:26" s="364" customFormat="1" x14ac:dyDescent="0.25">
      <c r="A3495" s="690"/>
      <c r="B3495" s="688"/>
      <c r="C3495" s="359" t="s">
        <v>446</v>
      </c>
      <c r="D3495" s="363">
        <f>D3493/'Summary (banks)'!$D$84</f>
        <v>3.4060963112926319</v>
      </c>
      <c r="E3495" s="264" t="e">
        <f>E3493/'Summary (banks)'!$E$84</f>
        <v>#DIV/0!</v>
      </c>
      <c r="F3495" s="264">
        <f>F3493/'Summary (banks)'!$F$84</f>
        <v>4.0079445212031022</v>
      </c>
      <c r="G3495" s="264" t="e">
        <f>G3493/'Summary (banks)'!$G$84</f>
        <v>#DIV/0!</v>
      </c>
      <c r="H3495" s="264" t="e">
        <f>H3493/'Summary (banks)'!$H$84</f>
        <v>#DIV/0!</v>
      </c>
      <c r="I3495" s="264" t="e">
        <f>I3493/'Summary (banks)'!$I$84</f>
        <v>#DIV/0!</v>
      </c>
      <c r="J3495" s="264" t="e">
        <f>J3493/'Summary (banks)'!$J$84</f>
        <v>#DIV/0!</v>
      </c>
      <c r="K3495" s="264">
        <f>K3493/'Summary (banks)'!$K$84</f>
        <v>0.18362545018007204</v>
      </c>
      <c r="L3495" s="264">
        <f>L3493/'Summary (banks)'!$L$84</f>
        <v>8.3374284432480934</v>
      </c>
      <c r="M3495" s="264" t="e">
        <f>M3493/'Summary (banks)'!$M$84</f>
        <v>#DIV/0!</v>
      </c>
      <c r="N3495" s="264" t="e">
        <f>N3493/'Summary (banks)'!$N$84</f>
        <v>#DIV/0!</v>
      </c>
      <c r="O3495" s="264">
        <f>O3493/'Summary (banks)'!$O$84</f>
        <v>-11.54618730581447</v>
      </c>
      <c r="P3495" s="264" t="e">
        <f>P3493/'Summary (banks)'!$P$84</f>
        <v>#DIV/0!</v>
      </c>
      <c r="Q3495" s="264" t="e">
        <f>Q3493/'Summary (banks)'!$Q$84</f>
        <v>#DIV/0!</v>
      </c>
      <c r="R3495" s="264">
        <f>R3493/'Summary (banks)'!$R$84</f>
        <v>2.4086395342450708</v>
      </c>
      <c r="S3495" s="264">
        <f>S3493/'Summary (banks)'!$S$84</f>
        <v>0</v>
      </c>
      <c r="T3495" s="264" t="e">
        <f>T3493/'Summary (banks)'!$T$84</f>
        <v>#DIV/0!</v>
      </c>
      <c r="U3495" s="264" t="e">
        <f>U3493/'Summary (banks)'!$U$84</f>
        <v>#DIV/0!</v>
      </c>
      <c r="V3495" s="264" t="e">
        <f>V3493/'Summary (banks)'!$V$84</f>
        <v>#DIV/0!</v>
      </c>
      <c r="W3495" s="264" t="e">
        <f>W3493/'Summary (banks)'!$W$84</f>
        <v>#DIV/0!</v>
      </c>
      <c r="X3495" s="264" t="e">
        <f>X3493/'Summary (banks)'!$X$84</f>
        <v>#DIV/0!</v>
      </c>
      <c r="Y3495" s="360"/>
      <c r="Z3495" s="397"/>
    </row>
    <row r="3496" spans="1:26" s="204" customFormat="1" ht="15.75" thickBot="1" x14ac:dyDescent="0.3">
      <c r="A3496" s="690"/>
      <c r="B3496" s="688"/>
      <c r="C3496" s="372" t="s">
        <v>447</v>
      </c>
      <c r="D3496" s="234">
        <f>D3493/'Summary (banks)'!$D$92</f>
        <v>4.7087469914420597</v>
      </c>
      <c r="E3496" s="230" t="e">
        <f>E3493/'Summary (banks)'!$E$86</f>
        <v>#DIV/0!</v>
      </c>
      <c r="F3496" s="230">
        <f>F3493/'Summary (banks)'!$F$86</f>
        <v>0.72242613811666823</v>
      </c>
      <c r="G3496" s="230" t="e">
        <f>G3493/'Summary (banks)'!$G$86</f>
        <v>#DIV/0!</v>
      </c>
      <c r="H3496" s="230" t="e">
        <f>H3493/'Summary (banks)'!$H$86</f>
        <v>#DIV/0!</v>
      </c>
      <c r="I3496" s="230" t="e">
        <f>I3493/'Summary (banks)'!$I$86</f>
        <v>#DIV/0!</v>
      </c>
      <c r="J3496" s="230" t="e">
        <f>J3493/'Summary (banks)'!$J$86</f>
        <v>#DIV/0!</v>
      </c>
      <c r="K3496" s="230">
        <f>K3493/'Summary (banks)'!$K$86</f>
        <v>0.15505938242280287</v>
      </c>
      <c r="L3496" s="230">
        <f>L3493/'Summary (banks)'!$L$86</f>
        <v>1.7795886736214603</v>
      </c>
      <c r="M3496" s="230" t="e">
        <f>M3493/'Summary (banks)'!$M$86</f>
        <v>#DIV/0!</v>
      </c>
      <c r="N3496" s="230" t="e">
        <f>N3493/'Summary (banks)'!$N$86</f>
        <v>#DIV/0!</v>
      </c>
      <c r="O3496" s="230">
        <f>O3493/'Summary (banks)'!$O$86</f>
        <v>0.58908979089790903</v>
      </c>
      <c r="P3496" s="230" t="e">
        <f>P3493/'Summary (banks)'!$P$86</f>
        <v>#DIV/0!</v>
      </c>
      <c r="Q3496" s="230" t="e">
        <f>Q3493/'Summary (banks)'!$Q$86</f>
        <v>#DIV/0!</v>
      </c>
      <c r="R3496" s="230">
        <f>R3493/'Summary (banks)'!$R$86</f>
        <v>1.7826676293490997</v>
      </c>
      <c r="S3496" s="230">
        <f>S3493/'Summary (banks)'!$S$86</f>
        <v>0</v>
      </c>
      <c r="T3496" s="230" t="e">
        <f>T3493/'Summary (banks)'!$T$86</f>
        <v>#DIV/0!</v>
      </c>
      <c r="U3496" s="230" t="e">
        <f>U3493/'Summary (banks)'!$U$86</f>
        <v>#DIV/0!</v>
      </c>
      <c r="V3496" s="230" t="e">
        <f>V3493/'Summary (banks)'!$V$86</f>
        <v>#DIV/0!</v>
      </c>
      <c r="W3496" s="230" t="e">
        <f>W3493/'Summary (banks)'!$W$86</f>
        <v>#DIV/0!</v>
      </c>
      <c r="X3496" s="230" t="e">
        <f>X3493/'Summary (banks)'!$X$86</f>
        <v>#DIV/0!</v>
      </c>
      <c r="Z3496" s="397"/>
    </row>
    <row r="3497" spans="1:26" s="230" customFormat="1" ht="15.75" thickBot="1" x14ac:dyDescent="0.3">
      <c r="A3497" s="690"/>
      <c r="B3497" s="688"/>
      <c r="C3497" s="201" t="s">
        <v>498</v>
      </c>
      <c r="D3497" s="201">
        <f t="shared" ref="D3497:X3497" si="272">D3480/D3477</f>
        <v>0.33998744697019423</v>
      </c>
      <c r="E3497" s="201" t="e">
        <f t="shared" si="272"/>
        <v>#DIV/0!</v>
      </c>
      <c r="F3497" s="201">
        <f t="shared" si="272"/>
        <v>0.24444444444444444</v>
      </c>
      <c r="G3497" s="201" t="e">
        <f t="shared" si="272"/>
        <v>#DIV/0!</v>
      </c>
      <c r="H3497" s="201" t="e">
        <f t="shared" si="272"/>
        <v>#DIV/0!</v>
      </c>
      <c r="I3497" s="201" t="e">
        <f t="shared" si="272"/>
        <v>#DIV/0!</v>
      </c>
      <c r="J3497" s="201" t="e">
        <f t="shared" si="272"/>
        <v>#DIV/0!</v>
      </c>
      <c r="K3497" s="201">
        <f t="shared" si="272"/>
        <v>0.04</v>
      </c>
      <c r="L3497" s="201">
        <f t="shared" si="272"/>
        <v>0.453125</v>
      </c>
      <c r="M3497" s="201" t="e">
        <f t="shared" si="272"/>
        <v>#DIV/0!</v>
      </c>
      <c r="N3497" s="201" t="e">
        <f t="shared" si="272"/>
        <v>#DIV/0!</v>
      </c>
      <c r="O3497" s="201">
        <f t="shared" si="272"/>
        <v>0.30921052631578949</v>
      </c>
      <c r="P3497" s="201" t="e">
        <f t="shared" si="272"/>
        <v>#DIV/0!</v>
      </c>
      <c r="Q3497" s="201" t="e">
        <f t="shared" si="272"/>
        <v>#DIV/0!</v>
      </c>
      <c r="R3497" s="201">
        <f t="shared" si="272"/>
        <v>0.43396226415094341</v>
      </c>
      <c r="S3497" s="201">
        <f t="shared" si="272"/>
        <v>0</v>
      </c>
      <c r="T3497" s="201" t="e">
        <f t="shared" si="272"/>
        <v>#DIV/0!</v>
      </c>
      <c r="U3497" s="201" t="e">
        <f t="shared" si="272"/>
        <v>#DIV/0!</v>
      </c>
      <c r="V3497" s="201" t="e">
        <f t="shared" si="272"/>
        <v>#DIV/0!</v>
      </c>
      <c r="W3497" s="201" t="e">
        <f t="shared" si="272"/>
        <v>#DIV/0!</v>
      </c>
      <c r="X3497" s="201" t="e">
        <f t="shared" si="272"/>
        <v>#DIV/0!</v>
      </c>
      <c r="Y3497" s="201"/>
      <c r="Z3497" s="407"/>
    </row>
    <row r="3498" spans="1:26" s="230" customFormat="1" x14ac:dyDescent="0.25">
      <c r="A3498" s="690"/>
      <c r="B3498" s="688"/>
      <c r="C3498" s="382" t="s">
        <v>445</v>
      </c>
      <c r="D3498" s="230">
        <f>D3497/'Summary (banks)'!$D$94</f>
        <v>1.7605442697746854</v>
      </c>
      <c r="E3498" s="230" t="e">
        <f>E3497/'Summary (banks)'!$E$94</f>
        <v>#DIV/0!</v>
      </c>
      <c r="F3498" s="230">
        <f>F3497/'Summary (banks)'!$F$94</f>
        <v>1.9796623695518718</v>
      </c>
      <c r="G3498" s="230" t="e">
        <f>G3497/'Summary (banks)'!$G$94</f>
        <v>#DIV/0!</v>
      </c>
      <c r="H3498" s="230" t="e">
        <f>H3497/'Summary (banks)'!$H$94</f>
        <v>#DIV/0!</v>
      </c>
      <c r="I3498" s="230" t="e">
        <f>I3497/'Summary (banks)'!$I$94</f>
        <v>#DIV/0!</v>
      </c>
      <c r="J3498" s="230" t="e">
        <f>J3497/'Summary (banks)'!$J$94</f>
        <v>#DIV/0!</v>
      </c>
      <c r="K3498" s="230">
        <f>K3497/'Summary (banks)'!$K$94</f>
        <v>0.14669079393802306</v>
      </c>
      <c r="L3498" s="230">
        <f>L3497/'Summary (banks)'!$L$94</f>
        <v>1.9014047414498445</v>
      </c>
      <c r="M3498" s="230" t="e">
        <f>M3497/'Summary (banks)'!$M$94</f>
        <v>#DIV/0!</v>
      </c>
      <c r="N3498" s="230" t="e">
        <f>N3497/'Summary (banks)'!$N$94</f>
        <v>#DIV/0!</v>
      </c>
      <c r="O3498" s="230">
        <f>O3497/'Summary (banks)'!$O$94</f>
        <v>-2.145356826941303</v>
      </c>
      <c r="P3498" s="230" t="e">
        <f>P3497/'Summary (banks)'!$P$94</f>
        <v>#DIV/0!</v>
      </c>
      <c r="Q3498" s="230" t="e">
        <f>Q3497/'Summary (banks)'!$Q$94</f>
        <v>#DIV/0!</v>
      </c>
      <c r="R3498" s="230">
        <f>R3497/'Summary (banks)'!$R$94</f>
        <v>1.1549323119826322</v>
      </c>
      <c r="S3498" s="230">
        <f>S3497/'Summary (banks)'!$S$94</f>
        <v>0</v>
      </c>
      <c r="T3498" s="230" t="e">
        <f>T3497/'Summary (banks)'!$T$94</f>
        <v>#DIV/0!</v>
      </c>
      <c r="U3498" s="230" t="e">
        <f>U3497/'Summary (banks)'!$U$94</f>
        <v>#DIV/0!</v>
      </c>
      <c r="V3498" s="230" t="e">
        <f>V3497/'Summary (banks)'!$V$94</f>
        <v>#DIV/0!</v>
      </c>
      <c r="W3498" s="230" t="e">
        <f>W3497/'Summary (banks)'!$W$94</f>
        <v>#DIV/0!</v>
      </c>
      <c r="X3498" s="230" t="e">
        <f>X3497/'Summary (banks)'!$X$94</f>
        <v>#DIV/0!</v>
      </c>
      <c r="Z3498" s="399"/>
    </row>
    <row r="3499" spans="1:26" s="386" customFormat="1" x14ac:dyDescent="0.25">
      <c r="A3499" s="690"/>
      <c r="B3499" s="688"/>
      <c r="C3499" s="383" t="s">
        <v>446</v>
      </c>
      <c r="D3499" s="264">
        <f>D3497/'Summary (banks)'!$D$97</f>
        <v>1.2876994257084304</v>
      </c>
      <c r="E3499" s="264" t="e">
        <f>E3497/'Summary (banks)'!$E$97</f>
        <v>#DIV/0!</v>
      </c>
      <c r="F3499" s="264">
        <f>F3497/'Summary (banks)'!$F$97</f>
        <v>1.471286750668193</v>
      </c>
      <c r="G3499" s="264" t="e">
        <f>G3497/'Summary (banks)'!$G$97</f>
        <v>#DIV/0!</v>
      </c>
      <c r="H3499" s="264" t="e">
        <f>H3497/'Summary (banks)'!$H$97</f>
        <v>#DIV/0!</v>
      </c>
      <c r="I3499" s="264" t="e">
        <f>I3497/'Summary (banks)'!$I$97</f>
        <v>#DIV/0!</v>
      </c>
      <c r="J3499" s="264" t="e">
        <f>J3497/'Summary (banks)'!$J$97</f>
        <v>#DIV/0!</v>
      </c>
      <c r="K3499" s="264">
        <f>K3497/'Summary (banks)'!$K$97</f>
        <v>0.1418327330932373</v>
      </c>
      <c r="L3499" s="264">
        <f>L3497/'Summary (banks)'!$L$97</f>
        <v>1.376857615522656</v>
      </c>
      <c r="M3499" s="264" t="e">
        <f>M3497/'Summary (banks)'!$M$97</f>
        <v>#DIV/0!</v>
      </c>
      <c r="N3499" s="264" t="e">
        <f>N3497/'Summary (banks)'!$N$97</f>
        <v>#DIV/0!</v>
      </c>
      <c r="O3499" s="264">
        <f>O3497/'Summary (banks)'!$O$97</f>
        <v>-9.950320625131404</v>
      </c>
      <c r="P3499" s="264" t="e">
        <f>P3497/'Summary (banks)'!$P$97</f>
        <v>#DIV/0!</v>
      </c>
      <c r="Q3499" s="264" t="e">
        <f>Q3497/'Summary (banks)'!$Q$97</f>
        <v>#DIV/0!</v>
      </c>
      <c r="R3499" s="264">
        <f>R3497/'Summary (banks)'!$R$97</f>
        <v>0.94491129785247441</v>
      </c>
      <c r="S3499" s="264">
        <f>S3497/'Summary (banks)'!$S$97</f>
        <v>0</v>
      </c>
      <c r="T3499" s="264" t="e">
        <f>T3497/'Summary (banks)'!$T$97</f>
        <v>#DIV/0!</v>
      </c>
      <c r="U3499" s="264" t="e">
        <f>U3497/'Summary (banks)'!$U$97</f>
        <v>#DIV/0!</v>
      </c>
      <c r="V3499" s="264" t="e">
        <f>V3497/'Summary (banks)'!$V$97</f>
        <v>#DIV/0!</v>
      </c>
      <c r="W3499" s="264" t="e">
        <f>W3497/'Summary (banks)'!$W$97</f>
        <v>#DIV/0!</v>
      </c>
      <c r="X3499" s="264" t="e">
        <f>X3497/'Summary (banks)'!$X$97</f>
        <v>#DIV/0!</v>
      </c>
      <c r="Y3499" s="264"/>
      <c r="Z3499" s="399"/>
    </row>
    <row r="3500" spans="1:26" s="230" customFormat="1" x14ac:dyDescent="0.25">
      <c r="A3500" s="690"/>
      <c r="B3500" s="688"/>
      <c r="C3500" s="385" t="s">
        <v>447</v>
      </c>
      <c r="D3500" s="230">
        <f>D3497/'Summary (banks)'!$D$105</f>
        <v>1.5671437236742083</v>
      </c>
      <c r="E3500" s="230" t="e">
        <f>E3497/'Summary (banks)'!$E$99</f>
        <v>#DIV/0!</v>
      </c>
      <c r="F3500" s="230">
        <f>F3497/'Summary (banks)'!$F$99</f>
        <v>0.60215571608760454</v>
      </c>
      <c r="G3500" s="230" t="e">
        <f>G3497/'Summary (banks)'!$G$99</f>
        <v>#DIV/0!</v>
      </c>
      <c r="H3500" s="230" t="e">
        <f>H3497/'Summary (banks)'!$H$99</f>
        <v>#DIV/0!</v>
      </c>
      <c r="I3500" s="230" t="e">
        <f>I3497/'Summary (banks)'!$I$99</f>
        <v>#DIV/0!</v>
      </c>
      <c r="J3500" s="230" t="e">
        <f>J3497/'Summary (banks)'!$J$99</f>
        <v>#DIV/0!</v>
      </c>
      <c r="K3500" s="230">
        <f>K3497/'Summary (banks)'!$K$99</f>
        <v>0.19676959619952494</v>
      </c>
      <c r="L3500" s="230">
        <f>L3497/'Summary (banks)'!$L$99</f>
        <v>0.87721218330849482</v>
      </c>
      <c r="M3500" s="230" t="e">
        <f>M3497/'Summary (banks)'!$M$99</f>
        <v>#DIV/0!</v>
      </c>
      <c r="N3500" s="230" t="e">
        <f>N3497/'Summary (banks)'!$N$99</f>
        <v>#DIV/0!</v>
      </c>
      <c r="O3500" s="230">
        <f>O3497/'Summary (banks)'!$O$99</f>
        <v>0.78842979219265874</v>
      </c>
      <c r="P3500" s="230" t="e">
        <f>P3497/'Summary (banks)'!$P$99</f>
        <v>#DIV/0!</v>
      </c>
      <c r="Q3500" s="230" t="e">
        <f>Q3497/'Summary (banks)'!$Q$99</f>
        <v>#DIV/0!</v>
      </c>
      <c r="R3500" s="230">
        <f>R3497/'Summary (banks)'!$R$99</f>
        <v>0.92782297884240617</v>
      </c>
      <c r="S3500" s="230">
        <f>S3497/'Summary (banks)'!$S$99</f>
        <v>0</v>
      </c>
      <c r="T3500" s="230" t="e">
        <f>T3497/'Summary (banks)'!$T$99</f>
        <v>#DIV/0!</v>
      </c>
      <c r="U3500" s="230" t="e">
        <f>U3497/'Summary (banks)'!$U$99</f>
        <v>#DIV/0!</v>
      </c>
      <c r="V3500" s="230" t="e">
        <f>V3497/'Summary (banks)'!$V$99</f>
        <v>#DIV/0!</v>
      </c>
      <c r="W3500" s="230" t="e">
        <f>W3497/'Summary (banks)'!$W$99</f>
        <v>#DIV/0!</v>
      </c>
      <c r="X3500" s="230" t="e">
        <f>X3497/'Summary (banks)'!$X$99</f>
        <v>#DIV/0!</v>
      </c>
      <c r="Z3500" s="399"/>
    </row>
    <row r="3502" spans="1:26" ht="15.75" thickBot="1" x14ac:dyDescent="0.3"/>
    <row r="3503" spans="1:26" s="204" customFormat="1" ht="15.75" thickBot="1" x14ac:dyDescent="0.3">
      <c r="A3503" s="689" t="s">
        <v>162</v>
      </c>
      <c r="B3503" s="684" t="s">
        <v>331</v>
      </c>
      <c r="C3503" s="188" t="s">
        <v>2</v>
      </c>
      <c r="D3503" s="203">
        <f>SUM(E3503:X3503)</f>
        <v>258.12079999999997</v>
      </c>
      <c r="E3503" s="203">
        <f>HSBC!C52</f>
        <v>180.32</v>
      </c>
      <c r="F3503" s="203"/>
      <c r="G3503" s="203"/>
      <c r="H3503" s="203"/>
      <c r="I3503" s="203">
        <f>'Standard Chartered'!C54</f>
        <v>56.800799999999995</v>
      </c>
      <c r="J3503" s="188"/>
      <c r="K3503" s="188"/>
      <c r="L3503" s="188"/>
      <c r="M3503" s="188"/>
      <c r="N3503" s="188"/>
      <c r="O3503" s="188">
        <f>'Deutsche Bank'!C53</f>
        <v>21</v>
      </c>
      <c r="P3503" s="188"/>
      <c r="Q3503" s="188"/>
      <c r="R3503" s="188"/>
      <c r="S3503" s="188"/>
      <c r="T3503" s="188"/>
      <c r="U3503" s="188"/>
      <c r="V3503" s="188"/>
      <c r="W3503" s="188"/>
      <c r="X3503" s="188"/>
      <c r="Y3503" s="188"/>
      <c r="Z3503" s="404"/>
    </row>
    <row r="3504" spans="1:26" s="23" customFormat="1" x14ac:dyDescent="0.25">
      <c r="A3504" s="690"/>
      <c r="B3504" s="685"/>
      <c r="C3504" s="189" t="s">
        <v>333</v>
      </c>
      <c r="D3504" s="230">
        <f>D3503/'Summary (banks)'!$D$3</f>
        <v>5.2849482634140103E-4</v>
      </c>
      <c r="E3504" s="230">
        <f>E3503/'Summary (banks)'!$E$3</f>
        <v>3.3444816053511705E-3</v>
      </c>
      <c r="F3504" s="230">
        <f>F3503/'Summary (banks)'!$F$3</f>
        <v>0</v>
      </c>
      <c r="G3504" s="230">
        <f>G3503/'Summary (banks)'!$G$3</f>
        <v>0</v>
      </c>
      <c r="H3504" s="230">
        <f>H3503/'Summary (banks)'!$H$3</f>
        <v>0</v>
      </c>
      <c r="I3504" s="230">
        <f>I3503/'Summary (banks)'!$I$3</f>
        <v>4.1206095885931064E-3</v>
      </c>
      <c r="J3504" s="230">
        <f>J3503/'Summary (banks)'!$J$3</f>
        <v>0</v>
      </c>
      <c r="K3504" s="230">
        <f>K3503/'Summary (banks)'!$K$3</f>
        <v>0</v>
      </c>
      <c r="L3504" s="230">
        <f>L3503/'Summary (banks)'!$L$3</f>
        <v>0</v>
      </c>
      <c r="M3504" s="230">
        <f>M3503/'Summary (banks)'!$M$3</f>
        <v>0</v>
      </c>
      <c r="N3504" s="230">
        <f>N3503/'Summary (banks)'!$N$3</f>
        <v>0</v>
      </c>
      <c r="O3504" s="230">
        <f>O3503/'Summary (banks)'!$O$3</f>
        <v>6.0558871874729649E-4</v>
      </c>
      <c r="P3504" s="230">
        <f>P3503/'Summary (banks)'!$P$3</f>
        <v>0</v>
      </c>
      <c r="Q3504" s="230">
        <f>Q3503/'Summary (banks)'!$Q$3</f>
        <v>0</v>
      </c>
      <c r="R3504" s="230">
        <f>R3503/'Summary (banks)'!$R$3</f>
        <v>0</v>
      </c>
      <c r="S3504" s="230">
        <f>S3503/'Summary (banks)'!$S$3</f>
        <v>0</v>
      </c>
      <c r="T3504" s="230">
        <f>T3503/'Summary (banks)'!$T$3</f>
        <v>0</v>
      </c>
      <c r="U3504" s="230">
        <f>U3503/'Summary (banks)'!$U$3</f>
        <v>0</v>
      </c>
      <c r="V3504" s="230">
        <f>V3503/'Summary (banks)'!$V$3</f>
        <v>0</v>
      </c>
      <c r="W3504" s="230">
        <f>W3503/'Summary (banks)'!$W$3</f>
        <v>0</v>
      </c>
      <c r="X3504" s="230">
        <f>X3503/'Summary (banks)'!$X$3</f>
        <v>0</v>
      </c>
      <c r="Y3504" s="204"/>
      <c r="Z3504" s="397"/>
    </row>
    <row r="3505" spans="1:26" s="360" customFormat="1" ht="15.75" thickBot="1" x14ac:dyDescent="0.3">
      <c r="A3505" s="690"/>
      <c r="B3505" s="685"/>
      <c r="C3505" s="359" t="s">
        <v>334</v>
      </c>
      <c r="D3505" s="264">
        <f>D3503/'Summary (banks)'!$D$7</f>
        <v>1.0068719878126773E-3</v>
      </c>
      <c r="E3505" s="264">
        <f>E3503/'Summary (banks)'!$E$7</f>
        <v>4.4729720662894457E-3</v>
      </c>
      <c r="F3505" s="264">
        <f>F3503/'Summary (banks)'!$F$7</f>
        <v>0</v>
      </c>
      <c r="G3505" s="264">
        <f>G3503/'Summary (banks)'!$G$7</f>
        <v>0</v>
      </c>
      <c r="H3505" s="264">
        <f>H3503/'Summary (banks)'!$H$7</f>
        <v>0</v>
      </c>
      <c r="I3505" s="264">
        <f>I3503/'Summary (banks)'!$I$7</f>
        <v>5.1411783907295578E-3</v>
      </c>
      <c r="J3505" s="264">
        <f>J3503/'Summary (banks)'!$J$7</f>
        <v>0</v>
      </c>
      <c r="K3505" s="264">
        <f>K3503/'Summary (banks)'!$K$7</f>
        <v>0</v>
      </c>
      <c r="L3505" s="264">
        <f>L3503/'Summary (banks)'!$L$7</f>
        <v>0</v>
      </c>
      <c r="M3505" s="264">
        <f>M3503/'Summary (banks)'!$M$7</f>
        <v>0</v>
      </c>
      <c r="N3505" s="264">
        <f>N3503/'Summary (banks)'!$N$7</f>
        <v>0</v>
      </c>
      <c r="O3505" s="264">
        <f>O3503/'Summary (banks)'!$O$7</f>
        <v>8.6895353167542515E-4</v>
      </c>
      <c r="P3505" s="264">
        <f>P3503/'Summary (banks)'!$P$7</f>
        <v>0</v>
      </c>
      <c r="Q3505" s="264">
        <f>Q3503/'Summary (banks)'!$Q$7</f>
        <v>0</v>
      </c>
      <c r="R3505" s="264">
        <f>R3503/'Summary (banks)'!$R$7</f>
        <v>0</v>
      </c>
      <c r="S3505" s="264">
        <f>S3503/'Summary (banks)'!$S$7</f>
        <v>0</v>
      </c>
      <c r="T3505" s="264">
        <f>T3503/'Summary (banks)'!$T$7</f>
        <v>0</v>
      </c>
      <c r="U3505" s="264">
        <f>U3503/'Summary (banks)'!$U$7</f>
        <v>0</v>
      </c>
      <c r="V3505" s="264">
        <f>V3503/'Summary (banks)'!$V$7</f>
        <v>0</v>
      </c>
      <c r="W3505" s="264">
        <f>W3503/'Summary (banks)'!$W$7</f>
        <v>0</v>
      </c>
      <c r="X3505" s="264">
        <f>X3503/'Summary (banks)'!$X$7</f>
        <v>0</v>
      </c>
      <c r="Z3505" s="397"/>
    </row>
    <row r="3506" spans="1:26" s="204" customFormat="1" ht="15.75" thickBot="1" x14ac:dyDescent="0.3">
      <c r="A3506" s="690"/>
      <c r="B3506" s="685"/>
      <c r="C3506" s="188" t="s">
        <v>6</v>
      </c>
      <c r="D3506" s="203">
        <f>SUM(E3506:X3506)</f>
        <v>135.42079999999999</v>
      </c>
      <c r="E3506" s="203">
        <f>HSBC!E52</f>
        <v>90.16</v>
      </c>
      <c r="F3506" s="203"/>
      <c r="G3506" s="203"/>
      <c r="H3506" s="203"/>
      <c r="I3506" s="203">
        <f>'Standard Chartered'!E54</f>
        <v>34.260799999999996</v>
      </c>
      <c r="J3506" s="188"/>
      <c r="K3506" s="188"/>
      <c r="L3506" s="188"/>
      <c r="M3506" s="188"/>
      <c r="N3506" s="188"/>
      <c r="O3506" s="188">
        <f>'Deutsche Bank'!E53</f>
        <v>11</v>
      </c>
      <c r="P3506" s="188"/>
      <c r="Q3506" s="188"/>
      <c r="R3506" s="188"/>
      <c r="S3506" s="188"/>
      <c r="T3506" s="188"/>
      <c r="U3506" s="188"/>
      <c r="V3506" s="188"/>
      <c r="W3506" s="188"/>
      <c r="X3506" s="188"/>
      <c r="Y3506" s="188"/>
      <c r="Z3506" s="404"/>
    </row>
    <row r="3507" spans="1:26" s="23" customFormat="1" x14ac:dyDescent="0.25">
      <c r="A3507" s="690"/>
      <c r="B3507" s="685"/>
      <c r="C3507" s="189" t="s">
        <v>335</v>
      </c>
      <c r="D3507" s="230">
        <f>D3506/'Summary (banks)'!$D$29</f>
        <v>1.4357776234443353E-3</v>
      </c>
      <c r="E3507" s="230">
        <f>E3506/'Summary (banks)'!$E$29</f>
        <v>5.3002597127259233E-3</v>
      </c>
      <c r="F3507" s="230">
        <f>F3506/'Summary (banks)'!$F$29</f>
        <v>0</v>
      </c>
      <c r="G3507" s="230">
        <f>G3506/'Summary (banks)'!$G$29</f>
        <v>0</v>
      </c>
      <c r="H3507" s="230">
        <f>H3506/'Summary (banks)'!$H$29</f>
        <v>0</v>
      </c>
      <c r="I3507" s="230">
        <f>I3506/'Summary (banks)'!$I$29</f>
        <v>-2.4950755088640829E-2</v>
      </c>
      <c r="J3507" s="230">
        <f>J3506/'Summary (banks)'!$J$29</f>
        <v>0</v>
      </c>
      <c r="K3507" s="230">
        <f>K3506/'Summary (banks)'!$K$29</f>
        <v>0</v>
      </c>
      <c r="L3507" s="230">
        <f>L3506/'Summary (banks)'!$L$29</f>
        <v>0</v>
      </c>
      <c r="M3507" s="230">
        <f>M3506/'Summary (banks)'!$M$29</f>
        <v>0</v>
      </c>
      <c r="N3507" s="230">
        <f>N3506/'Summary (banks)'!$N$29</f>
        <v>0</v>
      </c>
      <c r="O3507" s="230">
        <f>O3506/'Summary (banks)'!$O$29</f>
        <v>-2.2008803521408565E-3</v>
      </c>
      <c r="P3507" s="230">
        <f>P3506/'Summary (banks)'!$P$29</f>
        <v>0</v>
      </c>
      <c r="Q3507" s="230">
        <f>Q3506/'Summary (banks)'!$Q$29</f>
        <v>0</v>
      </c>
      <c r="R3507" s="230">
        <f>R3506/'Summary (banks)'!$R$29</f>
        <v>0</v>
      </c>
      <c r="S3507" s="230">
        <f>S3506/'Summary (banks)'!$S$29</f>
        <v>0</v>
      </c>
      <c r="T3507" s="230">
        <f>T3506/'Summary (banks)'!$T$29</f>
        <v>0</v>
      </c>
      <c r="U3507" s="230">
        <f>U3506/'Summary (banks)'!$U$29</f>
        <v>0</v>
      </c>
      <c r="V3507" s="230">
        <f>V3506/'Summary (banks)'!$V$29</f>
        <v>0</v>
      </c>
      <c r="W3507" s="230">
        <f>W3506/'Summary (banks)'!$W$29</f>
        <v>0</v>
      </c>
      <c r="X3507" s="230">
        <f>X3506/'Summary (banks)'!$X$29</f>
        <v>0</v>
      </c>
      <c r="Y3507" s="204"/>
      <c r="Z3507" s="397"/>
    </row>
    <row r="3508" spans="1:26" s="360" customFormat="1" ht="15.75" thickBot="1" x14ac:dyDescent="0.3">
      <c r="A3508" s="690"/>
      <c r="B3508" s="685"/>
      <c r="C3508" s="359" t="s">
        <v>336</v>
      </c>
      <c r="D3508" s="264">
        <f>D3506/'Summary (banks)'!$D$33</f>
        <v>2.0007289247999703E-3</v>
      </c>
      <c r="E3508" s="264">
        <f>E3506/'Summary (banks)'!$E$33</f>
        <v>5.1546391752577319E-3</v>
      </c>
      <c r="F3508" s="264">
        <f>F3506/'Summary (banks)'!$F$33</f>
        <v>0</v>
      </c>
      <c r="G3508" s="264">
        <f>G3506/'Summary (banks)'!$G$33</f>
        <v>0</v>
      </c>
      <c r="H3508" s="264">
        <f>H3506/'Summary (banks)'!$H$33</f>
        <v>0</v>
      </c>
      <c r="I3508" s="264">
        <f>I3506/'Summary (banks)'!$I$33</f>
        <v>0.12500000000000022</v>
      </c>
      <c r="J3508" s="264">
        <f>J3506/'Summary (banks)'!$J$33</f>
        <v>0</v>
      </c>
      <c r="K3508" s="264">
        <f>K3506/'Summary (banks)'!$K$33</f>
        <v>0</v>
      </c>
      <c r="L3508" s="264">
        <f>L3506/'Summary (banks)'!$L$33</f>
        <v>0</v>
      </c>
      <c r="M3508" s="264">
        <f>M3506/'Summary (banks)'!$M$33</f>
        <v>0</v>
      </c>
      <c r="N3508" s="264">
        <f>N3506/'Summary (banks)'!$N$33</f>
        <v>0</v>
      </c>
      <c r="O3508" s="264">
        <f>O3506/'Summary (banks)'!$O$33</f>
        <v>-1.4647137150466045E-2</v>
      </c>
      <c r="P3508" s="264">
        <f>P3506/'Summary (banks)'!$P$33</f>
        <v>0</v>
      </c>
      <c r="Q3508" s="264">
        <f>Q3506/'Summary (banks)'!$Q$33</f>
        <v>0</v>
      </c>
      <c r="R3508" s="264">
        <f>R3506/'Summary (banks)'!$R$33</f>
        <v>0</v>
      </c>
      <c r="S3508" s="264">
        <f>S3506/'Summary (banks)'!$S$33</f>
        <v>0</v>
      </c>
      <c r="T3508" s="264">
        <f>T3506/'Summary (banks)'!$T$33</f>
        <v>0</v>
      </c>
      <c r="U3508" s="264">
        <f>U3506/'Summary (banks)'!$U$33</f>
        <v>0</v>
      </c>
      <c r="V3508" s="264">
        <f>V3506/'Summary (banks)'!$V$33</f>
        <v>0</v>
      </c>
      <c r="W3508" s="264">
        <f>W3506/'Summary (banks)'!$W$33</f>
        <v>0</v>
      </c>
      <c r="X3508" s="264">
        <f>X3506/'Summary (banks)'!$X$33</f>
        <v>0</v>
      </c>
      <c r="Z3508" s="397"/>
    </row>
    <row r="3509" spans="1:26" s="204" customFormat="1" ht="15.75" thickBot="1" x14ac:dyDescent="0.3">
      <c r="A3509" s="690"/>
      <c r="B3509" s="685"/>
      <c r="C3509" s="188" t="s">
        <v>400</v>
      </c>
      <c r="D3509" s="203">
        <f>SUM(E3509:X3509)</f>
        <v>83.635999999999996</v>
      </c>
      <c r="E3509" s="203">
        <f>HSBC!F52</f>
        <v>50.489599999999996</v>
      </c>
      <c r="F3509" s="203"/>
      <c r="G3509" s="203"/>
      <c r="H3509" s="203"/>
      <c r="I3509" s="203">
        <f>'Standard Chartered'!F54</f>
        <v>26.1464</v>
      </c>
      <c r="J3509" s="188"/>
      <c r="K3509" s="188"/>
      <c r="L3509" s="188"/>
      <c r="M3509" s="188"/>
      <c r="N3509" s="188"/>
      <c r="O3509" s="188">
        <f>'Deutsche Bank'!F53</f>
        <v>7</v>
      </c>
      <c r="P3509" s="188"/>
      <c r="Q3509" s="188"/>
      <c r="R3509" s="188"/>
      <c r="S3509" s="188"/>
      <c r="T3509" s="188"/>
      <c r="U3509" s="188"/>
      <c r="V3509" s="188"/>
      <c r="W3509" s="188"/>
      <c r="X3509" s="188"/>
      <c r="Y3509" s="188"/>
      <c r="Z3509" s="404"/>
    </row>
    <row r="3510" spans="1:26" s="23" customFormat="1" x14ac:dyDescent="0.25">
      <c r="A3510" s="690"/>
      <c r="B3510" s="685"/>
      <c r="C3510" s="189" t="s">
        <v>401</v>
      </c>
      <c r="D3510" s="230">
        <f>D3509/'Summary (banks)'!$D$42</f>
        <v>2.997987212624161E-3</v>
      </c>
      <c r="E3510" s="230">
        <f>E3509/'Summary (banks)'!$E$42</f>
        <v>1.6641901931649331E-2</v>
      </c>
      <c r="F3510" s="230">
        <f>F3509/'Summary (banks)'!$F$42</f>
        <v>0</v>
      </c>
      <c r="G3510" s="230">
        <f>G3509/'Summary (banks)'!$G$42</f>
        <v>0</v>
      </c>
      <c r="H3510" s="230">
        <f>H3509/'Summary (banks)'!$H$42</f>
        <v>0</v>
      </c>
      <c r="I3510" s="230">
        <f>I3509/'Summary (banks)'!$I$42</f>
        <v>2.5195482189400521E-2</v>
      </c>
      <c r="J3510" s="230">
        <f>J3509/'Summary (banks)'!$J$42</f>
        <v>0</v>
      </c>
      <c r="K3510" s="230">
        <f>K3509/'Summary (banks)'!$K$42</f>
        <v>0</v>
      </c>
      <c r="L3510" s="230">
        <f>L3509/'Summary (banks)'!$L$42</f>
        <v>0</v>
      </c>
      <c r="M3510" s="230">
        <f>M3509/'Summary (banks)'!$M$42</f>
        <v>0</v>
      </c>
      <c r="N3510" s="230">
        <f>N3509/'Summary (banks)'!$N$42</f>
        <v>0</v>
      </c>
      <c r="O3510" s="230">
        <f>O3509/'Summary (banks)'!$O$42</f>
        <v>8.3036773428232496E-3</v>
      </c>
      <c r="P3510" s="230">
        <f>P3509/'Summary (banks)'!$P$42</f>
        <v>0</v>
      </c>
      <c r="Q3510" s="230">
        <f>Q3509/'Summary (banks)'!$Q$42</f>
        <v>0</v>
      </c>
      <c r="R3510" s="230">
        <f>R3509/'Summary (banks)'!$R$42</f>
        <v>0</v>
      </c>
      <c r="S3510" s="230">
        <f>S3509/'Summary (banks)'!$S$42</f>
        <v>0</v>
      </c>
      <c r="T3510" s="230">
        <f>T3509/'Summary (banks)'!$T$42</f>
        <v>0</v>
      </c>
      <c r="U3510" s="230">
        <f>U3509/'Summary (banks)'!$U$42</f>
        <v>0</v>
      </c>
      <c r="V3510" s="230">
        <f>V3509/'Summary (banks)'!$V$42</f>
        <v>0</v>
      </c>
      <c r="W3510" s="230">
        <f>W3509/'Summary (banks)'!$W$42</f>
        <v>0</v>
      </c>
      <c r="X3510" s="230">
        <f>X3509/'Summary (banks)'!$X$42</f>
        <v>0</v>
      </c>
      <c r="Y3510" s="204"/>
      <c r="Z3510" s="397"/>
    </row>
    <row r="3511" spans="1:26" s="360" customFormat="1" ht="15.75" thickBot="1" x14ac:dyDescent="0.3">
      <c r="A3511" s="690"/>
      <c r="B3511" s="685"/>
      <c r="C3511" s="359" t="s">
        <v>402</v>
      </c>
      <c r="D3511" s="264">
        <f>D3509/'Summary (banks)'!$D$46</f>
        <v>4.4878401990733185E-3</v>
      </c>
      <c r="E3511" s="264">
        <f>E3509/'Summary (banks)'!$E$46</f>
        <v>1.7278617710583154E-2</v>
      </c>
      <c r="F3511" s="264">
        <f>F3509/'Summary (banks)'!$F$46</f>
        <v>0</v>
      </c>
      <c r="G3511" s="264">
        <f>G3509/'Summary (banks)'!$G$46</f>
        <v>0</v>
      </c>
      <c r="H3511" s="264">
        <f>H3509/'Summary (banks)'!$H$46</f>
        <v>0</v>
      </c>
      <c r="I3511" s="264">
        <f>I3509/'Summary (banks)'!$I$46</f>
        <v>2.4871355060034305E-2</v>
      </c>
      <c r="J3511" s="264">
        <f>J3509/'Summary (banks)'!$J$46</f>
        <v>0</v>
      </c>
      <c r="K3511" s="264">
        <f>K3509/'Summary (banks)'!$K$46</f>
        <v>0</v>
      </c>
      <c r="L3511" s="264">
        <f>L3509/'Summary (banks)'!$L$46</f>
        <v>0</v>
      </c>
      <c r="M3511" s="264">
        <f>M3509/'Summary (banks)'!$M$46</f>
        <v>0</v>
      </c>
      <c r="N3511" s="264">
        <f>N3509/'Summary (banks)'!$N$46</f>
        <v>0</v>
      </c>
      <c r="O3511" s="264">
        <f>O3509/'Summary (banks)'!$O$46</f>
        <v>5.5955235811350921E-3</v>
      </c>
      <c r="P3511" s="264">
        <f>P3509/'Summary (banks)'!$P$46</f>
        <v>0</v>
      </c>
      <c r="Q3511" s="264">
        <f>Q3509/'Summary (banks)'!$Q$46</f>
        <v>0</v>
      </c>
      <c r="R3511" s="264">
        <f>R3509/'Summary (banks)'!$R$46</f>
        <v>0</v>
      </c>
      <c r="S3511" s="264">
        <f>S3509/'Summary (banks)'!$S$46</f>
        <v>0</v>
      </c>
      <c r="T3511" s="264">
        <f>T3509/'Summary (banks)'!$T$46</f>
        <v>0</v>
      </c>
      <c r="U3511" s="264">
        <f>U3509/'Summary (banks)'!$U$46</f>
        <v>0</v>
      </c>
      <c r="V3511" s="264">
        <f>V3509/'Summary (banks)'!$V$46</f>
        <v>0</v>
      </c>
      <c r="W3511" s="264">
        <f>W3509/'Summary (banks)'!$W$46</f>
        <v>0</v>
      </c>
      <c r="X3511" s="264">
        <f>X3509/'Summary (banks)'!$X$46</f>
        <v>0</v>
      </c>
      <c r="Z3511" s="397"/>
    </row>
    <row r="3512" spans="1:26" s="204" customFormat="1" ht="15.75" thickBot="1" x14ac:dyDescent="0.3">
      <c r="A3512" s="690"/>
      <c r="B3512" s="685"/>
      <c r="C3512" s="188" t="s">
        <v>3</v>
      </c>
      <c r="D3512" s="188">
        <f>SUM(E3512:X3512)</f>
        <v>5014</v>
      </c>
      <c r="E3512" s="188">
        <f>HSBC!D52</f>
        <v>4260</v>
      </c>
      <c r="F3512" s="188"/>
      <c r="G3512" s="188"/>
      <c r="H3512" s="188"/>
      <c r="I3512" s="188">
        <f>'Standard Chartered'!D54</f>
        <v>685</v>
      </c>
      <c r="J3512" s="188"/>
      <c r="K3512" s="188"/>
      <c r="L3512" s="188"/>
      <c r="M3512" s="188"/>
      <c r="N3512" s="188"/>
      <c r="O3512" s="188">
        <f>'Deutsche Bank'!D53</f>
        <v>69</v>
      </c>
      <c r="P3512" s="188"/>
      <c r="Q3512" s="188"/>
      <c r="R3512" s="188"/>
      <c r="S3512" s="188"/>
      <c r="T3512" s="188"/>
      <c r="U3512" s="188"/>
      <c r="V3512" s="188"/>
      <c r="W3512" s="188"/>
      <c r="X3512" s="188"/>
      <c r="Y3512" s="188"/>
      <c r="Z3512" s="404"/>
    </row>
    <row r="3513" spans="1:26" s="23" customFormat="1" x14ac:dyDescent="0.25">
      <c r="A3513" s="690"/>
      <c r="B3513" s="685"/>
      <c r="C3513" s="189" t="s">
        <v>337</v>
      </c>
      <c r="D3513" s="230">
        <f>D3512/'Summary (banks)'!$D$16</f>
        <v>2.3903349233939135E-3</v>
      </c>
      <c r="E3513" s="230">
        <f>E3512/'Summary (banks)'!$E$16</f>
        <v>1.645079821126532E-2</v>
      </c>
      <c r="F3513" s="230">
        <f>F3512/'Summary (banks)'!$F$16</f>
        <v>0</v>
      </c>
      <c r="G3513" s="230">
        <f>G3512/'Summary (banks)'!$G$16</f>
        <v>0</v>
      </c>
      <c r="H3513" s="230">
        <f>H3512/'Summary (banks)'!$H$16</f>
        <v>0</v>
      </c>
      <c r="I3513" s="230">
        <f>I3512/'Summary (banks)'!$I$16</f>
        <v>7.8448887972697497E-3</v>
      </c>
      <c r="J3513" s="230">
        <f>J3512/'Summary (banks)'!$J$16</f>
        <v>0</v>
      </c>
      <c r="K3513" s="230">
        <f>K3512/'Summary (banks)'!$K$16</f>
        <v>0</v>
      </c>
      <c r="L3513" s="230">
        <f>L3512/'Summary (banks)'!$L$16</f>
        <v>0</v>
      </c>
      <c r="M3513" s="230">
        <f>M3512/'Summary (banks)'!$M$16</f>
        <v>0</v>
      </c>
      <c r="N3513" s="230">
        <f>N3512/'Summary (banks)'!$N$16</f>
        <v>0</v>
      </c>
      <c r="O3513" s="230">
        <f>O3512/'Summary (banks)'!$O$16</f>
        <v>6.8245882992928148E-4</v>
      </c>
      <c r="P3513" s="230">
        <f>P3512/'Summary (banks)'!$P$16</f>
        <v>0</v>
      </c>
      <c r="Q3513" s="230">
        <f>Q3512/'Summary (banks)'!$Q$16</f>
        <v>0</v>
      </c>
      <c r="R3513" s="230">
        <f>R3512/'Summary (banks)'!$R$16</f>
        <v>0</v>
      </c>
      <c r="S3513" s="230">
        <f>S3512/'Summary (banks)'!$S$16</f>
        <v>0</v>
      </c>
      <c r="T3513" s="230">
        <f>T3512/'Summary (banks)'!$T$16</f>
        <v>0</v>
      </c>
      <c r="U3513" s="230">
        <f>U3512/'Summary (banks)'!$U$16</f>
        <v>0</v>
      </c>
      <c r="V3513" s="230">
        <f>V3512/'Summary (banks)'!$V$16</f>
        <v>0</v>
      </c>
      <c r="W3513" s="230">
        <f>W3512/'Summary (banks)'!$W$16</f>
        <v>0</v>
      </c>
      <c r="X3513" s="230">
        <f>X3512/'Summary (banks)'!$X$16</f>
        <v>0</v>
      </c>
      <c r="Y3513" s="204"/>
      <c r="Z3513" s="397"/>
    </row>
    <row r="3514" spans="1:26" s="365" customFormat="1" ht="15.75" thickBot="1" x14ac:dyDescent="0.3">
      <c r="A3514" s="690"/>
      <c r="B3514" s="685"/>
      <c r="C3514" s="359" t="s">
        <v>338</v>
      </c>
      <c r="D3514" s="264">
        <f>D3512/'Summary (banks)'!$D$20</f>
        <v>4.2772482638074334E-3</v>
      </c>
      <c r="E3514" s="264">
        <f>E3512/'Summary (banks)'!$E$20</f>
        <v>1.9869866368152241E-2</v>
      </c>
      <c r="F3514" s="264">
        <f>F3512/'Summary (banks)'!$F$20</f>
        <v>0</v>
      </c>
      <c r="G3514" s="264">
        <f>G3512/'Summary (banks)'!$G$20</f>
        <v>0</v>
      </c>
      <c r="H3514" s="264">
        <f>H3512/'Summary (banks)'!$H$20</f>
        <v>0</v>
      </c>
      <c r="I3514" s="264">
        <f>I3512/'Summary (banks)'!$I$20</f>
        <v>8.0149768911250228E-3</v>
      </c>
      <c r="J3514" s="264">
        <f>J3512/'Summary (banks)'!$J$20</f>
        <v>0</v>
      </c>
      <c r="K3514" s="264">
        <f>K3512/'Summary (banks)'!$K$20</f>
        <v>0</v>
      </c>
      <c r="L3514" s="264">
        <f>L3512/'Summary (banks)'!$L$20</f>
        <v>0</v>
      </c>
      <c r="M3514" s="264">
        <f>M3512/'Summary (banks)'!$M$20</f>
        <v>0</v>
      </c>
      <c r="N3514" s="264">
        <f>N3512/'Summary (banks)'!$N$20</f>
        <v>0</v>
      </c>
      <c r="O3514" s="264">
        <f>O3512/'Summary (banks)'!$O$20</f>
        <v>1.2466575124665752E-3</v>
      </c>
      <c r="P3514" s="264">
        <f>P3512/'Summary (banks)'!$P$20</f>
        <v>0</v>
      </c>
      <c r="Q3514" s="264">
        <f>Q3512/'Summary (banks)'!$Q$20</f>
        <v>0</v>
      </c>
      <c r="R3514" s="264">
        <f>R3512/'Summary (banks)'!$R$20</f>
        <v>0</v>
      </c>
      <c r="S3514" s="264">
        <f>S3512/'Summary (banks)'!$S$20</f>
        <v>0</v>
      </c>
      <c r="T3514" s="264">
        <f>T3512/'Summary (banks)'!$T$20</f>
        <v>0</v>
      </c>
      <c r="U3514" s="264">
        <f>U3512/'Summary (banks)'!$U$20</f>
        <v>0</v>
      </c>
      <c r="V3514" s="264">
        <f>V3512/'Summary (banks)'!$V$20</f>
        <v>0</v>
      </c>
      <c r="W3514" s="264">
        <f>W3512/'Summary (banks)'!$W$20</f>
        <v>0</v>
      </c>
      <c r="X3514" s="264">
        <f>X3512/'Summary (banks)'!$X$20</f>
        <v>0</v>
      </c>
      <c r="Y3514" s="360"/>
      <c r="Z3514" s="397"/>
    </row>
    <row r="3515" spans="1:26" s="230" customFormat="1" ht="15" customHeight="1" thickTop="1" thickBot="1" x14ac:dyDescent="0.3">
      <c r="A3515" s="690"/>
      <c r="B3515" s="685"/>
      <c r="C3515" s="190" t="s">
        <v>405</v>
      </c>
      <c r="D3515" s="188"/>
      <c r="E3515" s="190"/>
      <c r="F3515" s="190"/>
      <c r="G3515" s="190"/>
      <c r="H3515" s="188"/>
      <c r="I3515" s="188"/>
      <c r="J3515" s="190"/>
      <c r="K3515" s="190"/>
      <c r="L3515" s="190"/>
      <c r="M3515" s="190"/>
      <c r="N3515" s="190"/>
      <c r="O3515" s="190"/>
      <c r="P3515" s="188"/>
      <c r="Q3515" s="188"/>
      <c r="R3515" s="190"/>
      <c r="S3515" s="190"/>
      <c r="T3515" s="188"/>
      <c r="U3515" s="188"/>
      <c r="V3515" s="188"/>
      <c r="W3515" s="188"/>
      <c r="X3515" s="188"/>
      <c r="Y3515" s="190"/>
      <c r="Z3515" s="405"/>
    </row>
    <row r="3516" spans="1:26" s="204" customFormat="1" ht="15.75" thickBot="1" x14ac:dyDescent="0.3">
      <c r="A3516" s="690"/>
      <c r="B3516" s="686"/>
      <c r="C3516" s="191" t="s">
        <v>406</v>
      </c>
      <c r="D3516" s="192"/>
      <c r="E3516" s="192"/>
      <c r="F3516" s="192"/>
      <c r="G3516" s="192"/>
      <c r="H3516" s="192"/>
      <c r="I3516" s="192"/>
      <c r="J3516" s="192"/>
      <c r="K3516" s="192"/>
      <c r="L3516" s="192"/>
      <c r="M3516" s="192"/>
      <c r="N3516" s="192"/>
      <c r="O3516" s="192"/>
      <c r="P3516" s="192"/>
      <c r="Q3516" s="192"/>
      <c r="R3516" s="192"/>
      <c r="S3516" s="192"/>
      <c r="T3516" s="192"/>
      <c r="U3516" s="192"/>
      <c r="V3516" s="192"/>
      <c r="W3516" s="192"/>
      <c r="X3516" s="192"/>
      <c r="Y3516" s="192"/>
      <c r="Z3516" s="398"/>
    </row>
    <row r="3517" spans="1:26" s="23" customFormat="1" ht="16.5" thickTop="1" thickBot="1" x14ac:dyDescent="0.3">
      <c r="A3517" s="690"/>
      <c r="B3517" s="687" t="s">
        <v>82</v>
      </c>
      <c r="C3517" s="200" t="s">
        <v>91</v>
      </c>
      <c r="D3517" s="200">
        <f>D3509/D3506</f>
        <v>0.61760084122970771</v>
      </c>
      <c r="E3517" s="200">
        <f>E3509/E3506</f>
        <v>0.55999999999999994</v>
      </c>
      <c r="F3517" s="200" t="e">
        <f t="shared" ref="F3517:X3517" si="273">F3509/F3506</f>
        <v>#DIV/0!</v>
      </c>
      <c r="G3517" s="200" t="e">
        <f t="shared" si="273"/>
        <v>#DIV/0!</v>
      </c>
      <c r="H3517" s="200" t="e">
        <f t="shared" si="273"/>
        <v>#DIV/0!</v>
      </c>
      <c r="I3517" s="200">
        <f t="shared" si="273"/>
        <v>0.76315789473684215</v>
      </c>
      <c r="J3517" s="200" t="e">
        <f t="shared" si="273"/>
        <v>#DIV/0!</v>
      </c>
      <c r="K3517" s="200" t="e">
        <f t="shared" si="273"/>
        <v>#DIV/0!</v>
      </c>
      <c r="L3517" s="200" t="e">
        <f t="shared" si="273"/>
        <v>#DIV/0!</v>
      </c>
      <c r="M3517" s="200" t="e">
        <f t="shared" si="273"/>
        <v>#DIV/0!</v>
      </c>
      <c r="N3517" s="200" t="e">
        <f t="shared" si="273"/>
        <v>#DIV/0!</v>
      </c>
      <c r="O3517" s="200">
        <f t="shared" si="273"/>
        <v>0.63636363636363635</v>
      </c>
      <c r="P3517" s="200" t="e">
        <f t="shared" si="273"/>
        <v>#DIV/0!</v>
      </c>
      <c r="Q3517" s="200" t="e">
        <f t="shared" si="273"/>
        <v>#DIV/0!</v>
      </c>
      <c r="R3517" s="200" t="e">
        <f t="shared" si="273"/>
        <v>#DIV/0!</v>
      </c>
      <c r="S3517" s="200" t="e">
        <f t="shared" si="273"/>
        <v>#DIV/0!</v>
      </c>
      <c r="T3517" s="200" t="e">
        <f t="shared" si="273"/>
        <v>#DIV/0!</v>
      </c>
      <c r="U3517" s="200" t="e">
        <f t="shared" si="273"/>
        <v>#DIV/0!</v>
      </c>
      <c r="V3517" s="200" t="e">
        <f t="shared" si="273"/>
        <v>#DIV/0!</v>
      </c>
      <c r="W3517" s="200" t="e">
        <f t="shared" si="273"/>
        <v>#DIV/0!</v>
      </c>
      <c r="X3517" s="200" t="e">
        <f t="shared" si="273"/>
        <v>#DIV/0!</v>
      </c>
      <c r="Y3517" s="200"/>
      <c r="Z3517" s="406" t="e">
        <f>MEDIAN(E3517:X3517)</f>
        <v>#DIV/0!</v>
      </c>
    </row>
    <row r="3518" spans="1:26" s="204" customFormat="1" ht="15.75" thickBot="1" x14ac:dyDescent="0.3">
      <c r="A3518" s="690"/>
      <c r="B3518" s="688"/>
      <c r="C3518" s="193" t="s">
        <v>407</v>
      </c>
      <c r="Z3518" s="397"/>
    </row>
    <row r="3519" spans="1:26" s="204" customFormat="1" ht="15.75" thickBot="1" x14ac:dyDescent="0.3">
      <c r="A3519" s="690"/>
      <c r="B3519" s="688"/>
      <c r="C3519" s="188" t="s">
        <v>497</v>
      </c>
      <c r="D3519" s="233">
        <f t="shared" ref="D3519:X3519" si="274">D3506/D3512</f>
        <v>2.7008536098923012E-2</v>
      </c>
      <c r="E3519" s="233">
        <f t="shared" si="274"/>
        <v>2.116431924882629E-2</v>
      </c>
      <c r="F3519" s="188" t="e">
        <f t="shared" si="274"/>
        <v>#DIV/0!</v>
      </c>
      <c r="G3519" s="188" t="e">
        <f t="shared" si="274"/>
        <v>#DIV/0!</v>
      </c>
      <c r="H3519" s="188" t="e">
        <f t="shared" si="274"/>
        <v>#DIV/0!</v>
      </c>
      <c r="I3519" s="188">
        <f t="shared" si="274"/>
        <v>5.0015766423357658E-2</v>
      </c>
      <c r="J3519" s="188" t="e">
        <f t="shared" si="274"/>
        <v>#DIV/0!</v>
      </c>
      <c r="K3519" s="188" t="e">
        <f t="shared" si="274"/>
        <v>#DIV/0!</v>
      </c>
      <c r="L3519" s="188" t="e">
        <f t="shared" si="274"/>
        <v>#DIV/0!</v>
      </c>
      <c r="M3519" s="188" t="e">
        <f t="shared" si="274"/>
        <v>#DIV/0!</v>
      </c>
      <c r="N3519" s="188" t="e">
        <f t="shared" si="274"/>
        <v>#DIV/0!</v>
      </c>
      <c r="O3519" s="188">
        <f t="shared" si="274"/>
        <v>0.15942028985507245</v>
      </c>
      <c r="P3519" s="188" t="e">
        <f t="shared" si="274"/>
        <v>#DIV/0!</v>
      </c>
      <c r="Q3519" s="188" t="e">
        <f t="shared" si="274"/>
        <v>#DIV/0!</v>
      </c>
      <c r="R3519" s="188" t="e">
        <f t="shared" si="274"/>
        <v>#DIV/0!</v>
      </c>
      <c r="S3519" s="188" t="e">
        <f t="shared" si="274"/>
        <v>#DIV/0!</v>
      </c>
      <c r="T3519" s="188" t="e">
        <f t="shared" si="274"/>
        <v>#DIV/0!</v>
      </c>
      <c r="U3519" s="188" t="e">
        <f t="shared" si="274"/>
        <v>#DIV/0!</v>
      </c>
      <c r="V3519" s="188" t="e">
        <f t="shared" si="274"/>
        <v>#DIV/0!</v>
      </c>
      <c r="W3519" s="188" t="e">
        <f t="shared" si="274"/>
        <v>#DIV/0!</v>
      </c>
      <c r="X3519" s="188" t="e">
        <f t="shared" si="274"/>
        <v>#DIV/0!</v>
      </c>
      <c r="Y3519" s="188"/>
      <c r="Z3519" s="404"/>
    </row>
    <row r="3520" spans="1:26" s="204" customFormat="1" x14ac:dyDescent="0.25">
      <c r="A3520" s="690"/>
      <c r="B3520" s="688"/>
      <c r="C3520" s="189" t="s">
        <v>445</v>
      </c>
      <c r="D3520" s="234">
        <f>D3519/'Summary (banks)'!$D$81</f>
        <v>0.60065960187945078</v>
      </c>
      <c r="E3520" s="230">
        <f>E3519/'Summary (banks)'!$E$81</f>
        <v>0.32218860414301143</v>
      </c>
      <c r="F3520" s="230" t="e">
        <f>F3519/'Summary (banks)'!$F$81</f>
        <v>#DIV/0!</v>
      </c>
      <c r="G3520" s="230" t="e">
        <f>G3519/'Summary (banks)'!$G$81</f>
        <v>#DIV/0!</v>
      </c>
      <c r="H3520" s="230" t="e">
        <f>H3519/'Summary (banks)'!$H$81</f>
        <v>#DIV/0!</v>
      </c>
      <c r="I3520" s="230">
        <f>I3519/'Summary (banks)'!$I$81</f>
        <v>-3.1805109968320289</v>
      </c>
      <c r="J3520" s="230" t="e">
        <f>J3519/'Summary (banks)'!$J$81</f>
        <v>#DIV/0!</v>
      </c>
      <c r="K3520" s="230" t="e">
        <f>K3519/'Summary (banks)'!$K$81</f>
        <v>#DIV/0!</v>
      </c>
      <c r="L3520" s="230" t="e">
        <f>L3519/'Summary (banks)'!$L$81</f>
        <v>#DIV/0!</v>
      </c>
      <c r="M3520" s="230" t="e">
        <f>M3519/'Summary (banks)'!$M$81</f>
        <v>#DIV/0!</v>
      </c>
      <c r="N3520" s="230" t="e">
        <f>N3519/'Summary (banks)'!$N$81</f>
        <v>#DIV/0!</v>
      </c>
      <c r="O3520" s="230">
        <f>O3519/'Summary (banks)'!$O$81</f>
        <v>-3.2249276522203081</v>
      </c>
      <c r="P3520" s="230" t="e">
        <f>P3519/'Summary (banks)'!$P$81</f>
        <v>#DIV/0!</v>
      </c>
      <c r="Q3520" s="230" t="e">
        <f>Q3519/'Summary (banks)'!$Q$81</f>
        <v>#DIV/0!</v>
      </c>
      <c r="R3520" s="230" t="e">
        <f>R3519/'Summary (banks)'!$R$81</f>
        <v>#DIV/0!</v>
      </c>
      <c r="S3520" s="230" t="e">
        <f>S3519/'Summary (banks)'!$S$81</f>
        <v>#DIV/0!</v>
      </c>
      <c r="T3520" s="230" t="e">
        <f>T3519/'Summary (banks)'!$T$81</f>
        <v>#DIV/0!</v>
      </c>
      <c r="U3520" s="230" t="e">
        <f>U3519/'Summary (banks)'!$U$81</f>
        <v>#DIV/0!</v>
      </c>
      <c r="V3520" s="230" t="e">
        <f>V3519/'Summary (banks)'!$V$81</f>
        <v>#DIV/0!</v>
      </c>
      <c r="W3520" s="230" t="e">
        <f>W3519/'Summary (banks)'!$W$81</f>
        <v>#DIV/0!</v>
      </c>
      <c r="X3520" s="230" t="e">
        <f>X3519/'Summary (banks)'!$X$81</f>
        <v>#DIV/0!</v>
      </c>
      <c r="Z3520" s="397"/>
    </row>
    <row r="3521" spans="1:26" s="364" customFormat="1" x14ac:dyDescent="0.25">
      <c r="A3521" s="690"/>
      <c r="B3521" s="688"/>
      <c r="C3521" s="359" t="s">
        <v>446</v>
      </c>
      <c r="D3521" s="363">
        <f>D3519/'Summary (banks)'!$D$84</f>
        <v>0.46776076612840861</v>
      </c>
      <c r="E3521" s="264">
        <f>E3519/'Summary (banks)'!$E$84</f>
        <v>0.25941992159140409</v>
      </c>
      <c r="F3521" s="264" t="e">
        <f>F3519/'Summary (banks)'!$F$84</f>
        <v>#DIV/0!</v>
      </c>
      <c r="G3521" s="264" t="e">
        <f>G3519/'Summary (banks)'!$G$84</f>
        <v>#DIV/0!</v>
      </c>
      <c r="H3521" s="264" t="e">
        <f>H3519/'Summary (banks)'!$H$84</f>
        <v>#DIV/0!</v>
      </c>
      <c r="I3521" s="264">
        <f>I3519/'Summary (banks)'!$I$84</f>
        <v>15.595802919708058</v>
      </c>
      <c r="J3521" s="264" t="e">
        <f>J3519/'Summary (banks)'!$J$84</f>
        <v>#DIV/0!</v>
      </c>
      <c r="K3521" s="264" t="e">
        <f>K3519/'Summary (banks)'!$K$84</f>
        <v>#DIV/0!</v>
      </c>
      <c r="L3521" s="264" t="e">
        <f>L3519/'Summary (banks)'!$L$84</f>
        <v>#DIV/0!</v>
      </c>
      <c r="M3521" s="264" t="e">
        <f>M3519/'Summary (banks)'!$M$84</f>
        <v>#DIV/0!</v>
      </c>
      <c r="N3521" s="264" t="e">
        <f>N3519/'Summary (banks)'!$N$84</f>
        <v>#DIV/0!</v>
      </c>
      <c r="O3521" s="264">
        <f>O3519/'Summary (banks)'!$O$84</f>
        <v>-11.749126768173834</v>
      </c>
      <c r="P3521" s="264" t="e">
        <f>P3519/'Summary (banks)'!$P$84</f>
        <v>#DIV/0!</v>
      </c>
      <c r="Q3521" s="264" t="e">
        <f>Q3519/'Summary (banks)'!$Q$84</f>
        <v>#DIV/0!</v>
      </c>
      <c r="R3521" s="264" t="e">
        <f>R3519/'Summary (banks)'!$R$84</f>
        <v>#DIV/0!</v>
      </c>
      <c r="S3521" s="264" t="e">
        <f>S3519/'Summary (banks)'!$S$84</f>
        <v>#DIV/0!</v>
      </c>
      <c r="T3521" s="264" t="e">
        <f>T3519/'Summary (banks)'!$T$84</f>
        <v>#DIV/0!</v>
      </c>
      <c r="U3521" s="264" t="e">
        <f>U3519/'Summary (banks)'!$U$84</f>
        <v>#DIV/0!</v>
      </c>
      <c r="V3521" s="264" t="e">
        <f>V3519/'Summary (banks)'!$V$84</f>
        <v>#DIV/0!</v>
      </c>
      <c r="W3521" s="264" t="e">
        <f>W3519/'Summary (banks)'!$W$84</f>
        <v>#DIV/0!</v>
      </c>
      <c r="X3521" s="264" t="e">
        <f>X3519/'Summary (banks)'!$X$84</f>
        <v>#DIV/0!</v>
      </c>
      <c r="Y3521" s="360"/>
      <c r="Z3521" s="397"/>
    </row>
    <row r="3522" spans="1:26" s="204" customFormat="1" ht="15.75" thickBot="1" x14ac:dyDescent="0.3">
      <c r="A3522" s="690"/>
      <c r="B3522" s="688"/>
      <c r="C3522" s="372" t="s">
        <v>447</v>
      </c>
      <c r="D3522" s="234">
        <f>D3519/'Summary (banks)'!$D$92</f>
        <v>0.6466543805350855</v>
      </c>
      <c r="E3522" s="230">
        <f>E3519/'Summary (banks)'!$E$86</f>
        <v>8.6254923980045209E-2</v>
      </c>
      <c r="F3522" s="230" t="e">
        <f>F3519/'Summary (banks)'!$F$86</f>
        <v>#DIV/0!</v>
      </c>
      <c r="G3522" s="230" t="e">
        <f>G3519/'Summary (banks)'!$G$86</f>
        <v>#DIV/0!</v>
      </c>
      <c r="H3522" s="230" t="e">
        <f>H3519/'Summary (banks)'!$H$86</f>
        <v>#DIV/0!</v>
      </c>
      <c r="I3522" s="230">
        <f>I3519/'Summary (banks)'!$I$86</f>
        <v>0.77446189567514911</v>
      </c>
      <c r="J3522" s="230" t="e">
        <f>J3519/'Summary (banks)'!$J$86</f>
        <v>#DIV/0!</v>
      </c>
      <c r="K3522" s="230" t="e">
        <f>K3519/'Summary (banks)'!$K$86</f>
        <v>#DIV/0!</v>
      </c>
      <c r="L3522" s="230" t="e">
        <f>L3519/'Summary (banks)'!$L$86</f>
        <v>#DIV/0!</v>
      </c>
      <c r="M3522" s="230" t="e">
        <f>M3519/'Summary (banks)'!$M$86</f>
        <v>#DIV/0!</v>
      </c>
      <c r="N3522" s="230" t="e">
        <f>N3519/'Summary (banks)'!$N$86</f>
        <v>#DIV/0!</v>
      </c>
      <c r="O3522" s="230">
        <f>O3519/'Summary (banks)'!$O$86</f>
        <v>0.59944382052516176</v>
      </c>
      <c r="P3522" s="230" t="e">
        <f>P3519/'Summary (banks)'!$P$86</f>
        <v>#DIV/0!</v>
      </c>
      <c r="Q3522" s="230" t="e">
        <f>Q3519/'Summary (banks)'!$Q$86</f>
        <v>#DIV/0!</v>
      </c>
      <c r="R3522" s="230" t="e">
        <f>R3519/'Summary (banks)'!$R$86</f>
        <v>#DIV/0!</v>
      </c>
      <c r="S3522" s="230" t="e">
        <f>S3519/'Summary (banks)'!$S$86</f>
        <v>#DIV/0!</v>
      </c>
      <c r="T3522" s="230" t="e">
        <f>T3519/'Summary (banks)'!$T$86</f>
        <v>#DIV/0!</v>
      </c>
      <c r="U3522" s="230" t="e">
        <f>U3519/'Summary (banks)'!$U$86</f>
        <v>#DIV/0!</v>
      </c>
      <c r="V3522" s="230" t="e">
        <f>V3519/'Summary (banks)'!$V$86</f>
        <v>#DIV/0!</v>
      </c>
      <c r="W3522" s="230" t="e">
        <f>W3519/'Summary (banks)'!$W$86</f>
        <v>#DIV/0!</v>
      </c>
      <c r="X3522" s="230" t="e">
        <f>X3519/'Summary (banks)'!$X$86</f>
        <v>#DIV/0!</v>
      </c>
      <c r="Z3522" s="397"/>
    </row>
    <row r="3523" spans="1:26" s="230" customFormat="1" ht="15.75" thickBot="1" x14ac:dyDescent="0.3">
      <c r="A3523" s="690"/>
      <c r="B3523" s="688"/>
      <c r="C3523" s="201" t="s">
        <v>498</v>
      </c>
      <c r="D3523" s="201">
        <f t="shared" ref="D3523:X3523" si="275">D3506/D3503</f>
        <v>0.52464117575956681</v>
      </c>
      <c r="E3523" s="201">
        <f t="shared" si="275"/>
        <v>0.5</v>
      </c>
      <c r="F3523" s="201" t="e">
        <f t="shared" si="275"/>
        <v>#DIV/0!</v>
      </c>
      <c r="G3523" s="201" t="e">
        <f t="shared" si="275"/>
        <v>#DIV/0!</v>
      </c>
      <c r="H3523" s="201" t="e">
        <f t="shared" si="275"/>
        <v>#DIV/0!</v>
      </c>
      <c r="I3523" s="201">
        <f t="shared" si="275"/>
        <v>0.60317460317460314</v>
      </c>
      <c r="J3523" s="201" t="e">
        <f t="shared" si="275"/>
        <v>#DIV/0!</v>
      </c>
      <c r="K3523" s="201" t="e">
        <f t="shared" si="275"/>
        <v>#DIV/0!</v>
      </c>
      <c r="L3523" s="201" t="e">
        <f t="shared" si="275"/>
        <v>#DIV/0!</v>
      </c>
      <c r="M3523" s="201" t="e">
        <f t="shared" si="275"/>
        <v>#DIV/0!</v>
      </c>
      <c r="N3523" s="201" t="e">
        <f t="shared" si="275"/>
        <v>#DIV/0!</v>
      </c>
      <c r="O3523" s="201">
        <f t="shared" si="275"/>
        <v>0.52380952380952384</v>
      </c>
      <c r="P3523" s="201" t="e">
        <f t="shared" si="275"/>
        <v>#DIV/0!</v>
      </c>
      <c r="Q3523" s="201" t="e">
        <f t="shared" si="275"/>
        <v>#DIV/0!</v>
      </c>
      <c r="R3523" s="201" t="e">
        <f t="shared" si="275"/>
        <v>#DIV/0!</v>
      </c>
      <c r="S3523" s="201" t="e">
        <f t="shared" si="275"/>
        <v>#DIV/0!</v>
      </c>
      <c r="T3523" s="201" t="e">
        <f t="shared" si="275"/>
        <v>#DIV/0!</v>
      </c>
      <c r="U3523" s="201" t="e">
        <f t="shared" si="275"/>
        <v>#DIV/0!</v>
      </c>
      <c r="V3523" s="201" t="e">
        <f t="shared" si="275"/>
        <v>#DIV/0!</v>
      </c>
      <c r="W3523" s="201" t="e">
        <f t="shared" si="275"/>
        <v>#DIV/0!</v>
      </c>
      <c r="X3523" s="201" t="e">
        <f t="shared" si="275"/>
        <v>#DIV/0!</v>
      </c>
      <c r="Y3523" s="201"/>
      <c r="Z3523" s="407"/>
    </row>
    <row r="3524" spans="1:26" s="230" customFormat="1" x14ac:dyDescent="0.25">
      <c r="A3524" s="690"/>
      <c r="B3524" s="688"/>
      <c r="C3524" s="382" t="s">
        <v>445</v>
      </c>
      <c r="D3524" s="230">
        <f>D3523/'Summary (banks)'!$D$94</f>
        <v>2.7167297613559631</v>
      </c>
      <c r="E3524" s="230">
        <f>E3523/'Summary (banks)'!$E$94</f>
        <v>1.5847776541050511</v>
      </c>
      <c r="F3524" s="230" t="e">
        <f>F3523/'Summary (banks)'!$F$94</f>
        <v>#DIV/0!</v>
      </c>
      <c r="G3524" s="230" t="e">
        <f>G3523/'Summary (banks)'!$G$94</f>
        <v>#DIV/0!</v>
      </c>
      <c r="H3524" s="230" t="e">
        <f>H3523/'Summary (banks)'!$H$94</f>
        <v>#DIV/0!</v>
      </c>
      <c r="I3524" s="230">
        <f>I3523/'Summary (banks)'!$I$94</f>
        <v>-6.0551126119084069</v>
      </c>
      <c r="J3524" s="230" t="e">
        <f>J3523/'Summary (banks)'!$J$94</f>
        <v>#DIV/0!</v>
      </c>
      <c r="K3524" s="230" t="e">
        <f>K3523/'Summary (banks)'!$K$94</f>
        <v>#DIV/0!</v>
      </c>
      <c r="L3524" s="230" t="e">
        <f>L3523/'Summary (banks)'!$L$94</f>
        <v>#DIV/0!</v>
      </c>
      <c r="M3524" s="230" t="e">
        <f>M3523/'Summary (banks)'!$M$94</f>
        <v>#DIV/0!</v>
      </c>
      <c r="N3524" s="230" t="e">
        <f>N3523/'Summary (banks)'!$N$94</f>
        <v>#DIV/0!</v>
      </c>
      <c r="O3524" s="230">
        <f>O3523/'Summary (banks)'!$O$94</f>
        <v>-3.6342822843423086</v>
      </c>
      <c r="P3524" s="230" t="e">
        <f>P3523/'Summary (banks)'!$P$94</f>
        <v>#DIV/0!</v>
      </c>
      <c r="Q3524" s="230" t="e">
        <f>Q3523/'Summary (banks)'!$Q$94</f>
        <v>#DIV/0!</v>
      </c>
      <c r="R3524" s="230" t="e">
        <f>R3523/'Summary (banks)'!$R$94</f>
        <v>#DIV/0!</v>
      </c>
      <c r="S3524" s="230" t="e">
        <f>S3523/'Summary (banks)'!$S$94</f>
        <v>#DIV/0!</v>
      </c>
      <c r="T3524" s="230" t="e">
        <f>T3523/'Summary (banks)'!$T$94</f>
        <v>#DIV/0!</v>
      </c>
      <c r="U3524" s="230" t="e">
        <f>U3523/'Summary (banks)'!$U$94</f>
        <v>#DIV/0!</v>
      </c>
      <c r="V3524" s="230" t="e">
        <f>V3523/'Summary (banks)'!$V$94</f>
        <v>#DIV/0!</v>
      </c>
      <c r="W3524" s="230" t="e">
        <f>W3523/'Summary (banks)'!$W$94</f>
        <v>#DIV/0!</v>
      </c>
      <c r="X3524" s="230" t="e">
        <f>X3523/'Summary (banks)'!$X$94</f>
        <v>#DIV/0!</v>
      </c>
      <c r="Z3524" s="399"/>
    </row>
    <row r="3525" spans="1:26" s="386" customFormat="1" x14ac:dyDescent="0.25">
      <c r="A3525" s="690"/>
      <c r="B3525" s="688"/>
      <c r="C3525" s="383" t="s">
        <v>446</v>
      </c>
      <c r="D3525" s="264">
        <f>D3523/'Summary (banks)'!$D$97</f>
        <v>1.9870737780145635</v>
      </c>
      <c r="E3525" s="264">
        <f>E3523/'Summary (banks)'!$E$97</f>
        <v>1.1523969072164948</v>
      </c>
      <c r="F3525" s="264" t="e">
        <f>F3523/'Summary (banks)'!$F$97</f>
        <v>#DIV/0!</v>
      </c>
      <c r="G3525" s="264" t="e">
        <f>G3523/'Summary (banks)'!$G$97</f>
        <v>#DIV/0!</v>
      </c>
      <c r="H3525" s="264" t="e">
        <f>H3523/'Summary (banks)'!$H$97</f>
        <v>#DIV/0!</v>
      </c>
      <c r="I3525" s="264">
        <f>I3523/'Summary (banks)'!$I$97</f>
        <v>24.313492063492106</v>
      </c>
      <c r="J3525" s="264" t="e">
        <f>J3523/'Summary (banks)'!$J$97</f>
        <v>#DIV/0!</v>
      </c>
      <c r="K3525" s="264" t="e">
        <f>K3523/'Summary (banks)'!$K$97</f>
        <v>#DIV/0!</v>
      </c>
      <c r="L3525" s="264" t="e">
        <f>L3523/'Summary (banks)'!$L$97</f>
        <v>#DIV/0!</v>
      </c>
      <c r="M3525" s="264" t="e">
        <f>M3523/'Summary (banks)'!$M$97</f>
        <v>#DIV/0!</v>
      </c>
      <c r="N3525" s="264" t="e">
        <f>N3523/'Summary (banks)'!$N$97</f>
        <v>#DIV/0!</v>
      </c>
      <c r="O3525" s="264">
        <f>O3523/'Summary (banks)'!$O$97</f>
        <v>-16.856064929300615</v>
      </c>
      <c r="P3525" s="264" t="e">
        <f>P3523/'Summary (banks)'!$P$97</f>
        <v>#DIV/0!</v>
      </c>
      <c r="Q3525" s="264" t="e">
        <f>Q3523/'Summary (banks)'!$Q$97</f>
        <v>#DIV/0!</v>
      </c>
      <c r="R3525" s="264" t="e">
        <f>R3523/'Summary (banks)'!$R$97</f>
        <v>#DIV/0!</v>
      </c>
      <c r="S3525" s="264" t="e">
        <f>S3523/'Summary (banks)'!$S$97</f>
        <v>#DIV/0!</v>
      </c>
      <c r="T3525" s="264" t="e">
        <f>T3523/'Summary (banks)'!$T$97</f>
        <v>#DIV/0!</v>
      </c>
      <c r="U3525" s="264" t="e">
        <f>U3523/'Summary (banks)'!$U$97</f>
        <v>#DIV/0!</v>
      </c>
      <c r="V3525" s="264" t="e">
        <f>V3523/'Summary (banks)'!$V$97</f>
        <v>#DIV/0!</v>
      </c>
      <c r="W3525" s="264" t="e">
        <f>W3523/'Summary (banks)'!$W$97</f>
        <v>#DIV/0!</v>
      </c>
      <c r="X3525" s="264" t="e">
        <f>X3523/'Summary (banks)'!$X$97</f>
        <v>#DIV/0!</v>
      </c>
      <c r="Y3525" s="264"/>
      <c r="Z3525" s="399"/>
    </row>
    <row r="3526" spans="1:26" s="230" customFormat="1" x14ac:dyDescent="0.25">
      <c r="A3526" s="690"/>
      <c r="B3526" s="688"/>
      <c r="C3526" s="385" t="s">
        <v>447</v>
      </c>
      <c r="D3526" s="230">
        <f>D3523/'Summary (banks)'!$D$105</f>
        <v>2.4182896548081709</v>
      </c>
      <c r="E3526" s="230">
        <f>E3523/'Summary (banks)'!$E$99</f>
        <v>0.89097429210134149</v>
      </c>
      <c r="F3526" s="230" t="e">
        <f>F3523/'Summary (banks)'!$F$99</f>
        <v>#DIV/0!</v>
      </c>
      <c r="G3526" s="230" t="e">
        <f>G3523/'Summary (banks)'!$G$99</f>
        <v>#DIV/0!</v>
      </c>
      <c r="H3526" s="230" t="e">
        <f>H3523/'Summary (banks)'!$H$99</f>
        <v>#DIV/0!</v>
      </c>
      <c r="I3526" s="230">
        <f>I3523/'Summary (banks)'!$I$99</f>
        <v>3.2590174400046426</v>
      </c>
      <c r="J3526" s="230" t="e">
        <f>J3523/'Summary (banks)'!$J$99</f>
        <v>#DIV/0!</v>
      </c>
      <c r="K3526" s="230" t="e">
        <f>K3523/'Summary (banks)'!$K$99</f>
        <v>#DIV/0!</v>
      </c>
      <c r="L3526" s="230" t="e">
        <f>L3523/'Summary (banks)'!$L$99</f>
        <v>#DIV/0!</v>
      </c>
      <c r="M3526" s="230" t="e">
        <f>M3523/'Summary (banks)'!$M$99</f>
        <v>#DIV/0!</v>
      </c>
      <c r="N3526" s="230" t="e">
        <f>N3523/'Summary (banks)'!$N$99</f>
        <v>#DIV/0!</v>
      </c>
      <c r="O3526" s="230">
        <f>O3523/'Summary (banks)'!$O$99</f>
        <v>1.3356176418907046</v>
      </c>
      <c r="P3526" s="230" t="e">
        <f>P3523/'Summary (banks)'!$P$99</f>
        <v>#DIV/0!</v>
      </c>
      <c r="Q3526" s="230" t="e">
        <f>Q3523/'Summary (banks)'!$Q$99</f>
        <v>#DIV/0!</v>
      </c>
      <c r="R3526" s="230" t="e">
        <f>R3523/'Summary (banks)'!$R$99</f>
        <v>#DIV/0!</v>
      </c>
      <c r="S3526" s="230" t="e">
        <f>S3523/'Summary (banks)'!$S$99</f>
        <v>#DIV/0!</v>
      </c>
      <c r="T3526" s="230" t="e">
        <f>T3523/'Summary (banks)'!$T$99</f>
        <v>#DIV/0!</v>
      </c>
      <c r="U3526" s="230" t="e">
        <f>U3523/'Summary (banks)'!$U$99</f>
        <v>#DIV/0!</v>
      </c>
      <c r="V3526" s="230" t="e">
        <f>V3523/'Summary (banks)'!$V$99</f>
        <v>#DIV/0!</v>
      </c>
      <c r="W3526" s="230" t="e">
        <f>W3523/'Summary (banks)'!$W$99</f>
        <v>#DIV/0!</v>
      </c>
      <c r="X3526" s="230" t="e">
        <f>X3523/'Summary (banks)'!$X$99</f>
        <v>#DIV/0!</v>
      </c>
      <c r="Z3526" s="399"/>
    </row>
    <row r="3529" spans="1:26" s="51" customFormat="1" ht="15.75" thickBot="1" x14ac:dyDescent="0.3">
      <c r="A3529" s="422"/>
      <c r="B3529" s="423"/>
      <c r="C3529" s="424"/>
      <c r="D3529" s="425"/>
      <c r="E3529" s="426"/>
      <c r="F3529" s="426"/>
      <c r="G3529" s="426"/>
      <c r="H3529" s="426"/>
      <c r="I3529" s="426"/>
      <c r="J3529" s="426"/>
      <c r="K3529" s="426"/>
      <c r="L3529" s="426"/>
      <c r="M3529" s="426"/>
      <c r="N3529" s="426"/>
      <c r="O3529" s="426"/>
      <c r="P3529" s="426"/>
      <c r="Q3529" s="426"/>
      <c r="R3529" s="426"/>
      <c r="S3529" s="426"/>
      <c r="T3529" s="426"/>
      <c r="U3529" s="426"/>
      <c r="V3529" s="426"/>
      <c r="W3529" s="426"/>
      <c r="X3529" s="426"/>
      <c r="Y3529" s="97"/>
      <c r="Z3529" s="97"/>
    </row>
    <row r="3530" spans="1:26" s="204" customFormat="1" ht="15.75" thickBot="1" x14ac:dyDescent="0.3">
      <c r="A3530" s="689" t="s">
        <v>194</v>
      </c>
      <c r="B3530" s="684" t="s">
        <v>331</v>
      </c>
      <c r="C3530" s="188" t="s">
        <v>2</v>
      </c>
      <c r="D3530" s="203">
        <f>SUM(E3530:X3530)</f>
        <v>162.90541400000001</v>
      </c>
      <c r="E3530" s="203"/>
      <c r="F3530" s="203">
        <f>Barclays!D37</f>
        <v>106.104614</v>
      </c>
      <c r="G3530" s="203"/>
      <c r="H3530" s="203"/>
      <c r="I3530" s="203">
        <f>'Standard Chartered'!C58</f>
        <v>56.800799999999995</v>
      </c>
      <c r="J3530" s="188"/>
      <c r="K3530" s="188"/>
      <c r="L3530" s="188"/>
      <c r="M3530" s="188"/>
      <c r="N3530" s="188"/>
      <c r="O3530" s="188"/>
      <c r="P3530" s="188"/>
      <c r="Q3530" s="188"/>
      <c r="R3530" s="188"/>
      <c r="S3530" s="188"/>
      <c r="T3530" s="188"/>
      <c r="U3530" s="188"/>
      <c r="V3530" s="188"/>
      <c r="W3530" s="188"/>
      <c r="X3530" s="188"/>
      <c r="Y3530" s="188"/>
      <c r="Z3530" s="404"/>
    </row>
    <row r="3531" spans="1:26" s="23" customFormat="1" x14ac:dyDescent="0.25">
      <c r="A3531" s="690"/>
      <c r="B3531" s="685"/>
      <c r="C3531" s="189" t="s">
        <v>333</v>
      </c>
      <c r="D3531" s="230">
        <f>D3530/'Summary (banks)'!$D$3</f>
        <v>3.3354409440077687E-4</v>
      </c>
      <c r="E3531" s="230">
        <f>E3530/'Summary (banks)'!$E$3</f>
        <v>0</v>
      </c>
      <c r="F3531" s="230">
        <f>F3530/'Summary (banks)'!$F$3</f>
        <v>2.6264624620527337E-3</v>
      </c>
      <c r="G3531" s="230">
        <f>G3530/'Summary (banks)'!$G$3</f>
        <v>0</v>
      </c>
      <c r="H3531" s="230">
        <f>H3530/'Summary (banks)'!$H$3</f>
        <v>0</v>
      </c>
      <c r="I3531" s="230">
        <f>I3530/'Summary (banks)'!$I$3</f>
        <v>4.1206095885931064E-3</v>
      </c>
      <c r="J3531" s="230">
        <f>J3530/'Summary (banks)'!$J$3</f>
        <v>0</v>
      </c>
      <c r="K3531" s="230">
        <f>K3530/'Summary (banks)'!$K$3</f>
        <v>0</v>
      </c>
      <c r="L3531" s="230">
        <f>L3530/'Summary (banks)'!$L$3</f>
        <v>0</v>
      </c>
      <c r="M3531" s="230">
        <f>M3530/'Summary (banks)'!$M$3</f>
        <v>0</v>
      </c>
      <c r="N3531" s="230">
        <f>N3530/'Summary (banks)'!$N$3</f>
        <v>0</v>
      </c>
      <c r="O3531" s="230">
        <f>O3530/'Summary (banks)'!$O$3</f>
        <v>0</v>
      </c>
      <c r="P3531" s="230">
        <f>P3530/'Summary (banks)'!$P$3</f>
        <v>0</v>
      </c>
      <c r="Q3531" s="230">
        <f>Q3530/'Summary (banks)'!$Q$3</f>
        <v>0</v>
      </c>
      <c r="R3531" s="230">
        <f>R3530/'Summary (banks)'!$R$3</f>
        <v>0</v>
      </c>
      <c r="S3531" s="230">
        <f>S3530/'Summary (banks)'!$S$3</f>
        <v>0</v>
      </c>
      <c r="T3531" s="230">
        <f>T3530/'Summary (banks)'!$T$3</f>
        <v>0</v>
      </c>
      <c r="U3531" s="230">
        <f>U3530/'Summary (banks)'!$U$3</f>
        <v>0</v>
      </c>
      <c r="V3531" s="230">
        <f>V3530/'Summary (banks)'!$V$3</f>
        <v>0</v>
      </c>
      <c r="W3531" s="230">
        <f>W3530/'Summary (banks)'!$W$3</f>
        <v>0</v>
      </c>
      <c r="X3531" s="230">
        <f>X3530/'Summary (banks)'!$X$3</f>
        <v>0</v>
      </c>
      <c r="Y3531" s="204"/>
      <c r="Z3531" s="397"/>
    </row>
    <row r="3532" spans="1:26" s="360" customFormat="1" ht="15.75" thickBot="1" x14ac:dyDescent="0.3">
      <c r="A3532" s="690"/>
      <c r="B3532" s="685"/>
      <c r="C3532" s="359" t="s">
        <v>334</v>
      </c>
      <c r="D3532" s="264">
        <f>D3530/'Summary (banks)'!$D$7</f>
        <v>6.3545788646101817E-4</v>
      </c>
      <c r="E3532" s="264">
        <f>E3530/'Summary (banks)'!$E$7</f>
        <v>0</v>
      </c>
      <c r="F3532" s="264">
        <f>F3530/'Summary (banks)'!$F$7</f>
        <v>5.49528975164145E-3</v>
      </c>
      <c r="G3532" s="264">
        <f>G3530/'Summary (banks)'!$G$7</f>
        <v>0</v>
      </c>
      <c r="H3532" s="264">
        <f>H3530/'Summary (banks)'!$H$7</f>
        <v>0</v>
      </c>
      <c r="I3532" s="264">
        <f>I3530/'Summary (banks)'!$I$7</f>
        <v>5.1411783907295578E-3</v>
      </c>
      <c r="J3532" s="264">
        <f>J3530/'Summary (banks)'!$J$7</f>
        <v>0</v>
      </c>
      <c r="K3532" s="264">
        <f>K3530/'Summary (banks)'!$K$7</f>
        <v>0</v>
      </c>
      <c r="L3532" s="264">
        <f>L3530/'Summary (banks)'!$L$7</f>
        <v>0</v>
      </c>
      <c r="M3532" s="264">
        <f>M3530/'Summary (banks)'!$M$7</f>
        <v>0</v>
      </c>
      <c r="N3532" s="264">
        <f>N3530/'Summary (banks)'!$N$7</f>
        <v>0</v>
      </c>
      <c r="O3532" s="264">
        <f>O3530/'Summary (banks)'!$O$7</f>
        <v>0</v>
      </c>
      <c r="P3532" s="264">
        <f>P3530/'Summary (banks)'!$P$7</f>
        <v>0</v>
      </c>
      <c r="Q3532" s="264">
        <f>Q3530/'Summary (banks)'!$Q$7</f>
        <v>0</v>
      </c>
      <c r="R3532" s="264">
        <f>R3530/'Summary (banks)'!$R$7</f>
        <v>0</v>
      </c>
      <c r="S3532" s="264">
        <f>S3530/'Summary (banks)'!$S$7</f>
        <v>0</v>
      </c>
      <c r="T3532" s="264">
        <f>T3530/'Summary (banks)'!$T$7</f>
        <v>0</v>
      </c>
      <c r="U3532" s="264">
        <f>U3530/'Summary (banks)'!$U$7</f>
        <v>0</v>
      </c>
      <c r="V3532" s="264">
        <f>V3530/'Summary (banks)'!$V$7</f>
        <v>0</v>
      </c>
      <c r="W3532" s="264">
        <f>W3530/'Summary (banks)'!$W$7</f>
        <v>0</v>
      </c>
      <c r="X3532" s="264">
        <f>X3530/'Summary (banks)'!$X$7</f>
        <v>0</v>
      </c>
      <c r="Z3532" s="397"/>
    </row>
    <row r="3533" spans="1:26" s="204" customFormat="1" ht="15.75" thickBot="1" x14ac:dyDescent="0.3">
      <c r="A3533" s="690"/>
      <c r="B3533" s="685"/>
      <c r="C3533" s="188" t="s">
        <v>6</v>
      </c>
      <c r="D3533" s="203">
        <f>SUM(E3533:X3533)</f>
        <v>23.11871</v>
      </c>
      <c r="E3533" s="203"/>
      <c r="F3533" s="203">
        <f>Barclays!F37</f>
        <v>6.8899100000000004</v>
      </c>
      <c r="G3533" s="203"/>
      <c r="H3533" s="203"/>
      <c r="I3533" s="203">
        <f>'Standard Chartered'!E58</f>
        <v>16.2288</v>
      </c>
      <c r="J3533" s="188"/>
      <c r="K3533" s="188"/>
      <c r="L3533" s="188"/>
      <c r="M3533" s="188"/>
      <c r="N3533" s="188"/>
      <c r="O3533" s="188"/>
      <c r="P3533" s="188"/>
      <c r="Q3533" s="188"/>
      <c r="R3533" s="188"/>
      <c r="S3533" s="188"/>
      <c r="T3533" s="188"/>
      <c r="U3533" s="188"/>
      <c r="V3533" s="188"/>
      <c r="W3533" s="188"/>
      <c r="X3533" s="188"/>
      <c r="Y3533" s="188"/>
      <c r="Z3533" s="404"/>
    </row>
    <row r="3534" spans="1:26" s="23" customFormat="1" x14ac:dyDescent="0.25">
      <c r="A3534" s="690"/>
      <c r="B3534" s="685"/>
      <c r="C3534" s="189" t="s">
        <v>335</v>
      </c>
      <c r="D3534" s="230">
        <f>D3533/'Summary (banks)'!$D$29</f>
        <v>2.4511246795838447E-4</v>
      </c>
      <c r="E3534" s="230">
        <f>E3533/'Summary (banks)'!$E$29</f>
        <v>0</v>
      </c>
      <c r="F3534" s="230">
        <f>F3533/'Summary (banks)'!$F$29</f>
        <v>1.3812154696132594E-3</v>
      </c>
      <c r="G3534" s="230">
        <f>G3533/'Summary (banks)'!$G$29</f>
        <v>0</v>
      </c>
      <c r="H3534" s="230">
        <f>H3533/'Summary (banks)'!$H$29</f>
        <v>0</v>
      </c>
      <c r="I3534" s="230">
        <f>I3533/'Summary (banks)'!$I$29</f>
        <v>-1.1818778726198289E-2</v>
      </c>
      <c r="J3534" s="230">
        <f>J3533/'Summary (banks)'!$J$29</f>
        <v>0</v>
      </c>
      <c r="K3534" s="230">
        <f>K3533/'Summary (banks)'!$K$29</f>
        <v>0</v>
      </c>
      <c r="L3534" s="230">
        <f>L3533/'Summary (banks)'!$L$29</f>
        <v>0</v>
      </c>
      <c r="M3534" s="230">
        <f>M3533/'Summary (banks)'!$M$29</f>
        <v>0</v>
      </c>
      <c r="N3534" s="230">
        <f>N3533/'Summary (banks)'!$N$29</f>
        <v>0</v>
      </c>
      <c r="O3534" s="230">
        <f>O3533/'Summary (banks)'!$O$29</f>
        <v>0</v>
      </c>
      <c r="P3534" s="230">
        <f>P3533/'Summary (banks)'!$P$29</f>
        <v>0</v>
      </c>
      <c r="Q3534" s="230">
        <f>Q3533/'Summary (banks)'!$Q$29</f>
        <v>0</v>
      </c>
      <c r="R3534" s="230">
        <f>R3533/'Summary (banks)'!$R$29</f>
        <v>0</v>
      </c>
      <c r="S3534" s="230">
        <f>S3533/'Summary (banks)'!$S$29</f>
        <v>0</v>
      </c>
      <c r="T3534" s="230">
        <f>T3533/'Summary (banks)'!$T$29</f>
        <v>0</v>
      </c>
      <c r="U3534" s="230">
        <f>U3533/'Summary (banks)'!$U$29</f>
        <v>0</v>
      </c>
      <c r="V3534" s="230">
        <f>V3533/'Summary (banks)'!$V$29</f>
        <v>0</v>
      </c>
      <c r="W3534" s="230">
        <f>W3533/'Summary (banks)'!$W$29</f>
        <v>0</v>
      </c>
      <c r="X3534" s="230">
        <f>X3533/'Summary (banks)'!$X$29</f>
        <v>0</v>
      </c>
      <c r="Y3534" s="204"/>
      <c r="Z3534" s="397"/>
    </row>
    <row r="3535" spans="1:26" s="360" customFormat="1" ht="15.75" thickBot="1" x14ac:dyDescent="0.3">
      <c r="A3535" s="690"/>
      <c r="B3535" s="685"/>
      <c r="C3535" s="359" t="s">
        <v>336</v>
      </c>
      <c r="D3535" s="264">
        <f>D3533/'Summary (banks)'!$D$33</f>
        <v>3.4155958169692052E-4</v>
      </c>
      <c r="E3535" s="264">
        <f>E3533/'Summary (banks)'!$E$33</f>
        <v>0</v>
      </c>
      <c r="F3535" s="264">
        <f>F3533/'Summary (banks)'!$F$33</f>
        <v>2.1477663230240539E-3</v>
      </c>
      <c r="G3535" s="264">
        <f>G3533/'Summary (banks)'!$G$33</f>
        <v>0</v>
      </c>
      <c r="H3535" s="264">
        <f>H3533/'Summary (banks)'!$H$33</f>
        <v>0</v>
      </c>
      <c r="I3535" s="264">
        <f>I3533/'Summary (banks)'!$I$33</f>
        <v>5.9210526315789588E-2</v>
      </c>
      <c r="J3535" s="264">
        <f>J3533/'Summary (banks)'!$J$33</f>
        <v>0</v>
      </c>
      <c r="K3535" s="264">
        <f>K3533/'Summary (banks)'!$K$33</f>
        <v>0</v>
      </c>
      <c r="L3535" s="264">
        <f>L3533/'Summary (banks)'!$L$33</f>
        <v>0</v>
      </c>
      <c r="M3535" s="264">
        <f>M3533/'Summary (banks)'!$M$33</f>
        <v>0</v>
      </c>
      <c r="N3535" s="264">
        <f>N3533/'Summary (banks)'!$N$33</f>
        <v>0</v>
      </c>
      <c r="O3535" s="264">
        <f>O3533/'Summary (banks)'!$O$33</f>
        <v>0</v>
      </c>
      <c r="P3535" s="264">
        <f>P3533/'Summary (banks)'!$P$33</f>
        <v>0</v>
      </c>
      <c r="Q3535" s="264">
        <f>Q3533/'Summary (banks)'!$Q$33</f>
        <v>0</v>
      </c>
      <c r="R3535" s="264">
        <f>R3533/'Summary (banks)'!$R$33</f>
        <v>0</v>
      </c>
      <c r="S3535" s="264">
        <f>S3533/'Summary (banks)'!$S$33</f>
        <v>0</v>
      </c>
      <c r="T3535" s="264">
        <f>T3533/'Summary (banks)'!$T$33</f>
        <v>0</v>
      </c>
      <c r="U3535" s="264">
        <f>U3533/'Summary (banks)'!$U$33</f>
        <v>0</v>
      </c>
      <c r="V3535" s="264">
        <f>V3533/'Summary (banks)'!$V$33</f>
        <v>0</v>
      </c>
      <c r="W3535" s="264">
        <f>W3533/'Summary (banks)'!$W$33</f>
        <v>0</v>
      </c>
      <c r="X3535" s="264">
        <f>X3533/'Summary (banks)'!$X$33</f>
        <v>0</v>
      </c>
      <c r="Z3535" s="397"/>
    </row>
    <row r="3536" spans="1:26" s="204" customFormat="1" ht="15.75" thickBot="1" x14ac:dyDescent="0.3">
      <c r="A3536" s="690"/>
      <c r="B3536" s="685"/>
      <c r="C3536" s="188" t="s">
        <v>400</v>
      </c>
      <c r="D3536" s="203">
        <f>SUM(E3536:X3536)</f>
        <v>6.3111999999999995</v>
      </c>
      <c r="E3536" s="203"/>
      <c r="F3536" s="203">
        <f>Barclays!G37</f>
        <v>0</v>
      </c>
      <c r="G3536" s="203"/>
      <c r="H3536" s="203"/>
      <c r="I3536" s="203">
        <f>'Standard Chartered'!F58</f>
        <v>6.3111999999999995</v>
      </c>
      <c r="J3536" s="188"/>
      <c r="K3536" s="188"/>
      <c r="L3536" s="188"/>
      <c r="M3536" s="188"/>
      <c r="N3536" s="188"/>
      <c r="O3536" s="188"/>
      <c r="P3536" s="188"/>
      <c r="Q3536" s="188"/>
      <c r="R3536" s="188"/>
      <c r="S3536" s="188"/>
      <c r="T3536" s="188"/>
      <c r="U3536" s="188"/>
      <c r="V3536" s="188"/>
      <c r="W3536" s="188"/>
      <c r="X3536" s="188"/>
      <c r="Y3536" s="188"/>
      <c r="Z3536" s="404"/>
    </row>
    <row r="3537" spans="1:26" s="23" customFormat="1" x14ac:dyDescent="0.25">
      <c r="A3537" s="690"/>
      <c r="B3537" s="685"/>
      <c r="C3537" s="189" t="s">
        <v>401</v>
      </c>
      <c r="D3537" s="230">
        <f>D3536/'Summary (banks)'!$D$42</f>
        <v>2.2622909866939602E-4</v>
      </c>
      <c r="E3537" s="230">
        <f>E3536/'Summary (banks)'!$E$42</f>
        <v>0</v>
      </c>
      <c r="F3537" s="230">
        <f>F3536/'Summary (banks)'!$F$42</f>
        <v>0</v>
      </c>
      <c r="G3537" s="230">
        <f>G3536/'Summary (banks)'!$G$42</f>
        <v>0</v>
      </c>
      <c r="H3537" s="230">
        <f>H3536/'Summary (banks)'!$H$42</f>
        <v>0</v>
      </c>
      <c r="I3537" s="230">
        <f>I3536/'Summary (banks)'!$I$42</f>
        <v>6.081668114682884E-3</v>
      </c>
      <c r="J3537" s="230">
        <f>J3536/'Summary (banks)'!$J$42</f>
        <v>0</v>
      </c>
      <c r="K3537" s="230">
        <f>K3536/'Summary (banks)'!$K$42</f>
        <v>0</v>
      </c>
      <c r="L3537" s="230">
        <f>L3536/'Summary (banks)'!$L$42</f>
        <v>0</v>
      </c>
      <c r="M3537" s="230">
        <f>M3536/'Summary (banks)'!$M$42</f>
        <v>0</v>
      </c>
      <c r="N3537" s="230">
        <f>N3536/'Summary (banks)'!$N$42</f>
        <v>0</v>
      </c>
      <c r="O3537" s="230">
        <f>O3536/'Summary (banks)'!$O$42</f>
        <v>0</v>
      </c>
      <c r="P3537" s="230">
        <f>P3536/'Summary (banks)'!$P$42</f>
        <v>0</v>
      </c>
      <c r="Q3537" s="230">
        <f>Q3536/'Summary (banks)'!$Q$42</f>
        <v>0</v>
      </c>
      <c r="R3537" s="230">
        <f>R3536/'Summary (banks)'!$R$42</f>
        <v>0</v>
      </c>
      <c r="S3537" s="230">
        <f>S3536/'Summary (banks)'!$S$42</f>
        <v>0</v>
      </c>
      <c r="T3537" s="230">
        <f>T3536/'Summary (banks)'!$T$42</f>
        <v>0</v>
      </c>
      <c r="U3537" s="230">
        <f>U3536/'Summary (banks)'!$U$42</f>
        <v>0</v>
      </c>
      <c r="V3537" s="230">
        <f>V3536/'Summary (banks)'!$V$42</f>
        <v>0</v>
      </c>
      <c r="W3537" s="230">
        <f>W3536/'Summary (banks)'!$W$42</f>
        <v>0</v>
      </c>
      <c r="X3537" s="230">
        <f>X3536/'Summary (banks)'!$X$42</f>
        <v>0</v>
      </c>
      <c r="Y3537" s="204"/>
      <c r="Z3537" s="397"/>
    </row>
    <row r="3538" spans="1:26" s="360" customFormat="1" ht="15.75" thickBot="1" x14ac:dyDescent="0.3">
      <c r="A3538" s="690"/>
      <c r="B3538" s="685"/>
      <c r="C3538" s="359" t="s">
        <v>402</v>
      </c>
      <c r="D3538" s="264">
        <f>D3536/'Summary (banks)'!$D$46</f>
        <v>3.3865389383030666E-4</v>
      </c>
      <c r="E3538" s="264">
        <f>E3536/'Summary (banks)'!$E$46</f>
        <v>0</v>
      </c>
      <c r="F3538" s="264">
        <f>F3536/'Summary (banks)'!$F$46</f>
        <v>0</v>
      </c>
      <c r="G3538" s="264">
        <f>G3536/'Summary (banks)'!$G$46</f>
        <v>0</v>
      </c>
      <c r="H3538" s="264">
        <f>H3536/'Summary (banks)'!$H$46</f>
        <v>0</v>
      </c>
      <c r="I3538" s="264">
        <f>I3536/'Summary (banks)'!$I$46</f>
        <v>6.0034305317324182E-3</v>
      </c>
      <c r="J3538" s="264">
        <f>J3536/'Summary (banks)'!$J$46</f>
        <v>0</v>
      </c>
      <c r="K3538" s="264">
        <f>K3536/'Summary (banks)'!$K$46</f>
        <v>0</v>
      </c>
      <c r="L3538" s="264">
        <f>L3536/'Summary (banks)'!$L$46</f>
        <v>0</v>
      </c>
      <c r="M3538" s="264">
        <f>M3536/'Summary (banks)'!$M$46</f>
        <v>0</v>
      </c>
      <c r="N3538" s="264">
        <f>N3536/'Summary (banks)'!$N$46</f>
        <v>0</v>
      </c>
      <c r="O3538" s="264">
        <f>O3536/'Summary (banks)'!$O$46</f>
        <v>0</v>
      </c>
      <c r="P3538" s="264">
        <f>P3536/'Summary (banks)'!$P$46</f>
        <v>0</v>
      </c>
      <c r="Q3538" s="264">
        <f>Q3536/'Summary (banks)'!$Q$46</f>
        <v>0</v>
      </c>
      <c r="R3538" s="264">
        <f>R3536/'Summary (banks)'!$R$46</f>
        <v>0</v>
      </c>
      <c r="S3538" s="264">
        <f>S3536/'Summary (banks)'!$S$46</f>
        <v>0</v>
      </c>
      <c r="T3538" s="264">
        <f>T3536/'Summary (banks)'!$T$46</f>
        <v>0</v>
      </c>
      <c r="U3538" s="264">
        <f>U3536/'Summary (banks)'!$U$46</f>
        <v>0</v>
      </c>
      <c r="V3538" s="264">
        <f>V3536/'Summary (banks)'!$V$46</f>
        <v>0</v>
      </c>
      <c r="W3538" s="264">
        <f>W3536/'Summary (banks)'!$W$46</f>
        <v>0</v>
      </c>
      <c r="X3538" s="264">
        <f>X3536/'Summary (banks)'!$X$46</f>
        <v>0</v>
      </c>
      <c r="Z3538" s="397"/>
    </row>
    <row r="3539" spans="1:26" s="204" customFormat="1" ht="15.75" thickBot="1" x14ac:dyDescent="0.3">
      <c r="A3539" s="690"/>
      <c r="B3539" s="685"/>
      <c r="C3539" s="188" t="s">
        <v>3</v>
      </c>
      <c r="D3539" s="188">
        <f>SUM(E3539:X3539)</f>
        <v>2131</v>
      </c>
      <c r="E3539" s="188"/>
      <c r="F3539" s="188">
        <f>Barclays!E37</f>
        <v>1774</v>
      </c>
      <c r="G3539" s="188"/>
      <c r="H3539" s="188"/>
      <c r="I3539" s="188">
        <f>'Standard Chartered'!D58</f>
        <v>357</v>
      </c>
      <c r="J3539" s="188"/>
      <c r="K3539" s="188"/>
      <c r="L3539" s="188"/>
      <c r="M3539" s="188"/>
      <c r="N3539" s="188"/>
      <c r="O3539" s="188"/>
      <c r="P3539" s="188"/>
      <c r="Q3539" s="188"/>
      <c r="R3539" s="188"/>
      <c r="S3539" s="188"/>
      <c r="T3539" s="188"/>
      <c r="U3539" s="188"/>
      <c r="V3539" s="188"/>
      <c r="W3539" s="188"/>
      <c r="X3539" s="188"/>
      <c r="Y3539" s="188"/>
      <c r="Z3539" s="404"/>
    </row>
    <row r="3540" spans="1:26" s="23" customFormat="1" x14ac:dyDescent="0.25">
      <c r="A3540" s="690"/>
      <c r="B3540" s="685"/>
      <c r="C3540" s="189" t="s">
        <v>337</v>
      </c>
      <c r="D3540" s="230">
        <f>D3539/'Summary (banks)'!$D$16</f>
        <v>1.0159161790491483E-3</v>
      </c>
      <c r="E3540" s="230">
        <f>E3539/'Summary (banks)'!$E$16</f>
        <v>0</v>
      </c>
      <c r="F3540" s="230">
        <f>F3539/'Summary (banks)'!$F$16</f>
        <v>1.3552330022918259E-2</v>
      </c>
      <c r="G3540" s="230">
        <f>G3539/'Summary (banks)'!$G$16</f>
        <v>0</v>
      </c>
      <c r="H3540" s="230">
        <f>H3539/'Summary (banks)'!$H$16</f>
        <v>0</v>
      </c>
      <c r="I3540" s="230">
        <f>I3539/'Summary (banks)'!$I$16</f>
        <v>4.0885040885040884E-3</v>
      </c>
      <c r="J3540" s="230">
        <f>J3539/'Summary (banks)'!$J$16</f>
        <v>0</v>
      </c>
      <c r="K3540" s="230">
        <f>K3539/'Summary (banks)'!$K$16</f>
        <v>0</v>
      </c>
      <c r="L3540" s="230">
        <f>L3539/'Summary (banks)'!$L$16</f>
        <v>0</v>
      </c>
      <c r="M3540" s="230">
        <f>M3539/'Summary (banks)'!$M$16</f>
        <v>0</v>
      </c>
      <c r="N3540" s="230">
        <f>N3539/'Summary (banks)'!$N$16</f>
        <v>0</v>
      </c>
      <c r="O3540" s="230">
        <f>O3539/'Summary (banks)'!$O$16</f>
        <v>0</v>
      </c>
      <c r="P3540" s="230">
        <f>P3539/'Summary (banks)'!$P$16</f>
        <v>0</v>
      </c>
      <c r="Q3540" s="230">
        <f>Q3539/'Summary (banks)'!$Q$16</f>
        <v>0</v>
      </c>
      <c r="R3540" s="230">
        <f>R3539/'Summary (banks)'!$R$16</f>
        <v>0</v>
      </c>
      <c r="S3540" s="230">
        <f>S3539/'Summary (banks)'!$S$16</f>
        <v>0</v>
      </c>
      <c r="T3540" s="230">
        <f>T3539/'Summary (banks)'!$T$16</f>
        <v>0</v>
      </c>
      <c r="U3540" s="230">
        <f>U3539/'Summary (banks)'!$U$16</f>
        <v>0</v>
      </c>
      <c r="V3540" s="230">
        <f>V3539/'Summary (banks)'!$V$16</f>
        <v>0</v>
      </c>
      <c r="W3540" s="230">
        <f>W3539/'Summary (banks)'!$W$16</f>
        <v>0</v>
      </c>
      <c r="X3540" s="230">
        <f>X3539/'Summary (banks)'!$X$16</f>
        <v>0</v>
      </c>
      <c r="Y3540" s="204"/>
      <c r="Z3540" s="397"/>
    </row>
    <row r="3541" spans="1:26" s="365" customFormat="1" ht="15.75" thickBot="1" x14ac:dyDescent="0.3">
      <c r="A3541" s="690"/>
      <c r="B3541" s="685"/>
      <c r="C3541" s="359" t="s">
        <v>338</v>
      </c>
      <c r="D3541" s="264">
        <f>D3539/'Summary (banks)'!$D$20</f>
        <v>1.8178731651722459E-3</v>
      </c>
      <c r="E3541" s="264">
        <f>E3539/'Summary (banks)'!$E$20</f>
        <v>0</v>
      </c>
      <c r="F3541" s="264">
        <f>F3539/'Summary (banks)'!$F$20</f>
        <v>2.1561049126133353E-2</v>
      </c>
      <c r="G3541" s="264">
        <f>G3539/'Summary (banks)'!$G$20</f>
        <v>0</v>
      </c>
      <c r="H3541" s="264">
        <f>H3539/'Summary (banks)'!$H$20</f>
        <v>0</v>
      </c>
      <c r="I3541" s="264">
        <f>I3539/'Summary (banks)'!$I$20</f>
        <v>4.1771485403381504E-3</v>
      </c>
      <c r="J3541" s="264">
        <f>J3539/'Summary (banks)'!$J$20</f>
        <v>0</v>
      </c>
      <c r="K3541" s="264">
        <f>K3539/'Summary (banks)'!$K$20</f>
        <v>0</v>
      </c>
      <c r="L3541" s="264">
        <f>L3539/'Summary (banks)'!$L$20</f>
        <v>0</v>
      </c>
      <c r="M3541" s="264">
        <f>M3539/'Summary (banks)'!$M$20</f>
        <v>0</v>
      </c>
      <c r="N3541" s="264">
        <f>N3539/'Summary (banks)'!$N$20</f>
        <v>0</v>
      </c>
      <c r="O3541" s="264">
        <f>O3539/'Summary (banks)'!$O$20</f>
        <v>0</v>
      </c>
      <c r="P3541" s="264">
        <f>P3539/'Summary (banks)'!$P$20</f>
        <v>0</v>
      </c>
      <c r="Q3541" s="264">
        <f>Q3539/'Summary (banks)'!$Q$20</f>
        <v>0</v>
      </c>
      <c r="R3541" s="264">
        <f>R3539/'Summary (banks)'!$R$20</f>
        <v>0</v>
      </c>
      <c r="S3541" s="264">
        <f>S3539/'Summary (banks)'!$S$20</f>
        <v>0</v>
      </c>
      <c r="T3541" s="264">
        <f>T3539/'Summary (banks)'!$T$20</f>
        <v>0</v>
      </c>
      <c r="U3541" s="264">
        <f>U3539/'Summary (banks)'!$U$20</f>
        <v>0</v>
      </c>
      <c r="V3541" s="264">
        <f>V3539/'Summary (banks)'!$V$20</f>
        <v>0</v>
      </c>
      <c r="W3541" s="264">
        <f>W3539/'Summary (banks)'!$W$20</f>
        <v>0</v>
      </c>
      <c r="X3541" s="264">
        <f>X3539/'Summary (banks)'!$X$20</f>
        <v>0</v>
      </c>
      <c r="Y3541" s="360"/>
      <c r="Z3541" s="397"/>
    </row>
    <row r="3542" spans="1:26" s="230" customFormat="1" ht="15" customHeight="1" thickTop="1" thickBot="1" x14ac:dyDescent="0.3">
      <c r="A3542" s="690"/>
      <c r="B3542" s="685"/>
      <c r="C3542" s="190" t="s">
        <v>405</v>
      </c>
      <c r="D3542" s="188"/>
      <c r="E3542" s="190"/>
      <c r="F3542" s="190"/>
      <c r="G3542" s="190"/>
      <c r="H3542" s="188"/>
      <c r="I3542" s="188"/>
      <c r="J3542" s="190"/>
      <c r="K3542" s="190"/>
      <c r="L3542" s="190"/>
      <c r="M3542" s="190"/>
      <c r="N3542" s="190"/>
      <c r="O3542" s="190"/>
      <c r="P3542" s="188"/>
      <c r="Q3542" s="188"/>
      <c r="R3542" s="190"/>
      <c r="S3542" s="190"/>
      <c r="T3542" s="188"/>
      <c r="U3542" s="188"/>
      <c r="V3542" s="188"/>
      <c r="W3542" s="188"/>
      <c r="X3542" s="188"/>
      <c r="Y3542" s="190"/>
      <c r="Z3542" s="405"/>
    </row>
    <row r="3543" spans="1:26" s="204" customFormat="1" ht="15.75" thickBot="1" x14ac:dyDescent="0.3">
      <c r="A3543" s="690"/>
      <c r="B3543" s="686"/>
      <c r="C3543" s="191" t="s">
        <v>406</v>
      </c>
      <c r="D3543" s="192"/>
      <c r="E3543" s="192"/>
      <c r="F3543" s="192"/>
      <c r="G3543" s="192"/>
      <c r="H3543" s="192"/>
      <c r="I3543" s="192"/>
      <c r="J3543" s="192"/>
      <c r="K3543" s="192"/>
      <c r="L3543" s="192"/>
      <c r="M3543" s="192"/>
      <c r="N3543" s="192"/>
      <c r="O3543" s="192"/>
      <c r="P3543" s="192"/>
      <c r="Q3543" s="192"/>
      <c r="R3543" s="192"/>
      <c r="S3543" s="192"/>
      <c r="T3543" s="192"/>
      <c r="U3543" s="192"/>
      <c r="V3543" s="192"/>
      <c r="W3543" s="192"/>
      <c r="X3543" s="192"/>
      <c r="Y3543" s="192"/>
      <c r="Z3543" s="398"/>
    </row>
    <row r="3544" spans="1:26" s="23" customFormat="1" ht="16.5" thickTop="1" thickBot="1" x14ac:dyDescent="0.3">
      <c r="A3544" s="690"/>
      <c r="B3544" s="687" t="s">
        <v>82</v>
      </c>
      <c r="C3544" s="200" t="s">
        <v>91</v>
      </c>
      <c r="D3544" s="200">
        <f>D3536/D3533</f>
        <v>0.27299101031156148</v>
      </c>
      <c r="E3544" s="200" t="e">
        <f>E3536/E3533</f>
        <v>#DIV/0!</v>
      </c>
      <c r="F3544" s="200">
        <f t="shared" ref="F3544:X3544" si="276">F3536/F3533</f>
        <v>0</v>
      </c>
      <c r="G3544" s="200" t="e">
        <f t="shared" si="276"/>
        <v>#DIV/0!</v>
      </c>
      <c r="H3544" s="200" t="e">
        <f t="shared" si="276"/>
        <v>#DIV/0!</v>
      </c>
      <c r="I3544" s="200">
        <f t="shared" si="276"/>
        <v>0.38888888888888884</v>
      </c>
      <c r="J3544" s="200" t="e">
        <f t="shared" si="276"/>
        <v>#DIV/0!</v>
      </c>
      <c r="K3544" s="200" t="e">
        <f t="shared" si="276"/>
        <v>#DIV/0!</v>
      </c>
      <c r="L3544" s="200" t="e">
        <f t="shared" si="276"/>
        <v>#DIV/0!</v>
      </c>
      <c r="M3544" s="200" t="e">
        <f t="shared" si="276"/>
        <v>#DIV/0!</v>
      </c>
      <c r="N3544" s="200" t="e">
        <f t="shared" si="276"/>
        <v>#DIV/0!</v>
      </c>
      <c r="O3544" s="200" t="e">
        <f t="shared" si="276"/>
        <v>#DIV/0!</v>
      </c>
      <c r="P3544" s="200" t="e">
        <f t="shared" si="276"/>
        <v>#DIV/0!</v>
      </c>
      <c r="Q3544" s="200" t="e">
        <f t="shared" si="276"/>
        <v>#DIV/0!</v>
      </c>
      <c r="R3544" s="200" t="e">
        <f t="shared" si="276"/>
        <v>#DIV/0!</v>
      </c>
      <c r="S3544" s="200" t="e">
        <f t="shared" si="276"/>
        <v>#DIV/0!</v>
      </c>
      <c r="T3544" s="200" t="e">
        <f t="shared" si="276"/>
        <v>#DIV/0!</v>
      </c>
      <c r="U3544" s="200" t="e">
        <f t="shared" si="276"/>
        <v>#DIV/0!</v>
      </c>
      <c r="V3544" s="200" t="e">
        <f t="shared" si="276"/>
        <v>#DIV/0!</v>
      </c>
      <c r="W3544" s="200" t="e">
        <f t="shared" si="276"/>
        <v>#DIV/0!</v>
      </c>
      <c r="X3544" s="200" t="e">
        <f t="shared" si="276"/>
        <v>#DIV/0!</v>
      </c>
      <c r="Y3544" s="200"/>
      <c r="Z3544" s="406" t="e">
        <f>MEDIAN(E3544:X3544)</f>
        <v>#DIV/0!</v>
      </c>
    </row>
    <row r="3545" spans="1:26" s="204" customFormat="1" ht="15.75" thickBot="1" x14ac:dyDescent="0.3">
      <c r="A3545" s="690"/>
      <c r="B3545" s="688"/>
      <c r="C3545" s="193" t="s">
        <v>407</v>
      </c>
      <c r="Z3545" s="397"/>
    </row>
    <row r="3546" spans="1:26" s="204" customFormat="1" ht="15.75" thickBot="1" x14ac:dyDescent="0.3">
      <c r="A3546" s="690"/>
      <c r="B3546" s="688"/>
      <c r="C3546" s="188" t="s">
        <v>497</v>
      </c>
      <c r="D3546" s="392">
        <f t="shared" ref="D3546:X3546" si="277">D3533/D3539</f>
        <v>1.0848761145002347E-2</v>
      </c>
      <c r="E3546" s="188" t="e">
        <f t="shared" si="277"/>
        <v>#DIV/0!</v>
      </c>
      <c r="F3546" s="188">
        <f t="shared" si="277"/>
        <v>3.8838275084554681E-3</v>
      </c>
      <c r="G3546" s="188" t="e">
        <f t="shared" si="277"/>
        <v>#DIV/0!</v>
      </c>
      <c r="H3546" s="188" t="e">
        <f t="shared" si="277"/>
        <v>#DIV/0!</v>
      </c>
      <c r="I3546" s="188">
        <f t="shared" si="277"/>
        <v>4.5458823529411767E-2</v>
      </c>
      <c r="J3546" s="188" t="e">
        <f t="shared" si="277"/>
        <v>#DIV/0!</v>
      </c>
      <c r="K3546" s="188" t="e">
        <f t="shared" si="277"/>
        <v>#DIV/0!</v>
      </c>
      <c r="L3546" s="188" t="e">
        <f t="shared" si="277"/>
        <v>#DIV/0!</v>
      </c>
      <c r="M3546" s="188" t="e">
        <f t="shared" si="277"/>
        <v>#DIV/0!</v>
      </c>
      <c r="N3546" s="188" t="e">
        <f t="shared" si="277"/>
        <v>#DIV/0!</v>
      </c>
      <c r="O3546" s="188" t="e">
        <f t="shared" si="277"/>
        <v>#DIV/0!</v>
      </c>
      <c r="P3546" s="188" t="e">
        <f t="shared" si="277"/>
        <v>#DIV/0!</v>
      </c>
      <c r="Q3546" s="188" t="e">
        <f t="shared" si="277"/>
        <v>#DIV/0!</v>
      </c>
      <c r="R3546" s="188" t="e">
        <f t="shared" si="277"/>
        <v>#DIV/0!</v>
      </c>
      <c r="S3546" s="188" t="e">
        <f t="shared" si="277"/>
        <v>#DIV/0!</v>
      </c>
      <c r="T3546" s="188" t="e">
        <f t="shared" si="277"/>
        <v>#DIV/0!</v>
      </c>
      <c r="U3546" s="188" t="e">
        <f t="shared" si="277"/>
        <v>#DIV/0!</v>
      </c>
      <c r="V3546" s="188" t="e">
        <f t="shared" si="277"/>
        <v>#DIV/0!</v>
      </c>
      <c r="W3546" s="188" t="e">
        <f t="shared" si="277"/>
        <v>#DIV/0!</v>
      </c>
      <c r="X3546" s="188" t="e">
        <f t="shared" si="277"/>
        <v>#DIV/0!</v>
      </c>
      <c r="Y3546" s="188"/>
      <c r="Z3546" s="404"/>
    </row>
    <row r="3547" spans="1:26" s="204" customFormat="1" x14ac:dyDescent="0.25">
      <c r="A3547" s="690"/>
      <c r="B3547" s="688"/>
      <c r="C3547" s="189" t="s">
        <v>445</v>
      </c>
      <c r="D3547" s="234">
        <f>D3546/'Summary (banks)'!$D$81</f>
        <v>0.24127233428627817</v>
      </c>
      <c r="E3547" s="230" t="e">
        <f>E3546/'Summary (banks)'!$E$81</f>
        <v>#DIV/0!</v>
      </c>
      <c r="F3547" s="230">
        <f>F3546/'Summary (banks)'!$F$81</f>
        <v>0.10191719558758493</v>
      </c>
      <c r="G3547" s="230" t="e">
        <f>G3546/'Summary (banks)'!$G$81</f>
        <v>#DIV/0!</v>
      </c>
      <c r="H3547" s="230" t="e">
        <f>H3546/'Summary (banks)'!$H$81</f>
        <v>#DIV/0!</v>
      </c>
      <c r="I3547" s="230">
        <f>I3546/'Summary (banks)'!$I$81</f>
        <v>-2.8907342319724991</v>
      </c>
      <c r="J3547" s="230" t="e">
        <f>J3546/'Summary (banks)'!$J$81</f>
        <v>#DIV/0!</v>
      </c>
      <c r="K3547" s="230" t="e">
        <f>K3546/'Summary (banks)'!$K$81</f>
        <v>#DIV/0!</v>
      </c>
      <c r="L3547" s="230" t="e">
        <f>L3546/'Summary (banks)'!$L$81</f>
        <v>#DIV/0!</v>
      </c>
      <c r="M3547" s="230" t="e">
        <f>M3546/'Summary (banks)'!$M$81</f>
        <v>#DIV/0!</v>
      </c>
      <c r="N3547" s="230" t="e">
        <f>N3546/'Summary (banks)'!$N$81</f>
        <v>#DIV/0!</v>
      </c>
      <c r="O3547" s="230" t="e">
        <f>O3546/'Summary (banks)'!$O$81</f>
        <v>#DIV/0!</v>
      </c>
      <c r="P3547" s="230" t="e">
        <f>P3546/'Summary (banks)'!$P$81</f>
        <v>#DIV/0!</v>
      </c>
      <c r="Q3547" s="230" t="e">
        <f>Q3546/'Summary (banks)'!$Q$81</f>
        <v>#DIV/0!</v>
      </c>
      <c r="R3547" s="230" t="e">
        <f>R3546/'Summary (banks)'!$R$81</f>
        <v>#DIV/0!</v>
      </c>
      <c r="S3547" s="230" t="e">
        <f>S3546/'Summary (banks)'!$S$81</f>
        <v>#DIV/0!</v>
      </c>
      <c r="T3547" s="230" t="e">
        <f>T3546/'Summary (banks)'!$T$81</f>
        <v>#DIV/0!</v>
      </c>
      <c r="U3547" s="230" t="e">
        <f>U3546/'Summary (banks)'!$U$81</f>
        <v>#DIV/0!</v>
      </c>
      <c r="V3547" s="230" t="e">
        <f>V3546/'Summary (banks)'!$V$81</f>
        <v>#DIV/0!</v>
      </c>
      <c r="W3547" s="230" t="e">
        <f>W3546/'Summary (banks)'!$W$81</f>
        <v>#DIV/0!</v>
      </c>
      <c r="X3547" s="230" t="e">
        <f>X3546/'Summary (banks)'!$X$81</f>
        <v>#DIV/0!</v>
      </c>
      <c r="Z3547" s="397"/>
    </row>
    <row r="3548" spans="1:26" s="364" customFormat="1" x14ac:dyDescent="0.25">
      <c r="A3548" s="690"/>
      <c r="B3548" s="688"/>
      <c r="C3548" s="359" t="s">
        <v>446</v>
      </c>
      <c r="D3548" s="363">
        <f>D3546/'Summary (banks)'!$D$84</f>
        <v>0.18788966592427658</v>
      </c>
      <c r="E3548" s="264" t="e">
        <f>E3546/'Summary (banks)'!$E$84</f>
        <v>#DIV/0!</v>
      </c>
      <c r="F3548" s="264">
        <f>F3546/'Summary (banks)'!$F$84</f>
        <v>9.9613256778902551E-2</v>
      </c>
      <c r="G3548" s="264" t="e">
        <f>G3546/'Summary (banks)'!$G$84</f>
        <v>#DIV/0!</v>
      </c>
      <c r="H3548" s="264" t="e">
        <f>H3546/'Summary (banks)'!$H$84</f>
        <v>#DIV/0!</v>
      </c>
      <c r="I3548" s="264">
        <f>I3546/'Summary (banks)'!$I$84</f>
        <v>14.174867315347219</v>
      </c>
      <c r="J3548" s="264" t="e">
        <f>J3546/'Summary (banks)'!$J$84</f>
        <v>#DIV/0!</v>
      </c>
      <c r="K3548" s="264" t="e">
        <f>K3546/'Summary (banks)'!$K$84</f>
        <v>#DIV/0!</v>
      </c>
      <c r="L3548" s="264" t="e">
        <f>L3546/'Summary (banks)'!$L$84</f>
        <v>#DIV/0!</v>
      </c>
      <c r="M3548" s="264" t="e">
        <f>M3546/'Summary (banks)'!$M$84</f>
        <v>#DIV/0!</v>
      </c>
      <c r="N3548" s="264" t="e">
        <f>N3546/'Summary (banks)'!$N$84</f>
        <v>#DIV/0!</v>
      </c>
      <c r="O3548" s="264" t="e">
        <f>O3546/'Summary (banks)'!$O$84</f>
        <v>#DIV/0!</v>
      </c>
      <c r="P3548" s="264" t="e">
        <f>P3546/'Summary (banks)'!$P$84</f>
        <v>#DIV/0!</v>
      </c>
      <c r="Q3548" s="264" t="e">
        <f>Q3546/'Summary (banks)'!$Q$84</f>
        <v>#DIV/0!</v>
      </c>
      <c r="R3548" s="264" t="e">
        <f>R3546/'Summary (banks)'!$R$84</f>
        <v>#DIV/0!</v>
      </c>
      <c r="S3548" s="264" t="e">
        <f>S3546/'Summary (banks)'!$S$84</f>
        <v>#DIV/0!</v>
      </c>
      <c r="T3548" s="264" t="e">
        <f>T3546/'Summary (banks)'!$T$84</f>
        <v>#DIV/0!</v>
      </c>
      <c r="U3548" s="264" t="e">
        <f>U3546/'Summary (banks)'!$U$84</f>
        <v>#DIV/0!</v>
      </c>
      <c r="V3548" s="264" t="e">
        <f>V3546/'Summary (banks)'!$V$84</f>
        <v>#DIV/0!</v>
      </c>
      <c r="W3548" s="264" t="e">
        <f>W3546/'Summary (banks)'!$W$84</f>
        <v>#DIV/0!</v>
      </c>
      <c r="X3548" s="264" t="e">
        <f>X3546/'Summary (banks)'!$X$84</f>
        <v>#DIV/0!</v>
      </c>
      <c r="Y3548" s="360"/>
      <c r="Z3548" s="397"/>
    </row>
    <row r="3549" spans="1:26" s="204" customFormat="1" ht="15.75" thickBot="1" x14ac:dyDescent="0.3">
      <c r="A3549" s="690"/>
      <c r="B3549" s="688"/>
      <c r="C3549" s="372" t="s">
        <v>447</v>
      </c>
      <c r="D3549" s="234">
        <f>D3546/'Summary (banks)'!$D$92</f>
        <v>0.25974746991468162</v>
      </c>
      <c r="E3549" s="230" t="e">
        <f>E3546/'Summary (banks)'!$E$86</f>
        <v>#DIV/0!</v>
      </c>
      <c r="F3549" s="230">
        <f>F3546/'Summary (banks)'!$F$86</f>
        <v>1.7955143844756796E-2</v>
      </c>
      <c r="G3549" s="230" t="e">
        <f>G3546/'Summary (banks)'!$G$86</f>
        <v>#DIV/0!</v>
      </c>
      <c r="H3549" s="230" t="e">
        <f>H3546/'Summary (banks)'!$H$86</f>
        <v>#DIV/0!</v>
      </c>
      <c r="I3549" s="230">
        <f>I3546/'Summary (banks)'!$I$86</f>
        <v>0.70390057302628561</v>
      </c>
      <c r="J3549" s="230" t="e">
        <f>J3546/'Summary (banks)'!$J$86</f>
        <v>#DIV/0!</v>
      </c>
      <c r="K3549" s="230" t="e">
        <f>K3546/'Summary (banks)'!$K$86</f>
        <v>#DIV/0!</v>
      </c>
      <c r="L3549" s="230" t="e">
        <f>L3546/'Summary (banks)'!$L$86</f>
        <v>#DIV/0!</v>
      </c>
      <c r="M3549" s="230" t="e">
        <f>M3546/'Summary (banks)'!$M$86</f>
        <v>#DIV/0!</v>
      </c>
      <c r="N3549" s="230" t="e">
        <f>N3546/'Summary (banks)'!$N$86</f>
        <v>#DIV/0!</v>
      </c>
      <c r="O3549" s="230" t="e">
        <f>O3546/'Summary (banks)'!$O$86</f>
        <v>#DIV/0!</v>
      </c>
      <c r="P3549" s="230" t="e">
        <f>P3546/'Summary (banks)'!$P$86</f>
        <v>#DIV/0!</v>
      </c>
      <c r="Q3549" s="230" t="e">
        <f>Q3546/'Summary (banks)'!$Q$86</f>
        <v>#DIV/0!</v>
      </c>
      <c r="R3549" s="230" t="e">
        <f>R3546/'Summary (banks)'!$R$86</f>
        <v>#DIV/0!</v>
      </c>
      <c r="S3549" s="230" t="e">
        <f>S3546/'Summary (banks)'!$S$86</f>
        <v>#DIV/0!</v>
      </c>
      <c r="T3549" s="230" t="e">
        <f>T3546/'Summary (banks)'!$T$86</f>
        <v>#DIV/0!</v>
      </c>
      <c r="U3549" s="230" t="e">
        <f>U3546/'Summary (banks)'!$U$86</f>
        <v>#DIV/0!</v>
      </c>
      <c r="V3549" s="230" t="e">
        <f>V3546/'Summary (banks)'!$V$86</f>
        <v>#DIV/0!</v>
      </c>
      <c r="W3549" s="230" t="e">
        <f>W3546/'Summary (banks)'!$W$86</f>
        <v>#DIV/0!</v>
      </c>
      <c r="X3549" s="230" t="e">
        <f>X3546/'Summary (banks)'!$X$86</f>
        <v>#DIV/0!</v>
      </c>
      <c r="Z3549" s="397"/>
    </row>
    <row r="3550" spans="1:26" s="230" customFormat="1" ht="15.75" thickBot="1" x14ac:dyDescent="0.3">
      <c r="A3550" s="690"/>
      <c r="B3550" s="688"/>
      <c r="C3550" s="201" t="s">
        <v>498</v>
      </c>
      <c r="D3550" s="201">
        <f t="shared" ref="D3550:X3550" si="278">D3533/D3530</f>
        <v>0.14191492739461684</v>
      </c>
      <c r="E3550" s="201" t="e">
        <f t="shared" si="278"/>
        <v>#DIV/0!</v>
      </c>
      <c r="F3550" s="201">
        <f t="shared" si="278"/>
        <v>6.4935064935064943E-2</v>
      </c>
      <c r="G3550" s="201" t="e">
        <f t="shared" si="278"/>
        <v>#DIV/0!</v>
      </c>
      <c r="H3550" s="201" t="e">
        <f t="shared" si="278"/>
        <v>#DIV/0!</v>
      </c>
      <c r="I3550" s="201">
        <f t="shared" si="278"/>
        <v>0.28571428571428575</v>
      </c>
      <c r="J3550" s="201" t="e">
        <f t="shared" si="278"/>
        <v>#DIV/0!</v>
      </c>
      <c r="K3550" s="201" t="e">
        <f t="shared" si="278"/>
        <v>#DIV/0!</v>
      </c>
      <c r="L3550" s="201" t="e">
        <f t="shared" si="278"/>
        <v>#DIV/0!</v>
      </c>
      <c r="M3550" s="201" t="e">
        <f t="shared" si="278"/>
        <v>#DIV/0!</v>
      </c>
      <c r="N3550" s="201" t="e">
        <f t="shared" si="278"/>
        <v>#DIV/0!</v>
      </c>
      <c r="O3550" s="201" t="e">
        <f t="shared" si="278"/>
        <v>#DIV/0!</v>
      </c>
      <c r="P3550" s="201" t="e">
        <f t="shared" si="278"/>
        <v>#DIV/0!</v>
      </c>
      <c r="Q3550" s="201" t="e">
        <f t="shared" si="278"/>
        <v>#DIV/0!</v>
      </c>
      <c r="R3550" s="201" t="e">
        <f t="shared" si="278"/>
        <v>#DIV/0!</v>
      </c>
      <c r="S3550" s="201" t="e">
        <f t="shared" si="278"/>
        <v>#DIV/0!</v>
      </c>
      <c r="T3550" s="201" t="e">
        <f t="shared" si="278"/>
        <v>#DIV/0!</v>
      </c>
      <c r="U3550" s="201" t="e">
        <f t="shared" si="278"/>
        <v>#DIV/0!</v>
      </c>
      <c r="V3550" s="201" t="e">
        <f t="shared" si="278"/>
        <v>#DIV/0!</v>
      </c>
      <c r="W3550" s="201" t="e">
        <f t="shared" si="278"/>
        <v>#DIV/0!</v>
      </c>
      <c r="X3550" s="201" t="e">
        <f t="shared" si="278"/>
        <v>#DIV/0!</v>
      </c>
      <c r="Y3550" s="201"/>
      <c r="Z3550" s="407"/>
    </row>
    <row r="3551" spans="1:26" s="230" customFormat="1" x14ac:dyDescent="0.25">
      <c r="A3551" s="690"/>
      <c r="B3551" s="688"/>
      <c r="C3551" s="382" t="s">
        <v>445</v>
      </c>
      <c r="D3551" s="230">
        <f>D3550/'Summary (banks)'!$D$94</f>
        <v>0.73487275617557324</v>
      </c>
      <c r="E3551" s="230" t="e">
        <f>E3550/'Summary (banks)'!$E$94</f>
        <v>#DIV/0!</v>
      </c>
      <c r="F3551" s="230">
        <f>F3550/'Summary (banks)'!$F$94</f>
        <v>0.52588433665781731</v>
      </c>
      <c r="G3551" s="230" t="e">
        <f>G3550/'Summary (banks)'!$G$94</f>
        <v>#DIV/0!</v>
      </c>
      <c r="H3551" s="230" t="e">
        <f>H3550/'Summary (banks)'!$H$94</f>
        <v>#DIV/0!</v>
      </c>
      <c r="I3551" s="230">
        <f>I3550/'Summary (banks)'!$I$94</f>
        <v>-2.8682112372197723</v>
      </c>
      <c r="J3551" s="230" t="e">
        <f>J3550/'Summary (banks)'!$J$94</f>
        <v>#DIV/0!</v>
      </c>
      <c r="K3551" s="230" t="e">
        <f>K3550/'Summary (banks)'!$K$94</f>
        <v>#DIV/0!</v>
      </c>
      <c r="L3551" s="230" t="e">
        <f>L3550/'Summary (banks)'!$L$94</f>
        <v>#DIV/0!</v>
      </c>
      <c r="M3551" s="230" t="e">
        <f>M3550/'Summary (banks)'!$M$94</f>
        <v>#DIV/0!</v>
      </c>
      <c r="N3551" s="230" t="e">
        <f>N3550/'Summary (banks)'!$N$94</f>
        <v>#DIV/0!</v>
      </c>
      <c r="O3551" s="230" t="e">
        <f>O3550/'Summary (banks)'!$O$94</f>
        <v>#DIV/0!</v>
      </c>
      <c r="P3551" s="230" t="e">
        <f>P3550/'Summary (banks)'!$P$94</f>
        <v>#DIV/0!</v>
      </c>
      <c r="Q3551" s="230" t="e">
        <f>Q3550/'Summary (banks)'!$Q$94</f>
        <v>#DIV/0!</v>
      </c>
      <c r="R3551" s="230" t="e">
        <f>R3550/'Summary (banks)'!$R$94</f>
        <v>#DIV/0!</v>
      </c>
      <c r="S3551" s="230" t="e">
        <f>S3550/'Summary (banks)'!$S$94</f>
        <v>#DIV/0!</v>
      </c>
      <c r="T3551" s="230" t="e">
        <f>T3550/'Summary (banks)'!$T$94</f>
        <v>#DIV/0!</v>
      </c>
      <c r="U3551" s="230" t="e">
        <f>U3550/'Summary (banks)'!$U$94</f>
        <v>#DIV/0!</v>
      </c>
      <c r="V3551" s="230" t="e">
        <f>V3550/'Summary (banks)'!$V$94</f>
        <v>#DIV/0!</v>
      </c>
      <c r="W3551" s="230" t="e">
        <f>W3550/'Summary (banks)'!$W$94</f>
        <v>#DIV/0!</v>
      </c>
      <c r="X3551" s="230" t="e">
        <f>X3550/'Summary (banks)'!$X$94</f>
        <v>#DIV/0!</v>
      </c>
      <c r="Z3551" s="399"/>
    </row>
    <row r="3552" spans="1:26" s="386" customFormat="1" x14ac:dyDescent="0.25">
      <c r="A3552" s="690"/>
      <c r="B3552" s="688"/>
      <c r="C3552" s="383" t="s">
        <v>446</v>
      </c>
      <c r="D3552" s="264">
        <f>D3550/'Summary (banks)'!$D$97</f>
        <v>0.53750152287687947</v>
      </c>
      <c r="E3552" s="264" t="e">
        <f>E3550/'Summary (banks)'!$E$97</f>
        <v>#DIV/0!</v>
      </c>
      <c r="F3552" s="264">
        <f>F3550/'Summary (banks)'!$F$97</f>
        <v>0.39083768465211743</v>
      </c>
      <c r="G3552" s="264" t="e">
        <f>G3550/'Summary (banks)'!$G$97</f>
        <v>#DIV/0!</v>
      </c>
      <c r="H3552" s="264" t="e">
        <f>H3550/'Summary (banks)'!$H$97</f>
        <v>#DIV/0!</v>
      </c>
      <c r="I3552" s="264">
        <f>I3550/'Summary (banks)'!$I$97</f>
        <v>11.516917293233105</v>
      </c>
      <c r="J3552" s="264" t="e">
        <f>J3550/'Summary (banks)'!$J$97</f>
        <v>#DIV/0!</v>
      </c>
      <c r="K3552" s="264" t="e">
        <f>K3550/'Summary (banks)'!$K$97</f>
        <v>#DIV/0!</v>
      </c>
      <c r="L3552" s="264" t="e">
        <f>L3550/'Summary (banks)'!$L$97</f>
        <v>#DIV/0!</v>
      </c>
      <c r="M3552" s="264" t="e">
        <f>M3550/'Summary (banks)'!$M$97</f>
        <v>#DIV/0!</v>
      </c>
      <c r="N3552" s="264" t="e">
        <f>N3550/'Summary (banks)'!$N$97</f>
        <v>#DIV/0!</v>
      </c>
      <c r="O3552" s="264" t="e">
        <f>O3550/'Summary (banks)'!$O$97</f>
        <v>#DIV/0!</v>
      </c>
      <c r="P3552" s="264" t="e">
        <f>P3550/'Summary (banks)'!$P$97</f>
        <v>#DIV/0!</v>
      </c>
      <c r="Q3552" s="264" t="e">
        <f>Q3550/'Summary (banks)'!$Q$97</f>
        <v>#DIV/0!</v>
      </c>
      <c r="R3552" s="264" t="e">
        <f>R3550/'Summary (banks)'!$R$97</f>
        <v>#DIV/0!</v>
      </c>
      <c r="S3552" s="264" t="e">
        <f>S3550/'Summary (banks)'!$S$97</f>
        <v>#DIV/0!</v>
      </c>
      <c r="T3552" s="264" t="e">
        <f>T3550/'Summary (banks)'!$T$97</f>
        <v>#DIV/0!</v>
      </c>
      <c r="U3552" s="264" t="e">
        <f>U3550/'Summary (banks)'!$U$97</f>
        <v>#DIV/0!</v>
      </c>
      <c r="V3552" s="264" t="e">
        <f>V3550/'Summary (banks)'!$V$97</f>
        <v>#DIV/0!</v>
      </c>
      <c r="W3552" s="264" t="e">
        <f>W3550/'Summary (banks)'!$W$97</f>
        <v>#DIV/0!</v>
      </c>
      <c r="X3552" s="264" t="e">
        <f>X3550/'Summary (banks)'!$X$97</f>
        <v>#DIV/0!</v>
      </c>
      <c r="Y3552" s="264"/>
      <c r="Z3552" s="399"/>
    </row>
    <row r="3553" spans="1:26" s="230" customFormat="1" x14ac:dyDescent="0.25">
      <c r="A3553" s="690"/>
      <c r="B3553" s="688"/>
      <c r="C3553" s="385" t="s">
        <v>447</v>
      </c>
      <c r="D3553" s="230">
        <f>D3550/'Summary (banks)'!$D$105</f>
        <v>0.65414499783473479</v>
      </c>
      <c r="E3553" s="230" t="e">
        <f>E3550/'Summary (banks)'!$E$99</f>
        <v>#DIV/0!</v>
      </c>
      <c r="F3553" s="230">
        <f>F3550/'Summary (banks)'!$F$99</f>
        <v>0.15995872033023736</v>
      </c>
      <c r="G3553" s="230" t="e">
        <f>G3550/'Summary (banks)'!$G$99</f>
        <v>#DIV/0!</v>
      </c>
      <c r="H3553" s="230" t="e">
        <f>H3550/'Summary (banks)'!$H$99</f>
        <v>#DIV/0!</v>
      </c>
      <c r="I3553" s="230">
        <f>I3550/'Summary (banks)'!$I$99</f>
        <v>1.5437451031600942</v>
      </c>
      <c r="J3553" s="230" t="e">
        <f>J3550/'Summary (banks)'!$J$99</f>
        <v>#DIV/0!</v>
      </c>
      <c r="K3553" s="230" t="e">
        <f>K3550/'Summary (banks)'!$K$99</f>
        <v>#DIV/0!</v>
      </c>
      <c r="L3553" s="230" t="e">
        <f>L3550/'Summary (banks)'!$L$99</f>
        <v>#DIV/0!</v>
      </c>
      <c r="M3553" s="230" t="e">
        <f>M3550/'Summary (banks)'!$M$99</f>
        <v>#DIV/0!</v>
      </c>
      <c r="N3553" s="230" t="e">
        <f>N3550/'Summary (banks)'!$N$99</f>
        <v>#DIV/0!</v>
      </c>
      <c r="O3553" s="230" t="e">
        <f>O3550/'Summary (banks)'!$O$99</f>
        <v>#DIV/0!</v>
      </c>
      <c r="P3553" s="230" t="e">
        <f>P3550/'Summary (banks)'!$P$99</f>
        <v>#DIV/0!</v>
      </c>
      <c r="Q3553" s="230" t="e">
        <f>Q3550/'Summary (banks)'!$Q$99</f>
        <v>#DIV/0!</v>
      </c>
      <c r="R3553" s="230" t="e">
        <f>R3550/'Summary (banks)'!$R$99</f>
        <v>#DIV/0!</v>
      </c>
      <c r="S3553" s="230" t="e">
        <f>S3550/'Summary (banks)'!$S$99</f>
        <v>#DIV/0!</v>
      </c>
      <c r="T3553" s="230" t="e">
        <f>T3550/'Summary (banks)'!$T$99</f>
        <v>#DIV/0!</v>
      </c>
      <c r="U3553" s="230" t="e">
        <f>U3550/'Summary (banks)'!$U$99</f>
        <v>#DIV/0!</v>
      </c>
      <c r="V3553" s="230" t="e">
        <f>V3550/'Summary (banks)'!$V$99</f>
        <v>#DIV/0!</v>
      </c>
      <c r="W3553" s="230" t="e">
        <f>W3550/'Summary (banks)'!$W$99</f>
        <v>#DIV/0!</v>
      </c>
      <c r="X3553" s="230" t="e">
        <f>X3550/'Summary (banks)'!$X$99</f>
        <v>#DIV/0!</v>
      </c>
      <c r="Z3553" s="399"/>
    </row>
    <row r="3554" spans="1:26" s="51" customFormat="1" ht="15.75" thickBot="1" x14ac:dyDescent="0.3">
      <c r="A3554" s="422"/>
      <c r="B3554" s="423"/>
      <c r="C3554" s="424"/>
      <c r="D3554" s="425"/>
      <c r="E3554" s="426"/>
      <c r="F3554" s="426"/>
      <c r="G3554" s="426"/>
      <c r="H3554" s="426"/>
      <c r="I3554" s="426"/>
      <c r="J3554" s="426"/>
      <c r="K3554" s="426"/>
      <c r="L3554" s="426"/>
      <c r="M3554" s="426"/>
      <c r="N3554" s="426"/>
      <c r="O3554" s="426"/>
      <c r="P3554" s="426"/>
      <c r="Q3554" s="426"/>
      <c r="R3554" s="426"/>
      <c r="S3554" s="426"/>
      <c r="T3554" s="426"/>
      <c r="U3554" s="426"/>
      <c r="V3554" s="426"/>
      <c r="W3554" s="426"/>
      <c r="X3554" s="426"/>
      <c r="Y3554" s="97"/>
      <c r="Z3554" s="97"/>
    </row>
    <row r="3555" spans="1:26" s="204" customFormat="1" ht="15.75" thickBot="1" x14ac:dyDescent="0.3">
      <c r="A3555" s="682" t="s">
        <v>480</v>
      </c>
      <c r="B3555" s="684" t="s">
        <v>331</v>
      </c>
      <c r="C3555" s="188" t="s">
        <v>2</v>
      </c>
      <c r="D3555" s="203">
        <f>SUM(E3555:X3555)</f>
        <v>1058.6075819999999</v>
      </c>
      <c r="E3555" s="203">
        <f>HSBC!C54</f>
        <v>375.96719999999999</v>
      </c>
      <c r="F3555" s="203"/>
      <c r="G3555" s="203">
        <f>RBS!C45</f>
        <v>1.377982</v>
      </c>
      <c r="H3555" s="203"/>
      <c r="I3555" s="203">
        <f>'Standard Chartered'!C57</f>
        <v>373.26239999999996</v>
      </c>
      <c r="J3555" s="188">
        <f>'BNP Paribas'!C63</f>
        <v>138</v>
      </c>
      <c r="K3555" s="188">
        <f>'Crédit Agricole'!C43</f>
        <v>26</v>
      </c>
      <c r="L3555" s="188">
        <f>'Société Générale'!C76</f>
        <v>18</v>
      </c>
      <c r="M3555" s="188">
        <f>'BPCE group'!C57</f>
        <v>2</v>
      </c>
      <c r="N3555" s="188"/>
      <c r="O3555" s="188">
        <f>'Deutsche Bank'!C56</f>
        <v>101</v>
      </c>
      <c r="P3555" s="188"/>
      <c r="Q3555" s="188"/>
      <c r="R3555" s="188">
        <f>ING!E36</f>
        <v>23</v>
      </c>
      <c r="S3555" s="188"/>
      <c r="T3555" s="188"/>
      <c r="U3555" s="188"/>
      <c r="V3555" s="188"/>
      <c r="W3555" s="188"/>
      <c r="X3555" s="188"/>
      <c r="Y3555" s="188"/>
      <c r="Z3555" s="404"/>
    </row>
    <row r="3556" spans="1:26" s="23" customFormat="1" x14ac:dyDescent="0.25">
      <c r="A3556" s="683"/>
      <c r="B3556" s="685"/>
      <c r="C3556" s="189" t="s">
        <v>333</v>
      </c>
      <c r="D3556" s="230">
        <f>D3555/'Summary (banks)'!$D$3</f>
        <v>2.1674682172563406E-3</v>
      </c>
      <c r="E3556" s="230">
        <f>E3555/'Summary (banks)'!$E$3</f>
        <v>6.97324414715719E-3</v>
      </c>
      <c r="F3556" s="230">
        <f>F3555/'Summary (banks)'!$F$3</f>
        <v>0</v>
      </c>
      <c r="G3556" s="230">
        <f>G3555/'Summary (banks)'!$G$3</f>
        <v>7.7381412984601103E-5</v>
      </c>
      <c r="H3556" s="230">
        <f>H3555/'Summary (banks)'!$H$3</f>
        <v>0</v>
      </c>
      <c r="I3556" s="230">
        <f>I3555/'Summary (banks)'!$I$3</f>
        <v>2.7078291582183268E-2</v>
      </c>
      <c r="J3556" s="230">
        <f>J3555/'Summary (banks)'!$J$3</f>
        <v>3.213936373375565E-3</v>
      </c>
      <c r="K3556" s="230">
        <f>K3555/'Summary (banks)'!$K$3</f>
        <v>8.0182569542959351E-4</v>
      </c>
      <c r="L3556" s="230">
        <f>L3555/'Summary (banks)'!$L$3</f>
        <v>7.0194595016183749E-4</v>
      </c>
      <c r="M3556" s="230">
        <f>M3555/'Summary (banks)'!$M$3</f>
        <v>8.3808246731478382E-5</v>
      </c>
      <c r="N3556" s="230">
        <f>N3555/'Summary (banks)'!$N$3</f>
        <v>0</v>
      </c>
      <c r="O3556" s="230">
        <f>O3555/'Summary (banks)'!$O$3</f>
        <v>2.9125933615941403E-3</v>
      </c>
      <c r="P3556" s="230">
        <f>P3555/'Summary (banks)'!$P$3</f>
        <v>0</v>
      </c>
      <c r="Q3556" s="230">
        <f>Q3555/'Summary (banks)'!$Q$3</f>
        <v>0</v>
      </c>
      <c r="R3556" s="230">
        <f>R3555/'Summary (banks)'!$R$3</f>
        <v>1.347393087287639E-3</v>
      </c>
      <c r="S3556" s="230">
        <f>S3555/'Summary (banks)'!$S$3</f>
        <v>0</v>
      </c>
      <c r="T3556" s="230">
        <f>T3555/'Summary (banks)'!$T$3</f>
        <v>0</v>
      </c>
      <c r="U3556" s="230">
        <f>U3555/'Summary (banks)'!$U$3</f>
        <v>0</v>
      </c>
      <c r="V3556" s="230">
        <f>V3555/'Summary (banks)'!$V$3</f>
        <v>0</v>
      </c>
      <c r="W3556" s="230">
        <f>W3555/'Summary (banks)'!$W$3</f>
        <v>0</v>
      </c>
      <c r="X3556" s="230">
        <f>X3555/'Summary (banks)'!$X$3</f>
        <v>0</v>
      </c>
      <c r="Y3556" s="204"/>
      <c r="Z3556" s="397"/>
    </row>
    <row r="3557" spans="1:26" s="360" customFormat="1" ht="15.75" thickBot="1" x14ac:dyDescent="0.3">
      <c r="A3557" s="683"/>
      <c r="B3557" s="685"/>
      <c r="C3557" s="359" t="s">
        <v>334</v>
      </c>
      <c r="D3557" s="264">
        <f>D3555/'Summary (banks)'!$D$7</f>
        <v>4.1293933708632232E-3</v>
      </c>
      <c r="E3557" s="264">
        <f>E3555/'Summary (banks)'!$E$7</f>
        <v>9.3261467582134942E-3</v>
      </c>
      <c r="F3557" s="264">
        <f>F3555/'Summary (banks)'!$F$7</f>
        <v>0</v>
      </c>
      <c r="G3557" s="264">
        <f>G3555/'Summary (banks)'!$G$7</f>
        <v>5.2083333333333333E-4</v>
      </c>
      <c r="H3557" s="264">
        <f>H3555/'Summary (banks)'!$H$7</f>
        <v>0</v>
      </c>
      <c r="I3557" s="264">
        <f>I3555/'Summary (banks)'!$I$7</f>
        <v>3.3784886567651377E-2</v>
      </c>
      <c r="J3557" s="264">
        <f>J3555/'Summary (banks)'!$J$7</f>
        <v>4.8196137324066635E-3</v>
      </c>
      <c r="K3557" s="264">
        <f>K3555/'Summary (banks)'!$K$7</f>
        <v>2.9342060715494864E-3</v>
      </c>
      <c r="L3557" s="264">
        <f>L3555/'Summary (banks)'!$L$7</f>
        <v>1.3288055514543038E-3</v>
      </c>
      <c r="M3557" s="264">
        <f>M3555/'Summary (banks)'!$M$7</f>
        <v>4.2140750105351877E-4</v>
      </c>
      <c r="N3557" s="264">
        <f>N3555/'Summary (banks)'!$N$7</f>
        <v>0</v>
      </c>
      <c r="O3557" s="264">
        <f>O3555/'Summary (banks)'!$O$7</f>
        <v>4.1792526999627592E-3</v>
      </c>
      <c r="P3557" s="264">
        <f>P3555/'Summary (banks)'!$P$7</f>
        <v>0</v>
      </c>
      <c r="Q3557" s="264">
        <f>Q3555/'Summary (banks)'!$Q$7</f>
        <v>0</v>
      </c>
      <c r="R3557" s="264">
        <f>R3555/'Summary (banks)'!$R$7</f>
        <v>1.9725557461406518E-3</v>
      </c>
      <c r="S3557" s="264">
        <f>S3555/'Summary (banks)'!$S$7</f>
        <v>0</v>
      </c>
      <c r="T3557" s="264">
        <f>T3555/'Summary (banks)'!$T$7</f>
        <v>0</v>
      </c>
      <c r="U3557" s="264">
        <f>U3555/'Summary (banks)'!$U$7</f>
        <v>0</v>
      </c>
      <c r="V3557" s="264">
        <f>V3555/'Summary (banks)'!$V$7</f>
        <v>0</v>
      </c>
      <c r="W3557" s="264">
        <f>W3555/'Summary (banks)'!$W$7</f>
        <v>0</v>
      </c>
      <c r="X3557" s="264">
        <f>X3555/'Summary (banks)'!$X$7</f>
        <v>0</v>
      </c>
      <c r="Z3557" s="397"/>
    </row>
    <row r="3558" spans="1:26" s="204" customFormat="1" ht="15.75" thickBot="1" x14ac:dyDescent="0.3">
      <c r="A3558" s="683"/>
      <c r="B3558" s="685"/>
      <c r="C3558" s="188" t="s">
        <v>6</v>
      </c>
      <c r="D3558" s="203">
        <f>SUM(E3558:X3558)</f>
        <v>24.970271999999966</v>
      </c>
      <c r="E3558" s="203">
        <f>HSBC!E54</f>
        <v>139.74799999999999</v>
      </c>
      <c r="F3558" s="203"/>
      <c r="G3558" s="203">
        <f>RBS!E45</f>
        <v>-5.5119280000000002</v>
      </c>
      <c r="H3558" s="203"/>
      <c r="I3558" s="203">
        <f>'Standard Chartered'!E57</f>
        <v>-268.67680000000001</v>
      </c>
      <c r="J3558" s="188">
        <f>'BNP Paribas'!E63</f>
        <v>68</v>
      </c>
      <c r="K3558" s="188">
        <f>'Crédit Agricole'!E43</f>
        <v>11</v>
      </c>
      <c r="L3558" s="188">
        <f>'Société Générale'!E76</f>
        <v>7</v>
      </c>
      <c r="M3558" s="188">
        <f>'BPCE group'!E57</f>
        <v>1</v>
      </c>
      <c r="N3558" s="188"/>
      <c r="O3558" s="188">
        <f>'Deutsche Bank'!E56</f>
        <v>57</v>
      </c>
      <c r="P3558" s="188"/>
      <c r="Q3558" s="188"/>
      <c r="R3558" s="188">
        <f>ING!G36</f>
        <v>12</v>
      </c>
      <c r="S3558" s="188"/>
      <c r="T3558" s="188">
        <f>Unicredit!F173</f>
        <v>3.411</v>
      </c>
      <c r="U3558" s="188"/>
      <c r="V3558" s="188"/>
      <c r="W3558" s="188"/>
      <c r="X3558" s="188"/>
      <c r="Y3558" s="188"/>
      <c r="Z3558" s="404"/>
    </row>
    <row r="3559" spans="1:26" s="23" customFormat="1" x14ac:dyDescent="0.25">
      <c r="A3559" s="683"/>
      <c r="B3559" s="685"/>
      <c r="C3559" s="189" t="s">
        <v>335</v>
      </c>
      <c r="D3559" s="230">
        <f>D3558/'Summary (banks)'!$D$29</f>
        <v>2.6474336135156923E-4</v>
      </c>
      <c r="E3559" s="230">
        <f>E3558/'Summary (banks)'!$E$29</f>
        <v>8.2154025547251808E-3</v>
      </c>
      <c r="F3559" s="230">
        <f>F3558/'Summary (banks)'!$F$29</f>
        <v>0</v>
      </c>
      <c r="G3559" s="230">
        <f>G3558/'Summary (banks)'!$G$29</f>
        <v>1.4798372179060304E-3</v>
      </c>
      <c r="H3559" s="230">
        <f>H3558/'Summary (banks)'!$H$29</f>
        <v>0</v>
      </c>
      <c r="I3559" s="230">
        <f>I3558/'Summary (banks)'!$I$29</f>
        <v>0.19566644780039391</v>
      </c>
      <c r="J3559" s="230">
        <f>J3558/'Summary (banks)'!$J$29</f>
        <v>6.9458631256384068E-3</v>
      </c>
      <c r="K3559" s="230">
        <f>K3558/'Summary (banks)'!$K$29</f>
        <v>1.2440624293146346E-3</v>
      </c>
      <c r="L3559" s="230">
        <f>L3558/'Summary (banks)'!$L$29</f>
        <v>1.145475372279496E-3</v>
      </c>
      <c r="M3559" s="230">
        <f>M3558/'Summary (banks)'!$M$29</f>
        <v>1.5142337976983646E-4</v>
      </c>
      <c r="N3559" s="230">
        <f>N3558/'Summary (banks)'!$N$29</f>
        <v>0</v>
      </c>
      <c r="O3559" s="230">
        <f>O3558/'Summary (banks)'!$O$29</f>
        <v>-1.1404561824729893E-2</v>
      </c>
      <c r="P3559" s="230">
        <f>P3558/'Summary (banks)'!$P$29</f>
        <v>0</v>
      </c>
      <c r="Q3559" s="230">
        <f>Q3558/'Summary (banks)'!$Q$29</f>
        <v>0</v>
      </c>
      <c r="R3559" s="230">
        <f>R3558/'Summary (banks)'!$R$29</f>
        <v>1.8709073900841909E-3</v>
      </c>
      <c r="S3559" s="230">
        <f>S3558/'Summary (banks)'!$S$29</f>
        <v>0</v>
      </c>
      <c r="T3559" s="230">
        <f>T3558/'Summary (banks)'!$T$29</f>
        <v>1.6017152581339531E-3</v>
      </c>
      <c r="U3559" s="230">
        <f>U3558/'Summary (banks)'!$U$29</f>
        <v>0</v>
      </c>
      <c r="V3559" s="230">
        <f>V3558/'Summary (banks)'!$V$29</f>
        <v>0</v>
      </c>
      <c r="W3559" s="230">
        <f>W3558/'Summary (banks)'!$W$29</f>
        <v>0</v>
      </c>
      <c r="X3559" s="230">
        <f>X3558/'Summary (banks)'!$X$29</f>
        <v>0</v>
      </c>
      <c r="Y3559" s="204"/>
      <c r="Z3559" s="397"/>
    </row>
    <row r="3560" spans="1:26" s="360" customFormat="1" ht="15.75" thickBot="1" x14ac:dyDescent="0.3">
      <c r="A3560" s="683"/>
      <c r="B3560" s="685"/>
      <c r="C3560" s="359" t="s">
        <v>336</v>
      </c>
      <c r="D3560" s="264">
        <f>D3558/'Summary (banks)'!$D$33</f>
        <v>3.6891485983336935E-4</v>
      </c>
      <c r="E3560" s="264">
        <f>E3558/'Summary (banks)'!$E$33</f>
        <v>7.9896907216494839E-3</v>
      </c>
      <c r="F3560" s="264">
        <f>F3558/'Summary (banks)'!$F$33</f>
        <v>0</v>
      </c>
      <c r="G3560" s="264">
        <f>G3558/'Summary (banks)'!$G$33</f>
        <v>1.6771488469601676E-3</v>
      </c>
      <c r="H3560" s="264">
        <f>H3558/'Summary (banks)'!$H$33</f>
        <v>0</v>
      </c>
      <c r="I3560" s="264">
        <f>I3558/'Summary (banks)'!$I$33</f>
        <v>-0.98026315789473883</v>
      </c>
      <c r="J3560" s="264">
        <f>J3558/'Summary (banks)'!$J$33</f>
        <v>8.6679413639260683E-3</v>
      </c>
      <c r="K3560" s="264">
        <f>K3558/'Summary (banks)'!$K$33</f>
        <v>4.401760704281713E-3</v>
      </c>
      <c r="L3560" s="264">
        <f>L3558/'Summary (banks)'!$L$33</f>
        <v>1.5702108568864963E-3</v>
      </c>
      <c r="M3560" s="264">
        <f>M3558/'Summary (banks)'!$M$33</f>
        <v>5.7903879559930511E-4</v>
      </c>
      <c r="N3560" s="264">
        <f>N3558/'Summary (banks)'!$N$33</f>
        <v>0</v>
      </c>
      <c r="O3560" s="264">
        <f>O3558/'Summary (banks)'!$O$33</f>
        <v>-7.5898801597869506E-2</v>
      </c>
      <c r="P3560" s="264">
        <f>P3558/'Summary (banks)'!$P$33</f>
        <v>0</v>
      </c>
      <c r="Q3560" s="264">
        <f>Q3558/'Summary (banks)'!$Q$33</f>
        <v>0</v>
      </c>
      <c r="R3560" s="264">
        <f>R3558/'Summary (banks)'!$R$33</f>
        <v>2.2408963585434172E-3</v>
      </c>
      <c r="S3560" s="264">
        <f>S3558/'Summary (banks)'!$S$33</f>
        <v>0</v>
      </c>
      <c r="T3560" s="264">
        <f>T3558/'Summary (banks)'!$T$33</f>
        <v>1.216284736856744E-3</v>
      </c>
      <c r="U3560" s="264">
        <f>U3558/'Summary (banks)'!$U$33</f>
        <v>0</v>
      </c>
      <c r="V3560" s="264">
        <f>V3558/'Summary (banks)'!$V$33</f>
        <v>0</v>
      </c>
      <c r="W3560" s="264">
        <f>W3558/'Summary (banks)'!$W$33</f>
        <v>0</v>
      </c>
      <c r="X3560" s="264">
        <f>X3558/'Summary (banks)'!$X$33</f>
        <v>0</v>
      </c>
      <c r="Z3560" s="397"/>
    </row>
    <row r="3561" spans="1:26" s="204" customFormat="1" ht="15.75" thickBot="1" x14ac:dyDescent="0.3">
      <c r="A3561" s="683"/>
      <c r="B3561" s="685"/>
      <c r="C3561" s="188" t="s">
        <v>400</v>
      </c>
      <c r="D3561" s="203">
        <f>SUM(E3561:X3561)</f>
        <v>44.500999999999998</v>
      </c>
      <c r="E3561" s="203">
        <f>HSBC!F54</f>
        <v>24.3432</v>
      </c>
      <c r="F3561" s="203"/>
      <c r="G3561" s="203">
        <f>RBS!F45</f>
        <v>0</v>
      </c>
      <c r="H3561" s="203"/>
      <c r="I3561" s="203">
        <f>'Standard Chartered'!F57</f>
        <v>7.2127999999999997</v>
      </c>
      <c r="J3561" s="188">
        <f>'BNP Paribas'!F63</f>
        <v>4</v>
      </c>
      <c r="K3561" s="188">
        <f>'Crédit Agricole'!F43</f>
        <v>2</v>
      </c>
      <c r="L3561" s="188">
        <f>'Société Générale'!F76</f>
        <v>1</v>
      </c>
      <c r="M3561" s="188">
        <f>'BPCE group'!F57</f>
        <v>0</v>
      </c>
      <c r="N3561" s="188"/>
      <c r="O3561" s="188">
        <f>'Deutsche Bank'!F56</f>
        <v>4</v>
      </c>
      <c r="P3561" s="188"/>
      <c r="Q3561" s="188"/>
      <c r="R3561" s="188">
        <f>ING!H36</f>
        <v>1</v>
      </c>
      <c r="S3561" s="188"/>
      <c r="T3561" s="188">
        <f>Unicredit!G173</f>
        <v>0.94499999999999995</v>
      </c>
      <c r="U3561" s="188"/>
      <c r="V3561" s="188"/>
      <c r="W3561" s="188"/>
      <c r="X3561" s="188"/>
      <c r="Y3561" s="188"/>
      <c r="Z3561" s="404"/>
    </row>
    <row r="3562" spans="1:26" s="23" customFormat="1" x14ac:dyDescent="0.25">
      <c r="A3562" s="683"/>
      <c r="B3562" s="685"/>
      <c r="C3562" s="189" t="s">
        <v>401</v>
      </c>
      <c r="D3562" s="230">
        <f>D3561/'Summary (banks)'!$D$42</f>
        <v>1.5951674990313715E-3</v>
      </c>
      <c r="E3562" s="230">
        <f>E3561/'Summary (banks)'!$E$42</f>
        <v>8.0237741456166429E-3</v>
      </c>
      <c r="F3562" s="230">
        <f>F3561/'Summary (banks)'!$F$42</f>
        <v>0</v>
      </c>
      <c r="G3562" s="230">
        <f>G3561/'Summary (banks)'!$G$42</f>
        <v>0</v>
      </c>
      <c r="H3562" s="230">
        <f>H3561/'Summary (banks)'!$H$42</f>
        <v>0</v>
      </c>
      <c r="I3562" s="230">
        <f>I3561/'Summary (banks)'!$I$42</f>
        <v>6.9504778453518675E-3</v>
      </c>
      <c r="J3562" s="230">
        <f>J3561/'Summary (banks)'!$J$42</f>
        <v>1.1994002998500749E-3</v>
      </c>
      <c r="K3562" s="230">
        <f>K3561/'Summary (banks)'!$K$42</f>
        <v>6.6889632107023408E-4</v>
      </c>
      <c r="L3562" s="230">
        <f>L3561/'Summary (banks)'!$L$42</f>
        <v>5.8411214953271024E-4</v>
      </c>
      <c r="M3562" s="230">
        <f>M3561/'Summary (banks)'!$M$42</f>
        <v>0</v>
      </c>
      <c r="N3562" s="230">
        <f>N3561/'Summary (banks)'!$N$42</f>
        <v>0</v>
      </c>
      <c r="O3562" s="230">
        <f>O3561/'Summary (banks)'!$O$42</f>
        <v>4.7449584816132862E-3</v>
      </c>
      <c r="P3562" s="230">
        <f>P3561/'Summary (banks)'!$P$42</f>
        <v>0</v>
      </c>
      <c r="Q3562" s="230">
        <f>Q3561/'Summary (banks)'!$Q$42</f>
        <v>0</v>
      </c>
      <c r="R3562" s="230">
        <f>R3561/'Summary (banks)'!$R$42</f>
        <v>5.941770647653001E-4</v>
      </c>
      <c r="S3562" s="230">
        <f>S3561/'Summary (banks)'!$S$42</f>
        <v>0</v>
      </c>
      <c r="T3562" s="230">
        <f>T3561/'Summary (banks)'!$T$42</f>
        <v>1.1329033495576277E-2</v>
      </c>
      <c r="U3562" s="230">
        <f>U3561/'Summary (banks)'!$U$42</f>
        <v>0</v>
      </c>
      <c r="V3562" s="230">
        <f>V3561/'Summary (banks)'!$V$42</f>
        <v>0</v>
      </c>
      <c r="W3562" s="230">
        <f>W3561/'Summary (banks)'!$W$42</f>
        <v>0</v>
      </c>
      <c r="X3562" s="230">
        <f>X3561/'Summary (banks)'!$X$42</f>
        <v>0</v>
      </c>
      <c r="Y3562" s="204"/>
      <c r="Z3562" s="397"/>
    </row>
    <row r="3563" spans="1:26" s="360" customFormat="1" ht="15.75" thickBot="1" x14ac:dyDescent="0.3">
      <c r="A3563" s="683"/>
      <c r="B3563" s="685"/>
      <c r="C3563" s="359" t="s">
        <v>402</v>
      </c>
      <c r="D3563" s="264">
        <f>D3561/'Summary (banks)'!$D$46</f>
        <v>2.3878877122167699E-3</v>
      </c>
      <c r="E3563" s="264">
        <f>E3561/'Summary (banks)'!$E$46</f>
        <v>8.3307621104597353E-3</v>
      </c>
      <c r="F3563" s="264">
        <f>F3561/'Summary (banks)'!$F$46</f>
        <v>0</v>
      </c>
      <c r="G3563" s="264">
        <f>G3561/'Summary (banks)'!$G$46</f>
        <v>0</v>
      </c>
      <c r="H3563" s="264">
        <f>H3561/'Summary (banks)'!$H$46</f>
        <v>0</v>
      </c>
      <c r="I3563" s="264">
        <f>I3561/'Summary (banks)'!$I$46</f>
        <v>6.8610634648370496E-3</v>
      </c>
      <c r="J3563" s="264">
        <f>J3561/'Summary (banks)'!$J$46</f>
        <v>1.8544274455261937E-3</v>
      </c>
      <c r="K3563" s="264">
        <f>K3561/'Summary (banks)'!$K$46</f>
        <v>2.828854314002829E-3</v>
      </c>
      <c r="L3563" s="264">
        <f>L3561/'Summary (banks)'!$L$46</f>
        <v>8.8339222614840988E-4</v>
      </c>
      <c r="M3563" s="264">
        <f>M3561/'Summary (banks)'!$M$46</f>
        <v>0</v>
      </c>
      <c r="N3563" s="264">
        <f>N3561/'Summary (banks)'!$N$46</f>
        <v>0</v>
      </c>
      <c r="O3563" s="264">
        <f>O3561/'Summary (banks)'!$O$46</f>
        <v>3.1974420463629096E-3</v>
      </c>
      <c r="P3563" s="264">
        <f>P3561/'Summary (banks)'!$P$46</f>
        <v>0</v>
      </c>
      <c r="Q3563" s="264">
        <f>Q3561/'Summary (banks)'!$Q$46</f>
        <v>0</v>
      </c>
      <c r="R3563" s="264">
        <f>R3561/'Summary (banks)'!$R$46</f>
        <v>7.874015748031496E-4</v>
      </c>
      <c r="S3563" s="264">
        <f>S3561/'Summary (banks)'!$S$46</f>
        <v>0</v>
      </c>
      <c r="T3563" s="264">
        <f>T3561/'Summary (banks)'!$T$46</f>
        <v>4.2084543171170526E-3</v>
      </c>
      <c r="U3563" s="264">
        <f>U3561/'Summary (banks)'!$U$46</f>
        <v>0</v>
      </c>
      <c r="V3563" s="264">
        <f>V3561/'Summary (banks)'!$V$46</f>
        <v>0</v>
      </c>
      <c r="W3563" s="264">
        <f>W3561/'Summary (banks)'!$W$46</f>
        <v>0</v>
      </c>
      <c r="X3563" s="264">
        <f>X3561/'Summary (banks)'!$X$46</f>
        <v>0</v>
      </c>
      <c r="Z3563" s="397"/>
    </row>
    <row r="3564" spans="1:26" s="204" customFormat="1" ht="15.75" thickBot="1" x14ac:dyDescent="0.3">
      <c r="A3564" s="683"/>
      <c r="B3564" s="685"/>
      <c r="C3564" s="188" t="s">
        <v>3</v>
      </c>
      <c r="D3564" s="188">
        <f>SUM(E3564:X3564)</f>
        <v>6618</v>
      </c>
      <c r="E3564" s="188">
        <f>HSBC!D54</f>
        <v>2310</v>
      </c>
      <c r="F3564" s="188"/>
      <c r="G3564" s="188">
        <f>RBS!D45</f>
        <v>3</v>
      </c>
      <c r="H3564" s="188"/>
      <c r="I3564" s="188">
        <f>'Standard Chartered'!D57</f>
        <v>3522</v>
      </c>
      <c r="J3564" s="188">
        <f>'BNP Paribas'!D63</f>
        <v>409</v>
      </c>
      <c r="K3564" s="188">
        <f>'Crédit Agricole'!D43</f>
        <v>66</v>
      </c>
      <c r="L3564" s="188">
        <f>'Société Générale'!D76</f>
        <v>34</v>
      </c>
      <c r="M3564" s="188">
        <f>'BPCE group'!D57</f>
        <v>20</v>
      </c>
      <c r="N3564" s="188"/>
      <c r="O3564" s="188">
        <f>'Deutsche Bank'!D56</f>
        <v>195</v>
      </c>
      <c r="P3564" s="188"/>
      <c r="Q3564" s="188"/>
      <c r="R3564" s="188">
        <f>ING!F36</f>
        <v>34</v>
      </c>
      <c r="S3564" s="188"/>
      <c r="T3564" s="188">
        <f>Unicredit!E173</f>
        <v>25</v>
      </c>
      <c r="U3564" s="188"/>
      <c r="V3564" s="188"/>
      <c r="W3564" s="188"/>
      <c r="X3564" s="188"/>
      <c r="Y3564" s="188"/>
      <c r="Z3564" s="404"/>
    </row>
    <row r="3565" spans="1:26" s="23" customFormat="1" x14ac:dyDescent="0.25">
      <c r="A3565" s="683"/>
      <c r="B3565" s="685"/>
      <c r="C3565" s="189" t="s">
        <v>337</v>
      </c>
      <c r="D3565" s="230">
        <f>D3564/'Summary (banks)'!$D$16</f>
        <v>3.1550132674553087E-3</v>
      </c>
      <c r="E3565" s="230">
        <f>E3564/'Summary (banks)'!$E$16</f>
        <v>8.9205032554044352E-3</v>
      </c>
      <c r="F3565" s="230">
        <f>F3564/'Summary (banks)'!$F$16</f>
        <v>0</v>
      </c>
      <c r="G3565" s="230">
        <f>G3564/'Summary (banks)'!$G$16</f>
        <v>3.2665860908764253E-5</v>
      </c>
      <c r="H3565" s="230">
        <f>H3564/'Summary (banks)'!$H$16</f>
        <v>0</v>
      </c>
      <c r="I3565" s="230">
        <f>I3564/'Summary (banks)'!$I$16</f>
        <v>4.0335326049611764E-2</v>
      </c>
      <c r="J3565" s="230">
        <f>J3564/'Summary (banks)'!$J$16</f>
        <v>2.2528105050371519E-3</v>
      </c>
      <c r="K3565" s="230">
        <f>K3564/'Summary (banks)'!$K$16</f>
        <v>4.7755491881566379E-4</v>
      </c>
      <c r="L3565" s="230">
        <f>L3564/'Summary (banks)'!$L$16</f>
        <v>2.5813113061435211E-4</v>
      </c>
      <c r="M3565" s="230">
        <f>M3564/'Summary (banks)'!$M$16</f>
        <v>1.9438801792257524E-4</v>
      </c>
      <c r="N3565" s="230">
        <f>N3564/'Summary (banks)'!$N$16</f>
        <v>0</v>
      </c>
      <c r="O3565" s="230">
        <f>O3564/'Summary (banks)'!$O$16</f>
        <v>1.9286879976262302E-3</v>
      </c>
      <c r="P3565" s="230">
        <f>P3564/'Summary (banks)'!$P$16</f>
        <v>0</v>
      </c>
      <c r="Q3565" s="230">
        <f>Q3564/'Summary (banks)'!$Q$16</f>
        <v>0</v>
      </c>
      <c r="R3565" s="230">
        <f>R3564/'Summary (banks)'!$R$16</f>
        <v>6.4491654021244307E-4</v>
      </c>
      <c r="S3565" s="230">
        <f>S3564/'Summary (banks)'!$S$16</f>
        <v>0</v>
      </c>
      <c r="T3565" s="230">
        <f>T3564/'Summary (banks)'!$T$16</f>
        <v>2.0706505984180229E-4</v>
      </c>
      <c r="U3565" s="230">
        <f>U3564/'Summary (banks)'!$U$16</f>
        <v>0</v>
      </c>
      <c r="V3565" s="230">
        <f>V3564/'Summary (banks)'!$V$16</f>
        <v>0</v>
      </c>
      <c r="W3565" s="230">
        <f>W3564/'Summary (banks)'!$W$16</f>
        <v>0</v>
      </c>
      <c r="X3565" s="230">
        <f>X3564/'Summary (banks)'!$X$16</f>
        <v>0</v>
      </c>
      <c r="Y3565" s="204"/>
      <c r="Z3565" s="397"/>
    </row>
    <row r="3566" spans="1:26" s="365" customFormat="1" ht="15.75" thickBot="1" x14ac:dyDescent="0.3">
      <c r="A3566" s="683"/>
      <c r="B3566" s="685"/>
      <c r="C3566" s="359" t="s">
        <v>338</v>
      </c>
      <c r="D3566" s="264">
        <f>D3564/'Summary (banks)'!$D$20</f>
        <v>5.6455582389065805E-3</v>
      </c>
      <c r="E3566" s="264">
        <f>E3564/'Summary (banks)'!$E$20</f>
        <v>1.0774505002448751E-2</v>
      </c>
      <c r="F3566" s="264">
        <f>F3564/'Summary (banks)'!$F$20</f>
        <v>0</v>
      </c>
      <c r="G3566" s="264">
        <f>G3564/'Summary (banks)'!$G$20</f>
        <v>1.1000293341155764E-4</v>
      </c>
      <c r="H3566" s="264">
        <f>H3564/'Summary (banks)'!$H$20</f>
        <v>0</v>
      </c>
      <c r="I3566" s="264">
        <f>I3564/'Summary (banks)'!$I$20</f>
        <v>4.1209851986193181E-2</v>
      </c>
      <c r="J3566" s="264">
        <f>J3564/'Summary (banks)'!$J$20</f>
        <v>3.283294533194188E-3</v>
      </c>
      <c r="K3566" s="264">
        <f>K3564/'Summary (banks)'!$K$20</f>
        <v>1.9177126917712692E-3</v>
      </c>
      <c r="L3566" s="264">
        <f>L3564/'Summary (banks)'!$L$20</f>
        <v>4.2444821731748726E-4</v>
      </c>
      <c r="M3566" s="264">
        <f>M3564/'Summary (banks)'!$M$20</f>
        <v>1.716001716001716E-3</v>
      </c>
      <c r="N3566" s="264">
        <f>N3564/'Summary (banks)'!$N$20</f>
        <v>0</v>
      </c>
      <c r="O3566" s="264">
        <f>O3564/'Summary (banks)'!$O$20</f>
        <v>3.5231625352316253E-3</v>
      </c>
      <c r="P3566" s="264">
        <f>P3564/'Summary (banks)'!$P$20</f>
        <v>0</v>
      </c>
      <c r="Q3566" s="264">
        <f>Q3564/'Summary (banks)'!$Q$20</f>
        <v>0</v>
      </c>
      <c r="R3566" s="264">
        <f>R3564/'Summary (banks)'!$R$20</f>
        <v>8.9159280432160278E-4</v>
      </c>
      <c r="S3566" s="264">
        <f>S3564/'Summary (banks)'!$S$20</f>
        <v>0</v>
      </c>
      <c r="T3566" s="264">
        <f>T3564/'Summary (banks)'!$T$20</f>
        <v>3.4307671195279267E-4</v>
      </c>
      <c r="U3566" s="264">
        <f>U3564/'Summary (banks)'!$U$20</f>
        <v>0</v>
      </c>
      <c r="V3566" s="264">
        <f>V3564/'Summary (banks)'!$V$20</f>
        <v>0</v>
      </c>
      <c r="W3566" s="264">
        <f>W3564/'Summary (banks)'!$W$20</f>
        <v>0</v>
      </c>
      <c r="X3566" s="264">
        <f>X3564/'Summary (banks)'!$X$20</f>
        <v>0</v>
      </c>
      <c r="Y3566" s="360"/>
      <c r="Z3566" s="397"/>
    </row>
    <row r="3567" spans="1:26" s="230" customFormat="1" ht="15" customHeight="1" thickTop="1" thickBot="1" x14ac:dyDescent="0.3">
      <c r="A3567" s="683"/>
      <c r="B3567" s="685"/>
      <c r="C3567" s="190" t="s">
        <v>405</v>
      </c>
      <c r="D3567" s="188"/>
      <c r="E3567" s="190"/>
      <c r="F3567" s="190"/>
      <c r="G3567" s="190"/>
      <c r="H3567" s="188"/>
      <c r="I3567" s="188"/>
      <c r="J3567" s="190"/>
      <c r="K3567" s="190"/>
      <c r="L3567" s="190"/>
      <c r="M3567" s="190"/>
      <c r="N3567" s="190"/>
      <c r="O3567" s="190"/>
      <c r="P3567" s="188"/>
      <c r="Q3567" s="188"/>
      <c r="R3567" s="190"/>
      <c r="S3567" s="190"/>
      <c r="T3567" s="188"/>
      <c r="U3567" s="188"/>
      <c r="V3567" s="188"/>
      <c r="W3567" s="188"/>
      <c r="X3567" s="188"/>
      <c r="Y3567" s="190"/>
      <c r="Z3567" s="405"/>
    </row>
    <row r="3568" spans="1:26" s="204" customFormat="1" ht="15.75" thickBot="1" x14ac:dyDescent="0.3">
      <c r="A3568" s="683"/>
      <c r="B3568" s="686"/>
      <c r="C3568" s="191" t="s">
        <v>406</v>
      </c>
      <c r="D3568" s="192"/>
      <c r="E3568" s="192"/>
      <c r="F3568" s="192"/>
      <c r="G3568" s="192"/>
      <c r="H3568" s="192"/>
      <c r="I3568" s="192"/>
      <c r="J3568" s="192"/>
      <c r="K3568" s="192"/>
      <c r="L3568" s="192"/>
      <c r="M3568" s="192"/>
      <c r="N3568" s="192"/>
      <c r="O3568" s="192"/>
      <c r="P3568" s="192"/>
      <c r="Q3568" s="192"/>
      <c r="R3568" s="192"/>
      <c r="S3568" s="192"/>
      <c r="T3568" s="192"/>
      <c r="U3568" s="192"/>
      <c r="V3568" s="192"/>
      <c r="W3568" s="192"/>
      <c r="X3568" s="192"/>
      <c r="Y3568" s="192"/>
      <c r="Z3568" s="398"/>
    </row>
    <row r="3569" spans="1:26" s="23" customFormat="1" ht="16.5" thickTop="1" thickBot="1" x14ac:dyDescent="0.3">
      <c r="A3569" s="683"/>
      <c r="B3569" s="687" t="s">
        <v>82</v>
      </c>
      <c r="C3569" s="200" t="s">
        <v>91</v>
      </c>
      <c r="D3569" s="200">
        <f>D3561/D3558</f>
        <v>1.7821592011492731</v>
      </c>
      <c r="E3569" s="200">
        <f>E3561/E3558</f>
        <v>0.17419354838709677</v>
      </c>
      <c r="F3569" s="200" t="e">
        <f t="shared" ref="F3569:X3569" si="279">F3561/F3558</f>
        <v>#DIV/0!</v>
      </c>
      <c r="G3569" s="200">
        <f t="shared" si="279"/>
        <v>0</v>
      </c>
      <c r="H3569" s="200" t="e">
        <f t="shared" si="279"/>
        <v>#DIV/0!</v>
      </c>
      <c r="I3569" s="200">
        <f t="shared" si="279"/>
        <v>-2.6845637583892613E-2</v>
      </c>
      <c r="J3569" s="200">
        <f t="shared" si="279"/>
        <v>5.8823529411764705E-2</v>
      </c>
      <c r="K3569" s="200">
        <f t="shared" si="279"/>
        <v>0.18181818181818182</v>
      </c>
      <c r="L3569" s="200">
        <f t="shared" si="279"/>
        <v>0.14285714285714285</v>
      </c>
      <c r="M3569" s="200">
        <f t="shared" si="279"/>
        <v>0</v>
      </c>
      <c r="N3569" s="200" t="e">
        <f t="shared" si="279"/>
        <v>#DIV/0!</v>
      </c>
      <c r="O3569" s="200">
        <f t="shared" si="279"/>
        <v>7.0175438596491224E-2</v>
      </c>
      <c r="P3569" s="200" t="e">
        <f t="shared" si="279"/>
        <v>#DIV/0!</v>
      </c>
      <c r="Q3569" s="200" t="e">
        <f t="shared" si="279"/>
        <v>#DIV/0!</v>
      </c>
      <c r="R3569" s="200">
        <f t="shared" si="279"/>
        <v>8.3333333333333329E-2</v>
      </c>
      <c r="S3569" s="200" t="e">
        <f t="shared" si="279"/>
        <v>#DIV/0!</v>
      </c>
      <c r="T3569" s="200">
        <f t="shared" si="279"/>
        <v>0.27704485488126646</v>
      </c>
      <c r="U3569" s="200" t="e">
        <f t="shared" si="279"/>
        <v>#DIV/0!</v>
      </c>
      <c r="V3569" s="200" t="e">
        <f t="shared" si="279"/>
        <v>#DIV/0!</v>
      </c>
      <c r="W3569" s="200" t="e">
        <f t="shared" si="279"/>
        <v>#DIV/0!</v>
      </c>
      <c r="X3569" s="200" t="e">
        <f t="shared" si="279"/>
        <v>#DIV/0!</v>
      </c>
      <c r="Y3569" s="200"/>
      <c r="Z3569" s="406" t="e">
        <f>MEDIAN(E3569:X3569)</f>
        <v>#DIV/0!</v>
      </c>
    </row>
    <row r="3570" spans="1:26" s="204" customFormat="1" ht="15.75" thickBot="1" x14ac:dyDescent="0.3">
      <c r="A3570" s="683"/>
      <c r="B3570" s="688"/>
      <c r="C3570" s="193" t="s">
        <v>407</v>
      </c>
      <c r="Z3570" s="397"/>
    </row>
    <row r="3571" spans="1:26" s="204" customFormat="1" ht="15.75" thickBot="1" x14ac:dyDescent="0.3">
      <c r="A3571" s="683"/>
      <c r="B3571" s="688"/>
      <c r="C3571" s="188" t="s">
        <v>497</v>
      </c>
      <c r="D3571" s="233">
        <f t="shared" ref="D3571:X3571" si="280">D3558/D3564</f>
        <v>3.7730843155031682E-3</v>
      </c>
      <c r="E3571" s="188">
        <f t="shared" si="280"/>
        <v>6.0496969696969695E-2</v>
      </c>
      <c r="F3571" s="188" t="e">
        <f t="shared" si="280"/>
        <v>#DIV/0!</v>
      </c>
      <c r="G3571" s="188">
        <f t="shared" si="280"/>
        <v>-1.8373093333333335</v>
      </c>
      <c r="H3571" s="188" t="e">
        <f t="shared" si="280"/>
        <v>#DIV/0!</v>
      </c>
      <c r="I3571" s="188">
        <f t="shared" si="280"/>
        <v>-7.6285292447473035E-2</v>
      </c>
      <c r="J3571" s="188">
        <f t="shared" si="280"/>
        <v>0.16625916870415647</v>
      </c>
      <c r="K3571" s="188">
        <f t="shared" si="280"/>
        <v>0.16666666666666666</v>
      </c>
      <c r="L3571" s="188">
        <f t="shared" si="280"/>
        <v>0.20588235294117646</v>
      </c>
      <c r="M3571" s="188">
        <f t="shared" si="280"/>
        <v>0.05</v>
      </c>
      <c r="N3571" s="188" t="e">
        <f t="shared" si="280"/>
        <v>#DIV/0!</v>
      </c>
      <c r="O3571" s="188">
        <f t="shared" si="280"/>
        <v>0.29230769230769232</v>
      </c>
      <c r="P3571" s="188" t="e">
        <f t="shared" si="280"/>
        <v>#DIV/0!</v>
      </c>
      <c r="Q3571" s="188" t="e">
        <f t="shared" si="280"/>
        <v>#DIV/0!</v>
      </c>
      <c r="R3571" s="188">
        <f t="shared" si="280"/>
        <v>0.35294117647058826</v>
      </c>
      <c r="S3571" s="188" t="e">
        <f t="shared" si="280"/>
        <v>#DIV/0!</v>
      </c>
      <c r="T3571" s="188">
        <f t="shared" si="280"/>
        <v>0.13644000000000001</v>
      </c>
      <c r="U3571" s="188" t="e">
        <f t="shared" si="280"/>
        <v>#DIV/0!</v>
      </c>
      <c r="V3571" s="188" t="e">
        <f t="shared" si="280"/>
        <v>#DIV/0!</v>
      </c>
      <c r="W3571" s="188" t="e">
        <f t="shared" si="280"/>
        <v>#DIV/0!</v>
      </c>
      <c r="X3571" s="188" t="e">
        <f t="shared" si="280"/>
        <v>#DIV/0!</v>
      </c>
      <c r="Y3571" s="188"/>
      <c r="Z3571" s="404"/>
    </row>
    <row r="3572" spans="1:26" s="204" customFormat="1" x14ac:dyDescent="0.25">
      <c r="A3572" s="683"/>
      <c r="B3572" s="688"/>
      <c r="C3572" s="189" t="s">
        <v>445</v>
      </c>
      <c r="D3572" s="234">
        <f>D3571/'Summary (banks)'!$D$81</f>
        <v>8.3911964517695767E-2</v>
      </c>
      <c r="E3572" s="230">
        <f>E3571/'Summary (banks)'!$E$81</f>
        <v>0.92095729573866003</v>
      </c>
      <c r="F3572" s="230" t="e">
        <f>F3571/'Summary (banks)'!$F$81</f>
        <v>#DIV/0!</v>
      </c>
      <c r="G3572" s="230">
        <f>G3571/'Summary (banks)'!$G$81</f>
        <v>45.302256751757312</v>
      </c>
      <c r="H3572" s="230" t="e">
        <f>H3571/'Summary (banks)'!$H$81</f>
        <v>#DIV/0!</v>
      </c>
      <c r="I3572" s="230">
        <f>I3571/'Summary (banks)'!$I$81</f>
        <v>4.8509945738315716</v>
      </c>
      <c r="J3572" s="230">
        <f>J3571/'Summary (banks)'!$J$81</f>
        <v>3.083199013014128</v>
      </c>
      <c r="K3572" s="230">
        <f>K3571/'Summary (banks)'!$K$81</f>
        <v>2.6050667269848451</v>
      </c>
      <c r="L3572" s="230">
        <f>L3571/'Summary (banks)'!$L$81</f>
        <v>4.4375715922107668</v>
      </c>
      <c r="M3572" s="230">
        <f>M3571/'Summary (banks)'!$M$81</f>
        <v>0.7789748637189583</v>
      </c>
      <c r="N3572" s="230" t="e">
        <f>N3571/'Summary (banks)'!$N$81</f>
        <v>#DIV/0!</v>
      </c>
      <c r="O3572" s="230">
        <f>O3571/'Summary (banks)'!$O$81</f>
        <v>-5.9131190937913631</v>
      </c>
      <c r="P3572" s="230" t="e">
        <f>P3571/'Summary (banks)'!$P$81</f>
        <v>#DIV/0!</v>
      </c>
      <c r="Q3572" s="230" t="e">
        <f>Q3571/'Summary (banks)'!$Q$81</f>
        <v>#DIV/0!</v>
      </c>
      <c r="R3572" s="230">
        <f>R3571/'Summary (banks)'!$R$81</f>
        <v>2.9010069883893692</v>
      </c>
      <c r="S3572" s="230" t="e">
        <f>S3571/'Summary (banks)'!$S$81</f>
        <v>#DIV/0!</v>
      </c>
      <c r="T3572" s="230">
        <f>T3571/'Summary (banks)'!$T$81</f>
        <v>7.7353236676321133</v>
      </c>
      <c r="U3572" s="230" t="e">
        <f>U3571/'Summary (banks)'!$U$81</f>
        <v>#DIV/0!</v>
      </c>
      <c r="V3572" s="230" t="e">
        <f>V3571/'Summary (banks)'!$V$81</f>
        <v>#DIV/0!</v>
      </c>
      <c r="W3572" s="230" t="e">
        <f>W3571/'Summary (banks)'!$W$81</f>
        <v>#DIV/0!</v>
      </c>
      <c r="X3572" s="230" t="e">
        <f>X3571/'Summary (banks)'!$X$81</f>
        <v>#DIV/0!</v>
      </c>
      <c r="Z3572" s="397"/>
    </row>
    <row r="3573" spans="1:26" s="364" customFormat="1" x14ac:dyDescent="0.25">
      <c r="A3573" s="683"/>
      <c r="B3573" s="688"/>
      <c r="C3573" s="359" t="s">
        <v>446</v>
      </c>
      <c r="D3573" s="363">
        <f>D3571/'Summary (banks)'!$D$84</f>
        <v>6.5346037401753918E-2</v>
      </c>
      <c r="E3573" s="264">
        <f>E3571/'Summary (banks)'!$E$84</f>
        <v>0.74153668496451997</v>
      </c>
      <c r="F3573" s="264" t="e">
        <f>F3571/'Summary (banks)'!$F$84</f>
        <v>#DIV/0!</v>
      </c>
      <c r="G3573" s="264">
        <f>G3571/'Summary (banks)'!$G$84</f>
        <v>15.24640111809923</v>
      </c>
      <c r="H3573" s="264" t="e">
        <f>H3571/'Summary (banks)'!$H$84</f>
        <v>#DIV/0!</v>
      </c>
      <c r="I3573" s="264">
        <f>I3571/'Summary (banks)'!$I$84</f>
        <v>-23.78710698167912</v>
      </c>
      <c r="J3573" s="264">
        <f>J3571/'Summary (banks)'!$J$84</f>
        <v>2.6400133391302449</v>
      </c>
      <c r="K3573" s="264">
        <f>K3571/'Summary (banks)'!$K$84</f>
        <v>2.2953181272509005</v>
      </c>
      <c r="L3573" s="264">
        <f>L3571/'Summary (banks)'!$L$84</f>
        <v>3.6994167788245851</v>
      </c>
      <c r="M3573" s="264">
        <f>M3571/'Summary (banks)'!$M$84</f>
        <v>0.33743485813549512</v>
      </c>
      <c r="N3573" s="264" t="e">
        <f>N3571/'Summary (banks)'!$N$84</f>
        <v>#DIV/0!</v>
      </c>
      <c r="O3573" s="264">
        <f>O3571/'Summary (banks)'!$O$84</f>
        <v>-21.542804465840419</v>
      </c>
      <c r="P3573" s="264" t="e">
        <f>P3571/'Summary (banks)'!$P$84</f>
        <v>#DIV/0!</v>
      </c>
      <c r="Q3573" s="264" t="e">
        <f>Q3571/'Summary (banks)'!$Q$84</f>
        <v>#DIV/0!</v>
      </c>
      <c r="R3573" s="264">
        <f>R3571/'Summary (banks)'!$R$84</f>
        <v>2.5133629922557259</v>
      </c>
      <c r="S3573" s="264" t="e">
        <f>S3571/'Summary (banks)'!$S$84</f>
        <v>#DIV/0!</v>
      </c>
      <c r="T3573" s="264">
        <f>T3571/'Summary (banks)'!$T$84</f>
        <v>3.5452267509900381</v>
      </c>
      <c r="U3573" s="264" t="e">
        <f>U3571/'Summary (banks)'!$U$84</f>
        <v>#DIV/0!</v>
      </c>
      <c r="V3573" s="264" t="e">
        <f>V3571/'Summary (banks)'!$V$84</f>
        <v>#DIV/0!</v>
      </c>
      <c r="W3573" s="264" t="e">
        <f>W3571/'Summary (banks)'!$W$84</f>
        <v>#DIV/0!</v>
      </c>
      <c r="X3573" s="264" t="e">
        <f>X3571/'Summary (banks)'!$X$84</f>
        <v>#DIV/0!</v>
      </c>
      <c r="Y3573" s="360"/>
      <c r="Z3573" s="397"/>
    </row>
    <row r="3574" spans="1:26" s="204" customFormat="1" ht="15.75" thickBot="1" x14ac:dyDescent="0.3">
      <c r="A3574" s="683"/>
      <c r="B3574" s="688"/>
      <c r="C3574" s="372" t="s">
        <v>447</v>
      </c>
      <c r="D3574" s="234">
        <f>D3571/'Summary (banks)'!$D$92</f>
        <v>9.0337421169807142E-2</v>
      </c>
      <c r="E3574" s="230">
        <f>E3571/'Summary (banks)'!$E$86</f>
        <v>0.24655465932477857</v>
      </c>
      <c r="F3574" s="230" t="e">
        <f>F3571/'Summary (banks)'!$F$86</f>
        <v>#DIV/0!</v>
      </c>
      <c r="G3574" s="230">
        <f>G3571/'Summary (banks)'!$G$86</f>
        <v>-28.998095238095232</v>
      </c>
      <c r="H3574" s="230" t="e">
        <f>H3571/'Summary (banks)'!$H$86</f>
        <v>#DIV/0!</v>
      </c>
      <c r="I3574" s="230">
        <f>I3571/'Summary (banks)'!$I$86</f>
        <v>-1.1812285690260336</v>
      </c>
      <c r="J3574" s="230">
        <f>J3571/'Summary (banks)'!$J$86</f>
        <v>1.4796855293290072</v>
      </c>
      <c r="K3574" s="230">
        <f>K3571/'Summary (banks)'!$K$86</f>
        <v>1.9382422802850354</v>
      </c>
      <c r="L3574" s="230">
        <f>L3571/'Summary (banks)'!$L$86</f>
        <v>0.78962479179451206</v>
      </c>
      <c r="M3574" s="230">
        <f>M3571/'Summary (banks)'!$M$86</f>
        <v>0.38708133971291869</v>
      </c>
      <c r="N3574" s="230" t="e">
        <f>N3571/'Summary (banks)'!$N$86</f>
        <v>#DIV/0!</v>
      </c>
      <c r="O3574" s="230">
        <f>O3571/'Summary (banks)'!$O$86</f>
        <v>1.0991200681237583</v>
      </c>
      <c r="P3574" s="230" t="e">
        <f>P3571/'Summary (banks)'!$P$86</f>
        <v>#DIV/0!</v>
      </c>
      <c r="Q3574" s="230" t="e">
        <f>Q3571/'Summary (banks)'!$Q$86</f>
        <v>#DIV/0!</v>
      </c>
      <c r="R3574" s="230">
        <f>R3571/'Summary (banks)'!$R$86</f>
        <v>1.8601749175816693</v>
      </c>
      <c r="S3574" s="230" t="e">
        <f>S3571/'Summary (banks)'!$S$86</f>
        <v>#DIV/0!</v>
      </c>
      <c r="T3574" s="230">
        <f>T3571/'Summary (banks)'!$T$86</f>
        <v>1.4813123326308451</v>
      </c>
      <c r="U3574" s="230" t="e">
        <f>U3571/'Summary (banks)'!$U$86</f>
        <v>#DIV/0!</v>
      </c>
      <c r="V3574" s="230" t="e">
        <f>V3571/'Summary (banks)'!$V$86</f>
        <v>#DIV/0!</v>
      </c>
      <c r="W3574" s="230" t="e">
        <f>W3571/'Summary (banks)'!$W$86</f>
        <v>#DIV/0!</v>
      </c>
      <c r="X3574" s="230" t="e">
        <f>X3571/'Summary (banks)'!$X$86</f>
        <v>#DIV/0!</v>
      </c>
      <c r="Z3574" s="397"/>
    </row>
    <row r="3575" spans="1:26" s="230" customFormat="1" ht="15.75" thickBot="1" x14ac:dyDescent="0.3">
      <c r="A3575" s="683"/>
      <c r="B3575" s="688"/>
      <c r="C3575" s="201" t="s">
        <v>498</v>
      </c>
      <c r="D3575" s="201">
        <f t="shared" ref="D3575:X3575" si="281">D3558/D3555</f>
        <v>2.3587845415601764E-2</v>
      </c>
      <c r="E3575" s="201">
        <f t="shared" si="281"/>
        <v>0.37170263788968821</v>
      </c>
      <c r="F3575" s="201" t="e">
        <f t="shared" si="281"/>
        <v>#DIV/0!</v>
      </c>
      <c r="G3575" s="201">
        <f t="shared" si="281"/>
        <v>-4</v>
      </c>
      <c r="H3575" s="201" t="e">
        <f t="shared" si="281"/>
        <v>#DIV/0!</v>
      </c>
      <c r="I3575" s="201">
        <f t="shared" si="281"/>
        <v>-0.71980676328502424</v>
      </c>
      <c r="J3575" s="201">
        <f t="shared" si="281"/>
        <v>0.49275362318840582</v>
      </c>
      <c r="K3575" s="201">
        <f t="shared" si="281"/>
        <v>0.42307692307692307</v>
      </c>
      <c r="L3575" s="201">
        <f t="shared" si="281"/>
        <v>0.3888888888888889</v>
      </c>
      <c r="M3575" s="201">
        <f t="shared" si="281"/>
        <v>0.5</v>
      </c>
      <c r="N3575" s="201" t="e">
        <f t="shared" si="281"/>
        <v>#DIV/0!</v>
      </c>
      <c r="O3575" s="201">
        <f t="shared" si="281"/>
        <v>0.5643564356435643</v>
      </c>
      <c r="P3575" s="201" t="e">
        <f t="shared" si="281"/>
        <v>#DIV/0!</v>
      </c>
      <c r="Q3575" s="201" t="e">
        <f t="shared" si="281"/>
        <v>#DIV/0!</v>
      </c>
      <c r="R3575" s="201">
        <f t="shared" si="281"/>
        <v>0.52173913043478259</v>
      </c>
      <c r="S3575" s="201" t="e">
        <f t="shared" si="281"/>
        <v>#DIV/0!</v>
      </c>
      <c r="T3575" s="201" t="e">
        <f t="shared" si="281"/>
        <v>#DIV/0!</v>
      </c>
      <c r="U3575" s="201" t="e">
        <f t="shared" si="281"/>
        <v>#DIV/0!</v>
      </c>
      <c r="V3575" s="201" t="e">
        <f t="shared" si="281"/>
        <v>#DIV/0!</v>
      </c>
      <c r="W3575" s="201" t="e">
        <f t="shared" si="281"/>
        <v>#DIV/0!</v>
      </c>
      <c r="X3575" s="201" t="e">
        <f t="shared" si="281"/>
        <v>#DIV/0!</v>
      </c>
      <c r="Y3575" s="201"/>
      <c r="Z3575" s="407"/>
    </row>
    <row r="3576" spans="1:26" s="230" customFormat="1" x14ac:dyDescent="0.25">
      <c r="A3576" s="683"/>
      <c r="B3576" s="688"/>
      <c r="C3576" s="382" t="s">
        <v>445</v>
      </c>
      <c r="D3576" s="230">
        <f>D3575/'Summary (banks)'!$D$94</f>
        <v>0.12214405694340051</v>
      </c>
      <c r="E3576" s="230">
        <f>E3575/'Summary (banks)'!$E$94</f>
        <v>1.1781320689989587</v>
      </c>
      <c r="F3576" s="230" t="e">
        <f>F3575/'Summary (banks)'!$F$94</f>
        <v>#DIV/0!</v>
      </c>
      <c r="G3576" s="230">
        <f>G3575/'Summary (banks)'!$G$94</f>
        <v>19.123936366999626</v>
      </c>
      <c r="H3576" s="230" t="e">
        <f>H3575/'Summary (banks)'!$H$94</f>
        <v>#DIV/0!</v>
      </c>
      <c r="I3576" s="230">
        <f>I3575/'Summary (banks)'!$I$94</f>
        <v>7.2259524647831457</v>
      </c>
      <c r="J3576" s="230">
        <f>J3575/'Summary (banks)'!$J$94</f>
        <v>2.1611700789033472</v>
      </c>
      <c r="K3576" s="230">
        <f>K3575/'Summary (banks)'!$K$94</f>
        <v>1.5515372435752439</v>
      </c>
      <c r="L3576" s="230">
        <f>L3575/'Summary (banks)'!$L$94</f>
        <v>1.6318569428535066</v>
      </c>
      <c r="M3576" s="230">
        <f>M3575/'Summary (banks)'!$M$94</f>
        <v>1.8067837674136886</v>
      </c>
      <c r="N3576" s="230" t="e">
        <f>N3575/'Summary (banks)'!$N$94</f>
        <v>#DIV/0!</v>
      </c>
      <c r="O3576" s="230">
        <f>O3575/'Summary (banks)'!$O$94</f>
        <v>-3.9156038653084995</v>
      </c>
      <c r="P3576" s="230" t="e">
        <f>P3575/'Summary (banks)'!$P$94</f>
        <v>#DIV/0!</v>
      </c>
      <c r="Q3576" s="230" t="e">
        <f>Q3575/'Summary (banks)'!$Q$94</f>
        <v>#DIV/0!</v>
      </c>
      <c r="R3576" s="230">
        <f>R3575/'Summary (banks)'!$R$94</f>
        <v>1.3885386586407451</v>
      </c>
      <c r="S3576" s="230" t="e">
        <f>S3575/'Summary (banks)'!$S$94</f>
        <v>#DIV/0!</v>
      </c>
      <c r="T3576" s="230" t="e">
        <f>T3575/'Summary (banks)'!$T$94</f>
        <v>#DIV/0!</v>
      </c>
      <c r="U3576" s="230" t="e">
        <f>U3575/'Summary (banks)'!$U$94</f>
        <v>#DIV/0!</v>
      </c>
      <c r="V3576" s="230" t="e">
        <f>V3575/'Summary (banks)'!$V$94</f>
        <v>#DIV/0!</v>
      </c>
      <c r="W3576" s="230" t="e">
        <f>W3575/'Summary (banks)'!$W$94</f>
        <v>#DIV/0!</v>
      </c>
      <c r="X3576" s="230" t="e">
        <f>X3575/'Summary (banks)'!$X$94</f>
        <v>#DIV/0!</v>
      </c>
      <c r="Z3576" s="399"/>
    </row>
    <row r="3577" spans="1:26" s="386" customFormat="1" x14ac:dyDescent="0.25">
      <c r="A3577" s="683"/>
      <c r="B3577" s="688"/>
      <c r="C3577" s="383" t="s">
        <v>446</v>
      </c>
      <c r="D3577" s="264">
        <f>D3575/'Summary (banks)'!$D$97</f>
        <v>8.933875431592754E-2</v>
      </c>
      <c r="E3577" s="264">
        <f>E3575/'Summary (banks)'!$E$97</f>
        <v>0.85669794061657878</v>
      </c>
      <c r="F3577" s="264" t="e">
        <f>F3575/'Summary (banks)'!$F$97</f>
        <v>#DIV/0!</v>
      </c>
      <c r="G3577" s="264">
        <f>G3575/'Summary (banks)'!$G$97</f>
        <v>3.2201257861635222</v>
      </c>
      <c r="H3577" s="264" t="e">
        <f>H3575/'Summary (banks)'!$H$97</f>
        <v>#DIV/0!</v>
      </c>
      <c r="I3577" s="264">
        <f>I3575/'Summary (banks)'!$I$97</f>
        <v>-29.014842359522049</v>
      </c>
      <c r="J3577" s="264">
        <f>J3575/'Summary (banks)'!$J$97</f>
        <v>1.7984722106760513</v>
      </c>
      <c r="K3577" s="264">
        <f>K3575/'Summary (banks)'!$K$97</f>
        <v>1.500153907716933</v>
      </c>
      <c r="L3577" s="264">
        <f>L3575/'Summary (banks)'!$L$97</f>
        <v>1.181670903743582</v>
      </c>
      <c r="M3577" s="264">
        <f>M3575/'Summary (banks)'!$M$97</f>
        <v>1.3740590619571513</v>
      </c>
      <c r="N3577" s="264" t="e">
        <f>N3575/'Summary (banks)'!$N$97</f>
        <v>#DIV/0!</v>
      </c>
      <c r="O3577" s="264">
        <f>O3575/'Summary (banks)'!$O$97</f>
        <v>-18.160854833818934</v>
      </c>
      <c r="P3577" s="264" t="e">
        <f>P3575/'Summary (banks)'!$P$97</f>
        <v>#DIV/0!</v>
      </c>
      <c r="Q3577" s="264" t="e">
        <f>Q3575/'Summary (banks)'!$Q$97</f>
        <v>#DIV/0!</v>
      </c>
      <c r="R3577" s="264">
        <f>R3575/'Summary (banks)'!$R$97</f>
        <v>1.1360370235050543</v>
      </c>
      <c r="S3577" s="264" t="e">
        <f>S3575/'Summary (banks)'!$S$97</f>
        <v>#DIV/0!</v>
      </c>
      <c r="T3577" s="264" t="e">
        <f>T3575/'Summary (banks)'!$T$97</f>
        <v>#DIV/0!</v>
      </c>
      <c r="U3577" s="264" t="e">
        <f>U3575/'Summary (banks)'!$U$97</f>
        <v>#DIV/0!</v>
      </c>
      <c r="V3577" s="264" t="e">
        <f>V3575/'Summary (banks)'!$V$97</f>
        <v>#DIV/0!</v>
      </c>
      <c r="W3577" s="264" t="e">
        <f>W3575/'Summary (banks)'!$W$97</f>
        <v>#DIV/0!</v>
      </c>
      <c r="X3577" s="264" t="e">
        <f>X3575/'Summary (banks)'!$X$97</f>
        <v>#DIV/0!</v>
      </c>
      <c r="Y3577" s="264"/>
      <c r="Z3577" s="399"/>
    </row>
    <row r="3578" spans="1:26" s="230" customFormat="1" x14ac:dyDescent="0.25">
      <c r="A3578" s="683"/>
      <c r="B3578" s="688"/>
      <c r="C3578" s="385" t="s">
        <v>447</v>
      </c>
      <c r="D3578" s="230">
        <f>D3575/'Summary (banks)'!$D$105</f>
        <v>0.10872620218033643</v>
      </c>
      <c r="E3578" s="230">
        <f>E3575/'Summary (banks)'!$E$99</f>
        <v>0.66235498933193249</v>
      </c>
      <c r="F3578" s="230" t="e">
        <f>F3575/'Summary (banks)'!$F$99</f>
        <v>#DIV/0!</v>
      </c>
      <c r="G3578" s="230">
        <f>G3575/'Summary (banks)'!$G$99</f>
        <v>-12.057142857142852</v>
      </c>
      <c r="H3578" s="230" t="e">
        <f>H3575/'Summary (banks)'!$H$99</f>
        <v>#DIV/0!</v>
      </c>
      <c r="I3578" s="230">
        <f>I3575/'Summary (banks)'!$I$99</f>
        <v>-3.8891935811497058</v>
      </c>
      <c r="J3578" s="230">
        <f>J3575/'Summary (banks)'!$J$99</f>
        <v>1.3569460516889844</v>
      </c>
      <c r="K3578" s="230">
        <f>K3575/'Summary (banks)'!$K$99</f>
        <v>2.0812168828795907</v>
      </c>
      <c r="L3578" s="230">
        <f>L3575/'Summary (banks)'!$L$99</f>
        <v>0.75285643318430207</v>
      </c>
      <c r="M3578" s="230">
        <f>M3575/'Summary (banks)'!$M$99</f>
        <v>1.3229665071770336</v>
      </c>
      <c r="N3578" s="230" t="e">
        <f>N3575/'Summary (banks)'!$N$99</f>
        <v>#DIV/0!</v>
      </c>
      <c r="O3578" s="230">
        <f>O3575/'Summary (banks)'!$O$99</f>
        <v>1.4390047860874646</v>
      </c>
      <c r="P3578" s="230" t="e">
        <f>P3575/'Summary (banks)'!$P$99</f>
        <v>#DIV/0!</v>
      </c>
      <c r="Q3578" s="230" t="e">
        <f>Q3575/'Summary (banks)'!$Q$99</f>
        <v>#DIV/0!</v>
      </c>
      <c r="R3578" s="230">
        <f>R3575/'Summary (banks)'!$R$99</f>
        <v>1.1154922770203597</v>
      </c>
      <c r="S3578" s="230" t="e">
        <f>S3575/'Summary (banks)'!$S$99</f>
        <v>#DIV/0!</v>
      </c>
      <c r="T3578" s="230" t="e">
        <f>T3575/'Summary (banks)'!$T$99</f>
        <v>#DIV/0!</v>
      </c>
      <c r="U3578" s="230" t="e">
        <f>U3575/'Summary (banks)'!$U$99</f>
        <v>#DIV/0!</v>
      </c>
      <c r="V3578" s="230" t="e">
        <f>V3575/'Summary (banks)'!$V$99</f>
        <v>#DIV/0!</v>
      </c>
      <c r="W3578" s="230" t="e">
        <f>W3575/'Summary (banks)'!$W$99</f>
        <v>#DIV/0!</v>
      </c>
      <c r="X3578" s="230" t="e">
        <f>X3575/'Summary (banks)'!$X$99</f>
        <v>#DIV/0!</v>
      </c>
      <c r="Z3578" s="399"/>
    </row>
    <row r="3579" spans="1:26" s="51" customFormat="1" x14ac:dyDescent="0.25">
      <c r="A3579" s="423"/>
      <c r="B3579" s="423"/>
      <c r="C3579" s="424"/>
      <c r="D3579" s="425"/>
      <c r="E3579" s="426"/>
      <c r="F3579" s="426"/>
      <c r="G3579" s="426"/>
      <c r="H3579" s="426"/>
      <c r="I3579" s="426"/>
      <c r="J3579" s="426"/>
      <c r="K3579" s="426"/>
      <c r="L3579" s="426"/>
      <c r="M3579" s="426"/>
      <c r="N3579" s="426"/>
      <c r="O3579" s="426"/>
      <c r="P3579" s="426"/>
      <c r="Q3579" s="426"/>
      <c r="R3579" s="426"/>
      <c r="S3579" s="426"/>
      <c r="T3579" s="426"/>
      <c r="U3579" s="426"/>
      <c r="V3579" s="426"/>
      <c r="W3579" s="426"/>
      <c r="X3579" s="426"/>
      <c r="Y3579" s="97"/>
      <c r="Z3579" s="97"/>
    </row>
    <row r="3580" spans="1:26" s="51" customFormat="1" ht="15.75" thickBot="1" x14ac:dyDescent="0.3">
      <c r="A3580" s="423"/>
      <c r="B3580" s="423"/>
      <c r="C3580" s="424"/>
      <c r="D3580" s="425"/>
      <c r="E3580" s="426"/>
      <c r="F3580" s="426"/>
      <c r="G3580" s="426"/>
      <c r="H3580" s="426"/>
      <c r="I3580" s="426"/>
      <c r="J3580" s="426"/>
      <c r="K3580" s="426"/>
      <c r="L3580" s="426"/>
      <c r="M3580" s="426"/>
      <c r="N3580" s="426"/>
      <c r="O3580" s="426"/>
      <c r="P3580" s="426"/>
      <c r="Q3580" s="426"/>
      <c r="R3580" s="426"/>
      <c r="S3580" s="426"/>
      <c r="T3580" s="426"/>
      <c r="U3580" s="426"/>
      <c r="V3580" s="426"/>
      <c r="W3580" s="426"/>
      <c r="X3580" s="426"/>
      <c r="Y3580" s="97"/>
      <c r="Z3580" s="97"/>
    </row>
    <row r="3581" spans="1:26" s="204" customFormat="1" ht="15.75" thickBot="1" x14ac:dyDescent="0.3">
      <c r="A3581" s="682" t="s">
        <v>390</v>
      </c>
      <c r="B3581" s="684" t="s">
        <v>331</v>
      </c>
      <c r="C3581" s="188" t="s">
        <v>2</v>
      </c>
      <c r="D3581" s="203">
        <f>SUM(E3581:X3581)</f>
        <v>1</v>
      </c>
      <c r="E3581" s="203"/>
      <c r="F3581" s="203"/>
      <c r="G3581" s="203"/>
      <c r="H3581" s="203"/>
      <c r="I3581" s="203"/>
      <c r="J3581" s="188"/>
      <c r="K3581" s="188"/>
      <c r="L3581" s="188">
        <f>'Société Générale'!C78</f>
        <v>1</v>
      </c>
      <c r="M3581" s="188"/>
      <c r="N3581" s="188"/>
      <c r="O3581" s="188"/>
      <c r="P3581" s="188"/>
      <c r="Q3581" s="188"/>
      <c r="R3581" s="188"/>
      <c r="S3581" s="188"/>
      <c r="T3581" s="188"/>
      <c r="U3581" s="188"/>
      <c r="V3581" s="188"/>
      <c r="W3581" s="188"/>
      <c r="X3581" s="188"/>
      <c r="Y3581" s="188"/>
      <c r="Z3581" s="404"/>
    </row>
    <row r="3582" spans="1:26" s="23" customFormat="1" x14ac:dyDescent="0.25">
      <c r="A3582" s="683"/>
      <c r="B3582" s="685"/>
      <c r="C3582" s="189" t="s">
        <v>333</v>
      </c>
      <c r="D3582" s="230">
        <f>D3581/'Summary (banks)'!$D$3</f>
        <v>2.0474708986699289E-6</v>
      </c>
      <c r="E3582" s="230">
        <f>E3581/'Summary (banks)'!$E$3</f>
        <v>0</v>
      </c>
      <c r="F3582" s="230">
        <f>F3581/'Summary (banks)'!$F$3</f>
        <v>0</v>
      </c>
      <c r="G3582" s="230">
        <f>G3581/'Summary (banks)'!$G$3</f>
        <v>0</v>
      </c>
      <c r="H3582" s="230">
        <f>H3581/'Summary (banks)'!$H$3</f>
        <v>0</v>
      </c>
      <c r="I3582" s="230">
        <f>I3581/'Summary (banks)'!$I$3</f>
        <v>0</v>
      </c>
      <c r="J3582" s="230">
        <f>J3581/'Summary (banks)'!$J$3</f>
        <v>0</v>
      </c>
      <c r="K3582" s="230">
        <f>K3581/'Summary (banks)'!$K$3</f>
        <v>0</v>
      </c>
      <c r="L3582" s="230">
        <f>L3581/'Summary (banks)'!$L$3</f>
        <v>3.8996997231213199E-5</v>
      </c>
      <c r="M3582" s="230">
        <f>M3581/'Summary (banks)'!$M$3</f>
        <v>0</v>
      </c>
      <c r="N3582" s="230">
        <f>N3581/'Summary (banks)'!$N$3</f>
        <v>0</v>
      </c>
      <c r="O3582" s="230">
        <f>O3581/'Summary (banks)'!$O$3</f>
        <v>0</v>
      </c>
      <c r="P3582" s="230">
        <f>P3581/'Summary (banks)'!$P$3</f>
        <v>0</v>
      </c>
      <c r="Q3582" s="230">
        <f>Q3581/'Summary (banks)'!$Q$3</f>
        <v>0</v>
      </c>
      <c r="R3582" s="230">
        <f>R3581/'Summary (banks)'!$R$3</f>
        <v>0</v>
      </c>
      <c r="S3582" s="230">
        <f>S3581/'Summary (banks)'!$S$3</f>
        <v>0</v>
      </c>
      <c r="T3582" s="230">
        <f>T3581/'Summary (banks)'!$T$3</f>
        <v>0</v>
      </c>
      <c r="U3582" s="230">
        <f>U3581/'Summary (banks)'!$U$3</f>
        <v>0</v>
      </c>
      <c r="V3582" s="230">
        <f>V3581/'Summary (banks)'!$V$3</f>
        <v>0</v>
      </c>
      <c r="W3582" s="230">
        <f>W3581/'Summary (banks)'!$W$3</f>
        <v>0</v>
      </c>
      <c r="X3582" s="230">
        <f>X3581/'Summary (banks)'!$X$3</f>
        <v>0</v>
      </c>
      <c r="Y3582" s="204"/>
      <c r="Z3582" s="397"/>
    </row>
    <row r="3583" spans="1:26" s="360" customFormat="1" ht="15.75" thickBot="1" x14ac:dyDescent="0.3">
      <c r="A3583" s="683"/>
      <c r="B3583" s="685"/>
      <c r="C3583" s="359" t="s">
        <v>334</v>
      </c>
      <c r="D3583" s="264">
        <f>D3581/'Summary (banks)'!$D$7</f>
        <v>3.9007781930502206E-6</v>
      </c>
      <c r="E3583" s="264">
        <f>E3581/'Summary (banks)'!$E$7</f>
        <v>0</v>
      </c>
      <c r="F3583" s="264">
        <f>F3581/'Summary (banks)'!$F$7</f>
        <v>0</v>
      </c>
      <c r="G3583" s="264">
        <f>G3581/'Summary (banks)'!$G$7</f>
        <v>0</v>
      </c>
      <c r="H3583" s="264">
        <f>H3581/'Summary (banks)'!$H$7</f>
        <v>0</v>
      </c>
      <c r="I3583" s="264">
        <f>I3581/'Summary (banks)'!$I$7</f>
        <v>0</v>
      </c>
      <c r="J3583" s="264">
        <f>J3581/'Summary (banks)'!$J$7</f>
        <v>0</v>
      </c>
      <c r="K3583" s="264">
        <f>K3581/'Summary (banks)'!$K$7</f>
        <v>0</v>
      </c>
      <c r="L3583" s="264">
        <f>L3581/'Summary (banks)'!$L$7</f>
        <v>7.3822530636350221E-5</v>
      </c>
      <c r="M3583" s="264">
        <f>M3581/'Summary (banks)'!$M$7</f>
        <v>0</v>
      </c>
      <c r="N3583" s="264">
        <f>N3581/'Summary (banks)'!$N$7</f>
        <v>0</v>
      </c>
      <c r="O3583" s="264">
        <f>O3581/'Summary (banks)'!$O$7</f>
        <v>0</v>
      </c>
      <c r="P3583" s="264">
        <f>P3581/'Summary (banks)'!$P$7</f>
        <v>0</v>
      </c>
      <c r="Q3583" s="264">
        <f>Q3581/'Summary (banks)'!$Q$7</f>
        <v>0</v>
      </c>
      <c r="R3583" s="264">
        <f>R3581/'Summary (banks)'!$R$7</f>
        <v>0</v>
      </c>
      <c r="S3583" s="264">
        <f>S3581/'Summary (banks)'!$S$7</f>
        <v>0</v>
      </c>
      <c r="T3583" s="264">
        <f>T3581/'Summary (banks)'!$T$7</f>
        <v>0</v>
      </c>
      <c r="U3583" s="264">
        <f>U3581/'Summary (banks)'!$U$7</f>
        <v>0</v>
      </c>
      <c r="V3583" s="264">
        <f>V3581/'Summary (banks)'!$V$7</f>
        <v>0</v>
      </c>
      <c r="W3583" s="264">
        <f>W3581/'Summary (banks)'!$W$7</f>
        <v>0</v>
      </c>
      <c r="X3583" s="264">
        <f>X3581/'Summary (banks)'!$X$7</f>
        <v>0</v>
      </c>
      <c r="Z3583" s="397"/>
    </row>
    <row r="3584" spans="1:26" s="204" customFormat="1" ht="15.75" thickBot="1" x14ac:dyDescent="0.3">
      <c r="A3584" s="683"/>
      <c r="B3584" s="685"/>
      <c r="C3584" s="188" t="s">
        <v>6</v>
      </c>
      <c r="D3584" s="203">
        <f>SUM(E3584:X3584)</f>
        <v>-1</v>
      </c>
      <c r="E3584" s="203"/>
      <c r="F3584" s="203"/>
      <c r="G3584" s="203"/>
      <c r="H3584" s="203"/>
      <c r="I3584" s="203"/>
      <c r="J3584" s="188"/>
      <c r="K3584" s="188"/>
      <c r="L3584" s="188">
        <f>'Société Générale'!E78</f>
        <v>-1</v>
      </c>
      <c r="M3584" s="188"/>
      <c r="N3584" s="188"/>
      <c r="O3584" s="188"/>
      <c r="P3584" s="188"/>
      <c r="Q3584" s="188"/>
      <c r="R3584" s="188"/>
      <c r="S3584" s="188"/>
      <c r="T3584" s="188"/>
      <c r="U3584" s="188"/>
      <c r="V3584" s="188"/>
      <c r="W3584" s="188"/>
      <c r="X3584" s="188"/>
      <c r="Y3584" s="188"/>
      <c r="Z3584" s="404"/>
    </row>
    <row r="3585" spans="1:26" s="23" customFormat="1" x14ac:dyDescent="0.25">
      <c r="A3585" s="683"/>
      <c r="B3585" s="685"/>
      <c r="C3585" s="189" t="s">
        <v>335</v>
      </c>
      <c r="D3585" s="230">
        <f>D3584/'Summary (banks)'!$D$29</f>
        <v>-1.0602341910875844E-5</v>
      </c>
      <c r="E3585" s="230">
        <f>E3584/'Summary (banks)'!$E$29</f>
        <v>0</v>
      </c>
      <c r="F3585" s="230">
        <f>F3584/'Summary (banks)'!$F$29</f>
        <v>0</v>
      </c>
      <c r="G3585" s="230">
        <f>G3584/'Summary (banks)'!$G$29</f>
        <v>0</v>
      </c>
      <c r="H3585" s="230">
        <f>H3584/'Summary (banks)'!$H$29</f>
        <v>0</v>
      </c>
      <c r="I3585" s="230">
        <f>I3584/'Summary (banks)'!$I$29</f>
        <v>0</v>
      </c>
      <c r="J3585" s="230">
        <f>J3584/'Summary (banks)'!$J$29</f>
        <v>0</v>
      </c>
      <c r="K3585" s="230">
        <f>K3584/'Summary (banks)'!$K$29</f>
        <v>0</v>
      </c>
      <c r="L3585" s="230">
        <f>L3584/'Summary (banks)'!$L$29</f>
        <v>-1.6363933889707084E-4</v>
      </c>
      <c r="M3585" s="230">
        <f>M3584/'Summary (banks)'!$M$29</f>
        <v>0</v>
      </c>
      <c r="N3585" s="230">
        <f>N3584/'Summary (banks)'!$N$29</f>
        <v>0</v>
      </c>
      <c r="O3585" s="230">
        <f>O3584/'Summary (banks)'!$O$29</f>
        <v>0</v>
      </c>
      <c r="P3585" s="230">
        <f>P3584/'Summary (banks)'!$P$29</f>
        <v>0</v>
      </c>
      <c r="Q3585" s="230">
        <f>Q3584/'Summary (banks)'!$Q$29</f>
        <v>0</v>
      </c>
      <c r="R3585" s="230">
        <f>R3584/'Summary (banks)'!$R$29</f>
        <v>0</v>
      </c>
      <c r="S3585" s="230">
        <f>S3584/'Summary (banks)'!$S$29</f>
        <v>0</v>
      </c>
      <c r="T3585" s="230">
        <f>T3584/'Summary (banks)'!$T$29</f>
        <v>0</v>
      </c>
      <c r="U3585" s="230">
        <f>U3584/'Summary (banks)'!$U$29</f>
        <v>0</v>
      </c>
      <c r="V3585" s="230">
        <f>V3584/'Summary (banks)'!$V$29</f>
        <v>0</v>
      </c>
      <c r="W3585" s="230">
        <f>W3584/'Summary (banks)'!$W$29</f>
        <v>0</v>
      </c>
      <c r="X3585" s="230">
        <f>X3584/'Summary (banks)'!$X$29</f>
        <v>0</v>
      </c>
      <c r="Y3585" s="204"/>
      <c r="Z3585" s="397"/>
    </row>
    <row r="3586" spans="1:26" s="360" customFormat="1" ht="15.75" thickBot="1" x14ac:dyDescent="0.3">
      <c r="A3586" s="683"/>
      <c r="B3586" s="685"/>
      <c r="C3586" s="359" t="s">
        <v>336</v>
      </c>
      <c r="D3586" s="264">
        <f>D3584/'Summary (banks)'!$D$33</f>
        <v>-1.4774162645619955E-5</v>
      </c>
      <c r="E3586" s="264">
        <f>E3584/'Summary (banks)'!$E$33</f>
        <v>0</v>
      </c>
      <c r="F3586" s="264">
        <f>F3584/'Summary (banks)'!$F$33</f>
        <v>0</v>
      </c>
      <c r="G3586" s="264">
        <f>G3584/'Summary (banks)'!$G$33</f>
        <v>0</v>
      </c>
      <c r="H3586" s="264">
        <f>H3584/'Summary (banks)'!$H$33</f>
        <v>0</v>
      </c>
      <c r="I3586" s="264">
        <f>I3584/'Summary (banks)'!$I$33</f>
        <v>0</v>
      </c>
      <c r="J3586" s="264">
        <f>J3584/'Summary (banks)'!$J$33</f>
        <v>0</v>
      </c>
      <c r="K3586" s="264">
        <f>K3584/'Summary (banks)'!$K$33</f>
        <v>0</v>
      </c>
      <c r="L3586" s="264">
        <f>L3584/'Summary (banks)'!$L$33</f>
        <v>-2.2431583669807088E-4</v>
      </c>
      <c r="M3586" s="264">
        <f>M3584/'Summary (banks)'!$M$33</f>
        <v>0</v>
      </c>
      <c r="N3586" s="264">
        <f>N3584/'Summary (banks)'!$N$33</f>
        <v>0</v>
      </c>
      <c r="O3586" s="264">
        <f>O3584/'Summary (banks)'!$O$33</f>
        <v>0</v>
      </c>
      <c r="P3586" s="264">
        <f>P3584/'Summary (banks)'!$P$33</f>
        <v>0</v>
      </c>
      <c r="Q3586" s="264">
        <f>Q3584/'Summary (banks)'!$Q$33</f>
        <v>0</v>
      </c>
      <c r="R3586" s="264">
        <f>R3584/'Summary (banks)'!$R$33</f>
        <v>0</v>
      </c>
      <c r="S3586" s="264">
        <f>S3584/'Summary (banks)'!$S$33</f>
        <v>0</v>
      </c>
      <c r="T3586" s="264">
        <f>T3584/'Summary (banks)'!$T$33</f>
        <v>0</v>
      </c>
      <c r="U3586" s="264">
        <f>U3584/'Summary (banks)'!$U$33</f>
        <v>0</v>
      </c>
      <c r="V3586" s="264">
        <f>V3584/'Summary (banks)'!$V$33</f>
        <v>0</v>
      </c>
      <c r="W3586" s="264">
        <f>W3584/'Summary (banks)'!$W$33</f>
        <v>0</v>
      </c>
      <c r="X3586" s="264">
        <f>X3584/'Summary (banks)'!$X$33</f>
        <v>0</v>
      </c>
      <c r="Z3586" s="397"/>
    </row>
    <row r="3587" spans="1:26" s="204" customFormat="1" ht="15.75" thickBot="1" x14ac:dyDescent="0.3">
      <c r="A3587" s="683"/>
      <c r="B3587" s="685"/>
      <c r="C3587" s="188" t="s">
        <v>400</v>
      </c>
      <c r="D3587" s="203">
        <f>SUM(E3587:X3587)</f>
        <v>0</v>
      </c>
      <c r="E3587" s="203"/>
      <c r="F3587" s="203"/>
      <c r="G3587" s="203"/>
      <c r="H3587" s="203"/>
      <c r="I3587" s="203"/>
      <c r="J3587" s="188"/>
      <c r="K3587" s="188"/>
      <c r="L3587" s="188">
        <f>'Société Générale'!F78</f>
        <v>0</v>
      </c>
      <c r="M3587" s="188"/>
      <c r="N3587" s="188"/>
      <c r="O3587" s="188"/>
      <c r="P3587" s="188"/>
      <c r="Q3587" s="188"/>
      <c r="R3587" s="188"/>
      <c r="S3587" s="188"/>
      <c r="T3587" s="188"/>
      <c r="U3587" s="188"/>
      <c r="V3587" s="188"/>
      <c r="W3587" s="188"/>
      <c r="X3587" s="188"/>
      <c r="Y3587" s="188"/>
      <c r="Z3587" s="404"/>
    </row>
    <row r="3588" spans="1:26" s="23" customFormat="1" x14ac:dyDescent="0.25">
      <c r="A3588" s="683"/>
      <c r="B3588" s="685"/>
      <c r="C3588" s="189" t="s">
        <v>401</v>
      </c>
      <c r="D3588" s="230">
        <f>D3587/'Summary (banks)'!$D$42</f>
        <v>0</v>
      </c>
      <c r="E3588" s="230">
        <f>E3587/'Summary (banks)'!$E$42</f>
        <v>0</v>
      </c>
      <c r="F3588" s="230">
        <f>F3587/'Summary (banks)'!$F$42</f>
        <v>0</v>
      </c>
      <c r="G3588" s="230">
        <f>G3587/'Summary (banks)'!$G$42</f>
        <v>0</v>
      </c>
      <c r="H3588" s="230">
        <f>H3587/'Summary (banks)'!$H$42</f>
        <v>0</v>
      </c>
      <c r="I3588" s="230">
        <f>I3587/'Summary (banks)'!$I$42</f>
        <v>0</v>
      </c>
      <c r="J3588" s="230">
        <f>J3587/'Summary (banks)'!$J$42</f>
        <v>0</v>
      </c>
      <c r="K3588" s="230">
        <f>K3587/'Summary (banks)'!$K$42</f>
        <v>0</v>
      </c>
      <c r="L3588" s="230">
        <f>L3587/'Summary (banks)'!$L$42</f>
        <v>0</v>
      </c>
      <c r="M3588" s="230">
        <f>M3587/'Summary (banks)'!$M$42</f>
        <v>0</v>
      </c>
      <c r="N3588" s="230">
        <f>N3587/'Summary (banks)'!$N$42</f>
        <v>0</v>
      </c>
      <c r="O3588" s="230">
        <f>O3587/'Summary (banks)'!$O$42</f>
        <v>0</v>
      </c>
      <c r="P3588" s="230">
        <f>P3587/'Summary (banks)'!$P$42</f>
        <v>0</v>
      </c>
      <c r="Q3588" s="230">
        <f>Q3587/'Summary (banks)'!$Q$42</f>
        <v>0</v>
      </c>
      <c r="R3588" s="230">
        <f>R3587/'Summary (banks)'!$R$42</f>
        <v>0</v>
      </c>
      <c r="S3588" s="230">
        <f>S3587/'Summary (banks)'!$S$42</f>
        <v>0</v>
      </c>
      <c r="T3588" s="230">
        <f>T3587/'Summary (banks)'!$T$42</f>
        <v>0</v>
      </c>
      <c r="U3588" s="230">
        <f>U3587/'Summary (banks)'!$U$42</f>
        <v>0</v>
      </c>
      <c r="V3588" s="230">
        <f>V3587/'Summary (banks)'!$V$42</f>
        <v>0</v>
      </c>
      <c r="W3588" s="230">
        <f>W3587/'Summary (banks)'!$W$42</f>
        <v>0</v>
      </c>
      <c r="X3588" s="230">
        <f>X3587/'Summary (banks)'!$X$42</f>
        <v>0</v>
      </c>
      <c r="Y3588" s="204"/>
      <c r="Z3588" s="397"/>
    </row>
    <row r="3589" spans="1:26" s="360" customFormat="1" ht="15.75" thickBot="1" x14ac:dyDescent="0.3">
      <c r="A3589" s="683"/>
      <c r="B3589" s="685"/>
      <c r="C3589" s="359" t="s">
        <v>402</v>
      </c>
      <c r="D3589" s="264">
        <f>D3587/'Summary (banks)'!$D$46</f>
        <v>0</v>
      </c>
      <c r="E3589" s="264">
        <f>E3587/'Summary (banks)'!$E$46</f>
        <v>0</v>
      </c>
      <c r="F3589" s="264">
        <f>F3587/'Summary (banks)'!$F$46</f>
        <v>0</v>
      </c>
      <c r="G3589" s="264">
        <f>G3587/'Summary (banks)'!$G$46</f>
        <v>0</v>
      </c>
      <c r="H3589" s="264">
        <f>H3587/'Summary (banks)'!$H$46</f>
        <v>0</v>
      </c>
      <c r="I3589" s="264">
        <f>I3587/'Summary (banks)'!$I$46</f>
        <v>0</v>
      </c>
      <c r="J3589" s="264">
        <f>J3587/'Summary (banks)'!$J$46</f>
        <v>0</v>
      </c>
      <c r="K3589" s="264">
        <f>K3587/'Summary (banks)'!$K$46</f>
        <v>0</v>
      </c>
      <c r="L3589" s="264">
        <f>L3587/'Summary (banks)'!$L$46</f>
        <v>0</v>
      </c>
      <c r="M3589" s="264">
        <f>M3587/'Summary (banks)'!$M$46</f>
        <v>0</v>
      </c>
      <c r="N3589" s="264">
        <f>N3587/'Summary (banks)'!$N$46</f>
        <v>0</v>
      </c>
      <c r="O3589" s="264">
        <f>O3587/'Summary (banks)'!$O$46</f>
        <v>0</v>
      </c>
      <c r="P3589" s="264">
        <f>P3587/'Summary (banks)'!$P$46</f>
        <v>0</v>
      </c>
      <c r="Q3589" s="264">
        <f>Q3587/'Summary (banks)'!$Q$46</f>
        <v>0</v>
      </c>
      <c r="R3589" s="264">
        <f>R3587/'Summary (banks)'!$R$46</f>
        <v>0</v>
      </c>
      <c r="S3589" s="264">
        <f>S3587/'Summary (banks)'!$S$46</f>
        <v>0</v>
      </c>
      <c r="T3589" s="264">
        <f>T3587/'Summary (banks)'!$T$46</f>
        <v>0</v>
      </c>
      <c r="U3589" s="264">
        <f>U3587/'Summary (banks)'!$U$46</f>
        <v>0</v>
      </c>
      <c r="V3589" s="264">
        <f>V3587/'Summary (banks)'!$V$46</f>
        <v>0</v>
      </c>
      <c r="W3589" s="264">
        <f>W3587/'Summary (banks)'!$W$46</f>
        <v>0</v>
      </c>
      <c r="X3589" s="264">
        <f>X3587/'Summary (banks)'!$X$46</f>
        <v>0</v>
      </c>
      <c r="Z3589" s="397"/>
    </row>
    <row r="3590" spans="1:26" s="204" customFormat="1" ht="15.75" thickBot="1" x14ac:dyDescent="0.3">
      <c r="A3590" s="683"/>
      <c r="B3590" s="685"/>
      <c r="C3590" s="188" t="s">
        <v>3</v>
      </c>
      <c r="D3590" s="188">
        <f>SUM(E3590:X3590)</f>
        <v>23</v>
      </c>
      <c r="E3590" s="188"/>
      <c r="F3590" s="188"/>
      <c r="G3590" s="188"/>
      <c r="H3590" s="188"/>
      <c r="I3590" s="188"/>
      <c r="J3590" s="188"/>
      <c r="K3590" s="188"/>
      <c r="L3590" s="188">
        <f>'Société Générale'!D78</f>
        <v>23</v>
      </c>
      <c r="M3590" s="188"/>
      <c r="N3590" s="188"/>
      <c r="O3590" s="188"/>
      <c r="P3590" s="188"/>
      <c r="Q3590" s="188"/>
      <c r="R3590" s="188"/>
      <c r="S3590" s="188"/>
      <c r="T3590" s="188"/>
      <c r="U3590" s="188"/>
      <c r="V3590" s="188"/>
      <c r="W3590" s="188"/>
      <c r="X3590" s="188"/>
      <c r="Y3590" s="188"/>
      <c r="Z3590" s="404"/>
    </row>
    <row r="3591" spans="1:26" s="23" customFormat="1" x14ac:dyDescent="0.25">
      <c r="A3591" s="683"/>
      <c r="B3591" s="685"/>
      <c r="C3591" s="189" t="s">
        <v>337</v>
      </c>
      <c r="D3591" s="230">
        <f>D3590/'Summary (banks)'!$D$16</f>
        <v>1.0964839098137217E-5</v>
      </c>
      <c r="E3591" s="230">
        <f>E3590/'Summary (banks)'!$E$16</f>
        <v>0</v>
      </c>
      <c r="F3591" s="230">
        <f>F3590/'Summary (banks)'!$F$16</f>
        <v>0</v>
      </c>
      <c r="G3591" s="230">
        <f>G3590/'Summary (banks)'!$G$16</f>
        <v>0</v>
      </c>
      <c r="H3591" s="230">
        <f>H3590/'Summary (banks)'!$H$16</f>
        <v>0</v>
      </c>
      <c r="I3591" s="230">
        <f>I3590/'Summary (banks)'!$I$16</f>
        <v>0</v>
      </c>
      <c r="J3591" s="230">
        <f>J3590/'Summary (banks)'!$J$16</f>
        <v>0</v>
      </c>
      <c r="K3591" s="230">
        <f>K3590/'Summary (banks)'!$K$16</f>
        <v>0</v>
      </c>
      <c r="L3591" s="230">
        <f>L3590/'Summary (banks)'!$L$16</f>
        <v>1.7461811776853229E-4</v>
      </c>
      <c r="M3591" s="230">
        <f>M3590/'Summary (banks)'!$M$16</f>
        <v>0</v>
      </c>
      <c r="N3591" s="230">
        <f>N3590/'Summary (banks)'!$N$16</f>
        <v>0</v>
      </c>
      <c r="O3591" s="230">
        <f>O3590/'Summary (banks)'!$O$16</f>
        <v>0</v>
      </c>
      <c r="P3591" s="230">
        <f>P3590/'Summary (banks)'!$P$16</f>
        <v>0</v>
      </c>
      <c r="Q3591" s="230">
        <f>Q3590/'Summary (banks)'!$Q$16</f>
        <v>0</v>
      </c>
      <c r="R3591" s="230">
        <f>R3590/'Summary (banks)'!$R$16</f>
        <v>0</v>
      </c>
      <c r="S3591" s="230">
        <f>S3590/'Summary (banks)'!$S$16</f>
        <v>0</v>
      </c>
      <c r="T3591" s="230">
        <f>T3590/'Summary (banks)'!$T$16</f>
        <v>0</v>
      </c>
      <c r="U3591" s="230">
        <f>U3590/'Summary (banks)'!$U$16</f>
        <v>0</v>
      </c>
      <c r="V3591" s="230">
        <f>V3590/'Summary (banks)'!$V$16</f>
        <v>0</v>
      </c>
      <c r="W3591" s="230">
        <f>W3590/'Summary (banks)'!$W$16</f>
        <v>0</v>
      </c>
      <c r="X3591" s="230">
        <f>X3590/'Summary (banks)'!$X$16</f>
        <v>0</v>
      </c>
      <c r="Y3591" s="204"/>
      <c r="Z3591" s="397"/>
    </row>
    <row r="3592" spans="1:26" s="365" customFormat="1" ht="15.75" thickBot="1" x14ac:dyDescent="0.3">
      <c r="A3592" s="683"/>
      <c r="B3592" s="685"/>
      <c r="C3592" s="359" t="s">
        <v>338</v>
      </c>
      <c r="D3592" s="264">
        <f>D3590/'Summary (banks)'!$D$20</f>
        <v>1.9620404879850612E-5</v>
      </c>
      <c r="E3592" s="264">
        <f>E3590/'Summary (banks)'!$E$20</f>
        <v>0</v>
      </c>
      <c r="F3592" s="264">
        <f>F3590/'Summary (banks)'!$F$20</f>
        <v>0</v>
      </c>
      <c r="G3592" s="264">
        <f>G3590/'Summary (banks)'!$G$20</f>
        <v>0</v>
      </c>
      <c r="H3592" s="264">
        <f>H3590/'Summary (banks)'!$H$20</f>
        <v>0</v>
      </c>
      <c r="I3592" s="264">
        <f>I3590/'Summary (banks)'!$I$20</f>
        <v>0</v>
      </c>
      <c r="J3592" s="264">
        <f>J3590/'Summary (banks)'!$J$20</f>
        <v>0</v>
      </c>
      <c r="K3592" s="264">
        <f>K3590/'Summary (banks)'!$K$20</f>
        <v>0</v>
      </c>
      <c r="L3592" s="264">
        <f>L3590/'Summary (banks)'!$L$20</f>
        <v>2.8712673524418256E-4</v>
      </c>
      <c r="M3592" s="264">
        <f>M3590/'Summary (banks)'!$M$20</f>
        <v>0</v>
      </c>
      <c r="N3592" s="264">
        <f>N3590/'Summary (banks)'!$N$20</f>
        <v>0</v>
      </c>
      <c r="O3592" s="264">
        <f>O3590/'Summary (banks)'!$O$20</f>
        <v>0</v>
      </c>
      <c r="P3592" s="264">
        <f>P3590/'Summary (banks)'!$P$20</f>
        <v>0</v>
      </c>
      <c r="Q3592" s="264">
        <f>Q3590/'Summary (banks)'!$Q$20</f>
        <v>0</v>
      </c>
      <c r="R3592" s="264">
        <f>R3590/'Summary (banks)'!$R$20</f>
        <v>0</v>
      </c>
      <c r="S3592" s="264">
        <f>S3590/'Summary (banks)'!$S$20</f>
        <v>0</v>
      </c>
      <c r="T3592" s="264">
        <f>T3590/'Summary (banks)'!$T$20</f>
        <v>0</v>
      </c>
      <c r="U3592" s="264">
        <f>U3590/'Summary (banks)'!$U$20</f>
        <v>0</v>
      </c>
      <c r="V3592" s="264">
        <f>V3590/'Summary (banks)'!$V$20</f>
        <v>0</v>
      </c>
      <c r="W3592" s="264">
        <f>W3590/'Summary (banks)'!$W$20</f>
        <v>0</v>
      </c>
      <c r="X3592" s="264">
        <f>X3590/'Summary (banks)'!$X$20</f>
        <v>0</v>
      </c>
      <c r="Y3592" s="360"/>
      <c r="Z3592" s="397"/>
    </row>
    <row r="3593" spans="1:26" s="230" customFormat="1" ht="15" customHeight="1" thickTop="1" thickBot="1" x14ac:dyDescent="0.3">
      <c r="A3593" s="683"/>
      <c r="B3593" s="685"/>
      <c r="C3593" s="190" t="s">
        <v>405</v>
      </c>
      <c r="D3593" s="188"/>
      <c r="E3593" s="190"/>
      <c r="F3593" s="190"/>
      <c r="G3593" s="190"/>
      <c r="H3593" s="188"/>
      <c r="I3593" s="188"/>
      <c r="J3593" s="190"/>
      <c r="K3593" s="190"/>
      <c r="L3593" s="190"/>
      <c r="M3593" s="190"/>
      <c r="N3593" s="190"/>
      <c r="O3593" s="190"/>
      <c r="P3593" s="188"/>
      <c r="Q3593" s="188"/>
      <c r="R3593" s="190"/>
      <c r="S3593" s="190"/>
      <c r="T3593" s="188"/>
      <c r="U3593" s="188"/>
      <c r="V3593" s="188"/>
      <c r="W3593" s="188"/>
      <c r="X3593" s="188"/>
      <c r="Y3593" s="190"/>
      <c r="Z3593" s="405"/>
    </row>
    <row r="3594" spans="1:26" s="204" customFormat="1" ht="15.75" thickBot="1" x14ac:dyDescent="0.3">
      <c r="A3594" s="683"/>
      <c r="B3594" s="686"/>
      <c r="C3594" s="191" t="s">
        <v>406</v>
      </c>
      <c r="D3594" s="192"/>
      <c r="E3594" s="192"/>
      <c r="F3594" s="192"/>
      <c r="G3594" s="192"/>
      <c r="H3594" s="192"/>
      <c r="I3594" s="192"/>
      <c r="J3594" s="192"/>
      <c r="K3594" s="192"/>
      <c r="L3594" s="192"/>
      <c r="M3594" s="192"/>
      <c r="N3594" s="192"/>
      <c r="O3594" s="192"/>
      <c r="P3594" s="192"/>
      <c r="Q3594" s="192"/>
      <c r="R3594" s="192"/>
      <c r="S3594" s="192"/>
      <c r="T3594" s="192"/>
      <c r="U3594" s="192"/>
      <c r="V3594" s="192"/>
      <c r="W3594" s="192"/>
      <c r="X3594" s="192"/>
      <c r="Y3594" s="192"/>
      <c r="Z3594" s="398"/>
    </row>
    <row r="3595" spans="1:26" s="23" customFormat="1" ht="16.5" thickTop="1" thickBot="1" x14ac:dyDescent="0.3">
      <c r="A3595" s="683"/>
      <c r="B3595" s="687" t="s">
        <v>82</v>
      </c>
      <c r="C3595" s="200" t="s">
        <v>91</v>
      </c>
      <c r="D3595" s="200">
        <f>D3587/D3584</f>
        <v>0</v>
      </c>
      <c r="E3595" s="200" t="e">
        <f>E3587/E3584</f>
        <v>#DIV/0!</v>
      </c>
      <c r="F3595" s="200" t="e">
        <f t="shared" ref="F3595:X3595" si="282">F3587/F3584</f>
        <v>#DIV/0!</v>
      </c>
      <c r="G3595" s="200" t="e">
        <f t="shared" si="282"/>
        <v>#DIV/0!</v>
      </c>
      <c r="H3595" s="200" t="e">
        <f t="shared" si="282"/>
        <v>#DIV/0!</v>
      </c>
      <c r="I3595" s="200" t="e">
        <f t="shared" si="282"/>
        <v>#DIV/0!</v>
      </c>
      <c r="J3595" s="200" t="e">
        <f t="shared" si="282"/>
        <v>#DIV/0!</v>
      </c>
      <c r="K3595" s="200" t="e">
        <f t="shared" si="282"/>
        <v>#DIV/0!</v>
      </c>
      <c r="L3595" s="200">
        <f t="shared" si="282"/>
        <v>0</v>
      </c>
      <c r="M3595" s="200" t="e">
        <f t="shared" si="282"/>
        <v>#DIV/0!</v>
      </c>
      <c r="N3595" s="200" t="e">
        <f t="shared" si="282"/>
        <v>#DIV/0!</v>
      </c>
      <c r="O3595" s="200" t="e">
        <f t="shared" si="282"/>
        <v>#DIV/0!</v>
      </c>
      <c r="P3595" s="200" t="e">
        <f t="shared" si="282"/>
        <v>#DIV/0!</v>
      </c>
      <c r="Q3595" s="200" t="e">
        <f t="shared" si="282"/>
        <v>#DIV/0!</v>
      </c>
      <c r="R3595" s="200" t="e">
        <f t="shared" si="282"/>
        <v>#DIV/0!</v>
      </c>
      <c r="S3595" s="200" t="e">
        <f t="shared" si="282"/>
        <v>#DIV/0!</v>
      </c>
      <c r="T3595" s="200" t="e">
        <f t="shared" si="282"/>
        <v>#DIV/0!</v>
      </c>
      <c r="U3595" s="200" t="e">
        <f t="shared" si="282"/>
        <v>#DIV/0!</v>
      </c>
      <c r="V3595" s="200" t="e">
        <f t="shared" si="282"/>
        <v>#DIV/0!</v>
      </c>
      <c r="W3595" s="200" t="e">
        <f t="shared" si="282"/>
        <v>#DIV/0!</v>
      </c>
      <c r="X3595" s="200" t="e">
        <f t="shared" si="282"/>
        <v>#DIV/0!</v>
      </c>
      <c r="Y3595" s="200"/>
      <c r="Z3595" s="406" t="e">
        <f>MEDIAN(E3595:X3595)</f>
        <v>#DIV/0!</v>
      </c>
    </row>
    <row r="3596" spans="1:26" s="204" customFormat="1" ht="15.75" thickBot="1" x14ac:dyDescent="0.3">
      <c r="A3596" s="683"/>
      <c r="B3596" s="688"/>
      <c r="C3596" s="193" t="s">
        <v>407</v>
      </c>
      <c r="Z3596" s="397"/>
    </row>
    <row r="3597" spans="1:26" s="204" customFormat="1" ht="15.75" thickBot="1" x14ac:dyDescent="0.3">
      <c r="A3597" s="683"/>
      <c r="B3597" s="688"/>
      <c r="C3597" s="188" t="s">
        <v>497</v>
      </c>
      <c r="D3597" s="233">
        <f t="shared" ref="D3597:X3597" si="283">D3584/D3590</f>
        <v>-4.3478260869565216E-2</v>
      </c>
      <c r="E3597" s="188" t="e">
        <f t="shared" si="283"/>
        <v>#DIV/0!</v>
      </c>
      <c r="F3597" s="188" t="e">
        <f t="shared" si="283"/>
        <v>#DIV/0!</v>
      </c>
      <c r="G3597" s="188" t="e">
        <f t="shared" si="283"/>
        <v>#DIV/0!</v>
      </c>
      <c r="H3597" s="188" t="e">
        <f t="shared" si="283"/>
        <v>#DIV/0!</v>
      </c>
      <c r="I3597" s="188" t="e">
        <f t="shared" si="283"/>
        <v>#DIV/0!</v>
      </c>
      <c r="J3597" s="188" t="e">
        <f t="shared" si="283"/>
        <v>#DIV/0!</v>
      </c>
      <c r="K3597" s="188" t="e">
        <f t="shared" si="283"/>
        <v>#DIV/0!</v>
      </c>
      <c r="L3597" s="188">
        <f t="shared" si="283"/>
        <v>-4.3478260869565216E-2</v>
      </c>
      <c r="M3597" s="188" t="e">
        <f t="shared" si="283"/>
        <v>#DIV/0!</v>
      </c>
      <c r="N3597" s="188" t="e">
        <f t="shared" si="283"/>
        <v>#DIV/0!</v>
      </c>
      <c r="O3597" s="188" t="e">
        <f t="shared" si="283"/>
        <v>#DIV/0!</v>
      </c>
      <c r="P3597" s="188" t="e">
        <f t="shared" si="283"/>
        <v>#DIV/0!</v>
      </c>
      <c r="Q3597" s="188" t="e">
        <f t="shared" si="283"/>
        <v>#DIV/0!</v>
      </c>
      <c r="R3597" s="188" t="e">
        <f t="shared" si="283"/>
        <v>#DIV/0!</v>
      </c>
      <c r="S3597" s="188" t="e">
        <f t="shared" si="283"/>
        <v>#DIV/0!</v>
      </c>
      <c r="T3597" s="188" t="e">
        <f t="shared" si="283"/>
        <v>#DIV/0!</v>
      </c>
      <c r="U3597" s="188" t="e">
        <f t="shared" si="283"/>
        <v>#DIV/0!</v>
      </c>
      <c r="V3597" s="188" t="e">
        <f t="shared" si="283"/>
        <v>#DIV/0!</v>
      </c>
      <c r="W3597" s="188" t="e">
        <f t="shared" si="283"/>
        <v>#DIV/0!</v>
      </c>
      <c r="X3597" s="188" t="e">
        <f t="shared" si="283"/>
        <v>#DIV/0!</v>
      </c>
      <c r="Y3597" s="188"/>
      <c r="Z3597" s="404"/>
    </row>
    <row r="3598" spans="1:26" s="204" customFormat="1" x14ac:dyDescent="0.25">
      <c r="A3598" s="683"/>
      <c r="B3598" s="688"/>
      <c r="C3598" s="189" t="s">
        <v>445</v>
      </c>
      <c r="D3598" s="234">
        <f>D3597/'Summary (banks)'!$D$81</f>
        <v>-0.96694003587130106</v>
      </c>
      <c r="E3598" s="230" t="e">
        <f>E3597/'Summary (banks)'!$E$81</f>
        <v>#DIV/0!</v>
      </c>
      <c r="F3598" s="230" t="e">
        <f>F3597/'Summary (banks)'!$F$81</f>
        <v>#DIV/0!</v>
      </c>
      <c r="G3598" s="230" t="e">
        <f>G3597/'Summary (banks)'!$G$81</f>
        <v>#DIV/0!</v>
      </c>
      <c r="H3598" s="230" t="e">
        <f>H3597/'Summary (banks)'!$H$81</f>
        <v>#DIV/0!</v>
      </c>
      <c r="I3598" s="230" t="e">
        <f>I3597/'Summary (banks)'!$I$81</f>
        <v>#DIV/0!</v>
      </c>
      <c r="J3598" s="230" t="e">
        <f>J3597/'Summary (banks)'!$J$81</f>
        <v>#DIV/0!</v>
      </c>
      <c r="K3598" s="230" t="e">
        <f>K3597/'Summary (banks)'!$K$81</f>
        <v>#DIV/0!</v>
      </c>
      <c r="L3598" s="230">
        <f>L3597/'Summary (banks)'!$L$81</f>
        <v>-0.93712692009419929</v>
      </c>
      <c r="M3598" s="230" t="e">
        <f>M3597/'Summary (banks)'!$M$81</f>
        <v>#DIV/0!</v>
      </c>
      <c r="N3598" s="230" t="e">
        <f>N3597/'Summary (banks)'!$N$81</f>
        <v>#DIV/0!</v>
      </c>
      <c r="O3598" s="230" t="e">
        <f>O3597/'Summary (banks)'!$O$81</f>
        <v>#DIV/0!</v>
      </c>
      <c r="P3598" s="230" t="e">
        <f>P3597/'Summary (banks)'!$P$81</f>
        <v>#DIV/0!</v>
      </c>
      <c r="Q3598" s="230" t="e">
        <f>Q3597/'Summary (banks)'!$Q$81</f>
        <v>#DIV/0!</v>
      </c>
      <c r="R3598" s="230" t="e">
        <f>R3597/'Summary (banks)'!$R$81</f>
        <v>#DIV/0!</v>
      </c>
      <c r="S3598" s="230" t="e">
        <f>S3597/'Summary (banks)'!$S$81</f>
        <v>#DIV/0!</v>
      </c>
      <c r="T3598" s="230" t="e">
        <f>T3597/'Summary (banks)'!$T$81</f>
        <v>#DIV/0!</v>
      </c>
      <c r="U3598" s="230" t="e">
        <f>U3597/'Summary (banks)'!$U$81</f>
        <v>#DIV/0!</v>
      </c>
      <c r="V3598" s="230" t="e">
        <f>V3597/'Summary (banks)'!$V$81</f>
        <v>#DIV/0!</v>
      </c>
      <c r="W3598" s="230" t="e">
        <f>W3597/'Summary (banks)'!$W$81</f>
        <v>#DIV/0!</v>
      </c>
      <c r="X3598" s="230" t="e">
        <f>X3597/'Summary (banks)'!$X$81</f>
        <v>#DIV/0!</v>
      </c>
      <c r="Z3598" s="397"/>
    </row>
    <row r="3599" spans="1:26" s="364" customFormat="1" x14ac:dyDescent="0.25">
      <c r="A3599" s="683"/>
      <c r="B3599" s="688"/>
      <c r="C3599" s="359" t="s">
        <v>446</v>
      </c>
      <c r="D3599" s="363">
        <f>D3597/'Summary (banks)'!$D$84</f>
        <v>-0.75299988639849336</v>
      </c>
      <c r="E3599" s="264" t="e">
        <f>E3597/'Summary (banks)'!$E$84</f>
        <v>#DIV/0!</v>
      </c>
      <c r="F3599" s="264" t="e">
        <f>F3597/'Summary (banks)'!$F$84</f>
        <v>#DIV/0!</v>
      </c>
      <c r="G3599" s="264" t="e">
        <f>G3597/'Summary (banks)'!$G$84</f>
        <v>#DIV/0!</v>
      </c>
      <c r="H3599" s="264" t="e">
        <f>H3597/'Summary (banks)'!$H$84</f>
        <v>#DIV/0!</v>
      </c>
      <c r="I3599" s="264" t="e">
        <f>I3597/'Summary (banks)'!$I$84</f>
        <v>#DIV/0!</v>
      </c>
      <c r="J3599" s="264" t="e">
        <f>J3597/'Summary (banks)'!$J$84</f>
        <v>#DIV/0!</v>
      </c>
      <c r="K3599" s="264" t="e">
        <f>K3597/'Summary (banks)'!$K$84</f>
        <v>#DIV/0!</v>
      </c>
      <c r="L3599" s="264">
        <f>L3597/'Summary (banks)'!$L$84</f>
        <v>-0.78124329490705524</v>
      </c>
      <c r="M3599" s="264" t="e">
        <f>M3597/'Summary (banks)'!$M$84</f>
        <v>#DIV/0!</v>
      </c>
      <c r="N3599" s="264" t="e">
        <f>N3597/'Summary (banks)'!$N$84</f>
        <v>#DIV/0!</v>
      </c>
      <c r="O3599" s="264" t="e">
        <f>O3597/'Summary (banks)'!$O$84</f>
        <v>#DIV/0!</v>
      </c>
      <c r="P3599" s="264" t="e">
        <f>P3597/'Summary (banks)'!$P$84</f>
        <v>#DIV/0!</v>
      </c>
      <c r="Q3599" s="264" t="e">
        <f>Q3597/'Summary (banks)'!$Q$84</f>
        <v>#DIV/0!</v>
      </c>
      <c r="R3599" s="264" t="e">
        <f>R3597/'Summary (banks)'!$R$84</f>
        <v>#DIV/0!</v>
      </c>
      <c r="S3599" s="264" t="e">
        <f>S3597/'Summary (banks)'!$S$84</f>
        <v>#DIV/0!</v>
      </c>
      <c r="T3599" s="264" t="e">
        <f>T3597/'Summary (banks)'!$T$84</f>
        <v>#DIV/0!</v>
      </c>
      <c r="U3599" s="264" t="e">
        <f>U3597/'Summary (banks)'!$U$84</f>
        <v>#DIV/0!</v>
      </c>
      <c r="V3599" s="264" t="e">
        <f>V3597/'Summary (banks)'!$V$84</f>
        <v>#DIV/0!</v>
      </c>
      <c r="W3599" s="264" t="e">
        <f>W3597/'Summary (banks)'!$W$84</f>
        <v>#DIV/0!</v>
      </c>
      <c r="X3599" s="264" t="e">
        <f>X3597/'Summary (banks)'!$X$84</f>
        <v>#DIV/0!</v>
      </c>
      <c r="Y3599" s="360"/>
      <c r="Z3599" s="397"/>
    </row>
    <row r="3600" spans="1:26" s="204" customFormat="1" ht="15.75" thickBot="1" x14ac:dyDescent="0.3">
      <c r="A3600" s="683"/>
      <c r="B3600" s="688"/>
      <c r="C3600" s="372" t="s">
        <v>447</v>
      </c>
      <c r="D3600" s="234">
        <f>D3597/'Summary (banks)'!$D$92</f>
        <v>-1.0409822933895578</v>
      </c>
      <c r="E3600" s="230" t="e">
        <f>E3597/'Summary (banks)'!$E$86</f>
        <v>#DIV/0!</v>
      </c>
      <c r="F3600" s="230" t="e">
        <f>F3597/'Summary (banks)'!$F$86</f>
        <v>#DIV/0!</v>
      </c>
      <c r="G3600" s="230" t="e">
        <f>G3597/'Summary (banks)'!$G$86</f>
        <v>#DIV/0!</v>
      </c>
      <c r="H3600" s="230" t="e">
        <f>H3597/'Summary (banks)'!$H$86</f>
        <v>#DIV/0!</v>
      </c>
      <c r="I3600" s="230" t="e">
        <f>I3597/'Summary (banks)'!$I$86</f>
        <v>#DIV/0!</v>
      </c>
      <c r="J3600" s="230" t="e">
        <f>J3597/'Summary (banks)'!$J$86</f>
        <v>#DIV/0!</v>
      </c>
      <c r="K3600" s="230" t="e">
        <f>K3597/'Summary (banks)'!$K$86</f>
        <v>#DIV/0!</v>
      </c>
      <c r="L3600" s="230">
        <f>L3597/'Summary (banks)'!$L$86</f>
        <v>-0.16675306162120129</v>
      </c>
      <c r="M3600" s="230" t="e">
        <f>M3597/'Summary (banks)'!$M$86</f>
        <v>#DIV/0!</v>
      </c>
      <c r="N3600" s="230" t="e">
        <f>N3597/'Summary (banks)'!$N$86</f>
        <v>#DIV/0!</v>
      </c>
      <c r="O3600" s="230" t="e">
        <f>O3597/'Summary (banks)'!$O$86</f>
        <v>#DIV/0!</v>
      </c>
      <c r="P3600" s="230" t="e">
        <f>P3597/'Summary (banks)'!$P$86</f>
        <v>#DIV/0!</v>
      </c>
      <c r="Q3600" s="230" t="e">
        <f>Q3597/'Summary (banks)'!$Q$86</f>
        <v>#DIV/0!</v>
      </c>
      <c r="R3600" s="230" t="e">
        <f>R3597/'Summary (banks)'!$R$86</f>
        <v>#DIV/0!</v>
      </c>
      <c r="S3600" s="230" t="e">
        <f>S3597/'Summary (banks)'!$S$86</f>
        <v>#DIV/0!</v>
      </c>
      <c r="T3600" s="230" t="e">
        <f>T3597/'Summary (banks)'!$T$86</f>
        <v>#DIV/0!</v>
      </c>
      <c r="U3600" s="230" t="e">
        <f>U3597/'Summary (banks)'!$U$86</f>
        <v>#DIV/0!</v>
      </c>
      <c r="V3600" s="230" t="e">
        <f>V3597/'Summary (banks)'!$V$86</f>
        <v>#DIV/0!</v>
      </c>
      <c r="W3600" s="230" t="e">
        <f>W3597/'Summary (banks)'!$W$86</f>
        <v>#DIV/0!</v>
      </c>
      <c r="X3600" s="230" t="e">
        <f>X3597/'Summary (banks)'!$X$86</f>
        <v>#DIV/0!</v>
      </c>
      <c r="Z3600" s="397"/>
    </row>
    <row r="3601" spans="1:26" s="230" customFormat="1" ht="15.75" thickBot="1" x14ac:dyDescent="0.3">
      <c r="A3601" s="683"/>
      <c r="B3601" s="688"/>
      <c r="C3601" s="201" t="s">
        <v>498</v>
      </c>
      <c r="D3601" s="201">
        <f t="shared" ref="D3601:X3601" si="284">D3584/D3581</f>
        <v>-1</v>
      </c>
      <c r="E3601" s="201" t="e">
        <f t="shared" si="284"/>
        <v>#DIV/0!</v>
      </c>
      <c r="F3601" s="201" t="e">
        <f t="shared" si="284"/>
        <v>#DIV/0!</v>
      </c>
      <c r="G3601" s="201" t="e">
        <f t="shared" si="284"/>
        <v>#DIV/0!</v>
      </c>
      <c r="H3601" s="201" t="e">
        <f t="shared" si="284"/>
        <v>#DIV/0!</v>
      </c>
      <c r="I3601" s="201" t="e">
        <f t="shared" si="284"/>
        <v>#DIV/0!</v>
      </c>
      <c r="J3601" s="201" t="e">
        <f t="shared" si="284"/>
        <v>#DIV/0!</v>
      </c>
      <c r="K3601" s="201" t="e">
        <f t="shared" si="284"/>
        <v>#DIV/0!</v>
      </c>
      <c r="L3601" s="201">
        <f t="shared" si="284"/>
        <v>-1</v>
      </c>
      <c r="M3601" s="201" t="e">
        <f t="shared" si="284"/>
        <v>#DIV/0!</v>
      </c>
      <c r="N3601" s="201" t="e">
        <f t="shared" si="284"/>
        <v>#DIV/0!</v>
      </c>
      <c r="O3601" s="201" t="e">
        <f t="shared" si="284"/>
        <v>#DIV/0!</v>
      </c>
      <c r="P3601" s="201" t="e">
        <f t="shared" si="284"/>
        <v>#DIV/0!</v>
      </c>
      <c r="Q3601" s="201" t="e">
        <f t="shared" si="284"/>
        <v>#DIV/0!</v>
      </c>
      <c r="R3601" s="201" t="e">
        <f t="shared" si="284"/>
        <v>#DIV/0!</v>
      </c>
      <c r="S3601" s="201" t="e">
        <f t="shared" si="284"/>
        <v>#DIV/0!</v>
      </c>
      <c r="T3601" s="201" t="e">
        <f t="shared" si="284"/>
        <v>#DIV/0!</v>
      </c>
      <c r="U3601" s="201" t="e">
        <f t="shared" si="284"/>
        <v>#DIV/0!</v>
      </c>
      <c r="V3601" s="201" t="e">
        <f t="shared" si="284"/>
        <v>#DIV/0!</v>
      </c>
      <c r="W3601" s="201" t="e">
        <f t="shared" si="284"/>
        <v>#DIV/0!</v>
      </c>
      <c r="X3601" s="201" t="e">
        <f t="shared" si="284"/>
        <v>#DIV/0!</v>
      </c>
      <c r="Y3601" s="201"/>
      <c r="Z3601" s="407"/>
    </row>
    <row r="3602" spans="1:26" s="230" customFormat="1" x14ac:dyDescent="0.25">
      <c r="A3602" s="683"/>
      <c r="B3602" s="688"/>
      <c r="C3602" s="382" t="s">
        <v>445</v>
      </c>
      <c r="D3602" s="230">
        <f>D3601/'Summary (banks)'!$D$94</f>
        <v>-5.1782625666441957</v>
      </c>
      <c r="E3602" s="230" t="e">
        <f>E3601/'Summary (banks)'!$E$94</f>
        <v>#DIV/0!</v>
      </c>
      <c r="F3602" s="230" t="e">
        <f>F3601/'Summary (banks)'!$F$94</f>
        <v>#DIV/0!</v>
      </c>
      <c r="G3602" s="230" t="e">
        <f>G3601/'Summary (banks)'!$G$94</f>
        <v>#DIV/0!</v>
      </c>
      <c r="H3602" s="230" t="e">
        <f>H3601/'Summary (banks)'!$H$94</f>
        <v>#DIV/0!</v>
      </c>
      <c r="I3602" s="230" t="e">
        <f>I3601/'Summary (banks)'!$I$94</f>
        <v>#DIV/0!</v>
      </c>
      <c r="J3602" s="230" t="e">
        <f>J3601/'Summary (banks)'!$J$94</f>
        <v>#DIV/0!</v>
      </c>
      <c r="K3602" s="230" t="e">
        <f>K3601/'Summary (banks)'!$K$94</f>
        <v>#DIV/0!</v>
      </c>
      <c r="L3602" s="230">
        <f>L3601/'Summary (banks)'!$L$94</f>
        <v>-4.1962035673375881</v>
      </c>
      <c r="M3602" s="230" t="e">
        <f>M3601/'Summary (banks)'!$M$94</f>
        <v>#DIV/0!</v>
      </c>
      <c r="N3602" s="230" t="e">
        <f>N3601/'Summary (banks)'!$N$94</f>
        <v>#DIV/0!</v>
      </c>
      <c r="O3602" s="230" t="e">
        <f>O3601/'Summary (banks)'!$O$94</f>
        <v>#DIV/0!</v>
      </c>
      <c r="P3602" s="230" t="e">
        <f>P3601/'Summary (banks)'!$P$94</f>
        <v>#DIV/0!</v>
      </c>
      <c r="Q3602" s="230" t="e">
        <f>Q3601/'Summary (banks)'!$Q$94</f>
        <v>#DIV/0!</v>
      </c>
      <c r="R3602" s="230" t="e">
        <f>R3601/'Summary (banks)'!$R$94</f>
        <v>#DIV/0!</v>
      </c>
      <c r="S3602" s="230" t="e">
        <f>S3601/'Summary (banks)'!$S$94</f>
        <v>#DIV/0!</v>
      </c>
      <c r="T3602" s="230" t="e">
        <f>T3601/'Summary (banks)'!$T$94</f>
        <v>#DIV/0!</v>
      </c>
      <c r="U3602" s="230" t="e">
        <f>U3601/'Summary (banks)'!$U$94</f>
        <v>#DIV/0!</v>
      </c>
      <c r="V3602" s="230" t="e">
        <f>V3601/'Summary (banks)'!$V$94</f>
        <v>#DIV/0!</v>
      </c>
      <c r="W3602" s="230" t="e">
        <f>W3601/'Summary (banks)'!$W$94</f>
        <v>#DIV/0!</v>
      </c>
      <c r="X3602" s="230" t="e">
        <f>X3601/'Summary (banks)'!$X$94</f>
        <v>#DIV/0!</v>
      </c>
      <c r="Z3602" s="399"/>
    </row>
    <row r="3603" spans="1:26" s="386" customFormat="1" x14ac:dyDescent="0.25">
      <c r="A3603" s="683"/>
      <c r="B3603" s="688"/>
      <c r="C3603" s="383" t="s">
        <v>446</v>
      </c>
      <c r="D3603" s="264">
        <f>D3601/'Summary (banks)'!$D$97</f>
        <v>-3.7874910888145807</v>
      </c>
      <c r="E3603" s="264" t="e">
        <f>E3601/'Summary (banks)'!$E$97</f>
        <v>#DIV/0!</v>
      </c>
      <c r="F3603" s="264" t="e">
        <f>F3601/'Summary (banks)'!$F$97</f>
        <v>#DIV/0!</v>
      </c>
      <c r="G3603" s="264" t="e">
        <f>G3601/'Summary (banks)'!$G$97</f>
        <v>#DIV/0!</v>
      </c>
      <c r="H3603" s="264" t="e">
        <f>H3601/'Summary (banks)'!$H$97</f>
        <v>#DIV/0!</v>
      </c>
      <c r="I3603" s="264" t="e">
        <f>I3601/'Summary (banks)'!$I$97</f>
        <v>#DIV/0!</v>
      </c>
      <c r="J3603" s="264" t="e">
        <f>J3601/'Summary (banks)'!$J$97</f>
        <v>#DIV/0!</v>
      </c>
      <c r="K3603" s="264" t="e">
        <f>K3601/'Summary (banks)'!$K$97</f>
        <v>#DIV/0!</v>
      </c>
      <c r="L3603" s="264">
        <f>L3601/'Summary (banks)'!$L$97</f>
        <v>-3.0385823239120682</v>
      </c>
      <c r="M3603" s="264" t="e">
        <f>M3601/'Summary (banks)'!$M$97</f>
        <v>#DIV/0!</v>
      </c>
      <c r="N3603" s="264" t="e">
        <f>N3601/'Summary (banks)'!$N$97</f>
        <v>#DIV/0!</v>
      </c>
      <c r="O3603" s="264" t="e">
        <f>O3601/'Summary (banks)'!$O$97</f>
        <v>#DIV/0!</v>
      </c>
      <c r="P3603" s="264" t="e">
        <f>P3601/'Summary (banks)'!$P$97</f>
        <v>#DIV/0!</v>
      </c>
      <c r="Q3603" s="264" t="e">
        <f>Q3601/'Summary (banks)'!$Q$97</f>
        <v>#DIV/0!</v>
      </c>
      <c r="R3603" s="264" t="e">
        <f>R3601/'Summary (banks)'!$R$97</f>
        <v>#DIV/0!</v>
      </c>
      <c r="S3603" s="264" t="e">
        <f>S3601/'Summary (banks)'!$S$97</f>
        <v>#DIV/0!</v>
      </c>
      <c r="T3603" s="264" t="e">
        <f>T3601/'Summary (banks)'!$T$97</f>
        <v>#DIV/0!</v>
      </c>
      <c r="U3603" s="264" t="e">
        <f>U3601/'Summary (banks)'!$U$97</f>
        <v>#DIV/0!</v>
      </c>
      <c r="V3603" s="264" t="e">
        <f>V3601/'Summary (banks)'!$V$97</f>
        <v>#DIV/0!</v>
      </c>
      <c r="W3603" s="264" t="e">
        <f>W3601/'Summary (banks)'!$W$97</f>
        <v>#DIV/0!</v>
      </c>
      <c r="X3603" s="264" t="e">
        <f>X3601/'Summary (banks)'!$X$97</f>
        <v>#DIV/0!</v>
      </c>
      <c r="Y3603" s="264"/>
      <c r="Z3603" s="399"/>
    </row>
    <row r="3604" spans="1:26" s="230" customFormat="1" x14ac:dyDescent="0.25">
      <c r="A3604" s="683"/>
      <c r="B3604" s="688"/>
      <c r="C3604" s="385" t="s">
        <v>447</v>
      </c>
      <c r="D3604" s="230">
        <f>D3601/'Summary (banks)'!$D$105</f>
        <v>-4.6094164288706674</v>
      </c>
      <c r="E3604" s="230" t="e">
        <f>E3601/'Summary (banks)'!$E$99</f>
        <v>#DIV/0!</v>
      </c>
      <c r="F3604" s="230" t="e">
        <f>F3601/'Summary (banks)'!$F$99</f>
        <v>#DIV/0!</v>
      </c>
      <c r="G3604" s="230" t="e">
        <f>G3601/'Summary (banks)'!$G$99</f>
        <v>#DIV/0!</v>
      </c>
      <c r="H3604" s="230" t="e">
        <f>H3601/'Summary (banks)'!$H$99</f>
        <v>#DIV/0!</v>
      </c>
      <c r="I3604" s="230" t="e">
        <f>I3601/'Summary (banks)'!$I$99</f>
        <v>#DIV/0!</v>
      </c>
      <c r="J3604" s="230" t="e">
        <f>J3601/'Summary (banks)'!$J$99</f>
        <v>#DIV/0!</v>
      </c>
      <c r="K3604" s="230" t="e">
        <f>K3601/'Summary (banks)'!$K$99</f>
        <v>#DIV/0!</v>
      </c>
      <c r="L3604" s="230">
        <f>L3601/'Summary (banks)'!$L$99</f>
        <v>-1.9359165424739195</v>
      </c>
      <c r="M3604" s="230" t="e">
        <f>M3601/'Summary (banks)'!$M$99</f>
        <v>#DIV/0!</v>
      </c>
      <c r="N3604" s="230" t="e">
        <f>N3601/'Summary (banks)'!$N$99</f>
        <v>#DIV/0!</v>
      </c>
      <c r="O3604" s="230" t="e">
        <f>O3601/'Summary (banks)'!$O$99</f>
        <v>#DIV/0!</v>
      </c>
      <c r="P3604" s="230" t="e">
        <f>P3601/'Summary (banks)'!$P$99</f>
        <v>#DIV/0!</v>
      </c>
      <c r="Q3604" s="230" t="e">
        <f>Q3601/'Summary (banks)'!$Q$99</f>
        <v>#DIV/0!</v>
      </c>
      <c r="R3604" s="230" t="e">
        <f>R3601/'Summary (banks)'!$R$99</f>
        <v>#DIV/0!</v>
      </c>
      <c r="S3604" s="230" t="e">
        <f>S3601/'Summary (banks)'!$S$99</f>
        <v>#DIV/0!</v>
      </c>
      <c r="T3604" s="230" t="e">
        <f>T3601/'Summary (banks)'!$T$99</f>
        <v>#DIV/0!</v>
      </c>
      <c r="U3604" s="230" t="e">
        <f>U3601/'Summary (banks)'!$U$99</f>
        <v>#DIV/0!</v>
      </c>
      <c r="V3604" s="230" t="e">
        <f>V3601/'Summary (banks)'!$V$99</f>
        <v>#DIV/0!</v>
      </c>
      <c r="W3604" s="230" t="e">
        <f>W3601/'Summary (banks)'!$W$99</f>
        <v>#DIV/0!</v>
      </c>
      <c r="X3604" s="230" t="e">
        <f>X3601/'Summary (banks)'!$X$99</f>
        <v>#DIV/0!</v>
      </c>
      <c r="Z3604" s="399"/>
    </row>
    <row r="3605" spans="1:26" s="51" customFormat="1" x14ac:dyDescent="0.25">
      <c r="A3605" s="423"/>
      <c r="B3605" s="423"/>
      <c r="C3605" s="424"/>
      <c r="D3605" s="425"/>
      <c r="E3605" s="426"/>
      <c r="F3605" s="426"/>
      <c r="G3605" s="426"/>
      <c r="H3605" s="426"/>
      <c r="I3605" s="426"/>
      <c r="J3605" s="426"/>
      <c r="K3605" s="426"/>
      <c r="L3605" s="426"/>
      <c r="M3605" s="426"/>
      <c r="N3605" s="426"/>
      <c r="O3605" s="426"/>
      <c r="P3605" s="426"/>
      <c r="Q3605" s="426"/>
      <c r="R3605" s="426"/>
      <c r="S3605" s="426"/>
      <c r="T3605" s="426"/>
      <c r="U3605" s="426"/>
      <c r="V3605" s="426"/>
      <c r="W3605" s="426"/>
      <c r="X3605" s="426"/>
      <c r="Y3605" s="97"/>
      <c r="Z3605" s="97"/>
    </row>
    <row r="3606" spans="1:26" s="51" customFormat="1" ht="15.75" thickBot="1" x14ac:dyDescent="0.3">
      <c r="A3606" s="422"/>
      <c r="B3606" s="423"/>
      <c r="C3606" s="424"/>
      <c r="D3606" s="425"/>
      <c r="E3606" s="426"/>
      <c r="F3606" s="426"/>
      <c r="G3606" s="426"/>
      <c r="H3606" s="426"/>
      <c r="I3606" s="426"/>
      <c r="J3606" s="426"/>
      <c r="K3606" s="426"/>
      <c r="L3606" s="426"/>
      <c r="M3606" s="426"/>
      <c r="N3606" s="426"/>
      <c r="O3606" s="426"/>
      <c r="P3606" s="426"/>
      <c r="Q3606" s="426"/>
      <c r="R3606" s="426"/>
      <c r="S3606" s="426"/>
      <c r="T3606" s="426"/>
      <c r="U3606" s="426"/>
      <c r="V3606" s="426"/>
      <c r="W3606" s="426"/>
      <c r="X3606" s="426"/>
      <c r="Y3606" s="97"/>
      <c r="Z3606" s="97"/>
    </row>
    <row r="3607" spans="1:26" s="204" customFormat="1" ht="15.75" thickBot="1" x14ac:dyDescent="0.3">
      <c r="A3607" s="689" t="s">
        <v>352</v>
      </c>
      <c r="B3607" s="684" t="s">
        <v>331</v>
      </c>
      <c r="C3607" s="188" t="s">
        <v>2</v>
      </c>
      <c r="D3607" s="203">
        <f>SUM(E3607:X3607)</f>
        <v>215</v>
      </c>
      <c r="E3607" s="203"/>
      <c r="F3607" s="203"/>
      <c r="G3607" s="203"/>
      <c r="H3607" s="203"/>
      <c r="I3607" s="203"/>
      <c r="J3607" s="188">
        <f>'BNP Paribas'!C61</f>
        <v>74</v>
      </c>
      <c r="K3607" s="188"/>
      <c r="L3607" s="188">
        <f>'Société Générale'!C79</f>
        <v>102</v>
      </c>
      <c r="M3607" s="188">
        <f>'BPCE group'!C59</f>
        <v>39</v>
      </c>
      <c r="N3607" s="188">
        <f>'Crédit Mutuel'!C20</f>
        <v>0</v>
      </c>
      <c r="O3607" s="188"/>
      <c r="P3607" s="188"/>
      <c r="Q3607" s="188"/>
      <c r="R3607" s="188"/>
      <c r="S3607" s="188"/>
      <c r="T3607" s="188"/>
      <c r="U3607" s="188"/>
      <c r="V3607" s="188"/>
      <c r="W3607" s="188"/>
      <c r="X3607" s="188"/>
      <c r="Y3607" s="188"/>
      <c r="Z3607" s="404"/>
    </row>
    <row r="3608" spans="1:26" s="23" customFormat="1" x14ac:dyDescent="0.25">
      <c r="A3608" s="690"/>
      <c r="B3608" s="685"/>
      <c r="C3608" s="189" t="s">
        <v>333</v>
      </c>
      <c r="D3608" s="230">
        <f>D3607/'Summary (banks)'!$D$3</f>
        <v>4.4020624321403475E-4</v>
      </c>
      <c r="E3608" s="230">
        <f>E3607/'Summary (banks)'!$E$3</f>
        <v>0</v>
      </c>
      <c r="F3608" s="230">
        <f>F3607/'Summary (banks)'!$F$3</f>
        <v>0</v>
      </c>
      <c r="G3608" s="230">
        <f>G3607/'Summary (banks)'!$G$3</f>
        <v>0</v>
      </c>
      <c r="H3608" s="230">
        <f>H3607/'Summary (banks)'!$H$3</f>
        <v>0</v>
      </c>
      <c r="I3608" s="230">
        <f>I3607/'Summary (banks)'!$I$3</f>
        <v>0</v>
      </c>
      <c r="J3608" s="230">
        <f>J3607/'Summary (banks)'!$J$3</f>
        <v>1.7234151567376216E-3</v>
      </c>
      <c r="K3608" s="230">
        <f>K3607/'Summary (banks)'!$K$3</f>
        <v>0</v>
      </c>
      <c r="L3608" s="230">
        <f>L3607/'Summary (banks)'!$L$3</f>
        <v>3.9776937175837459E-3</v>
      </c>
      <c r="M3608" s="230">
        <f>M3607/'Summary (banks)'!$M$3</f>
        <v>1.6342608112638283E-3</v>
      </c>
      <c r="N3608" s="230">
        <f>N3607/'Summary (banks)'!$N$3</f>
        <v>0</v>
      </c>
      <c r="O3608" s="230">
        <f>O3607/'Summary (banks)'!$O$3</f>
        <v>0</v>
      </c>
      <c r="P3608" s="230">
        <f>P3607/'Summary (banks)'!$P$3</f>
        <v>0</v>
      </c>
      <c r="Q3608" s="230">
        <f>Q3607/'Summary (banks)'!$Q$3</f>
        <v>0</v>
      </c>
      <c r="R3608" s="230">
        <f>R3607/'Summary (banks)'!$R$3</f>
        <v>0</v>
      </c>
      <c r="S3608" s="230">
        <f>S3607/'Summary (banks)'!$S$3</f>
        <v>0</v>
      </c>
      <c r="T3608" s="230">
        <f>T3607/'Summary (banks)'!$T$3</f>
        <v>0</v>
      </c>
      <c r="U3608" s="230">
        <f>U3607/'Summary (banks)'!$U$3</f>
        <v>0</v>
      </c>
      <c r="V3608" s="230">
        <f>V3607/'Summary (banks)'!$V$3</f>
        <v>0</v>
      </c>
      <c r="W3608" s="230">
        <f>W3607/'Summary (banks)'!$W$3</f>
        <v>0</v>
      </c>
      <c r="X3608" s="230">
        <f>X3607/'Summary (banks)'!$X$3</f>
        <v>0</v>
      </c>
      <c r="Y3608" s="204"/>
      <c r="Z3608" s="397"/>
    </row>
    <row r="3609" spans="1:26" s="360" customFormat="1" ht="15.75" thickBot="1" x14ac:dyDescent="0.3">
      <c r="A3609" s="690"/>
      <c r="B3609" s="685"/>
      <c r="C3609" s="359" t="s">
        <v>334</v>
      </c>
      <c r="D3609" s="264">
        <f>D3607/'Summary (banks)'!$D$7</f>
        <v>8.3866731150579747E-4</v>
      </c>
      <c r="E3609" s="264">
        <f>E3607/'Summary (banks)'!$E$7</f>
        <v>0</v>
      </c>
      <c r="F3609" s="264">
        <f>F3607/'Summary (banks)'!$F$7</f>
        <v>0</v>
      </c>
      <c r="G3609" s="264">
        <f>G3607/'Summary (banks)'!$G$7</f>
        <v>0</v>
      </c>
      <c r="H3609" s="264">
        <f>H3607/'Summary (banks)'!$H$7</f>
        <v>0</v>
      </c>
      <c r="I3609" s="264">
        <f>I3607/'Summary (banks)'!$I$7</f>
        <v>0</v>
      </c>
      <c r="J3609" s="264">
        <f>J3607/'Summary (banks)'!$J$7</f>
        <v>2.584430552160095E-3</v>
      </c>
      <c r="K3609" s="264">
        <f>K3607/'Summary (banks)'!$K$7</f>
        <v>0</v>
      </c>
      <c r="L3609" s="264">
        <f>L3607/'Summary (banks)'!$L$7</f>
        <v>7.5298981249077215E-3</v>
      </c>
      <c r="M3609" s="264">
        <f>M3607/'Summary (banks)'!$M$7</f>
        <v>8.2174462705436151E-3</v>
      </c>
      <c r="N3609" s="264">
        <f>N3607/'Summary (banks)'!$N$7</f>
        <v>0</v>
      </c>
      <c r="O3609" s="264">
        <f>O3607/'Summary (banks)'!$O$7</f>
        <v>0</v>
      </c>
      <c r="P3609" s="264">
        <f>P3607/'Summary (banks)'!$P$7</f>
        <v>0</v>
      </c>
      <c r="Q3609" s="264">
        <f>Q3607/'Summary (banks)'!$Q$7</f>
        <v>0</v>
      </c>
      <c r="R3609" s="264">
        <f>R3607/'Summary (banks)'!$R$7</f>
        <v>0</v>
      </c>
      <c r="S3609" s="264">
        <f>S3607/'Summary (banks)'!$S$7</f>
        <v>0</v>
      </c>
      <c r="T3609" s="264">
        <f>T3607/'Summary (banks)'!$T$7</f>
        <v>0</v>
      </c>
      <c r="U3609" s="264">
        <f>U3607/'Summary (banks)'!$U$7</f>
        <v>0</v>
      </c>
      <c r="V3609" s="264">
        <f>V3607/'Summary (banks)'!$V$7</f>
        <v>0</v>
      </c>
      <c r="W3609" s="264">
        <f>W3607/'Summary (banks)'!$W$7</f>
        <v>0</v>
      </c>
      <c r="X3609" s="264">
        <f>X3607/'Summary (banks)'!$X$7</f>
        <v>0</v>
      </c>
      <c r="Z3609" s="397"/>
    </row>
    <row r="3610" spans="1:26" s="204" customFormat="1" ht="15.75" thickBot="1" x14ac:dyDescent="0.3">
      <c r="A3610" s="690"/>
      <c r="B3610" s="685"/>
      <c r="C3610" s="188" t="s">
        <v>6</v>
      </c>
      <c r="D3610" s="203">
        <f>SUM(E3610:X3610)</f>
        <v>76</v>
      </c>
      <c r="E3610" s="203"/>
      <c r="F3610" s="203"/>
      <c r="G3610" s="203"/>
      <c r="H3610" s="203"/>
      <c r="I3610" s="203"/>
      <c r="J3610" s="188">
        <f>'BNP Paribas'!E61</f>
        <v>14</v>
      </c>
      <c r="K3610" s="188"/>
      <c r="L3610" s="188">
        <f>'Société Générale'!E79</f>
        <v>42</v>
      </c>
      <c r="M3610" s="188">
        <f>'BPCE group'!E59</f>
        <v>4</v>
      </c>
      <c r="N3610" s="188">
        <f>'Crédit Mutuel'!E20</f>
        <v>16</v>
      </c>
      <c r="O3610" s="188"/>
      <c r="P3610" s="188"/>
      <c r="Q3610" s="188"/>
      <c r="R3610" s="188"/>
      <c r="S3610" s="188"/>
      <c r="T3610" s="188"/>
      <c r="U3610" s="188"/>
      <c r="V3610" s="188"/>
      <c r="W3610" s="188"/>
      <c r="X3610" s="188"/>
      <c r="Y3610" s="188"/>
      <c r="Z3610" s="404"/>
    </row>
    <row r="3611" spans="1:26" s="23" customFormat="1" x14ac:dyDescent="0.25">
      <c r="A3611" s="690"/>
      <c r="B3611" s="685"/>
      <c r="C3611" s="189" t="s">
        <v>335</v>
      </c>
      <c r="D3611" s="230">
        <f>D3610/'Summary (banks)'!$D$29</f>
        <v>8.057779852265641E-4</v>
      </c>
      <c r="E3611" s="230">
        <f>E3610/'Summary (banks)'!$E$29</f>
        <v>0</v>
      </c>
      <c r="F3611" s="230">
        <f>F3610/'Summary (banks)'!$F$29</f>
        <v>0</v>
      </c>
      <c r="G3611" s="230">
        <f>G3610/'Summary (banks)'!$G$29</f>
        <v>0</v>
      </c>
      <c r="H3611" s="230">
        <f>H3610/'Summary (banks)'!$H$29</f>
        <v>0</v>
      </c>
      <c r="I3611" s="230">
        <f>I3610/'Summary (banks)'!$I$29</f>
        <v>0</v>
      </c>
      <c r="J3611" s="230">
        <f>J3610/'Summary (banks)'!$J$29</f>
        <v>1.4300306435137897E-3</v>
      </c>
      <c r="K3611" s="230">
        <f>K3610/'Summary (banks)'!$K$29</f>
        <v>0</v>
      </c>
      <c r="L3611" s="230">
        <f>L3610/'Summary (banks)'!$L$29</f>
        <v>6.8728522336769758E-3</v>
      </c>
      <c r="M3611" s="230">
        <f>M3610/'Summary (banks)'!$M$29</f>
        <v>6.0569351907934583E-4</v>
      </c>
      <c r="N3611" s="230">
        <f>N3610/'Summary (banks)'!$N$29</f>
        <v>2.1718474277182026E-3</v>
      </c>
      <c r="O3611" s="230">
        <f>O3610/'Summary (banks)'!$O$29</f>
        <v>0</v>
      </c>
      <c r="P3611" s="230">
        <f>P3610/'Summary (banks)'!$P$29</f>
        <v>0</v>
      </c>
      <c r="Q3611" s="230">
        <f>Q3610/'Summary (banks)'!$Q$29</f>
        <v>0</v>
      </c>
      <c r="R3611" s="230">
        <f>R3610/'Summary (banks)'!$R$29</f>
        <v>0</v>
      </c>
      <c r="S3611" s="230">
        <f>S3610/'Summary (banks)'!$S$29</f>
        <v>0</v>
      </c>
      <c r="T3611" s="230">
        <f>T3610/'Summary (banks)'!$T$29</f>
        <v>0</v>
      </c>
      <c r="U3611" s="230">
        <f>U3610/'Summary (banks)'!$U$29</f>
        <v>0</v>
      </c>
      <c r="V3611" s="230">
        <f>V3610/'Summary (banks)'!$V$29</f>
        <v>0</v>
      </c>
      <c r="W3611" s="230">
        <f>W3610/'Summary (banks)'!$W$29</f>
        <v>0</v>
      </c>
      <c r="X3611" s="230">
        <f>X3610/'Summary (banks)'!$X$29</f>
        <v>0</v>
      </c>
      <c r="Y3611" s="204"/>
      <c r="Z3611" s="397"/>
    </row>
    <row r="3612" spans="1:26" s="360" customFormat="1" ht="15.75" thickBot="1" x14ac:dyDescent="0.3">
      <c r="A3612" s="690"/>
      <c r="B3612" s="685"/>
      <c r="C3612" s="359" t="s">
        <v>336</v>
      </c>
      <c r="D3612" s="264">
        <f>D3610/'Summary (banks)'!$D$33</f>
        <v>1.1228363610671166E-3</v>
      </c>
      <c r="E3612" s="264">
        <f>E3610/'Summary (banks)'!$E$33</f>
        <v>0</v>
      </c>
      <c r="F3612" s="264">
        <f>F3610/'Summary (banks)'!$F$33</f>
        <v>0</v>
      </c>
      <c r="G3612" s="264">
        <f>G3610/'Summary (banks)'!$G$33</f>
        <v>0</v>
      </c>
      <c r="H3612" s="264">
        <f>H3610/'Summary (banks)'!$H$33</f>
        <v>0</v>
      </c>
      <c r="I3612" s="264">
        <f>I3610/'Summary (banks)'!$I$33</f>
        <v>0</v>
      </c>
      <c r="J3612" s="264">
        <f>J3610/'Summary (banks)'!$J$33</f>
        <v>1.7845761631612492E-3</v>
      </c>
      <c r="K3612" s="264">
        <f>K3610/'Summary (banks)'!$K$33</f>
        <v>0</v>
      </c>
      <c r="L3612" s="264">
        <f>L3610/'Summary (banks)'!$L$33</f>
        <v>9.4212651413189772E-3</v>
      </c>
      <c r="M3612" s="264">
        <f>M3610/'Summary (banks)'!$M$33</f>
        <v>2.3161551823972205E-3</v>
      </c>
      <c r="N3612" s="264">
        <f>N3610/'Summary (banks)'!$N$33</f>
        <v>1.6376663254861822E-2</v>
      </c>
      <c r="O3612" s="264">
        <f>O3610/'Summary (banks)'!$O$33</f>
        <v>0</v>
      </c>
      <c r="P3612" s="264">
        <f>P3610/'Summary (banks)'!$P$33</f>
        <v>0</v>
      </c>
      <c r="Q3612" s="264">
        <f>Q3610/'Summary (banks)'!$Q$33</f>
        <v>0</v>
      </c>
      <c r="R3612" s="264">
        <f>R3610/'Summary (banks)'!$R$33</f>
        <v>0</v>
      </c>
      <c r="S3612" s="264">
        <f>S3610/'Summary (banks)'!$S$33</f>
        <v>0</v>
      </c>
      <c r="T3612" s="264">
        <f>T3610/'Summary (banks)'!$T$33</f>
        <v>0</v>
      </c>
      <c r="U3612" s="264">
        <f>U3610/'Summary (banks)'!$U$33</f>
        <v>0</v>
      </c>
      <c r="V3612" s="264">
        <f>V3610/'Summary (banks)'!$V$33</f>
        <v>0</v>
      </c>
      <c r="W3612" s="264">
        <f>W3610/'Summary (banks)'!$W$33</f>
        <v>0</v>
      </c>
      <c r="X3612" s="264">
        <f>X3610/'Summary (banks)'!$X$33</f>
        <v>0</v>
      </c>
      <c r="Z3612" s="397"/>
    </row>
    <row r="3613" spans="1:26" s="204" customFormat="1" ht="15.75" thickBot="1" x14ac:dyDescent="0.3">
      <c r="A3613" s="690"/>
      <c r="B3613" s="685"/>
      <c r="C3613" s="188" t="s">
        <v>400</v>
      </c>
      <c r="D3613" s="203">
        <f>SUM(E3613:X3613)</f>
        <v>25</v>
      </c>
      <c r="E3613" s="203"/>
      <c r="F3613" s="203"/>
      <c r="G3613" s="203"/>
      <c r="H3613" s="203"/>
      <c r="I3613" s="203"/>
      <c r="J3613" s="188">
        <f>'BNP Paribas'!F61</f>
        <v>6</v>
      </c>
      <c r="K3613" s="188"/>
      <c r="L3613" s="188">
        <f>'Société Générale'!F79</f>
        <v>17</v>
      </c>
      <c r="M3613" s="188">
        <f>'BPCE group'!F59</f>
        <v>2</v>
      </c>
      <c r="N3613" s="188">
        <f>'Crédit Mutuel'!F20</f>
        <v>0</v>
      </c>
      <c r="O3613" s="188"/>
      <c r="P3613" s="188"/>
      <c r="Q3613" s="188"/>
      <c r="R3613" s="188"/>
      <c r="S3613" s="188"/>
      <c r="T3613" s="188"/>
      <c r="U3613" s="188"/>
      <c r="V3613" s="188"/>
      <c r="W3613" s="188"/>
      <c r="X3613" s="188"/>
      <c r="Y3613" s="188"/>
      <c r="Z3613" s="404"/>
    </row>
    <row r="3614" spans="1:26" s="23" customFormat="1" x14ac:dyDescent="0.25">
      <c r="A3614" s="690"/>
      <c r="B3614" s="685"/>
      <c r="C3614" s="189" t="s">
        <v>401</v>
      </c>
      <c r="D3614" s="230">
        <f>D3613/'Summary (banks)'!$D$42</f>
        <v>8.961413783012582E-4</v>
      </c>
      <c r="E3614" s="230">
        <f>E3613/'Summary (banks)'!$E$42</f>
        <v>0</v>
      </c>
      <c r="F3614" s="230">
        <f>F3613/'Summary (banks)'!$F$42</f>
        <v>0</v>
      </c>
      <c r="G3614" s="230">
        <f>G3613/'Summary (banks)'!$G$42</f>
        <v>0</v>
      </c>
      <c r="H3614" s="230">
        <f>H3613/'Summary (banks)'!$H$42</f>
        <v>0</v>
      </c>
      <c r="I3614" s="230">
        <f>I3613/'Summary (banks)'!$I$42</f>
        <v>0</v>
      </c>
      <c r="J3614" s="230">
        <f>J3613/'Summary (banks)'!$J$42</f>
        <v>1.7991004497751124E-3</v>
      </c>
      <c r="K3614" s="230">
        <f>K3613/'Summary (banks)'!$K$42</f>
        <v>0</v>
      </c>
      <c r="L3614" s="230">
        <f>L3613/'Summary (banks)'!$L$42</f>
        <v>9.9299065420560741E-3</v>
      </c>
      <c r="M3614" s="230">
        <f>M3613/'Summary (banks)'!$M$42</f>
        <v>8.6132644272179156E-4</v>
      </c>
      <c r="N3614" s="230">
        <f>N3613/'Summary (banks)'!$N$42</f>
        <v>0</v>
      </c>
      <c r="O3614" s="230">
        <f>O3613/'Summary (banks)'!$O$42</f>
        <v>0</v>
      </c>
      <c r="P3614" s="230">
        <f>P3613/'Summary (banks)'!$P$42</f>
        <v>0</v>
      </c>
      <c r="Q3614" s="230">
        <f>Q3613/'Summary (banks)'!$Q$42</f>
        <v>0</v>
      </c>
      <c r="R3614" s="230">
        <f>R3613/'Summary (banks)'!$R$42</f>
        <v>0</v>
      </c>
      <c r="S3614" s="230">
        <f>S3613/'Summary (banks)'!$S$42</f>
        <v>0</v>
      </c>
      <c r="T3614" s="230">
        <f>T3613/'Summary (banks)'!$T$42</f>
        <v>0</v>
      </c>
      <c r="U3614" s="230">
        <f>U3613/'Summary (banks)'!$U$42</f>
        <v>0</v>
      </c>
      <c r="V3614" s="230">
        <f>V3613/'Summary (banks)'!$V$42</f>
        <v>0</v>
      </c>
      <c r="W3614" s="230">
        <f>W3613/'Summary (banks)'!$W$42</f>
        <v>0</v>
      </c>
      <c r="X3614" s="230">
        <f>X3613/'Summary (banks)'!$X$42</f>
        <v>0</v>
      </c>
      <c r="Y3614" s="204"/>
      <c r="Z3614" s="397"/>
    </row>
    <row r="3615" spans="1:26" s="360" customFormat="1" ht="15.75" thickBot="1" x14ac:dyDescent="0.3">
      <c r="A3615" s="690"/>
      <c r="B3615" s="685"/>
      <c r="C3615" s="359" t="s">
        <v>402</v>
      </c>
      <c r="D3615" s="264">
        <f>D3613/'Summary (banks)'!$D$46</f>
        <v>1.3414798050699814E-3</v>
      </c>
      <c r="E3615" s="264">
        <f>E3613/'Summary (banks)'!$E$46</f>
        <v>0</v>
      </c>
      <c r="F3615" s="264">
        <f>F3613/'Summary (banks)'!$F$46</f>
        <v>0</v>
      </c>
      <c r="G3615" s="264">
        <f>G3613/'Summary (banks)'!$G$46</f>
        <v>0</v>
      </c>
      <c r="H3615" s="264">
        <f>H3613/'Summary (banks)'!$H$46</f>
        <v>0</v>
      </c>
      <c r="I3615" s="264">
        <f>I3613/'Summary (banks)'!$I$46</f>
        <v>0</v>
      </c>
      <c r="J3615" s="264">
        <f>J3613/'Summary (banks)'!$J$46</f>
        <v>2.7816411682892906E-3</v>
      </c>
      <c r="K3615" s="264">
        <f>K3613/'Summary (banks)'!$K$46</f>
        <v>0</v>
      </c>
      <c r="L3615" s="264">
        <f>L3613/'Summary (banks)'!$L$46</f>
        <v>1.5017667844522967E-2</v>
      </c>
      <c r="M3615" s="264">
        <f>M3613/'Summary (banks)'!$M$46</f>
        <v>3.5587188612099642E-3</v>
      </c>
      <c r="N3615" s="264">
        <f>N3613/'Summary (banks)'!$N$46</f>
        <v>0</v>
      </c>
      <c r="O3615" s="264">
        <f>O3613/'Summary (banks)'!$O$46</f>
        <v>0</v>
      </c>
      <c r="P3615" s="264">
        <f>P3613/'Summary (banks)'!$P$46</f>
        <v>0</v>
      </c>
      <c r="Q3615" s="264">
        <f>Q3613/'Summary (banks)'!$Q$46</f>
        <v>0</v>
      </c>
      <c r="R3615" s="264">
        <f>R3613/'Summary (banks)'!$R$46</f>
        <v>0</v>
      </c>
      <c r="S3615" s="264">
        <f>S3613/'Summary (banks)'!$S$46</f>
        <v>0</v>
      </c>
      <c r="T3615" s="264">
        <f>T3613/'Summary (banks)'!$T$46</f>
        <v>0</v>
      </c>
      <c r="U3615" s="264">
        <f>U3613/'Summary (banks)'!$U$46</f>
        <v>0</v>
      </c>
      <c r="V3615" s="264">
        <f>V3613/'Summary (banks)'!$V$46</f>
        <v>0</v>
      </c>
      <c r="W3615" s="264">
        <f>W3613/'Summary (banks)'!$W$46</f>
        <v>0</v>
      </c>
      <c r="X3615" s="264">
        <f>X3613/'Summary (banks)'!$X$46</f>
        <v>0</v>
      </c>
      <c r="Z3615" s="397"/>
    </row>
    <row r="3616" spans="1:26" s="204" customFormat="1" ht="15.75" thickBot="1" x14ac:dyDescent="0.3">
      <c r="A3616" s="690"/>
      <c r="B3616" s="685"/>
      <c r="C3616" s="188" t="s">
        <v>3</v>
      </c>
      <c r="D3616" s="188">
        <f>SUM(E3616:X3616)</f>
        <v>2968</v>
      </c>
      <c r="E3616" s="188"/>
      <c r="F3616" s="188"/>
      <c r="G3616" s="188"/>
      <c r="H3616" s="188"/>
      <c r="I3616" s="188"/>
      <c r="J3616" s="188">
        <f>'BNP Paribas'!D61</f>
        <v>1230</v>
      </c>
      <c r="K3616" s="188"/>
      <c r="L3616" s="188">
        <f>'Société Générale'!D79</f>
        <v>1249</v>
      </c>
      <c r="M3616" s="188">
        <f>'BPCE group'!D59</f>
        <v>489</v>
      </c>
      <c r="N3616" s="188">
        <f>'Crédit Mutuel'!D20</f>
        <v>0</v>
      </c>
      <c r="O3616" s="188"/>
      <c r="P3616" s="188"/>
      <c r="Q3616" s="188"/>
      <c r="R3616" s="188"/>
      <c r="S3616" s="188"/>
      <c r="T3616" s="188"/>
      <c r="U3616" s="188"/>
      <c r="V3616" s="188"/>
      <c r="W3616" s="188"/>
      <c r="X3616" s="188"/>
      <c r="Y3616" s="188"/>
      <c r="Z3616" s="404"/>
    </row>
    <row r="3617" spans="1:26" s="23" customFormat="1" x14ac:dyDescent="0.25">
      <c r="A3617" s="690"/>
      <c r="B3617" s="685"/>
      <c r="C3617" s="189" t="s">
        <v>337</v>
      </c>
      <c r="D3617" s="230">
        <f>D3616/'Summary (banks)'!$D$16</f>
        <v>1.4149409757944027E-3</v>
      </c>
      <c r="E3617" s="230">
        <f>E3616/'Summary (banks)'!$E$16</f>
        <v>0</v>
      </c>
      <c r="F3617" s="230">
        <f>F3616/'Summary (banks)'!$F$16</f>
        <v>0</v>
      </c>
      <c r="G3617" s="230">
        <f>G3616/'Summary (banks)'!$G$16</f>
        <v>0</v>
      </c>
      <c r="H3617" s="230">
        <f>H3616/'Summary (banks)'!$H$16</f>
        <v>0</v>
      </c>
      <c r="I3617" s="230">
        <f>I3616/'Summary (banks)'!$I$16</f>
        <v>0</v>
      </c>
      <c r="J3617" s="230">
        <f>J3616/'Summary (banks)'!$J$16</f>
        <v>6.7749557975444914E-3</v>
      </c>
      <c r="K3617" s="230">
        <f>K3616/'Summary (banks)'!$K$16</f>
        <v>0</v>
      </c>
      <c r="L3617" s="230">
        <f>L3616/'Summary (banks)'!$L$16</f>
        <v>9.4825230040389927E-3</v>
      </c>
      <c r="M3617" s="230">
        <f>M3616/'Summary (banks)'!$M$16</f>
        <v>4.752787038206965E-3</v>
      </c>
      <c r="N3617" s="230">
        <f>N3616/'Summary (banks)'!$N$16</f>
        <v>0</v>
      </c>
      <c r="O3617" s="230">
        <f>O3616/'Summary (banks)'!$O$16</f>
        <v>0</v>
      </c>
      <c r="P3617" s="230">
        <f>P3616/'Summary (banks)'!$P$16</f>
        <v>0</v>
      </c>
      <c r="Q3617" s="230">
        <f>Q3616/'Summary (banks)'!$Q$16</f>
        <v>0</v>
      </c>
      <c r="R3617" s="230">
        <f>R3616/'Summary (banks)'!$R$16</f>
        <v>0</v>
      </c>
      <c r="S3617" s="230">
        <f>S3616/'Summary (banks)'!$S$16</f>
        <v>0</v>
      </c>
      <c r="T3617" s="230">
        <f>T3616/'Summary (banks)'!$T$16</f>
        <v>0</v>
      </c>
      <c r="U3617" s="230">
        <f>U3616/'Summary (banks)'!$U$16</f>
        <v>0</v>
      </c>
      <c r="V3617" s="230">
        <f>V3616/'Summary (banks)'!$V$16</f>
        <v>0</v>
      </c>
      <c r="W3617" s="230">
        <f>W3616/'Summary (banks)'!$W$16</f>
        <v>0</v>
      </c>
      <c r="X3617" s="230">
        <f>X3616/'Summary (banks)'!$X$16</f>
        <v>0</v>
      </c>
      <c r="Y3617" s="204"/>
      <c r="Z3617" s="397"/>
    </row>
    <row r="3618" spans="1:26" s="365" customFormat="1" ht="15.75" thickBot="1" x14ac:dyDescent="0.3">
      <c r="A3618" s="690"/>
      <c r="B3618" s="685"/>
      <c r="C3618" s="359" t="s">
        <v>338</v>
      </c>
      <c r="D3618" s="264">
        <f>D3616/'Summary (banks)'!$D$20</f>
        <v>2.5318852905824615E-3</v>
      </c>
      <c r="E3618" s="264">
        <f>E3616/'Summary (banks)'!$E$20</f>
        <v>0</v>
      </c>
      <c r="F3618" s="264">
        <f>F3616/'Summary (banks)'!$F$20</f>
        <v>0</v>
      </c>
      <c r="G3618" s="264">
        <f>G3616/'Summary (banks)'!$G$20</f>
        <v>0</v>
      </c>
      <c r="H3618" s="264">
        <f>H3616/'Summary (banks)'!$H$20</f>
        <v>0</v>
      </c>
      <c r="I3618" s="264">
        <f>I3616/'Summary (banks)'!$I$20</f>
        <v>0</v>
      </c>
      <c r="J3618" s="264">
        <f>J3616/'Summary (banks)'!$J$20</f>
        <v>9.8739664445693185E-3</v>
      </c>
      <c r="K3618" s="264">
        <f>K3616/'Summary (banks)'!$K$20</f>
        <v>0</v>
      </c>
      <c r="L3618" s="264">
        <f>L3616/'Summary (banks)'!$L$20</f>
        <v>1.5592230100868871E-2</v>
      </c>
      <c r="M3618" s="264">
        <f>M3616/'Summary (banks)'!$M$20</f>
        <v>4.1956241956241959E-2</v>
      </c>
      <c r="N3618" s="264">
        <f>N3616/'Summary (banks)'!$N$20</f>
        <v>0</v>
      </c>
      <c r="O3618" s="264">
        <f>O3616/'Summary (banks)'!$O$20</f>
        <v>0</v>
      </c>
      <c r="P3618" s="264">
        <f>P3616/'Summary (banks)'!$P$20</f>
        <v>0</v>
      </c>
      <c r="Q3618" s="264">
        <f>Q3616/'Summary (banks)'!$Q$20</f>
        <v>0</v>
      </c>
      <c r="R3618" s="264">
        <f>R3616/'Summary (banks)'!$R$20</f>
        <v>0</v>
      </c>
      <c r="S3618" s="264">
        <f>S3616/'Summary (banks)'!$S$20</f>
        <v>0</v>
      </c>
      <c r="T3618" s="264">
        <f>T3616/'Summary (banks)'!$T$20</f>
        <v>0</v>
      </c>
      <c r="U3618" s="264">
        <f>U3616/'Summary (banks)'!$U$20</f>
        <v>0</v>
      </c>
      <c r="V3618" s="264">
        <f>V3616/'Summary (banks)'!$V$20</f>
        <v>0</v>
      </c>
      <c r="W3618" s="264">
        <f>W3616/'Summary (banks)'!$W$20</f>
        <v>0</v>
      </c>
      <c r="X3618" s="264">
        <f>X3616/'Summary (banks)'!$X$20</f>
        <v>0</v>
      </c>
      <c r="Y3618" s="360"/>
      <c r="Z3618" s="397"/>
    </row>
    <row r="3619" spans="1:26" s="230" customFormat="1" ht="15" customHeight="1" thickTop="1" thickBot="1" x14ac:dyDescent="0.3">
      <c r="A3619" s="690"/>
      <c r="B3619" s="685"/>
      <c r="C3619" s="190" t="s">
        <v>405</v>
      </c>
      <c r="D3619" s="188"/>
      <c r="E3619" s="190"/>
      <c r="F3619" s="190"/>
      <c r="G3619" s="190"/>
      <c r="H3619" s="188"/>
      <c r="I3619" s="188"/>
      <c r="J3619" s="190"/>
      <c r="K3619" s="190"/>
      <c r="L3619" s="190"/>
      <c r="M3619" s="190"/>
      <c r="N3619" s="190"/>
      <c r="O3619" s="190"/>
      <c r="P3619" s="188"/>
      <c r="Q3619" s="188"/>
      <c r="R3619" s="190"/>
      <c r="S3619" s="190"/>
      <c r="T3619" s="188"/>
      <c r="U3619" s="188"/>
      <c r="V3619" s="188"/>
      <c r="W3619" s="188"/>
      <c r="X3619" s="188"/>
      <c r="Y3619" s="190"/>
      <c r="Z3619" s="405"/>
    </row>
    <row r="3620" spans="1:26" s="204" customFormat="1" ht="15.75" thickBot="1" x14ac:dyDescent="0.3">
      <c r="A3620" s="690"/>
      <c r="B3620" s="686"/>
      <c r="C3620" s="191" t="s">
        <v>406</v>
      </c>
      <c r="D3620" s="192"/>
      <c r="E3620" s="192"/>
      <c r="F3620" s="192"/>
      <c r="G3620" s="192"/>
      <c r="H3620" s="192"/>
      <c r="I3620" s="192"/>
      <c r="J3620" s="192"/>
      <c r="K3620" s="192"/>
      <c r="L3620" s="192"/>
      <c r="M3620" s="192"/>
      <c r="N3620" s="192"/>
      <c r="O3620" s="192"/>
      <c r="P3620" s="192"/>
      <c r="Q3620" s="192"/>
      <c r="R3620" s="192"/>
      <c r="S3620" s="192"/>
      <c r="T3620" s="192"/>
      <c r="U3620" s="192"/>
      <c r="V3620" s="192"/>
      <c r="W3620" s="192"/>
      <c r="X3620" s="192"/>
      <c r="Y3620" s="192"/>
      <c r="Z3620" s="398"/>
    </row>
    <row r="3621" spans="1:26" s="23" customFormat="1" ht="16.5" thickTop="1" thickBot="1" x14ac:dyDescent="0.3">
      <c r="A3621" s="690"/>
      <c r="B3621" s="687" t="s">
        <v>82</v>
      </c>
      <c r="C3621" s="200" t="s">
        <v>91</v>
      </c>
      <c r="D3621" s="200">
        <f>D3613/D3610</f>
        <v>0.32894736842105265</v>
      </c>
      <c r="E3621" s="200" t="e">
        <f>E3613/E3610</f>
        <v>#DIV/0!</v>
      </c>
      <c r="F3621" s="200" t="e">
        <f t="shared" ref="F3621:X3621" si="285">F3613/F3610</f>
        <v>#DIV/0!</v>
      </c>
      <c r="G3621" s="200" t="e">
        <f t="shared" si="285"/>
        <v>#DIV/0!</v>
      </c>
      <c r="H3621" s="200" t="e">
        <f t="shared" si="285"/>
        <v>#DIV/0!</v>
      </c>
      <c r="I3621" s="200" t="e">
        <f t="shared" si="285"/>
        <v>#DIV/0!</v>
      </c>
      <c r="J3621" s="200">
        <f t="shared" si="285"/>
        <v>0.42857142857142855</v>
      </c>
      <c r="K3621" s="200" t="e">
        <f t="shared" si="285"/>
        <v>#DIV/0!</v>
      </c>
      <c r="L3621" s="200">
        <f t="shared" si="285"/>
        <v>0.40476190476190477</v>
      </c>
      <c r="M3621" s="200">
        <f t="shared" si="285"/>
        <v>0.5</v>
      </c>
      <c r="N3621" s="200">
        <f t="shared" si="285"/>
        <v>0</v>
      </c>
      <c r="O3621" s="200" t="e">
        <f t="shared" si="285"/>
        <v>#DIV/0!</v>
      </c>
      <c r="P3621" s="200" t="e">
        <f t="shared" si="285"/>
        <v>#DIV/0!</v>
      </c>
      <c r="Q3621" s="200" t="e">
        <f t="shared" si="285"/>
        <v>#DIV/0!</v>
      </c>
      <c r="R3621" s="200" t="e">
        <f t="shared" si="285"/>
        <v>#DIV/0!</v>
      </c>
      <c r="S3621" s="200" t="e">
        <f t="shared" si="285"/>
        <v>#DIV/0!</v>
      </c>
      <c r="T3621" s="200" t="e">
        <f t="shared" si="285"/>
        <v>#DIV/0!</v>
      </c>
      <c r="U3621" s="200" t="e">
        <f t="shared" si="285"/>
        <v>#DIV/0!</v>
      </c>
      <c r="V3621" s="200" t="e">
        <f t="shared" si="285"/>
        <v>#DIV/0!</v>
      </c>
      <c r="W3621" s="200" t="e">
        <f t="shared" si="285"/>
        <v>#DIV/0!</v>
      </c>
      <c r="X3621" s="200" t="e">
        <f t="shared" si="285"/>
        <v>#DIV/0!</v>
      </c>
      <c r="Y3621" s="200"/>
      <c r="Z3621" s="406" t="e">
        <f>MEDIAN(E3621:X3621)</f>
        <v>#DIV/0!</v>
      </c>
    </row>
    <row r="3622" spans="1:26" s="204" customFormat="1" ht="15.75" thickBot="1" x14ac:dyDescent="0.3">
      <c r="A3622" s="690"/>
      <c r="B3622" s="688"/>
      <c r="C3622" s="193" t="s">
        <v>407</v>
      </c>
      <c r="Z3622" s="397"/>
    </row>
    <row r="3623" spans="1:26" s="204" customFormat="1" ht="15.75" thickBot="1" x14ac:dyDescent="0.3">
      <c r="A3623" s="690"/>
      <c r="B3623" s="688"/>
      <c r="C3623" s="188" t="s">
        <v>497</v>
      </c>
      <c r="D3623" s="233">
        <f t="shared" ref="D3623:X3623" si="286">D3610/D3616</f>
        <v>2.5606469002695417E-2</v>
      </c>
      <c r="E3623" s="188" t="e">
        <f t="shared" si="286"/>
        <v>#DIV/0!</v>
      </c>
      <c r="F3623" s="188" t="e">
        <f t="shared" si="286"/>
        <v>#DIV/0!</v>
      </c>
      <c r="G3623" s="188" t="e">
        <f t="shared" si="286"/>
        <v>#DIV/0!</v>
      </c>
      <c r="H3623" s="188" t="e">
        <f t="shared" si="286"/>
        <v>#DIV/0!</v>
      </c>
      <c r="I3623" s="188" t="e">
        <f t="shared" si="286"/>
        <v>#DIV/0!</v>
      </c>
      <c r="J3623" s="188">
        <f t="shared" si="286"/>
        <v>1.1382113821138212E-2</v>
      </c>
      <c r="K3623" s="188" t="e">
        <f t="shared" si="286"/>
        <v>#DIV/0!</v>
      </c>
      <c r="L3623" s="188">
        <f t="shared" si="286"/>
        <v>3.3626901521216973E-2</v>
      </c>
      <c r="M3623" s="188">
        <f t="shared" si="286"/>
        <v>8.1799591002044997E-3</v>
      </c>
      <c r="N3623" s="188" t="e">
        <f t="shared" si="286"/>
        <v>#DIV/0!</v>
      </c>
      <c r="O3623" s="188" t="e">
        <f t="shared" si="286"/>
        <v>#DIV/0!</v>
      </c>
      <c r="P3623" s="188" t="e">
        <f t="shared" si="286"/>
        <v>#DIV/0!</v>
      </c>
      <c r="Q3623" s="188" t="e">
        <f t="shared" si="286"/>
        <v>#DIV/0!</v>
      </c>
      <c r="R3623" s="188" t="e">
        <f t="shared" si="286"/>
        <v>#DIV/0!</v>
      </c>
      <c r="S3623" s="188" t="e">
        <f t="shared" si="286"/>
        <v>#DIV/0!</v>
      </c>
      <c r="T3623" s="188" t="e">
        <f t="shared" si="286"/>
        <v>#DIV/0!</v>
      </c>
      <c r="U3623" s="188" t="e">
        <f t="shared" si="286"/>
        <v>#DIV/0!</v>
      </c>
      <c r="V3623" s="188" t="e">
        <f t="shared" si="286"/>
        <v>#DIV/0!</v>
      </c>
      <c r="W3623" s="188" t="e">
        <f t="shared" si="286"/>
        <v>#DIV/0!</v>
      </c>
      <c r="X3623" s="188" t="e">
        <f t="shared" si="286"/>
        <v>#DIV/0!</v>
      </c>
      <c r="Y3623" s="188"/>
      <c r="Z3623" s="404"/>
    </row>
    <row r="3624" spans="1:26" s="204" customFormat="1" x14ac:dyDescent="0.25">
      <c r="A3624" s="690"/>
      <c r="B3624" s="688"/>
      <c r="C3624" s="189" t="s">
        <v>445</v>
      </c>
      <c r="D3624" s="234">
        <f>D3623/'Summary (banks)'!$D$81</f>
        <v>0.56947816128808426</v>
      </c>
      <c r="E3624" s="230" t="e">
        <f>E3623/'Summary (banks)'!$E$81</f>
        <v>#DIV/0!</v>
      </c>
      <c r="F3624" s="230" t="e">
        <f>F3623/'Summary (banks)'!$F$81</f>
        <v>#DIV/0!</v>
      </c>
      <c r="G3624" s="230" t="e">
        <f>G3623/'Summary (banks)'!$G$81</f>
        <v>#DIV/0!</v>
      </c>
      <c r="H3624" s="230" t="e">
        <f>H3623/'Summary (banks)'!$H$81</f>
        <v>#DIV/0!</v>
      </c>
      <c r="I3624" s="230" t="e">
        <f>I3623/'Summary (banks)'!$I$81</f>
        <v>#DIV/0!</v>
      </c>
      <c r="J3624" s="230">
        <f>J3623/'Summary (banks)'!$J$81</f>
        <v>0.21107601086225369</v>
      </c>
      <c r="K3624" s="230" t="e">
        <f>K3623/'Summary (banks)'!$K$81</f>
        <v>#DIV/0!</v>
      </c>
      <c r="L3624" s="230">
        <f>L3623/'Summary (banks)'!$L$81</f>
        <v>0.72479151706244715</v>
      </c>
      <c r="M3624" s="230">
        <f>M3623/'Summary (banks)'!$M$81</f>
        <v>0.12743965050616904</v>
      </c>
      <c r="N3624" s="230" t="e">
        <f>N3623/'Summary (banks)'!$N$81</f>
        <v>#DIV/0!</v>
      </c>
      <c r="O3624" s="230" t="e">
        <f>O3623/'Summary (banks)'!$O$81</f>
        <v>#DIV/0!</v>
      </c>
      <c r="P3624" s="230" t="e">
        <f>P3623/'Summary (banks)'!$P$81</f>
        <v>#DIV/0!</v>
      </c>
      <c r="Q3624" s="230" t="e">
        <f>Q3623/'Summary (banks)'!$Q$81</f>
        <v>#DIV/0!</v>
      </c>
      <c r="R3624" s="230" t="e">
        <f>R3623/'Summary (banks)'!$R$81</f>
        <v>#DIV/0!</v>
      </c>
      <c r="S3624" s="230" t="e">
        <f>S3623/'Summary (banks)'!$S$81</f>
        <v>#DIV/0!</v>
      </c>
      <c r="T3624" s="230" t="e">
        <f>T3623/'Summary (banks)'!$T$81</f>
        <v>#DIV/0!</v>
      </c>
      <c r="U3624" s="230" t="e">
        <f>U3623/'Summary (banks)'!$U$81</f>
        <v>#DIV/0!</v>
      </c>
      <c r="V3624" s="230" t="e">
        <f>V3623/'Summary (banks)'!$V$81</f>
        <v>#DIV/0!</v>
      </c>
      <c r="W3624" s="230" t="e">
        <f>W3623/'Summary (banks)'!$W$81</f>
        <v>#DIV/0!</v>
      </c>
      <c r="X3624" s="230" t="e">
        <f>X3623/'Summary (banks)'!$X$81</f>
        <v>#DIV/0!</v>
      </c>
      <c r="Z3624" s="397"/>
    </row>
    <row r="3625" spans="1:26" s="364" customFormat="1" x14ac:dyDescent="0.25">
      <c r="A3625" s="690"/>
      <c r="B3625" s="688"/>
      <c r="C3625" s="359" t="s">
        <v>446</v>
      </c>
      <c r="D3625" s="363">
        <f>D3623/'Summary (banks)'!$D$84</f>
        <v>0.44347836975221239</v>
      </c>
      <c r="E3625" s="264" t="e">
        <f>E3623/'Summary (banks)'!$E$84</f>
        <v>#DIV/0!</v>
      </c>
      <c r="F3625" s="264" t="e">
        <f>F3623/'Summary (banks)'!$F$84</f>
        <v>#DIV/0!</v>
      </c>
      <c r="G3625" s="264" t="e">
        <f>G3623/'Summary (banks)'!$G$84</f>
        <v>#DIV/0!</v>
      </c>
      <c r="H3625" s="264" t="e">
        <f>H3623/'Summary (banks)'!$H$84</f>
        <v>#DIV/0!</v>
      </c>
      <c r="I3625" s="264" t="e">
        <f>I3623/'Summary (banks)'!$I$84</f>
        <v>#DIV/0!</v>
      </c>
      <c r="J3625" s="264">
        <f>J3623/'Summary (banks)'!$J$84</f>
        <v>0.18073548995528199</v>
      </c>
      <c r="K3625" s="264" t="e">
        <f>K3623/'Summary (banks)'!$K$84</f>
        <v>#DIV/0!</v>
      </c>
      <c r="L3625" s="264">
        <f>L3623/'Summary (banks)'!$L$84</f>
        <v>0.60422820086486417</v>
      </c>
      <c r="M3625" s="264">
        <f>M3623/'Summary (banks)'!$M$84</f>
        <v>5.5204066770633151E-2</v>
      </c>
      <c r="N3625" s="264" t="e">
        <f>N3623/'Summary (banks)'!$N$84</f>
        <v>#DIV/0!</v>
      </c>
      <c r="O3625" s="264" t="e">
        <f>O3623/'Summary (banks)'!$O$84</f>
        <v>#DIV/0!</v>
      </c>
      <c r="P3625" s="264" t="e">
        <f>P3623/'Summary (banks)'!$P$84</f>
        <v>#DIV/0!</v>
      </c>
      <c r="Q3625" s="264" t="e">
        <f>Q3623/'Summary (banks)'!$Q$84</f>
        <v>#DIV/0!</v>
      </c>
      <c r="R3625" s="264" t="e">
        <f>R3623/'Summary (banks)'!$R$84</f>
        <v>#DIV/0!</v>
      </c>
      <c r="S3625" s="264" t="e">
        <f>S3623/'Summary (banks)'!$S$84</f>
        <v>#DIV/0!</v>
      </c>
      <c r="T3625" s="264" t="e">
        <f>T3623/'Summary (banks)'!$T$84</f>
        <v>#DIV/0!</v>
      </c>
      <c r="U3625" s="264" t="e">
        <f>U3623/'Summary (banks)'!$U$84</f>
        <v>#DIV/0!</v>
      </c>
      <c r="V3625" s="264" t="e">
        <f>V3623/'Summary (banks)'!$V$84</f>
        <v>#DIV/0!</v>
      </c>
      <c r="W3625" s="264" t="e">
        <f>W3623/'Summary (banks)'!$W$84</f>
        <v>#DIV/0!</v>
      </c>
      <c r="X3625" s="264" t="e">
        <f>X3623/'Summary (banks)'!$X$84</f>
        <v>#DIV/0!</v>
      </c>
      <c r="Y3625" s="360"/>
      <c r="Z3625" s="397"/>
    </row>
    <row r="3626" spans="1:26" s="204" customFormat="1" ht="15.75" thickBot="1" x14ac:dyDescent="0.3">
      <c r="A3626" s="690"/>
      <c r="B3626" s="688"/>
      <c r="C3626" s="372" t="s">
        <v>447</v>
      </c>
      <c r="D3626" s="234">
        <f>D3623/'Summary (banks)'!$D$92</f>
        <v>0.6130852590447935</v>
      </c>
      <c r="E3626" s="230" t="e">
        <f>E3623/'Summary (banks)'!$E$86</f>
        <v>#DIV/0!</v>
      </c>
      <c r="F3626" s="230" t="e">
        <f>F3623/'Summary (banks)'!$F$86</f>
        <v>#DIV/0!</v>
      </c>
      <c r="G3626" s="230" t="e">
        <f>G3623/'Summary (banks)'!$G$86</f>
        <v>#DIV/0!</v>
      </c>
      <c r="H3626" s="230" t="e">
        <f>H3623/'Summary (banks)'!$H$86</f>
        <v>#DIV/0!</v>
      </c>
      <c r="I3626" s="230" t="e">
        <f>I3623/'Summary (banks)'!$I$86</f>
        <v>#DIV/0!</v>
      </c>
      <c r="J3626" s="230">
        <f>J3623/'Summary (banks)'!$J$86</f>
        <v>0.10129937040815276</v>
      </c>
      <c r="K3626" s="230" t="e">
        <f>K3623/'Summary (banks)'!$K$86</f>
        <v>#DIV/0!</v>
      </c>
      <c r="L3626" s="230">
        <f>L3623/'Summary (banks)'!$L$86</f>
        <v>0.12896994197444392</v>
      </c>
      <c r="M3626" s="230">
        <f>M3623/'Summary (banks)'!$M$86</f>
        <v>6.3326190546080768E-2</v>
      </c>
      <c r="N3626" s="230" t="e">
        <f>N3623/'Summary (banks)'!$N$86</f>
        <v>#DIV/0!</v>
      </c>
      <c r="O3626" s="230" t="e">
        <f>O3623/'Summary (banks)'!$O$86</f>
        <v>#DIV/0!</v>
      </c>
      <c r="P3626" s="230" t="e">
        <f>P3623/'Summary (banks)'!$P$86</f>
        <v>#DIV/0!</v>
      </c>
      <c r="Q3626" s="230" t="e">
        <f>Q3623/'Summary (banks)'!$Q$86</f>
        <v>#DIV/0!</v>
      </c>
      <c r="R3626" s="230" t="e">
        <f>R3623/'Summary (banks)'!$R$86</f>
        <v>#DIV/0!</v>
      </c>
      <c r="S3626" s="230" t="e">
        <f>S3623/'Summary (banks)'!$S$86</f>
        <v>#DIV/0!</v>
      </c>
      <c r="T3626" s="230" t="e">
        <f>T3623/'Summary (banks)'!$T$86</f>
        <v>#DIV/0!</v>
      </c>
      <c r="U3626" s="230" t="e">
        <f>U3623/'Summary (banks)'!$U$86</f>
        <v>#DIV/0!</v>
      </c>
      <c r="V3626" s="230" t="e">
        <f>V3623/'Summary (banks)'!$V$86</f>
        <v>#DIV/0!</v>
      </c>
      <c r="W3626" s="230" t="e">
        <f>W3623/'Summary (banks)'!$W$86</f>
        <v>#DIV/0!</v>
      </c>
      <c r="X3626" s="230" t="e">
        <f>X3623/'Summary (banks)'!$X$86</f>
        <v>#DIV/0!</v>
      </c>
      <c r="Z3626" s="397"/>
    </row>
    <row r="3627" spans="1:26" s="230" customFormat="1" ht="15.75" thickBot="1" x14ac:dyDescent="0.3">
      <c r="A3627" s="690"/>
      <c r="B3627" s="688"/>
      <c r="C3627" s="201" t="s">
        <v>498</v>
      </c>
      <c r="D3627" s="201">
        <f t="shared" ref="D3627:X3627" si="287">D3610/D3607</f>
        <v>0.35348837209302325</v>
      </c>
      <c r="E3627" s="201" t="e">
        <f t="shared" si="287"/>
        <v>#DIV/0!</v>
      </c>
      <c r="F3627" s="201" t="e">
        <f t="shared" si="287"/>
        <v>#DIV/0!</v>
      </c>
      <c r="G3627" s="201" t="e">
        <f t="shared" si="287"/>
        <v>#DIV/0!</v>
      </c>
      <c r="H3627" s="201" t="e">
        <f t="shared" si="287"/>
        <v>#DIV/0!</v>
      </c>
      <c r="I3627" s="201" t="e">
        <f t="shared" si="287"/>
        <v>#DIV/0!</v>
      </c>
      <c r="J3627" s="201">
        <f t="shared" si="287"/>
        <v>0.1891891891891892</v>
      </c>
      <c r="K3627" s="201" t="e">
        <f t="shared" si="287"/>
        <v>#DIV/0!</v>
      </c>
      <c r="L3627" s="201">
        <f t="shared" si="287"/>
        <v>0.41176470588235292</v>
      </c>
      <c r="M3627" s="201">
        <f t="shared" si="287"/>
        <v>0.10256410256410256</v>
      </c>
      <c r="N3627" s="201" t="e">
        <f t="shared" si="287"/>
        <v>#DIV/0!</v>
      </c>
      <c r="O3627" s="201" t="e">
        <f t="shared" si="287"/>
        <v>#DIV/0!</v>
      </c>
      <c r="P3627" s="201" t="e">
        <f t="shared" si="287"/>
        <v>#DIV/0!</v>
      </c>
      <c r="Q3627" s="201" t="e">
        <f t="shared" si="287"/>
        <v>#DIV/0!</v>
      </c>
      <c r="R3627" s="201" t="e">
        <f t="shared" si="287"/>
        <v>#DIV/0!</v>
      </c>
      <c r="S3627" s="201" t="e">
        <f t="shared" si="287"/>
        <v>#DIV/0!</v>
      </c>
      <c r="T3627" s="201" t="e">
        <f t="shared" si="287"/>
        <v>#DIV/0!</v>
      </c>
      <c r="U3627" s="201" t="e">
        <f t="shared" si="287"/>
        <v>#DIV/0!</v>
      </c>
      <c r="V3627" s="201" t="e">
        <f t="shared" si="287"/>
        <v>#DIV/0!</v>
      </c>
      <c r="W3627" s="201" t="e">
        <f t="shared" si="287"/>
        <v>#DIV/0!</v>
      </c>
      <c r="X3627" s="201" t="e">
        <f t="shared" si="287"/>
        <v>#DIV/0!</v>
      </c>
      <c r="Y3627" s="201"/>
      <c r="Z3627" s="407"/>
    </row>
    <row r="3628" spans="1:26" s="230" customFormat="1" x14ac:dyDescent="0.25">
      <c r="A3628" s="690"/>
      <c r="B3628" s="688"/>
      <c r="C3628" s="382" t="s">
        <v>445</v>
      </c>
      <c r="D3628" s="230">
        <f>D3627/'Summary (banks)'!$D$94</f>
        <v>1.830455604953297</v>
      </c>
      <c r="E3628" s="230" t="e">
        <f>E3627/'Summary (banks)'!$E$94</f>
        <v>#DIV/0!</v>
      </c>
      <c r="F3628" s="230" t="e">
        <f>F3627/'Summary (banks)'!$F$94</f>
        <v>#DIV/0!</v>
      </c>
      <c r="G3628" s="230" t="e">
        <f>G3627/'Summary (banks)'!$G$94</f>
        <v>#DIV/0!</v>
      </c>
      <c r="H3628" s="230" t="e">
        <f>H3627/'Summary (banks)'!$H$94</f>
        <v>#DIV/0!</v>
      </c>
      <c r="I3628" s="230" t="e">
        <f>I3627/'Summary (banks)'!$I$94</f>
        <v>#DIV/0!</v>
      </c>
      <c r="J3628" s="230">
        <f>J3627/'Summary (banks)'!$J$94</f>
        <v>0.82976561852966346</v>
      </c>
      <c r="K3628" s="230" t="e">
        <f>K3627/'Summary (banks)'!$K$94</f>
        <v>#DIV/0!</v>
      </c>
      <c r="L3628" s="230">
        <f>L3627/'Summary (banks)'!$L$94</f>
        <v>1.727848527727242</v>
      </c>
      <c r="M3628" s="230">
        <f>M3627/'Summary (banks)'!$M$94</f>
        <v>0.37062231126434636</v>
      </c>
      <c r="N3628" s="230" t="e">
        <f>N3627/'Summary (banks)'!$N$94</f>
        <v>#DIV/0!</v>
      </c>
      <c r="O3628" s="230" t="e">
        <f>O3627/'Summary (banks)'!$O$94</f>
        <v>#DIV/0!</v>
      </c>
      <c r="P3628" s="230" t="e">
        <f>P3627/'Summary (banks)'!$P$94</f>
        <v>#DIV/0!</v>
      </c>
      <c r="Q3628" s="230" t="e">
        <f>Q3627/'Summary (banks)'!$Q$94</f>
        <v>#DIV/0!</v>
      </c>
      <c r="R3628" s="230" t="e">
        <f>R3627/'Summary (banks)'!$R$94</f>
        <v>#DIV/0!</v>
      </c>
      <c r="S3628" s="230" t="e">
        <f>S3627/'Summary (banks)'!$S$94</f>
        <v>#DIV/0!</v>
      </c>
      <c r="T3628" s="230" t="e">
        <f>T3627/'Summary (banks)'!$T$94</f>
        <v>#DIV/0!</v>
      </c>
      <c r="U3628" s="230" t="e">
        <f>U3627/'Summary (banks)'!$U$94</f>
        <v>#DIV/0!</v>
      </c>
      <c r="V3628" s="230" t="e">
        <f>V3627/'Summary (banks)'!$V$94</f>
        <v>#DIV/0!</v>
      </c>
      <c r="W3628" s="230" t="e">
        <f>W3627/'Summary (banks)'!$W$94</f>
        <v>#DIV/0!</v>
      </c>
      <c r="X3628" s="230" t="e">
        <f>X3627/'Summary (banks)'!$X$94</f>
        <v>#DIV/0!</v>
      </c>
      <c r="Z3628" s="399"/>
    </row>
    <row r="3629" spans="1:26" s="386" customFormat="1" x14ac:dyDescent="0.25">
      <c r="A3629" s="690"/>
      <c r="B3629" s="688"/>
      <c r="C3629" s="383" t="s">
        <v>446</v>
      </c>
      <c r="D3629" s="264">
        <f>D3627/'Summary (banks)'!$D$97</f>
        <v>1.3388340593018984</v>
      </c>
      <c r="E3629" s="264" t="e">
        <f>E3627/'Summary (banks)'!$E$97</f>
        <v>#DIV/0!</v>
      </c>
      <c r="F3629" s="264" t="e">
        <f>F3627/'Summary (banks)'!$F$97</f>
        <v>#DIV/0!</v>
      </c>
      <c r="G3629" s="264" t="e">
        <f>G3627/'Summary (banks)'!$G$97</f>
        <v>#DIV/0!</v>
      </c>
      <c r="H3629" s="264" t="e">
        <f>H3627/'Summary (banks)'!$H$97</f>
        <v>#DIV/0!</v>
      </c>
      <c r="I3629" s="264" t="e">
        <f>I3627/'Summary (banks)'!$I$97</f>
        <v>#DIV/0!</v>
      </c>
      <c r="J3629" s="264">
        <f>J3627/'Summary (banks)'!$J$97</f>
        <v>0.69051039567291961</v>
      </c>
      <c r="K3629" s="264" t="e">
        <f>K3627/'Summary (banks)'!$K$97</f>
        <v>#DIV/0!</v>
      </c>
      <c r="L3629" s="264">
        <f>L3627/'Summary (banks)'!$L$97</f>
        <v>1.2511809569049692</v>
      </c>
      <c r="M3629" s="264">
        <f>M3627/'Summary (banks)'!$M$97</f>
        <v>0.28185826911941564</v>
      </c>
      <c r="N3629" s="264" t="e">
        <f>N3627/'Summary (banks)'!$N$97</f>
        <v>#DIV/0!</v>
      </c>
      <c r="O3629" s="264" t="e">
        <f>O3627/'Summary (banks)'!$O$97</f>
        <v>#DIV/0!</v>
      </c>
      <c r="P3629" s="264" t="e">
        <f>P3627/'Summary (banks)'!$P$97</f>
        <v>#DIV/0!</v>
      </c>
      <c r="Q3629" s="264" t="e">
        <f>Q3627/'Summary (banks)'!$Q$97</f>
        <v>#DIV/0!</v>
      </c>
      <c r="R3629" s="264" t="e">
        <f>R3627/'Summary (banks)'!$R$97</f>
        <v>#DIV/0!</v>
      </c>
      <c r="S3629" s="264" t="e">
        <f>S3627/'Summary (banks)'!$S$97</f>
        <v>#DIV/0!</v>
      </c>
      <c r="T3629" s="264" t="e">
        <f>T3627/'Summary (banks)'!$T$97</f>
        <v>#DIV/0!</v>
      </c>
      <c r="U3629" s="264" t="e">
        <f>U3627/'Summary (banks)'!$U$97</f>
        <v>#DIV/0!</v>
      </c>
      <c r="V3629" s="264" t="e">
        <f>V3627/'Summary (banks)'!$V$97</f>
        <v>#DIV/0!</v>
      </c>
      <c r="W3629" s="264" t="e">
        <f>W3627/'Summary (banks)'!$W$97</f>
        <v>#DIV/0!</v>
      </c>
      <c r="X3629" s="264" t="e">
        <f>X3627/'Summary (banks)'!$X$97</f>
        <v>#DIV/0!</v>
      </c>
      <c r="Y3629" s="264"/>
      <c r="Z3629" s="399"/>
    </row>
    <row r="3630" spans="1:26" s="230" customFormat="1" x14ac:dyDescent="0.25">
      <c r="A3630" s="690"/>
      <c r="B3630" s="688"/>
      <c r="C3630" s="385" t="s">
        <v>447</v>
      </c>
      <c r="D3630" s="230">
        <f>D3627/'Summary (banks)'!$D$105</f>
        <v>1.6293751097403291</v>
      </c>
      <c r="E3630" s="230" t="e">
        <f>E3627/'Summary (banks)'!$E$99</f>
        <v>#DIV/0!</v>
      </c>
      <c r="F3630" s="230" t="e">
        <f>F3627/'Summary (banks)'!$F$99</f>
        <v>#DIV/0!</v>
      </c>
      <c r="G3630" s="230" t="e">
        <f>G3627/'Summary (banks)'!$G$99</f>
        <v>#DIV/0!</v>
      </c>
      <c r="H3630" s="230" t="e">
        <f>H3627/'Summary (banks)'!$H$99</f>
        <v>#DIV/0!</v>
      </c>
      <c r="I3630" s="230" t="e">
        <f>I3627/'Summary (banks)'!$I$99</f>
        <v>#DIV/0!</v>
      </c>
      <c r="J3630" s="230">
        <f>J3627/'Summary (banks)'!$J$99</f>
        <v>0.52098962079950673</v>
      </c>
      <c r="K3630" s="230" t="e">
        <f>K3627/'Summary (banks)'!$K$99</f>
        <v>#DIV/0!</v>
      </c>
      <c r="L3630" s="230">
        <f>L3627/'Summary (banks)'!$L$99</f>
        <v>0.79714210572455513</v>
      </c>
      <c r="M3630" s="230">
        <f>M3627/'Summary (banks)'!$M$99</f>
        <v>0.27137774506195561</v>
      </c>
      <c r="N3630" s="230" t="e">
        <f>N3627/'Summary (banks)'!$N$99</f>
        <v>#DIV/0!</v>
      </c>
      <c r="O3630" s="230" t="e">
        <f>O3627/'Summary (banks)'!$O$99</f>
        <v>#DIV/0!</v>
      </c>
      <c r="P3630" s="230" t="e">
        <f>P3627/'Summary (banks)'!$P$99</f>
        <v>#DIV/0!</v>
      </c>
      <c r="Q3630" s="230" t="e">
        <f>Q3627/'Summary (banks)'!$Q$99</f>
        <v>#DIV/0!</v>
      </c>
      <c r="R3630" s="230" t="e">
        <f>R3627/'Summary (banks)'!$R$99</f>
        <v>#DIV/0!</v>
      </c>
      <c r="S3630" s="230" t="e">
        <f>S3627/'Summary (banks)'!$S$99</f>
        <v>#DIV/0!</v>
      </c>
      <c r="T3630" s="230" t="e">
        <f>T3627/'Summary (banks)'!$T$99</f>
        <v>#DIV/0!</v>
      </c>
      <c r="U3630" s="230" t="e">
        <f>U3627/'Summary (banks)'!$U$99</f>
        <v>#DIV/0!</v>
      </c>
      <c r="V3630" s="230" t="e">
        <f>V3627/'Summary (banks)'!$V$99</f>
        <v>#DIV/0!</v>
      </c>
      <c r="W3630" s="230" t="e">
        <f>W3627/'Summary (banks)'!$W$99</f>
        <v>#DIV/0!</v>
      </c>
      <c r="X3630" s="230" t="e">
        <f>X3627/'Summary (banks)'!$X$99</f>
        <v>#DIV/0!</v>
      </c>
      <c r="Z3630" s="399"/>
    </row>
    <row r="3631" spans="1:26" s="51" customFormat="1" x14ac:dyDescent="0.25">
      <c r="A3631" s="422"/>
      <c r="B3631" s="423"/>
      <c r="C3631" s="424"/>
      <c r="D3631" s="425"/>
      <c r="E3631" s="426"/>
      <c r="F3631" s="426"/>
      <c r="G3631" s="426"/>
      <c r="H3631" s="426"/>
      <c r="I3631" s="426"/>
      <c r="J3631" s="426"/>
      <c r="K3631" s="426"/>
      <c r="L3631" s="426"/>
      <c r="M3631" s="426"/>
      <c r="N3631" s="426"/>
      <c r="O3631" s="426"/>
      <c r="P3631" s="426"/>
      <c r="Q3631" s="426"/>
      <c r="R3631" s="426"/>
      <c r="S3631" s="426"/>
      <c r="T3631" s="426"/>
      <c r="U3631" s="426"/>
      <c r="V3631" s="426"/>
      <c r="W3631" s="426"/>
      <c r="X3631" s="426"/>
      <c r="Y3631" s="97"/>
      <c r="Z3631" s="97"/>
    </row>
    <row r="3632" spans="1:26" ht="15.75" thickBot="1" x14ac:dyDescent="0.3"/>
    <row r="3633" spans="1:26" s="204" customFormat="1" ht="15.75" thickBot="1" x14ac:dyDescent="0.3">
      <c r="A3633" s="689" t="s">
        <v>83</v>
      </c>
      <c r="B3633" s="684" t="s">
        <v>331</v>
      </c>
      <c r="C3633" s="188" t="s">
        <v>2</v>
      </c>
      <c r="D3633" s="203">
        <f>SUM(E3633:X3633)</f>
        <v>4568.3203140000005</v>
      </c>
      <c r="E3633" s="203">
        <f>HSBC!C56</f>
        <v>553.58240000000001</v>
      </c>
      <c r="F3633" s="203"/>
      <c r="G3633" s="203">
        <f>RBS!C47</f>
        <v>37.205514000000001</v>
      </c>
      <c r="H3633" s="203"/>
      <c r="I3633" s="203">
        <f>'Standard Chartered'!C60</f>
        <v>3.6063999999999998</v>
      </c>
      <c r="J3633" s="188">
        <f>'BNP Paribas'!C62</f>
        <v>1242</v>
      </c>
      <c r="K3633" s="188"/>
      <c r="L3633" s="188">
        <f>'Société Générale'!C80</f>
        <v>11</v>
      </c>
      <c r="M3633" s="188">
        <f>'BPCE group'!C60</f>
        <v>3</v>
      </c>
      <c r="N3633" s="188"/>
      <c r="O3633" s="188">
        <f>'Deutsche Bank'!C58</f>
        <v>65</v>
      </c>
      <c r="P3633" s="188"/>
      <c r="Q3633" s="188"/>
      <c r="R3633" s="188">
        <f>ING!E37</f>
        <v>641</v>
      </c>
      <c r="S3633" s="188">
        <f>Rabobank!D42</f>
        <v>25</v>
      </c>
      <c r="T3633" s="188"/>
      <c r="U3633" s="203">
        <f>'Intesa Sao'!D85</f>
        <v>37.926000000000002</v>
      </c>
      <c r="V3633" s="188"/>
      <c r="W3633" s="188">
        <f>'BBVA '!E23</f>
        <v>1949</v>
      </c>
      <c r="X3633" s="188"/>
      <c r="Y3633" s="188"/>
      <c r="Z3633" s="404"/>
    </row>
    <row r="3634" spans="1:26" s="23" customFormat="1" x14ac:dyDescent="0.25">
      <c r="A3634" s="690"/>
      <c r="B3634" s="685"/>
      <c r="C3634" s="189" t="s">
        <v>333</v>
      </c>
      <c r="D3634" s="230">
        <f>D3633/'Summary (banks)'!$D$3</f>
        <v>9.3535028987176746E-3</v>
      </c>
      <c r="E3634" s="230">
        <f>E3633/'Summary (banks)'!$E$3</f>
        <v>1.0267558528428094E-2</v>
      </c>
      <c r="F3634" s="230">
        <f>F3633/'Summary (banks)'!$F$3</f>
        <v>0</v>
      </c>
      <c r="G3634" s="230">
        <f>G3633/'Summary (banks)'!$G$3</f>
        <v>2.0892981505842298E-3</v>
      </c>
      <c r="H3634" s="230">
        <f>H3633/'Summary (banks)'!$H$3</f>
        <v>0</v>
      </c>
      <c r="I3634" s="230">
        <f>I3633/'Summary (banks)'!$I$3</f>
        <v>2.6162600562495915E-4</v>
      </c>
      <c r="J3634" s="230">
        <f>J3633/'Summary (banks)'!$J$3</f>
        <v>2.8925427360380083E-2</v>
      </c>
      <c r="K3634" s="230">
        <f>K3633/'Summary (banks)'!$K$3</f>
        <v>0</v>
      </c>
      <c r="L3634" s="230">
        <f>L3633/'Summary (banks)'!$L$3</f>
        <v>4.2896696954334516E-4</v>
      </c>
      <c r="M3634" s="230">
        <f>M3633/'Summary (banks)'!$M$3</f>
        <v>1.2571237009721757E-4</v>
      </c>
      <c r="N3634" s="230">
        <f>N3633/'Summary (banks)'!$N$3</f>
        <v>0</v>
      </c>
      <c r="O3634" s="230">
        <f>O3633/'Summary (banks)'!$O$3</f>
        <v>1.8744412723130605E-3</v>
      </c>
      <c r="P3634" s="230">
        <f>P3633/'Summary (banks)'!$P$3</f>
        <v>0</v>
      </c>
      <c r="Q3634" s="230">
        <f>Q3633/'Summary (banks)'!$Q$3</f>
        <v>0</v>
      </c>
      <c r="R3634" s="230">
        <f>R3633/'Summary (banks)'!$R$3</f>
        <v>3.7551259519625076E-2</v>
      </c>
      <c r="S3634" s="230">
        <f>S3633/'Summary (banks)'!$S$3</f>
        <v>1.9210081450745352E-3</v>
      </c>
      <c r="T3634" s="230">
        <f>T3633/'Summary (banks)'!$T$3</f>
        <v>0</v>
      </c>
      <c r="U3634" s="230">
        <f>U3633/'Summary (banks)'!$U$3</f>
        <v>1.6033432873982486E-3</v>
      </c>
      <c r="V3634" s="230">
        <f>V3633/'Summary (banks)'!$V$3</f>
        <v>0</v>
      </c>
      <c r="W3634" s="230">
        <f>W3633/'Summary (banks)'!$W$3</f>
        <v>8.3426076534543273E-2</v>
      </c>
      <c r="X3634" s="230">
        <f>X3633/'Summary (banks)'!$X$3</f>
        <v>0</v>
      </c>
      <c r="Y3634" s="204"/>
      <c r="Z3634" s="397"/>
    </row>
    <row r="3635" spans="1:26" s="360" customFormat="1" ht="15.75" thickBot="1" x14ac:dyDescent="0.3">
      <c r="A3635" s="690"/>
      <c r="B3635" s="685"/>
      <c r="C3635" s="359" t="s">
        <v>334</v>
      </c>
      <c r="D3635" s="264">
        <f>D3633/'Summary (banks)'!$D$7</f>
        <v>1.7820004259719538E-2</v>
      </c>
      <c r="E3635" s="264">
        <f>E3633/'Summary (banks)'!$E$7</f>
        <v>1.3732024243508599E-2</v>
      </c>
      <c r="F3635" s="264">
        <f>F3633/'Summary (banks)'!$F$7</f>
        <v>0</v>
      </c>
      <c r="G3635" s="264">
        <f>G3633/'Summary (banks)'!$G$7</f>
        <v>1.4062499999999999E-2</v>
      </c>
      <c r="H3635" s="264">
        <f>H3633/'Summary (banks)'!$H$7</f>
        <v>0</v>
      </c>
      <c r="I3635" s="264">
        <f>I3633/'Summary (banks)'!$I$7</f>
        <v>3.2642402480822591E-4</v>
      </c>
      <c r="J3635" s="264">
        <f>J3633/'Summary (banks)'!$J$7</f>
        <v>4.3376523591659971E-2</v>
      </c>
      <c r="K3635" s="264">
        <f>K3633/'Summary (banks)'!$K$7</f>
        <v>0</v>
      </c>
      <c r="L3635" s="264">
        <f>L3633/'Summary (banks)'!$L$7</f>
        <v>8.1204783699985233E-4</v>
      </c>
      <c r="M3635" s="264">
        <f>M3633/'Summary (banks)'!$M$7</f>
        <v>6.3211125158027818E-4</v>
      </c>
      <c r="N3635" s="264">
        <f>N3633/'Summary (banks)'!$N$7</f>
        <v>0</v>
      </c>
      <c r="O3635" s="264">
        <f>O3633/'Summary (banks)'!$O$7</f>
        <v>2.6896180742334587E-3</v>
      </c>
      <c r="P3635" s="264">
        <f>P3633/'Summary (banks)'!$P$7</f>
        <v>0</v>
      </c>
      <c r="Q3635" s="264">
        <f>Q3633/'Summary (banks)'!$Q$7</f>
        <v>0</v>
      </c>
      <c r="R3635" s="264">
        <f>R3633/'Summary (banks)'!$R$7</f>
        <v>5.4974271012006859E-2</v>
      </c>
      <c r="S3635" s="264">
        <f>S3633/'Summary (banks)'!$S$7</f>
        <v>6.0371890847621349E-3</v>
      </c>
      <c r="T3635" s="264">
        <f>T3633/'Summary (banks)'!$T$7</f>
        <v>0</v>
      </c>
      <c r="U3635" s="264">
        <f>U3633/'Summary (banks)'!$U$7</f>
        <v>8.756313094873909E-3</v>
      </c>
      <c r="V3635" s="264">
        <f>V3633/'Summary (banks)'!$V$7</f>
        <v>0</v>
      </c>
      <c r="W3635" s="264">
        <f>W3633/'Summary (banks)'!$W$7</f>
        <v>0.1175725402666345</v>
      </c>
      <c r="X3635" s="264">
        <f>X3633/'Summary (banks)'!$X$7</f>
        <v>0</v>
      </c>
      <c r="Z3635" s="397"/>
    </row>
    <row r="3636" spans="1:26" s="204" customFormat="1" ht="15.75" thickBot="1" x14ac:dyDescent="0.3">
      <c r="A3636" s="690"/>
      <c r="B3636" s="685"/>
      <c r="C3636" s="188" t="s">
        <v>6</v>
      </c>
      <c r="D3636" s="203">
        <f>SUM(E3636:X3636)</f>
        <v>1544.6365660000001</v>
      </c>
      <c r="E3636" s="203">
        <f>HSBC!E56</f>
        <v>-39.670400000000001</v>
      </c>
      <c r="F3636" s="203"/>
      <c r="G3636" s="203">
        <f>RBS!E47</f>
        <v>17.913765999999999</v>
      </c>
      <c r="H3636" s="203"/>
      <c r="I3636" s="203">
        <f>'Standard Chartered'!E60</f>
        <v>1.8031999999999999</v>
      </c>
      <c r="J3636" s="188">
        <f>'BNP Paribas'!E62</f>
        <v>356</v>
      </c>
      <c r="K3636" s="188"/>
      <c r="L3636" s="188">
        <f>'Société Générale'!E80</f>
        <v>-4</v>
      </c>
      <c r="M3636" s="188">
        <f>'BPCE group'!E60</f>
        <v>-4</v>
      </c>
      <c r="N3636" s="188"/>
      <c r="O3636" s="188">
        <f>'Deutsche Bank'!E58</f>
        <v>27</v>
      </c>
      <c r="P3636" s="188"/>
      <c r="Q3636" s="188"/>
      <c r="R3636" s="188">
        <f>ING!G37</f>
        <v>155</v>
      </c>
      <c r="S3636" s="188">
        <f>Rabobank!F42</f>
        <v>10</v>
      </c>
      <c r="T3636" s="188">
        <f>Unicredit!F179</f>
        <v>351.654</v>
      </c>
      <c r="U3636" s="203">
        <f>'Intesa Sao'!F85</f>
        <v>25.936</v>
      </c>
      <c r="V3636" s="188"/>
      <c r="W3636" s="188">
        <f>'BBVA '!G23</f>
        <v>647</v>
      </c>
      <c r="X3636" s="188"/>
      <c r="Y3636" s="188"/>
      <c r="Z3636" s="404"/>
    </row>
    <row r="3637" spans="1:26" s="23" customFormat="1" x14ac:dyDescent="0.25">
      <c r="A3637" s="690"/>
      <c r="B3637" s="685"/>
      <c r="C3637" s="189" t="s">
        <v>335</v>
      </c>
      <c r="D3637" s="230">
        <f>D3636/'Summary (banks)'!$D$29</f>
        <v>1.6376765000773143E-2</v>
      </c>
      <c r="E3637" s="230">
        <f>E3636/'Summary (banks)'!$E$29</f>
        <v>-2.3321142735994063E-3</v>
      </c>
      <c r="F3637" s="230">
        <f>F3636/'Summary (banks)'!$F$29</f>
        <v>0</v>
      </c>
      <c r="G3637" s="230">
        <f>G3636/'Summary (banks)'!$G$29</f>
        <v>-4.809470958194598E-3</v>
      </c>
      <c r="H3637" s="230">
        <f>H3636/'Summary (banks)'!$H$29</f>
        <v>0</v>
      </c>
      <c r="I3637" s="230">
        <f>I3636/'Summary (banks)'!$I$29</f>
        <v>-1.3131976362442542E-3</v>
      </c>
      <c r="J3637" s="230">
        <f>J3636/'Summary (banks)'!$J$29</f>
        <v>3.6363636363636362E-2</v>
      </c>
      <c r="K3637" s="230">
        <f>K3636/'Summary (banks)'!$K$29</f>
        <v>0</v>
      </c>
      <c r="L3637" s="230">
        <f>L3636/'Summary (banks)'!$L$29</f>
        <v>-6.5455735558828337E-4</v>
      </c>
      <c r="M3637" s="230">
        <f>M3636/'Summary (banks)'!$M$29</f>
        <v>-6.0569351907934583E-4</v>
      </c>
      <c r="N3637" s="230">
        <f>N3636/'Summary (banks)'!$N$29</f>
        <v>0</v>
      </c>
      <c r="O3637" s="230">
        <f>O3636/'Summary (banks)'!$O$29</f>
        <v>-5.4021608643457387E-3</v>
      </c>
      <c r="P3637" s="230">
        <f>P3636/'Summary (banks)'!$P$29</f>
        <v>0</v>
      </c>
      <c r="Q3637" s="230">
        <f>Q3636/'Summary (banks)'!$Q$29</f>
        <v>0</v>
      </c>
      <c r="R3637" s="230">
        <f>R3636/'Summary (banks)'!$R$29</f>
        <v>2.4165887121920797E-2</v>
      </c>
      <c r="S3637" s="230">
        <f>S3636/'Summary (banks)'!$S$29</f>
        <v>3.4855350296270479E-3</v>
      </c>
      <c r="T3637" s="230">
        <f>T3636/'Summary (banks)'!$T$29</f>
        <v>0.16512740468596807</v>
      </c>
      <c r="U3637" s="230">
        <f>U3636/'Summary (banks)'!$U$29</f>
        <v>3.2935682210287016E-3</v>
      </c>
      <c r="V3637" s="230">
        <f>V3636/'Summary (banks)'!$V$29</f>
        <v>0</v>
      </c>
      <c r="W3637" s="230">
        <f>W3636/'Summary (banks)'!$W$29</f>
        <v>0.14056050401911796</v>
      </c>
      <c r="X3637" s="230">
        <f>X3636/'Summary (banks)'!$X$29</f>
        <v>0</v>
      </c>
      <c r="Y3637" s="204"/>
      <c r="Z3637" s="397"/>
    </row>
    <row r="3638" spans="1:26" s="360" customFormat="1" ht="15.75" thickBot="1" x14ac:dyDescent="0.3">
      <c r="A3638" s="690"/>
      <c r="B3638" s="685"/>
      <c r="C3638" s="359" t="s">
        <v>336</v>
      </c>
      <c r="D3638" s="264">
        <f>D3636/'Summary (banks)'!$D$33</f>
        <v>2.2820711854455882E-2</v>
      </c>
      <c r="E3638" s="264">
        <f>E3636/'Summary (banks)'!$E$33</f>
        <v>-2.268041237113402E-3</v>
      </c>
      <c r="F3638" s="264">
        <f>F3636/'Summary (banks)'!$F$33</f>
        <v>0</v>
      </c>
      <c r="G3638" s="264">
        <f>G3636/'Summary (banks)'!$G$33</f>
        <v>-5.4507337526205442E-3</v>
      </c>
      <c r="H3638" s="264">
        <f>H3636/'Summary (banks)'!$H$33</f>
        <v>0</v>
      </c>
      <c r="I3638" s="264">
        <f>I3636/'Summary (banks)'!$I$33</f>
        <v>6.5789473684210653E-3</v>
      </c>
      <c r="J3638" s="264">
        <f>J3636/'Summary (banks)'!$J$33</f>
        <v>4.5379222434671768E-2</v>
      </c>
      <c r="K3638" s="264">
        <f>K3636/'Summary (banks)'!$K$33</f>
        <v>0</v>
      </c>
      <c r="L3638" s="264">
        <f>L3636/'Summary (banks)'!$L$33</f>
        <v>-8.9726334679228351E-4</v>
      </c>
      <c r="M3638" s="264">
        <f>M3636/'Summary (banks)'!$M$33</f>
        <v>-2.3161551823972205E-3</v>
      </c>
      <c r="N3638" s="264">
        <f>N3636/'Summary (banks)'!$N$33</f>
        <v>0</v>
      </c>
      <c r="O3638" s="264">
        <f>O3636/'Summary (banks)'!$O$33</f>
        <v>-3.5952063914780293E-2</v>
      </c>
      <c r="P3638" s="264">
        <f>P3636/'Summary (banks)'!$P$33</f>
        <v>0</v>
      </c>
      <c r="Q3638" s="264">
        <f>Q3636/'Summary (banks)'!$Q$33</f>
        <v>0</v>
      </c>
      <c r="R3638" s="264">
        <f>R3636/'Summary (banks)'!$R$33</f>
        <v>2.8944911297852476E-2</v>
      </c>
      <c r="S3638" s="264">
        <f>S3636/'Summary (banks)'!$S$33</f>
        <v>1.3003901170351105E-2</v>
      </c>
      <c r="T3638" s="264">
        <f>T3636/'Summary (banks)'!$T$33</f>
        <v>0.12539178916875446</v>
      </c>
      <c r="U3638" s="264">
        <f>U3636/'Summary (banks)'!$U$33</f>
        <v>1.3557287852437996E-2</v>
      </c>
      <c r="V3638" s="264">
        <f>V3636/'Summary (banks)'!$V$33</f>
        <v>0</v>
      </c>
      <c r="W3638" s="264">
        <f>W3636/'Summary (banks)'!$W$33</f>
        <v>0.10470949991908075</v>
      </c>
      <c r="X3638" s="264">
        <f>X3636/'Summary (banks)'!$X$33</f>
        <v>0</v>
      </c>
      <c r="Z3638" s="397"/>
    </row>
    <row r="3639" spans="1:26" s="204" customFormat="1" ht="15.75" thickBot="1" x14ac:dyDescent="0.3">
      <c r="A3639" s="690"/>
      <c r="B3639" s="685"/>
      <c r="C3639" s="188" t="s">
        <v>400</v>
      </c>
      <c r="D3639" s="203">
        <f>SUM(E3639:X3639)</f>
        <v>239.06819999999999</v>
      </c>
      <c r="E3639" s="203">
        <f>HSBC!F56</f>
        <v>-12.622399999999999</v>
      </c>
      <c r="F3639" s="203"/>
      <c r="G3639" s="203">
        <f>RBS!F47</f>
        <v>0</v>
      </c>
      <c r="H3639" s="203"/>
      <c r="I3639" s="203">
        <f>'Standard Chartered'!F60</f>
        <v>0.90159999999999996</v>
      </c>
      <c r="J3639" s="188">
        <f>'BNP Paribas'!F62</f>
        <v>79</v>
      </c>
      <c r="K3639" s="188"/>
      <c r="L3639" s="188">
        <f>'Société Générale'!F80</f>
        <v>-2</v>
      </c>
      <c r="M3639" s="188">
        <f>'BPCE group'!F60</f>
        <v>0</v>
      </c>
      <c r="N3639" s="188"/>
      <c r="O3639" s="188">
        <f>'Deutsche Bank'!F58</f>
        <v>7</v>
      </c>
      <c r="P3639" s="188"/>
      <c r="Q3639" s="188"/>
      <c r="R3639" s="188">
        <f>ING!H37</f>
        <v>34</v>
      </c>
      <c r="S3639" s="188">
        <f>Rabobank!G42</f>
        <v>3</v>
      </c>
      <c r="T3639" s="188"/>
      <c r="U3639" s="203">
        <f>'Intesa Sao'!G85</f>
        <v>5.7889999999999997</v>
      </c>
      <c r="V3639" s="188"/>
      <c r="W3639" s="188">
        <f>'BBVA '!H23</f>
        <v>124</v>
      </c>
      <c r="X3639" s="188"/>
      <c r="Y3639" s="188"/>
      <c r="Z3639" s="404"/>
    </row>
    <row r="3640" spans="1:26" s="23" customFormat="1" x14ac:dyDescent="0.25">
      <c r="A3640" s="690"/>
      <c r="B3640" s="685"/>
      <c r="C3640" s="189" t="s">
        <v>401</v>
      </c>
      <c r="D3640" s="230">
        <f>D3639/'Summary (banks)'!$D$42</f>
        <v>8.5695562502400343E-3</v>
      </c>
      <c r="E3640" s="230">
        <f>E3639/'Summary (banks)'!$E$42</f>
        <v>-4.1604754829123328E-3</v>
      </c>
      <c r="F3640" s="230">
        <f>F3639/'Summary (banks)'!$F$42</f>
        <v>0</v>
      </c>
      <c r="G3640" s="230">
        <f>G3639/'Summary (banks)'!$G$42</f>
        <v>0</v>
      </c>
      <c r="H3640" s="230">
        <f>H3639/'Summary (banks)'!$H$42</f>
        <v>0</v>
      </c>
      <c r="I3640" s="230">
        <f>I3639/'Summary (banks)'!$I$42</f>
        <v>8.6880973066898344E-4</v>
      </c>
      <c r="J3640" s="230">
        <f>J3639/'Summary (banks)'!$J$42</f>
        <v>2.3688155922038979E-2</v>
      </c>
      <c r="K3640" s="230">
        <f>K3639/'Summary (banks)'!$K$42</f>
        <v>0</v>
      </c>
      <c r="L3640" s="230">
        <f>L3639/'Summary (banks)'!$L$42</f>
        <v>-1.1682242990654205E-3</v>
      </c>
      <c r="M3640" s="230">
        <f>M3639/'Summary (banks)'!$M$42</f>
        <v>0</v>
      </c>
      <c r="N3640" s="230">
        <f>N3639/'Summary (banks)'!$N$42</f>
        <v>0</v>
      </c>
      <c r="O3640" s="230">
        <f>O3639/'Summary (banks)'!$O$42</f>
        <v>8.3036773428232496E-3</v>
      </c>
      <c r="P3640" s="230">
        <f>P3639/'Summary (banks)'!$P$42</f>
        <v>0</v>
      </c>
      <c r="Q3640" s="230">
        <f>Q3639/'Summary (banks)'!$Q$42</f>
        <v>0</v>
      </c>
      <c r="R3640" s="230">
        <f>R3639/'Summary (banks)'!$R$42</f>
        <v>2.0202020202020204E-2</v>
      </c>
      <c r="S3640" s="230">
        <f>S3639/'Summary (banks)'!$S$42</f>
        <v>4.5801526717557254E-3</v>
      </c>
      <c r="T3640" s="230">
        <f>T3639/'Summary (banks)'!$T$42</f>
        <v>0</v>
      </c>
      <c r="U3640" s="230">
        <f>U3639/'Summary (banks)'!$U$42</f>
        <v>4.1208947659155228E-3</v>
      </c>
      <c r="V3640" s="230">
        <f>V3639/'Summary (banks)'!$V$42</f>
        <v>0</v>
      </c>
      <c r="W3640" s="230">
        <f>W3639/'Summary (banks)'!$W$42</f>
        <v>9.7331240188383045E-2</v>
      </c>
      <c r="X3640" s="230">
        <f>X3639/'Summary (banks)'!$X$42</f>
        <v>0</v>
      </c>
      <c r="Y3640" s="204"/>
      <c r="Z3640" s="397"/>
    </row>
    <row r="3641" spans="1:26" s="360" customFormat="1" ht="15.75" thickBot="1" x14ac:dyDescent="0.3">
      <c r="A3641" s="690"/>
      <c r="B3641" s="685"/>
      <c r="C3641" s="359" t="s">
        <v>402</v>
      </c>
      <c r="D3641" s="264">
        <f>D3639/'Summary (banks)'!$D$46</f>
        <v>1.2828206493377254E-2</v>
      </c>
      <c r="E3641" s="264">
        <f>E3639/'Summary (banks)'!$E$46</f>
        <v>-4.3196544276457886E-3</v>
      </c>
      <c r="F3641" s="264">
        <f>F3639/'Summary (banks)'!$F$46</f>
        <v>0</v>
      </c>
      <c r="G3641" s="264">
        <f>G3639/'Summary (banks)'!$G$46</f>
        <v>0</v>
      </c>
      <c r="H3641" s="264">
        <f>H3639/'Summary (banks)'!$H$46</f>
        <v>0</v>
      </c>
      <c r="I3641" s="264">
        <f>I3639/'Summary (banks)'!$I$46</f>
        <v>8.576329331046312E-4</v>
      </c>
      <c r="J3641" s="264">
        <f>J3639/'Summary (banks)'!$J$46</f>
        <v>3.662494204914233E-2</v>
      </c>
      <c r="K3641" s="264">
        <f>K3639/'Summary (banks)'!$K$46</f>
        <v>0</v>
      </c>
      <c r="L3641" s="264">
        <f>L3639/'Summary (banks)'!$L$46</f>
        <v>-1.7667844522968198E-3</v>
      </c>
      <c r="M3641" s="264">
        <f>M3639/'Summary (banks)'!$M$46</f>
        <v>0</v>
      </c>
      <c r="N3641" s="264">
        <f>N3639/'Summary (banks)'!$N$46</f>
        <v>0</v>
      </c>
      <c r="O3641" s="264">
        <f>O3639/'Summary (banks)'!$O$46</f>
        <v>5.5955235811350921E-3</v>
      </c>
      <c r="P3641" s="264">
        <f>P3639/'Summary (banks)'!$P$46</f>
        <v>0</v>
      </c>
      <c r="Q3641" s="264">
        <f>Q3639/'Summary (banks)'!$Q$46</f>
        <v>0</v>
      </c>
      <c r="R3641" s="264">
        <f>R3639/'Summary (banks)'!$R$46</f>
        <v>2.6771653543307086E-2</v>
      </c>
      <c r="S3641" s="264">
        <f>S3639/'Summary (banks)'!$S$46</f>
        <v>6.9605568445475635E-3</v>
      </c>
      <c r="T3641" s="264">
        <f>T3639/'Summary (banks)'!$T$46</f>
        <v>0</v>
      </c>
      <c r="U3641" s="264">
        <f>U3639/'Summary (banks)'!$U$46</f>
        <v>1.5715732292314242E-2</v>
      </c>
      <c r="V3641" s="264">
        <f>V3639/'Summary (banks)'!$V$46</f>
        <v>0</v>
      </c>
      <c r="W3641" s="264">
        <f>W3639/'Summary (banks)'!$W$46</f>
        <v>7.6732673267326731E-2</v>
      </c>
      <c r="X3641" s="264">
        <f>X3639/'Summary (banks)'!$X$46</f>
        <v>0</v>
      </c>
      <c r="Z3641" s="397"/>
    </row>
    <row r="3642" spans="1:26" s="204" customFormat="1" ht="15.75" thickBot="1" x14ac:dyDescent="0.3">
      <c r="A3642" s="690"/>
      <c r="B3642" s="685"/>
      <c r="C3642" s="188" t="s">
        <v>3</v>
      </c>
      <c r="D3642" s="188">
        <f>SUM(E3642:X3642)</f>
        <v>44799</v>
      </c>
      <c r="E3642" s="188">
        <f>HSBC!D56</f>
        <v>5422</v>
      </c>
      <c r="F3642" s="188"/>
      <c r="G3642" s="188">
        <f>RBS!D47</f>
        <v>62</v>
      </c>
      <c r="H3642" s="188"/>
      <c r="I3642" s="188">
        <f>'Standard Chartered'!D60</f>
        <v>37</v>
      </c>
      <c r="J3642" s="188">
        <f>'BNP Paribas'!D62</f>
        <v>10645</v>
      </c>
      <c r="K3642" s="188"/>
      <c r="L3642" s="188">
        <f>'Société Générale'!D80</f>
        <v>107</v>
      </c>
      <c r="M3642" s="188">
        <f>'BPCE group'!D60</f>
        <v>50</v>
      </c>
      <c r="N3642" s="188"/>
      <c r="O3642" s="188">
        <f>'Deutsche Bank'!D58</f>
        <v>143</v>
      </c>
      <c r="P3642" s="188"/>
      <c r="Q3642" s="188"/>
      <c r="R3642" s="188">
        <f>ING!F37</f>
        <v>6070</v>
      </c>
      <c r="S3642" s="188">
        <f>Rabobank!E42</f>
        <v>54</v>
      </c>
      <c r="T3642" s="188"/>
      <c r="U3642" s="188">
        <f>'Intesa Sao'!E85</f>
        <v>23</v>
      </c>
      <c r="V3642" s="188"/>
      <c r="W3642" s="188">
        <f>'BBVA '!F23</f>
        <v>22186</v>
      </c>
      <c r="X3642" s="188"/>
      <c r="Y3642" s="188"/>
      <c r="Z3642" s="404"/>
    </row>
    <row r="3643" spans="1:26" s="23" customFormat="1" x14ac:dyDescent="0.25">
      <c r="A3643" s="690"/>
      <c r="B3643" s="685"/>
      <c r="C3643" s="189" t="s">
        <v>337</v>
      </c>
      <c r="D3643" s="230">
        <f>D3642/'Summary (banks)'!$D$16</f>
        <v>2.1357122902497791E-2</v>
      </c>
      <c r="E3643" s="230">
        <f>E3642/'Summary (banks)'!$E$16</f>
        <v>2.0938081667014219E-2</v>
      </c>
      <c r="F3643" s="230">
        <f>F3642/'Summary (banks)'!$F$16</f>
        <v>0</v>
      </c>
      <c r="G3643" s="230">
        <f>G3642/'Summary (banks)'!$G$16</f>
        <v>6.7509445878112789E-4</v>
      </c>
      <c r="H3643" s="230">
        <f>H3642/'Summary (banks)'!$H$16</f>
        <v>0</v>
      </c>
      <c r="I3643" s="230">
        <f>I3642/'Summary (banks)'!$I$16</f>
        <v>4.2373851897661423E-4</v>
      </c>
      <c r="J3643" s="230">
        <f>J3642/'Summary (banks)'!$J$16</f>
        <v>5.8633662166553753E-2</v>
      </c>
      <c r="K3643" s="230">
        <f>K3642/'Summary (banks)'!$K$16</f>
        <v>0</v>
      </c>
      <c r="L3643" s="230">
        <f>L3642/'Summary (banks)'!$L$16</f>
        <v>8.1235385222751982E-4</v>
      </c>
      <c r="M3643" s="230">
        <f>M3642/'Summary (banks)'!$M$16</f>
        <v>4.8597004480643814E-4</v>
      </c>
      <c r="N3643" s="230">
        <f>N3642/'Summary (banks)'!$N$16</f>
        <v>0</v>
      </c>
      <c r="O3643" s="230">
        <f>O3642/'Summary (banks)'!$O$16</f>
        <v>1.4143711982592354E-3</v>
      </c>
      <c r="P3643" s="230">
        <f>P3642/'Summary (banks)'!$P$16</f>
        <v>0</v>
      </c>
      <c r="Q3643" s="230">
        <f>Q3642/'Summary (banks)'!$Q$16</f>
        <v>0</v>
      </c>
      <c r="R3643" s="230">
        <f>R3642/'Summary (banks)'!$R$16</f>
        <v>0.11513657056145675</v>
      </c>
      <c r="S3643" s="230">
        <f>S3642/'Summary (banks)'!$S$16</f>
        <v>1.1500127779197546E-3</v>
      </c>
      <c r="T3643" s="230">
        <f>T3642/'Summary (banks)'!$T$16</f>
        <v>0</v>
      </c>
      <c r="U3643" s="230">
        <f>U3642/'Summary (banks)'!$U$16</f>
        <v>2.6017805228447641E-4</v>
      </c>
      <c r="V3643" s="230">
        <f>V3642/'Summary (banks)'!$V$16</f>
        <v>0</v>
      </c>
      <c r="W3643" s="230">
        <f>W3642/'Summary (banks)'!$W$16</f>
        <v>0.16080540415168734</v>
      </c>
      <c r="X3643" s="230">
        <f>X3642/'Summary (banks)'!$X$16</f>
        <v>0</v>
      </c>
      <c r="Y3643" s="204"/>
      <c r="Z3643" s="397"/>
    </row>
    <row r="3644" spans="1:26" s="365" customFormat="1" ht="15.75" thickBot="1" x14ac:dyDescent="0.3">
      <c r="A3644" s="690"/>
      <c r="B3644" s="685"/>
      <c r="C3644" s="359" t="s">
        <v>338</v>
      </c>
      <c r="D3644" s="264">
        <f>D3642/'Summary (banks)'!$D$20</f>
        <v>3.8216283400540327E-2</v>
      </c>
      <c r="E3644" s="264">
        <f>E3642/'Summary (banks)'!$E$20</f>
        <v>2.5289768884535553E-2</v>
      </c>
      <c r="F3644" s="264">
        <f>F3642/'Summary (banks)'!$F$20</f>
        <v>0</v>
      </c>
      <c r="G3644" s="264">
        <f>G3642/'Summary (banks)'!$G$20</f>
        <v>2.2733939571721912E-3</v>
      </c>
      <c r="H3644" s="264">
        <f>H3642/'Summary (banks)'!$H$20</f>
        <v>0</v>
      </c>
      <c r="I3644" s="264">
        <f>I3642/'Summary (banks)'!$I$20</f>
        <v>4.329257590826654E-4</v>
      </c>
      <c r="J3644" s="264">
        <f>J3642/'Summary (banks)'!$J$20</f>
        <v>8.5453961628000327E-2</v>
      </c>
      <c r="K3644" s="264">
        <f>K3642/'Summary (banks)'!$K$20</f>
        <v>0</v>
      </c>
      <c r="L3644" s="264">
        <f>L3642/'Summary (banks)'!$L$20</f>
        <v>1.3357635074403276E-3</v>
      </c>
      <c r="M3644" s="264">
        <f>M3642/'Summary (banks)'!$M$20</f>
        <v>4.2900042900042897E-3</v>
      </c>
      <c r="N3644" s="264">
        <f>N3642/'Summary (banks)'!$N$20</f>
        <v>0</v>
      </c>
      <c r="O3644" s="264">
        <f>O3642/'Summary (banks)'!$O$20</f>
        <v>2.5836525258365254E-3</v>
      </c>
      <c r="P3644" s="264">
        <f>P3642/'Summary (banks)'!$P$20</f>
        <v>0</v>
      </c>
      <c r="Q3644" s="264">
        <f>Q3642/'Summary (banks)'!$Q$20</f>
        <v>0</v>
      </c>
      <c r="R3644" s="264">
        <f>R3642/'Summary (banks)'!$R$20</f>
        <v>0.15917553888918026</v>
      </c>
      <c r="S3644" s="264">
        <f>S3642/'Summary (banks)'!$S$20</f>
        <v>4.5321023919429292E-3</v>
      </c>
      <c r="T3644" s="264">
        <f>T3642/'Summary (banks)'!$T$20</f>
        <v>0</v>
      </c>
      <c r="U3644" s="264">
        <f>U3642/'Summary (banks)'!$U$20</f>
        <v>8.4689594226378963E-4</v>
      </c>
      <c r="V3644" s="264">
        <f>V3642/'Summary (banks)'!$V$20</f>
        <v>0</v>
      </c>
      <c r="W3644" s="264">
        <f>W3642/'Summary (banks)'!$W$20</f>
        <v>0.21116451720363585</v>
      </c>
      <c r="X3644" s="264">
        <f>X3642/'Summary (banks)'!$X$20</f>
        <v>0</v>
      </c>
      <c r="Y3644" s="360"/>
      <c r="Z3644" s="397"/>
    </row>
    <row r="3645" spans="1:26" s="230" customFormat="1" ht="15" customHeight="1" thickTop="1" thickBot="1" x14ac:dyDescent="0.3">
      <c r="A3645" s="690"/>
      <c r="B3645" s="685"/>
      <c r="C3645" s="190" t="s">
        <v>405</v>
      </c>
      <c r="D3645" s="188"/>
      <c r="E3645" s="190"/>
      <c r="F3645" s="190"/>
      <c r="G3645" s="190"/>
      <c r="H3645" s="188"/>
      <c r="I3645" s="188"/>
      <c r="J3645" s="190"/>
      <c r="K3645" s="190"/>
      <c r="L3645" s="190"/>
      <c r="M3645" s="190"/>
      <c r="N3645" s="190"/>
      <c r="O3645" s="190"/>
      <c r="P3645" s="188"/>
      <c r="Q3645" s="188"/>
      <c r="R3645" s="190"/>
      <c r="S3645" s="190"/>
      <c r="T3645" s="188"/>
      <c r="U3645" s="188"/>
      <c r="V3645" s="188"/>
      <c r="W3645" s="188"/>
      <c r="X3645" s="188"/>
      <c r="Y3645" s="190"/>
      <c r="Z3645" s="405"/>
    </row>
    <row r="3646" spans="1:26" s="204" customFormat="1" ht="15.75" thickBot="1" x14ac:dyDescent="0.3">
      <c r="A3646" s="690"/>
      <c r="B3646" s="686"/>
      <c r="C3646" s="191" t="s">
        <v>406</v>
      </c>
      <c r="D3646" s="192"/>
      <c r="E3646" s="192"/>
      <c r="F3646" s="192"/>
      <c r="G3646" s="192"/>
      <c r="H3646" s="192"/>
      <c r="I3646" s="192"/>
      <c r="J3646" s="192"/>
      <c r="K3646" s="192"/>
      <c r="L3646" s="192"/>
      <c r="M3646" s="192"/>
      <c r="N3646" s="192"/>
      <c r="O3646" s="192"/>
      <c r="P3646" s="192"/>
      <c r="Q3646" s="192"/>
      <c r="R3646" s="192"/>
      <c r="S3646" s="192"/>
      <c r="T3646" s="192"/>
      <c r="U3646" s="192"/>
      <c r="V3646" s="192"/>
      <c r="W3646" s="192"/>
      <c r="X3646" s="192"/>
      <c r="Y3646" s="192"/>
      <c r="Z3646" s="398"/>
    </row>
    <row r="3647" spans="1:26" s="23" customFormat="1" ht="16.5" thickTop="1" thickBot="1" x14ac:dyDescent="0.3">
      <c r="A3647" s="690"/>
      <c r="B3647" s="687" t="s">
        <v>82</v>
      </c>
      <c r="C3647" s="200" t="s">
        <v>91</v>
      </c>
      <c r="D3647" s="200">
        <f>D3639/D3636</f>
        <v>0.15477310667265401</v>
      </c>
      <c r="E3647" s="200">
        <f>E3639/E3636</f>
        <v>0.31818181818181818</v>
      </c>
      <c r="F3647" s="200" t="e">
        <f t="shared" ref="F3647:X3647" si="288">F3639/F3636</f>
        <v>#DIV/0!</v>
      </c>
      <c r="G3647" s="200">
        <f t="shared" si="288"/>
        <v>0</v>
      </c>
      <c r="H3647" s="200" t="e">
        <f t="shared" si="288"/>
        <v>#DIV/0!</v>
      </c>
      <c r="I3647" s="200">
        <f t="shared" si="288"/>
        <v>0.5</v>
      </c>
      <c r="J3647" s="200">
        <f t="shared" si="288"/>
        <v>0.22191011235955055</v>
      </c>
      <c r="K3647" s="200" t="e">
        <f t="shared" si="288"/>
        <v>#DIV/0!</v>
      </c>
      <c r="L3647" s="200">
        <f t="shared" si="288"/>
        <v>0.5</v>
      </c>
      <c r="M3647" s="200">
        <f t="shared" si="288"/>
        <v>0</v>
      </c>
      <c r="N3647" s="200" t="e">
        <f t="shared" si="288"/>
        <v>#DIV/0!</v>
      </c>
      <c r="O3647" s="200">
        <f t="shared" si="288"/>
        <v>0.25925925925925924</v>
      </c>
      <c r="P3647" s="200" t="e">
        <f t="shared" si="288"/>
        <v>#DIV/0!</v>
      </c>
      <c r="Q3647" s="200" t="e">
        <f t="shared" si="288"/>
        <v>#DIV/0!</v>
      </c>
      <c r="R3647" s="200">
        <f t="shared" si="288"/>
        <v>0.21935483870967742</v>
      </c>
      <c r="S3647" s="200">
        <f t="shared" si="288"/>
        <v>0.3</v>
      </c>
      <c r="T3647" s="200">
        <f t="shared" si="288"/>
        <v>0</v>
      </c>
      <c r="U3647" s="200">
        <f t="shared" si="288"/>
        <v>0.22320326958667489</v>
      </c>
      <c r="V3647" s="200" t="e">
        <f t="shared" si="288"/>
        <v>#DIV/0!</v>
      </c>
      <c r="W3647" s="200">
        <f t="shared" si="288"/>
        <v>0.19165378670788252</v>
      </c>
      <c r="X3647" s="200" t="e">
        <f t="shared" si="288"/>
        <v>#DIV/0!</v>
      </c>
      <c r="Y3647" s="200"/>
      <c r="Z3647" s="406" t="e">
        <f>MEDIAN(E3647:X3647)</f>
        <v>#DIV/0!</v>
      </c>
    </row>
    <row r="3648" spans="1:26" s="204" customFormat="1" ht="15.75" thickBot="1" x14ac:dyDescent="0.3">
      <c r="A3648" s="690"/>
      <c r="B3648" s="688"/>
      <c r="C3648" s="193" t="s">
        <v>407</v>
      </c>
      <c r="Z3648" s="397"/>
    </row>
    <row r="3649" spans="1:26" s="204" customFormat="1" ht="15.75" thickBot="1" x14ac:dyDescent="0.3">
      <c r="A3649" s="690"/>
      <c r="B3649" s="688"/>
      <c r="C3649" s="188" t="s">
        <v>497</v>
      </c>
      <c r="D3649" s="233">
        <f t="shared" ref="D3649:X3649" si="289">D3636/D3642</f>
        <v>3.4479264403223291E-2</v>
      </c>
      <c r="E3649" s="188">
        <f t="shared" si="289"/>
        <v>-7.3165621541866474E-3</v>
      </c>
      <c r="F3649" s="188" t="e">
        <f t="shared" si="289"/>
        <v>#DIV/0!</v>
      </c>
      <c r="G3649" s="188">
        <f t="shared" si="289"/>
        <v>0.28893170967741932</v>
      </c>
      <c r="H3649" s="188" t="e">
        <f t="shared" si="289"/>
        <v>#DIV/0!</v>
      </c>
      <c r="I3649" s="188">
        <f t="shared" si="289"/>
        <v>4.8735135135135131E-2</v>
      </c>
      <c r="J3649" s="188">
        <f t="shared" si="289"/>
        <v>3.3442930953499296E-2</v>
      </c>
      <c r="K3649" s="188" t="e">
        <f t="shared" si="289"/>
        <v>#DIV/0!</v>
      </c>
      <c r="L3649" s="188">
        <f t="shared" si="289"/>
        <v>-3.7383177570093455E-2</v>
      </c>
      <c r="M3649" s="188">
        <f t="shared" si="289"/>
        <v>-0.08</v>
      </c>
      <c r="N3649" s="188" t="e">
        <f t="shared" si="289"/>
        <v>#DIV/0!</v>
      </c>
      <c r="O3649" s="188">
        <f t="shared" si="289"/>
        <v>0.1888111888111888</v>
      </c>
      <c r="P3649" s="188" t="e">
        <f t="shared" si="289"/>
        <v>#DIV/0!</v>
      </c>
      <c r="Q3649" s="188" t="e">
        <f t="shared" si="289"/>
        <v>#DIV/0!</v>
      </c>
      <c r="R3649" s="188">
        <f t="shared" si="289"/>
        <v>2.5535420098846788E-2</v>
      </c>
      <c r="S3649" s="188">
        <f t="shared" si="289"/>
        <v>0.18518518518518517</v>
      </c>
      <c r="T3649" s="188" t="e">
        <f t="shared" si="289"/>
        <v>#DIV/0!</v>
      </c>
      <c r="U3649" s="188">
        <f t="shared" si="289"/>
        <v>1.1276521739130434</v>
      </c>
      <c r="V3649" s="188" t="e">
        <f t="shared" si="289"/>
        <v>#DIV/0!</v>
      </c>
      <c r="W3649" s="188">
        <f t="shared" si="289"/>
        <v>2.9162534931939061E-2</v>
      </c>
      <c r="X3649" s="188" t="e">
        <f t="shared" si="289"/>
        <v>#DIV/0!</v>
      </c>
      <c r="Y3649" s="188"/>
      <c r="Z3649" s="404"/>
    </row>
    <row r="3650" spans="1:26" s="204" customFormat="1" x14ac:dyDescent="0.25">
      <c r="A3650" s="690"/>
      <c r="B3650" s="688"/>
      <c r="C3650" s="189" t="s">
        <v>445</v>
      </c>
      <c r="D3650" s="234">
        <f>D3649/'Summary (banks)'!$D$81</f>
        <v>0.76680576665398248</v>
      </c>
      <c r="E3650" s="230">
        <f>E3649/'Summary (banks)'!$E$81</f>
        <v>-0.11138146802022514</v>
      </c>
      <c r="F3650" s="230" t="e">
        <f>F3649/'Summary (banks)'!$F$81</f>
        <v>#DIV/0!</v>
      </c>
      <c r="G3650" s="230">
        <f>G3649/'Summary (banks)'!$G$81</f>
        <v>-7.1241452149940923</v>
      </c>
      <c r="H3650" s="230" t="e">
        <f>H3649/'Summary (banks)'!$H$81</f>
        <v>#DIV/0!</v>
      </c>
      <c r="I3650" s="230">
        <f>I3649/'Summary (banks)'!$I$81</f>
        <v>-3.0990754378804266</v>
      </c>
      <c r="J3650" s="230">
        <f>J3649/'Summary (banks)'!$J$81</f>
        <v>0.62018361159742097</v>
      </c>
      <c r="K3650" s="230" t="e">
        <f>K3649/'Summary (banks)'!$K$81</f>
        <v>#DIV/0!</v>
      </c>
      <c r="L3650" s="230">
        <f>L3649/'Summary (banks)'!$L$81</f>
        <v>-0.80575398737071335</v>
      </c>
      <c r="M3650" s="230">
        <f>M3649/'Summary (banks)'!$M$81</f>
        <v>-1.2463597819503331</v>
      </c>
      <c r="N3650" s="230" t="e">
        <f>N3649/'Summary (banks)'!$N$81</f>
        <v>#DIV/0!</v>
      </c>
      <c r="O3650" s="230">
        <f>O3649/'Summary (banks)'!$O$81</f>
        <v>-3.8194788404872435</v>
      </c>
      <c r="P3650" s="230" t="e">
        <f>P3649/'Summary (banks)'!$P$81</f>
        <v>#DIV/0!</v>
      </c>
      <c r="Q3650" s="230" t="e">
        <f>Q3649/'Summary (banks)'!$Q$81</f>
        <v>#DIV/0!</v>
      </c>
      <c r="R3650" s="230">
        <f>R3649/'Summary (banks)'!$R$81</f>
        <v>0.2098888911149365</v>
      </c>
      <c r="S3650" s="230">
        <f>S3649/'Summary (banks)'!$S$81</f>
        <v>3.0308663490956969</v>
      </c>
      <c r="T3650" s="230" t="e">
        <f>T3649/'Summary (banks)'!$T$81</f>
        <v>#DIV/0!</v>
      </c>
      <c r="U3650" s="230">
        <f>U3649/'Summary (banks)'!$U$81</f>
        <v>12.658901056832965</v>
      </c>
      <c r="V3650" s="230" t="e">
        <f>V3649/'Summary (banks)'!$V$81</f>
        <v>#DIV/0!</v>
      </c>
      <c r="W3650" s="230">
        <f>W3649/'Summary (banks)'!$W$81</f>
        <v>0.87410311090370818</v>
      </c>
      <c r="X3650" s="230" t="e">
        <f>X3649/'Summary (banks)'!$X$81</f>
        <v>#DIV/0!</v>
      </c>
      <c r="Z3650" s="397"/>
    </row>
    <row r="3651" spans="1:26" s="364" customFormat="1" x14ac:dyDescent="0.25">
      <c r="A3651" s="690"/>
      <c r="B3651" s="688"/>
      <c r="C3651" s="359" t="s">
        <v>446</v>
      </c>
      <c r="D3651" s="363">
        <f>D3649/'Summary (banks)'!$D$84</f>
        <v>0.59714629011080733</v>
      </c>
      <c r="E3651" s="264">
        <f>E3649/'Summary (banks)'!$E$84</f>
        <v>-8.9682165442812226E-2</v>
      </c>
      <c r="F3651" s="264" t="e">
        <f>F3649/'Summary (banks)'!$F$84</f>
        <v>#DIV/0!</v>
      </c>
      <c r="G3651" s="264">
        <f>G3649/'Summary (banks)'!$G$84</f>
        <v>-2.3976195306688304</v>
      </c>
      <c r="H3651" s="264" t="e">
        <f>H3649/'Summary (banks)'!$H$84</f>
        <v>#DIV/0!</v>
      </c>
      <c r="I3651" s="264">
        <f>I3649/'Summary (banks)'!$I$84</f>
        <v>15.19647937411098</v>
      </c>
      <c r="J3651" s="264">
        <f>J3649/'Summary (banks)'!$J$84</f>
        <v>0.53103708207487665</v>
      </c>
      <c r="K3651" s="264" t="e">
        <f>K3649/'Summary (banks)'!$K$84</f>
        <v>#DIV/0!</v>
      </c>
      <c r="L3651" s="264">
        <f>L3649/'Summary (banks)'!$L$84</f>
        <v>-0.67172320683597264</v>
      </c>
      <c r="M3651" s="264">
        <f>M3649/'Summary (banks)'!$M$84</f>
        <v>-0.53989577301679215</v>
      </c>
      <c r="N3651" s="264" t="e">
        <f>N3649/'Summary (banks)'!$N$84</f>
        <v>#DIV/0!</v>
      </c>
      <c r="O3651" s="264">
        <f>O3649/'Summary (banks)'!$O$84</f>
        <v>-13.915208626260556</v>
      </c>
      <c r="P3651" s="264" t="e">
        <f>P3649/'Summary (banks)'!$P$84</f>
        <v>#DIV/0!</v>
      </c>
      <c r="Q3651" s="264" t="e">
        <f>Q3649/'Summary (banks)'!$Q$84</f>
        <v>#DIV/0!</v>
      </c>
      <c r="R3651" s="264">
        <f>R3649/'Summary (banks)'!$R$84</f>
        <v>0.18184270962640961</v>
      </c>
      <c r="S3651" s="264">
        <f>S3649/'Summary (banks)'!$S$84</f>
        <v>2.869286711939508</v>
      </c>
      <c r="T3651" s="264" t="e">
        <f>T3649/'Summary (banks)'!$T$84</f>
        <v>#DIV/0!</v>
      </c>
      <c r="U3651" s="264">
        <f>U3649/'Summary (banks)'!$U$84</f>
        <v>16.008209717239609</v>
      </c>
      <c r="V3651" s="264" t="e">
        <f>V3649/'Summary (banks)'!$V$84</f>
        <v>#DIV/0!</v>
      </c>
      <c r="W3651" s="264">
        <f>W3649/'Summary (banks)'!$W$84</f>
        <v>0.49586692549347422</v>
      </c>
      <c r="X3651" s="264" t="e">
        <f>X3649/'Summary (banks)'!$X$84</f>
        <v>#DIV/0!</v>
      </c>
      <c r="Y3651" s="360"/>
      <c r="Z3651" s="397"/>
    </row>
    <row r="3652" spans="1:26" s="204" customFormat="1" ht="15.75" thickBot="1" x14ac:dyDescent="0.3">
      <c r="A3652" s="690"/>
      <c r="B3652" s="688"/>
      <c r="C3652" s="372" t="s">
        <v>447</v>
      </c>
      <c r="D3652" s="234">
        <f>D3649/'Summary (banks)'!$D$92</f>
        <v>0.82552298585560357</v>
      </c>
      <c r="E3652" s="230">
        <f>E3649/'Summary (banks)'!$E$86</f>
        <v>-2.9818559481408474E-2</v>
      </c>
      <c r="F3652" s="230" t="e">
        <f>F3649/'Summary (banks)'!$F$86</f>
        <v>#DIV/0!</v>
      </c>
      <c r="G3652" s="230">
        <f>G3649/'Summary (banks)'!$G$86</f>
        <v>4.5601843317972328</v>
      </c>
      <c r="H3652" s="230" t="e">
        <f>H3649/'Summary (banks)'!$H$86</f>
        <v>#DIV/0!</v>
      </c>
      <c r="I3652" s="230">
        <f>I3649/'Summary (banks)'!$I$86</f>
        <v>0.75463214585700877</v>
      </c>
      <c r="J3652" s="230">
        <f>J3649/'Summary (banks)'!$J$86</f>
        <v>0.29763784683836764</v>
      </c>
      <c r="K3652" s="230" t="e">
        <f>K3649/'Summary (banks)'!$K$86</f>
        <v>#DIV/0!</v>
      </c>
      <c r="L3652" s="230">
        <f>L3649/'Summary (banks)'!$L$86</f>
        <v>-0.14337646419766839</v>
      </c>
      <c r="M3652" s="230">
        <f>M3649/'Summary (banks)'!$M$86</f>
        <v>-0.61933014354066984</v>
      </c>
      <c r="N3652" s="230" t="e">
        <f>N3649/'Summary (banks)'!$N$86</f>
        <v>#DIV/0!</v>
      </c>
      <c r="O3652" s="230">
        <f>O3649/'Summary (banks)'!$O$86</f>
        <v>0.70995793874022661</v>
      </c>
      <c r="P3652" s="230" t="e">
        <f>P3649/'Summary (banks)'!$P$86</f>
        <v>#DIV/0!</v>
      </c>
      <c r="Q3652" s="230" t="e">
        <f>Q3649/'Summary (banks)'!$Q$86</f>
        <v>#DIV/0!</v>
      </c>
      <c r="R3652" s="230">
        <f>R3649/'Summary (banks)'!$R$86</f>
        <v>0.13458431927039258</v>
      </c>
      <c r="S3652" s="230">
        <f>S3649/'Summary (banks)'!$S$86</f>
        <v>1.1732456140350878</v>
      </c>
      <c r="T3652" s="230" t="e">
        <f>T3649/'Summary (banks)'!$T$86</f>
        <v>#DIV/0!</v>
      </c>
      <c r="U3652" s="230">
        <f>U3649/'Summary (banks)'!$U$86</f>
        <v>0.6443442934094501</v>
      </c>
      <c r="V3652" s="230" t="e">
        <f>V3649/'Summary (banks)'!$V$86</f>
        <v>#DIV/0!</v>
      </c>
      <c r="W3652" s="230">
        <f>W3649/'Summary (banks)'!$W$86</f>
        <v>3.0750272944900185</v>
      </c>
      <c r="X3652" s="230" t="e">
        <f>X3649/'Summary (banks)'!$X$86</f>
        <v>#DIV/0!</v>
      </c>
      <c r="Z3652" s="397"/>
    </row>
    <row r="3653" spans="1:26" s="230" customFormat="1" ht="15.75" thickBot="1" x14ac:dyDescent="0.3">
      <c r="A3653" s="690"/>
      <c r="B3653" s="688"/>
      <c r="C3653" s="201" t="s">
        <v>498</v>
      </c>
      <c r="D3653" s="201">
        <f t="shared" ref="D3653:X3653" si="290">D3636/D3633</f>
        <v>0.33811914660763431</v>
      </c>
      <c r="E3653" s="201">
        <f t="shared" si="290"/>
        <v>-7.1661237785016291E-2</v>
      </c>
      <c r="F3653" s="201" t="e">
        <f t="shared" si="290"/>
        <v>#DIV/0!</v>
      </c>
      <c r="G3653" s="201">
        <f t="shared" si="290"/>
        <v>0.48148148148148145</v>
      </c>
      <c r="H3653" s="201" t="e">
        <f t="shared" si="290"/>
        <v>#DIV/0!</v>
      </c>
      <c r="I3653" s="201">
        <f t="shared" si="290"/>
        <v>0.5</v>
      </c>
      <c r="J3653" s="201">
        <f t="shared" si="290"/>
        <v>0.28663446054750402</v>
      </c>
      <c r="K3653" s="201" t="e">
        <f t="shared" si="290"/>
        <v>#DIV/0!</v>
      </c>
      <c r="L3653" s="201">
        <f t="shared" si="290"/>
        <v>-0.36363636363636365</v>
      </c>
      <c r="M3653" s="201">
        <f t="shared" si="290"/>
        <v>-1.3333333333333333</v>
      </c>
      <c r="N3653" s="201" t="e">
        <f t="shared" si="290"/>
        <v>#DIV/0!</v>
      </c>
      <c r="O3653" s="201">
        <f t="shared" si="290"/>
        <v>0.41538461538461541</v>
      </c>
      <c r="P3653" s="201" t="e">
        <f t="shared" si="290"/>
        <v>#DIV/0!</v>
      </c>
      <c r="Q3653" s="201" t="e">
        <f t="shared" si="290"/>
        <v>#DIV/0!</v>
      </c>
      <c r="R3653" s="201">
        <f t="shared" si="290"/>
        <v>0.24180967238689546</v>
      </c>
      <c r="S3653" s="201">
        <f t="shared" si="290"/>
        <v>0.4</v>
      </c>
      <c r="T3653" s="201" t="e">
        <f t="shared" si="290"/>
        <v>#DIV/0!</v>
      </c>
      <c r="U3653" s="201">
        <f t="shared" si="290"/>
        <v>0.68385803933976685</v>
      </c>
      <c r="V3653" s="201" t="e">
        <f t="shared" si="290"/>
        <v>#DIV/0!</v>
      </c>
      <c r="W3653" s="201">
        <f t="shared" si="290"/>
        <v>0.33196511031298104</v>
      </c>
      <c r="X3653" s="201" t="e">
        <f t="shared" si="290"/>
        <v>#DIV/0!</v>
      </c>
      <c r="Y3653" s="201"/>
      <c r="Z3653" s="407"/>
    </row>
    <row r="3654" spans="1:26" s="230" customFormat="1" x14ac:dyDescent="0.25">
      <c r="A3654" s="690"/>
      <c r="B3654" s="688"/>
      <c r="C3654" s="382" t="s">
        <v>445</v>
      </c>
      <c r="D3654" s="230">
        <f>D3653/'Summary (banks)'!$D$94</f>
        <v>1.7508697199439935</v>
      </c>
      <c r="E3654" s="230">
        <f>E3653/'Summary (banks)'!$E$94</f>
        <v>-0.22713425661440476</v>
      </c>
      <c r="F3654" s="230" t="e">
        <f>F3653/'Summary (banks)'!$F$94</f>
        <v>#DIV/0!</v>
      </c>
      <c r="G3654" s="230">
        <f>G3653/'Summary (banks)'!$G$94</f>
        <v>-2.3019553034351401</v>
      </c>
      <c r="H3654" s="230" t="e">
        <f>H3653/'Summary (banks)'!$H$94</f>
        <v>#DIV/0!</v>
      </c>
      <c r="I3654" s="230">
        <f>I3653/'Summary (banks)'!$I$94</f>
        <v>-5.0193696651346009</v>
      </c>
      <c r="J3654" s="230">
        <f>J3653/'Summary (banks)'!$J$94</f>
        <v>1.2571512223686137</v>
      </c>
      <c r="K3654" s="230" t="e">
        <f>K3653/'Summary (banks)'!$K$94</f>
        <v>#DIV/0!</v>
      </c>
      <c r="L3654" s="230">
        <f>L3653/'Summary (banks)'!$L$94</f>
        <v>-1.5258922063045774</v>
      </c>
      <c r="M3654" s="230">
        <f>M3653/'Summary (banks)'!$M$94</f>
        <v>-4.8180900464365024</v>
      </c>
      <c r="N3654" s="230" t="e">
        <f>N3653/'Summary (banks)'!$N$94</f>
        <v>#DIV/0!</v>
      </c>
      <c r="O3654" s="230">
        <f>O3653/'Summary (banks)'!$O$94</f>
        <v>-2.8820112660448798</v>
      </c>
      <c r="P3654" s="230" t="e">
        <f>P3653/'Summary (banks)'!$P$94</f>
        <v>#DIV/0!</v>
      </c>
      <c r="Q3654" s="230" t="e">
        <f>Q3653/'Summary (banks)'!$Q$94</f>
        <v>#DIV/0!</v>
      </c>
      <c r="R3654" s="230">
        <f>R3653/'Summary (banks)'!$R$94</f>
        <v>0.6435439831063775</v>
      </c>
      <c r="S3654" s="230">
        <f>S3653/'Summary (banks)'!$S$94</f>
        <v>1.8144301150226561</v>
      </c>
      <c r="T3654" s="230" t="e">
        <f>T3653/'Summary (banks)'!$T$94</f>
        <v>#DIV/0!</v>
      </c>
      <c r="U3654" s="230">
        <f>U3653/'Summary (banks)'!$U$94</f>
        <v>2.0541878005259795</v>
      </c>
      <c r="V3654" s="230" t="e">
        <f>V3653/'Summary (banks)'!$V$94</f>
        <v>#DIV/0!</v>
      </c>
      <c r="W3654" s="230">
        <f>W3653/'Summary (banks)'!$W$94</f>
        <v>1.6848509465852406</v>
      </c>
      <c r="X3654" s="230" t="e">
        <f>X3653/'Summary (banks)'!$X$94</f>
        <v>#DIV/0!</v>
      </c>
      <c r="Z3654" s="399"/>
    </row>
    <row r="3655" spans="1:26" s="386" customFormat="1" x14ac:dyDescent="0.25">
      <c r="A3655" s="690"/>
      <c r="B3655" s="688"/>
      <c r="C3655" s="383" t="s">
        <v>446</v>
      </c>
      <c r="D3655" s="264">
        <f>D3653/'Summary (banks)'!$D$97</f>
        <v>1.2806232547340057</v>
      </c>
      <c r="E3655" s="264">
        <f>E3653/'Summary (banks)'!$E$97</f>
        <v>-0.16516437758151717</v>
      </c>
      <c r="F3655" s="264" t="e">
        <f>F3653/'Summary (banks)'!$F$97</f>
        <v>#DIV/0!</v>
      </c>
      <c r="G3655" s="264">
        <f>G3653/'Summary (banks)'!$G$97</f>
        <v>-0.3876077335196832</v>
      </c>
      <c r="H3655" s="264" t="e">
        <f>H3653/'Summary (banks)'!$H$97</f>
        <v>#DIV/0!</v>
      </c>
      <c r="I3655" s="264">
        <f>I3653/'Summary (banks)'!$I$97</f>
        <v>20.154605263157933</v>
      </c>
      <c r="J3655" s="264">
        <f>J3653/'Summary (banks)'!$J$97</f>
        <v>1.0461701094782259</v>
      </c>
      <c r="K3655" s="264" t="e">
        <f>K3653/'Summary (banks)'!$K$97</f>
        <v>#DIV/0!</v>
      </c>
      <c r="L3655" s="264">
        <f>L3653/'Summary (banks)'!$L$97</f>
        <v>-1.1049390268771158</v>
      </c>
      <c r="M3655" s="264">
        <f>M3653/'Summary (banks)'!$M$97</f>
        <v>-3.6641574985524032</v>
      </c>
      <c r="N3655" s="264" t="e">
        <f>N3653/'Summary (banks)'!$N$97</f>
        <v>#DIV/0!</v>
      </c>
      <c r="O3655" s="264">
        <f>O3653/'Summary (banks)'!$O$97</f>
        <v>-13.366977363515314</v>
      </c>
      <c r="P3655" s="264" t="e">
        <f>P3653/'Summary (banks)'!$P$97</f>
        <v>#DIV/0!</v>
      </c>
      <c r="Q3655" s="264" t="e">
        <f>Q3653/'Summary (banks)'!$Q$97</f>
        <v>#DIV/0!</v>
      </c>
      <c r="R3655" s="264">
        <f>R3653/'Summary (banks)'!$R$97</f>
        <v>0.52651741924018691</v>
      </c>
      <c r="S3655" s="264">
        <f>S3653/'Summary (banks)'!$S$97</f>
        <v>2.1539661898569573</v>
      </c>
      <c r="T3655" s="264" t="e">
        <f>T3653/'Summary (banks)'!$T$97</f>
        <v>#DIV/0!</v>
      </c>
      <c r="U3655" s="264">
        <f>U3653/'Summary (banks)'!$U$97</f>
        <v>1.548287242078479</v>
      </c>
      <c r="V3655" s="264" t="e">
        <f>V3653/'Summary (banks)'!$V$97</f>
        <v>#DIV/0!</v>
      </c>
      <c r="W3655" s="264">
        <f>W3653/'Summary (banks)'!$W$97</f>
        <v>0.89059485898337709</v>
      </c>
      <c r="X3655" s="264" t="e">
        <f>X3653/'Summary (banks)'!$X$97</f>
        <v>#DIV/0!</v>
      </c>
      <c r="Y3655" s="264"/>
      <c r="Z3655" s="399"/>
    </row>
    <row r="3656" spans="1:26" s="230" customFormat="1" x14ac:dyDescent="0.25">
      <c r="A3656" s="690"/>
      <c r="B3656" s="688"/>
      <c r="C3656" s="385" t="s">
        <v>447</v>
      </c>
      <c r="D3656" s="230">
        <f>D3653/'Summary (banks)'!$D$105</f>
        <v>1.5585319492889596</v>
      </c>
      <c r="E3656" s="230">
        <f>E3653/'Summary (banks)'!$E$99</f>
        <v>-0.12769664121322158</v>
      </c>
      <c r="F3656" s="230" t="e">
        <f>F3653/'Summary (banks)'!$F$99</f>
        <v>#DIV/0!</v>
      </c>
      <c r="G3656" s="230">
        <f>G3653/'Summary (banks)'!$G$99</f>
        <v>1.4513227513227507</v>
      </c>
      <c r="H3656" s="230" t="e">
        <f>H3653/'Summary (banks)'!$H$99</f>
        <v>#DIV/0!</v>
      </c>
      <c r="I3656" s="230">
        <f>I3653/'Summary (banks)'!$I$99</f>
        <v>2.7015539305301646</v>
      </c>
      <c r="J3656" s="230">
        <f>J3653/'Summary (banks)'!$J$99</f>
        <v>0.789334631374638</v>
      </c>
      <c r="K3656" s="230" t="e">
        <f>K3653/'Summary (banks)'!$K$99</f>
        <v>#DIV/0!</v>
      </c>
      <c r="L3656" s="230">
        <f>L3653/'Summary (banks)'!$L$99</f>
        <v>-0.70396965180869808</v>
      </c>
      <c r="M3656" s="230">
        <f>M3653/'Summary (banks)'!$M$99</f>
        <v>-3.5279106858054226</v>
      </c>
      <c r="N3656" s="230" t="e">
        <f>N3653/'Summary (banks)'!$N$99</f>
        <v>#DIV/0!</v>
      </c>
      <c r="O3656" s="230">
        <f>O3653/'Summary (banks)'!$O$99</f>
        <v>1.0591541300028384</v>
      </c>
      <c r="P3656" s="230" t="e">
        <f>P3653/'Summary (banks)'!$P$99</f>
        <v>#DIV/0!</v>
      </c>
      <c r="Q3656" s="230" t="e">
        <f>Q3653/'Summary (banks)'!$Q$99</f>
        <v>#DIV/0!</v>
      </c>
      <c r="R3656" s="230">
        <f>R3653/'Summary (banks)'!$R$99</f>
        <v>0.51699557560810994</v>
      </c>
      <c r="S3656" s="230">
        <f>S3653/'Summary (banks)'!$S$99</f>
        <v>1.4500000000000002</v>
      </c>
      <c r="T3656" s="230" t="e">
        <f>T3653/'Summary (banks)'!$T$99</f>
        <v>#DIV/0!</v>
      </c>
      <c r="U3656" s="230">
        <f>U3653/'Summary (banks)'!$U$99</f>
        <v>1.0013672683613486</v>
      </c>
      <c r="V3656" s="230" t="e">
        <f>V3653/'Summary (banks)'!$V$99</f>
        <v>#DIV/0!</v>
      </c>
      <c r="W3656" s="230">
        <f>W3653/'Summary (banks)'!$W$99</f>
        <v>2.5081808334758566</v>
      </c>
      <c r="X3656" s="230" t="e">
        <f>X3653/'Summary (banks)'!$X$99</f>
        <v>#DIV/0!</v>
      </c>
      <c r="Z3656" s="399"/>
    </row>
    <row r="3657" spans="1:26" s="51" customFormat="1" x14ac:dyDescent="0.25">
      <c r="A3657" s="422"/>
      <c r="B3657" s="423"/>
      <c r="C3657" s="424"/>
      <c r="D3657" s="425"/>
      <c r="E3657" s="426"/>
      <c r="F3657" s="426"/>
      <c r="G3657" s="426"/>
      <c r="H3657" s="426"/>
      <c r="I3657" s="426"/>
      <c r="J3657" s="426"/>
      <c r="K3657" s="426"/>
      <c r="L3657" s="426"/>
      <c r="M3657" s="426"/>
      <c r="N3657" s="426"/>
      <c r="O3657" s="426"/>
      <c r="P3657" s="426"/>
      <c r="Q3657" s="426"/>
      <c r="R3657" s="426"/>
      <c r="S3657" s="426"/>
      <c r="T3657" s="426"/>
      <c r="U3657" s="426"/>
      <c r="V3657" s="426"/>
      <c r="W3657" s="426"/>
      <c r="X3657" s="426"/>
      <c r="Y3657" s="97"/>
      <c r="Z3657" s="97"/>
    </row>
    <row r="3658" spans="1:26" s="51" customFormat="1" x14ac:dyDescent="0.25">
      <c r="A3658" s="422"/>
      <c r="B3658" s="423"/>
      <c r="C3658" s="424"/>
      <c r="D3658" s="425"/>
      <c r="E3658" s="426"/>
      <c r="F3658" s="426"/>
      <c r="G3658" s="426"/>
      <c r="H3658" s="426"/>
      <c r="I3658" s="426"/>
      <c r="J3658" s="426"/>
      <c r="K3658" s="426"/>
      <c r="L3658" s="426"/>
      <c r="M3658" s="426"/>
      <c r="N3658" s="426"/>
      <c r="O3658" s="426"/>
      <c r="P3658" s="426"/>
      <c r="Q3658" s="426"/>
      <c r="R3658" s="426"/>
      <c r="S3658" s="426"/>
      <c r="T3658" s="426"/>
      <c r="U3658" s="426"/>
      <c r="V3658" s="426"/>
      <c r="W3658" s="426"/>
      <c r="X3658" s="426"/>
      <c r="Y3658" s="97"/>
      <c r="Z3658" s="97"/>
    </row>
    <row r="3659" spans="1:26" s="51" customFormat="1" ht="15.75" thickBot="1" x14ac:dyDescent="0.3">
      <c r="A3659" s="422"/>
      <c r="B3659" s="423"/>
      <c r="C3659" s="424"/>
      <c r="D3659" s="425"/>
      <c r="E3659" s="426"/>
      <c r="F3659" s="426"/>
      <c r="G3659" s="426"/>
      <c r="H3659" s="426"/>
      <c r="I3659" s="426"/>
      <c r="J3659" s="426"/>
      <c r="K3659" s="426"/>
      <c r="L3659" s="426"/>
      <c r="M3659" s="426"/>
      <c r="N3659" s="426"/>
      <c r="O3659" s="426"/>
      <c r="P3659" s="426"/>
      <c r="Q3659" s="426"/>
      <c r="R3659" s="426"/>
      <c r="S3659" s="426"/>
      <c r="T3659" s="426"/>
      <c r="U3659" s="426"/>
      <c r="V3659" s="426"/>
      <c r="W3659" s="426"/>
      <c r="X3659" s="426"/>
      <c r="Y3659" s="97"/>
      <c r="Z3659" s="97"/>
    </row>
    <row r="3660" spans="1:26" s="204" customFormat="1" ht="15.75" thickBot="1" x14ac:dyDescent="0.3">
      <c r="A3660" s="689" t="s">
        <v>197</v>
      </c>
      <c r="B3660" s="684" t="s">
        <v>331</v>
      </c>
      <c r="C3660" s="188" t="s">
        <v>2</v>
      </c>
      <c r="D3660" s="203">
        <f>SUM(E3660:X3660)</f>
        <v>146.232044</v>
      </c>
      <c r="E3660" s="203"/>
      <c r="F3660" s="203">
        <f>Barclays!D39</f>
        <v>57.875244000000002</v>
      </c>
      <c r="G3660" s="203"/>
      <c r="H3660" s="203"/>
      <c r="I3660" s="203">
        <f>'Standard Chartered'!C62</f>
        <v>88.356799999999993</v>
      </c>
      <c r="J3660" s="188"/>
      <c r="K3660" s="188"/>
      <c r="L3660" s="188"/>
      <c r="M3660" s="188"/>
      <c r="N3660" s="188"/>
      <c r="O3660" s="188"/>
      <c r="P3660" s="188"/>
      <c r="Q3660" s="188"/>
      <c r="R3660" s="188"/>
      <c r="S3660" s="188"/>
      <c r="T3660" s="188"/>
      <c r="U3660" s="188"/>
      <c r="V3660" s="188"/>
      <c r="W3660" s="188"/>
      <c r="X3660" s="188"/>
      <c r="Y3660" s="188"/>
      <c r="Z3660" s="404"/>
    </row>
    <row r="3661" spans="1:26" s="23" customFormat="1" x14ac:dyDescent="0.25">
      <c r="A3661" s="690"/>
      <c r="B3661" s="685"/>
      <c r="C3661" s="189" t="s">
        <v>333</v>
      </c>
      <c r="D3661" s="230">
        <f>D3660/'Summary (banks)'!$D$3</f>
        <v>2.9940585454302064E-4</v>
      </c>
      <c r="E3661" s="230">
        <f>E3660/'Summary (banks)'!$E$3</f>
        <v>0</v>
      </c>
      <c r="F3661" s="230">
        <f>F3660/'Summary (banks)'!$F$3</f>
        <v>1.4326158883924004E-3</v>
      </c>
      <c r="G3661" s="230">
        <f>G3660/'Summary (banks)'!$G$3</f>
        <v>0</v>
      </c>
      <c r="H3661" s="230">
        <f>H3660/'Summary (banks)'!$H$3</f>
        <v>0</v>
      </c>
      <c r="I3661" s="230">
        <f>I3660/'Summary (banks)'!$I$3</f>
        <v>6.4098371378114982E-3</v>
      </c>
      <c r="J3661" s="230">
        <f>J3660/'Summary (banks)'!$J$3</f>
        <v>0</v>
      </c>
      <c r="K3661" s="230">
        <f>K3660/'Summary (banks)'!$K$3</f>
        <v>0</v>
      </c>
      <c r="L3661" s="230">
        <f>L3660/'Summary (banks)'!$L$3</f>
        <v>0</v>
      </c>
      <c r="M3661" s="230">
        <f>M3660/'Summary (banks)'!$M$3</f>
        <v>0</v>
      </c>
      <c r="N3661" s="230">
        <f>N3660/'Summary (banks)'!$N$3</f>
        <v>0</v>
      </c>
      <c r="O3661" s="230">
        <f>O3660/'Summary (banks)'!$O$3</f>
        <v>0</v>
      </c>
      <c r="P3661" s="230">
        <f>P3660/'Summary (banks)'!$P$3</f>
        <v>0</v>
      </c>
      <c r="Q3661" s="230">
        <f>Q3660/'Summary (banks)'!$Q$3</f>
        <v>0</v>
      </c>
      <c r="R3661" s="230">
        <f>R3660/'Summary (banks)'!$R$3</f>
        <v>0</v>
      </c>
      <c r="S3661" s="230">
        <f>S3660/'Summary (banks)'!$S$3</f>
        <v>0</v>
      </c>
      <c r="T3661" s="230">
        <f>T3660/'Summary (banks)'!$T$3</f>
        <v>0</v>
      </c>
      <c r="U3661" s="230">
        <f>U3660/'Summary (banks)'!$U$3</f>
        <v>0</v>
      </c>
      <c r="V3661" s="230">
        <f>V3660/'Summary (banks)'!$V$3</f>
        <v>0</v>
      </c>
      <c r="W3661" s="230">
        <f>W3660/'Summary (banks)'!$W$3</f>
        <v>0</v>
      </c>
      <c r="X3661" s="230">
        <f>X3660/'Summary (banks)'!$X$3</f>
        <v>0</v>
      </c>
      <c r="Y3661" s="204"/>
      <c r="Z3661" s="397"/>
    </row>
    <row r="3662" spans="1:26" s="360" customFormat="1" ht="15.75" thickBot="1" x14ac:dyDescent="0.3">
      <c r="A3662" s="690"/>
      <c r="B3662" s="685"/>
      <c r="C3662" s="359" t="s">
        <v>334</v>
      </c>
      <c r="D3662" s="264">
        <f>D3660/'Summary (banks)'!$D$7</f>
        <v>5.7041876836036042E-4</v>
      </c>
      <c r="E3662" s="264">
        <f>E3660/'Summary (banks)'!$E$7</f>
        <v>0</v>
      </c>
      <c r="F3662" s="264">
        <f>F3660/'Summary (banks)'!$F$7</f>
        <v>2.9974307736226093E-3</v>
      </c>
      <c r="G3662" s="264">
        <f>G3660/'Summary (banks)'!$G$7</f>
        <v>0</v>
      </c>
      <c r="H3662" s="264">
        <f>H3660/'Summary (banks)'!$H$7</f>
        <v>0</v>
      </c>
      <c r="I3662" s="264">
        <f>I3660/'Summary (banks)'!$I$7</f>
        <v>7.9973886078015342E-3</v>
      </c>
      <c r="J3662" s="264">
        <f>J3660/'Summary (banks)'!$J$7</f>
        <v>0</v>
      </c>
      <c r="K3662" s="264">
        <f>K3660/'Summary (banks)'!$K$7</f>
        <v>0</v>
      </c>
      <c r="L3662" s="264">
        <f>L3660/'Summary (banks)'!$L$7</f>
        <v>0</v>
      </c>
      <c r="M3662" s="264">
        <f>M3660/'Summary (banks)'!$M$7</f>
        <v>0</v>
      </c>
      <c r="N3662" s="264">
        <f>N3660/'Summary (banks)'!$N$7</f>
        <v>0</v>
      </c>
      <c r="O3662" s="264">
        <f>O3660/'Summary (banks)'!$O$7</f>
        <v>0</v>
      </c>
      <c r="P3662" s="264">
        <f>P3660/'Summary (banks)'!$P$7</f>
        <v>0</v>
      </c>
      <c r="Q3662" s="264">
        <f>Q3660/'Summary (banks)'!$Q$7</f>
        <v>0</v>
      </c>
      <c r="R3662" s="264">
        <f>R3660/'Summary (banks)'!$R$7</f>
        <v>0</v>
      </c>
      <c r="S3662" s="264">
        <f>S3660/'Summary (banks)'!$S$7</f>
        <v>0</v>
      </c>
      <c r="T3662" s="264">
        <f>T3660/'Summary (banks)'!$T$7</f>
        <v>0</v>
      </c>
      <c r="U3662" s="264">
        <f>U3660/'Summary (banks)'!$U$7</f>
        <v>0</v>
      </c>
      <c r="V3662" s="264">
        <f>V3660/'Summary (banks)'!$V$7</f>
        <v>0</v>
      </c>
      <c r="W3662" s="264">
        <f>W3660/'Summary (banks)'!$W$7</f>
        <v>0</v>
      </c>
      <c r="X3662" s="264">
        <f>X3660/'Summary (banks)'!$X$7</f>
        <v>0</v>
      </c>
      <c r="Z3662" s="397"/>
    </row>
    <row r="3663" spans="1:26" s="204" customFormat="1" ht="15.75" thickBot="1" x14ac:dyDescent="0.3">
      <c r="A3663" s="690"/>
      <c r="B3663" s="685"/>
      <c r="C3663" s="188" t="s">
        <v>6</v>
      </c>
      <c r="D3663" s="203">
        <f>SUM(E3663:X3663)</f>
        <v>29.209348000000002</v>
      </c>
      <c r="E3663" s="203"/>
      <c r="F3663" s="203">
        <f>Barclays!F39</f>
        <v>19.291748000000002</v>
      </c>
      <c r="G3663" s="203"/>
      <c r="H3663" s="203"/>
      <c r="I3663" s="203">
        <f>'Standard Chartered'!E62</f>
        <v>9.9176000000000002</v>
      </c>
      <c r="J3663" s="188"/>
      <c r="K3663" s="188"/>
      <c r="L3663" s="188"/>
      <c r="M3663" s="188"/>
      <c r="N3663" s="188"/>
      <c r="O3663" s="188"/>
      <c r="P3663" s="188"/>
      <c r="Q3663" s="188"/>
      <c r="R3663" s="188"/>
      <c r="S3663" s="188"/>
      <c r="T3663" s="188"/>
      <c r="U3663" s="188"/>
      <c r="V3663" s="188"/>
      <c r="W3663" s="188"/>
      <c r="X3663" s="188"/>
      <c r="Y3663" s="188"/>
      <c r="Z3663" s="404"/>
    </row>
    <row r="3664" spans="1:26" s="23" customFormat="1" x14ac:dyDescent="0.25">
      <c r="A3664" s="690"/>
      <c r="B3664" s="685"/>
      <c r="C3664" s="189" t="s">
        <v>335</v>
      </c>
      <c r="D3664" s="230">
        <f>D3663/'Summary (banks)'!$D$29</f>
        <v>3.0968749448975752E-4</v>
      </c>
      <c r="E3664" s="230">
        <f>E3663/'Summary (banks)'!$E$29</f>
        <v>0</v>
      </c>
      <c r="F3664" s="230">
        <f>F3663/'Summary (banks)'!$F$29</f>
        <v>3.8674033149171264E-3</v>
      </c>
      <c r="G3664" s="230">
        <f>G3663/'Summary (banks)'!$G$29</f>
        <v>0</v>
      </c>
      <c r="H3664" s="230">
        <f>H3663/'Summary (banks)'!$H$29</f>
        <v>0</v>
      </c>
      <c r="I3664" s="230">
        <f>I3663/'Summary (banks)'!$I$29</f>
        <v>-7.2225869993433993E-3</v>
      </c>
      <c r="J3664" s="230">
        <f>J3663/'Summary (banks)'!$J$29</f>
        <v>0</v>
      </c>
      <c r="K3664" s="230">
        <f>K3663/'Summary (banks)'!$K$29</f>
        <v>0</v>
      </c>
      <c r="L3664" s="230">
        <f>L3663/'Summary (banks)'!$L$29</f>
        <v>0</v>
      </c>
      <c r="M3664" s="230">
        <f>M3663/'Summary (banks)'!$M$29</f>
        <v>0</v>
      </c>
      <c r="N3664" s="230">
        <f>N3663/'Summary (banks)'!$N$29</f>
        <v>0</v>
      </c>
      <c r="O3664" s="230">
        <f>O3663/'Summary (banks)'!$O$29</f>
        <v>0</v>
      </c>
      <c r="P3664" s="230">
        <f>P3663/'Summary (banks)'!$P$29</f>
        <v>0</v>
      </c>
      <c r="Q3664" s="230">
        <f>Q3663/'Summary (banks)'!$Q$29</f>
        <v>0</v>
      </c>
      <c r="R3664" s="230">
        <f>R3663/'Summary (banks)'!$R$29</f>
        <v>0</v>
      </c>
      <c r="S3664" s="230">
        <f>S3663/'Summary (banks)'!$S$29</f>
        <v>0</v>
      </c>
      <c r="T3664" s="230">
        <f>T3663/'Summary (banks)'!$T$29</f>
        <v>0</v>
      </c>
      <c r="U3664" s="230">
        <f>U3663/'Summary (banks)'!$U$29</f>
        <v>0</v>
      </c>
      <c r="V3664" s="230">
        <f>V3663/'Summary (banks)'!$V$29</f>
        <v>0</v>
      </c>
      <c r="W3664" s="230">
        <f>W3663/'Summary (banks)'!$W$29</f>
        <v>0</v>
      </c>
      <c r="X3664" s="230">
        <f>X3663/'Summary (banks)'!$X$29</f>
        <v>0</v>
      </c>
      <c r="Y3664" s="204"/>
      <c r="Z3664" s="397"/>
    </row>
    <row r="3665" spans="1:26" s="360" customFormat="1" ht="15.75" thickBot="1" x14ac:dyDescent="0.3">
      <c r="A3665" s="690"/>
      <c r="B3665" s="685"/>
      <c r="C3665" s="359" t="s">
        <v>336</v>
      </c>
      <c r="D3665" s="264">
        <f>D3663/'Summary (banks)'!$D$33</f>
        <v>4.3154365812451398E-4</v>
      </c>
      <c r="E3665" s="264">
        <f>E3663/'Summary (banks)'!$E$33</f>
        <v>0</v>
      </c>
      <c r="F3665" s="264">
        <f>F3663/'Summary (banks)'!$F$33</f>
        <v>6.0137457044673517E-3</v>
      </c>
      <c r="G3665" s="264">
        <f>G3663/'Summary (banks)'!$G$33</f>
        <v>0</v>
      </c>
      <c r="H3665" s="264">
        <f>H3663/'Summary (banks)'!$H$33</f>
        <v>0</v>
      </c>
      <c r="I3665" s="264">
        <f>I3663/'Summary (banks)'!$I$33</f>
        <v>3.618421052631586E-2</v>
      </c>
      <c r="J3665" s="264">
        <f>J3663/'Summary (banks)'!$J$33</f>
        <v>0</v>
      </c>
      <c r="K3665" s="264">
        <f>K3663/'Summary (banks)'!$K$33</f>
        <v>0</v>
      </c>
      <c r="L3665" s="264">
        <f>L3663/'Summary (banks)'!$L$33</f>
        <v>0</v>
      </c>
      <c r="M3665" s="264">
        <f>M3663/'Summary (banks)'!$M$33</f>
        <v>0</v>
      </c>
      <c r="N3665" s="264">
        <f>N3663/'Summary (banks)'!$N$33</f>
        <v>0</v>
      </c>
      <c r="O3665" s="264">
        <f>O3663/'Summary (banks)'!$O$33</f>
        <v>0</v>
      </c>
      <c r="P3665" s="264">
        <f>P3663/'Summary (banks)'!$P$33</f>
        <v>0</v>
      </c>
      <c r="Q3665" s="264">
        <f>Q3663/'Summary (banks)'!$Q$33</f>
        <v>0</v>
      </c>
      <c r="R3665" s="264">
        <f>R3663/'Summary (banks)'!$R$33</f>
        <v>0</v>
      </c>
      <c r="S3665" s="264">
        <f>S3663/'Summary (banks)'!$S$33</f>
        <v>0</v>
      </c>
      <c r="T3665" s="264">
        <f>T3663/'Summary (banks)'!$T$33</f>
        <v>0</v>
      </c>
      <c r="U3665" s="264">
        <f>U3663/'Summary (banks)'!$U$33</f>
        <v>0</v>
      </c>
      <c r="V3665" s="264">
        <f>V3663/'Summary (banks)'!$V$33</f>
        <v>0</v>
      </c>
      <c r="W3665" s="264">
        <f>W3663/'Summary (banks)'!$W$33</f>
        <v>0</v>
      </c>
      <c r="X3665" s="264">
        <f>X3663/'Summary (banks)'!$X$33</f>
        <v>0</v>
      </c>
      <c r="Z3665" s="397"/>
    </row>
    <row r="3666" spans="1:26" s="204" customFormat="1" ht="15.75" thickBot="1" x14ac:dyDescent="0.3">
      <c r="A3666" s="690"/>
      <c r="B3666" s="685"/>
      <c r="C3666" s="188" t="s">
        <v>400</v>
      </c>
      <c r="D3666" s="203">
        <f>SUM(E3666:X3666)</f>
        <v>5.4095999999999993</v>
      </c>
      <c r="E3666" s="203"/>
      <c r="F3666" s="203">
        <f>Barclays!G39</f>
        <v>0</v>
      </c>
      <c r="G3666" s="203"/>
      <c r="H3666" s="203"/>
      <c r="I3666" s="203">
        <f>'Standard Chartered'!F62</f>
        <v>5.4095999999999993</v>
      </c>
      <c r="J3666" s="188"/>
      <c r="K3666" s="188"/>
      <c r="L3666" s="188"/>
      <c r="M3666" s="188"/>
      <c r="N3666" s="188"/>
      <c r="O3666" s="188"/>
      <c r="P3666" s="188"/>
      <c r="Q3666" s="188"/>
      <c r="R3666" s="188"/>
      <c r="S3666" s="188"/>
      <c r="T3666" s="188"/>
      <c r="U3666" s="188"/>
      <c r="V3666" s="188"/>
      <c r="W3666" s="188"/>
      <c r="X3666" s="188"/>
      <c r="Y3666" s="188"/>
      <c r="Z3666" s="404"/>
    </row>
    <row r="3667" spans="1:26" s="23" customFormat="1" x14ac:dyDescent="0.25">
      <c r="A3667" s="690"/>
      <c r="B3667" s="685"/>
      <c r="C3667" s="189" t="s">
        <v>401</v>
      </c>
      <c r="D3667" s="230">
        <f>D3666/'Summary (banks)'!$D$42</f>
        <v>1.9391065600233944E-4</v>
      </c>
      <c r="E3667" s="230">
        <f>E3666/'Summary (banks)'!$E$42</f>
        <v>0</v>
      </c>
      <c r="F3667" s="230">
        <f>F3666/'Summary (banks)'!$F$42</f>
        <v>0</v>
      </c>
      <c r="G3667" s="230">
        <f>G3666/'Summary (banks)'!$G$42</f>
        <v>0</v>
      </c>
      <c r="H3667" s="230">
        <f>H3666/'Summary (banks)'!$H$42</f>
        <v>0</v>
      </c>
      <c r="I3667" s="230">
        <f>I3666/'Summary (banks)'!$I$42</f>
        <v>5.2128583840138996E-3</v>
      </c>
      <c r="J3667" s="230">
        <f>J3666/'Summary (banks)'!$J$42</f>
        <v>0</v>
      </c>
      <c r="K3667" s="230">
        <f>K3666/'Summary (banks)'!$K$42</f>
        <v>0</v>
      </c>
      <c r="L3667" s="230">
        <f>L3666/'Summary (banks)'!$L$42</f>
        <v>0</v>
      </c>
      <c r="M3667" s="230">
        <f>M3666/'Summary (banks)'!$M$42</f>
        <v>0</v>
      </c>
      <c r="N3667" s="230">
        <f>N3666/'Summary (banks)'!$N$42</f>
        <v>0</v>
      </c>
      <c r="O3667" s="230">
        <f>O3666/'Summary (banks)'!$O$42</f>
        <v>0</v>
      </c>
      <c r="P3667" s="230">
        <f>P3666/'Summary (banks)'!$P$42</f>
        <v>0</v>
      </c>
      <c r="Q3667" s="230">
        <f>Q3666/'Summary (banks)'!$Q$42</f>
        <v>0</v>
      </c>
      <c r="R3667" s="230">
        <f>R3666/'Summary (banks)'!$R$42</f>
        <v>0</v>
      </c>
      <c r="S3667" s="230">
        <f>S3666/'Summary (banks)'!$S$42</f>
        <v>0</v>
      </c>
      <c r="T3667" s="230">
        <f>T3666/'Summary (banks)'!$T$42</f>
        <v>0</v>
      </c>
      <c r="U3667" s="230">
        <f>U3666/'Summary (banks)'!$U$42</f>
        <v>0</v>
      </c>
      <c r="V3667" s="230">
        <f>V3666/'Summary (banks)'!$V$42</f>
        <v>0</v>
      </c>
      <c r="W3667" s="230">
        <f>W3666/'Summary (banks)'!$W$42</f>
        <v>0</v>
      </c>
      <c r="X3667" s="230">
        <f>X3666/'Summary (banks)'!$X$42</f>
        <v>0</v>
      </c>
      <c r="Y3667" s="204"/>
      <c r="Z3667" s="397"/>
    </row>
    <row r="3668" spans="1:26" s="360" customFormat="1" ht="15.75" thickBot="1" x14ac:dyDescent="0.3">
      <c r="A3668" s="690"/>
      <c r="B3668" s="685"/>
      <c r="C3668" s="359" t="s">
        <v>402</v>
      </c>
      <c r="D3668" s="264">
        <f>D3666/'Summary (banks)'!$D$46</f>
        <v>2.9027476614026286E-4</v>
      </c>
      <c r="E3668" s="264">
        <f>E3666/'Summary (banks)'!$E$46</f>
        <v>0</v>
      </c>
      <c r="F3668" s="264">
        <f>F3666/'Summary (banks)'!$F$46</f>
        <v>0</v>
      </c>
      <c r="G3668" s="264">
        <f>G3666/'Summary (banks)'!$G$46</f>
        <v>0</v>
      </c>
      <c r="H3668" s="264">
        <f>H3666/'Summary (banks)'!$H$46</f>
        <v>0</v>
      </c>
      <c r="I3668" s="264">
        <f>I3666/'Summary (banks)'!$I$46</f>
        <v>5.1457975986277868E-3</v>
      </c>
      <c r="J3668" s="264">
        <f>J3666/'Summary (banks)'!$J$46</f>
        <v>0</v>
      </c>
      <c r="K3668" s="264">
        <f>K3666/'Summary (banks)'!$K$46</f>
        <v>0</v>
      </c>
      <c r="L3668" s="264">
        <f>L3666/'Summary (banks)'!$L$46</f>
        <v>0</v>
      </c>
      <c r="M3668" s="264">
        <f>M3666/'Summary (banks)'!$M$46</f>
        <v>0</v>
      </c>
      <c r="N3668" s="264">
        <f>N3666/'Summary (banks)'!$N$46</f>
        <v>0</v>
      </c>
      <c r="O3668" s="264">
        <f>O3666/'Summary (banks)'!$O$46</f>
        <v>0</v>
      </c>
      <c r="P3668" s="264">
        <f>P3666/'Summary (banks)'!$P$46</f>
        <v>0</v>
      </c>
      <c r="Q3668" s="264">
        <f>Q3666/'Summary (banks)'!$Q$46</f>
        <v>0</v>
      </c>
      <c r="R3668" s="264">
        <f>R3666/'Summary (banks)'!$R$46</f>
        <v>0</v>
      </c>
      <c r="S3668" s="264">
        <f>S3666/'Summary (banks)'!$S$46</f>
        <v>0</v>
      </c>
      <c r="T3668" s="264">
        <f>T3666/'Summary (banks)'!$T$46</f>
        <v>0</v>
      </c>
      <c r="U3668" s="264">
        <f>U3666/'Summary (banks)'!$U$46</f>
        <v>0</v>
      </c>
      <c r="V3668" s="264">
        <f>V3666/'Summary (banks)'!$V$46</f>
        <v>0</v>
      </c>
      <c r="W3668" s="264">
        <f>W3666/'Summary (banks)'!$W$46</f>
        <v>0</v>
      </c>
      <c r="X3668" s="264">
        <f>X3666/'Summary (banks)'!$X$46</f>
        <v>0</v>
      </c>
      <c r="Z3668" s="397"/>
    </row>
    <row r="3669" spans="1:26" s="204" customFormat="1" ht="15.75" thickBot="1" x14ac:dyDescent="0.3">
      <c r="A3669" s="690"/>
      <c r="B3669" s="685"/>
      <c r="C3669" s="188" t="s">
        <v>3</v>
      </c>
      <c r="D3669" s="188">
        <f>SUM(E3669:X3669)</f>
        <v>1498</v>
      </c>
      <c r="E3669" s="188"/>
      <c r="F3669" s="188">
        <f>Barclays!E39</f>
        <v>895</v>
      </c>
      <c r="G3669" s="188"/>
      <c r="H3669" s="188"/>
      <c r="I3669" s="188">
        <f>'Standard Chartered'!D62</f>
        <v>603</v>
      </c>
      <c r="J3669" s="188"/>
      <c r="K3669" s="188"/>
      <c r="L3669" s="188"/>
      <c r="M3669" s="188"/>
      <c r="N3669" s="188"/>
      <c r="O3669" s="188"/>
      <c r="P3669" s="188"/>
      <c r="Q3669" s="188"/>
      <c r="R3669" s="188"/>
      <c r="S3669" s="188"/>
      <c r="T3669" s="188"/>
      <c r="U3669" s="188"/>
      <c r="V3669" s="188"/>
      <c r="W3669" s="188"/>
      <c r="X3669" s="188"/>
      <c r="Y3669" s="188"/>
      <c r="Z3669" s="404"/>
    </row>
    <row r="3670" spans="1:26" s="23" customFormat="1" x14ac:dyDescent="0.25">
      <c r="A3670" s="690"/>
      <c r="B3670" s="685"/>
      <c r="C3670" s="189" t="s">
        <v>337</v>
      </c>
      <c r="D3670" s="230">
        <f>D3669/'Summary (banks)'!$D$16</f>
        <v>7.1414473778302391E-4</v>
      </c>
      <c r="E3670" s="230">
        <f>E3669/'Summary (banks)'!$E$16</f>
        <v>0</v>
      </c>
      <c r="F3670" s="230">
        <f>F3669/'Summary (banks)'!$F$16</f>
        <v>6.8372803666921318E-3</v>
      </c>
      <c r="G3670" s="230">
        <f>G3669/'Summary (banks)'!$G$16</f>
        <v>0</v>
      </c>
      <c r="H3670" s="230">
        <f>H3669/'Summary (banks)'!$H$16</f>
        <v>0</v>
      </c>
      <c r="I3670" s="230">
        <f>I3669/'Summary (banks)'!$I$16</f>
        <v>6.9057926200783342E-3</v>
      </c>
      <c r="J3670" s="230">
        <f>J3669/'Summary (banks)'!$J$16</f>
        <v>0</v>
      </c>
      <c r="K3670" s="230">
        <f>K3669/'Summary (banks)'!$K$16</f>
        <v>0</v>
      </c>
      <c r="L3670" s="230">
        <f>L3669/'Summary (banks)'!$L$16</f>
        <v>0</v>
      </c>
      <c r="M3670" s="230">
        <f>M3669/'Summary (banks)'!$M$16</f>
        <v>0</v>
      </c>
      <c r="N3670" s="230">
        <f>N3669/'Summary (banks)'!$N$16</f>
        <v>0</v>
      </c>
      <c r="O3670" s="230">
        <f>O3669/'Summary (banks)'!$O$16</f>
        <v>0</v>
      </c>
      <c r="P3670" s="230">
        <f>P3669/'Summary (banks)'!$P$16</f>
        <v>0</v>
      </c>
      <c r="Q3670" s="230">
        <f>Q3669/'Summary (banks)'!$Q$16</f>
        <v>0</v>
      </c>
      <c r="R3670" s="230">
        <f>R3669/'Summary (banks)'!$R$16</f>
        <v>0</v>
      </c>
      <c r="S3670" s="230">
        <f>S3669/'Summary (banks)'!$S$16</f>
        <v>0</v>
      </c>
      <c r="T3670" s="230">
        <f>T3669/'Summary (banks)'!$T$16</f>
        <v>0</v>
      </c>
      <c r="U3670" s="230">
        <f>U3669/'Summary (banks)'!$U$16</f>
        <v>0</v>
      </c>
      <c r="V3670" s="230">
        <f>V3669/'Summary (banks)'!$V$16</f>
        <v>0</v>
      </c>
      <c r="W3670" s="230">
        <f>W3669/'Summary (banks)'!$W$16</f>
        <v>0</v>
      </c>
      <c r="X3670" s="230">
        <f>X3669/'Summary (banks)'!$X$16</f>
        <v>0</v>
      </c>
      <c r="Y3670" s="204"/>
      <c r="Z3670" s="397"/>
    </row>
    <row r="3671" spans="1:26" s="365" customFormat="1" ht="15.75" thickBot="1" x14ac:dyDescent="0.3">
      <c r="A3671" s="690"/>
      <c r="B3671" s="685"/>
      <c r="C3671" s="359" t="s">
        <v>338</v>
      </c>
      <c r="D3671" s="264">
        <f>D3669/'Summary (banks)'!$D$20</f>
        <v>1.2778855004354876E-3</v>
      </c>
      <c r="E3671" s="264">
        <f>E3669/'Summary (banks)'!$E$20</f>
        <v>0</v>
      </c>
      <c r="F3671" s="264">
        <f>F3669/'Summary (banks)'!$F$20</f>
        <v>1.0877755900726805E-2</v>
      </c>
      <c r="G3671" s="264">
        <f>G3669/'Summary (banks)'!$G$20</f>
        <v>0</v>
      </c>
      <c r="H3671" s="264">
        <f>H3669/'Summary (banks)'!$H$20</f>
        <v>0</v>
      </c>
      <c r="I3671" s="264">
        <f>I3669/'Summary (banks)'!$I$20</f>
        <v>7.0555198034283036E-3</v>
      </c>
      <c r="J3671" s="264">
        <f>J3669/'Summary (banks)'!$J$20</f>
        <v>0</v>
      </c>
      <c r="K3671" s="264">
        <f>K3669/'Summary (banks)'!$K$20</f>
        <v>0</v>
      </c>
      <c r="L3671" s="264">
        <f>L3669/'Summary (banks)'!$L$20</f>
        <v>0</v>
      </c>
      <c r="M3671" s="264">
        <f>M3669/'Summary (banks)'!$M$20</f>
        <v>0</v>
      </c>
      <c r="N3671" s="264">
        <f>N3669/'Summary (banks)'!$N$20</f>
        <v>0</v>
      </c>
      <c r="O3671" s="264">
        <f>O3669/'Summary (banks)'!$O$20</f>
        <v>0</v>
      </c>
      <c r="P3671" s="264">
        <f>P3669/'Summary (banks)'!$P$20</f>
        <v>0</v>
      </c>
      <c r="Q3671" s="264">
        <f>Q3669/'Summary (banks)'!$Q$20</f>
        <v>0</v>
      </c>
      <c r="R3671" s="264">
        <f>R3669/'Summary (banks)'!$R$20</f>
        <v>0</v>
      </c>
      <c r="S3671" s="264">
        <f>S3669/'Summary (banks)'!$S$20</f>
        <v>0</v>
      </c>
      <c r="T3671" s="264">
        <f>T3669/'Summary (banks)'!$T$20</f>
        <v>0</v>
      </c>
      <c r="U3671" s="264">
        <f>U3669/'Summary (banks)'!$U$20</f>
        <v>0</v>
      </c>
      <c r="V3671" s="264">
        <f>V3669/'Summary (banks)'!$V$20</f>
        <v>0</v>
      </c>
      <c r="W3671" s="264">
        <f>W3669/'Summary (banks)'!$W$20</f>
        <v>0</v>
      </c>
      <c r="X3671" s="264">
        <f>X3669/'Summary (banks)'!$X$20</f>
        <v>0</v>
      </c>
      <c r="Y3671" s="360"/>
      <c r="Z3671" s="397"/>
    </row>
    <row r="3672" spans="1:26" s="230" customFormat="1" ht="15" customHeight="1" thickTop="1" thickBot="1" x14ac:dyDescent="0.3">
      <c r="A3672" s="690"/>
      <c r="B3672" s="685"/>
      <c r="C3672" s="190" t="s">
        <v>405</v>
      </c>
      <c r="D3672" s="188"/>
      <c r="E3672" s="190"/>
      <c r="F3672" s="190"/>
      <c r="G3672" s="190"/>
      <c r="H3672" s="188"/>
      <c r="I3672" s="188"/>
      <c r="J3672" s="190"/>
      <c r="K3672" s="190"/>
      <c r="L3672" s="190"/>
      <c r="M3672" s="190"/>
      <c r="N3672" s="190"/>
      <c r="O3672" s="190"/>
      <c r="P3672" s="188"/>
      <c r="Q3672" s="188"/>
      <c r="R3672" s="190"/>
      <c r="S3672" s="190"/>
      <c r="T3672" s="188"/>
      <c r="U3672" s="188"/>
      <c r="V3672" s="188"/>
      <c r="W3672" s="188"/>
      <c r="X3672" s="188"/>
      <c r="Y3672" s="190"/>
      <c r="Z3672" s="405"/>
    </row>
    <row r="3673" spans="1:26" s="204" customFormat="1" ht="15.75" thickBot="1" x14ac:dyDescent="0.3">
      <c r="A3673" s="690"/>
      <c r="B3673" s="686"/>
      <c r="C3673" s="191" t="s">
        <v>406</v>
      </c>
      <c r="D3673" s="192"/>
      <c r="E3673" s="192"/>
      <c r="F3673" s="192"/>
      <c r="G3673" s="192"/>
      <c r="H3673" s="192"/>
      <c r="I3673" s="192"/>
      <c r="J3673" s="192"/>
      <c r="K3673" s="192"/>
      <c r="L3673" s="192"/>
      <c r="M3673" s="192"/>
      <c r="N3673" s="192"/>
      <c r="O3673" s="192"/>
      <c r="P3673" s="192"/>
      <c r="Q3673" s="192"/>
      <c r="R3673" s="192"/>
      <c r="S3673" s="192"/>
      <c r="T3673" s="192"/>
      <c r="U3673" s="192"/>
      <c r="V3673" s="192"/>
      <c r="W3673" s="192"/>
      <c r="X3673" s="192"/>
      <c r="Y3673" s="192"/>
      <c r="Z3673" s="398"/>
    </row>
    <row r="3674" spans="1:26" s="23" customFormat="1" ht="16.5" thickTop="1" thickBot="1" x14ac:dyDescent="0.3">
      <c r="A3674" s="690"/>
      <c r="B3674" s="687" t="s">
        <v>82</v>
      </c>
      <c r="C3674" s="200" t="s">
        <v>91</v>
      </c>
      <c r="D3674" s="200">
        <f>D3666/D3663</f>
        <v>0.18520098428763282</v>
      </c>
      <c r="E3674" s="200" t="e">
        <f>E3666/E3663</f>
        <v>#DIV/0!</v>
      </c>
      <c r="F3674" s="200">
        <f t="shared" ref="F3674:X3674" si="291">F3666/F3663</f>
        <v>0</v>
      </c>
      <c r="G3674" s="200" t="e">
        <f t="shared" si="291"/>
        <v>#DIV/0!</v>
      </c>
      <c r="H3674" s="200" t="e">
        <f t="shared" si="291"/>
        <v>#DIV/0!</v>
      </c>
      <c r="I3674" s="200">
        <f t="shared" si="291"/>
        <v>0.54545454545454541</v>
      </c>
      <c r="J3674" s="200" t="e">
        <f t="shared" si="291"/>
        <v>#DIV/0!</v>
      </c>
      <c r="K3674" s="200" t="e">
        <f t="shared" si="291"/>
        <v>#DIV/0!</v>
      </c>
      <c r="L3674" s="200" t="e">
        <f t="shared" si="291"/>
        <v>#DIV/0!</v>
      </c>
      <c r="M3674" s="200" t="e">
        <f t="shared" si="291"/>
        <v>#DIV/0!</v>
      </c>
      <c r="N3674" s="200" t="e">
        <f t="shared" si="291"/>
        <v>#DIV/0!</v>
      </c>
      <c r="O3674" s="200" t="e">
        <f t="shared" si="291"/>
        <v>#DIV/0!</v>
      </c>
      <c r="P3674" s="200" t="e">
        <f t="shared" si="291"/>
        <v>#DIV/0!</v>
      </c>
      <c r="Q3674" s="200" t="e">
        <f t="shared" si="291"/>
        <v>#DIV/0!</v>
      </c>
      <c r="R3674" s="200" t="e">
        <f t="shared" si="291"/>
        <v>#DIV/0!</v>
      </c>
      <c r="S3674" s="200" t="e">
        <f t="shared" si="291"/>
        <v>#DIV/0!</v>
      </c>
      <c r="T3674" s="200" t="e">
        <f t="shared" si="291"/>
        <v>#DIV/0!</v>
      </c>
      <c r="U3674" s="200" t="e">
        <f t="shared" si="291"/>
        <v>#DIV/0!</v>
      </c>
      <c r="V3674" s="200" t="e">
        <f t="shared" si="291"/>
        <v>#DIV/0!</v>
      </c>
      <c r="W3674" s="200" t="e">
        <f t="shared" si="291"/>
        <v>#DIV/0!</v>
      </c>
      <c r="X3674" s="200" t="e">
        <f t="shared" si="291"/>
        <v>#DIV/0!</v>
      </c>
      <c r="Y3674" s="200"/>
      <c r="Z3674" s="406" t="e">
        <f>MEDIAN(E3674:X3674)</f>
        <v>#DIV/0!</v>
      </c>
    </row>
    <row r="3675" spans="1:26" s="204" customFormat="1" ht="15.75" thickBot="1" x14ac:dyDescent="0.3">
      <c r="A3675" s="690"/>
      <c r="B3675" s="688"/>
      <c r="C3675" s="193" t="s">
        <v>407</v>
      </c>
      <c r="Z3675" s="397"/>
    </row>
    <row r="3676" spans="1:26" s="204" customFormat="1" ht="15.75" thickBot="1" x14ac:dyDescent="0.3">
      <c r="A3676" s="690"/>
      <c r="B3676" s="688"/>
      <c r="C3676" s="188" t="s">
        <v>497</v>
      </c>
      <c r="D3676" s="392">
        <f t="shared" ref="D3676:X3676" si="292">D3663/D3669</f>
        <v>1.9498897196261685E-2</v>
      </c>
      <c r="E3676" s="188" t="e">
        <f t="shared" si="292"/>
        <v>#DIV/0!</v>
      </c>
      <c r="F3676" s="188">
        <f t="shared" si="292"/>
        <v>2.1555025698324026E-2</v>
      </c>
      <c r="G3676" s="188" t="e">
        <f t="shared" si="292"/>
        <v>#DIV/0!</v>
      </c>
      <c r="H3676" s="188" t="e">
        <f t="shared" si="292"/>
        <v>#DIV/0!</v>
      </c>
      <c r="I3676" s="188">
        <f t="shared" si="292"/>
        <v>1.644709784411277E-2</v>
      </c>
      <c r="J3676" s="188" t="e">
        <f t="shared" si="292"/>
        <v>#DIV/0!</v>
      </c>
      <c r="K3676" s="188" t="e">
        <f t="shared" si="292"/>
        <v>#DIV/0!</v>
      </c>
      <c r="L3676" s="188" t="e">
        <f t="shared" si="292"/>
        <v>#DIV/0!</v>
      </c>
      <c r="M3676" s="188" t="e">
        <f t="shared" si="292"/>
        <v>#DIV/0!</v>
      </c>
      <c r="N3676" s="188" t="e">
        <f t="shared" si="292"/>
        <v>#DIV/0!</v>
      </c>
      <c r="O3676" s="188" t="e">
        <f t="shared" si="292"/>
        <v>#DIV/0!</v>
      </c>
      <c r="P3676" s="188" t="e">
        <f t="shared" si="292"/>
        <v>#DIV/0!</v>
      </c>
      <c r="Q3676" s="188" t="e">
        <f t="shared" si="292"/>
        <v>#DIV/0!</v>
      </c>
      <c r="R3676" s="188" t="e">
        <f t="shared" si="292"/>
        <v>#DIV/0!</v>
      </c>
      <c r="S3676" s="188" t="e">
        <f t="shared" si="292"/>
        <v>#DIV/0!</v>
      </c>
      <c r="T3676" s="188" t="e">
        <f t="shared" si="292"/>
        <v>#DIV/0!</v>
      </c>
      <c r="U3676" s="188" t="e">
        <f t="shared" si="292"/>
        <v>#DIV/0!</v>
      </c>
      <c r="V3676" s="188" t="e">
        <f t="shared" si="292"/>
        <v>#DIV/0!</v>
      </c>
      <c r="W3676" s="188" t="e">
        <f t="shared" si="292"/>
        <v>#DIV/0!</v>
      </c>
      <c r="X3676" s="188" t="e">
        <f t="shared" si="292"/>
        <v>#DIV/0!</v>
      </c>
      <c r="Y3676" s="188"/>
      <c r="Z3676" s="404"/>
    </row>
    <row r="3677" spans="1:26" s="204" customFormat="1" x14ac:dyDescent="0.25">
      <c r="A3677" s="690"/>
      <c r="B3677" s="688"/>
      <c r="C3677" s="189" t="s">
        <v>445</v>
      </c>
      <c r="D3677" s="234">
        <f>D3676/'Summary (banks)'!$D$81</f>
        <v>0.43364808015129397</v>
      </c>
      <c r="E3677" s="230" t="e">
        <f>E3676/'Summary (banks)'!$E$81</f>
        <v>#DIV/0!</v>
      </c>
      <c r="F3677" s="230">
        <f>F3676/'Summary (banks)'!$F$81</f>
        <v>0.56563474181301887</v>
      </c>
      <c r="G3677" s="230" t="e">
        <f>G3676/'Summary (banks)'!$G$81</f>
        <v>#DIV/0!</v>
      </c>
      <c r="H3677" s="230" t="e">
        <f>H3676/'Summary (banks)'!$H$81</f>
        <v>#DIV/0!</v>
      </c>
      <c r="I3677" s="230">
        <f>I3676/'Summary (banks)'!$I$81</f>
        <v>-1.0458737174273083</v>
      </c>
      <c r="J3677" s="230" t="e">
        <f>J3676/'Summary (banks)'!$J$81</f>
        <v>#DIV/0!</v>
      </c>
      <c r="K3677" s="230" t="e">
        <f>K3676/'Summary (banks)'!$K$81</f>
        <v>#DIV/0!</v>
      </c>
      <c r="L3677" s="230" t="e">
        <f>L3676/'Summary (banks)'!$L$81</f>
        <v>#DIV/0!</v>
      </c>
      <c r="M3677" s="230" t="e">
        <f>M3676/'Summary (banks)'!$M$81</f>
        <v>#DIV/0!</v>
      </c>
      <c r="N3677" s="230" t="e">
        <f>N3676/'Summary (banks)'!$N$81</f>
        <v>#DIV/0!</v>
      </c>
      <c r="O3677" s="230" t="e">
        <f>O3676/'Summary (banks)'!$O$81</f>
        <v>#DIV/0!</v>
      </c>
      <c r="P3677" s="230" t="e">
        <f>P3676/'Summary (banks)'!$P$81</f>
        <v>#DIV/0!</v>
      </c>
      <c r="Q3677" s="230" t="e">
        <f>Q3676/'Summary (banks)'!$Q$81</f>
        <v>#DIV/0!</v>
      </c>
      <c r="R3677" s="230" t="e">
        <f>R3676/'Summary (banks)'!$R$81</f>
        <v>#DIV/0!</v>
      </c>
      <c r="S3677" s="230" t="e">
        <f>S3676/'Summary (banks)'!$S$81</f>
        <v>#DIV/0!</v>
      </c>
      <c r="T3677" s="230" t="e">
        <f>T3676/'Summary (banks)'!$T$81</f>
        <v>#DIV/0!</v>
      </c>
      <c r="U3677" s="230" t="e">
        <f>U3676/'Summary (banks)'!$U$81</f>
        <v>#DIV/0!</v>
      </c>
      <c r="V3677" s="230" t="e">
        <f>V3676/'Summary (banks)'!$V$81</f>
        <v>#DIV/0!</v>
      </c>
      <c r="W3677" s="230" t="e">
        <f>W3676/'Summary (banks)'!$W$81</f>
        <v>#DIV/0!</v>
      </c>
      <c r="X3677" s="230" t="e">
        <f>X3676/'Summary (banks)'!$X$81</f>
        <v>#DIV/0!</v>
      </c>
      <c r="Z3677" s="397"/>
    </row>
    <row r="3678" spans="1:26" s="364" customFormat="1" x14ac:dyDescent="0.25">
      <c r="A3678" s="690"/>
      <c r="B3678" s="688"/>
      <c r="C3678" s="359" t="s">
        <v>446</v>
      </c>
      <c r="D3678" s="363">
        <f>D3676/'Summary (banks)'!$D$84</f>
        <v>0.3377013495946618</v>
      </c>
      <c r="E3678" s="264" t="e">
        <f>E3676/'Summary (banks)'!$E$84</f>
        <v>#DIV/0!</v>
      </c>
      <c r="F3678" s="264">
        <f>F3676/'Summary (banks)'!$F$84</f>
        <v>0.55284801013649698</v>
      </c>
      <c r="G3678" s="264" t="e">
        <f>G3676/'Summary (banks)'!$G$84</f>
        <v>#DIV/0!</v>
      </c>
      <c r="H3678" s="264" t="e">
        <f>H3676/'Summary (banks)'!$H$84</f>
        <v>#DIV/0!</v>
      </c>
      <c r="I3678" s="264">
        <f>I3676/'Summary (banks)'!$I$84</f>
        <v>5.1284967705333084</v>
      </c>
      <c r="J3678" s="264" t="e">
        <f>J3676/'Summary (banks)'!$J$84</f>
        <v>#DIV/0!</v>
      </c>
      <c r="K3678" s="264" t="e">
        <f>K3676/'Summary (banks)'!$K$84</f>
        <v>#DIV/0!</v>
      </c>
      <c r="L3678" s="264" t="e">
        <f>L3676/'Summary (banks)'!$L$84</f>
        <v>#DIV/0!</v>
      </c>
      <c r="M3678" s="264" t="e">
        <f>M3676/'Summary (banks)'!$M$84</f>
        <v>#DIV/0!</v>
      </c>
      <c r="N3678" s="264" t="e">
        <f>N3676/'Summary (banks)'!$N$84</f>
        <v>#DIV/0!</v>
      </c>
      <c r="O3678" s="264" t="e">
        <f>O3676/'Summary (banks)'!$O$84</f>
        <v>#DIV/0!</v>
      </c>
      <c r="P3678" s="264" t="e">
        <f>P3676/'Summary (banks)'!$P$84</f>
        <v>#DIV/0!</v>
      </c>
      <c r="Q3678" s="264" t="e">
        <f>Q3676/'Summary (banks)'!$Q$84</f>
        <v>#DIV/0!</v>
      </c>
      <c r="R3678" s="264" t="e">
        <f>R3676/'Summary (banks)'!$R$84</f>
        <v>#DIV/0!</v>
      </c>
      <c r="S3678" s="264" t="e">
        <f>S3676/'Summary (banks)'!$S$84</f>
        <v>#DIV/0!</v>
      </c>
      <c r="T3678" s="264" t="e">
        <f>T3676/'Summary (banks)'!$T$84</f>
        <v>#DIV/0!</v>
      </c>
      <c r="U3678" s="264" t="e">
        <f>U3676/'Summary (banks)'!$U$84</f>
        <v>#DIV/0!</v>
      </c>
      <c r="V3678" s="264" t="e">
        <f>V3676/'Summary (banks)'!$V$84</f>
        <v>#DIV/0!</v>
      </c>
      <c r="W3678" s="264" t="e">
        <f>W3676/'Summary (banks)'!$W$84</f>
        <v>#DIV/0!</v>
      </c>
      <c r="X3678" s="264" t="e">
        <f>X3676/'Summary (banks)'!$X$84</f>
        <v>#DIV/0!</v>
      </c>
      <c r="Y3678" s="360"/>
      <c r="Z3678" s="397"/>
    </row>
    <row r="3679" spans="1:26" s="204" customFormat="1" ht="15.75" thickBot="1" x14ac:dyDescent="0.3">
      <c r="A3679" s="690"/>
      <c r="B3679" s="688"/>
      <c r="C3679" s="372" t="s">
        <v>447</v>
      </c>
      <c r="D3679" s="234">
        <f>D3676/'Summary (banks)'!$D$92</f>
        <v>0.46685415460442936</v>
      </c>
      <c r="E3679" s="230" t="e">
        <f>E3676/'Summary (banks)'!$E$86</f>
        <v>#DIV/0!</v>
      </c>
      <c r="F3679" s="230">
        <f>F3676/'Summary (banks)'!$F$86</f>
        <v>9.9650045257738504E-2</v>
      </c>
      <c r="G3679" s="230" t="e">
        <f>G3676/'Summary (banks)'!$G$86</f>
        <v>#DIV/0!</v>
      </c>
      <c r="H3679" s="230" t="e">
        <f>H3676/'Summary (banks)'!$H$86</f>
        <v>#DIV/0!</v>
      </c>
      <c r="I3679" s="230">
        <f>I3676/'Summary (banks)'!$I$86</f>
        <v>0.25467270594013486</v>
      </c>
      <c r="J3679" s="230" t="e">
        <f>J3676/'Summary (banks)'!$J$86</f>
        <v>#DIV/0!</v>
      </c>
      <c r="K3679" s="230" t="e">
        <f>K3676/'Summary (banks)'!$K$86</f>
        <v>#DIV/0!</v>
      </c>
      <c r="L3679" s="230" t="e">
        <f>L3676/'Summary (banks)'!$L$86</f>
        <v>#DIV/0!</v>
      </c>
      <c r="M3679" s="230" t="e">
        <f>M3676/'Summary (banks)'!$M$86</f>
        <v>#DIV/0!</v>
      </c>
      <c r="N3679" s="230" t="e">
        <f>N3676/'Summary (banks)'!$N$86</f>
        <v>#DIV/0!</v>
      </c>
      <c r="O3679" s="230" t="e">
        <f>O3676/'Summary (banks)'!$O$86</f>
        <v>#DIV/0!</v>
      </c>
      <c r="P3679" s="230" t="e">
        <f>P3676/'Summary (banks)'!$P$86</f>
        <v>#DIV/0!</v>
      </c>
      <c r="Q3679" s="230" t="e">
        <f>Q3676/'Summary (banks)'!$Q$86</f>
        <v>#DIV/0!</v>
      </c>
      <c r="R3679" s="230" t="e">
        <f>R3676/'Summary (banks)'!$R$86</f>
        <v>#DIV/0!</v>
      </c>
      <c r="S3679" s="230" t="e">
        <f>S3676/'Summary (banks)'!$S$86</f>
        <v>#DIV/0!</v>
      </c>
      <c r="T3679" s="230" t="e">
        <f>T3676/'Summary (banks)'!$T$86</f>
        <v>#DIV/0!</v>
      </c>
      <c r="U3679" s="230" t="e">
        <f>U3676/'Summary (banks)'!$U$86</f>
        <v>#DIV/0!</v>
      </c>
      <c r="V3679" s="230" t="e">
        <f>V3676/'Summary (banks)'!$V$86</f>
        <v>#DIV/0!</v>
      </c>
      <c r="W3679" s="230" t="e">
        <f>W3676/'Summary (banks)'!$W$86</f>
        <v>#DIV/0!</v>
      </c>
      <c r="X3679" s="230" t="e">
        <f>X3676/'Summary (banks)'!$X$86</f>
        <v>#DIV/0!</v>
      </c>
      <c r="Z3679" s="397"/>
    </row>
    <row r="3680" spans="1:26" s="230" customFormat="1" ht="15.75" thickBot="1" x14ac:dyDescent="0.3">
      <c r="A3680" s="690"/>
      <c r="B3680" s="688"/>
      <c r="C3680" s="201" t="s">
        <v>498</v>
      </c>
      <c r="D3680" s="201">
        <f t="shared" ref="D3680:X3680" si="293">D3663/D3660</f>
        <v>0.19974656170435531</v>
      </c>
      <c r="E3680" s="201" t="e">
        <f t="shared" si="293"/>
        <v>#DIV/0!</v>
      </c>
      <c r="F3680" s="201">
        <f t="shared" si="293"/>
        <v>0.33333333333333337</v>
      </c>
      <c r="G3680" s="201" t="e">
        <f t="shared" si="293"/>
        <v>#DIV/0!</v>
      </c>
      <c r="H3680" s="201" t="e">
        <f t="shared" si="293"/>
        <v>#DIV/0!</v>
      </c>
      <c r="I3680" s="201">
        <f t="shared" si="293"/>
        <v>0.11224489795918369</v>
      </c>
      <c r="J3680" s="201" t="e">
        <f t="shared" si="293"/>
        <v>#DIV/0!</v>
      </c>
      <c r="K3680" s="201" t="e">
        <f t="shared" si="293"/>
        <v>#DIV/0!</v>
      </c>
      <c r="L3680" s="201" t="e">
        <f t="shared" si="293"/>
        <v>#DIV/0!</v>
      </c>
      <c r="M3680" s="201" t="e">
        <f t="shared" si="293"/>
        <v>#DIV/0!</v>
      </c>
      <c r="N3680" s="201" t="e">
        <f t="shared" si="293"/>
        <v>#DIV/0!</v>
      </c>
      <c r="O3680" s="201" t="e">
        <f t="shared" si="293"/>
        <v>#DIV/0!</v>
      </c>
      <c r="P3680" s="201" t="e">
        <f t="shared" si="293"/>
        <v>#DIV/0!</v>
      </c>
      <c r="Q3680" s="201" t="e">
        <f t="shared" si="293"/>
        <v>#DIV/0!</v>
      </c>
      <c r="R3680" s="201" t="e">
        <f t="shared" si="293"/>
        <v>#DIV/0!</v>
      </c>
      <c r="S3680" s="201" t="e">
        <f t="shared" si="293"/>
        <v>#DIV/0!</v>
      </c>
      <c r="T3680" s="201" t="e">
        <f t="shared" si="293"/>
        <v>#DIV/0!</v>
      </c>
      <c r="U3680" s="201" t="e">
        <f t="shared" si="293"/>
        <v>#DIV/0!</v>
      </c>
      <c r="V3680" s="201" t="e">
        <f t="shared" si="293"/>
        <v>#DIV/0!</v>
      </c>
      <c r="W3680" s="201" t="e">
        <f t="shared" si="293"/>
        <v>#DIV/0!</v>
      </c>
      <c r="X3680" s="201" t="e">
        <f t="shared" si="293"/>
        <v>#DIV/0!</v>
      </c>
      <c r="Y3680" s="201"/>
      <c r="Z3680" s="407"/>
    </row>
    <row r="3681" spans="1:26" s="230" customFormat="1" x14ac:dyDescent="0.25">
      <c r="A3681" s="690"/>
      <c r="B3681" s="688"/>
      <c r="C3681" s="382" t="s">
        <v>445</v>
      </c>
      <c r="D3681" s="230">
        <f>D3680/'Summary (banks)'!$D$94</f>
        <v>1.034340143289548</v>
      </c>
      <c r="E3681" s="230" t="e">
        <f>E3680/'Summary (banks)'!$E$94</f>
        <v>#DIV/0!</v>
      </c>
      <c r="F3681" s="230">
        <f>F3680/'Summary (banks)'!$F$94</f>
        <v>2.6995395948434617</v>
      </c>
      <c r="G3681" s="230" t="e">
        <f>G3680/'Summary (banks)'!$G$94</f>
        <v>#DIV/0!</v>
      </c>
      <c r="H3681" s="230" t="e">
        <f>H3680/'Summary (banks)'!$H$94</f>
        <v>#DIV/0!</v>
      </c>
      <c r="I3681" s="230">
        <f>I3680/'Summary (banks)'!$I$94</f>
        <v>-1.1267972717649104</v>
      </c>
      <c r="J3681" s="230" t="e">
        <f>J3680/'Summary (banks)'!$J$94</f>
        <v>#DIV/0!</v>
      </c>
      <c r="K3681" s="230" t="e">
        <f>K3680/'Summary (banks)'!$K$94</f>
        <v>#DIV/0!</v>
      </c>
      <c r="L3681" s="230" t="e">
        <f>L3680/'Summary (banks)'!$L$94</f>
        <v>#DIV/0!</v>
      </c>
      <c r="M3681" s="230" t="e">
        <f>M3680/'Summary (banks)'!$M$94</f>
        <v>#DIV/0!</v>
      </c>
      <c r="N3681" s="230" t="e">
        <f>N3680/'Summary (banks)'!$N$94</f>
        <v>#DIV/0!</v>
      </c>
      <c r="O3681" s="230" t="e">
        <f>O3680/'Summary (banks)'!$O$94</f>
        <v>#DIV/0!</v>
      </c>
      <c r="P3681" s="230" t="e">
        <f>P3680/'Summary (banks)'!$P$94</f>
        <v>#DIV/0!</v>
      </c>
      <c r="Q3681" s="230" t="e">
        <f>Q3680/'Summary (banks)'!$Q$94</f>
        <v>#DIV/0!</v>
      </c>
      <c r="R3681" s="230" t="e">
        <f>R3680/'Summary (banks)'!$R$94</f>
        <v>#DIV/0!</v>
      </c>
      <c r="S3681" s="230" t="e">
        <f>S3680/'Summary (banks)'!$S$94</f>
        <v>#DIV/0!</v>
      </c>
      <c r="T3681" s="230" t="e">
        <f>T3680/'Summary (banks)'!$T$94</f>
        <v>#DIV/0!</v>
      </c>
      <c r="U3681" s="230" t="e">
        <f>U3680/'Summary (banks)'!$U$94</f>
        <v>#DIV/0!</v>
      </c>
      <c r="V3681" s="230" t="e">
        <f>V3680/'Summary (banks)'!$V$94</f>
        <v>#DIV/0!</v>
      </c>
      <c r="W3681" s="230" t="e">
        <f>W3680/'Summary (banks)'!$W$94</f>
        <v>#DIV/0!</v>
      </c>
      <c r="X3681" s="230" t="e">
        <f>X3680/'Summary (banks)'!$X$94</f>
        <v>#DIV/0!</v>
      </c>
      <c r="Z3681" s="399"/>
    </row>
    <row r="3682" spans="1:26" s="386" customFormat="1" x14ac:dyDescent="0.25">
      <c r="A3682" s="690"/>
      <c r="B3682" s="688"/>
      <c r="C3682" s="383" t="s">
        <v>446</v>
      </c>
      <c r="D3682" s="264">
        <f>D3680/'Summary (banks)'!$D$97</f>
        <v>0.75653832247659758</v>
      </c>
      <c r="E3682" s="264" t="e">
        <f>E3680/'Summary (banks)'!$E$97</f>
        <v>#DIV/0!</v>
      </c>
      <c r="F3682" s="264">
        <f>F3680/'Summary (banks)'!$F$97</f>
        <v>2.0063001145475363</v>
      </c>
      <c r="G3682" s="264" t="e">
        <f>G3680/'Summary (banks)'!$G$97</f>
        <v>#DIV/0!</v>
      </c>
      <c r="H3682" s="264" t="e">
        <f>H3680/'Summary (banks)'!$H$97</f>
        <v>#DIV/0!</v>
      </c>
      <c r="I3682" s="264">
        <f>I3680/'Summary (banks)'!$I$97</f>
        <v>4.5245032223415773</v>
      </c>
      <c r="J3682" s="264" t="e">
        <f>J3680/'Summary (banks)'!$J$97</f>
        <v>#DIV/0!</v>
      </c>
      <c r="K3682" s="264" t="e">
        <f>K3680/'Summary (banks)'!$K$97</f>
        <v>#DIV/0!</v>
      </c>
      <c r="L3682" s="264" t="e">
        <f>L3680/'Summary (banks)'!$L$97</f>
        <v>#DIV/0!</v>
      </c>
      <c r="M3682" s="264" t="e">
        <f>M3680/'Summary (banks)'!$M$97</f>
        <v>#DIV/0!</v>
      </c>
      <c r="N3682" s="264" t="e">
        <f>N3680/'Summary (banks)'!$N$97</f>
        <v>#DIV/0!</v>
      </c>
      <c r="O3682" s="264" t="e">
        <f>O3680/'Summary (banks)'!$O$97</f>
        <v>#DIV/0!</v>
      </c>
      <c r="P3682" s="264" t="e">
        <f>P3680/'Summary (banks)'!$P$97</f>
        <v>#DIV/0!</v>
      </c>
      <c r="Q3682" s="264" t="e">
        <f>Q3680/'Summary (banks)'!$Q$97</f>
        <v>#DIV/0!</v>
      </c>
      <c r="R3682" s="264" t="e">
        <f>R3680/'Summary (banks)'!$R$97</f>
        <v>#DIV/0!</v>
      </c>
      <c r="S3682" s="264" t="e">
        <f>S3680/'Summary (banks)'!$S$97</f>
        <v>#DIV/0!</v>
      </c>
      <c r="T3682" s="264" t="e">
        <f>T3680/'Summary (banks)'!$T$97</f>
        <v>#DIV/0!</v>
      </c>
      <c r="U3682" s="264" t="e">
        <f>U3680/'Summary (banks)'!$U$97</f>
        <v>#DIV/0!</v>
      </c>
      <c r="V3682" s="264" t="e">
        <f>V3680/'Summary (banks)'!$V$97</f>
        <v>#DIV/0!</v>
      </c>
      <c r="W3682" s="264" t="e">
        <f>W3680/'Summary (banks)'!$W$97</f>
        <v>#DIV/0!</v>
      </c>
      <c r="X3682" s="264" t="e">
        <f>X3680/'Summary (banks)'!$X$97</f>
        <v>#DIV/0!</v>
      </c>
      <c r="Y3682" s="264"/>
      <c r="Z3682" s="399"/>
    </row>
    <row r="3683" spans="1:26" s="230" customFormat="1" x14ac:dyDescent="0.25">
      <c r="A3683" s="690"/>
      <c r="B3683" s="688"/>
      <c r="C3683" s="385" t="s">
        <v>447</v>
      </c>
      <c r="D3683" s="230">
        <f>D3680/'Summary (banks)'!$D$105</f>
        <v>0.920715083130484</v>
      </c>
      <c r="E3683" s="230" t="e">
        <f>E3680/'Summary (banks)'!$E$99</f>
        <v>#DIV/0!</v>
      </c>
      <c r="F3683" s="230">
        <f>F3680/'Summary (banks)'!$F$99</f>
        <v>0.82112143102855173</v>
      </c>
      <c r="G3683" s="230" t="e">
        <f>G3680/'Summary (banks)'!$G$99</f>
        <v>#DIV/0!</v>
      </c>
      <c r="H3683" s="230" t="e">
        <f>H3680/'Summary (banks)'!$H$99</f>
        <v>#DIV/0!</v>
      </c>
      <c r="I3683" s="230">
        <f>I3680/'Summary (banks)'!$I$99</f>
        <v>0.60647129052717985</v>
      </c>
      <c r="J3683" s="230" t="e">
        <f>J3680/'Summary (banks)'!$J$99</f>
        <v>#DIV/0!</v>
      </c>
      <c r="K3683" s="230" t="e">
        <f>K3680/'Summary (banks)'!$K$99</f>
        <v>#DIV/0!</v>
      </c>
      <c r="L3683" s="230" t="e">
        <f>L3680/'Summary (banks)'!$L$99</f>
        <v>#DIV/0!</v>
      </c>
      <c r="M3683" s="230" t="e">
        <f>M3680/'Summary (banks)'!$M$99</f>
        <v>#DIV/0!</v>
      </c>
      <c r="N3683" s="230" t="e">
        <f>N3680/'Summary (banks)'!$N$99</f>
        <v>#DIV/0!</v>
      </c>
      <c r="O3683" s="230" t="e">
        <f>O3680/'Summary (banks)'!$O$99</f>
        <v>#DIV/0!</v>
      </c>
      <c r="P3683" s="230" t="e">
        <f>P3680/'Summary (banks)'!$P$99</f>
        <v>#DIV/0!</v>
      </c>
      <c r="Q3683" s="230" t="e">
        <f>Q3680/'Summary (banks)'!$Q$99</f>
        <v>#DIV/0!</v>
      </c>
      <c r="R3683" s="230" t="e">
        <f>R3680/'Summary (banks)'!$R$99</f>
        <v>#DIV/0!</v>
      </c>
      <c r="S3683" s="230" t="e">
        <f>S3680/'Summary (banks)'!$S$99</f>
        <v>#DIV/0!</v>
      </c>
      <c r="T3683" s="230" t="e">
        <f>T3680/'Summary (banks)'!$T$99</f>
        <v>#DIV/0!</v>
      </c>
      <c r="U3683" s="230" t="e">
        <f>U3680/'Summary (banks)'!$U$99</f>
        <v>#DIV/0!</v>
      </c>
      <c r="V3683" s="230" t="e">
        <f>V3680/'Summary (banks)'!$V$99</f>
        <v>#DIV/0!</v>
      </c>
      <c r="W3683" s="230" t="e">
        <f>W3680/'Summary (banks)'!$W$99</f>
        <v>#DIV/0!</v>
      </c>
      <c r="X3683" s="230" t="e">
        <f>X3680/'Summary (banks)'!$X$99</f>
        <v>#DIV/0!</v>
      </c>
      <c r="Z3683" s="399"/>
    </row>
    <row r="3684" spans="1:26" s="51" customFormat="1" x14ac:dyDescent="0.25">
      <c r="A3684" s="422"/>
      <c r="B3684" s="423"/>
      <c r="C3684" s="424"/>
      <c r="D3684" s="425"/>
      <c r="E3684" s="426"/>
      <c r="F3684" s="426"/>
      <c r="G3684" s="426"/>
      <c r="H3684" s="426"/>
      <c r="I3684" s="426"/>
      <c r="J3684" s="426"/>
      <c r="K3684" s="426"/>
      <c r="L3684" s="426"/>
      <c r="M3684" s="426"/>
      <c r="N3684" s="426"/>
      <c r="O3684" s="426"/>
      <c r="P3684" s="426"/>
      <c r="Q3684" s="426"/>
      <c r="R3684" s="426"/>
      <c r="S3684" s="426"/>
      <c r="T3684" s="426"/>
      <c r="U3684" s="426"/>
      <c r="V3684" s="426"/>
      <c r="W3684" s="426"/>
      <c r="X3684" s="426"/>
      <c r="Y3684" s="97"/>
      <c r="Z3684" s="97"/>
    </row>
    <row r="3685" spans="1:26" s="51" customFormat="1" ht="15.75" thickBot="1" x14ac:dyDescent="0.3">
      <c r="A3685" s="422"/>
      <c r="B3685" s="423"/>
      <c r="C3685" s="424"/>
      <c r="D3685" s="425"/>
      <c r="E3685" s="426"/>
      <c r="F3685" s="426"/>
      <c r="G3685" s="426"/>
      <c r="H3685" s="426"/>
      <c r="I3685" s="426"/>
      <c r="J3685" s="426"/>
      <c r="K3685" s="426"/>
      <c r="L3685" s="426"/>
      <c r="M3685" s="426"/>
      <c r="N3685" s="426"/>
      <c r="O3685" s="426"/>
      <c r="P3685" s="426"/>
      <c r="Q3685" s="426"/>
      <c r="R3685" s="426"/>
      <c r="S3685" s="426"/>
      <c r="T3685" s="426"/>
      <c r="U3685" s="426"/>
      <c r="V3685" s="426"/>
      <c r="W3685" s="426"/>
      <c r="X3685" s="426"/>
      <c r="Y3685" s="97"/>
      <c r="Z3685" s="97"/>
    </row>
    <row r="3686" spans="1:26" s="204" customFormat="1" ht="15.75" thickBot="1" x14ac:dyDescent="0.3">
      <c r="A3686" s="682" t="s">
        <v>41</v>
      </c>
      <c r="B3686" s="684" t="s">
        <v>331</v>
      </c>
      <c r="C3686" s="188" t="s">
        <v>2</v>
      </c>
      <c r="D3686" s="203">
        <f>SUM(E3686:X3686)</f>
        <v>269.54599999999999</v>
      </c>
      <c r="E3686" s="203"/>
      <c r="F3686" s="203"/>
      <c r="G3686" s="203"/>
      <c r="H3686" s="203"/>
      <c r="I3686" s="203"/>
      <c r="J3686" s="188">
        <f>'BNP Paribas'!C66</f>
        <v>131</v>
      </c>
      <c r="K3686" s="188">
        <f>'Crédit Agricole'!C44</f>
        <v>114</v>
      </c>
      <c r="L3686" s="188">
        <f>'Société Générale'!C81</f>
        <v>0</v>
      </c>
      <c r="M3686" s="188"/>
      <c r="N3686" s="188"/>
      <c r="O3686" s="188">
        <f>'Deutsche Bank'!C60</f>
        <v>10</v>
      </c>
      <c r="P3686" s="188"/>
      <c r="Q3686" s="188"/>
      <c r="R3686" s="188">
        <f>ING!E39</f>
        <v>46</v>
      </c>
      <c r="S3686" s="188"/>
      <c r="T3686" s="188">
        <f>Unicredit!D191</f>
        <v>-40.143000000000001</v>
      </c>
      <c r="U3686" s="188">
        <f>'Intesa Sao'!D87</f>
        <v>8.6890000000000001</v>
      </c>
      <c r="V3686" s="188"/>
      <c r="W3686" s="188"/>
      <c r="X3686" s="188"/>
      <c r="Y3686" s="188"/>
      <c r="Z3686" s="404"/>
    </row>
    <row r="3687" spans="1:26" s="23" customFormat="1" x14ac:dyDescent="0.25">
      <c r="A3687" s="683"/>
      <c r="B3687" s="685"/>
      <c r="C3687" s="189" t="s">
        <v>333</v>
      </c>
      <c r="D3687" s="230">
        <f>D3686/'Summary (banks)'!$D$3</f>
        <v>5.5188759085288467E-4</v>
      </c>
      <c r="E3687" s="230">
        <f>E3686/'Summary (banks)'!$E$3</f>
        <v>0</v>
      </c>
      <c r="F3687" s="230">
        <f>F3686/'Summary (banks)'!$F$3</f>
        <v>0</v>
      </c>
      <c r="G3687" s="230">
        <f>G3686/'Summary (banks)'!$G$3</f>
        <v>0</v>
      </c>
      <c r="H3687" s="230">
        <f>H3686/'Summary (banks)'!$H$3</f>
        <v>0</v>
      </c>
      <c r="I3687" s="230">
        <f>I3686/'Summary (banks)'!$I$3</f>
        <v>0</v>
      </c>
      <c r="J3687" s="230">
        <f>J3686/'Summary (banks)'!$J$3</f>
        <v>3.0509106153057898E-3</v>
      </c>
      <c r="K3687" s="230">
        <f>K3686/'Summary (banks)'!$K$3</f>
        <v>3.5156972799605256E-3</v>
      </c>
      <c r="L3687" s="230">
        <f>L3686/'Summary (banks)'!$L$3</f>
        <v>0</v>
      </c>
      <c r="M3687" s="230">
        <f>M3686/'Summary (banks)'!$M$3</f>
        <v>0</v>
      </c>
      <c r="N3687" s="230">
        <f>N3686/'Summary (banks)'!$N$3</f>
        <v>0</v>
      </c>
      <c r="O3687" s="230">
        <f>O3686/'Summary (banks)'!$O$3</f>
        <v>2.8837558035585544E-4</v>
      </c>
      <c r="P3687" s="230">
        <f>P3686/'Summary (banks)'!$P$3</f>
        <v>0</v>
      </c>
      <c r="Q3687" s="230">
        <f>Q3686/'Summary (banks)'!$Q$3</f>
        <v>0</v>
      </c>
      <c r="R3687" s="230">
        <f>R3686/'Summary (banks)'!$R$3</f>
        <v>2.6947861745752781E-3</v>
      </c>
      <c r="S3687" s="230">
        <f>S3686/'Summary (banks)'!$S$3</f>
        <v>0</v>
      </c>
      <c r="T3687" s="230">
        <f>T3686/'Summary (banks)'!$T$3</f>
        <v>-1.8822801026727228E-3</v>
      </c>
      <c r="U3687" s="230">
        <f>U3686/'Summary (banks)'!$U$3</f>
        <v>3.6733243221545592E-4</v>
      </c>
      <c r="V3687" s="230">
        <f>V3686/'Summary (banks)'!$V$3</f>
        <v>0</v>
      </c>
      <c r="W3687" s="230">
        <f>W3686/'Summary (banks)'!$W$3</f>
        <v>0</v>
      </c>
      <c r="X3687" s="230">
        <f>X3686/'Summary (banks)'!$X$3</f>
        <v>0</v>
      </c>
      <c r="Y3687" s="204"/>
      <c r="Z3687" s="397"/>
    </row>
    <row r="3688" spans="1:26" s="360" customFormat="1" ht="15.75" thickBot="1" x14ac:dyDescent="0.3">
      <c r="A3688" s="683"/>
      <c r="B3688" s="685"/>
      <c r="C3688" s="359" t="s">
        <v>334</v>
      </c>
      <c r="D3688" s="264">
        <f>D3686/'Summary (banks)'!$D$7</f>
        <v>1.0514391588239147E-3</v>
      </c>
      <c r="E3688" s="264">
        <f>E3686/'Summary (banks)'!$E$7</f>
        <v>0</v>
      </c>
      <c r="F3688" s="264">
        <f>F3686/'Summary (banks)'!$F$7</f>
        <v>0</v>
      </c>
      <c r="G3688" s="264">
        <f>G3686/'Summary (banks)'!$G$7</f>
        <v>0</v>
      </c>
      <c r="H3688" s="264">
        <f>H3686/'Summary (banks)'!$H$7</f>
        <v>0</v>
      </c>
      <c r="I3688" s="264">
        <f>I3686/'Summary (banks)'!$I$7</f>
        <v>0</v>
      </c>
      <c r="J3688" s="264">
        <f>J3686/'Summary (banks)'!$J$7</f>
        <v>4.5751405720671949E-3</v>
      </c>
      <c r="K3688" s="264">
        <f>K3686/'Summary (banks)'!$K$7</f>
        <v>1.2865365082947748E-2</v>
      </c>
      <c r="L3688" s="264">
        <f>L3686/'Summary (banks)'!$L$7</f>
        <v>0</v>
      </c>
      <c r="M3688" s="264">
        <f>M3686/'Summary (banks)'!$M$7</f>
        <v>0</v>
      </c>
      <c r="N3688" s="264">
        <f>N3686/'Summary (banks)'!$N$7</f>
        <v>0</v>
      </c>
      <c r="O3688" s="264">
        <f>O3686/'Summary (banks)'!$O$7</f>
        <v>4.1378739603591672E-4</v>
      </c>
      <c r="P3688" s="264">
        <f>P3686/'Summary (banks)'!$P$7</f>
        <v>0</v>
      </c>
      <c r="Q3688" s="264">
        <f>Q3686/'Summary (banks)'!$Q$7</f>
        <v>0</v>
      </c>
      <c r="R3688" s="264">
        <f>R3686/'Summary (banks)'!$R$7</f>
        <v>3.9451114922813037E-3</v>
      </c>
      <c r="S3688" s="264">
        <f>S3686/'Summary (banks)'!$S$7</f>
        <v>0</v>
      </c>
      <c r="T3688" s="264">
        <f>T3686/'Summary (banks)'!$T$7</f>
        <v>-3.3245328962128429E-3</v>
      </c>
      <c r="U3688" s="264">
        <f>U3686/'Summary (banks)'!$U$7</f>
        <v>2.0061067468586033E-3</v>
      </c>
      <c r="V3688" s="264">
        <f>V3686/'Summary (banks)'!$V$7</f>
        <v>0</v>
      </c>
      <c r="W3688" s="264">
        <f>W3686/'Summary (banks)'!$W$7</f>
        <v>0</v>
      </c>
      <c r="X3688" s="264">
        <f>X3686/'Summary (banks)'!$X$7</f>
        <v>0</v>
      </c>
      <c r="Z3688" s="397"/>
    </row>
    <row r="3689" spans="1:26" s="204" customFormat="1" ht="15.75" thickBot="1" x14ac:dyDescent="0.3">
      <c r="A3689" s="683"/>
      <c r="B3689" s="685"/>
      <c r="C3689" s="188" t="s">
        <v>6</v>
      </c>
      <c r="D3689" s="203">
        <f>SUM(E3689:X3689)</f>
        <v>-458.85599999999999</v>
      </c>
      <c r="E3689" s="203"/>
      <c r="F3689" s="203"/>
      <c r="G3689" s="203"/>
      <c r="H3689" s="203"/>
      <c r="I3689" s="203"/>
      <c r="J3689" s="188">
        <f>'BNP Paribas'!E66</f>
        <v>-18</v>
      </c>
      <c r="K3689" s="188">
        <f>'Crédit Agricole'!E44</f>
        <v>19</v>
      </c>
      <c r="L3689" s="188">
        <f>'Société Générale'!E81</f>
        <v>6</v>
      </c>
      <c r="M3689" s="188"/>
      <c r="N3689" s="188"/>
      <c r="O3689" s="188">
        <f>'Deutsche Bank'!E60</f>
        <v>7</v>
      </c>
      <c r="P3689" s="188"/>
      <c r="Q3689" s="188"/>
      <c r="R3689" s="188">
        <f>ING!G39</f>
        <v>27</v>
      </c>
      <c r="S3689" s="188"/>
      <c r="T3689" s="188">
        <f>Unicredit!F191</f>
        <v>-447.71100000000001</v>
      </c>
      <c r="U3689" s="188">
        <f>'Intesa Sao'!F87</f>
        <v>-52.145000000000003</v>
      </c>
      <c r="V3689" s="188"/>
      <c r="W3689" s="188"/>
      <c r="X3689" s="188"/>
      <c r="Y3689" s="188"/>
      <c r="Z3689" s="404"/>
    </row>
    <row r="3690" spans="1:26" s="23" customFormat="1" x14ac:dyDescent="0.25">
      <c r="A3690" s="683"/>
      <c r="B3690" s="685"/>
      <c r="C3690" s="189" t="s">
        <v>335</v>
      </c>
      <c r="D3690" s="230">
        <f>D3689/'Summary (banks)'!$D$29</f>
        <v>-4.8649481998568464E-3</v>
      </c>
      <c r="E3690" s="230">
        <f>E3689/'Summary (banks)'!$E$29</f>
        <v>0</v>
      </c>
      <c r="F3690" s="230">
        <f>F3689/'Summary (banks)'!$F$29</f>
        <v>0</v>
      </c>
      <c r="G3690" s="230">
        <f>G3689/'Summary (banks)'!$G$29</f>
        <v>0</v>
      </c>
      <c r="H3690" s="230">
        <f>H3689/'Summary (banks)'!$H$29</f>
        <v>0</v>
      </c>
      <c r="I3690" s="230">
        <f>I3689/'Summary (banks)'!$I$29</f>
        <v>0</v>
      </c>
      <c r="J3690" s="230">
        <f>J3689/'Summary (banks)'!$J$29</f>
        <v>-1.8386108273748722E-3</v>
      </c>
      <c r="K3690" s="230">
        <f>K3689/'Summary (banks)'!$K$29</f>
        <v>2.1488351051798236E-3</v>
      </c>
      <c r="L3690" s="230">
        <f>L3689/'Summary (banks)'!$L$29</f>
        <v>9.8183603338242512E-4</v>
      </c>
      <c r="M3690" s="230">
        <f>M3689/'Summary (banks)'!$M$29</f>
        <v>0</v>
      </c>
      <c r="N3690" s="230">
        <f>N3689/'Summary (banks)'!$N$29</f>
        <v>0</v>
      </c>
      <c r="O3690" s="230">
        <f>O3689/'Summary (banks)'!$O$29</f>
        <v>-1.4005602240896359E-3</v>
      </c>
      <c r="P3690" s="230">
        <f>P3689/'Summary (banks)'!$P$29</f>
        <v>0</v>
      </c>
      <c r="Q3690" s="230">
        <f>Q3689/'Summary (banks)'!$Q$29</f>
        <v>0</v>
      </c>
      <c r="R3690" s="230">
        <f>R3689/'Summary (banks)'!$R$29</f>
        <v>4.2095416276894298E-3</v>
      </c>
      <c r="S3690" s="230">
        <f>S3689/'Summary (banks)'!$S$29</f>
        <v>0</v>
      </c>
      <c r="T3690" s="230">
        <f>T3689/'Summary (banks)'!$T$29</f>
        <v>-0.21023322777320735</v>
      </c>
      <c r="U3690" s="230">
        <f>U3689/'Summary (banks)'!$U$29</f>
        <v>-6.6218042445073122E-3</v>
      </c>
      <c r="V3690" s="230">
        <f>V3689/'Summary (banks)'!$V$29</f>
        <v>0</v>
      </c>
      <c r="W3690" s="230">
        <f>W3689/'Summary (banks)'!$W$29</f>
        <v>0</v>
      </c>
      <c r="X3690" s="230">
        <f>X3689/'Summary (banks)'!$X$29</f>
        <v>0</v>
      </c>
      <c r="Y3690" s="204"/>
      <c r="Z3690" s="397"/>
    </row>
    <row r="3691" spans="1:26" s="360" customFormat="1" ht="15.75" thickBot="1" x14ac:dyDescent="0.3">
      <c r="A3691" s="683"/>
      <c r="B3691" s="685"/>
      <c r="C3691" s="359" t="s">
        <v>336</v>
      </c>
      <c r="D3691" s="264">
        <f>D3689/'Summary (banks)'!$D$33</f>
        <v>-6.7792131749185892E-3</v>
      </c>
      <c r="E3691" s="264">
        <f>E3689/'Summary (banks)'!$E$33</f>
        <v>0</v>
      </c>
      <c r="F3691" s="264">
        <f>F3689/'Summary (banks)'!$F$33</f>
        <v>0</v>
      </c>
      <c r="G3691" s="264">
        <f>G3689/'Summary (banks)'!$G$33</f>
        <v>0</v>
      </c>
      <c r="H3691" s="264">
        <f>H3689/'Summary (banks)'!$H$33</f>
        <v>0</v>
      </c>
      <c r="I3691" s="264">
        <f>I3689/'Summary (banks)'!$I$33</f>
        <v>0</v>
      </c>
      <c r="J3691" s="264">
        <f>J3689/'Summary (banks)'!$J$33</f>
        <v>-2.2944550669216062E-3</v>
      </c>
      <c r="K3691" s="264">
        <f>K3689/'Summary (banks)'!$K$33</f>
        <v>7.6030412164865948E-3</v>
      </c>
      <c r="L3691" s="264">
        <f>L3689/'Summary (banks)'!$L$33</f>
        <v>1.3458950201884253E-3</v>
      </c>
      <c r="M3691" s="264">
        <f>M3689/'Summary (banks)'!$M$33</f>
        <v>0</v>
      </c>
      <c r="N3691" s="264">
        <f>N3689/'Summary (banks)'!$N$33</f>
        <v>0</v>
      </c>
      <c r="O3691" s="264">
        <f>O3689/'Summary (banks)'!$O$33</f>
        <v>-9.3209054593874838E-3</v>
      </c>
      <c r="P3691" s="264">
        <f>P3689/'Summary (banks)'!$P$33</f>
        <v>0</v>
      </c>
      <c r="Q3691" s="264">
        <f>Q3689/'Summary (banks)'!$Q$33</f>
        <v>0</v>
      </c>
      <c r="R3691" s="264">
        <f>R3689/'Summary (banks)'!$R$33</f>
        <v>5.0420168067226894E-3</v>
      </c>
      <c r="S3691" s="264">
        <f>S3689/'Summary (banks)'!$S$33</f>
        <v>0</v>
      </c>
      <c r="T3691" s="264">
        <f>T3689/'Summary (banks)'!$T$33</f>
        <v>-0.15964352266868068</v>
      </c>
      <c r="U3691" s="264">
        <f>U3689/'Summary (banks)'!$U$33</f>
        <v>-2.7257278495734862E-2</v>
      </c>
      <c r="V3691" s="264">
        <f>V3689/'Summary (banks)'!$V$33</f>
        <v>0</v>
      </c>
      <c r="W3691" s="264">
        <f>W3689/'Summary (banks)'!$W$33</f>
        <v>0</v>
      </c>
      <c r="X3691" s="264">
        <f>X3689/'Summary (banks)'!$X$33</f>
        <v>0</v>
      </c>
      <c r="Z3691" s="397"/>
    </row>
    <row r="3692" spans="1:26" s="204" customFormat="1" ht="15.75" thickBot="1" x14ac:dyDescent="0.3">
      <c r="A3692" s="683"/>
      <c r="B3692" s="685"/>
      <c r="C3692" s="188" t="s">
        <v>400</v>
      </c>
      <c r="D3692" s="203">
        <f>SUM(E3692:X3692)</f>
        <v>17.279</v>
      </c>
      <c r="E3692" s="203"/>
      <c r="F3692" s="203"/>
      <c r="G3692" s="203"/>
      <c r="H3692" s="203"/>
      <c r="I3692" s="203"/>
      <c r="J3692" s="188">
        <f>'BNP Paribas'!F66</f>
        <v>0</v>
      </c>
      <c r="K3692" s="188">
        <f>'Crédit Agricole'!F44</f>
        <v>4</v>
      </c>
      <c r="L3692" s="188">
        <f>'Société Générale'!F81</f>
        <v>0</v>
      </c>
      <c r="M3692" s="188"/>
      <c r="N3692" s="188"/>
      <c r="O3692" s="188">
        <f>'Deutsche Bank'!F60</f>
        <v>1</v>
      </c>
      <c r="P3692" s="188"/>
      <c r="Q3692" s="188"/>
      <c r="R3692" s="188">
        <f>ING!H39</f>
        <v>5</v>
      </c>
      <c r="S3692" s="188"/>
      <c r="T3692" s="188">
        <f>Unicredit!G191</f>
        <v>7.2889999999999997</v>
      </c>
      <c r="U3692" s="188">
        <f>'Intesa Sao'!G87</f>
        <v>-0.01</v>
      </c>
      <c r="V3692" s="188"/>
      <c r="W3692" s="188"/>
      <c r="X3692" s="188"/>
      <c r="Y3692" s="188"/>
      <c r="Z3692" s="404"/>
    </row>
    <row r="3693" spans="1:26" s="23" customFormat="1" x14ac:dyDescent="0.25">
      <c r="A3693" s="683"/>
      <c r="B3693" s="685"/>
      <c r="C3693" s="189" t="s">
        <v>401</v>
      </c>
      <c r="D3693" s="230">
        <f>D3692/'Summary (banks)'!$D$42</f>
        <v>6.1937707502669759E-4</v>
      </c>
      <c r="E3693" s="230">
        <f>E3692/'Summary (banks)'!$E$42</f>
        <v>0</v>
      </c>
      <c r="F3693" s="230">
        <f>F3692/'Summary (banks)'!$F$42</f>
        <v>0</v>
      </c>
      <c r="G3693" s="230">
        <f>G3692/'Summary (banks)'!$G$42</f>
        <v>0</v>
      </c>
      <c r="H3693" s="230">
        <f>H3692/'Summary (banks)'!$H$42</f>
        <v>0</v>
      </c>
      <c r="I3693" s="230">
        <f>I3692/'Summary (banks)'!$I$42</f>
        <v>0</v>
      </c>
      <c r="J3693" s="230">
        <f>J3692/'Summary (banks)'!$J$42</f>
        <v>0</v>
      </c>
      <c r="K3693" s="230">
        <f>K3692/'Summary (banks)'!$K$42</f>
        <v>1.3377926421404682E-3</v>
      </c>
      <c r="L3693" s="230">
        <f>L3692/'Summary (banks)'!$L$42</f>
        <v>0</v>
      </c>
      <c r="M3693" s="230">
        <f>M3692/'Summary (banks)'!$M$42</f>
        <v>0</v>
      </c>
      <c r="N3693" s="230">
        <f>N3692/'Summary (banks)'!$N$42</f>
        <v>0</v>
      </c>
      <c r="O3693" s="230">
        <f>O3692/'Summary (banks)'!$O$42</f>
        <v>1.1862396204033216E-3</v>
      </c>
      <c r="P3693" s="230">
        <f>P3692/'Summary (banks)'!$P$42</f>
        <v>0</v>
      </c>
      <c r="Q3693" s="230">
        <f>Q3692/'Summary (banks)'!$Q$42</f>
        <v>0</v>
      </c>
      <c r="R3693" s="230">
        <f>R3692/'Summary (banks)'!$R$42</f>
        <v>2.9708853238265003E-3</v>
      </c>
      <c r="S3693" s="230">
        <f>S3692/'Summary (banks)'!$S$42</f>
        <v>0</v>
      </c>
      <c r="T3693" s="230">
        <f>T3692/'Summary (banks)'!$T$42</f>
        <v>8.7383412856355008E-2</v>
      </c>
      <c r="U3693" s="230">
        <f>U3692/'Summary (banks)'!$U$42</f>
        <v>-7.1184915631637989E-6</v>
      </c>
      <c r="V3693" s="230">
        <f>V3692/'Summary (banks)'!$V$42</f>
        <v>0</v>
      </c>
      <c r="W3693" s="230">
        <f>W3692/'Summary (banks)'!$W$42</f>
        <v>0</v>
      </c>
      <c r="X3693" s="230">
        <f>X3692/'Summary (banks)'!$X$42</f>
        <v>0</v>
      </c>
      <c r="Y3693" s="204"/>
      <c r="Z3693" s="397"/>
    </row>
    <row r="3694" spans="1:26" s="360" customFormat="1" ht="15.75" thickBot="1" x14ac:dyDescent="0.3">
      <c r="A3694" s="683"/>
      <c r="B3694" s="685"/>
      <c r="C3694" s="359" t="s">
        <v>402</v>
      </c>
      <c r="D3694" s="264">
        <f>D3692/'Summary (banks)'!$D$46</f>
        <v>9.2717718207216838E-4</v>
      </c>
      <c r="E3694" s="264">
        <f>E3692/'Summary (banks)'!$E$46</f>
        <v>0</v>
      </c>
      <c r="F3694" s="264">
        <f>F3692/'Summary (banks)'!$F$46</f>
        <v>0</v>
      </c>
      <c r="G3694" s="264">
        <f>G3692/'Summary (banks)'!$G$46</f>
        <v>0</v>
      </c>
      <c r="H3694" s="264">
        <f>H3692/'Summary (banks)'!$H$46</f>
        <v>0</v>
      </c>
      <c r="I3694" s="264">
        <f>I3692/'Summary (banks)'!$I$46</f>
        <v>0</v>
      </c>
      <c r="J3694" s="264">
        <f>J3692/'Summary (banks)'!$J$46</f>
        <v>0</v>
      </c>
      <c r="K3694" s="264">
        <f>K3692/'Summary (banks)'!$K$46</f>
        <v>5.6577086280056579E-3</v>
      </c>
      <c r="L3694" s="264">
        <f>L3692/'Summary (banks)'!$L$46</f>
        <v>0</v>
      </c>
      <c r="M3694" s="264">
        <f>M3692/'Summary (banks)'!$M$46</f>
        <v>0</v>
      </c>
      <c r="N3694" s="264">
        <f>N3692/'Summary (banks)'!$N$46</f>
        <v>0</v>
      </c>
      <c r="O3694" s="264">
        <f>O3692/'Summary (banks)'!$O$46</f>
        <v>7.993605115907274E-4</v>
      </c>
      <c r="P3694" s="264">
        <f>P3692/'Summary (banks)'!$P$46</f>
        <v>0</v>
      </c>
      <c r="Q3694" s="264">
        <f>Q3692/'Summary (banks)'!$Q$46</f>
        <v>0</v>
      </c>
      <c r="R3694" s="264">
        <f>R3692/'Summary (banks)'!$R$46</f>
        <v>3.937007874015748E-3</v>
      </c>
      <c r="S3694" s="264">
        <f>S3692/'Summary (banks)'!$S$46</f>
        <v>0</v>
      </c>
      <c r="T3694" s="264">
        <f>T3692/'Summary (banks)'!$T$46</f>
        <v>3.2460765626948357E-2</v>
      </c>
      <c r="U3694" s="264">
        <f>U3692/'Summary (banks)'!$U$46</f>
        <v>-2.7147576943019936E-5</v>
      </c>
      <c r="V3694" s="264">
        <f>V3692/'Summary (banks)'!$V$46</f>
        <v>0</v>
      </c>
      <c r="W3694" s="264">
        <f>W3692/'Summary (banks)'!$W$46</f>
        <v>0</v>
      </c>
      <c r="X3694" s="264">
        <f>X3692/'Summary (banks)'!$X$46</f>
        <v>0</v>
      </c>
      <c r="Z3694" s="397"/>
    </row>
    <row r="3695" spans="1:26" s="204" customFormat="1" ht="15.75" thickBot="1" x14ac:dyDescent="0.3">
      <c r="A3695" s="683"/>
      <c r="B3695" s="685"/>
      <c r="C3695" s="188" t="s">
        <v>3</v>
      </c>
      <c r="D3695" s="188">
        <f>SUM(E3695:X3695)</f>
        <v>13358</v>
      </c>
      <c r="E3695" s="188"/>
      <c r="F3695" s="188"/>
      <c r="G3695" s="188"/>
      <c r="H3695" s="188"/>
      <c r="I3695" s="188"/>
      <c r="J3695" s="188">
        <f>'BNP Paribas'!D66</f>
        <v>5433</v>
      </c>
      <c r="K3695" s="188">
        <f>'Crédit Agricole'!D45</f>
        <v>87</v>
      </c>
      <c r="L3695" s="188">
        <f>'Société Générale'!D81</f>
        <v>0</v>
      </c>
      <c r="M3695" s="188"/>
      <c r="N3695" s="188"/>
      <c r="O3695" s="188">
        <f>'Deutsche Bank'!D60</f>
        <v>25</v>
      </c>
      <c r="P3695" s="188"/>
      <c r="Q3695" s="188"/>
      <c r="R3695" s="188">
        <f>ING!F39</f>
        <v>120</v>
      </c>
      <c r="S3695" s="188"/>
      <c r="T3695" s="188">
        <f>Unicredit!E191</f>
        <v>5434</v>
      </c>
      <c r="U3695" s="188">
        <f>'Intesa Sao'!E87</f>
        <v>2259</v>
      </c>
      <c r="V3695" s="188"/>
      <c r="W3695" s="188"/>
      <c r="X3695" s="188"/>
      <c r="Y3695" s="188"/>
      <c r="Z3695" s="404"/>
    </row>
    <row r="3696" spans="1:26" s="23" customFormat="1" x14ac:dyDescent="0.25">
      <c r="A3696" s="683"/>
      <c r="B3696" s="685"/>
      <c r="C3696" s="189" t="s">
        <v>337</v>
      </c>
      <c r="D3696" s="230">
        <f>D3695/'Summary (banks)'!$D$16</f>
        <v>6.3681878553442147E-3</v>
      </c>
      <c r="E3696" s="230">
        <f>E3695/'Summary (banks)'!$E$16</f>
        <v>0</v>
      </c>
      <c r="F3696" s="230">
        <f>F3695/'Summary (banks)'!$F$16</f>
        <v>0</v>
      </c>
      <c r="G3696" s="230">
        <f>G3695/'Summary (banks)'!$G$16</f>
        <v>0</v>
      </c>
      <c r="H3696" s="230">
        <f>H3695/'Summary (banks)'!$H$16</f>
        <v>0</v>
      </c>
      <c r="I3696" s="230">
        <f>I3695/'Summary (banks)'!$I$16</f>
        <v>0</v>
      </c>
      <c r="J3696" s="230">
        <f>J3695/'Summary (banks)'!$J$16</f>
        <v>2.992547548622701E-2</v>
      </c>
      <c r="K3696" s="230">
        <f>K3695/'Summary (banks)'!$K$16</f>
        <v>6.2950421116610231E-4</v>
      </c>
      <c r="L3696" s="230">
        <f>L3695/'Summary (banks)'!$L$16</f>
        <v>0</v>
      </c>
      <c r="M3696" s="230">
        <f>M3695/'Summary (banks)'!$M$16</f>
        <v>0</v>
      </c>
      <c r="N3696" s="230">
        <f>N3695/'Summary (banks)'!$N$16</f>
        <v>0</v>
      </c>
      <c r="O3696" s="230">
        <f>O3695/'Summary (banks)'!$O$16</f>
        <v>2.4726769200336283E-4</v>
      </c>
      <c r="P3696" s="230">
        <f>P3695/'Summary (banks)'!$P$16</f>
        <v>0</v>
      </c>
      <c r="Q3696" s="230">
        <f>Q3695/'Summary (banks)'!$Q$16</f>
        <v>0</v>
      </c>
      <c r="R3696" s="230">
        <f>R3695/'Summary (banks)'!$R$16</f>
        <v>2.276176024279211E-3</v>
      </c>
      <c r="S3696" s="230">
        <f>S3695/'Summary (banks)'!$S$16</f>
        <v>0</v>
      </c>
      <c r="T3696" s="230">
        <f>T3695/'Summary (banks)'!$T$16</f>
        <v>4.5007661407214149E-2</v>
      </c>
      <c r="U3696" s="230">
        <f>U3695/'Summary (banks)'!$U$16</f>
        <v>2.555400957002749E-2</v>
      </c>
      <c r="V3696" s="230">
        <f>V3695/'Summary (banks)'!$V$16</f>
        <v>0</v>
      </c>
      <c r="W3696" s="230">
        <f>W3695/'Summary (banks)'!$W$16</f>
        <v>0</v>
      </c>
      <c r="X3696" s="230">
        <f>X3695/'Summary (banks)'!$X$16</f>
        <v>0</v>
      </c>
      <c r="Y3696" s="204"/>
      <c r="Z3696" s="397"/>
    </row>
    <row r="3697" spans="1:26" s="365" customFormat="1" ht="15.75" thickBot="1" x14ac:dyDescent="0.3">
      <c r="A3697" s="683"/>
      <c r="B3697" s="685"/>
      <c r="C3697" s="359" t="s">
        <v>338</v>
      </c>
      <c r="D3697" s="264">
        <f>D3695/'Summary (banks)'!$D$20</f>
        <v>1.1395189929784543E-2</v>
      </c>
      <c r="E3697" s="264">
        <f>E3695/'Summary (banks)'!$E$20</f>
        <v>0</v>
      </c>
      <c r="F3697" s="264">
        <f>F3695/'Summary (banks)'!$F$20</f>
        <v>0</v>
      </c>
      <c r="G3697" s="264">
        <f>G3695/'Summary (banks)'!$G$20</f>
        <v>0</v>
      </c>
      <c r="H3697" s="264">
        <f>H3695/'Summary (banks)'!$H$20</f>
        <v>0</v>
      </c>
      <c r="I3697" s="264">
        <f>I3695/'Summary (banks)'!$I$20</f>
        <v>0</v>
      </c>
      <c r="J3697" s="264">
        <f>J3695/'Summary (banks)'!$J$20</f>
        <v>4.3614032271012279E-2</v>
      </c>
      <c r="K3697" s="264">
        <f>K3695/'Summary (banks)'!$K$20</f>
        <v>2.5278940027894004E-3</v>
      </c>
      <c r="L3697" s="264">
        <f>L3695/'Summary (banks)'!$L$20</f>
        <v>0</v>
      </c>
      <c r="M3697" s="264">
        <f>M3695/'Summary (banks)'!$M$20</f>
        <v>0</v>
      </c>
      <c r="N3697" s="264">
        <f>N3695/'Summary (banks)'!$N$20</f>
        <v>0</v>
      </c>
      <c r="O3697" s="264">
        <f>O3695/'Summary (banks)'!$O$20</f>
        <v>4.5168750451687504E-4</v>
      </c>
      <c r="P3697" s="264">
        <f>P3695/'Summary (banks)'!$P$20</f>
        <v>0</v>
      </c>
      <c r="Q3697" s="264">
        <f>Q3695/'Summary (banks)'!$Q$20</f>
        <v>0</v>
      </c>
      <c r="R3697" s="264">
        <f>R3695/'Summary (banks)'!$R$20</f>
        <v>3.1467981328997746E-3</v>
      </c>
      <c r="S3697" s="264">
        <f>S3695/'Summary (banks)'!$S$20</f>
        <v>0</v>
      </c>
      <c r="T3697" s="264">
        <f>T3695/'Summary (banks)'!$T$20</f>
        <v>7.4571154110059004E-2</v>
      </c>
      <c r="U3697" s="264">
        <f>U3695/'Summary (banks)'!$U$20</f>
        <v>8.3179910155386991E-2</v>
      </c>
      <c r="V3697" s="264">
        <f>V3695/'Summary (banks)'!$V$20</f>
        <v>0</v>
      </c>
      <c r="W3697" s="264">
        <f>W3695/'Summary (banks)'!$W$20</f>
        <v>0</v>
      </c>
      <c r="X3697" s="264">
        <f>X3695/'Summary (banks)'!$X$20</f>
        <v>0</v>
      </c>
      <c r="Y3697" s="360"/>
      <c r="Z3697" s="397"/>
    </row>
    <row r="3698" spans="1:26" s="230" customFormat="1" ht="15" customHeight="1" thickTop="1" thickBot="1" x14ac:dyDescent="0.3">
      <c r="A3698" s="683"/>
      <c r="B3698" s="685"/>
      <c r="C3698" s="190" t="s">
        <v>405</v>
      </c>
      <c r="D3698" s="188"/>
      <c r="E3698" s="190"/>
      <c r="F3698" s="190"/>
      <c r="G3698" s="190"/>
      <c r="H3698" s="188"/>
      <c r="I3698" s="188"/>
      <c r="J3698" s="190"/>
      <c r="K3698" s="190"/>
      <c r="L3698" s="190"/>
      <c r="M3698" s="190"/>
      <c r="N3698" s="190"/>
      <c r="O3698" s="190"/>
      <c r="P3698" s="188"/>
      <c r="Q3698" s="188"/>
      <c r="R3698" s="190"/>
      <c r="S3698" s="190"/>
      <c r="T3698" s="188"/>
      <c r="U3698" s="188"/>
      <c r="V3698" s="188"/>
      <c r="W3698" s="188"/>
      <c r="X3698" s="188"/>
      <c r="Y3698" s="190"/>
      <c r="Z3698" s="405"/>
    </row>
    <row r="3699" spans="1:26" s="204" customFormat="1" ht="15.75" thickBot="1" x14ac:dyDescent="0.3">
      <c r="A3699" s="683"/>
      <c r="B3699" s="686"/>
      <c r="C3699" s="191" t="s">
        <v>406</v>
      </c>
      <c r="D3699" s="192"/>
      <c r="E3699" s="192"/>
      <c r="F3699" s="192"/>
      <c r="G3699" s="192"/>
      <c r="H3699" s="192"/>
      <c r="I3699" s="192"/>
      <c r="J3699" s="192"/>
      <c r="K3699" s="192"/>
      <c r="L3699" s="192"/>
      <c r="M3699" s="192"/>
      <c r="N3699" s="192"/>
      <c r="O3699" s="192"/>
      <c r="P3699" s="192"/>
      <c r="Q3699" s="192"/>
      <c r="R3699" s="192"/>
      <c r="S3699" s="192"/>
      <c r="T3699" s="192"/>
      <c r="U3699" s="192"/>
      <c r="V3699" s="192"/>
      <c r="W3699" s="192"/>
      <c r="X3699" s="192"/>
      <c r="Y3699" s="192"/>
      <c r="Z3699" s="398"/>
    </row>
    <row r="3700" spans="1:26" s="23" customFormat="1" ht="16.5" thickTop="1" thickBot="1" x14ac:dyDescent="0.3">
      <c r="A3700" s="683"/>
      <c r="B3700" s="687" t="s">
        <v>82</v>
      </c>
      <c r="C3700" s="200" t="s">
        <v>91</v>
      </c>
      <c r="D3700" s="200">
        <f>D3692/D3689</f>
        <v>-3.7656694039088515E-2</v>
      </c>
      <c r="E3700" s="200" t="e">
        <f>E3692/E3689</f>
        <v>#DIV/0!</v>
      </c>
      <c r="F3700" s="200" t="e">
        <f t="shared" ref="F3700:X3700" si="294">F3692/F3689</f>
        <v>#DIV/0!</v>
      </c>
      <c r="G3700" s="200" t="e">
        <f t="shared" si="294"/>
        <v>#DIV/0!</v>
      </c>
      <c r="H3700" s="200" t="e">
        <f t="shared" si="294"/>
        <v>#DIV/0!</v>
      </c>
      <c r="I3700" s="200" t="e">
        <f t="shared" si="294"/>
        <v>#DIV/0!</v>
      </c>
      <c r="J3700" s="200">
        <f t="shared" si="294"/>
        <v>0</v>
      </c>
      <c r="K3700" s="200">
        <f t="shared" si="294"/>
        <v>0.21052631578947367</v>
      </c>
      <c r="L3700" s="200">
        <f t="shared" si="294"/>
        <v>0</v>
      </c>
      <c r="M3700" s="200" t="e">
        <f t="shared" si="294"/>
        <v>#DIV/0!</v>
      </c>
      <c r="N3700" s="200" t="e">
        <f t="shared" si="294"/>
        <v>#DIV/0!</v>
      </c>
      <c r="O3700" s="200">
        <f t="shared" si="294"/>
        <v>0.14285714285714285</v>
      </c>
      <c r="P3700" s="200" t="e">
        <f t="shared" si="294"/>
        <v>#DIV/0!</v>
      </c>
      <c r="Q3700" s="200" t="e">
        <f t="shared" si="294"/>
        <v>#DIV/0!</v>
      </c>
      <c r="R3700" s="200">
        <f t="shared" si="294"/>
        <v>0.18518518518518517</v>
      </c>
      <c r="S3700" s="200" t="e">
        <f t="shared" si="294"/>
        <v>#DIV/0!</v>
      </c>
      <c r="T3700" s="200">
        <f t="shared" si="294"/>
        <v>-1.6280591720998591E-2</v>
      </c>
      <c r="U3700" s="200">
        <f t="shared" si="294"/>
        <v>1.9177294083804773E-4</v>
      </c>
      <c r="V3700" s="200" t="e">
        <f t="shared" si="294"/>
        <v>#DIV/0!</v>
      </c>
      <c r="W3700" s="200" t="e">
        <f t="shared" si="294"/>
        <v>#DIV/0!</v>
      </c>
      <c r="X3700" s="200" t="e">
        <f t="shared" si="294"/>
        <v>#DIV/0!</v>
      </c>
      <c r="Y3700" s="200"/>
      <c r="Z3700" s="406" t="e">
        <f>MEDIAN(E3700:X3700)</f>
        <v>#DIV/0!</v>
      </c>
    </row>
    <row r="3701" spans="1:26" s="204" customFormat="1" ht="15.75" thickBot="1" x14ac:dyDescent="0.3">
      <c r="A3701" s="683"/>
      <c r="B3701" s="688"/>
      <c r="C3701" s="193" t="s">
        <v>407</v>
      </c>
      <c r="Z3701" s="397"/>
    </row>
    <row r="3702" spans="1:26" s="204" customFormat="1" ht="15.75" thickBot="1" x14ac:dyDescent="0.3">
      <c r="A3702" s="683"/>
      <c r="B3702" s="688"/>
      <c r="C3702" s="188" t="s">
        <v>497</v>
      </c>
      <c r="D3702" s="233">
        <f t="shared" ref="D3702:X3702" si="295">D3689/D3695</f>
        <v>-3.4350651295104055E-2</v>
      </c>
      <c r="E3702" s="188" t="e">
        <f t="shared" si="295"/>
        <v>#DIV/0!</v>
      </c>
      <c r="F3702" s="188" t="e">
        <f t="shared" si="295"/>
        <v>#DIV/0!</v>
      </c>
      <c r="G3702" s="188" t="e">
        <f t="shared" si="295"/>
        <v>#DIV/0!</v>
      </c>
      <c r="H3702" s="188" t="e">
        <f t="shared" si="295"/>
        <v>#DIV/0!</v>
      </c>
      <c r="I3702" s="188" t="e">
        <f t="shared" si="295"/>
        <v>#DIV/0!</v>
      </c>
      <c r="J3702" s="188">
        <f t="shared" si="295"/>
        <v>-3.3130866924351186E-3</v>
      </c>
      <c r="K3702" s="188">
        <f t="shared" si="295"/>
        <v>0.21839080459770116</v>
      </c>
      <c r="L3702" s="188" t="e">
        <f t="shared" si="295"/>
        <v>#DIV/0!</v>
      </c>
      <c r="M3702" s="188" t="e">
        <f t="shared" si="295"/>
        <v>#DIV/0!</v>
      </c>
      <c r="N3702" s="188" t="e">
        <f t="shared" si="295"/>
        <v>#DIV/0!</v>
      </c>
      <c r="O3702" s="188">
        <f t="shared" si="295"/>
        <v>0.28000000000000003</v>
      </c>
      <c r="P3702" s="188" t="e">
        <f t="shared" si="295"/>
        <v>#DIV/0!</v>
      </c>
      <c r="Q3702" s="188" t="e">
        <f t="shared" si="295"/>
        <v>#DIV/0!</v>
      </c>
      <c r="R3702" s="188">
        <f t="shared" si="295"/>
        <v>0.22500000000000001</v>
      </c>
      <c r="S3702" s="188" t="e">
        <f t="shared" si="295"/>
        <v>#DIV/0!</v>
      </c>
      <c r="T3702" s="188">
        <f t="shared" si="295"/>
        <v>-8.2390688259109321E-2</v>
      </c>
      <c r="U3702" s="188">
        <f t="shared" si="295"/>
        <v>-2.3083222664895972E-2</v>
      </c>
      <c r="V3702" s="188" t="e">
        <f t="shared" si="295"/>
        <v>#DIV/0!</v>
      </c>
      <c r="W3702" s="188" t="e">
        <f t="shared" si="295"/>
        <v>#DIV/0!</v>
      </c>
      <c r="X3702" s="188" t="e">
        <f t="shared" si="295"/>
        <v>#DIV/0!</v>
      </c>
      <c r="Y3702" s="188"/>
      <c r="Z3702" s="404"/>
    </row>
    <row r="3703" spans="1:26" s="204" customFormat="1" x14ac:dyDescent="0.25">
      <c r="A3703" s="683"/>
      <c r="B3703" s="688"/>
      <c r="C3703" s="189" t="s">
        <v>445</v>
      </c>
      <c r="D3703" s="234">
        <f>D3702/'Summary (banks)'!$D$81</f>
        <v>-0.76394545989628082</v>
      </c>
      <c r="E3703" s="230" t="e">
        <f>E3702/'Summary (banks)'!$E$81</f>
        <v>#DIV/0!</v>
      </c>
      <c r="F3703" s="230" t="e">
        <f>F3702/'Summary (banks)'!$F$81</f>
        <v>#DIV/0!</v>
      </c>
      <c r="G3703" s="230" t="e">
        <f>G3702/'Summary (banks)'!$G$81</f>
        <v>#DIV/0!</v>
      </c>
      <c r="H3703" s="230" t="e">
        <f>H3702/'Summary (banks)'!$H$81</f>
        <v>#DIV/0!</v>
      </c>
      <c r="I3703" s="230" t="e">
        <f>I3702/'Summary (banks)'!$I$81</f>
        <v>#DIV/0!</v>
      </c>
      <c r="J3703" s="230">
        <f>J3702/'Summary (banks)'!$J$81</f>
        <v>-6.1439652921173468E-2</v>
      </c>
      <c r="K3703" s="230">
        <f>K3702/'Summary (banks)'!$K$81</f>
        <v>3.4135357112215217</v>
      </c>
      <c r="L3703" s="230" t="e">
        <f>L3702/'Summary (banks)'!$L$81</f>
        <v>#DIV/0!</v>
      </c>
      <c r="M3703" s="230" t="e">
        <f>M3702/'Summary (banks)'!$M$81</f>
        <v>#DIV/0!</v>
      </c>
      <c r="N3703" s="230" t="e">
        <f>N3702/'Summary (banks)'!$N$81</f>
        <v>#DIV/0!</v>
      </c>
      <c r="O3703" s="230">
        <f>O3702/'Summary (banks)'!$O$81</f>
        <v>-5.6641456582633056</v>
      </c>
      <c r="P3703" s="230" t="e">
        <f>P3702/'Summary (banks)'!$P$81</f>
        <v>#DIV/0!</v>
      </c>
      <c r="Q3703" s="230" t="e">
        <f>Q3702/'Summary (banks)'!$Q$81</f>
        <v>#DIV/0!</v>
      </c>
      <c r="R3703" s="230">
        <f>R3702/'Summary (banks)'!$R$81</f>
        <v>1.8493919550982227</v>
      </c>
      <c r="S3703" s="230" t="e">
        <f>S3702/'Summary (banks)'!$S$81</f>
        <v>#DIV/0!</v>
      </c>
      <c r="T3703" s="230">
        <f>T3702/'Summary (banks)'!$T$81</f>
        <v>-4.6710542427674255</v>
      </c>
      <c r="U3703" s="230">
        <f>U3702/'Summary (banks)'!$U$81</f>
        <v>-0.2591297552096905</v>
      </c>
      <c r="V3703" s="230" t="e">
        <f>V3702/'Summary (banks)'!$V$81</f>
        <v>#DIV/0!</v>
      </c>
      <c r="W3703" s="230" t="e">
        <f>W3702/'Summary (banks)'!$W$81</f>
        <v>#DIV/0!</v>
      </c>
      <c r="X3703" s="230" t="e">
        <f>X3702/'Summary (banks)'!$X$81</f>
        <v>#DIV/0!</v>
      </c>
      <c r="Z3703" s="397"/>
    </row>
    <row r="3704" spans="1:26" s="364" customFormat="1" x14ac:dyDescent="0.25">
      <c r="A3704" s="683"/>
      <c r="B3704" s="688"/>
      <c r="C3704" s="359" t="s">
        <v>446</v>
      </c>
      <c r="D3704" s="363">
        <f>D3702/'Summary (banks)'!$D$84</f>
        <v>-0.59491884002733508</v>
      </c>
      <c r="E3704" s="264" t="e">
        <f>E3702/'Summary (banks)'!$E$84</f>
        <v>#DIV/0!</v>
      </c>
      <c r="F3704" s="264" t="e">
        <f>F3702/'Summary (banks)'!$F$84</f>
        <v>#DIV/0!</v>
      </c>
      <c r="G3704" s="264" t="e">
        <f>G3702/'Summary (banks)'!$G$84</f>
        <v>#DIV/0!</v>
      </c>
      <c r="H3704" s="264" t="e">
        <f>H3702/'Summary (banks)'!$H$84</f>
        <v>#DIV/0!</v>
      </c>
      <c r="I3704" s="264" t="e">
        <f>I3702/'Summary (banks)'!$I$84</f>
        <v>#DIV/0!</v>
      </c>
      <c r="J3704" s="264">
        <f>J3702/'Summary (banks)'!$J$84</f>
        <v>-5.260818473889646E-2</v>
      </c>
      <c r="K3704" s="264">
        <f>K3702/'Summary (banks)'!$K$84</f>
        <v>3.0076582357080763</v>
      </c>
      <c r="L3704" s="264" t="e">
        <f>L3702/'Summary (banks)'!$L$84</f>
        <v>#DIV/0!</v>
      </c>
      <c r="M3704" s="264" t="e">
        <f>M3702/'Summary (banks)'!$M$84</f>
        <v>#DIV/0!</v>
      </c>
      <c r="N3704" s="264" t="e">
        <f>N3702/'Summary (banks)'!$N$84</f>
        <v>#DIV/0!</v>
      </c>
      <c r="O3704" s="264">
        <f>O3702/'Summary (banks)'!$O$84</f>
        <v>-20.63573901464714</v>
      </c>
      <c r="P3704" s="264" t="e">
        <f>P3702/'Summary (banks)'!$P$84</f>
        <v>#DIV/0!</v>
      </c>
      <c r="Q3704" s="264" t="e">
        <f>Q3702/'Summary (banks)'!$Q$84</f>
        <v>#DIV/0!</v>
      </c>
      <c r="R3704" s="264">
        <f>R3702/'Summary (banks)'!$R$84</f>
        <v>1.6022689075630252</v>
      </c>
      <c r="S3704" s="264" t="e">
        <f>S3702/'Summary (banks)'!$S$84</f>
        <v>#DIV/0!</v>
      </c>
      <c r="T3704" s="264">
        <f>T3702/'Summary (banks)'!$T$84</f>
        <v>-2.1408214017053298</v>
      </c>
      <c r="U3704" s="264">
        <f>U3702/'Summary (banks)'!$U$84</f>
        <v>-0.32769064603238923</v>
      </c>
      <c r="V3704" s="264" t="e">
        <f>V3702/'Summary (banks)'!$V$84</f>
        <v>#DIV/0!</v>
      </c>
      <c r="W3704" s="264" t="e">
        <f>W3702/'Summary (banks)'!$W$84</f>
        <v>#DIV/0!</v>
      </c>
      <c r="X3704" s="264" t="e">
        <f>X3702/'Summary (banks)'!$X$84</f>
        <v>#DIV/0!</v>
      </c>
      <c r="Y3704" s="360"/>
      <c r="Z3704" s="397"/>
    </row>
    <row r="3705" spans="1:26" s="204" customFormat="1" ht="15.75" thickBot="1" x14ac:dyDescent="0.3">
      <c r="A3705" s="683"/>
      <c r="B3705" s="688"/>
      <c r="C3705" s="372" t="s">
        <v>447</v>
      </c>
      <c r="D3705" s="234">
        <f>D3702/'Summary (banks)'!$D$92</f>
        <v>-0.82244365458585544</v>
      </c>
      <c r="E3705" s="230" t="e">
        <f>E3702/'Summary (banks)'!$E$86</f>
        <v>#DIV/0!</v>
      </c>
      <c r="F3705" s="230" t="e">
        <f>F3702/'Summary (banks)'!$F$86</f>
        <v>#DIV/0!</v>
      </c>
      <c r="G3705" s="230" t="e">
        <f>G3702/'Summary (banks)'!$G$86</f>
        <v>#DIV/0!</v>
      </c>
      <c r="H3705" s="230" t="e">
        <f>H3702/'Summary (banks)'!$H$86</f>
        <v>#DIV/0!</v>
      </c>
      <c r="I3705" s="230" t="e">
        <f>I3702/'Summary (banks)'!$I$86</f>
        <v>#DIV/0!</v>
      </c>
      <c r="J3705" s="230">
        <f>J3702/'Summary (banks)'!$J$86</f>
        <v>-2.948605165307909E-2</v>
      </c>
      <c r="K3705" s="230">
        <f>K3702/'Summary (banks)'!$K$86</f>
        <v>2.5397657465803918</v>
      </c>
      <c r="L3705" s="230" t="e">
        <f>L3702/'Summary (banks)'!$L$86</f>
        <v>#DIV/0!</v>
      </c>
      <c r="M3705" s="230" t="e">
        <f>M3702/'Summary (banks)'!$M$86</f>
        <v>#DIV/0!</v>
      </c>
      <c r="N3705" s="230" t="e">
        <f>N3702/'Summary (banks)'!$N$86</f>
        <v>#DIV/0!</v>
      </c>
      <c r="O3705" s="230">
        <f>O3702/'Summary (banks)'!$O$86</f>
        <v>1.0528413284132843</v>
      </c>
      <c r="P3705" s="230" t="e">
        <f>P3702/'Summary (banks)'!$P$86</f>
        <v>#DIV/0!</v>
      </c>
      <c r="Q3705" s="230" t="e">
        <f>Q3702/'Summary (banks)'!$Q$86</f>
        <v>#DIV/0!</v>
      </c>
      <c r="R3705" s="230">
        <f>R3702/'Summary (banks)'!$R$86</f>
        <v>1.1858615099583141</v>
      </c>
      <c r="S3705" s="230" t="e">
        <f>S3702/'Summary (banks)'!$S$86</f>
        <v>#DIV/0!</v>
      </c>
      <c r="T3705" s="230">
        <f>T3702/'Summary (banks)'!$T$86</f>
        <v>-0.89450558935914692</v>
      </c>
      <c r="U3705" s="230">
        <f>U3702/'Summary (banks)'!$U$86</f>
        <v>-1.3189832061435234E-2</v>
      </c>
      <c r="V3705" s="230" t="e">
        <f>V3702/'Summary (banks)'!$V$86</f>
        <v>#DIV/0!</v>
      </c>
      <c r="W3705" s="230" t="e">
        <f>W3702/'Summary (banks)'!$W$86</f>
        <v>#DIV/0!</v>
      </c>
      <c r="X3705" s="230" t="e">
        <f>X3702/'Summary (banks)'!$X$86</f>
        <v>#DIV/0!</v>
      </c>
      <c r="Z3705" s="397"/>
    </row>
    <row r="3706" spans="1:26" s="230" customFormat="1" ht="15.75" thickBot="1" x14ac:dyDescent="0.3">
      <c r="A3706" s="683"/>
      <c r="B3706" s="688"/>
      <c r="C3706" s="201" t="s">
        <v>498</v>
      </c>
      <c r="D3706" s="201">
        <f t="shared" ref="D3706:X3706" si="296">D3689/D3686</f>
        <v>-1.70232910152627</v>
      </c>
      <c r="E3706" s="201" t="e">
        <f t="shared" si="296"/>
        <v>#DIV/0!</v>
      </c>
      <c r="F3706" s="201" t="e">
        <f t="shared" si="296"/>
        <v>#DIV/0!</v>
      </c>
      <c r="G3706" s="201" t="e">
        <f t="shared" si="296"/>
        <v>#DIV/0!</v>
      </c>
      <c r="H3706" s="201" t="e">
        <f t="shared" si="296"/>
        <v>#DIV/0!</v>
      </c>
      <c r="I3706" s="201" t="e">
        <f t="shared" si="296"/>
        <v>#DIV/0!</v>
      </c>
      <c r="J3706" s="201">
        <f t="shared" si="296"/>
        <v>-0.13740458015267176</v>
      </c>
      <c r="K3706" s="201">
        <f t="shared" si="296"/>
        <v>0.16666666666666666</v>
      </c>
      <c r="L3706" s="201" t="e">
        <f t="shared" si="296"/>
        <v>#DIV/0!</v>
      </c>
      <c r="M3706" s="201" t="e">
        <f t="shared" si="296"/>
        <v>#DIV/0!</v>
      </c>
      <c r="N3706" s="201" t="e">
        <f t="shared" si="296"/>
        <v>#DIV/0!</v>
      </c>
      <c r="O3706" s="201">
        <f t="shared" si="296"/>
        <v>0.7</v>
      </c>
      <c r="P3706" s="201" t="e">
        <f t="shared" si="296"/>
        <v>#DIV/0!</v>
      </c>
      <c r="Q3706" s="201" t="e">
        <f t="shared" si="296"/>
        <v>#DIV/0!</v>
      </c>
      <c r="R3706" s="201">
        <f t="shared" si="296"/>
        <v>0.58695652173913049</v>
      </c>
      <c r="S3706" s="201" t="e">
        <f t="shared" si="296"/>
        <v>#DIV/0!</v>
      </c>
      <c r="T3706" s="201">
        <f t="shared" si="296"/>
        <v>11.152903370450639</v>
      </c>
      <c r="U3706" s="201">
        <f t="shared" si="296"/>
        <v>-6.0012659684658765</v>
      </c>
      <c r="V3706" s="201" t="e">
        <f t="shared" si="296"/>
        <v>#DIV/0!</v>
      </c>
      <c r="W3706" s="201" t="e">
        <f t="shared" si="296"/>
        <v>#DIV/0!</v>
      </c>
      <c r="X3706" s="201" t="e">
        <f t="shared" si="296"/>
        <v>#DIV/0!</v>
      </c>
      <c r="Y3706" s="201"/>
      <c r="Z3706" s="407"/>
    </row>
    <row r="3707" spans="1:26" s="230" customFormat="1" x14ac:dyDescent="0.25">
      <c r="A3707" s="683"/>
      <c r="B3707" s="688"/>
      <c r="C3707" s="382" t="s">
        <v>445</v>
      </c>
      <c r="D3707" s="230">
        <f>D3706/'Summary (banks)'!$D$94</f>
        <v>-8.8151070625425305</v>
      </c>
      <c r="E3707" s="230" t="e">
        <f>E3706/'Summary (banks)'!$E$94</f>
        <v>#DIV/0!</v>
      </c>
      <c r="F3707" s="230" t="e">
        <f>F3706/'Summary (banks)'!$F$94</f>
        <v>#DIV/0!</v>
      </c>
      <c r="G3707" s="230" t="e">
        <f>G3706/'Summary (banks)'!$G$94</f>
        <v>#DIV/0!</v>
      </c>
      <c r="H3707" s="230" t="e">
        <f>H3706/'Summary (banks)'!$H$94</f>
        <v>#DIV/0!</v>
      </c>
      <c r="I3707" s="230" t="e">
        <f>I3706/'Summary (banks)'!$I$94</f>
        <v>#DIV/0!</v>
      </c>
      <c r="J3707" s="230">
        <f>J3706/'Summary (banks)'!$J$94</f>
        <v>-0.60264329546429218</v>
      </c>
      <c r="K3707" s="230">
        <f>K3706/'Summary (banks)'!$K$94</f>
        <v>0.61121164140842943</v>
      </c>
      <c r="L3707" s="230" t="e">
        <f>L3706/'Summary (banks)'!$L$94</f>
        <v>#DIV/0!</v>
      </c>
      <c r="M3707" s="230" t="e">
        <f>M3706/'Summary (banks)'!$M$94</f>
        <v>#DIV/0!</v>
      </c>
      <c r="N3707" s="230" t="e">
        <f>N3706/'Summary (banks)'!$N$94</f>
        <v>#DIV/0!</v>
      </c>
      <c r="O3707" s="230">
        <f>O3706/'Summary (banks)'!$O$94</f>
        <v>-4.8567226890756308</v>
      </c>
      <c r="P3707" s="230" t="e">
        <f>P3706/'Summary (banks)'!$P$94</f>
        <v>#DIV/0!</v>
      </c>
      <c r="Q3707" s="230" t="e">
        <f>Q3706/'Summary (banks)'!$Q$94</f>
        <v>#DIV/0!</v>
      </c>
      <c r="R3707" s="230">
        <f>R3706/'Summary (banks)'!$R$94</f>
        <v>1.5621059909708384</v>
      </c>
      <c r="S3707" s="230" t="e">
        <f>S3706/'Summary (banks)'!$S$94</f>
        <v>#DIV/0!</v>
      </c>
      <c r="T3707" s="230">
        <f>T3706/'Summary (banks)'!$T$94</f>
        <v>111.6907241779207</v>
      </c>
      <c r="U3707" s="230">
        <f>U3706/'Summary (banks)'!$U$94</f>
        <v>-18.026734542795136</v>
      </c>
      <c r="V3707" s="230" t="e">
        <f>V3706/'Summary (banks)'!$V$94</f>
        <v>#DIV/0!</v>
      </c>
      <c r="W3707" s="230" t="e">
        <f>W3706/'Summary (banks)'!$W$94</f>
        <v>#DIV/0!</v>
      </c>
      <c r="X3707" s="230" t="e">
        <f>X3706/'Summary (banks)'!$X$94</f>
        <v>#DIV/0!</v>
      </c>
      <c r="Z3707" s="399"/>
    </row>
    <row r="3708" spans="1:26" s="386" customFormat="1" x14ac:dyDescent="0.25">
      <c r="A3708" s="683"/>
      <c r="B3708" s="688"/>
      <c r="C3708" s="383" t="s">
        <v>446</v>
      </c>
      <c r="D3708" s="264">
        <f>D3706/'Summary (banks)'!$D$97</f>
        <v>-6.4475563022604794</v>
      </c>
      <c r="E3708" s="264" t="e">
        <f>E3706/'Summary (banks)'!$E$97</f>
        <v>#DIV/0!</v>
      </c>
      <c r="F3708" s="264" t="e">
        <f>F3706/'Summary (banks)'!$F$97</f>
        <v>#DIV/0!</v>
      </c>
      <c r="G3708" s="264" t="e">
        <f>G3706/'Summary (banks)'!$G$97</f>
        <v>#DIV/0!</v>
      </c>
      <c r="H3708" s="264" t="e">
        <f>H3706/'Summary (banks)'!$H$97</f>
        <v>#DIV/0!</v>
      </c>
      <c r="I3708" s="264" t="e">
        <f>I3706/'Summary (banks)'!$I$97</f>
        <v>#DIV/0!</v>
      </c>
      <c r="J3708" s="264">
        <f>J3706/'Summary (banks)'!$J$97</f>
        <v>-0.50150482390203321</v>
      </c>
      <c r="K3708" s="264">
        <f>K3706/'Summary (banks)'!$K$97</f>
        <v>0.59096972122182212</v>
      </c>
      <c r="L3708" s="264" t="e">
        <f>L3706/'Summary (banks)'!$L$97</f>
        <v>#DIV/0!</v>
      </c>
      <c r="M3708" s="264" t="e">
        <f>M3706/'Summary (banks)'!$M$97</f>
        <v>#DIV/0!</v>
      </c>
      <c r="N3708" s="264" t="e">
        <f>N3706/'Summary (banks)'!$N$97</f>
        <v>#DIV/0!</v>
      </c>
      <c r="O3708" s="264">
        <f>O3706/'Summary (banks)'!$O$97</f>
        <v>-22.52583222370173</v>
      </c>
      <c r="P3708" s="264" t="e">
        <f>P3706/'Summary (banks)'!$P$97</f>
        <v>#DIV/0!</v>
      </c>
      <c r="Q3708" s="264" t="e">
        <f>Q3706/'Summary (banks)'!$Q$97</f>
        <v>#DIV/0!</v>
      </c>
      <c r="R3708" s="264">
        <f>R3706/'Summary (banks)'!$R$97</f>
        <v>1.278041651443186</v>
      </c>
      <c r="S3708" s="264" t="e">
        <f>S3706/'Summary (banks)'!$S$97</f>
        <v>#DIV/0!</v>
      </c>
      <c r="T3708" s="264">
        <f>T3706/'Summary (banks)'!$T$97</f>
        <v>48.019835463363691</v>
      </c>
      <c r="U3708" s="264">
        <f>U3706/'Summary (banks)'!$U$97</f>
        <v>-13.587152597147432</v>
      </c>
      <c r="V3708" s="264" t="e">
        <f>V3706/'Summary (banks)'!$V$97</f>
        <v>#DIV/0!</v>
      </c>
      <c r="W3708" s="264" t="e">
        <f>W3706/'Summary (banks)'!$W$97</f>
        <v>#DIV/0!</v>
      </c>
      <c r="X3708" s="264" t="e">
        <f>X3706/'Summary (banks)'!$X$97</f>
        <v>#DIV/0!</v>
      </c>
      <c r="Y3708" s="264"/>
      <c r="Z3708" s="399"/>
    </row>
    <row r="3709" spans="1:26" s="230" customFormat="1" x14ac:dyDescent="0.25">
      <c r="A3709" s="683"/>
      <c r="B3709" s="688"/>
      <c r="C3709" s="385" t="s">
        <v>447</v>
      </c>
      <c r="D3709" s="230">
        <f>D3706/'Summary (banks)'!$D$105</f>
        <v>-7.846743727919832</v>
      </c>
      <c r="E3709" s="230" t="e">
        <f>E3706/'Summary (banks)'!$E$99</f>
        <v>#DIV/0!</v>
      </c>
      <c r="F3709" s="230" t="e">
        <f>F3706/'Summary (banks)'!$F$99</f>
        <v>#DIV/0!</v>
      </c>
      <c r="G3709" s="230" t="e">
        <f>G3706/'Summary (banks)'!$G$99</f>
        <v>#DIV/0!</v>
      </c>
      <c r="H3709" s="230" t="e">
        <f>H3706/'Summary (banks)'!$H$99</f>
        <v>#DIV/0!</v>
      </c>
      <c r="I3709" s="230" t="e">
        <f>I3706/'Summary (banks)'!$I$99</f>
        <v>#DIV/0!</v>
      </c>
      <c r="J3709" s="230">
        <f>J3706/'Summary (banks)'!$J$99</f>
        <v>-0.37838504629495257</v>
      </c>
      <c r="K3709" s="230">
        <f>K3706/'Summary (banks)'!$K$99</f>
        <v>0.8198733174980205</v>
      </c>
      <c r="L3709" s="230" t="e">
        <f>L3706/'Summary (banks)'!$L$99</f>
        <v>#DIV/0!</v>
      </c>
      <c r="M3709" s="230" t="e">
        <f>M3706/'Summary (banks)'!$M$99</f>
        <v>#DIV/0!</v>
      </c>
      <c r="N3709" s="230" t="e">
        <f>N3706/'Summary (banks)'!$N$99</f>
        <v>#DIV/0!</v>
      </c>
      <c r="O3709" s="230">
        <f>O3706/'Summary (banks)'!$O$99</f>
        <v>1.7848708487084868</v>
      </c>
      <c r="P3709" s="230" t="e">
        <f>P3706/'Summary (banks)'!$P$99</f>
        <v>#DIV/0!</v>
      </c>
      <c r="Q3709" s="230" t="e">
        <f>Q3706/'Summary (banks)'!$Q$99</f>
        <v>#DIV/0!</v>
      </c>
      <c r="R3709" s="230">
        <f>R3706/'Summary (banks)'!$R$99</f>
        <v>1.2549288116479047</v>
      </c>
      <c r="S3709" s="230" t="e">
        <f>S3706/'Summary (banks)'!$S$99</f>
        <v>#DIV/0!</v>
      </c>
      <c r="T3709" s="230">
        <f>T3706/'Summary (banks)'!$T$99</f>
        <v>46.543948081776186</v>
      </c>
      <c r="U3709" s="230">
        <f>U3706/'Summary (banks)'!$U$99</f>
        <v>-8.7876005893773836</v>
      </c>
      <c r="V3709" s="230" t="e">
        <f>V3706/'Summary (banks)'!$V$99</f>
        <v>#DIV/0!</v>
      </c>
      <c r="W3709" s="230" t="e">
        <f>W3706/'Summary (banks)'!$W$99</f>
        <v>#DIV/0!</v>
      </c>
      <c r="X3709" s="230" t="e">
        <f>X3706/'Summary (banks)'!$X$99</f>
        <v>#DIV/0!</v>
      </c>
      <c r="Z3709" s="399"/>
    </row>
    <row r="3710" spans="1:26" s="51" customFormat="1" x14ac:dyDescent="0.25">
      <c r="A3710" s="423"/>
      <c r="B3710" s="423"/>
      <c r="C3710" s="424"/>
      <c r="D3710" s="425"/>
      <c r="E3710" s="426"/>
      <c r="F3710" s="426"/>
      <c r="G3710" s="426"/>
      <c r="H3710" s="426"/>
      <c r="I3710" s="426"/>
      <c r="J3710" s="426"/>
      <c r="K3710" s="426"/>
      <c r="L3710" s="426"/>
      <c r="M3710" s="426"/>
      <c r="N3710" s="426"/>
      <c r="O3710" s="426"/>
      <c r="P3710" s="426"/>
      <c r="Q3710" s="426"/>
      <c r="R3710" s="426"/>
      <c r="S3710" s="426"/>
      <c r="T3710" s="426"/>
      <c r="U3710" s="426"/>
      <c r="V3710" s="426"/>
      <c r="W3710" s="426"/>
      <c r="X3710" s="426"/>
      <c r="Y3710" s="97"/>
      <c r="Z3710" s="97"/>
    </row>
    <row r="3711" spans="1:26" s="51" customFormat="1" ht="15.75" thickBot="1" x14ac:dyDescent="0.3">
      <c r="A3711" s="422"/>
      <c r="B3711" s="423"/>
      <c r="C3711" s="424"/>
      <c r="D3711" s="425"/>
      <c r="E3711" s="426"/>
      <c r="F3711" s="426"/>
      <c r="G3711" s="426"/>
      <c r="H3711" s="426"/>
      <c r="I3711" s="426"/>
      <c r="J3711" s="426"/>
      <c r="K3711" s="426"/>
      <c r="L3711" s="426"/>
      <c r="M3711" s="426"/>
      <c r="N3711" s="426"/>
      <c r="O3711" s="426"/>
      <c r="P3711" s="426"/>
      <c r="Q3711" s="426"/>
      <c r="R3711" s="426"/>
      <c r="S3711" s="426"/>
      <c r="T3711" s="426"/>
      <c r="U3711" s="426"/>
      <c r="V3711" s="426"/>
      <c r="W3711" s="426"/>
      <c r="X3711" s="426"/>
      <c r="Y3711" s="97"/>
      <c r="Z3711" s="97"/>
    </row>
    <row r="3712" spans="1:26" s="204" customFormat="1" ht="15.75" thickBot="1" x14ac:dyDescent="0.3">
      <c r="A3712" s="682" t="s">
        <v>280</v>
      </c>
      <c r="B3712" s="684" t="s">
        <v>331</v>
      </c>
      <c r="C3712" s="188" t="s">
        <v>2</v>
      </c>
      <c r="D3712" s="203">
        <f>SUM(E3712:X3712)</f>
        <v>2394.1397099999999</v>
      </c>
      <c r="E3712" s="203">
        <f>HSBC!C57</f>
        <v>1277.5672</v>
      </c>
      <c r="F3712" s="203">
        <f>Barclays!D38</f>
        <v>112.994524</v>
      </c>
      <c r="G3712" s="203">
        <f>RBS!C48</f>
        <v>31.693586</v>
      </c>
      <c r="H3712" s="203"/>
      <c r="I3712" s="203">
        <f>'Standard Chartered'!C61</f>
        <v>783.49039999999991</v>
      </c>
      <c r="J3712" s="188">
        <f>'BNP Paribas'!C67</f>
        <v>35</v>
      </c>
      <c r="K3712" s="188">
        <f>'Crédit Agricole'!C45</f>
        <v>54</v>
      </c>
      <c r="L3712" s="188">
        <f>'Société Générale'!C82</f>
        <v>3</v>
      </c>
      <c r="M3712" s="188">
        <f>'BPCE group'!C61</f>
        <v>10</v>
      </c>
      <c r="N3712" s="188"/>
      <c r="O3712" s="188">
        <f>'Deutsche Bank'!C59</f>
        <v>37</v>
      </c>
      <c r="P3712" s="188"/>
      <c r="Q3712" s="188"/>
      <c r="R3712" s="188">
        <f>ING!E40</f>
        <v>0</v>
      </c>
      <c r="S3712" s="188"/>
      <c r="T3712" s="188"/>
      <c r="U3712" s="188">
        <f>'Intesa Sao'!D89</f>
        <v>49.393999999999998</v>
      </c>
      <c r="V3712" s="188"/>
      <c r="W3712" s="188"/>
      <c r="X3712" s="188"/>
      <c r="Y3712" s="188"/>
      <c r="Z3712" s="404"/>
    </row>
    <row r="3713" spans="1:26" s="23" customFormat="1" x14ac:dyDescent="0.25">
      <c r="A3713" s="683"/>
      <c r="B3713" s="685"/>
      <c r="C3713" s="189" t="s">
        <v>333</v>
      </c>
      <c r="D3713" s="230">
        <f>D3712/'Summary (banks)'!$D$3</f>
        <v>4.9019313835750632E-3</v>
      </c>
      <c r="E3713" s="230">
        <f>E3712/'Summary (banks)'!$E$3</f>
        <v>2.3695652173913041E-2</v>
      </c>
      <c r="F3713" s="230">
        <f>F3712/'Summary (banks)'!$F$3</f>
        <v>2.7970119725756388E-3</v>
      </c>
      <c r="G3713" s="230">
        <f>G3712/'Summary (banks)'!$G$3</f>
        <v>1.7797724986458254E-3</v>
      </c>
      <c r="H3713" s="230">
        <f>H3712/'Summary (banks)'!$H$3</f>
        <v>0</v>
      </c>
      <c r="I3713" s="230">
        <f>I3712/'Summary (banks)'!$I$3</f>
        <v>5.6838249722022366E-2</v>
      </c>
      <c r="J3713" s="230">
        <f>J3712/'Summary (banks)'!$J$3</f>
        <v>8.1512879034887514E-4</v>
      </c>
      <c r="K3713" s="230">
        <f>K3712/'Summary (banks)'!$K$3</f>
        <v>1.6653302905076173E-3</v>
      </c>
      <c r="L3713" s="230">
        <f>L3712/'Summary (banks)'!$L$3</f>
        <v>1.1699099169363959E-4</v>
      </c>
      <c r="M3713" s="230">
        <f>M3712/'Summary (banks)'!$M$3</f>
        <v>4.1904123365739187E-4</v>
      </c>
      <c r="N3713" s="230">
        <f>N3712/'Summary (banks)'!$N$3</f>
        <v>0</v>
      </c>
      <c r="O3713" s="230">
        <f>O3712/'Summary (banks)'!$O$3</f>
        <v>1.0669896473166653E-3</v>
      </c>
      <c r="P3713" s="230">
        <f>P3712/'Summary (banks)'!$P$3</f>
        <v>0</v>
      </c>
      <c r="Q3713" s="230">
        <f>Q3712/'Summary (banks)'!$Q$3</f>
        <v>0</v>
      </c>
      <c r="R3713" s="230">
        <f>R3712/'Summary (banks)'!$R$3</f>
        <v>0</v>
      </c>
      <c r="S3713" s="230">
        <f>S3712/'Summary (banks)'!$S$3</f>
        <v>0</v>
      </c>
      <c r="T3713" s="230">
        <f>T3712/'Summary (banks)'!$T$3</f>
        <v>0</v>
      </c>
      <c r="U3713" s="230">
        <f>U3712/'Summary (banks)'!$U$3</f>
        <v>2.0881595300782864E-3</v>
      </c>
      <c r="V3713" s="230">
        <f>V3712/'Summary (banks)'!$V$3</f>
        <v>0</v>
      </c>
      <c r="W3713" s="230">
        <f>W3712/'Summary (banks)'!$W$3</f>
        <v>0</v>
      </c>
      <c r="X3713" s="230">
        <f>X3712/'Summary (banks)'!$X$3</f>
        <v>0</v>
      </c>
      <c r="Y3713" s="204"/>
      <c r="Z3713" s="397"/>
    </row>
    <row r="3714" spans="1:26" s="360" customFormat="1" ht="15.75" thickBot="1" x14ac:dyDescent="0.3">
      <c r="A3714" s="683"/>
      <c r="B3714" s="685"/>
      <c r="C3714" s="359" t="s">
        <v>334</v>
      </c>
      <c r="D3714" s="264">
        <f>D3712/'Summary (banks)'!$D$7</f>
        <v>9.3390079718835787E-3</v>
      </c>
      <c r="E3714" s="264">
        <f>E3712/'Summary (banks)'!$E$7</f>
        <v>3.1691007089660723E-2</v>
      </c>
      <c r="F3714" s="264">
        <f>F3712/'Summary (banks)'!$F$7</f>
        <v>5.8521267485012844E-3</v>
      </c>
      <c r="G3714" s="264">
        <f>G3712/'Summary (banks)'!$G$7</f>
        <v>1.1979166666666666E-2</v>
      </c>
      <c r="H3714" s="264">
        <f>H3712/'Summary (banks)'!$H$7</f>
        <v>0</v>
      </c>
      <c r="I3714" s="264">
        <f>I3712/'Summary (banks)'!$I$7</f>
        <v>7.091561938958707E-2</v>
      </c>
      <c r="J3714" s="264">
        <f>J3712/'Summary (banks)'!$J$7</f>
        <v>1.2223658016973422E-3</v>
      </c>
      <c r="K3714" s="264">
        <f>K3712/'Summary (banks)'!$K$7</f>
        <v>6.0941203024489337E-3</v>
      </c>
      <c r="L3714" s="264">
        <f>L3712/'Summary (banks)'!$L$7</f>
        <v>2.2146759190905065E-4</v>
      </c>
      <c r="M3714" s="264">
        <f>M3712/'Summary (banks)'!$M$7</f>
        <v>2.1070375052675938E-3</v>
      </c>
      <c r="N3714" s="264">
        <f>N3712/'Summary (banks)'!$N$7</f>
        <v>0</v>
      </c>
      <c r="O3714" s="264">
        <f>O3712/'Summary (banks)'!$O$7</f>
        <v>1.5310133653328919E-3</v>
      </c>
      <c r="P3714" s="264">
        <f>P3712/'Summary (banks)'!$P$7</f>
        <v>0</v>
      </c>
      <c r="Q3714" s="264">
        <f>Q3712/'Summary (banks)'!$Q$7</f>
        <v>0</v>
      </c>
      <c r="R3714" s="264">
        <f>R3712/'Summary (banks)'!$R$7</f>
        <v>0</v>
      </c>
      <c r="S3714" s="264">
        <f>S3712/'Summary (banks)'!$S$7</f>
        <v>0</v>
      </c>
      <c r="T3714" s="264">
        <f>T3712/'Summary (banks)'!$T$7</f>
        <v>0</v>
      </c>
      <c r="U3714" s="264">
        <f>U3712/'Summary (banks)'!$U$7</f>
        <v>1.140403229995786E-2</v>
      </c>
      <c r="V3714" s="264">
        <f>V3712/'Summary (banks)'!$V$7</f>
        <v>0</v>
      </c>
      <c r="W3714" s="264">
        <f>W3712/'Summary (banks)'!$W$7</f>
        <v>0</v>
      </c>
      <c r="X3714" s="264">
        <f>X3712/'Summary (banks)'!$X$7</f>
        <v>0</v>
      </c>
      <c r="Z3714" s="397"/>
    </row>
    <row r="3715" spans="1:26" s="204" customFormat="1" ht="15.75" thickBot="1" x14ac:dyDescent="0.3">
      <c r="A3715" s="683"/>
      <c r="B3715" s="685"/>
      <c r="C3715" s="188" t="s">
        <v>6</v>
      </c>
      <c r="D3715" s="203">
        <f>SUM(E3715:X3715)</f>
        <v>297.261076</v>
      </c>
      <c r="E3715" s="203">
        <f>HSBC!E57</f>
        <v>330.88720000000001</v>
      </c>
      <c r="F3715" s="203">
        <f>Barclays!F38</f>
        <v>16.535784</v>
      </c>
      <c r="G3715" s="203">
        <f>RBS!E48</f>
        <v>8.2678919999999998</v>
      </c>
      <c r="H3715" s="203"/>
      <c r="I3715" s="203">
        <f>'Standard Chartered'!E61</f>
        <v>-124.4208</v>
      </c>
      <c r="J3715" s="188">
        <f>'BNP Paribas'!E67</f>
        <v>9</v>
      </c>
      <c r="K3715" s="188">
        <f>'Crédit Agricole'!E45</f>
        <v>34</v>
      </c>
      <c r="L3715" s="188">
        <f>'Société Générale'!E82</f>
        <v>-11</v>
      </c>
      <c r="M3715" s="188">
        <f>'BPCE group'!E61</f>
        <v>2</v>
      </c>
      <c r="N3715" s="188"/>
      <c r="O3715" s="188">
        <f>'Deutsche Bank'!E59</f>
        <v>-13</v>
      </c>
      <c r="P3715" s="188"/>
      <c r="Q3715" s="188"/>
      <c r="R3715" s="188">
        <f>ING!G40</f>
        <v>-1</v>
      </c>
      <c r="S3715" s="188"/>
      <c r="T3715" s="188"/>
      <c r="U3715" s="188">
        <f>'Intesa Sao'!F89</f>
        <v>45.991</v>
      </c>
      <c r="V3715" s="188"/>
      <c r="W3715" s="188"/>
      <c r="X3715" s="188"/>
      <c r="Y3715" s="188"/>
      <c r="Z3715" s="404"/>
    </row>
    <row r="3716" spans="1:26" s="23" customFormat="1" x14ac:dyDescent="0.25">
      <c r="A3716" s="683"/>
      <c r="B3716" s="685"/>
      <c r="C3716" s="189" t="s">
        <v>335</v>
      </c>
      <c r="D3716" s="230">
        <f>D3715/'Summary (banks)'!$D$29</f>
        <v>3.1516635645468497E-3</v>
      </c>
      <c r="E3716" s="230">
        <f>E3715/'Summary (banks)'!$E$29</f>
        <v>1.9451953145704141E-2</v>
      </c>
      <c r="F3716" s="230">
        <f>F3715/'Summary (banks)'!$F$29</f>
        <v>3.3149171270718224E-3</v>
      </c>
      <c r="G3716" s="230">
        <f>G3715/'Summary (banks)'!$G$29</f>
        <v>-2.2197558268590451E-3</v>
      </c>
      <c r="H3716" s="230">
        <f>H3715/'Summary (banks)'!$H$29</f>
        <v>0</v>
      </c>
      <c r="I3716" s="230">
        <f>I3715/'Summary (banks)'!$I$29</f>
        <v>9.0610636900853553E-2</v>
      </c>
      <c r="J3716" s="230">
        <f>J3715/'Summary (banks)'!$J$29</f>
        <v>9.1930541368743612E-4</v>
      </c>
      <c r="K3716" s="230">
        <f>K3715/'Summary (banks)'!$K$29</f>
        <v>3.8452838724270526E-3</v>
      </c>
      <c r="L3716" s="230">
        <f>L3715/'Summary (banks)'!$L$29</f>
        <v>-1.8000327278677793E-3</v>
      </c>
      <c r="M3716" s="230">
        <f>M3715/'Summary (banks)'!$M$29</f>
        <v>3.0284675953967292E-4</v>
      </c>
      <c r="N3716" s="230">
        <f>N3715/'Summary (banks)'!$N$29</f>
        <v>0</v>
      </c>
      <c r="O3716" s="230">
        <f>O3715/'Summary (banks)'!$O$29</f>
        <v>2.6010404161664665E-3</v>
      </c>
      <c r="P3716" s="230">
        <f>P3715/'Summary (banks)'!$P$29</f>
        <v>0</v>
      </c>
      <c r="Q3716" s="230">
        <f>Q3715/'Summary (banks)'!$Q$29</f>
        <v>0</v>
      </c>
      <c r="R3716" s="230">
        <f>R3715/'Summary (banks)'!$R$29</f>
        <v>-1.5590894917368256E-4</v>
      </c>
      <c r="S3716" s="230">
        <f>S3715/'Summary (banks)'!$S$29</f>
        <v>0</v>
      </c>
      <c r="T3716" s="230">
        <f>T3715/'Summary (banks)'!$T$29</f>
        <v>0</v>
      </c>
      <c r="U3716" s="230">
        <f>U3715/'Summary (banks)'!$U$29</f>
        <v>5.8403183240796968E-3</v>
      </c>
      <c r="V3716" s="230">
        <f>V3715/'Summary (banks)'!$V$29</f>
        <v>0</v>
      </c>
      <c r="W3716" s="230">
        <f>W3715/'Summary (banks)'!$W$29</f>
        <v>0</v>
      </c>
      <c r="X3716" s="230">
        <f>X3715/'Summary (banks)'!$X$29</f>
        <v>0</v>
      </c>
      <c r="Y3716" s="204"/>
      <c r="Z3716" s="397"/>
    </row>
    <row r="3717" spans="1:26" s="360" customFormat="1" ht="15.75" thickBot="1" x14ac:dyDescent="0.3">
      <c r="A3717" s="683"/>
      <c r="B3717" s="685"/>
      <c r="C3717" s="359" t="s">
        <v>336</v>
      </c>
      <c r="D3717" s="264">
        <f>D3715/'Summary (banks)'!$D$33</f>
        <v>4.3917834850359947E-3</v>
      </c>
      <c r="E3717" s="264">
        <f>E3715/'Summary (banks)'!$E$33</f>
        <v>1.8917525773195876E-2</v>
      </c>
      <c r="F3717" s="264">
        <f>F3715/'Summary (banks)'!$F$33</f>
        <v>5.1546391752577293E-3</v>
      </c>
      <c r="G3717" s="264">
        <f>G3715/'Summary (banks)'!$G$33</f>
        <v>-2.5157232704402514E-3</v>
      </c>
      <c r="H3717" s="264">
        <f>H3715/'Summary (banks)'!$H$33</f>
        <v>0</v>
      </c>
      <c r="I3717" s="264">
        <f>I3715/'Summary (banks)'!$I$33</f>
        <v>-0.45394736842105354</v>
      </c>
      <c r="J3717" s="264">
        <f>J3715/'Summary (banks)'!$J$33</f>
        <v>1.1472275334608031E-3</v>
      </c>
      <c r="K3717" s="264">
        <f>K3715/'Summary (banks)'!$K$33</f>
        <v>1.3605442176870748E-2</v>
      </c>
      <c r="L3717" s="264">
        <f>L3715/'Summary (banks)'!$L$33</f>
        <v>-2.4674742036787799E-3</v>
      </c>
      <c r="M3717" s="264">
        <f>M3715/'Summary (banks)'!$M$33</f>
        <v>1.1580775911986102E-3</v>
      </c>
      <c r="N3717" s="264">
        <f>N3715/'Summary (banks)'!$N$33</f>
        <v>0</v>
      </c>
      <c r="O3717" s="264">
        <f>O3715/'Summary (banks)'!$O$33</f>
        <v>1.7310252996005325E-2</v>
      </c>
      <c r="P3717" s="264">
        <f>P3715/'Summary (banks)'!$P$33</f>
        <v>0</v>
      </c>
      <c r="Q3717" s="264">
        <f>Q3715/'Summary (banks)'!$Q$33</f>
        <v>0</v>
      </c>
      <c r="R3717" s="264">
        <f>R3715/'Summary (banks)'!$R$33</f>
        <v>-1.8674136321195143E-4</v>
      </c>
      <c r="S3717" s="264">
        <f>S3715/'Summary (banks)'!$S$33</f>
        <v>0</v>
      </c>
      <c r="T3717" s="264">
        <f>T3715/'Summary (banks)'!$T$33</f>
        <v>0</v>
      </c>
      <c r="U3717" s="264">
        <f>U3715/'Summary (banks)'!$U$33</f>
        <v>2.4040454411685529E-2</v>
      </c>
      <c r="V3717" s="264">
        <f>V3715/'Summary (banks)'!$V$33</f>
        <v>0</v>
      </c>
      <c r="W3717" s="264">
        <f>W3715/'Summary (banks)'!$W$33</f>
        <v>0</v>
      </c>
      <c r="X3717" s="264">
        <f>X3715/'Summary (banks)'!$X$33</f>
        <v>0</v>
      </c>
      <c r="Z3717" s="397"/>
    </row>
    <row r="3718" spans="1:26" s="204" customFormat="1" ht="15.75" thickBot="1" x14ac:dyDescent="0.3">
      <c r="A3718" s="683"/>
      <c r="B3718" s="685"/>
      <c r="C3718" s="188" t="s">
        <v>400</v>
      </c>
      <c r="D3718" s="203">
        <f>SUM(E3718:X3718)</f>
        <v>180.84147400000001</v>
      </c>
      <c r="E3718" s="203">
        <f>HSBC!F57</f>
        <v>106.38879999999999</v>
      </c>
      <c r="F3718" s="203">
        <f>Barclays!G38</f>
        <v>9.6458740000000009</v>
      </c>
      <c r="G3718" s="203">
        <f>RBS!F48</f>
        <v>0</v>
      </c>
      <c r="H3718" s="203"/>
      <c r="I3718" s="203">
        <f>'Standard Chartered'!F61</f>
        <v>65.816800000000001</v>
      </c>
      <c r="J3718" s="188">
        <f>'BNP Paribas'!F67</f>
        <v>-3</v>
      </c>
      <c r="K3718" s="188">
        <f>'Crédit Agricole'!F45</f>
        <v>1</v>
      </c>
      <c r="L3718" s="188">
        <f>'Société Générale'!F82</f>
        <v>0</v>
      </c>
      <c r="M3718" s="188">
        <f>'BPCE group'!F61</f>
        <v>0</v>
      </c>
      <c r="N3718" s="188"/>
      <c r="O3718" s="188">
        <f>'Deutsche Bank'!F59</f>
        <v>1</v>
      </c>
      <c r="P3718" s="188"/>
      <c r="Q3718" s="188"/>
      <c r="R3718" s="188">
        <f>ING!H40</f>
        <v>0</v>
      </c>
      <c r="S3718" s="188"/>
      <c r="T3718" s="188"/>
      <c r="U3718" s="188">
        <f>'Intesa Sao'!G87</f>
        <v>-0.01</v>
      </c>
      <c r="V3718" s="188"/>
      <c r="W3718" s="188"/>
      <c r="X3718" s="188"/>
      <c r="Y3718" s="188"/>
      <c r="Z3718" s="404"/>
    </row>
    <row r="3719" spans="1:26" s="23" customFormat="1" x14ac:dyDescent="0.25">
      <c r="A3719" s="683"/>
      <c r="B3719" s="685"/>
      <c r="C3719" s="189" t="s">
        <v>401</v>
      </c>
      <c r="D3719" s="230">
        <f>D3718/'Summary (banks)'!$D$42</f>
        <v>6.4823811105756465E-3</v>
      </c>
      <c r="E3719" s="230">
        <f>E3718/'Summary (banks)'!$E$42</f>
        <v>3.5066864784546806E-2</v>
      </c>
      <c r="F3719" s="230">
        <f>F3718/'Summary (banks)'!$F$42</f>
        <v>5.9829059829059842E-3</v>
      </c>
      <c r="G3719" s="230">
        <f>G3718/'Summary (banks)'!$G$42</f>
        <v>0</v>
      </c>
      <c r="H3719" s="230">
        <f>H3718/'Summary (banks)'!$H$42</f>
        <v>0</v>
      </c>
      <c r="I3719" s="230">
        <f>I3718/'Summary (banks)'!$I$42</f>
        <v>6.3423110338835798E-2</v>
      </c>
      <c r="J3719" s="230">
        <f>J3718/'Summary (banks)'!$J$42</f>
        <v>-8.9955022488755621E-4</v>
      </c>
      <c r="K3719" s="230">
        <f>K3718/'Summary (banks)'!$K$42</f>
        <v>3.3444816053511704E-4</v>
      </c>
      <c r="L3719" s="230">
        <f>L3718/'Summary (banks)'!$L$42</f>
        <v>0</v>
      </c>
      <c r="M3719" s="230">
        <f>M3718/'Summary (banks)'!$M$42</f>
        <v>0</v>
      </c>
      <c r="N3719" s="230">
        <f>N3718/'Summary (banks)'!$N$42</f>
        <v>0</v>
      </c>
      <c r="O3719" s="230">
        <f>O3718/'Summary (banks)'!$O$42</f>
        <v>1.1862396204033216E-3</v>
      </c>
      <c r="P3719" s="230">
        <f>P3718/'Summary (banks)'!$P$42</f>
        <v>0</v>
      </c>
      <c r="Q3719" s="230">
        <f>Q3718/'Summary (banks)'!$Q$42</f>
        <v>0</v>
      </c>
      <c r="R3719" s="230">
        <f>R3718/'Summary (banks)'!$R$42</f>
        <v>0</v>
      </c>
      <c r="S3719" s="230">
        <f>S3718/'Summary (banks)'!$S$42</f>
        <v>0</v>
      </c>
      <c r="T3719" s="230">
        <f>T3718/'Summary (banks)'!$T$42</f>
        <v>0</v>
      </c>
      <c r="U3719" s="230">
        <f>U3718/'Summary (banks)'!$U$42</f>
        <v>-7.1184915631637989E-6</v>
      </c>
      <c r="V3719" s="230">
        <f>V3718/'Summary (banks)'!$V$42</f>
        <v>0</v>
      </c>
      <c r="W3719" s="230">
        <f>W3718/'Summary (banks)'!$W$42</f>
        <v>0</v>
      </c>
      <c r="X3719" s="230">
        <f>X3718/'Summary (banks)'!$X$42</f>
        <v>0</v>
      </c>
      <c r="Y3719" s="204"/>
      <c r="Z3719" s="397"/>
    </row>
    <row r="3720" spans="1:26" s="360" customFormat="1" ht="15.75" thickBot="1" x14ac:dyDescent="0.3">
      <c r="A3720" s="683"/>
      <c r="B3720" s="685"/>
      <c r="C3720" s="359" t="s">
        <v>402</v>
      </c>
      <c r="D3720" s="264">
        <f>D3718/'Summary (banks)'!$D$46</f>
        <v>9.7038074116035256E-3</v>
      </c>
      <c r="E3720" s="264">
        <f>E3718/'Summary (banks)'!$E$46</f>
        <v>3.640851589015736E-2</v>
      </c>
      <c r="F3720" s="264">
        <f>F3718/'Summary (banks)'!$F$46</f>
        <v>6.9238377843719116E-3</v>
      </c>
      <c r="G3720" s="264">
        <f>G3718/'Summary (banks)'!$G$46</f>
        <v>0</v>
      </c>
      <c r="H3720" s="264">
        <f>H3718/'Summary (banks)'!$H$46</f>
        <v>0</v>
      </c>
      <c r="I3720" s="264">
        <f>I3718/'Summary (banks)'!$I$46</f>
        <v>6.2607204116638088E-2</v>
      </c>
      <c r="J3720" s="264">
        <f>J3718/'Summary (banks)'!$J$46</f>
        <v>-1.3908205841446453E-3</v>
      </c>
      <c r="K3720" s="264">
        <f>K3718/'Summary (banks)'!$K$46</f>
        <v>1.4144271570014145E-3</v>
      </c>
      <c r="L3720" s="264">
        <f>L3718/'Summary (banks)'!$L$46</f>
        <v>0</v>
      </c>
      <c r="M3720" s="264">
        <f>M3718/'Summary (banks)'!$M$46</f>
        <v>0</v>
      </c>
      <c r="N3720" s="264">
        <f>N3718/'Summary (banks)'!$N$46</f>
        <v>0</v>
      </c>
      <c r="O3720" s="264">
        <f>O3718/'Summary (banks)'!$O$46</f>
        <v>7.993605115907274E-4</v>
      </c>
      <c r="P3720" s="264">
        <f>P3718/'Summary (banks)'!$P$46</f>
        <v>0</v>
      </c>
      <c r="Q3720" s="264">
        <f>Q3718/'Summary (banks)'!$Q$46</f>
        <v>0</v>
      </c>
      <c r="R3720" s="264">
        <f>R3718/'Summary (banks)'!$R$46</f>
        <v>0</v>
      </c>
      <c r="S3720" s="264">
        <f>S3718/'Summary (banks)'!$S$46</f>
        <v>0</v>
      </c>
      <c r="T3720" s="264">
        <f>T3718/'Summary (banks)'!$T$46</f>
        <v>0</v>
      </c>
      <c r="U3720" s="264">
        <f>U3718/'Summary (banks)'!$U$46</f>
        <v>-2.7147576943019936E-5</v>
      </c>
      <c r="V3720" s="264">
        <f>V3718/'Summary (banks)'!$V$46</f>
        <v>0</v>
      </c>
      <c r="W3720" s="264">
        <f>W3718/'Summary (banks)'!$W$46</f>
        <v>0</v>
      </c>
      <c r="X3720" s="264">
        <f>X3718/'Summary (banks)'!$X$46</f>
        <v>0</v>
      </c>
      <c r="Z3720" s="397"/>
    </row>
    <row r="3721" spans="1:26" s="204" customFormat="1" ht="15.75" thickBot="1" x14ac:dyDescent="0.3">
      <c r="A3721" s="683"/>
      <c r="B3721" s="685"/>
      <c r="C3721" s="188" t="s">
        <v>3</v>
      </c>
      <c r="D3721" s="188">
        <f>SUM(E3721:X3721)</f>
        <v>6727</v>
      </c>
      <c r="E3721" s="188">
        <f>HSBC!D57</f>
        <v>3274</v>
      </c>
      <c r="F3721" s="188">
        <f>Barclays!E38</f>
        <v>354</v>
      </c>
      <c r="G3721" s="188">
        <f>RBS!D48</f>
        <v>121</v>
      </c>
      <c r="H3721" s="188"/>
      <c r="I3721" s="188">
        <f>'Standard Chartered'!D61</f>
        <v>2503</v>
      </c>
      <c r="J3721" s="188">
        <f>'BNP Paribas'!D67</f>
        <v>83</v>
      </c>
      <c r="K3721" s="188">
        <f>'Crédit Agricole'!D45</f>
        <v>87</v>
      </c>
      <c r="L3721" s="188">
        <f>'Société Générale'!D82</f>
        <v>51</v>
      </c>
      <c r="M3721" s="188">
        <f>'BPCE group'!D61</f>
        <v>56</v>
      </c>
      <c r="N3721" s="188"/>
      <c r="O3721" s="188">
        <f>'Deutsche Bank'!D59</f>
        <v>173</v>
      </c>
      <c r="P3721" s="188"/>
      <c r="Q3721" s="188"/>
      <c r="R3721" s="188">
        <f>ING!F40</f>
        <v>7</v>
      </c>
      <c r="S3721" s="188"/>
      <c r="T3721" s="188"/>
      <c r="U3721" s="188">
        <f>'Intesa Sao'!E89</f>
        <v>18</v>
      </c>
      <c r="V3721" s="188"/>
      <c r="W3721" s="188"/>
      <c r="X3721" s="188"/>
      <c r="Y3721" s="188"/>
      <c r="Z3721" s="404"/>
    </row>
    <row r="3722" spans="1:26" s="23" customFormat="1" x14ac:dyDescent="0.25">
      <c r="A3722" s="683"/>
      <c r="B3722" s="685"/>
      <c r="C3722" s="189" t="s">
        <v>337</v>
      </c>
      <c r="D3722" s="230">
        <f>D3721/'Summary (banks)'!$D$16</f>
        <v>3.2069770701377851E-3</v>
      </c>
      <c r="E3722" s="230">
        <f>E3721/'Summary (banks)'!$E$16</f>
        <v>1.2643172146404381E-2</v>
      </c>
      <c r="F3722" s="230">
        <f>F3721/'Summary (banks)'!$F$16</f>
        <v>2.7043544690603513E-3</v>
      </c>
      <c r="G3722" s="230">
        <f>G3721/'Summary (banks)'!$G$16</f>
        <v>1.3175230566534915E-3</v>
      </c>
      <c r="H3722" s="230">
        <f>H3721/'Summary (banks)'!$H$16</f>
        <v>0</v>
      </c>
      <c r="I3722" s="230">
        <f>I3721/'Summary (banks)'!$I$16</f>
        <v>2.8665338189147713E-2</v>
      </c>
      <c r="J3722" s="230">
        <f>J3721/'Summary (banks)'!$J$16</f>
        <v>4.5717181398064458E-4</v>
      </c>
      <c r="K3722" s="230">
        <f>K3721/'Summary (banks)'!$K$16</f>
        <v>6.2950421116610231E-4</v>
      </c>
      <c r="L3722" s="230">
        <f>L3721/'Summary (banks)'!$L$16</f>
        <v>3.8719669592152811E-4</v>
      </c>
      <c r="M3722" s="230">
        <f>M3721/'Summary (banks)'!$M$16</f>
        <v>5.4428645018321075E-4</v>
      </c>
      <c r="N3722" s="230">
        <f>N3721/'Summary (banks)'!$N$16</f>
        <v>0</v>
      </c>
      <c r="O3722" s="230">
        <f>O3721/'Summary (banks)'!$O$16</f>
        <v>1.7110924286632709E-3</v>
      </c>
      <c r="P3722" s="230">
        <f>P3721/'Summary (banks)'!$P$16</f>
        <v>0</v>
      </c>
      <c r="Q3722" s="230">
        <f>Q3721/'Summary (banks)'!$Q$16</f>
        <v>0</v>
      </c>
      <c r="R3722" s="230">
        <f>R3721/'Summary (banks)'!$R$16</f>
        <v>1.3277693474962065E-4</v>
      </c>
      <c r="S3722" s="230">
        <f>S3721/'Summary (banks)'!$S$16</f>
        <v>0</v>
      </c>
      <c r="T3722" s="230">
        <f>T3721/'Summary (banks)'!$T$16</f>
        <v>0</v>
      </c>
      <c r="U3722" s="230">
        <f>U3721/'Summary (banks)'!$U$16</f>
        <v>2.036176061356772E-4</v>
      </c>
      <c r="V3722" s="230">
        <f>V3721/'Summary (banks)'!$V$16</f>
        <v>0</v>
      </c>
      <c r="W3722" s="230">
        <f>W3721/'Summary (banks)'!$W$16</f>
        <v>0</v>
      </c>
      <c r="X3722" s="230">
        <f>X3721/'Summary (banks)'!$X$16</f>
        <v>0</v>
      </c>
      <c r="Y3722" s="204"/>
      <c r="Z3722" s="397"/>
    </row>
    <row r="3723" spans="1:26" s="365" customFormat="1" ht="15.75" thickBot="1" x14ac:dyDescent="0.3">
      <c r="A3723" s="683"/>
      <c r="B3723" s="685"/>
      <c r="C3723" s="359" t="s">
        <v>338</v>
      </c>
      <c r="D3723" s="264">
        <f>D3721/'Summary (banks)'!$D$20</f>
        <v>5.7385418968154377E-3</v>
      </c>
      <c r="E3723" s="264">
        <f>E3721/'Summary (banks)'!$E$20</f>
        <v>1.5270878518622169E-2</v>
      </c>
      <c r="F3723" s="264">
        <f>F3721/'Summary (banks)'!$F$20</f>
        <v>4.3024866914606582E-3</v>
      </c>
      <c r="G3723" s="264">
        <f>G3721/'Summary (banks)'!$G$20</f>
        <v>4.4367849809328246E-3</v>
      </c>
      <c r="H3723" s="264">
        <f>H3721/'Summary (banks)'!$H$20</f>
        <v>0</v>
      </c>
      <c r="I3723" s="264">
        <f>I3721/'Summary (banks)'!$I$20</f>
        <v>2.9286842567132744E-2</v>
      </c>
      <c r="J3723" s="264">
        <f>J3721/'Summary (banks)'!$J$20</f>
        <v>6.6629204463353935E-4</v>
      </c>
      <c r="K3723" s="264">
        <f>K3721/'Summary (banks)'!$K$20</f>
        <v>2.5278940027894004E-3</v>
      </c>
      <c r="L3723" s="264">
        <f>L3721/'Summary (banks)'!$L$20</f>
        <v>6.3667232597623094E-4</v>
      </c>
      <c r="M3723" s="264">
        <f>M3721/'Summary (banks)'!$M$20</f>
        <v>4.8048048048048046E-3</v>
      </c>
      <c r="N3723" s="264">
        <f>N3721/'Summary (banks)'!$N$20</f>
        <v>0</v>
      </c>
      <c r="O3723" s="264">
        <f>O3721/'Summary (banks)'!$O$20</f>
        <v>3.1256775312567754E-3</v>
      </c>
      <c r="P3723" s="264">
        <f>P3721/'Summary (banks)'!$P$20</f>
        <v>0</v>
      </c>
      <c r="Q3723" s="264">
        <f>Q3721/'Summary (banks)'!$Q$20</f>
        <v>0</v>
      </c>
      <c r="R3723" s="264">
        <f>R3721/'Summary (banks)'!$R$20</f>
        <v>1.8356322441915351E-4</v>
      </c>
      <c r="S3723" s="264">
        <f>S3721/'Summary (banks)'!$S$20</f>
        <v>0</v>
      </c>
      <c r="T3723" s="264">
        <f>T3721/'Summary (banks)'!$T$20</f>
        <v>0</v>
      </c>
      <c r="U3723" s="264">
        <f>U3721/'Summary (banks)'!$U$20</f>
        <v>6.6278812872818326E-4</v>
      </c>
      <c r="V3723" s="264">
        <f>V3721/'Summary (banks)'!$V$20</f>
        <v>0</v>
      </c>
      <c r="W3723" s="264">
        <f>W3721/'Summary (banks)'!$W$20</f>
        <v>0</v>
      </c>
      <c r="X3723" s="264">
        <f>X3721/'Summary (banks)'!$X$20</f>
        <v>0</v>
      </c>
      <c r="Y3723" s="360"/>
      <c r="Z3723" s="397"/>
    </row>
    <row r="3724" spans="1:26" s="230" customFormat="1" ht="15" customHeight="1" thickTop="1" thickBot="1" x14ac:dyDescent="0.3">
      <c r="A3724" s="683"/>
      <c r="B3724" s="685"/>
      <c r="C3724" s="190" t="s">
        <v>405</v>
      </c>
      <c r="D3724" s="188"/>
      <c r="E3724" s="190"/>
      <c r="F3724" s="190"/>
      <c r="G3724" s="190"/>
      <c r="H3724" s="188"/>
      <c r="I3724" s="188"/>
      <c r="J3724" s="190"/>
      <c r="K3724" s="190"/>
      <c r="L3724" s="190"/>
      <c r="M3724" s="190"/>
      <c r="N3724" s="190"/>
      <c r="O3724" s="190"/>
      <c r="P3724" s="188"/>
      <c r="Q3724" s="188"/>
      <c r="R3724" s="190"/>
      <c r="S3724" s="190"/>
      <c r="T3724" s="188"/>
      <c r="U3724" s="188"/>
      <c r="V3724" s="188"/>
      <c r="W3724" s="188"/>
      <c r="X3724" s="188"/>
      <c r="Y3724" s="190"/>
      <c r="Z3724" s="405"/>
    </row>
    <row r="3725" spans="1:26" s="204" customFormat="1" ht="15.75" thickBot="1" x14ac:dyDescent="0.3">
      <c r="A3725" s="683"/>
      <c r="B3725" s="686"/>
      <c r="C3725" s="191" t="s">
        <v>406</v>
      </c>
      <c r="D3725" s="192"/>
      <c r="E3725" s="192"/>
      <c r="F3725" s="192"/>
      <c r="G3725" s="192"/>
      <c r="H3725" s="192"/>
      <c r="I3725" s="192"/>
      <c r="J3725" s="192"/>
      <c r="K3725" s="192"/>
      <c r="L3725" s="192"/>
      <c r="M3725" s="192"/>
      <c r="N3725" s="192"/>
      <c r="O3725" s="192"/>
      <c r="P3725" s="192"/>
      <c r="Q3725" s="192"/>
      <c r="R3725" s="192"/>
      <c r="S3725" s="192"/>
      <c r="T3725" s="192"/>
      <c r="U3725" s="192"/>
      <c r="V3725" s="192"/>
      <c r="W3725" s="192"/>
      <c r="X3725" s="192"/>
      <c r="Y3725" s="192"/>
      <c r="Z3725" s="398"/>
    </row>
    <row r="3726" spans="1:26" s="23" customFormat="1" ht="16.5" thickTop="1" thickBot="1" x14ac:dyDescent="0.3">
      <c r="A3726" s="683"/>
      <c r="B3726" s="687" t="s">
        <v>82</v>
      </c>
      <c r="C3726" s="200" t="s">
        <v>91</v>
      </c>
      <c r="D3726" s="200">
        <f>D3718/D3715</f>
        <v>0.60835907759413477</v>
      </c>
      <c r="E3726" s="200">
        <f>E3718/E3715</f>
        <v>0.32152588555858308</v>
      </c>
      <c r="F3726" s="200">
        <f t="shared" ref="F3726:X3726" si="297">F3718/F3715</f>
        <v>0.58333333333333337</v>
      </c>
      <c r="G3726" s="200">
        <f t="shared" si="297"/>
        <v>0</v>
      </c>
      <c r="H3726" s="200" t="e">
        <f t="shared" si="297"/>
        <v>#DIV/0!</v>
      </c>
      <c r="I3726" s="200">
        <f t="shared" si="297"/>
        <v>-0.52898550724637683</v>
      </c>
      <c r="J3726" s="200">
        <f t="shared" si="297"/>
        <v>-0.33333333333333331</v>
      </c>
      <c r="K3726" s="200">
        <f t="shared" si="297"/>
        <v>2.9411764705882353E-2</v>
      </c>
      <c r="L3726" s="200">
        <f t="shared" si="297"/>
        <v>0</v>
      </c>
      <c r="M3726" s="200">
        <f t="shared" si="297"/>
        <v>0</v>
      </c>
      <c r="N3726" s="200" t="e">
        <f t="shared" si="297"/>
        <v>#DIV/0!</v>
      </c>
      <c r="O3726" s="200">
        <f t="shared" si="297"/>
        <v>-7.6923076923076927E-2</v>
      </c>
      <c r="P3726" s="200" t="e">
        <f t="shared" si="297"/>
        <v>#DIV/0!</v>
      </c>
      <c r="Q3726" s="200" t="e">
        <f t="shared" si="297"/>
        <v>#DIV/0!</v>
      </c>
      <c r="R3726" s="200">
        <f t="shared" si="297"/>
        <v>0</v>
      </c>
      <c r="S3726" s="200" t="e">
        <f t="shared" si="297"/>
        <v>#DIV/0!</v>
      </c>
      <c r="T3726" s="200" t="e">
        <f t="shared" si="297"/>
        <v>#DIV/0!</v>
      </c>
      <c r="U3726" s="200">
        <f t="shared" si="297"/>
        <v>-2.1743384575242982E-4</v>
      </c>
      <c r="V3726" s="200" t="e">
        <f t="shared" si="297"/>
        <v>#DIV/0!</v>
      </c>
      <c r="W3726" s="200" t="e">
        <f t="shared" si="297"/>
        <v>#DIV/0!</v>
      </c>
      <c r="X3726" s="200" t="e">
        <f t="shared" si="297"/>
        <v>#DIV/0!</v>
      </c>
      <c r="Y3726" s="200"/>
      <c r="Z3726" s="406" t="e">
        <f>MEDIAN(E3726:X3726)</f>
        <v>#DIV/0!</v>
      </c>
    </row>
    <row r="3727" spans="1:26" s="204" customFormat="1" ht="15.75" thickBot="1" x14ac:dyDescent="0.3">
      <c r="A3727" s="683"/>
      <c r="B3727" s="688"/>
      <c r="C3727" s="193" t="s">
        <v>407</v>
      </c>
      <c r="Z3727" s="397"/>
    </row>
    <row r="3728" spans="1:26" s="204" customFormat="1" ht="15.75" thickBot="1" x14ac:dyDescent="0.3">
      <c r="A3728" s="683"/>
      <c r="B3728" s="688"/>
      <c r="C3728" s="188" t="s">
        <v>497</v>
      </c>
      <c r="D3728" s="233">
        <f t="shared" ref="D3728:X3728" si="298">D3715/D3721</f>
        <v>4.4189248699271592E-2</v>
      </c>
      <c r="E3728" s="188">
        <f t="shared" si="298"/>
        <v>0.10106511912034209</v>
      </c>
      <c r="F3728" s="188">
        <f t="shared" si="298"/>
        <v>4.6711254237288134E-2</v>
      </c>
      <c r="G3728" s="188">
        <f t="shared" si="298"/>
        <v>6.8329685950413221E-2</v>
      </c>
      <c r="H3728" s="188" t="e">
        <f t="shared" si="298"/>
        <v>#DIV/0!</v>
      </c>
      <c r="I3728" s="188">
        <f t="shared" si="298"/>
        <v>-4.970866959648422E-2</v>
      </c>
      <c r="J3728" s="188">
        <f t="shared" si="298"/>
        <v>0.10843373493975904</v>
      </c>
      <c r="K3728" s="188">
        <f t="shared" si="298"/>
        <v>0.39080459770114945</v>
      </c>
      <c r="L3728" s="188">
        <f t="shared" si="298"/>
        <v>-0.21568627450980393</v>
      </c>
      <c r="M3728" s="188">
        <f t="shared" si="298"/>
        <v>3.5714285714285712E-2</v>
      </c>
      <c r="N3728" s="188" t="e">
        <f t="shared" si="298"/>
        <v>#DIV/0!</v>
      </c>
      <c r="O3728" s="188">
        <f t="shared" si="298"/>
        <v>-7.5144508670520235E-2</v>
      </c>
      <c r="P3728" s="188" t="e">
        <f t="shared" si="298"/>
        <v>#DIV/0!</v>
      </c>
      <c r="Q3728" s="188" t="e">
        <f t="shared" si="298"/>
        <v>#DIV/0!</v>
      </c>
      <c r="R3728" s="188">
        <f t="shared" si="298"/>
        <v>-0.14285714285714285</v>
      </c>
      <c r="S3728" s="188" t="e">
        <f t="shared" si="298"/>
        <v>#DIV/0!</v>
      </c>
      <c r="T3728" s="188" t="e">
        <f t="shared" si="298"/>
        <v>#DIV/0!</v>
      </c>
      <c r="U3728" s="188">
        <f t="shared" si="298"/>
        <v>2.5550555555555556</v>
      </c>
      <c r="V3728" s="188" t="e">
        <f t="shared" si="298"/>
        <v>#DIV/0!</v>
      </c>
      <c r="W3728" s="188" t="e">
        <f t="shared" si="298"/>
        <v>#DIV/0!</v>
      </c>
      <c r="X3728" s="188" t="e">
        <f t="shared" si="298"/>
        <v>#DIV/0!</v>
      </c>
      <c r="Y3728" s="188"/>
      <c r="Z3728" s="404"/>
    </row>
    <row r="3729" spans="1:26" s="204" customFormat="1" x14ac:dyDescent="0.25">
      <c r="A3729" s="683"/>
      <c r="B3729" s="688"/>
      <c r="C3729" s="189" t="s">
        <v>445</v>
      </c>
      <c r="D3729" s="234">
        <f>D3728/'Summary (banks)'!$D$81</f>
        <v>0.98275213561518893</v>
      </c>
      <c r="E3729" s="230">
        <f>E3728/'Summary (banks)'!$E$81</f>
        <v>1.5385342317937294</v>
      </c>
      <c r="F3729" s="230">
        <f>F3728/'Summary (banks)'!$F$81</f>
        <v>1.2257702032025466</v>
      </c>
      <c r="G3729" s="230">
        <f>G3728/'Summary (banks)'!$G$81</f>
        <v>-1.6847946725860155</v>
      </c>
      <c r="H3729" s="230" t="e">
        <f>H3728/'Summary (banks)'!$H$81</f>
        <v>#DIV/0!</v>
      </c>
      <c r="I3729" s="230">
        <f>I3728/'Summary (banks)'!$I$81</f>
        <v>3.1609826579739235</v>
      </c>
      <c r="J3729" s="230">
        <f>J3728/'Summary (banks)'!$J$81</f>
        <v>2.0108532187996113</v>
      </c>
      <c r="K3729" s="230">
        <f>K3728/'Summary (banks)'!$K$81</f>
        <v>6.1084323253437756</v>
      </c>
      <c r="L3729" s="230">
        <f>L3728/'Summary (banks)'!$L$81</f>
        <v>-4.6488845251731847</v>
      </c>
      <c r="M3729" s="230">
        <f>M3728/'Summary (banks)'!$M$81</f>
        <v>0.55641061694211302</v>
      </c>
      <c r="N3729" s="230" t="e">
        <f>N3728/'Summary (banks)'!$N$81</f>
        <v>#DIV/0!</v>
      </c>
      <c r="O3729" s="230">
        <f>O3728/'Summary (banks)'!$O$81</f>
        <v>1.5201051518873445</v>
      </c>
      <c r="P3729" s="230" t="e">
        <f>P3728/'Summary (banks)'!$P$81</f>
        <v>#DIV/0!</v>
      </c>
      <c r="Q3729" s="230" t="e">
        <f>Q3728/'Summary (banks)'!$Q$81</f>
        <v>#DIV/0!</v>
      </c>
      <c r="R3729" s="230">
        <f>R3728/'Summary (banks)'!$R$81</f>
        <v>-1.1742171143480777</v>
      </c>
      <c r="S3729" s="230" t="e">
        <f>S3728/'Summary (banks)'!$S$81</f>
        <v>#DIV/0!</v>
      </c>
      <c r="T3729" s="230" t="e">
        <f>T3728/'Summary (banks)'!$T$81</f>
        <v>#DIV/0!</v>
      </c>
      <c r="U3729" s="230">
        <f>U3728/'Summary (banks)'!$U$81</f>
        <v>28.682776675942737</v>
      </c>
      <c r="V3729" s="230" t="e">
        <f>V3728/'Summary (banks)'!$V$81</f>
        <v>#DIV/0!</v>
      </c>
      <c r="W3729" s="230" t="e">
        <f>W3728/'Summary (banks)'!$W$81</f>
        <v>#DIV/0!</v>
      </c>
      <c r="X3729" s="230" t="e">
        <f>X3728/'Summary (banks)'!$X$81</f>
        <v>#DIV/0!</v>
      </c>
      <c r="Z3729" s="397"/>
    </row>
    <row r="3730" spans="1:26" s="364" customFormat="1" x14ac:dyDescent="0.25">
      <c r="A3730" s="683"/>
      <c r="B3730" s="688"/>
      <c r="C3730" s="359" t="s">
        <v>446</v>
      </c>
      <c r="D3730" s="363">
        <f>D3728/'Summary (banks)'!$D$84</f>
        <v>0.76531348276348443</v>
      </c>
      <c r="E3730" s="264">
        <f>E3728/'Summary (banks)'!$E$84</f>
        <v>1.2387974765254521</v>
      </c>
      <c r="F3730" s="264">
        <f>F3728/'Summary (banks)'!$F$84</f>
        <v>1.1980604578018517</v>
      </c>
      <c r="G3730" s="264">
        <f>G3728/'Summary (banks)'!$G$84</f>
        <v>-0.56701491761526057</v>
      </c>
      <c r="H3730" s="264" t="e">
        <f>H3728/'Summary (banks)'!$H$84</f>
        <v>#DIV/0!</v>
      </c>
      <c r="I3730" s="264">
        <f>I3728/'Summary (banks)'!$I$84</f>
        <v>-15.500044683222269</v>
      </c>
      <c r="J3730" s="264">
        <f>J3728/'Summary (banks)'!$J$84</f>
        <v>1.7218088414844848</v>
      </c>
      <c r="K3730" s="264">
        <f>K3728/'Summary (banks)'!$K$84</f>
        <v>5.3821252638986632</v>
      </c>
      <c r="L3730" s="264">
        <f>L3728/'Summary (banks)'!$L$84</f>
        <v>-3.8755794825781371</v>
      </c>
      <c r="M3730" s="264">
        <f>M3728/'Summary (banks)'!$M$84</f>
        <v>0.24102489866821078</v>
      </c>
      <c r="N3730" s="264" t="e">
        <f>N3728/'Summary (banks)'!$N$84</f>
        <v>#DIV/0!</v>
      </c>
      <c r="O3730" s="264">
        <f>O3728/'Summary (banks)'!$O$84</f>
        <v>5.5380802475312301</v>
      </c>
      <c r="P3730" s="264" t="e">
        <f>P3728/'Summary (banks)'!$P$84</f>
        <v>#DIV/0!</v>
      </c>
      <c r="Q3730" s="264" t="e">
        <f>Q3728/'Summary (banks)'!$Q$84</f>
        <v>#DIV/0!</v>
      </c>
      <c r="R3730" s="264">
        <f>R3728/'Summary (banks)'!$R$84</f>
        <v>-1.0173135921035081</v>
      </c>
      <c r="S3730" s="264" t="e">
        <f>S3728/'Summary (banks)'!$S$84</f>
        <v>#DIV/0!</v>
      </c>
      <c r="T3730" s="264" t="e">
        <f>T3728/'Summary (banks)'!$T$84</f>
        <v>#DIV/0!</v>
      </c>
      <c r="U3730" s="264">
        <f>U3728/'Summary (banks)'!$U$84</f>
        <v>36.271703384030864</v>
      </c>
      <c r="V3730" s="264" t="e">
        <f>V3728/'Summary (banks)'!$V$84</f>
        <v>#DIV/0!</v>
      </c>
      <c r="W3730" s="264" t="e">
        <f>W3728/'Summary (banks)'!$W$84</f>
        <v>#DIV/0!</v>
      </c>
      <c r="X3730" s="264" t="e">
        <f>X3728/'Summary (banks)'!$X$84</f>
        <v>#DIV/0!</v>
      </c>
      <c r="Y3730" s="360"/>
      <c r="Z3730" s="397"/>
    </row>
    <row r="3731" spans="1:26" s="204" customFormat="1" ht="15.75" thickBot="1" x14ac:dyDescent="0.3">
      <c r="A3731" s="683"/>
      <c r="B3731" s="688"/>
      <c r="C3731" s="372" t="s">
        <v>447</v>
      </c>
      <c r="D3731" s="234">
        <f>D3728/'Summary (banks)'!$D$92</f>
        <v>1.0580051854449735</v>
      </c>
      <c r="E3731" s="230">
        <f>E3728/'Summary (banks)'!$E$86</f>
        <v>0.41188965561662272</v>
      </c>
      <c r="F3731" s="230">
        <f>F3728/'Summary (banks)'!$F$86</f>
        <v>0.21594864529219357</v>
      </c>
      <c r="G3731" s="230">
        <f>G3728/'Summary (banks)'!$G$86</f>
        <v>1.0784415584415581</v>
      </c>
      <c r="H3731" s="230" t="e">
        <f>H3728/'Summary (banks)'!$H$86</f>
        <v>#DIV/0!</v>
      </c>
      <c r="I3731" s="230">
        <f>I3728/'Summary (banks)'!$I$86</f>
        <v>-0.76970669931000546</v>
      </c>
      <c r="J3731" s="230">
        <f>J3728/'Summary (banks)'!$J$86</f>
        <v>0.96504649777818496</v>
      </c>
      <c r="K3731" s="230">
        <f>K3728/'Summary (banks)'!$K$86</f>
        <v>4.544843967564911</v>
      </c>
      <c r="L3731" s="230">
        <f>L3728/'Summary (banks)'!$L$86</f>
        <v>-0.82722597235615558</v>
      </c>
      <c r="M3731" s="230">
        <f>M3728/'Summary (banks)'!$M$86</f>
        <v>0.27648667122351334</v>
      </c>
      <c r="N3731" s="230" t="e">
        <f>N3728/'Summary (banks)'!$N$86</f>
        <v>#DIV/0!</v>
      </c>
      <c r="O3731" s="230">
        <f>O3728/'Summary (banks)'!$O$86</f>
        <v>-0.28255444404155028</v>
      </c>
      <c r="P3731" s="230" t="e">
        <f>P3728/'Summary (banks)'!$P$86</f>
        <v>#DIV/0!</v>
      </c>
      <c r="Q3731" s="230" t="e">
        <f>Q3728/'Summary (banks)'!$Q$86</f>
        <v>#DIV/0!</v>
      </c>
      <c r="R3731" s="230">
        <f>R3728/'Summary (banks)'!$R$86</f>
        <v>-0.75292794283067555</v>
      </c>
      <c r="S3731" s="230" t="e">
        <f>S3728/'Summary (banks)'!$S$86</f>
        <v>#DIV/0!</v>
      </c>
      <c r="T3731" s="230" t="e">
        <f>T3728/'Summary (banks)'!$T$86</f>
        <v>#DIV/0!</v>
      </c>
      <c r="U3731" s="230">
        <f>U3728/'Summary (banks)'!$U$86</f>
        <v>1.4599674479883442</v>
      </c>
      <c r="V3731" s="230" t="e">
        <f>V3728/'Summary (banks)'!$V$86</f>
        <v>#DIV/0!</v>
      </c>
      <c r="W3731" s="230" t="e">
        <f>W3728/'Summary (banks)'!$W$86</f>
        <v>#DIV/0!</v>
      </c>
      <c r="X3731" s="230" t="e">
        <f>X3728/'Summary (banks)'!$X$86</f>
        <v>#DIV/0!</v>
      </c>
      <c r="Z3731" s="397"/>
    </row>
    <row r="3732" spans="1:26" s="230" customFormat="1" ht="15.75" thickBot="1" x14ac:dyDescent="0.3">
      <c r="A3732" s="683"/>
      <c r="B3732" s="688"/>
      <c r="C3732" s="201" t="s">
        <v>498</v>
      </c>
      <c r="D3732" s="201">
        <f t="shared" ref="D3732:X3732" si="299">D3715/D3712</f>
        <v>0.12416195878560488</v>
      </c>
      <c r="E3732" s="201">
        <f t="shared" si="299"/>
        <v>0.25899788285109387</v>
      </c>
      <c r="F3732" s="201">
        <f t="shared" si="299"/>
        <v>0.14634146341463414</v>
      </c>
      <c r="G3732" s="201">
        <f t="shared" si="299"/>
        <v>0.2608695652173913</v>
      </c>
      <c r="H3732" s="201" t="e">
        <f t="shared" si="299"/>
        <v>#DIV/0!</v>
      </c>
      <c r="I3732" s="201">
        <f t="shared" si="299"/>
        <v>-0.15880322209436135</v>
      </c>
      <c r="J3732" s="201">
        <f t="shared" si="299"/>
        <v>0.25714285714285712</v>
      </c>
      <c r="K3732" s="201">
        <f t="shared" si="299"/>
        <v>0.62962962962962965</v>
      </c>
      <c r="L3732" s="201">
        <f t="shared" si="299"/>
        <v>-3.6666666666666665</v>
      </c>
      <c r="M3732" s="201">
        <f t="shared" si="299"/>
        <v>0.2</v>
      </c>
      <c r="N3732" s="201" t="e">
        <f t="shared" si="299"/>
        <v>#DIV/0!</v>
      </c>
      <c r="O3732" s="201">
        <f t="shared" si="299"/>
        <v>-0.35135135135135137</v>
      </c>
      <c r="P3732" s="201" t="e">
        <f t="shared" si="299"/>
        <v>#DIV/0!</v>
      </c>
      <c r="Q3732" s="201" t="e">
        <f t="shared" si="299"/>
        <v>#DIV/0!</v>
      </c>
      <c r="R3732" s="201" t="e">
        <f t="shared" si="299"/>
        <v>#DIV/0!</v>
      </c>
      <c r="S3732" s="201" t="e">
        <f t="shared" si="299"/>
        <v>#DIV/0!</v>
      </c>
      <c r="T3732" s="201" t="e">
        <f t="shared" si="299"/>
        <v>#DIV/0!</v>
      </c>
      <c r="U3732" s="201">
        <f t="shared" si="299"/>
        <v>0.93110499250921164</v>
      </c>
      <c r="V3732" s="201" t="e">
        <f t="shared" si="299"/>
        <v>#DIV/0!</v>
      </c>
      <c r="W3732" s="201" t="e">
        <f t="shared" si="299"/>
        <v>#DIV/0!</v>
      </c>
      <c r="X3732" s="201" t="e">
        <f t="shared" si="299"/>
        <v>#DIV/0!</v>
      </c>
      <c r="Y3732" s="201"/>
      <c r="Z3732" s="407"/>
    </row>
    <row r="3733" spans="1:26" s="230" customFormat="1" x14ac:dyDescent="0.25">
      <c r="A3733" s="683"/>
      <c r="B3733" s="688"/>
      <c r="C3733" s="382" t="s">
        <v>445</v>
      </c>
      <c r="D3733" s="230">
        <f>D3732/'Summary (banks)'!$D$94</f>
        <v>0.64294322338071708</v>
      </c>
      <c r="E3733" s="230">
        <f>E3732/'Summary (banks)'!$E$94</f>
        <v>0.82090811440586287</v>
      </c>
      <c r="F3733" s="230">
        <f>F3732/'Summary (banks)'!$F$94</f>
        <v>1.1851637245654221</v>
      </c>
      <c r="G3733" s="230">
        <f>G3732/'Summary (banks)'!$G$94</f>
        <v>-1.2472132413260626</v>
      </c>
      <c r="H3733" s="230" t="e">
        <f>H3732/'Summary (banks)'!$H$94</f>
        <v>#DIV/0!</v>
      </c>
      <c r="I3733" s="230">
        <f>I3732/'Summary (banks)'!$I$94</f>
        <v>1.5941841514121402</v>
      </c>
      <c r="J3733" s="230">
        <f>J3732/'Summary (banks)'!$J$94</f>
        <v>1.1278038815117466</v>
      </c>
      <c r="K3733" s="230">
        <f>K3732/'Summary (banks)'!$K$94</f>
        <v>2.3090217564318447</v>
      </c>
      <c r="L3733" s="230">
        <f>L3732/'Summary (banks)'!$L$94</f>
        <v>-15.386079746904489</v>
      </c>
      <c r="M3733" s="230">
        <f>M3732/'Summary (banks)'!$M$94</f>
        <v>0.72271350696547543</v>
      </c>
      <c r="N3733" s="230" t="e">
        <f>N3732/'Summary (banks)'!$N$94</f>
        <v>#DIV/0!</v>
      </c>
      <c r="O3733" s="230">
        <f>O3732/'Summary (banks)'!$O$94</f>
        <v>2.4377372570649887</v>
      </c>
      <c r="P3733" s="230" t="e">
        <f>P3732/'Summary (banks)'!$P$94</f>
        <v>#DIV/0!</v>
      </c>
      <c r="Q3733" s="230" t="e">
        <f>Q3732/'Summary (banks)'!$Q$94</f>
        <v>#DIV/0!</v>
      </c>
      <c r="R3733" s="230" t="e">
        <f>R3732/'Summary (banks)'!$R$94</f>
        <v>#DIV/0!</v>
      </c>
      <c r="S3733" s="230" t="e">
        <f>S3732/'Summary (banks)'!$S$94</f>
        <v>#DIV/0!</v>
      </c>
      <c r="T3733" s="230" t="e">
        <f>T3732/'Summary (banks)'!$T$94</f>
        <v>#DIV/0!</v>
      </c>
      <c r="U3733" s="230">
        <f>U3732/'Summary (banks)'!$U$94</f>
        <v>2.7968736296027825</v>
      </c>
      <c r="V3733" s="230" t="e">
        <f>V3732/'Summary (banks)'!$V$94</f>
        <v>#DIV/0!</v>
      </c>
      <c r="W3733" s="230" t="e">
        <f>W3732/'Summary (banks)'!$W$94</f>
        <v>#DIV/0!</v>
      </c>
      <c r="X3733" s="230" t="e">
        <f>X3732/'Summary (banks)'!$X$94</f>
        <v>#DIV/0!</v>
      </c>
      <c r="Z3733" s="399"/>
    </row>
    <row r="3734" spans="1:26" s="386" customFormat="1" x14ac:dyDescent="0.25">
      <c r="A3734" s="683"/>
      <c r="B3734" s="688"/>
      <c r="C3734" s="383" t="s">
        <v>446</v>
      </c>
      <c r="D3734" s="264">
        <f>D3732/'Summary (banks)'!$D$97</f>
        <v>0.47026231247024175</v>
      </c>
      <c r="E3734" s="264">
        <f>E3732/'Summary (banks)'!$E$97</f>
        <v>0.59693671834644124</v>
      </c>
      <c r="F3734" s="264">
        <f>F3732/'Summary (banks)'!$F$97</f>
        <v>0.88081468443550359</v>
      </c>
      <c r="G3734" s="264">
        <f>G3732/'Summary (banks)'!$G$97</f>
        <v>-0.21000820344544707</v>
      </c>
      <c r="H3734" s="264" t="e">
        <f>H3732/'Summary (banks)'!$H$97</f>
        <v>#DIV/0!</v>
      </c>
      <c r="I3734" s="264">
        <f>I3732/'Summary (banks)'!$I$97</f>
        <v>-6.4012325116589066</v>
      </c>
      <c r="J3734" s="264">
        <f>J3732/'Summary (banks)'!$J$97</f>
        <v>0.93853045615951913</v>
      </c>
      <c r="K3734" s="264">
        <f>K3732/'Summary (banks)'!$K$97</f>
        <v>2.232552280171328</v>
      </c>
      <c r="L3734" s="264">
        <f>L3732/'Summary (banks)'!$L$97</f>
        <v>-11.141468521010916</v>
      </c>
      <c r="M3734" s="264">
        <f>M3732/'Summary (banks)'!$M$97</f>
        <v>0.54962362478286053</v>
      </c>
      <c r="N3734" s="264" t="e">
        <f>N3732/'Summary (banks)'!$N$97</f>
        <v>#DIV/0!</v>
      </c>
      <c r="O3734" s="264">
        <f>O3732/'Summary (banks)'!$O$97</f>
        <v>11.306402274444885</v>
      </c>
      <c r="P3734" s="264" t="e">
        <f>P3732/'Summary (banks)'!$P$97</f>
        <v>#DIV/0!</v>
      </c>
      <c r="Q3734" s="264" t="e">
        <f>Q3732/'Summary (banks)'!$Q$97</f>
        <v>#DIV/0!</v>
      </c>
      <c r="R3734" s="264" t="e">
        <f>R3732/'Summary (banks)'!$R$97</f>
        <v>#DIV/0!</v>
      </c>
      <c r="S3734" s="264" t="e">
        <f>S3732/'Summary (banks)'!$S$97</f>
        <v>#DIV/0!</v>
      </c>
      <c r="T3734" s="264" t="e">
        <f>T3732/'Summary (banks)'!$T$97</f>
        <v>#DIV/0!</v>
      </c>
      <c r="U3734" s="264">
        <f>U3732/'Summary (banks)'!$U$97</f>
        <v>2.1080661453207528</v>
      </c>
      <c r="V3734" s="264" t="e">
        <f>V3732/'Summary (banks)'!$V$97</f>
        <v>#DIV/0!</v>
      </c>
      <c r="W3734" s="264" t="e">
        <f>W3732/'Summary (banks)'!$W$97</f>
        <v>#DIV/0!</v>
      </c>
      <c r="X3734" s="264" t="e">
        <f>X3732/'Summary (banks)'!$X$97</f>
        <v>#DIV/0!</v>
      </c>
      <c r="Y3734" s="264"/>
      <c r="Z3734" s="399"/>
    </row>
    <row r="3735" spans="1:26" s="230" customFormat="1" x14ac:dyDescent="0.25">
      <c r="A3735" s="683"/>
      <c r="B3735" s="688"/>
      <c r="C3735" s="385" t="s">
        <v>447</v>
      </c>
      <c r="D3735" s="230">
        <f>D3732/'Summary (banks)'!$D$105</f>
        <v>0.57231417266712981</v>
      </c>
      <c r="E3735" s="230">
        <f>E3732/'Summary (banks)'!$E$99</f>
        <v>0.46152091065799905</v>
      </c>
      <c r="F3735" s="230">
        <f>F3732/'Summary (banks)'!$F$99</f>
        <v>0.36049233557351046</v>
      </c>
      <c r="G3735" s="230">
        <f>G3732/'Summary (banks)'!$G$99</f>
        <v>0.78633540372670774</v>
      </c>
      <c r="H3735" s="230" t="e">
        <f>H3732/'Summary (banks)'!$H$99</f>
        <v>#DIV/0!</v>
      </c>
      <c r="I3735" s="230">
        <f>I3732/'Summary (banks)'!$I$99</f>
        <v>-0.85803093765975313</v>
      </c>
      <c r="J3735" s="230">
        <f>J3732/'Summary (banks)'!$J$99</f>
        <v>0.70812058663769684</v>
      </c>
      <c r="K3735" s="230">
        <f>K3732/'Summary (banks)'!$K$99</f>
        <v>3.097299199436967</v>
      </c>
      <c r="L3735" s="230">
        <f>L3732/'Summary (banks)'!$L$99</f>
        <v>-7.0983606557377055</v>
      </c>
      <c r="M3735" s="230">
        <f>M3732/'Summary (banks)'!$M$99</f>
        <v>0.52918660287081343</v>
      </c>
      <c r="N3735" s="230" t="e">
        <f>N3732/'Summary (banks)'!$N$99</f>
        <v>#DIV/0!</v>
      </c>
      <c r="O3735" s="230">
        <f>O3732/'Summary (banks)'!$O$99</f>
        <v>-0.89588112097337191</v>
      </c>
      <c r="P3735" s="230" t="e">
        <f>P3732/'Summary (banks)'!$P$99</f>
        <v>#DIV/0!</v>
      </c>
      <c r="Q3735" s="230" t="e">
        <f>Q3732/'Summary (banks)'!$Q$99</f>
        <v>#DIV/0!</v>
      </c>
      <c r="R3735" s="230" t="e">
        <f>R3732/'Summary (banks)'!$R$99</f>
        <v>#DIV/0!</v>
      </c>
      <c r="S3735" s="230" t="e">
        <f>S3732/'Summary (banks)'!$S$99</f>
        <v>#DIV/0!</v>
      </c>
      <c r="T3735" s="230" t="e">
        <f>T3732/'Summary (banks)'!$T$99</f>
        <v>#DIV/0!</v>
      </c>
      <c r="U3735" s="230">
        <f>U3732/'Summary (banks)'!$U$99</f>
        <v>1.3634087914016932</v>
      </c>
      <c r="V3735" s="230" t="e">
        <f>V3732/'Summary (banks)'!$V$99</f>
        <v>#DIV/0!</v>
      </c>
      <c r="W3735" s="230" t="e">
        <f>W3732/'Summary (banks)'!$W$99</f>
        <v>#DIV/0!</v>
      </c>
      <c r="X3735" s="230" t="e">
        <f>X3732/'Summary (banks)'!$X$99</f>
        <v>#DIV/0!</v>
      </c>
      <c r="Z3735" s="399"/>
    </row>
    <row r="3736" spans="1:26" s="51" customFormat="1" ht="15.75" thickBot="1" x14ac:dyDescent="0.3">
      <c r="A3736" s="422"/>
      <c r="B3736" s="423"/>
      <c r="C3736" s="424"/>
      <c r="D3736" s="425"/>
      <c r="E3736" s="426"/>
      <c r="F3736" s="426"/>
      <c r="G3736" s="426"/>
      <c r="H3736" s="426"/>
      <c r="I3736" s="426"/>
      <c r="J3736" s="426"/>
      <c r="K3736" s="426"/>
      <c r="L3736" s="426"/>
      <c r="M3736" s="426"/>
      <c r="N3736" s="426"/>
      <c r="O3736" s="426"/>
      <c r="P3736" s="426"/>
      <c r="Q3736" s="426"/>
      <c r="R3736" s="426"/>
      <c r="S3736" s="426"/>
      <c r="T3736" s="426"/>
      <c r="U3736" s="426"/>
      <c r="V3736" s="426"/>
      <c r="W3736" s="426"/>
      <c r="X3736" s="426"/>
      <c r="Y3736" s="97"/>
      <c r="Z3736" s="97"/>
    </row>
    <row r="3737" spans="1:26" s="204" customFormat="1" ht="15.75" thickBot="1" x14ac:dyDescent="0.3">
      <c r="A3737" s="682" t="s">
        <v>182</v>
      </c>
      <c r="B3737" s="684" t="s">
        <v>331</v>
      </c>
      <c r="C3737" s="188" t="s">
        <v>2</v>
      </c>
      <c r="D3737" s="203">
        <f>SUM(E3737:X3737)</f>
        <v>533.70240000000001</v>
      </c>
      <c r="E3737" s="203">
        <f>HSBC!C59</f>
        <v>57.702399999999997</v>
      </c>
      <c r="F3737" s="203"/>
      <c r="G3737" s="203"/>
      <c r="H3737" s="203"/>
      <c r="I3737" s="203"/>
      <c r="J3737" s="188"/>
      <c r="K3737" s="188"/>
      <c r="L3737" s="188"/>
      <c r="M3737" s="188">
        <f>'BPCE group'!C63</f>
        <v>0</v>
      </c>
      <c r="N3737" s="188"/>
      <c r="O3737" s="188"/>
      <c r="P3737" s="188"/>
      <c r="Q3737" s="188"/>
      <c r="R3737" s="188"/>
      <c r="S3737" s="188"/>
      <c r="T3737" s="188"/>
      <c r="U3737" s="188"/>
      <c r="V3737" s="188">
        <f>Santander!C40</f>
        <v>320</v>
      </c>
      <c r="W3737" s="188">
        <f>'BBVA '!E26</f>
        <v>156</v>
      </c>
      <c r="X3737" s="188"/>
      <c r="Y3737" s="188"/>
      <c r="Z3737" s="404"/>
    </row>
    <row r="3738" spans="1:26" s="23" customFormat="1" x14ac:dyDescent="0.25">
      <c r="A3738" s="683"/>
      <c r="B3738" s="685"/>
      <c r="C3738" s="189" t="s">
        <v>333</v>
      </c>
      <c r="D3738" s="230">
        <f>D3737/'Summary (banks)'!$D$3</f>
        <v>1.092740132550298E-3</v>
      </c>
      <c r="E3738" s="230">
        <f>E3737/'Summary (banks)'!$E$3</f>
        <v>1.0702341137123746E-3</v>
      </c>
      <c r="F3738" s="230">
        <f>F3737/'Summary (banks)'!$F$3</f>
        <v>0</v>
      </c>
      <c r="G3738" s="230">
        <f>G3737/'Summary (banks)'!$G$3</f>
        <v>0</v>
      </c>
      <c r="H3738" s="230">
        <f>H3737/'Summary (banks)'!$H$3</f>
        <v>0</v>
      </c>
      <c r="I3738" s="230">
        <f>I3737/'Summary (banks)'!$I$3</f>
        <v>0</v>
      </c>
      <c r="J3738" s="230">
        <f>J3737/'Summary (banks)'!$J$3</f>
        <v>0</v>
      </c>
      <c r="K3738" s="230">
        <f>K3737/'Summary (banks)'!$K$3</f>
        <v>0</v>
      </c>
      <c r="L3738" s="230">
        <f>L3737/'Summary (banks)'!$L$3</f>
        <v>0</v>
      </c>
      <c r="M3738" s="230">
        <f>M3737/'Summary (banks)'!$M$3</f>
        <v>0</v>
      </c>
      <c r="N3738" s="230">
        <f>N3737/'Summary (banks)'!$N$3</f>
        <v>0</v>
      </c>
      <c r="O3738" s="230">
        <f>O3737/'Summary (banks)'!$O$3</f>
        <v>0</v>
      </c>
      <c r="P3738" s="230">
        <f>P3737/'Summary (banks)'!$P$3</f>
        <v>0</v>
      </c>
      <c r="Q3738" s="230">
        <f>Q3737/'Summary (banks)'!$Q$3</f>
        <v>0</v>
      </c>
      <c r="R3738" s="230">
        <f>R3737/'Summary (banks)'!$R$3</f>
        <v>0</v>
      </c>
      <c r="S3738" s="230">
        <f>S3737/'Summary (banks)'!$S$3</f>
        <v>0</v>
      </c>
      <c r="T3738" s="230">
        <f>T3737/'Summary (banks)'!$T$3</f>
        <v>0</v>
      </c>
      <c r="U3738" s="230">
        <f>U3737/'Summary (banks)'!$U$3</f>
        <v>0</v>
      </c>
      <c r="V3738" s="230">
        <f>V3737/'Summary (banks)'!$V$3</f>
        <v>6.9724370846497444E-3</v>
      </c>
      <c r="W3738" s="230">
        <f>W3737/'Summary (banks)'!$W$3</f>
        <v>6.6775104871158288E-3</v>
      </c>
      <c r="X3738" s="230">
        <f>X3737/'Summary (banks)'!$X$3</f>
        <v>0</v>
      </c>
      <c r="Y3738" s="204"/>
      <c r="Z3738" s="397"/>
    </row>
    <row r="3739" spans="1:26" s="360" customFormat="1" ht="15.75" thickBot="1" x14ac:dyDescent="0.3">
      <c r="A3739" s="683"/>
      <c r="B3739" s="685"/>
      <c r="C3739" s="359" t="s">
        <v>334</v>
      </c>
      <c r="D3739" s="264">
        <f>D3737/'Summary (banks)'!$D$7</f>
        <v>2.0818546834985661E-3</v>
      </c>
      <c r="E3739" s="264">
        <f>E3737/'Summary (banks)'!$E$7</f>
        <v>1.4313510612126226E-3</v>
      </c>
      <c r="F3739" s="264">
        <f>F3737/'Summary (banks)'!$F$7</f>
        <v>0</v>
      </c>
      <c r="G3739" s="264">
        <f>G3737/'Summary (banks)'!$G$7</f>
        <v>0</v>
      </c>
      <c r="H3739" s="264">
        <f>H3737/'Summary (banks)'!$H$7</f>
        <v>0</v>
      </c>
      <c r="I3739" s="264">
        <f>I3737/'Summary (banks)'!$I$7</f>
        <v>0</v>
      </c>
      <c r="J3739" s="264">
        <f>J3737/'Summary (banks)'!$J$7</f>
        <v>0</v>
      </c>
      <c r="K3739" s="264">
        <f>K3737/'Summary (banks)'!$K$7</f>
        <v>0</v>
      </c>
      <c r="L3739" s="264">
        <f>L3737/'Summary (banks)'!$L$7</f>
        <v>0</v>
      </c>
      <c r="M3739" s="264">
        <f>M3737/'Summary (banks)'!$M$7</f>
        <v>0</v>
      </c>
      <c r="N3739" s="264">
        <f>N3737/'Summary (banks)'!$N$7</f>
        <v>0</v>
      </c>
      <c r="O3739" s="264">
        <f>O3737/'Summary (banks)'!$O$7</f>
        <v>0</v>
      </c>
      <c r="P3739" s="264">
        <f>P3737/'Summary (banks)'!$P$7</f>
        <v>0</v>
      </c>
      <c r="Q3739" s="264">
        <f>Q3737/'Summary (banks)'!$Q$7</f>
        <v>0</v>
      </c>
      <c r="R3739" s="264">
        <f>R3737/'Summary (banks)'!$R$7</f>
        <v>0</v>
      </c>
      <c r="S3739" s="264">
        <f>S3737/'Summary (banks)'!$S$7</f>
        <v>0</v>
      </c>
      <c r="T3739" s="264">
        <f>T3737/'Summary (banks)'!$T$7</f>
        <v>0</v>
      </c>
      <c r="U3739" s="264">
        <f>U3737/'Summary (banks)'!$U$7</f>
        <v>0</v>
      </c>
      <c r="V3739" s="264">
        <f>V3737/'Summary (banks)'!$V$7</f>
        <v>7.9317866349395208E-3</v>
      </c>
      <c r="W3739" s="264">
        <f>W3737/'Summary (banks)'!$W$7</f>
        <v>9.4106291850153834E-3</v>
      </c>
      <c r="X3739" s="264">
        <f>X3737/'Summary (banks)'!$X$7</f>
        <v>0</v>
      </c>
      <c r="Z3739" s="397"/>
    </row>
    <row r="3740" spans="1:26" s="204" customFormat="1" ht="15.75" thickBot="1" x14ac:dyDescent="0.3">
      <c r="A3740" s="683"/>
      <c r="B3740" s="685"/>
      <c r="C3740" s="188" t="s">
        <v>6</v>
      </c>
      <c r="D3740" s="203">
        <f>SUM(E3740:X3740)</f>
        <v>143.01600000000002</v>
      </c>
      <c r="E3740" s="203">
        <f>HSBC!E59</f>
        <v>9.016</v>
      </c>
      <c r="F3740" s="203"/>
      <c r="G3740" s="203"/>
      <c r="H3740" s="203"/>
      <c r="I3740" s="203"/>
      <c r="J3740" s="188"/>
      <c r="K3740" s="188"/>
      <c r="L3740" s="188"/>
      <c r="M3740" s="188">
        <f>'BPCE group'!E63</f>
        <v>0</v>
      </c>
      <c r="N3740" s="188"/>
      <c r="O3740" s="188"/>
      <c r="P3740" s="188"/>
      <c r="Q3740" s="188"/>
      <c r="R3740" s="188"/>
      <c r="S3740" s="188"/>
      <c r="T3740" s="188"/>
      <c r="U3740" s="188"/>
      <c r="V3740" s="188">
        <f>Santander!E40</f>
        <v>94</v>
      </c>
      <c r="W3740" s="188">
        <f>'BBVA '!G26</f>
        <v>40</v>
      </c>
      <c r="X3740" s="188"/>
      <c r="Y3740" s="188"/>
      <c r="Z3740" s="404"/>
    </row>
    <row r="3741" spans="1:26" s="23" customFormat="1" x14ac:dyDescent="0.25">
      <c r="A3741" s="683"/>
      <c r="B3741" s="685"/>
      <c r="C3741" s="189" t="s">
        <v>335</v>
      </c>
      <c r="D3741" s="230">
        <f>D3740/'Summary (banks)'!$D$29</f>
        <v>1.5163045307258198E-3</v>
      </c>
      <c r="E3741" s="230">
        <f>E3740/'Summary (banks)'!$E$29</f>
        <v>5.3002597127259235E-4</v>
      </c>
      <c r="F3741" s="230">
        <f>F3740/'Summary (banks)'!$F$29</f>
        <v>0</v>
      </c>
      <c r="G3741" s="230">
        <f>G3740/'Summary (banks)'!$G$29</f>
        <v>0</v>
      </c>
      <c r="H3741" s="230">
        <f>H3740/'Summary (banks)'!$H$29</f>
        <v>0</v>
      </c>
      <c r="I3741" s="230">
        <f>I3740/'Summary (banks)'!$I$29</f>
        <v>0</v>
      </c>
      <c r="J3741" s="230">
        <f>J3740/'Summary (banks)'!$J$29</f>
        <v>0</v>
      </c>
      <c r="K3741" s="230">
        <f>K3740/'Summary (banks)'!$K$29</f>
        <v>0</v>
      </c>
      <c r="L3741" s="230">
        <f>L3740/'Summary (banks)'!$L$29</f>
        <v>0</v>
      </c>
      <c r="M3741" s="230">
        <f>M3740/'Summary (banks)'!$M$29</f>
        <v>0</v>
      </c>
      <c r="N3741" s="230">
        <f>N3740/'Summary (banks)'!$N$29</f>
        <v>0</v>
      </c>
      <c r="O3741" s="230">
        <f>O3740/'Summary (banks)'!$O$29</f>
        <v>0</v>
      </c>
      <c r="P3741" s="230">
        <f>P3740/'Summary (banks)'!$P$29</f>
        <v>0</v>
      </c>
      <c r="Q3741" s="230">
        <f>Q3740/'Summary (banks)'!$Q$29</f>
        <v>0</v>
      </c>
      <c r="R3741" s="230">
        <f>R3740/'Summary (banks)'!$R$29</f>
        <v>0</v>
      </c>
      <c r="S3741" s="230">
        <f>S3740/'Summary (banks)'!$S$29</f>
        <v>0</v>
      </c>
      <c r="T3741" s="230">
        <f>T3740/'Summary (banks)'!$T$29</f>
        <v>0</v>
      </c>
      <c r="U3741" s="230">
        <f>U3740/'Summary (banks)'!$U$29</f>
        <v>0</v>
      </c>
      <c r="V3741" s="230">
        <f>V3740/'Summary (banks)'!$V$29</f>
        <v>9.8460249292971619E-3</v>
      </c>
      <c r="W3741" s="230">
        <f>W3740/'Summary (banks)'!$W$29</f>
        <v>8.6899847925266133E-3</v>
      </c>
      <c r="X3741" s="230">
        <f>X3740/'Summary (banks)'!$X$29</f>
        <v>0</v>
      </c>
      <c r="Y3741" s="204"/>
      <c r="Z3741" s="397"/>
    </row>
    <row r="3742" spans="1:26" s="360" customFormat="1" ht="15.75" thickBot="1" x14ac:dyDescent="0.3">
      <c r="A3742" s="683"/>
      <c r="B3742" s="685"/>
      <c r="C3742" s="359" t="s">
        <v>336</v>
      </c>
      <c r="D3742" s="264">
        <f>D3740/'Summary (banks)'!$D$33</f>
        <v>2.1129416449259838E-3</v>
      </c>
      <c r="E3742" s="264">
        <f>E3740/'Summary (banks)'!$E$33</f>
        <v>5.1546391752577321E-4</v>
      </c>
      <c r="F3742" s="264">
        <f>F3740/'Summary (banks)'!$F$33</f>
        <v>0</v>
      </c>
      <c r="G3742" s="264">
        <f>G3740/'Summary (banks)'!$G$33</f>
        <v>0</v>
      </c>
      <c r="H3742" s="264">
        <f>H3740/'Summary (banks)'!$H$33</f>
        <v>0</v>
      </c>
      <c r="I3742" s="264">
        <f>I3740/'Summary (banks)'!$I$33</f>
        <v>0</v>
      </c>
      <c r="J3742" s="264">
        <f>J3740/'Summary (banks)'!$J$33</f>
        <v>0</v>
      </c>
      <c r="K3742" s="264">
        <f>K3740/'Summary (banks)'!$K$33</f>
        <v>0</v>
      </c>
      <c r="L3742" s="264">
        <f>L3740/'Summary (banks)'!$L$33</f>
        <v>0</v>
      </c>
      <c r="M3742" s="264">
        <f>M3740/'Summary (banks)'!$M$33</f>
        <v>0</v>
      </c>
      <c r="N3742" s="264">
        <f>N3740/'Summary (banks)'!$N$33</f>
        <v>0</v>
      </c>
      <c r="O3742" s="264">
        <f>O3740/'Summary (banks)'!$O$33</f>
        <v>0</v>
      </c>
      <c r="P3742" s="264">
        <f>P3740/'Summary (banks)'!$P$33</f>
        <v>0</v>
      </c>
      <c r="Q3742" s="264">
        <f>Q3740/'Summary (banks)'!$Q$33</f>
        <v>0</v>
      </c>
      <c r="R3742" s="264">
        <f>R3740/'Summary (banks)'!$R$33</f>
        <v>0</v>
      </c>
      <c r="S3742" s="264">
        <f>S3740/'Summary (banks)'!$S$33</f>
        <v>0</v>
      </c>
      <c r="T3742" s="264">
        <f>T3740/'Summary (banks)'!$T$33</f>
        <v>0</v>
      </c>
      <c r="U3742" s="264">
        <f>U3740/'Summary (banks)'!$U$33</f>
        <v>0</v>
      </c>
      <c r="V3742" s="264">
        <f>V3740/'Summary (banks)'!$V$33</f>
        <v>8.9209452405808101E-3</v>
      </c>
      <c r="W3742" s="264">
        <f>W3740/'Summary (banks)'!$W$33</f>
        <v>6.4735394076711446E-3</v>
      </c>
      <c r="X3742" s="264">
        <f>X3740/'Summary (banks)'!$X$33</f>
        <v>0</v>
      </c>
      <c r="Z3742" s="397"/>
    </row>
    <row r="3743" spans="1:26" s="204" customFormat="1" ht="15.75" thickBot="1" x14ac:dyDescent="0.3">
      <c r="A3743" s="683"/>
      <c r="B3743" s="685"/>
      <c r="C3743" s="188" t="s">
        <v>400</v>
      </c>
      <c r="D3743" s="203">
        <f>SUM(E3743:X3743)</f>
        <v>30.8032</v>
      </c>
      <c r="E3743" s="203">
        <f>HSBC!F59</f>
        <v>1.8031999999999999</v>
      </c>
      <c r="F3743" s="203"/>
      <c r="G3743" s="203"/>
      <c r="H3743" s="203"/>
      <c r="I3743" s="203"/>
      <c r="J3743" s="188"/>
      <c r="K3743" s="188"/>
      <c r="L3743" s="188"/>
      <c r="M3743" s="188">
        <f>'BPCE group'!F63</f>
        <v>0</v>
      </c>
      <c r="N3743" s="188"/>
      <c r="O3743" s="188"/>
      <c r="P3743" s="188"/>
      <c r="Q3743" s="188"/>
      <c r="R3743" s="188"/>
      <c r="S3743" s="188"/>
      <c r="T3743" s="188"/>
      <c r="U3743" s="188"/>
      <c r="V3743" s="188">
        <f>Santander!F40</f>
        <v>18</v>
      </c>
      <c r="W3743" s="188">
        <f>'BBVA '!H26</f>
        <v>11</v>
      </c>
      <c r="X3743" s="188"/>
      <c r="Y3743" s="188"/>
      <c r="Z3743" s="404"/>
    </row>
    <row r="3744" spans="1:26" s="23" customFormat="1" x14ac:dyDescent="0.25">
      <c r="A3744" s="683"/>
      <c r="B3744" s="685"/>
      <c r="C3744" s="189" t="s">
        <v>401</v>
      </c>
      <c r="D3744" s="230">
        <f>D3743/'Summary (banks)'!$D$42</f>
        <v>1.1041608841635727E-3</v>
      </c>
      <c r="E3744" s="230">
        <f>E3743/'Summary (banks)'!$E$42</f>
        <v>5.9435364041604761E-4</v>
      </c>
      <c r="F3744" s="230">
        <f>F3743/'Summary (banks)'!$F$42</f>
        <v>0</v>
      </c>
      <c r="G3744" s="230">
        <f>G3743/'Summary (banks)'!$G$42</f>
        <v>0</v>
      </c>
      <c r="H3744" s="230">
        <f>H3743/'Summary (banks)'!$H$42</f>
        <v>0</v>
      </c>
      <c r="I3744" s="230">
        <f>I3743/'Summary (banks)'!$I$42</f>
        <v>0</v>
      </c>
      <c r="J3744" s="230">
        <f>J3743/'Summary (banks)'!$J$42</f>
        <v>0</v>
      </c>
      <c r="K3744" s="230">
        <f>K3743/'Summary (banks)'!$K$42</f>
        <v>0</v>
      </c>
      <c r="L3744" s="230">
        <f>L3743/'Summary (banks)'!$L$42</f>
        <v>0</v>
      </c>
      <c r="M3744" s="230">
        <f>M3743/'Summary (banks)'!$M$42</f>
        <v>0</v>
      </c>
      <c r="N3744" s="230">
        <f>N3743/'Summary (banks)'!$N$42</f>
        <v>0</v>
      </c>
      <c r="O3744" s="230">
        <f>O3743/'Summary (banks)'!$O$42</f>
        <v>0</v>
      </c>
      <c r="P3744" s="230">
        <f>P3743/'Summary (banks)'!$P$42</f>
        <v>0</v>
      </c>
      <c r="Q3744" s="230">
        <f>Q3743/'Summary (banks)'!$Q$42</f>
        <v>0</v>
      </c>
      <c r="R3744" s="230">
        <f>R3743/'Summary (banks)'!$R$42</f>
        <v>0</v>
      </c>
      <c r="S3744" s="230">
        <f>S3743/'Summary (banks)'!$S$42</f>
        <v>0</v>
      </c>
      <c r="T3744" s="230">
        <f>T3743/'Summary (banks)'!$T$42</f>
        <v>0</v>
      </c>
      <c r="U3744" s="230">
        <f>U3743/'Summary (banks)'!$U$42</f>
        <v>0</v>
      </c>
      <c r="V3744" s="230">
        <f>V3743/'Summary (banks)'!$V$42</f>
        <v>8.1632653061224497E-3</v>
      </c>
      <c r="W3744" s="230">
        <f>W3743/'Summary (banks)'!$W$42</f>
        <v>8.634222919937205E-3</v>
      </c>
      <c r="X3744" s="230">
        <f>X3743/'Summary (banks)'!$X$42</f>
        <v>0</v>
      </c>
      <c r="Y3744" s="204"/>
      <c r="Z3744" s="397"/>
    </row>
    <row r="3745" spans="1:26" s="360" customFormat="1" ht="15.75" thickBot="1" x14ac:dyDescent="0.3">
      <c r="A3745" s="683"/>
      <c r="B3745" s="685"/>
      <c r="C3745" s="359" t="s">
        <v>402</v>
      </c>
      <c r="D3745" s="264">
        <f>D3743/'Summary (banks)'!$D$46</f>
        <v>1.6528748292612661E-3</v>
      </c>
      <c r="E3745" s="264">
        <f>E3743/'Summary (banks)'!$E$46</f>
        <v>6.1709348966368415E-4</v>
      </c>
      <c r="F3745" s="264">
        <f>F3743/'Summary (banks)'!$F$46</f>
        <v>0</v>
      </c>
      <c r="G3745" s="264">
        <f>G3743/'Summary (banks)'!$G$46</f>
        <v>0</v>
      </c>
      <c r="H3745" s="264">
        <f>H3743/'Summary (banks)'!$H$46</f>
        <v>0</v>
      </c>
      <c r="I3745" s="264">
        <f>I3743/'Summary (banks)'!$I$46</f>
        <v>0</v>
      </c>
      <c r="J3745" s="264">
        <f>J3743/'Summary (banks)'!$J$46</f>
        <v>0</v>
      </c>
      <c r="K3745" s="264">
        <f>K3743/'Summary (banks)'!$K$46</f>
        <v>0</v>
      </c>
      <c r="L3745" s="264">
        <f>L3743/'Summary (banks)'!$L$46</f>
        <v>0</v>
      </c>
      <c r="M3745" s="264">
        <f>M3743/'Summary (banks)'!$M$46</f>
        <v>0</v>
      </c>
      <c r="N3745" s="264">
        <f>N3743/'Summary (banks)'!$N$46</f>
        <v>0</v>
      </c>
      <c r="O3745" s="264">
        <f>O3743/'Summary (banks)'!$O$46</f>
        <v>0</v>
      </c>
      <c r="P3745" s="264">
        <f>P3743/'Summary (banks)'!$P$46</f>
        <v>0</v>
      </c>
      <c r="Q3745" s="264">
        <f>Q3743/'Summary (banks)'!$Q$46</f>
        <v>0</v>
      </c>
      <c r="R3745" s="264">
        <f>R3743/'Summary (banks)'!$R$46</f>
        <v>0</v>
      </c>
      <c r="S3745" s="264">
        <f>S3743/'Summary (banks)'!$S$46</f>
        <v>0</v>
      </c>
      <c r="T3745" s="264">
        <f>T3743/'Summary (banks)'!$T$46</f>
        <v>0</v>
      </c>
      <c r="U3745" s="264">
        <f>U3743/'Summary (banks)'!$U$46</f>
        <v>0</v>
      </c>
      <c r="V3745" s="264">
        <f>V3743/'Summary (banks)'!$V$46</f>
        <v>8.4269662921348312E-3</v>
      </c>
      <c r="W3745" s="264">
        <f>W3743/'Summary (banks)'!$W$46</f>
        <v>6.8069306930693069E-3</v>
      </c>
      <c r="X3745" s="264">
        <f>X3743/'Summary (banks)'!$X$46</f>
        <v>0</v>
      </c>
      <c r="Z3745" s="397"/>
    </row>
    <row r="3746" spans="1:26" s="204" customFormat="1" ht="15.75" thickBot="1" x14ac:dyDescent="0.3">
      <c r="A3746" s="683"/>
      <c r="B3746" s="685"/>
      <c r="C3746" s="188" t="s">
        <v>3</v>
      </c>
      <c r="D3746" s="188">
        <f>SUM(E3746:X3746)</f>
        <v>2315</v>
      </c>
      <c r="E3746" s="188">
        <f>HSBC!D59</f>
        <v>284</v>
      </c>
      <c r="F3746" s="188"/>
      <c r="G3746" s="188"/>
      <c r="H3746" s="188"/>
      <c r="I3746" s="188"/>
      <c r="J3746" s="188"/>
      <c r="K3746" s="188"/>
      <c r="L3746" s="188"/>
      <c r="M3746" s="188">
        <f>'BPCE group'!D63</f>
        <v>1</v>
      </c>
      <c r="N3746" s="188"/>
      <c r="O3746" s="188"/>
      <c r="P3746" s="188"/>
      <c r="Q3746" s="188"/>
      <c r="R3746" s="188"/>
      <c r="S3746" s="188"/>
      <c r="T3746" s="188"/>
      <c r="U3746" s="188"/>
      <c r="V3746" s="188">
        <f>Santander!D40</f>
        <v>1398</v>
      </c>
      <c r="W3746" s="188">
        <f>'BBVA '!F26</f>
        <v>632</v>
      </c>
      <c r="X3746" s="188"/>
      <c r="Y3746" s="188"/>
      <c r="Z3746" s="404"/>
    </row>
    <row r="3747" spans="1:26" s="23" customFormat="1" x14ac:dyDescent="0.25">
      <c r="A3747" s="683"/>
      <c r="B3747" s="685"/>
      <c r="C3747" s="189" t="s">
        <v>337</v>
      </c>
      <c r="D3747" s="230">
        <f>D3746/'Summary (banks)'!$D$16</f>
        <v>1.103634891834246E-3</v>
      </c>
      <c r="E3747" s="230">
        <f>E3746/'Summary (banks)'!$E$16</f>
        <v>1.0967198807510215E-3</v>
      </c>
      <c r="F3747" s="230">
        <f>F3746/'Summary (banks)'!$F$16</f>
        <v>0</v>
      </c>
      <c r="G3747" s="230">
        <f>G3746/'Summary (banks)'!$G$16</f>
        <v>0</v>
      </c>
      <c r="H3747" s="230">
        <f>H3746/'Summary (banks)'!$H$16</f>
        <v>0</v>
      </c>
      <c r="I3747" s="230">
        <f>I3746/'Summary (banks)'!$I$16</f>
        <v>0</v>
      </c>
      <c r="J3747" s="230">
        <f>J3746/'Summary (banks)'!$J$16</f>
        <v>0</v>
      </c>
      <c r="K3747" s="230">
        <f>K3746/'Summary (banks)'!$K$16</f>
        <v>0</v>
      </c>
      <c r="L3747" s="230">
        <f>L3746/'Summary (banks)'!$L$16</f>
        <v>0</v>
      </c>
      <c r="M3747" s="230">
        <f>M3746/'Summary (banks)'!$M$16</f>
        <v>9.7194008961287629E-6</v>
      </c>
      <c r="N3747" s="230">
        <f>N3746/'Summary (banks)'!$N$16</f>
        <v>0</v>
      </c>
      <c r="O3747" s="230">
        <f>O3746/'Summary (banks)'!$O$16</f>
        <v>0</v>
      </c>
      <c r="P3747" s="230">
        <f>P3746/'Summary (banks)'!$P$16</f>
        <v>0</v>
      </c>
      <c r="Q3747" s="230">
        <f>Q3746/'Summary (banks)'!$Q$16</f>
        <v>0</v>
      </c>
      <c r="R3747" s="230">
        <f>R3746/'Summary (banks)'!$R$16</f>
        <v>0</v>
      </c>
      <c r="S3747" s="230">
        <f>S3746/'Summary (banks)'!$S$16</f>
        <v>0</v>
      </c>
      <c r="T3747" s="230">
        <f>T3746/'Summary (banks)'!$T$16</f>
        <v>0</v>
      </c>
      <c r="U3747" s="230">
        <f>U3746/'Summary (banks)'!$U$16</f>
        <v>0</v>
      </c>
      <c r="V3747" s="230">
        <f>V3746/'Summary (banks)'!$V$16</f>
        <v>7.5909364869927833E-3</v>
      </c>
      <c r="W3747" s="230">
        <f>W3746/'Summary (banks)'!$W$16</f>
        <v>4.5807723530093937E-3</v>
      </c>
      <c r="X3747" s="230">
        <f>X3746/'Summary (banks)'!$X$16</f>
        <v>0</v>
      </c>
      <c r="Y3747" s="204"/>
      <c r="Z3747" s="397"/>
    </row>
    <row r="3748" spans="1:26" s="365" customFormat="1" ht="15.75" thickBot="1" x14ac:dyDescent="0.3">
      <c r="A3748" s="683"/>
      <c r="B3748" s="685"/>
      <c r="C3748" s="359" t="s">
        <v>338</v>
      </c>
      <c r="D3748" s="264">
        <f>D3746/'Summary (banks)'!$D$20</f>
        <v>1.9748364042110507E-3</v>
      </c>
      <c r="E3748" s="264">
        <f>E3746/'Summary (banks)'!$E$20</f>
        <v>1.3246577578768161E-3</v>
      </c>
      <c r="F3748" s="264">
        <f>F3746/'Summary (banks)'!$F$20</f>
        <v>0</v>
      </c>
      <c r="G3748" s="264">
        <f>G3746/'Summary (banks)'!$G$20</f>
        <v>0</v>
      </c>
      <c r="H3748" s="264">
        <f>H3746/'Summary (banks)'!$H$20</f>
        <v>0</v>
      </c>
      <c r="I3748" s="264">
        <f>I3746/'Summary (banks)'!$I$20</f>
        <v>0</v>
      </c>
      <c r="J3748" s="264">
        <f>J3746/'Summary (banks)'!$J$20</f>
        <v>0</v>
      </c>
      <c r="K3748" s="264">
        <f>K3746/'Summary (banks)'!$K$20</f>
        <v>0</v>
      </c>
      <c r="L3748" s="264">
        <f>L3746/'Summary (banks)'!$L$20</f>
        <v>0</v>
      </c>
      <c r="M3748" s="264">
        <f>M3746/'Summary (banks)'!$M$20</f>
        <v>8.5800085800085798E-5</v>
      </c>
      <c r="N3748" s="264">
        <f>N3746/'Summary (banks)'!$N$20</f>
        <v>0</v>
      </c>
      <c r="O3748" s="264">
        <f>O3746/'Summary (banks)'!$O$20</f>
        <v>0</v>
      </c>
      <c r="P3748" s="264">
        <f>P3746/'Summary (banks)'!$P$20</f>
        <v>0</v>
      </c>
      <c r="Q3748" s="264">
        <f>Q3746/'Summary (banks)'!$Q$20</f>
        <v>0</v>
      </c>
      <c r="R3748" s="264">
        <f>R3746/'Summary (banks)'!$R$20</f>
        <v>0</v>
      </c>
      <c r="S3748" s="264">
        <f>S3746/'Summary (banks)'!$S$20</f>
        <v>0</v>
      </c>
      <c r="T3748" s="264">
        <f>T3746/'Summary (banks)'!$T$20</f>
        <v>0</v>
      </c>
      <c r="U3748" s="264">
        <f>U3746/'Summary (banks)'!$U$20</f>
        <v>0</v>
      </c>
      <c r="V3748" s="264">
        <f>V3746/'Summary (banks)'!$V$20</f>
        <v>9.0585696790622637E-3</v>
      </c>
      <c r="W3748" s="264">
        <f>W3746/'Summary (banks)'!$W$20</f>
        <v>6.0153238471422456E-3</v>
      </c>
      <c r="X3748" s="264">
        <f>X3746/'Summary (banks)'!$X$20</f>
        <v>0</v>
      </c>
      <c r="Y3748" s="360"/>
      <c r="Z3748" s="397"/>
    </row>
    <row r="3749" spans="1:26" s="230" customFormat="1" ht="15" customHeight="1" thickTop="1" thickBot="1" x14ac:dyDescent="0.3">
      <c r="A3749" s="683"/>
      <c r="B3749" s="685"/>
      <c r="C3749" s="190" t="s">
        <v>405</v>
      </c>
      <c r="D3749" s="188"/>
      <c r="E3749" s="190"/>
      <c r="F3749" s="190"/>
      <c r="G3749" s="190"/>
      <c r="H3749" s="188"/>
      <c r="I3749" s="188"/>
      <c r="J3749" s="190"/>
      <c r="K3749" s="190"/>
      <c r="L3749" s="190"/>
      <c r="M3749" s="190"/>
      <c r="N3749" s="190"/>
      <c r="O3749" s="190"/>
      <c r="P3749" s="188"/>
      <c r="Q3749" s="188"/>
      <c r="R3749" s="190"/>
      <c r="S3749" s="190"/>
      <c r="T3749" s="188"/>
      <c r="U3749" s="188"/>
      <c r="V3749" s="188"/>
      <c r="W3749" s="188"/>
      <c r="X3749" s="188"/>
      <c r="Y3749" s="190"/>
      <c r="Z3749" s="405"/>
    </row>
    <row r="3750" spans="1:26" s="204" customFormat="1" ht="15.75" thickBot="1" x14ac:dyDescent="0.3">
      <c r="A3750" s="683"/>
      <c r="B3750" s="686"/>
      <c r="C3750" s="191" t="s">
        <v>406</v>
      </c>
      <c r="D3750" s="192"/>
      <c r="E3750" s="192"/>
      <c r="F3750" s="192"/>
      <c r="G3750" s="192"/>
      <c r="H3750" s="192"/>
      <c r="I3750" s="192"/>
      <c r="J3750" s="192"/>
      <c r="K3750" s="192"/>
      <c r="L3750" s="192"/>
      <c r="M3750" s="192"/>
      <c r="N3750" s="192"/>
      <c r="O3750" s="192"/>
      <c r="P3750" s="192"/>
      <c r="Q3750" s="192"/>
      <c r="R3750" s="192"/>
      <c r="S3750" s="192"/>
      <c r="T3750" s="192"/>
      <c r="U3750" s="192"/>
      <c r="V3750" s="192"/>
      <c r="W3750" s="192"/>
      <c r="X3750" s="192"/>
      <c r="Y3750" s="192"/>
      <c r="Z3750" s="398"/>
    </row>
    <row r="3751" spans="1:26" s="23" customFormat="1" ht="16.5" thickTop="1" thickBot="1" x14ac:dyDescent="0.3">
      <c r="A3751" s="683"/>
      <c r="B3751" s="687" t="s">
        <v>82</v>
      </c>
      <c r="C3751" s="200" t="s">
        <v>91</v>
      </c>
      <c r="D3751" s="200">
        <f>D3743/D3740</f>
        <v>0.21538289422162551</v>
      </c>
      <c r="E3751" s="200">
        <f>E3743/E3740</f>
        <v>0.19999999999999998</v>
      </c>
      <c r="F3751" s="200" t="e">
        <f t="shared" ref="F3751:X3751" si="300">F3743/F3740</f>
        <v>#DIV/0!</v>
      </c>
      <c r="G3751" s="200" t="e">
        <f t="shared" si="300"/>
        <v>#DIV/0!</v>
      </c>
      <c r="H3751" s="200" t="e">
        <f t="shared" si="300"/>
        <v>#DIV/0!</v>
      </c>
      <c r="I3751" s="200" t="e">
        <f t="shared" si="300"/>
        <v>#DIV/0!</v>
      </c>
      <c r="J3751" s="200" t="e">
        <f t="shared" si="300"/>
        <v>#DIV/0!</v>
      </c>
      <c r="K3751" s="200" t="e">
        <f t="shared" si="300"/>
        <v>#DIV/0!</v>
      </c>
      <c r="L3751" s="200" t="e">
        <f t="shared" si="300"/>
        <v>#DIV/0!</v>
      </c>
      <c r="M3751" s="200" t="e">
        <f t="shared" si="300"/>
        <v>#DIV/0!</v>
      </c>
      <c r="N3751" s="200" t="e">
        <f t="shared" si="300"/>
        <v>#DIV/0!</v>
      </c>
      <c r="O3751" s="200" t="e">
        <f t="shared" si="300"/>
        <v>#DIV/0!</v>
      </c>
      <c r="P3751" s="200" t="e">
        <f t="shared" si="300"/>
        <v>#DIV/0!</v>
      </c>
      <c r="Q3751" s="200" t="e">
        <f t="shared" si="300"/>
        <v>#DIV/0!</v>
      </c>
      <c r="R3751" s="200" t="e">
        <f t="shared" si="300"/>
        <v>#DIV/0!</v>
      </c>
      <c r="S3751" s="200" t="e">
        <f t="shared" si="300"/>
        <v>#DIV/0!</v>
      </c>
      <c r="T3751" s="200" t="e">
        <f t="shared" si="300"/>
        <v>#DIV/0!</v>
      </c>
      <c r="U3751" s="200" t="e">
        <f t="shared" si="300"/>
        <v>#DIV/0!</v>
      </c>
      <c r="V3751" s="200">
        <f t="shared" si="300"/>
        <v>0.19148936170212766</v>
      </c>
      <c r="W3751" s="200">
        <f t="shared" si="300"/>
        <v>0.27500000000000002</v>
      </c>
      <c r="X3751" s="200" t="e">
        <f t="shared" si="300"/>
        <v>#DIV/0!</v>
      </c>
      <c r="Y3751" s="200"/>
      <c r="Z3751" s="406" t="e">
        <f>MEDIAN(E3751:X3751)</f>
        <v>#DIV/0!</v>
      </c>
    </row>
    <row r="3752" spans="1:26" s="204" customFormat="1" ht="15.75" thickBot="1" x14ac:dyDescent="0.3">
      <c r="A3752" s="683"/>
      <c r="B3752" s="688"/>
      <c r="C3752" s="193" t="s">
        <v>407</v>
      </c>
      <c r="Z3752" s="397"/>
    </row>
    <row r="3753" spans="1:26" s="204" customFormat="1" ht="15.75" thickBot="1" x14ac:dyDescent="0.3">
      <c r="A3753" s="683"/>
      <c r="B3753" s="688"/>
      <c r="C3753" s="188" t="s">
        <v>497</v>
      </c>
      <c r="D3753" s="233">
        <f t="shared" ref="D3753:X3753" si="301">D3740/D3746</f>
        <v>6.1777969762419012E-2</v>
      </c>
      <c r="E3753" s="188">
        <f t="shared" si="301"/>
        <v>3.1746478873239434E-2</v>
      </c>
      <c r="F3753" s="188" t="e">
        <f t="shared" si="301"/>
        <v>#DIV/0!</v>
      </c>
      <c r="G3753" s="188" t="e">
        <f t="shared" si="301"/>
        <v>#DIV/0!</v>
      </c>
      <c r="H3753" s="188" t="e">
        <f t="shared" si="301"/>
        <v>#DIV/0!</v>
      </c>
      <c r="I3753" s="188" t="e">
        <f t="shared" si="301"/>
        <v>#DIV/0!</v>
      </c>
      <c r="J3753" s="188" t="e">
        <f t="shared" si="301"/>
        <v>#DIV/0!</v>
      </c>
      <c r="K3753" s="188" t="e">
        <f t="shared" si="301"/>
        <v>#DIV/0!</v>
      </c>
      <c r="L3753" s="188" t="e">
        <f t="shared" si="301"/>
        <v>#DIV/0!</v>
      </c>
      <c r="M3753" s="188">
        <f t="shared" si="301"/>
        <v>0</v>
      </c>
      <c r="N3753" s="188" t="e">
        <f t="shared" si="301"/>
        <v>#DIV/0!</v>
      </c>
      <c r="O3753" s="188" t="e">
        <f t="shared" si="301"/>
        <v>#DIV/0!</v>
      </c>
      <c r="P3753" s="188" t="e">
        <f t="shared" si="301"/>
        <v>#DIV/0!</v>
      </c>
      <c r="Q3753" s="188" t="e">
        <f t="shared" si="301"/>
        <v>#DIV/0!</v>
      </c>
      <c r="R3753" s="188" t="e">
        <f t="shared" si="301"/>
        <v>#DIV/0!</v>
      </c>
      <c r="S3753" s="188" t="e">
        <f t="shared" si="301"/>
        <v>#DIV/0!</v>
      </c>
      <c r="T3753" s="188" t="e">
        <f t="shared" si="301"/>
        <v>#DIV/0!</v>
      </c>
      <c r="U3753" s="188" t="e">
        <f t="shared" si="301"/>
        <v>#DIV/0!</v>
      </c>
      <c r="V3753" s="188">
        <f t="shared" si="301"/>
        <v>6.7238912732474967E-2</v>
      </c>
      <c r="W3753" s="188">
        <f t="shared" si="301"/>
        <v>6.3291139240506333E-2</v>
      </c>
      <c r="X3753" s="188" t="e">
        <f t="shared" si="301"/>
        <v>#DIV/0!</v>
      </c>
      <c r="Y3753" s="188"/>
      <c r="Z3753" s="404"/>
    </row>
    <row r="3754" spans="1:26" s="204" customFormat="1" x14ac:dyDescent="0.25">
      <c r="A3754" s="683"/>
      <c r="B3754" s="688"/>
      <c r="C3754" s="189" t="s">
        <v>445</v>
      </c>
      <c r="D3754" s="234">
        <f>D3753/'Summary (banks)'!$D$81</f>
        <v>1.3739186228569806</v>
      </c>
      <c r="E3754" s="230">
        <f>E3753/'Summary (banks)'!$E$81</f>
        <v>0.48328290621451714</v>
      </c>
      <c r="F3754" s="230" t="e">
        <f>F3753/'Summary (banks)'!$F$81</f>
        <v>#DIV/0!</v>
      </c>
      <c r="G3754" s="230" t="e">
        <f>G3753/'Summary (banks)'!$G$81</f>
        <v>#DIV/0!</v>
      </c>
      <c r="H3754" s="230" t="e">
        <f>H3753/'Summary (banks)'!$H$81</f>
        <v>#DIV/0!</v>
      </c>
      <c r="I3754" s="230" t="e">
        <f>I3753/'Summary (banks)'!$I$81</f>
        <v>#DIV/0!</v>
      </c>
      <c r="J3754" s="230" t="e">
        <f>J3753/'Summary (banks)'!$J$81</f>
        <v>#DIV/0!</v>
      </c>
      <c r="K3754" s="230" t="e">
        <f>K3753/'Summary (banks)'!$K$81</f>
        <v>#DIV/0!</v>
      </c>
      <c r="L3754" s="230" t="e">
        <f>L3753/'Summary (banks)'!$L$81</f>
        <v>#DIV/0!</v>
      </c>
      <c r="M3754" s="230">
        <f>M3753/'Summary (banks)'!$M$81</f>
        <v>0</v>
      </c>
      <c r="N3754" s="230" t="e">
        <f>N3753/'Summary (banks)'!$N$81</f>
        <v>#DIV/0!</v>
      </c>
      <c r="O3754" s="230" t="e">
        <f>O3753/'Summary (banks)'!$O$81</f>
        <v>#DIV/0!</v>
      </c>
      <c r="P3754" s="230" t="e">
        <f>P3753/'Summary (banks)'!$P$81</f>
        <v>#DIV/0!</v>
      </c>
      <c r="Q3754" s="230" t="e">
        <f>Q3753/'Summary (banks)'!$Q$81</f>
        <v>#DIV/0!</v>
      </c>
      <c r="R3754" s="230" t="e">
        <f>R3753/'Summary (banks)'!$R$81</f>
        <v>#DIV/0!</v>
      </c>
      <c r="S3754" s="230" t="e">
        <f>S3753/'Summary (banks)'!$S$81</f>
        <v>#DIV/0!</v>
      </c>
      <c r="T3754" s="230" t="e">
        <f>T3753/'Summary (banks)'!$T$81</f>
        <v>#DIV/0!</v>
      </c>
      <c r="U3754" s="230" t="e">
        <f>U3753/'Summary (banks)'!$U$81</f>
        <v>#DIV/0!</v>
      </c>
      <c r="V3754" s="230">
        <f>V3753/'Summary (banks)'!$V$81</f>
        <v>1.2970764471773035</v>
      </c>
      <c r="W3754" s="230">
        <f>W3753/'Summary (banks)'!$W$81</f>
        <v>1.89705668015081</v>
      </c>
      <c r="X3754" s="230" t="e">
        <f>X3753/'Summary (banks)'!$X$81</f>
        <v>#DIV/0!</v>
      </c>
      <c r="Z3754" s="397"/>
    </row>
    <row r="3755" spans="1:26" s="364" customFormat="1" x14ac:dyDescent="0.25">
      <c r="A3755" s="683"/>
      <c r="B3755" s="688"/>
      <c r="C3755" s="359" t="s">
        <v>446</v>
      </c>
      <c r="D3755" s="363">
        <f>D3753/'Summary (banks)'!$D$84</f>
        <v>1.0699324968997146</v>
      </c>
      <c r="E3755" s="264">
        <f>E3753/'Summary (banks)'!$E$84</f>
        <v>0.38912988238710611</v>
      </c>
      <c r="F3755" s="264" t="e">
        <f>F3753/'Summary (banks)'!$F$84</f>
        <v>#DIV/0!</v>
      </c>
      <c r="G3755" s="264" t="e">
        <f>G3753/'Summary (banks)'!$G$84</f>
        <v>#DIV/0!</v>
      </c>
      <c r="H3755" s="264" t="e">
        <f>H3753/'Summary (banks)'!$H$84</f>
        <v>#DIV/0!</v>
      </c>
      <c r="I3755" s="264" t="e">
        <f>I3753/'Summary (banks)'!$I$84</f>
        <v>#DIV/0!</v>
      </c>
      <c r="J3755" s="264" t="e">
        <f>J3753/'Summary (banks)'!$J$84</f>
        <v>#DIV/0!</v>
      </c>
      <c r="K3755" s="264" t="e">
        <f>K3753/'Summary (banks)'!$K$84</f>
        <v>#DIV/0!</v>
      </c>
      <c r="L3755" s="264" t="e">
        <f>L3753/'Summary (banks)'!$L$84</f>
        <v>#DIV/0!</v>
      </c>
      <c r="M3755" s="264">
        <f>M3753/'Summary (banks)'!$M$84</f>
        <v>0</v>
      </c>
      <c r="N3755" s="264" t="e">
        <f>N3753/'Summary (banks)'!$N$84</f>
        <v>#DIV/0!</v>
      </c>
      <c r="O3755" s="264" t="e">
        <f>O3753/'Summary (banks)'!$O$84</f>
        <v>#DIV/0!</v>
      </c>
      <c r="P3755" s="264" t="e">
        <f>P3753/'Summary (banks)'!$P$84</f>
        <v>#DIV/0!</v>
      </c>
      <c r="Q3755" s="264" t="e">
        <f>Q3753/'Summary (banks)'!$Q$84</f>
        <v>#DIV/0!</v>
      </c>
      <c r="R3755" s="264" t="e">
        <f>R3753/'Summary (banks)'!$R$84</f>
        <v>#DIV/0!</v>
      </c>
      <c r="S3755" s="264" t="e">
        <f>S3753/'Summary (banks)'!$S$84</f>
        <v>#DIV/0!</v>
      </c>
      <c r="T3755" s="264" t="e">
        <f>T3753/'Summary (banks)'!$T$84</f>
        <v>#DIV/0!</v>
      </c>
      <c r="U3755" s="264" t="e">
        <f>U3753/'Summary (banks)'!$U$84</f>
        <v>#DIV/0!</v>
      </c>
      <c r="V3755" s="264">
        <f>V3753/'Summary (banks)'!$V$84</f>
        <v>0.98480726611845215</v>
      </c>
      <c r="W3755" s="264">
        <f>W3753/'Summary (banks)'!$W$84</f>
        <v>1.0761747118148239</v>
      </c>
      <c r="X3755" s="264" t="e">
        <f>X3753/'Summary (banks)'!$X$84</f>
        <v>#DIV/0!</v>
      </c>
      <c r="Y3755" s="360"/>
      <c r="Z3755" s="397"/>
    </row>
    <row r="3756" spans="1:26" s="204" customFormat="1" ht="15.75" thickBot="1" x14ac:dyDescent="0.3">
      <c r="A3756" s="683"/>
      <c r="B3756" s="688"/>
      <c r="C3756" s="372" t="s">
        <v>447</v>
      </c>
      <c r="D3756" s="234">
        <f>D3753/'Summary (banks)'!$D$92</f>
        <v>1.4791247708173754</v>
      </c>
      <c r="E3756" s="230">
        <f>E3753/'Summary (banks)'!$E$86</f>
        <v>0.12938238597006779</v>
      </c>
      <c r="F3756" s="230" t="e">
        <f>F3753/'Summary (banks)'!$F$86</f>
        <v>#DIV/0!</v>
      </c>
      <c r="G3756" s="230" t="e">
        <f>G3753/'Summary (banks)'!$G$86</f>
        <v>#DIV/0!</v>
      </c>
      <c r="H3756" s="230" t="e">
        <f>H3753/'Summary (banks)'!$H$86</f>
        <v>#DIV/0!</v>
      </c>
      <c r="I3756" s="230" t="e">
        <f>I3753/'Summary (banks)'!$I$86</f>
        <v>#DIV/0!</v>
      </c>
      <c r="J3756" s="230" t="e">
        <f>J3753/'Summary (banks)'!$J$86</f>
        <v>#DIV/0!</v>
      </c>
      <c r="K3756" s="230" t="e">
        <f>K3753/'Summary (banks)'!$K$86</f>
        <v>#DIV/0!</v>
      </c>
      <c r="L3756" s="230" t="e">
        <f>L3753/'Summary (banks)'!$L$86</f>
        <v>#DIV/0!</v>
      </c>
      <c r="M3756" s="230">
        <f>M3753/'Summary (banks)'!$M$86</f>
        <v>0</v>
      </c>
      <c r="N3756" s="230" t="e">
        <f>N3753/'Summary (banks)'!$N$86</f>
        <v>#DIV/0!</v>
      </c>
      <c r="O3756" s="230" t="e">
        <f>O3753/'Summary (banks)'!$O$86</f>
        <v>#DIV/0!</v>
      </c>
      <c r="P3756" s="230" t="e">
        <f>P3753/'Summary (banks)'!$P$86</f>
        <v>#DIV/0!</v>
      </c>
      <c r="Q3756" s="230" t="e">
        <f>Q3753/'Summary (banks)'!$Q$86</f>
        <v>#DIV/0!</v>
      </c>
      <c r="R3756" s="230" t="e">
        <f>R3753/'Summary (banks)'!$R$86</f>
        <v>#DIV/0!</v>
      </c>
      <c r="S3756" s="230" t="e">
        <f>S3753/'Summary (banks)'!$S$86</f>
        <v>#DIV/0!</v>
      </c>
      <c r="T3756" s="230" t="e">
        <f>T3753/'Summary (banks)'!$T$86</f>
        <v>#DIV/0!</v>
      </c>
      <c r="U3756" s="230" t="e">
        <f>U3753/'Summary (banks)'!$U$86</f>
        <v>#DIV/0!</v>
      </c>
      <c r="V3756" s="230">
        <f>V3753/'Summary (banks)'!$V$86</f>
        <v>0.42653396175079217</v>
      </c>
      <c r="W3756" s="230">
        <f>W3753/'Summary (banks)'!$W$86</f>
        <v>6.6736990154711675</v>
      </c>
      <c r="X3756" s="230" t="e">
        <f>X3753/'Summary (banks)'!$X$86</f>
        <v>#DIV/0!</v>
      </c>
      <c r="Z3756" s="397"/>
    </row>
    <row r="3757" spans="1:26" s="230" customFormat="1" ht="15.75" thickBot="1" x14ac:dyDescent="0.3">
      <c r="A3757" s="683"/>
      <c r="B3757" s="688"/>
      <c r="C3757" s="201" t="s">
        <v>498</v>
      </c>
      <c r="D3757" s="201">
        <f t="shared" ref="D3757:X3757" si="302">D3740/D3737</f>
        <v>0.26796956506097785</v>
      </c>
      <c r="E3757" s="201">
        <f t="shared" si="302"/>
        <v>0.15625</v>
      </c>
      <c r="F3757" s="201" t="e">
        <f t="shared" si="302"/>
        <v>#DIV/0!</v>
      </c>
      <c r="G3757" s="201" t="e">
        <f t="shared" si="302"/>
        <v>#DIV/0!</v>
      </c>
      <c r="H3757" s="201" t="e">
        <f t="shared" si="302"/>
        <v>#DIV/0!</v>
      </c>
      <c r="I3757" s="201" t="e">
        <f t="shared" si="302"/>
        <v>#DIV/0!</v>
      </c>
      <c r="J3757" s="201" t="e">
        <f t="shared" si="302"/>
        <v>#DIV/0!</v>
      </c>
      <c r="K3757" s="201" t="e">
        <f t="shared" si="302"/>
        <v>#DIV/0!</v>
      </c>
      <c r="L3757" s="201" t="e">
        <f t="shared" si="302"/>
        <v>#DIV/0!</v>
      </c>
      <c r="M3757" s="201" t="e">
        <f t="shared" si="302"/>
        <v>#DIV/0!</v>
      </c>
      <c r="N3757" s="201" t="e">
        <f t="shared" si="302"/>
        <v>#DIV/0!</v>
      </c>
      <c r="O3757" s="201" t="e">
        <f t="shared" si="302"/>
        <v>#DIV/0!</v>
      </c>
      <c r="P3757" s="201" t="e">
        <f t="shared" si="302"/>
        <v>#DIV/0!</v>
      </c>
      <c r="Q3757" s="201" t="e">
        <f t="shared" si="302"/>
        <v>#DIV/0!</v>
      </c>
      <c r="R3757" s="201" t="e">
        <f t="shared" si="302"/>
        <v>#DIV/0!</v>
      </c>
      <c r="S3757" s="201" t="e">
        <f t="shared" si="302"/>
        <v>#DIV/0!</v>
      </c>
      <c r="T3757" s="201" t="e">
        <f t="shared" si="302"/>
        <v>#DIV/0!</v>
      </c>
      <c r="U3757" s="201" t="e">
        <f t="shared" si="302"/>
        <v>#DIV/0!</v>
      </c>
      <c r="V3757" s="201">
        <f t="shared" si="302"/>
        <v>0.29375000000000001</v>
      </c>
      <c r="W3757" s="201">
        <f t="shared" si="302"/>
        <v>0.25641025641025639</v>
      </c>
      <c r="X3757" s="201" t="e">
        <f t="shared" si="302"/>
        <v>#DIV/0!</v>
      </c>
      <c r="Y3757" s="201"/>
      <c r="Z3757" s="407"/>
    </row>
    <row r="3758" spans="1:26" s="230" customFormat="1" x14ac:dyDescent="0.25">
      <c r="A3758" s="683"/>
      <c r="B3758" s="688"/>
      <c r="C3758" s="382" t="s">
        <v>445</v>
      </c>
      <c r="D3758" s="230">
        <f>D3757/'Summary (banks)'!$D$94</f>
        <v>1.3876167677551878</v>
      </c>
      <c r="E3758" s="230">
        <f>E3757/'Summary (banks)'!$E$94</f>
        <v>0.49524301690782851</v>
      </c>
      <c r="F3758" s="230" t="e">
        <f>F3757/'Summary (banks)'!$F$94</f>
        <v>#DIV/0!</v>
      </c>
      <c r="G3758" s="230" t="e">
        <f>G3757/'Summary (banks)'!$G$94</f>
        <v>#DIV/0!</v>
      </c>
      <c r="H3758" s="230" t="e">
        <f>H3757/'Summary (banks)'!$H$94</f>
        <v>#DIV/0!</v>
      </c>
      <c r="I3758" s="230" t="e">
        <f>I3757/'Summary (banks)'!$I$94</f>
        <v>#DIV/0!</v>
      </c>
      <c r="J3758" s="230" t="e">
        <f>J3757/'Summary (banks)'!$J$94</f>
        <v>#DIV/0!</v>
      </c>
      <c r="K3758" s="230" t="e">
        <f>K3757/'Summary (banks)'!$K$94</f>
        <v>#DIV/0!</v>
      </c>
      <c r="L3758" s="230" t="e">
        <f>L3757/'Summary (banks)'!$L$94</f>
        <v>#DIV/0!</v>
      </c>
      <c r="M3758" s="230" t="e">
        <f>M3757/'Summary (banks)'!$M$94</f>
        <v>#DIV/0!</v>
      </c>
      <c r="N3758" s="230" t="e">
        <f>N3757/'Summary (banks)'!$N$94</f>
        <v>#DIV/0!</v>
      </c>
      <c r="O3758" s="230" t="e">
        <f>O3757/'Summary (banks)'!$O$94</f>
        <v>#DIV/0!</v>
      </c>
      <c r="P3758" s="230" t="e">
        <f>P3757/'Summary (banks)'!$P$94</f>
        <v>#DIV/0!</v>
      </c>
      <c r="Q3758" s="230" t="e">
        <f>Q3757/'Summary (banks)'!$Q$94</f>
        <v>#DIV/0!</v>
      </c>
      <c r="R3758" s="230" t="e">
        <f>R3757/'Summary (banks)'!$R$94</f>
        <v>#DIV/0!</v>
      </c>
      <c r="S3758" s="230" t="e">
        <f>S3757/'Summary (banks)'!$S$94</f>
        <v>#DIV/0!</v>
      </c>
      <c r="T3758" s="230" t="e">
        <f>T3757/'Summary (banks)'!$T$94</f>
        <v>#DIV/0!</v>
      </c>
      <c r="U3758" s="230" t="e">
        <f>U3757/'Summary (banks)'!$U$94</f>
        <v>#DIV/0!</v>
      </c>
      <c r="V3758" s="230">
        <f>V3757/'Summary (banks)'!$V$94</f>
        <v>1.4121353566565416</v>
      </c>
      <c r="W3758" s="230">
        <f>W3757/'Summary (banks)'!$W$94</f>
        <v>1.3013809277115815</v>
      </c>
      <c r="X3758" s="230" t="e">
        <f>X3757/'Summary (banks)'!$X$94</f>
        <v>#DIV/0!</v>
      </c>
      <c r="Z3758" s="399"/>
    </row>
    <row r="3759" spans="1:26" s="386" customFormat="1" x14ac:dyDescent="0.25">
      <c r="A3759" s="683"/>
      <c r="B3759" s="688"/>
      <c r="C3759" s="383" t="s">
        <v>446</v>
      </c>
      <c r="D3759" s="264">
        <f>D3757/'Summary (banks)'!$D$97</f>
        <v>1.0149323397419727</v>
      </c>
      <c r="E3759" s="264">
        <f>E3757/'Summary (banks)'!$E$97</f>
        <v>0.36012403350515459</v>
      </c>
      <c r="F3759" s="264" t="e">
        <f>F3757/'Summary (banks)'!$F$97</f>
        <v>#DIV/0!</v>
      </c>
      <c r="G3759" s="264" t="e">
        <f>G3757/'Summary (banks)'!$G$97</f>
        <v>#DIV/0!</v>
      </c>
      <c r="H3759" s="264" t="e">
        <f>H3757/'Summary (banks)'!$H$97</f>
        <v>#DIV/0!</v>
      </c>
      <c r="I3759" s="264" t="e">
        <f>I3757/'Summary (banks)'!$I$97</f>
        <v>#DIV/0!</v>
      </c>
      <c r="J3759" s="264" t="e">
        <f>J3757/'Summary (banks)'!$J$97</f>
        <v>#DIV/0!</v>
      </c>
      <c r="K3759" s="264" t="e">
        <f>K3757/'Summary (banks)'!$K$97</f>
        <v>#DIV/0!</v>
      </c>
      <c r="L3759" s="264" t="e">
        <f>L3757/'Summary (banks)'!$L$97</f>
        <v>#DIV/0!</v>
      </c>
      <c r="M3759" s="264" t="e">
        <f>M3757/'Summary (banks)'!$M$97</f>
        <v>#DIV/0!</v>
      </c>
      <c r="N3759" s="264" t="e">
        <f>N3757/'Summary (banks)'!$N$97</f>
        <v>#DIV/0!</v>
      </c>
      <c r="O3759" s="264" t="e">
        <f>O3757/'Summary (banks)'!$O$97</f>
        <v>#DIV/0!</v>
      </c>
      <c r="P3759" s="264" t="e">
        <f>P3757/'Summary (banks)'!$P$97</f>
        <v>#DIV/0!</v>
      </c>
      <c r="Q3759" s="264" t="e">
        <f>Q3757/'Summary (banks)'!$Q$97</f>
        <v>#DIV/0!</v>
      </c>
      <c r="R3759" s="264" t="e">
        <f>R3757/'Summary (banks)'!$R$97</f>
        <v>#DIV/0!</v>
      </c>
      <c r="S3759" s="264" t="e">
        <f>S3757/'Summary (banks)'!$S$97</f>
        <v>#DIV/0!</v>
      </c>
      <c r="T3759" s="264" t="e">
        <f>T3757/'Summary (banks)'!$T$97</f>
        <v>#DIV/0!</v>
      </c>
      <c r="U3759" s="264" t="e">
        <f>U3757/'Summary (banks)'!$U$97</f>
        <v>#DIV/0!</v>
      </c>
      <c r="V3759" s="264">
        <f>V3757/'Summary (banks)'!$V$97</f>
        <v>1.1247081712062257</v>
      </c>
      <c r="W3759" s="264">
        <f>W3757/'Summary (banks)'!$W$97</f>
        <v>0.6878965561600292</v>
      </c>
      <c r="X3759" s="264" t="e">
        <f>X3757/'Summary (banks)'!$X$97</f>
        <v>#DIV/0!</v>
      </c>
      <c r="Y3759" s="264"/>
      <c r="Z3759" s="399"/>
    </row>
    <row r="3760" spans="1:26" s="230" customFormat="1" x14ac:dyDescent="0.25">
      <c r="A3760" s="683"/>
      <c r="B3760" s="688"/>
      <c r="C3760" s="385" t="s">
        <v>447</v>
      </c>
      <c r="D3760" s="230">
        <f>D3757/'Summary (banks)'!$D$105</f>
        <v>1.2351833156293985</v>
      </c>
      <c r="E3760" s="230">
        <f>E3757/'Summary (banks)'!$E$99</f>
        <v>0.2784294662816692</v>
      </c>
      <c r="F3760" s="230" t="e">
        <f>F3757/'Summary (banks)'!$F$99</f>
        <v>#DIV/0!</v>
      </c>
      <c r="G3760" s="230" t="e">
        <f>G3757/'Summary (banks)'!$G$99</f>
        <v>#DIV/0!</v>
      </c>
      <c r="H3760" s="230" t="e">
        <f>H3757/'Summary (banks)'!$H$99</f>
        <v>#DIV/0!</v>
      </c>
      <c r="I3760" s="230" t="e">
        <f>I3757/'Summary (banks)'!$I$99</f>
        <v>#DIV/0!</v>
      </c>
      <c r="J3760" s="230" t="e">
        <f>J3757/'Summary (banks)'!$J$99</f>
        <v>#DIV/0!</v>
      </c>
      <c r="K3760" s="230" t="e">
        <f>K3757/'Summary (banks)'!$K$99</f>
        <v>#DIV/0!</v>
      </c>
      <c r="L3760" s="230" t="e">
        <f>L3757/'Summary (banks)'!$L$99</f>
        <v>#DIV/0!</v>
      </c>
      <c r="M3760" s="230" t="e">
        <f>M3757/'Summary (banks)'!$M$99</f>
        <v>#DIV/0!</v>
      </c>
      <c r="N3760" s="230" t="e">
        <f>N3757/'Summary (banks)'!$N$99</f>
        <v>#DIV/0!</v>
      </c>
      <c r="O3760" s="230" t="e">
        <f>O3757/'Summary (banks)'!$O$99</f>
        <v>#DIV/0!</v>
      </c>
      <c r="P3760" s="230" t="e">
        <f>P3757/'Summary (banks)'!$P$99</f>
        <v>#DIV/0!</v>
      </c>
      <c r="Q3760" s="230" t="e">
        <f>Q3757/'Summary (banks)'!$Q$99</f>
        <v>#DIV/0!</v>
      </c>
      <c r="R3760" s="230" t="e">
        <f>R3757/'Summary (banks)'!$R$99</f>
        <v>#DIV/0!</v>
      </c>
      <c r="S3760" s="230" t="e">
        <f>S3757/'Summary (banks)'!$S$99</f>
        <v>#DIV/0!</v>
      </c>
      <c r="T3760" s="230" t="e">
        <f>T3757/'Summary (banks)'!$T$99</f>
        <v>#DIV/0!</v>
      </c>
      <c r="U3760" s="230" t="e">
        <f>U3757/'Summary (banks)'!$U$99</f>
        <v>#DIV/0!</v>
      </c>
      <c r="V3760" s="230">
        <f>V3757/'Summary (banks)'!$V$99</f>
        <v>0.73167177914110426</v>
      </c>
      <c r="W3760" s="230">
        <f>W3757/'Summary (banks)'!$W$99</f>
        <v>1.937321937321937</v>
      </c>
      <c r="X3760" s="230" t="e">
        <f>X3757/'Summary (banks)'!$X$99</f>
        <v>#DIV/0!</v>
      </c>
      <c r="Z3760" s="399"/>
    </row>
    <row r="3761" spans="1:26" s="51" customFormat="1" ht="15.75" thickBot="1" x14ac:dyDescent="0.3">
      <c r="A3761" s="422"/>
      <c r="B3761" s="423"/>
      <c r="C3761" s="424"/>
      <c r="D3761" s="425"/>
      <c r="E3761" s="426"/>
      <c r="F3761" s="426"/>
      <c r="G3761" s="426"/>
      <c r="H3761" s="426"/>
      <c r="I3761" s="426"/>
      <c r="J3761" s="426"/>
      <c r="K3761" s="426"/>
      <c r="L3761" s="426"/>
      <c r="M3761" s="426"/>
      <c r="N3761" s="426"/>
      <c r="O3761" s="426"/>
      <c r="P3761" s="426"/>
      <c r="Q3761" s="426"/>
      <c r="R3761" s="426"/>
      <c r="S3761" s="426"/>
      <c r="T3761" s="426"/>
      <c r="U3761" s="426"/>
      <c r="V3761" s="426"/>
      <c r="W3761" s="426"/>
      <c r="X3761" s="426"/>
      <c r="Y3761" s="97"/>
      <c r="Z3761" s="97"/>
    </row>
    <row r="3762" spans="1:26" s="204" customFormat="1" ht="15.75" thickBot="1" x14ac:dyDescent="0.3">
      <c r="A3762" s="689" t="s">
        <v>47</v>
      </c>
      <c r="B3762" s="684" t="s">
        <v>331</v>
      </c>
      <c r="C3762" s="188" t="s">
        <v>2</v>
      </c>
      <c r="D3762" s="203">
        <f>SUM(E3762:X3762)</f>
        <v>45225.534715999995</v>
      </c>
      <c r="E3762" s="203">
        <f>HSBC!C60</f>
        <v>5247.3119999999999</v>
      </c>
      <c r="F3762" s="203">
        <f>Barclays!D41</f>
        <v>8488.3691199999994</v>
      </c>
      <c r="G3762" s="203">
        <f>RBS!C50</f>
        <v>311.42393200000004</v>
      </c>
      <c r="H3762" s="203">
        <f>Lloyds!E11</f>
        <v>69.467664000000013</v>
      </c>
      <c r="I3762" s="203">
        <f>'Standard Chartered'!C64</f>
        <v>658.16800000000001</v>
      </c>
      <c r="J3762" s="188">
        <f>'BNP Paribas'!C68</f>
        <v>4454</v>
      </c>
      <c r="K3762" s="188">
        <f>'Crédit Agricole'!C47</f>
        <v>1000</v>
      </c>
      <c r="L3762" s="188">
        <f>'Société Générale'!C84</f>
        <v>1710</v>
      </c>
      <c r="M3762" s="188">
        <f>'BPCE group'!C62</f>
        <v>2548</v>
      </c>
      <c r="N3762" s="188">
        <f>'Crédit Mutuel'!C22</f>
        <v>136</v>
      </c>
      <c r="O3762" s="188">
        <f>'Deutsche Bank'!C61</f>
        <v>7453</v>
      </c>
      <c r="P3762" s="188">
        <f>Commerzbank!C15</f>
        <v>163</v>
      </c>
      <c r="Q3762" s="188"/>
      <c r="R3762" s="188">
        <f>ING!E41</f>
        <v>720</v>
      </c>
      <c r="S3762" s="188">
        <f>Rabobank!D44</f>
        <v>1461</v>
      </c>
      <c r="T3762" s="188">
        <f>Unicredit!D185</f>
        <v>203.91800000000001</v>
      </c>
      <c r="U3762" s="188">
        <f>'Intesa Sao'!D93</f>
        <v>256.87599999999998</v>
      </c>
      <c r="V3762" s="188">
        <f>Santander!C39</f>
        <v>7581</v>
      </c>
      <c r="W3762" s="188">
        <f>'BBVA '!E25</f>
        <v>2617</v>
      </c>
      <c r="X3762" s="188">
        <f>Nordea!D21</f>
        <v>147</v>
      </c>
      <c r="Y3762" s="188"/>
      <c r="Z3762" s="404"/>
    </row>
    <row r="3763" spans="1:26" s="23" customFormat="1" x14ac:dyDescent="0.25">
      <c r="A3763" s="690"/>
      <c r="B3763" s="685"/>
      <c r="C3763" s="189" t="s">
        <v>333</v>
      </c>
      <c r="D3763" s="230">
        <f>D3762/'Summary (banks)'!$D$3</f>
        <v>9.2597966207796589E-2</v>
      </c>
      <c r="E3763" s="230">
        <f>E3762/'Summary (banks)'!$E$3</f>
        <v>9.7324414715719065E-2</v>
      </c>
      <c r="F3763" s="230">
        <f>F3762/'Summary (banks)'!$F$3</f>
        <v>0.21011699696421871</v>
      </c>
      <c r="G3763" s="230">
        <f>G3762/'Summary (banks)'!$G$3</f>
        <v>1.7488199334519852E-2</v>
      </c>
      <c r="H3763" s="230">
        <f>H3762/'Summary (banks)'!$H$3</f>
        <v>3.4148423684371002E-3</v>
      </c>
      <c r="I3763" s="230">
        <f>I3762/'Summary (banks)'!$I$3</f>
        <v>4.7746746026555043E-2</v>
      </c>
      <c r="J3763" s="230">
        <f>J3762/'Summary (banks)'!$J$3</f>
        <v>0.10373096092039685</v>
      </c>
      <c r="K3763" s="230">
        <f>K3762/'Summary (banks)'!$K$3</f>
        <v>3.0839449824215135E-2</v>
      </c>
      <c r="L3763" s="230">
        <f>L3762/'Summary (banks)'!$L$3</f>
        <v>6.6684865265374565E-2</v>
      </c>
      <c r="M3763" s="230">
        <f>M3762/'Summary (banks)'!$M$3</f>
        <v>0.10677170633590345</v>
      </c>
      <c r="N3763" s="230">
        <f>N3762/'Summary (banks)'!$N$3</f>
        <v>8.3343547003309221E-3</v>
      </c>
      <c r="O3763" s="230">
        <f>O3762/'Summary (banks)'!$O$3</f>
        <v>0.21492632003921908</v>
      </c>
      <c r="P3763" s="230">
        <f>P3762/'Summary (banks)'!$P$3</f>
        <v>1.4481165600568585E-2</v>
      </c>
      <c r="Q3763" s="230">
        <f>Q3762/'Summary (banks)'!$Q$3</f>
        <v>0</v>
      </c>
      <c r="R3763" s="230">
        <f>R3762/'Summary (banks)'!$R$3</f>
        <v>4.21792618629174E-2</v>
      </c>
      <c r="S3763" s="230">
        <f>S3762/'Summary (banks)'!$S$3</f>
        <v>0.11226371599815584</v>
      </c>
      <c r="T3763" s="230">
        <f>T3762/'Summary (banks)'!$T$3</f>
        <v>9.5615871752688219E-3</v>
      </c>
      <c r="U3763" s="230">
        <f>U3762/'Summary (banks)'!$U$3</f>
        <v>1.0859579451925129E-2</v>
      </c>
      <c r="V3763" s="230">
        <f>V3762/'Summary (banks)'!$V$3</f>
        <v>0.16518139230853035</v>
      </c>
      <c r="W3763" s="230">
        <f>W3762/'Summary (banks)'!$W$3</f>
        <v>0.1120195188768085</v>
      </c>
      <c r="X3763" s="230">
        <f>X3762/'Summary (banks)'!$X$3</f>
        <v>1.4495611872596391E-2</v>
      </c>
      <c r="Y3763" s="204"/>
      <c r="Z3763" s="397"/>
    </row>
    <row r="3764" spans="1:26" s="360" customFormat="1" ht="15.75" thickBot="1" x14ac:dyDescent="0.3">
      <c r="A3764" s="690"/>
      <c r="B3764" s="685"/>
      <c r="C3764" s="359" t="s">
        <v>334</v>
      </c>
      <c r="D3764" s="264">
        <f>D3762/'Summary (banks)'!$D$7</f>
        <v>0.17641477958920848</v>
      </c>
      <c r="E3764" s="264">
        <f>E3762/'Summary (banks)'!$E$7</f>
        <v>0.13016348712902287</v>
      </c>
      <c r="F3764" s="264">
        <f>F3762/'Summary (banks)'!$F$7</f>
        <v>0.43962318013131602</v>
      </c>
      <c r="G3764" s="264">
        <f>G3762/'Summary (banks)'!$G$7</f>
        <v>0.11770833333333335</v>
      </c>
      <c r="H3764" s="264">
        <f>H3762/'Summary (banks)'!$H$7</f>
        <v>9.4435075885328887E-2</v>
      </c>
      <c r="I3764" s="264">
        <f>I3762/'Summary (banks)'!$I$7</f>
        <v>5.9572384527501229E-2</v>
      </c>
      <c r="J3764" s="264">
        <f>J3762/'Summary (banks)'!$J$7</f>
        <v>0.15555477945028465</v>
      </c>
      <c r="K3764" s="264">
        <f>K3762/'Summary (banks)'!$K$7</f>
        <v>0.11285407967498025</v>
      </c>
      <c r="L3764" s="264">
        <f>L3762/'Summary (banks)'!$L$7</f>
        <v>0.12623652738815885</v>
      </c>
      <c r="M3764" s="264">
        <f>M3762/'Summary (banks)'!$M$7</f>
        <v>0.53687315634218291</v>
      </c>
      <c r="N3764" s="264">
        <f>N3762/'Summary (banks)'!$N$7</f>
        <v>4.8868127919511319E-2</v>
      </c>
      <c r="O3764" s="264">
        <f>O3762/'Summary (banks)'!$O$7</f>
        <v>0.30839574626556876</v>
      </c>
      <c r="P3764" s="264">
        <f>P3762/'Summary (banks)'!$P$7</f>
        <v>5.1354757403906742E-2</v>
      </c>
      <c r="Q3764" s="264">
        <f>Q3762/'Summary (banks)'!$Q$7</f>
        <v>0</v>
      </c>
      <c r="R3764" s="264">
        <f>R3762/'Summary (banks)'!$R$7</f>
        <v>6.1749571183533448E-2</v>
      </c>
      <c r="S3764" s="264">
        <f>S3762/'Summary (banks)'!$S$7</f>
        <v>0.35281333011349914</v>
      </c>
      <c r="T3764" s="264">
        <f>T3762/'Summary (banks)'!$T$7</f>
        <v>1.6887928135165049E-2</v>
      </c>
      <c r="U3764" s="264">
        <f>U3762/'Summary (banks)'!$U$7</f>
        <v>5.9307247865813158E-2</v>
      </c>
      <c r="V3764" s="264">
        <f>V3762/'Summary (banks)'!$V$7</f>
        <v>0.18790898274836407</v>
      </c>
      <c r="W3764" s="264">
        <f>W3762/'Summary (banks)'!$W$7</f>
        <v>0.15786933703323883</v>
      </c>
      <c r="X3764" s="264">
        <f>X3762/'Summary (banks)'!$X$7</f>
        <v>2.0281456953642384E-2</v>
      </c>
      <c r="Z3764" s="397"/>
    </row>
    <row r="3765" spans="1:26" s="204" customFormat="1" ht="15.75" thickBot="1" x14ac:dyDescent="0.3">
      <c r="A3765" s="690"/>
      <c r="B3765" s="685"/>
      <c r="C3765" s="188" t="s">
        <v>6</v>
      </c>
      <c r="D3765" s="203">
        <f>SUM(E3765:X3765)</f>
        <v>-171.78967600000033</v>
      </c>
      <c r="E3765" s="203">
        <f>HSBC!E61</f>
        <v>73.029600000000002</v>
      </c>
      <c r="F3765" s="203">
        <f>Barclays!F41</f>
        <v>610.44602600000007</v>
      </c>
      <c r="G3765" s="203">
        <f>RBS!E50</f>
        <v>-3752.2449860000002</v>
      </c>
      <c r="H3765" s="203">
        <f>Lloyds!G11</f>
        <v>-17.366916000000003</v>
      </c>
      <c r="I3765" s="203">
        <f>'Standard Chartered'!E64</f>
        <v>-80.242399999999989</v>
      </c>
      <c r="J3765" s="188">
        <f>'BNP Paribas'!E68</f>
        <v>1067</v>
      </c>
      <c r="K3765" s="188">
        <f>'Crédit Agricole'!E47</f>
        <v>464</v>
      </c>
      <c r="L3765" s="188">
        <f>'Société Générale'!E84</f>
        <v>470</v>
      </c>
      <c r="M3765" s="188">
        <f>'BPCE group'!E62</f>
        <v>841</v>
      </c>
      <c r="N3765" s="188">
        <f>'Crédit Mutuel'!E22</f>
        <v>75</v>
      </c>
      <c r="O3765" s="188">
        <f>'Deutsche Bank'!E61</f>
        <v>-2899</v>
      </c>
      <c r="P3765" s="188">
        <f>Commerzbank!E15</f>
        <v>36</v>
      </c>
      <c r="Q3765" s="188"/>
      <c r="R3765" s="188">
        <f>ING!G41</f>
        <v>423</v>
      </c>
      <c r="S3765" s="188">
        <f>Rabobank!F44</f>
        <v>-112</v>
      </c>
      <c r="T3765" s="188">
        <f>Unicredit!F185</f>
        <v>84.32</v>
      </c>
      <c r="U3765" s="188">
        <f>'Intesa Sao'!F93</f>
        <v>206.26900000000001</v>
      </c>
      <c r="V3765" s="188">
        <f>Santander!E39</f>
        <v>1545</v>
      </c>
      <c r="W3765" s="188">
        <f>'BBVA '!G25</f>
        <v>699</v>
      </c>
      <c r="X3765" s="188">
        <f>Nordea!F21</f>
        <v>95</v>
      </c>
      <c r="Y3765" s="188"/>
      <c r="Z3765" s="404"/>
    </row>
    <row r="3766" spans="1:26" s="23" customFormat="1" x14ac:dyDescent="0.25">
      <c r="A3766" s="690"/>
      <c r="B3766" s="685"/>
      <c r="C3766" s="189" t="s">
        <v>335</v>
      </c>
      <c r="D3766" s="230">
        <f>D3765/'Summary (banks)'!$D$29</f>
        <v>-1.8213728817105855E-3</v>
      </c>
      <c r="E3766" s="230">
        <f>E3765/'Summary (banks)'!$E$29</f>
        <v>4.2932103673079987E-3</v>
      </c>
      <c r="F3766" s="230">
        <f>F3765/'Summary (banks)'!$F$29</f>
        <v>0.12237569060773479</v>
      </c>
      <c r="G3766" s="230">
        <f>G3765/'Summary (banks)'!$G$29</f>
        <v>1.0073991860895302</v>
      </c>
      <c r="H3766" s="230">
        <f>H3765/'Summary (banks)'!$H$29</f>
        <v>-7.9455164585698068E-3</v>
      </c>
      <c r="I3766" s="230">
        <f>I3765/'Summary (banks)'!$I$29</f>
        <v>5.8437294812869307E-2</v>
      </c>
      <c r="J3766" s="230">
        <f>J3765/'Summary (banks)'!$J$29</f>
        <v>0.10898876404494381</v>
      </c>
      <c r="K3766" s="230">
        <f>K3765/'Summary (banks)'!$K$29</f>
        <v>5.2476815200180951E-2</v>
      </c>
      <c r="L3766" s="230">
        <f>L3765/'Summary (banks)'!$L$29</f>
        <v>7.6910489281623307E-2</v>
      </c>
      <c r="M3766" s="230">
        <f>M3765/'Summary (banks)'!$M$29</f>
        <v>0.12734706238643245</v>
      </c>
      <c r="N3766" s="230">
        <f>N3765/'Summary (banks)'!$N$29</f>
        <v>1.0180534817429076E-2</v>
      </c>
      <c r="O3766" s="230">
        <f>O3765/'Summary (banks)'!$O$29</f>
        <v>0.58003201280512207</v>
      </c>
      <c r="P3766" s="230">
        <f>P3765/'Summary (banks)'!$P$29</f>
        <v>1.1472275334608031E-2</v>
      </c>
      <c r="Q3766" s="230">
        <f>Q3765/'Summary (banks)'!$Q$29</f>
        <v>0</v>
      </c>
      <c r="R3766" s="230">
        <f>R3765/'Summary (banks)'!$R$29</f>
        <v>6.5949485500467725E-2</v>
      </c>
      <c r="S3766" s="230">
        <f>S3765/'Summary (banks)'!$S$29</f>
        <v>-3.9037992331822938E-2</v>
      </c>
      <c r="T3766" s="230">
        <f>T3765/'Summary (banks)'!$T$29</f>
        <v>3.9594438746952482E-2</v>
      </c>
      <c r="U3766" s="230">
        <f>U3765/'Summary (banks)'!$U$29</f>
        <v>2.6193747045934964E-2</v>
      </c>
      <c r="V3766" s="230">
        <f>V3765/'Summary (banks)'!$V$29</f>
        <v>0.16183094165706505</v>
      </c>
      <c r="W3766" s="230">
        <f>W3765/'Summary (banks)'!$W$29</f>
        <v>0.15185748424940257</v>
      </c>
      <c r="X3766" s="230">
        <f>X3765/'Summary (banks)'!$X$29</f>
        <v>2.0195578231292519E-2</v>
      </c>
      <c r="Y3766" s="204"/>
      <c r="Z3766" s="397"/>
    </row>
    <row r="3767" spans="1:26" s="360" customFormat="1" ht="15.75" thickBot="1" x14ac:dyDescent="0.3">
      <c r="A3767" s="690"/>
      <c r="B3767" s="685"/>
      <c r="C3767" s="359" t="s">
        <v>336</v>
      </c>
      <c r="D3767" s="264">
        <f>D3765/'Summary (banks)'!$D$33</f>
        <v>-2.5380486140623598E-3</v>
      </c>
      <c r="E3767" s="264">
        <f>E3765/'Summary (banks)'!$E$33</f>
        <v>4.1752577319587626E-3</v>
      </c>
      <c r="F3767" s="264">
        <f>F3765/'Summary (banks)'!$F$33</f>
        <v>0.19029209621993121</v>
      </c>
      <c r="G3767" s="264">
        <f>G3765/'Summary (banks)'!$G$33</f>
        <v>1.1417190775681341</v>
      </c>
      <c r="H3767" s="264">
        <f>H3765/'Summary (banks)'!$H$33</f>
        <v>-4.5901639344262272E-2</v>
      </c>
      <c r="I3767" s="264">
        <f>I3765/'Summary (banks)'!$I$33</f>
        <v>-0.29276315789473739</v>
      </c>
      <c r="J3767" s="264">
        <f>J3765/'Summary (banks)'!$J$33</f>
        <v>0.1360101975780752</v>
      </c>
      <c r="K3767" s="264">
        <f>K3765/'Summary (banks)'!$K$33</f>
        <v>0.18567426970788314</v>
      </c>
      <c r="L3767" s="264">
        <f>L3765/'Summary (banks)'!$L$33</f>
        <v>0.10542844324809332</v>
      </c>
      <c r="M3767" s="264">
        <f>M3765/'Summary (banks)'!$M$33</f>
        <v>0.48697162709901565</v>
      </c>
      <c r="N3767" s="264">
        <f>N3765/'Summary (banks)'!$N$33</f>
        <v>7.6765609007164795E-2</v>
      </c>
      <c r="O3767" s="264">
        <f>O3765/'Summary (banks)'!$O$33</f>
        <v>3.8601864181091878</v>
      </c>
      <c r="P3767" s="264">
        <f>P3765/'Summary (banks)'!$P$33</f>
        <v>2.6412325752017608E-2</v>
      </c>
      <c r="Q3767" s="264">
        <f>Q3765/'Summary (banks)'!$Q$33</f>
        <v>0</v>
      </c>
      <c r="R3767" s="264">
        <f>R3765/'Summary (banks)'!$R$33</f>
        <v>7.8991596638655459E-2</v>
      </c>
      <c r="S3767" s="264">
        <f>S3765/'Summary (banks)'!$S$33</f>
        <v>-0.14564369310793238</v>
      </c>
      <c r="T3767" s="264">
        <f>T3765/'Summary (banks)'!$T$33</f>
        <v>3.0066587221272544E-2</v>
      </c>
      <c r="U3767" s="264">
        <f>U3765/'Summary (banks)'!$U$33</f>
        <v>0.10782110610867263</v>
      </c>
      <c r="V3767" s="264">
        <f>V3765/'Summary (banks)'!$V$33</f>
        <v>0.14662617443295056</v>
      </c>
      <c r="W3767" s="264">
        <f>W3765/'Summary (banks)'!$W$33</f>
        <v>0.11312510114905325</v>
      </c>
      <c r="X3767" s="264">
        <f>X3765/'Summary (banks)'!$X$33</f>
        <v>2.4166878656830322E-2</v>
      </c>
      <c r="Z3767" s="397"/>
    </row>
    <row r="3768" spans="1:26" s="204" customFormat="1" ht="15.75" thickBot="1" x14ac:dyDescent="0.3">
      <c r="A3768" s="690"/>
      <c r="B3768" s="685"/>
      <c r="C3768" s="188" t="s">
        <v>400</v>
      </c>
      <c r="D3768" s="203">
        <f>SUM(E3768:X3768)</f>
        <v>2025.245604</v>
      </c>
      <c r="E3768" s="203">
        <f>HSBC!F60</f>
        <v>-7.2127999999999997</v>
      </c>
      <c r="F3768" s="203">
        <f>Barclays!G41</f>
        <v>679.34512600000005</v>
      </c>
      <c r="G3768" s="203">
        <f>RBS!F50</f>
        <v>-282.48631</v>
      </c>
      <c r="H3768" s="203">
        <f>Lloyds!H11</f>
        <v>2.480988</v>
      </c>
      <c r="I3768" s="203">
        <f>'Standard Chartered'!F64</f>
        <v>-17.130399999999998</v>
      </c>
      <c r="J3768" s="188">
        <f>'BNP Paribas'!F68</f>
        <v>356</v>
      </c>
      <c r="K3768" s="188">
        <f>'Crédit Agricole'!F47</f>
        <v>-15</v>
      </c>
      <c r="L3768" s="188">
        <f>'Société Générale'!F84</f>
        <v>255</v>
      </c>
      <c r="M3768" s="188">
        <f>'BPCE group'!F62</f>
        <v>343</v>
      </c>
      <c r="N3768" s="188">
        <f>'Crédit Mutuel'!F22</f>
        <v>47</v>
      </c>
      <c r="O3768" s="188">
        <f>'Deutsche Bank'!F61</f>
        <v>202</v>
      </c>
      <c r="P3768" s="188">
        <f>Commerzbank!F15</f>
        <v>28</v>
      </c>
      <c r="Q3768" s="188"/>
      <c r="R3768" s="188">
        <f>ING!H41</f>
        <v>122</v>
      </c>
      <c r="S3768" s="188">
        <f>Rabobank!G44</f>
        <v>189</v>
      </c>
      <c r="T3768" s="188">
        <f>Unicredit!G185</f>
        <v>23.338000000000001</v>
      </c>
      <c r="U3768" s="188">
        <f>'Intesa Sao'!G93</f>
        <v>-1.0890000000000004</v>
      </c>
      <c r="V3768" s="188">
        <f>Santander!F39</f>
        <v>-95</v>
      </c>
      <c r="W3768" s="188">
        <f>'BBVA '!H25</f>
        <v>165</v>
      </c>
      <c r="X3768" s="188">
        <f>Nordea!G21</f>
        <v>31</v>
      </c>
      <c r="Y3768" s="188"/>
      <c r="Z3768" s="404"/>
    </row>
    <row r="3769" spans="1:26" s="23" customFormat="1" x14ac:dyDescent="0.25">
      <c r="A3769" s="690"/>
      <c r="B3769" s="685"/>
      <c r="C3769" s="189" t="s">
        <v>401</v>
      </c>
      <c r="D3769" s="230">
        <f>D3768/'Summary (banks)'!$D$42</f>
        <v>7.2596255478684965E-2</v>
      </c>
      <c r="E3769" s="230">
        <f>E3768/'Summary (banks)'!$E$42</f>
        <v>-2.3774145616641904E-3</v>
      </c>
      <c r="F3769" s="230">
        <f>F3768/'Summary (banks)'!$F$42</f>
        <v>0.42136752136752148</v>
      </c>
      <c r="G3769" s="230">
        <f>G3768/'Summary (banks)'!$G$42</f>
        <v>-3.660714285714286</v>
      </c>
      <c r="H3769" s="230">
        <f>H3768/'Summary (banks)'!$H$42</f>
        <v>6.0606060606060608E-2</v>
      </c>
      <c r="I3769" s="230">
        <f>I3768/'Summary (banks)'!$I$42</f>
        <v>-1.6507384882710682E-2</v>
      </c>
      <c r="J3769" s="230">
        <f>J3768/'Summary (banks)'!$J$42</f>
        <v>0.10674662668665667</v>
      </c>
      <c r="K3769" s="230">
        <f>K3768/'Summary (banks)'!$K$42</f>
        <v>-5.016722408026756E-3</v>
      </c>
      <c r="L3769" s="230">
        <f>L3768/'Summary (banks)'!$L$42</f>
        <v>0.14894859813084113</v>
      </c>
      <c r="M3769" s="230">
        <f>M3768/'Summary (banks)'!$M$42</f>
        <v>0.14771748492678724</v>
      </c>
      <c r="N3769" s="230">
        <f>N3768/'Summary (banks)'!$N$42</f>
        <v>2.5529603476371537E-2</v>
      </c>
      <c r="O3769" s="230">
        <f>O3768/'Summary (banks)'!$O$42</f>
        <v>0.23962040332147094</v>
      </c>
      <c r="P3769" s="230">
        <f>P3768/'Summary (banks)'!$P$42</f>
        <v>4.5751633986928102E-2</v>
      </c>
      <c r="Q3769" s="230">
        <f>Q3768/'Summary (banks)'!$Q$42</f>
        <v>0</v>
      </c>
      <c r="R3769" s="230">
        <f>R3768/'Summary (banks)'!$R$42</f>
        <v>7.2489601901366607E-2</v>
      </c>
      <c r="S3769" s="230">
        <f>S3768/'Summary (banks)'!$S$42</f>
        <v>0.28854961832061071</v>
      </c>
      <c r="T3769" s="230">
        <f>T3768/'Summary (banks)'!$T$42</f>
        <v>0.27978516795741715</v>
      </c>
      <c r="U3769" s="230">
        <f>U3768/'Summary (banks)'!$U$42</f>
        <v>-7.7520373122853792E-4</v>
      </c>
      <c r="V3769" s="230">
        <f>V3768/'Summary (banks)'!$V$42</f>
        <v>-4.3083900226757371E-2</v>
      </c>
      <c r="W3769" s="230">
        <f>W3768/'Summary (banks)'!$W$42</f>
        <v>0.12951334379905807</v>
      </c>
      <c r="X3769" s="230">
        <f>X3768/'Summary (banks)'!$X$42</f>
        <v>2.9750479846449136E-2</v>
      </c>
      <c r="Y3769" s="204"/>
      <c r="Z3769" s="397"/>
    </row>
    <row r="3770" spans="1:26" s="360" customFormat="1" ht="15.75" thickBot="1" x14ac:dyDescent="0.3">
      <c r="A3770" s="690"/>
      <c r="B3770" s="685"/>
      <c r="C3770" s="359" t="s">
        <v>402</v>
      </c>
      <c r="D3770" s="264">
        <f>D3768/'Summary (banks)'!$D$46</f>
        <v>0.10867304312291028</v>
      </c>
      <c r="E3770" s="264">
        <f>E3768/'Summary (banks)'!$E$46</f>
        <v>-2.4683739586547366E-3</v>
      </c>
      <c r="F3770" s="264">
        <f>F3768/'Summary (banks)'!$F$46</f>
        <v>0.48763600395647888</v>
      </c>
      <c r="G3770" s="264">
        <f>G3768/'Summary (banks)'!$G$46</f>
        <v>1.7982456140350875</v>
      </c>
      <c r="H3770" s="264">
        <f>H3768/'Summary (banks)'!$H$46</f>
        <v>0.1</v>
      </c>
      <c r="I3770" s="264">
        <f>I3768/'Summary (banks)'!$I$46</f>
        <v>-1.6295025728987993E-2</v>
      </c>
      <c r="J3770" s="264">
        <f>J3768/'Summary (banks)'!$J$46</f>
        <v>0.16504404265183126</v>
      </c>
      <c r="K3770" s="264">
        <f>K3768/'Summary (banks)'!$K$46</f>
        <v>-2.1216407355021217E-2</v>
      </c>
      <c r="L3770" s="264">
        <f>L3768/'Summary (banks)'!$L$46</f>
        <v>0.22526501766784451</v>
      </c>
      <c r="M3770" s="264">
        <f>M3768/'Summary (banks)'!$M$46</f>
        <v>0.61032028469750887</v>
      </c>
      <c r="N3770" s="264">
        <f>N3768/'Summary (banks)'!$N$46</f>
        <v>0.2088888888888889</v>
      </c>
      <c r="O3770" s="264">
        <f>O3768/'Summary (banks)'!$O$46</f>
        <v>0.16147082334132695</v>
      </c>
      <c r="P3770" s="264">
        <f>P3768/'Summary (banks)'!$P$46</f>
        <v>6.8796068796068796E-2</v>
      </c>
      <c r="Q3770" s="264">
        <f>Q3768/'Summary (banks)'!$Q$46</f>
        <v>0</v>
      </c>
      <c r="R3770" s="264">
        <f>R3768/'Summary (banks)'!$R$46</f>
        <v>9.6062992125984251E-2</v>
      </c>
      <c r="S3770" s="264">
        <f>S3768/'Summary (banks)'!$S$46</f>
        <v>0.43851508120649652</v>
      </c>
      <c r="T3770" s="264">
        <f>T3768/'Summary (banks)'!$T$46</f>
        <v>0.10393323476495003</v>
      </c>
      <c r="U3770" s="264">
        <f>U3768/'Summary (banks)'!$U$46</f>
        <v>-2.9563711290948721E-3</v>
      </c>
      <c r="V3770" s="264">
        <f>V3768/'Summary (banks)'!$V$46</f>
        <v>-4.4475655430711608E-2</v>
      </c>
      <c r="W3770" s="264">
        <f>W3768/'Summary (banks)'!$W$46</f>
        <v>0.1021039603960396</v>
      </c>
      <c r="X3770" s="264">
        <f>X3768/'Summary (banks)'!$X$46</f>
        <v>3.399122807017544E-2</v>
      </c>
      <c r="Z3770" s="397"/>
    </row>
    <row r="3771" spans="1:26" s="204" customFormat="1" ht="15.75" thickBot="1" x14ac:dyDescent="0.3">
      <c r="A3771" s="690"/>
      <c r="B3771" s="685"/>
      <c r="C3771" s="188" t="s">
        <v>3</v>
      </c>
      <c r="D3771" s="188">
        <f>SUM(E3771:X3771)</f>
        <v>91959</v>
      </c>
      <c r="E3771" s="188">
        <f>HSBC!D60</f>
        <v>13925</v>
      </c>
      <c r="F3771" s="188">
        <f>Barclays!E41</f>
        <v>10728</v>
      </c>
      <c r="G3771" s="188">
        <f>RBS!D50</f>
        <v>1523</v>
      </c>
      <c r="H3771" s="188">
        <f>Lloyds!F11</f>
        <v>316</v>
      </c>
      <c r="I3771" s="188">
        <f>'Standard Chartered'!D64</f>
        <v>1052</v>
      </c>
      <c r="J3771" s="188">
        <f>'BNP Paribas'!D68</f>
        <v>15544</v>
      </c>
      <c r="K3771" s="188">
        <f>'Crédit Agricole'!D47</f>
        <v>799</v>
      </c>
      <c r="L3771" s="188">
        <f>'Société Générale'!D84</f>
        <v>2357</v>
      </c>
      <c r="M3771" s="188">
        <f>'BPCE group'!D62</f>
        <v>2796</v>
      </c>
      <c r="N3771" s="188">
        <f>'Crédit Mutuel'!D22</f>
        <v>84</v>
      </c>
      <c r="O3771" s="188">
        <f>'Deutsche Bank'!D61</f>
        <v>10784</v>
      </c>
      <c r="P3771" s="188">
        <f>Commerzbank!D15</f>
        <v>463</v>
      </c>
      <c r="Q3771" s="188"/>
      <c r="R3771" s="188">
        <f>ING!F41</f>
        <v>492</v>
      </c>
      <c r="S3771" s="188">
        <f>Rabobank!E44</f>
        <v>3989</v>
      </c>
      <c r="T3771" s="188">
        <f>Unicredit!E185</f>
        <v>539</v>
      </c>
      <c r="U3771" s="188">
        <f>'Intesa Sao'!E93</f>
        <v>165</v>
      </c>
      <c r="V3771" s="188">
        <f>Santander!D39</f>
        <v>15140</v>
      </c>
      <c r="W3771" s="188">
        <f>'BBVA '!F25</f>
        <v>11153</v>
      </c>
      <c r="X3771" s="188">
        <f>Nordea!E21</f>
        <v>110</v>
      </c>
      <c r="Y3771" s="188"/>
      <c r="Z3771" s="404"/>
    </row>
    <row r="3772" spans="1:26" s="23" customFormat="1" x14ac:dyDescent="0.25">
      <c r="A3772" s="690"/>
      <c r="B3772" s="685"/>
      <c r="C3772" s="189" t="s">
        <v>337</v>
      </c>
      <c r="D3772" s="230">
        <f>D3771/'Summary (banks)'!$D$16</f>
        <v>4.38398103750261E-2</v>
      </c>
      <c r="E3772" s="230">
        <f>E3771/'Summary (banks)'!$E$16</f>
        <v>5.3774029364288635E-2</v>
      </c>
      <c r="F3772" s="230">
        <f>F3771/'Summary (banks)'!$F$16</f>
        <v>8.1955691367456077E-2</v>
      </c>
      <c r="G3772" s="230">
        <f>G3771/'Summary (banks)'!$G$16</f>
        <v>1.6583368721349318E-2</v>
      </c>
      <c r="H3772" s="230">
        <f>H3771/'Summary (banks)'!$H$16</f>
        <v>3.5476120978063185E-3</v>
      </c>
      <c r="I3772" s="230">
        <f>I3771/'Summary (banks)'!$I$16</f>
        <v>1.2047916809821571E-2</v>
      </c>
      <c r="J3772" s="230">
        <f>J3771/'Summary (banks)'!$J$16</f>
        <v>8.5617815379700465E-2</v>
      </c>
      <c r="K3772" s="230">
        <f>K3771/'Summary (banks)'!$K$16</f>
        <v>5.7813087899047785E-3</v>
      </c>
      <c r="L3772" s="230">
        <f>L3771/'Summary (banks)'!$L$16</f>
        <v>1.7894561025236115E-2</v>
      </c>
      <c r="M3772" s="230">
        <f>M3771/'Summary (banks)'!$M$16</f>
        <v>2.717544490557602E-2</v>
      </c>
      <c r="N3772" s="230">
        <f>N3771/'Summary (banks)'!$N$16</f>
        <v>1.065989847715736E-3</v>
      </c>
      <c r="O3772" s="230">
        <f>O3771/'Summary (banks)'!$O$16</f>
        <v>0.1066613916225706</v>
      </c>
      <c r="P3772" s="230">
        <f>P3771/'Summary (banks)'!$P$16</f>
        <v>1.0508397639582388E-2</v>
      </c>
      <c r="Q3772" s="230">
        <f>Q3771/'Summary (banks)'!$Q$16</f>
        <v>0</v>
      </c>
      <c r="R3772" s="230">
        <f>R3771/'Summary (banks)'!$R$16</f>
        <v>9.3323216995447652E-3</v>
      </c>
      <c r="S3772" s="230">
        <f>S3771/'Summary (banks)'!$S$16</f>
        <v>8.4951869835590763E-2</v>
      </c>
      <c r="T3772" s="230">
        <f>T3771/'Summary (banks)'!$T$16</f>
        <v>4.464322690189257E-3</v>
      </c>
      <c r="U3772" s="230">
        <f>U3771/'Summary (banks)'!$U$16</f>
        <v>1.8664947229103744E-3</v>
      </c>
      <c r="V3772" s="230">
        <f>V3771/'Summary (banks)'!$V$16</f>
        <v>8.2207996003627146E-2</v>
      </c>
      <c r="W3772" s="230">
        <f>W3771/'Summary (banks)'!$W$16</f>
        <v>8.0837585527078745E-2</v>
      </c>
      <c r="X3772" s="230">
        <f>X3771/'Summary (banks)'!$X$16</f>
        <v>3.7060745931740842E-3</v>
      </c>
      <c r="Y3772" s="204"/>
      <c r="Z3772" s="397"/>
    </row>
    <row r="3773" spans="1:26" s="365" customFormat="1" ht="15.75" thickBot="1" x14ac:dyDescent="0.3">
      <c r="A3773" s="690"/>
      <c r="B3773" s="685"/>
      <c r="C3773" s="359" t="s">
        <v>338</v>
      </c>
      <c r="D3773" s="264">
        <f>D3771/'Summary (banks)'!$D$20</f>
        <v>7.8446644015051414E-2</v>
      </c>
      <c r="E3773" s="264">
        <f>E3771/'Summary (banks)'!$E$20</f>
        <v>6.4950208726882619E-2</v>
      </c>
      <c r="F3773" s="264">
        <f>F3771/'Summary (banks)'!$F$20</f>
        <v>0.13038722380223147</v>
      </c>
      <c r="G3773" s="264">
        <f>G3771/'Summary (banks)'!$G$20</f>
        <v>5.5844822528600763E-2</v>
      </c>
      <c r="H3773" s="264">
        <f>H3771/'Summary (banks)'!$H$20</f>
        <v>0.22222222222222221</v>
      </c>
      <c r="I3773" s="264">
        <f>I3771/'Summary (banks)'!$I$20</f>
        <v>1.2309132393377406E-2</v>
      </c>
      <c r="J3773" s="264">
        <f>J3771/'Summary (banks)'!$J$20</f>
        <v>0.12478124749137032</v>
      </c>
      <c r="K3773" s="264">
        <f>K3771/'Summary (banks)'!$K$20</f>
        <v>2.3215946071594606E-2</v>
      </c>
      <c r="L3773" s="264">
        <f>L3771/'Summary (banks)'!$L$20</f>
        <v>2.9424248476979924E-2</v>
      </c>
      <c r="M3773" s="264">
        <f>M3771/'Summary (banks)'!$M$20</f>
        <v>0.23989703989703989</v>
      </c>
      <c r="N3773" s="264">
        <f>N3771/'Summary (banks)'!$N$20</f>
        <v>6.4754856614246065E-3</v>
      </c>
      <c r="O3773" s="264">
        <f>O3771/'Summary (banks)'!$O$20</f>
        <v>0.19483992194839922</v>
      </c>
      <c r="P3773" s="264">
        <f>P3771/'Summary (banks)'!$P$20</f>
        <v>4.5683275777010361E-2</v>
      </c>
      <c r="Q3773" s="264">
        <f>Q3771/'Summary (banks)'!$Q$20</f>
        <v>0</v>
      </c>
      <c r="R3773" s="264">
        <f>R3771/'Summary (banks)'!$R$20</f>
        <v>1.2901872344889076E-2</v>
      </c>
      <c r="S3773" s="264">
        <f>S3771/'Summary (banks)'!$S$20</f>
        <v>0.33478808224926565</v>
      </c>
      <c r="T3773" s="264">
        <f>T3771/'Summary (banks)'!$T$20</f>
        <v>7.3967339097022093E-3</v>
      </c>
      <c r="U3773" s="264">
        <f>U3771/'Summary (banks)'!$U$20</f>
        <v>6.0755578466750127E-3</v>
      </c>
      <c r="V3773" s="264">
        <f>V3771/'Summary (banks)'!$V$20</f>
        <v>9.8102106538628511E-2</v>
      </c>
      <c r="W3773" s="264">
        <f>W3771/'Summary (banks)'!$W$20</f>
        <v>0.10615333365059725</v>
      </c>
      <c r="X3773" s="264">
        <f>X3771/'Summary (banks)'!$X$20</f>
        <v>4.8406970603766947E-3</v>
      </c>
      <c r="Y3773" s="360"/>
      <c r="Z3773" s="397"/>
    </row>
    <row r="3774" spans="1:26" s="230" customFormat="1" ht="15" customHeight="1" thickTop="1" thickBot="1" x14ac:dyDescent="0.3">
      <c r="A3774" s="690"/>
      <c r="B3774" s="685"/>
      <c r="C3774" s="190" t="s">
        <v>405</v>
      </c>
      <c r="D3774" s="188"/>
      <c r="E3774" s="190"/>
      <c r="F3774" s="190"/>
      <c r="G3774" s="190"/>
      <c r="H3774" s="188"/>
      <c r="I3774" s="188"/>
      <c r="J3774" s="190"/>
      <c r="K3774" s="190"/>
      <c r="L3774" s="190"/>
      <c r="M3774" s="190"/>
      <c r="N3774" s="190"/>
      <c r="O3774" s="190"/>
      <c r="P3774" s="188"/>
      <c r="Q3774" s="188"/>
      <c r="R3774" s="190"/>
      <c r="S3774" s="190"/>
      <c r="T3774" s="188"/>
      <c r="U3774" s="188"/>
      <c r="V3774" s="188"/>
      <c r="W3774" s="188"/>
      <c r="X3774" s="188"/>
      <c r="Y3774" s="190"/>
      <c r="Z3774" s="405"/>
    </row>
    <row r="3775" spans="1:26" s="204" customFormat="1" ht="15.75" thickBot="1" x14ac:dyDescent="0.3">
      <c r="A3775" s="690"/>
      <c r="B3775" s="686"/>
      <c r="C3775" s="191" t="s">
        <v>406</v>
      </c>
      <c r="D3775" s="192"/>
      <c r="E3775" s="192"/>
      <c r="F3775" s="192"/>
      <c r="G3775" s="192"/>
      <c r="H3775" s="192"/>
      <c r="I3775" s="192"/>
      <c r="J3775" s="192"/>
      <c r="K3775" s="192"/>
      <c r="L3775" s="192"/>
      <c r="M3775" s="192"/>
      <c r="N3775" s="192"/>
      <c r="O3775" s="192"/>
      <c r="P3775" s="192"/>
      <c r="Q3775" s="192"/>
      <c r="R3775" s="192"/>
      <c r="S3775" s="192"/>
      <c r="T3775" s="192"/>
      <c r="U3775" s="192"/>
      <c r="V3775" s="192"/>
      <c r="W3775" s="192"/>
      <c r="X3775" s="192"/>
      <c r="Y3775" s="192"/>
      <c r="Z3775" s="398"/>
    </row>
    <row r="3776" spans="1:26" s="23" customFormat="1" ht="16.5" thickTop="1" thickBot="1" x14ac:dyDescent="0.3">
      <c r="A3776" s="690"/>
      <c r="B3776" s="687" t="s">
        <v>82</v>
      </c>
      <c r="C3776" s="200" t="s">
        <v>91</v>
      </c>
      <c r="D3776" s="200">
        <f>D3768/D3765</f>
        <v>-11.789099619700057</v>
      </c>
      <c r="E3776" s="200">
        <f>E3768/E3765</f>
        <v>-9.8765432098765427E-2</v>
      </c>
      <c r="F3776" s="200">
        <f t="shared" ref="F3776:X3776" si="303">F3768/F3765</f>
        <v>1.1128668171557561</v>
      </c>
      <c r="G3776" s="200">
        <f t="shared" si="303"/>
        <v>7.528461255967682E-2</v>
      </c>
      <c r="H3776" s="200">
        <f t="shared" si="303"/>
        <v>-0.14285714285714282</v>
      </c>
      <c r="I3776" s="200">
        <f t="shared" si="303"/>
        <v>0.21348314606741572</v>
      </c>
      <c r="J3776" s="200">
        <f t="shared" si="303"/>
        <v>0.33364573570759137</v>
      </c>
      <c r="K3776" s="200">
        <f t="shared" si="303"/>
        <v>-3.2327586206896554E-2</v>
      </c>
      <c r="L3776" s="200">
        <f t="shared" si="303"/>
        <v>0.54255319148936165</v>
      </c>
      <c r="M3776" s="200">
        <f t="shared" si="303"/>
        <v>0.40784780023781214</v>
      </c>
      <c r="N3776" s="200">
        <f t="shared" si="303"/>
        <v>0.62666666666666671</v>
      </c>
      <c r="O3776" s="200">
        <f t="shared" si="303"/>
        <v>-6.9679199724042767E-2</v>
      </c>
      <c r="P3776" s="200">
        <f t="shared" si="303"/>
        <v>0.77777777777777779</v>
      </c>
      <c r="Q3776" s="200" t="e">
        <f t="shared" si="303"/>
        <v>#DIV/0!</v>
      </c>
      <c r="R3776" s="200">
        <f t="shared" si="303"/>
        <v>0.28841607565011823</v>
      </c>
      <c r="S3776" s="200">
        <f t="shared" si="303"/>
        <v>-1.6875</v>
      </c>
      <c r="T3776" s="200">
        <f t="shared" si="303"/>
        <v>0.27677893738140419</v>
      </c>
      <c r="U3776" s="200">
        <f t="shared" si="303"/>
        <v>-5.2795136448036319E-3</v>
      </c>
      <c r="V3776" s="200">
        <f t="shared" si="303"/>
        <v>-6.1488673139158574E-2</v>
      </c>
      <c r="W3776" s="200">
        <f t="shared" si="303"/>
        <v>0.23605150214592274</v>
      </c>
      <c r="X3776" s="200">
        <f t="shared" si="303"/>
        <v>0.32631578947368423</v>
      </c>
      <c r="Y3776" s="200"/>
      <c r="Z3776" s="406" t="e">
        <f>MEDIAN(E3776:X3776)</f>
        <v>#DIV/0!</v>
      </c>
    </row>
    <row r="3777" spans="1:26" s="204" customFormat="1" ht="15.75" thickBot="1" x14ac:dyDescent="0.3">
      <c r="A3777" s="690"/>
      <c r="B3777" s="688"/>
      <c r="C3777" s="193" t="s">
        <v>407</v>
      </c>
      <c r="Z3777" s="397"/>
    </row>
    <row r="3778" spans="1:26" s="204" customFormat="1" ht="15.75" thickBot="1" x14ac:dyDescent="0.3">
      <c r="A3778" s="690"/>
      <c r="B3778" s="688"/>
      <c r="C3778" s="188" t="s">
        <v>497</v>
      </c>
      <c r="D3778" s="233">
        <f t="shared" ref="D3778:X3778" si="304">D3765/D3771</f>
        <v>-1.8681116149588438E-3</v>
      </c>
      <c r="E3778" s="188">
        <f t="shared" si="304"/>
        <v>5.244495511669659E-3</v>
      </c>
      <c r="F3778" s="188">
        <f t="shared" si="304"/>
        <v>5.6902127703206566E-2</v>
      </c>
      <c r="G3778" s="188">
        <f t="shared" si="304"/>
        <v>-2.4637196231122784</v>
      </c>
      <c r="H3778" s="188">
        <f t="shared" si="304"/>
        <v>-5.495859493670887E-2</v>
      </c>
      <c r="I3778" s="188">
        <f t="shared" si="304"/>
        <v>-7.6276045627376415E-2</v>
      </c>
      <c r="J3778" s="188">
        <f t="shared" si="304"/>
        <v>6.8643849716932576E-2</v>
      </c>
      <c r="K3778" s="188">
        <f t="shared" si="304"/>
        <v>0.58072590738423024</v>
      </c>
      <c r="L3778" s="188">
        <f t="shared" si="304"/>
        <v>0.19940602460755197</v>
      </c>
      <c r="M3778" s="188">
        <f t="shared" si="304"/>
        <v>0.30078683834048642</v>
      </c>
      <c r="N3778" s="188">
        <f t="shared" si="304"/>
        <v>0.8928571428571429</v>
      </c>
      <c r="O3778" s="188">
        <f t="shared" si="304"/>
        <v>-0.26882418397626112</v>
      </c>
      <c r="P3778" s="188">
        <f t="shared" si="304"/>
        <v>7.775377969762419E-2</v>
      </c>
      <c r="Q3778" s="188" t="e">
        <f t="shared" si="304"/>
        <v>#DIV/0!</v>
      </c>
      <c r="R3778" s="188">
        <f t="shared" si="304"/>
        <v>0.8597560975609756</v>
      </c>
      <c r="S3778" s="188">
        <f t="shared" si="304"/>
        <v>-2.8077212333918276E-2</v>
      </c>
      <c r="T3778" s="188">
        <f t="shared" si="304"/>
        <v>0.15643784786641929</v>
      </c>
      <c r="U3778" s="188">
        <f t="shared" si="304"/>
        <v>1.2501151515151516</v>
      </c>
      <c r="V3778" s="188">
        <f t="shared" si="304"/>
        <v>0.10204755614266843</v>
      </c>
      <c r="W3778" s="188">
        <f t="shared" si="304"/>
        <v>6.2673720075316061E-2</v>
      </c>
      <c r="X3778" s="188">
        <f t="shared" si="304"/>
        <v>0.86363636363636365</v>
      </c>
      <c r="Y3778" s="188"/>
      <c r="Z3778" s="404"/>
    </row>
    <row r="3779" spans="1:26" s="204" customFormat="1" x14ac:dyDescent="0.25">
      <c r="A3779" s="690"/>
      <c r="B3779" s="688"/>
      <c r="C3779" s="189" t="s">
        <v>445</v>
      </c>
      <c r="D3779" s="234">
        <f>D3778/'Summary (banks)'!$D$81</f>
        <v>-4.1546093975537671E-2</v>
      </c>
      <c r="E3779" s="230">
        <f>E3778/'Summary (banks)'!$E$81</f>
        <v>7.983798904530523E-2</v>
      </c>
      <c r="F3779" s="230">
        <f>F3778/'Summary (banks)'!$F$81</f>
        <v>1.4931933166063089</v>
      </c>
      <c r="G3779" s="230">
        <f>G3778/'Summary (banks)'!$G$81</f>
        <v>60.747559981140093</v>
      </c>
      <c r="H3779" s="230">
        <f>H3778/'Summary (banks)'!$H$81</f>
        <v>-2.2396801678185034</v>
      </c>
      <c r="I3779" s="230">
        <f>I3778/'Summary (banks)'!$I$81</f>
        <v>4.8504065669868082</v>
      </c>
      <c r="J3779" s="230">
        <f>J3778/'Summary (banks)'!$J$81</f>
        <v>1.2729682900877248</v>
      </c>
      <c r="K3779" s="230">
        <f>K3778/'Summary (banks)'!$K$81</f>
        <v>9.0769784329484455</v>
      </c>
      <c r="L3779" s="230">
        <f>L3778/'Summary (banks)'!$L$81</f>
        <v>4.2979813348401761</v>
      </c>
      <c r="M3779" s="230">
        <f>M3778/'Summary (banks)'!$M$81</f>
        <v>4.6861077280947345</v>
      </c>
      <c r="N3779" s="230">
        <f>N3778/'Summary (banks)'!$N$81</f>
        <v>9.5503112334929909</v>
      </c>
      <c r="O3779" s="230">
        <f>O3778/'Summary (banks)'!$O$81</f>
        <v>5.4380690518046979</v>
      </c>
      <c r="P3779" s="230">
        <f>P3778/'Summary (banks)'!$P$81</f>
        <v>1.0917245167231746</v>
      </c>
      <c r="Q3779" s="230" t="e">
        <f>Q3778/'Summary (banks)'!$Q$81</f>
        <v>#DIV/0!</v>
      </c>
      <c r="R3779" s="230">
        <f>R3778/'Summary (banks)'!$R$81</f>
        <v>7.0667822674484926</v>
      </c>
      <c r="S3779" s="230">
        <f>S3778/'Summary (banks)'!$S$81</f>
        <v>-0.45953070141215285</v>
      </c>
      <c r="T3779" s="230">
        <f>T3778/'Summary (banks)'!$T$81</f>
        <v>8.8690808202473246</v>
      </c>
      <c r="U3779" s="230">
        <f>U3778/'Summary (banks)'!$U$81</f>
        <v>14.033657167319376</v>
      </c>
      <c r="V3779" s="230">
        <f>V3778/'Summary (banks)'!$V$81</f>
        <v>1.968554757738223</v>
      </c>
      <c r="W3779" s="230">
        <f>W3778/'Summary (banks)'!$W$81</f>
        <v>1.878550469552728</v>
      </c>
      <c r="X3779" s="230">
        <f>X3778/'Summary (banks)'!$X$81</f>
        <v>5.4493177952999377</v>
      </c>
      <c r="Z3779" s="397"/>
    </row>
    <row r="3780" spans="1:26" s="364" customFormat="1" x14ac:dyDescent="0.25">
      <c r="A3780" s="690"/>
      <c r="B3780" s="688"/>
      <c r="C3780" s="359" t="s">
        <v>446</v>
      </c>
      <c r="D3780" s="363">
        <f>D3778/'Summary (banks)'!$D$84</f>
        <v>-3.2353820178405455E-2</v>
      </c>
      <c r="E3780" s="264">
        <f>E3778/'Summary (banks)'!$E$84</f>
        <v>6.4283977123396702E-2</v>
      </c>
      <c r="F3780" s="264">
        <f>F3778/'Summary (banks)'!$F$84</f>
        <v>1.4594382077538683</v>
      </c>
      <c r="G3780" s="264">
        <f>G3778/'Summary (banks)'!$G$84</f>
        <v>20.444492897858275</v>
      </c>
      <c r="H3780" s="264">
        <f>H3778/'Summary (banks)'!$H$84</f>
        <v>-0.20655737704918023</v>
      </c>
      <c r="I3780" s="264">
        <f>I3778/'Summary (banks)'!$I$84</f>
        <v>-23.784223659195561</v>
      </c>
      <c r="J3780" s="264">
        <f>J3778/'Summary (banks)'!$J$84</f>
        <v>1.0899890833955757</v>
      </c>
      <c r="K3780" s="264">
        <f>K3778/'Summary (banks)'!$K$84</f>
        <v>7.9977042130995075</v>
      </c>
      <c r="L3780" s="264">
        <f>L3778/'Summary (banks)'!$L$84</f>
        <v>3.5830462528405884</v>
      </c>
      <c r="M3780" s="264">
        <f>M3778/'Summary (banks)'!$M$84</f>
        <v>2.0299192824889225</v>
      </c>
      <c r="N3780" s="264">
        <f>N3778/'Summary (banks)'!$N$84</f>
        <v>11.854803333820733</v>
      </c>
      <c r="O3780" s="264">
        <f>O3778/'Summary (banks)'!$O$84</f>
        <v>19.81209179057004</v>
      </c>
      <c r="P3780" s="264">
        <f>P3778/'Summary (banks)'!$P$84</f>
        <v>0.57816181748746964</v>
      </c>
      <c r="Q3780" s="264" t="e">
        <f>Q3778/'Summary (banks)'!$Q$84</f>
        <v>#DIV/0!</v>
      </c>
      <c r="R3780" s="264">
        <f>R3778/'Summary (banks)'!$R$84</f>
        <v>6.1224909475985516</v>
      </c>
      <c r="S3780" s="264">
        <f>S3778/'Summary (banks)'!$S$84</f>
        <v>-0.43503249019328516</v>
      </c>
      <c r="T3780" s="264">
        <f>T3778/'Summary (banks)'!$T$84</f>
        <v>4.0648464022525612</v>
      </c>
      <c r="U3780" s="264">
        <f>U3778/'Summary (banks)'!$U$84</f>
        <v>17.74670060423837</v>
      </c>
      <c r="V3780" s="264">
        <f>V3778/'Summary (banks)'!$V$84</f>
        <v>1.4946281951164351</v>
      </c>
      <c r="W3780" s="264">
        <f>W3778/'Summary (banks)'!$W$84</f>
        <v>1.0656763877185762</v>
      </c>
      <c r="X3780" s="264">
        <f>X3778/'Summary (banks)'!$X$84</f>
        <v>4.9924377327073843</v>
      </c>
      <c r="Y3780" s="360"/>
      <c r="Z3780" s="397"/>
    </row>
    <row r="3781" spans="1:26" s="204" customFormat="1" ht="15.75" thickBot="1" x14ac:dyDescent="0.3">
      <c r="A3781" s="690"/>
      <c r="B3781" s="688"/>
      <c r="C3781" s="372" t="s">
        <v>447</v>
      </c>
      <c r="D3781" s="234">
        <f>D3778/'Summary (banks)'!$D$92</f>
        <v>-4.4727435604693146E-2</v>
      </c>
      <c r="E3781" s="230">
        <f>E3778/'Summary (banks)'!$E$86</f>
        <v>2.1373877248513033E-2</v>
      </c>
      <c r="F3781" s="230">
        <f>F3778/'Summary (banks)'!$F$86</f>
        <v>0.26306160244230348</v>
      </c>
      <c r="G3781" s="230">
        <f>G3778/'Summary (banks)'!$G$86</f>
        <v>-38.884674983585015</v>
      </c>
      <c r="H3781" s="230">
        <f>H3778/'Summary (banks)'!$H$86</f>
        <v>-0.12681669010782937</v>
      </c>
      <c r="I3781" s="230">
        <f>I3778/'Summary (banks)'!$I$86</f>
        <v>-1.1810853879786738</v>
      </c>
      <c r="J3781" s="230">
        <f>J3778/'Summary (banks)'!$J$86</f>
        <v>0.61092156237300455</v>
      </c>
      <c r="K3781" s="230">
        <f>K3778/'Summary (banks)'!$K$86</f>
        <v>6.7535250416940409</v>
      </c>
      <c r="L3781" s="230">
        <f>L3778/'Summary (banks)'!$L$86</f>
        <v>0.76478599750750365</v>
      </c>
      <c r="M3781" s="230">
        <f>M3778/'Summary (banks)'!$M$86</f>
        <v>2.3285794470569714</v>
      </c>
      <c r="N3781" s="230">
        <f>N3778/'Summary (banks)'!$N$86</f>
        <v>8.6632021229544449</v>
      </c>
      <c r="O3781" s="230">
        <f>O3778/'Summary (banks)'!$O$86</f>
        <v>-1.0108186105970853</v>
      </c>
      <c r="P3781" s="230">
        <f>P3778/'Summary (banks)'!$P$86</f>
        <v>0.29618051608502893</v>
      </c>
      <c r="Q3781" s="230" t="e">
        <f>Q3778/'Summary (banks)'!$Q$86</f>
        <v>#DIV/0!</v>
      </c>
      <c r="R3781" s="230">
        <f>R3778/'Summary (banks)'!$R$86</f>
        <v>4.5313407291090044</v>
      </c>
      <c r="S3781" s="230">
        <f>S3778/'Summary (banks)'!$S$86</f>
        <v>-0.17788391761554803</v>
      </c>
      <c r="T3781" s="230">
        <f>T3778/'Summary (banks)'!$T$86</f>
        <v>1.6984265122746616</v>
      </c>
      <c r="U3781" s="230">
        <f>U3778/'Summary (banks)'!$U$86</f>
        <v>0.71432005596930892</v>
      </c>
      <c r="V3781" s="230">
        <f>V3778/'Summary (banks)'!$V$86</f>
        <v>0.64734461994797032</v>
      </c>
      <c r="W3781" s="230">
        <f>W3778/'Summary (banks)'!$W$86</f>
        <v>6.6085955946083264</v>
      </c>
      <c r="X3781" s="230">
        <f>X3778/'Summary (banks)'!$X$86</f>
        <v>1.8161242050130941</v>
      </c>
      <c r="Z3781" s="397"/>
    </row>
    <row r="3782" spans="1:26" s="230" customFormat="1" ht="15.75" thickBot="1" x14ac:dyDescent="0.3">
      <c r="A3782" s="690"/>
      <c r="B3782" s="688"/>
      <c r="C3782" s="201" t="s">
        <v>498</v>
      </c>
      <c r="D3782" s="440">
        <f t="shared" ref="D3782:X3782" si="305">D3765/D3762</f>
        <v>-3.7985106661265009E-3</v>
      </c>
      <c r="E3782" s="201">
        <f t="shared" si="305"/>
        <v>1.3917525773195877E-2</v>
      </c>
      <c r="F3782" s="201">
        <f t="shared" si="305"/>
        <v>7.1915584415584433E-2</v>
      </c>
      <c r="G3782" s="201">
        <f t="shared" si="305"/>
        <v>-12.04867256637168</v>
      </c>
      <c r="H3782" s="201">
        <f t="shared" si="305"/>
        <v>-0.25</v>
      </c>
      <c r="I3782" s="201">
        <f t="shared" si="305"/>
        <v>-0.12191780821917807</v>
      </c>
      <c r="J3782" s="201">
        <f t="shared" si="305"/>
        <v>0.23955994611585091</v>
      </c>
      <c r="K3782" s="201">
        <f t="shared" si="305"/>
        <v>0.46400000000000002</v>
      </c>
      <c r="L3782" s="201">
        <f t="shared" si="305"/>
        <v>0.27485380116959063</v>
      </c>
      <c r="M3782" s="201">
        <f t="shared" si="305"/>
        <v>0.33006279434850866</v>
      </c>
      <c r="N3782" s="201">
        <f t="shared" si="305"/>
        <v>0.55147058823529416</v>
      </c>
      <c r="O3782" s="201">
        <f t="shared" si="305"/>
        <v>-0.38897088420770159</v>
      </c>
      <c r="P3782" s="201">
        <f t="shared" si="305"/>
        <v>0.22085889570552147</v>
      </c>
      <c r="Q3782" s="201" t="e">
        <f t="shared" si="305"/>
        <v>#DIV/0!</v>
      </c>
      <c r="R3782" s="201">
        <f t="shared" si="305"/>
        <v>0.58750000000000002</v>
      </c>
      <c r="S3782" s="201">
        <f t="shared" si="305"/>
        <v>-7.665982203969883E-2</v>
      </c>
      <c r="T3782" s="201">
        <f t="shared" si="305"/>
        <v>0.41349954393432647</v>
      </c>
      <c r="U3782" s="201">
        <f t="shared" si="305"/>
        <v>0.80299054796866975</v>
      </c>
      <c r="V3782" s="201">
        <f t="shared" si="305"/>
        <v>0.2037989711119905</v>
      </c>
      <c r="W3782" s="201">
        <f t="shared" si="305"/>
        <v>0.26709973251815056</v>
      </c>
      <c r="X3782" s="201">
        <f t="shared" si="305"/>
        <v>0.6462585034013606</v>
      </c>
      <c r="Y3782" s="201"/>
      <c r="Z3782" s="407"/>
    </row>
    <row r="3783" spans="1:26" s="230" customFormat="1" x14ac:dyDescent="0.25">
      <c r="A3783" s="690"/>
      <c r="B3783" s="688"/>
      <c r="C3783" s="382" t="s">
        <v>445</v>
      </c>
      <c r="D3783" s="230">
        <f>D3782/'Summary (banks)'!$D$94</f>
        <v>-1.9669685591401566E-2</v>
      </c>
      <c r="E3783" s="230">
        <f>E3782/'Summary (banks)'!$E$94</f>
        <v>4.4112367691583901E-2</v>
      </c>
      <c r="F3783" s="230">
        <f>F3782/'Summary (banks)'!$F$94</f>
        <v>0.58241690284853265</v>
      </c>
      <c r="G3783" s="230">
        <f>G3782/'Summary (banks)'!$G$94</f>
        <v>57.604511866526529</v>
      </c>
      <c r="H3783" s="230">
        <f>H3782/'Summary (banks)'!$H$94</f>
        <v>-2.3267593643586832</v>
      </c>
      <c r="I3783" s="230">
        <f>I3782/'Summary (banks)'!$I$94</f>
        <v>1.2239010964300805</v>
      </c>
      <c r="J3783" s="230">
        <f>J3782/'Summary (banks)'!$J$94</f>
        <v>1.0506869219941171</v>
      </c>
      <c r="K3783" s="230">
        <f>K3782/'Summary (banks)'!$K$94</f>
        <v>1.7016132096810677</v>
      </c>
      <c r="L3783" s="230">
        <f>L3782/'Summary (banks)'!$L$94</f>
        <v>1.1533425009641323</v>
      </c>
      <c r="M3783" s="230">
        <f>M3782/'Summary (banks)'!$M$94</f>
        <v>1.192704198112176</v>
      </c>
      <c r="N3783" s="230">
        <f>N3782/'Summary (banks)'!$N$94</f>
        <v>1.221514464344174</v>
      </c>
      <c r="O3783" s="230">
        <f>O3782/'Summary (banks)'!$O$94</f>
        <v>2.6987481696019344</v>
      </c>
      <c r="P3783" s="230">
        <f>P3782/'Summary (banks)'!$P$94</f>
        <v>0.79222043660336194</v>
      </c>
      <c r="Q3783" s="230" t="e">
        <f>Q3782/'Summary (banks)'!$Q$94</f>
        <v>#DIV/0!</v>
      </c>
      <c r="R3783" s="230">
        <f>R3782/'Summary (banks)'!$R$94</f>
        <v>1.5635523854069224</v>
      </c>
      <c r="S3783" s="230">
        <f>S3782/'Summary (banks)'!$S$94</f>
        <v>-0.34773472430276769</v>
      </c>
      <c r="T3783" s="230">
        <f>T3782/'Summary (banks)'!$T$94</f>
        <v>4.1409901955779942</v>
      </c>
      <c r="U3783" s="230">
        <f>U3782/'Summary (banks)'!$U$94</f>
        <v>2.4120406468679114</v>
      </c>
      <c r="V3783" s="230">
        <f>V3782/'Summary (banks)'!$V$94</f>
        <v>0.97971653704669581</v>
      </c>
      <c r="W3783" s="230">
        <f>W3782/'Summary (banks)'!$W$94</f>
        <v>1.3556341410143458</v>
      </c>
      <c r="X3783" s="230">
        <f>X3782/'Summary (banks)'!$X$94</f>
        <v>1.3932201281873293</v>
      </c>
      <c r="Z3783" s="399"/>
    </row>
    <row r="3784" spans="1:26" s="386" customFormat="1" x14ac:dyDescent="0.25">
      <c r="A3784" s="690"/>
      <c r="B3784" s="688"/>
      <c r="C3784" s="383" t="s">
        <v>446</v>
      </c>
      <c r="D3784" s="264">
        <f>D3782/'Summary (banks)'!$D$97</f>
        <v>-1.438682529872126E-2</v>
      </c>
      <c r="E3784" s="264">
        <f>E3782/'Summary (banks)'!$E$97</f>
        <v>3.2077027314273567E-2</v>
      </c>
      <c r="F3784" s="264">
        <f>F3782/'Summary (banks)'!$F$97</f>
        <v>0.43285273575222016</v>
      </c>
      <c r="G3784" s="264">
        <f>G3782/'Summary (banks)'!$G$97</f>
        <v>9.699560305003617</v>
      </c>
      <c r="H3784" s="264">
        <f>H3782/'Summary (banks)'!$H$97</f>
        <v>-0.48606557377049131</v>
      </c>
      <c r="I3784" s="264">
        <f>I3782/'Summary (banks)'!$I$97</f>
        <v>-4.9144105984138511</v>
      </c>
      <c r="J3784" s="264">
        <f>J3782/'Summary (banks)'!$J$97</f>
        <v>0.87435563252200876</v>
      </c>
      <c r="K3784" s="264">
        <f>K3782/'Summary (banks)'!$K$97</f>
        <v>1.6452597038815528</v>
      </c>
      <c r="L3784" s="264">
        <f>L3782/'Summary (banks)'!$L$97</f>
        <v>0.83516590189396023</v>
      </c>
      <c r="M3784" s="264">
        <f>M3782/'Summary (banks)'!$M$97</f>
        <v>0.90705154717893588</v>
      </c>
      <c r="N3784" s="264">
        <f>N3782/'Summary (banks)'!$N$97</f>
        <v>1.5708727196098502</v>
      </c>
      <c r="O3784" s="264">
        <f>O3782/'Summary (banks)'!$O$97</f>
        <v>12.516989825096571</v>
      </c>
      <c r="P3784" s="264">
        <f>P3782/'Summary (banks)'!$P$97</f>
        <v>0.51431117752701772</v>
      </c>
      <c r="Q3784" s="264" t="e">
        <f>Q3782/'Summary (banks)'!$Q$97</f>
        <v>#DIV/0!</v>
      </c>
      <c r="R3784" s="264">
        <f>R3782/'Summary (banks)'!$R$97</f>
        <v>1.2792250233426705</v>
      </c>
      <c r="S3784" s="264">
        <f>S3782/'Summary (banks)'!$S$97</f>
        <v>-0.41280666198490618</v>
      </c>
      <c r="T3784" s="264">
        <f>T3782/'Summary (banks)'!$T$97</f>
        <v>1.7803597327410523</v>
      </c>
      <c r="U3784" s="264">
        <f>U3782/'Summary (banks)'!$U$97</f>
        <v>1.8180089278906599</v>
      </c>
      <c r="V3784" s="264">
        <f>V3782/'Summary (banks)'!$V$97</f>
        <v>0.78030423180622044</v>
      </c>
      <c r="W3784" s="264">
        <f>W3782/'Summary (banks)'!$W$97</f>
        <v>0.71657424598695296</v>
      </c>
      <c r="X3784" s="264">
        <f>X3782/'Summary (banks)'!$X$97</f>
        <v>1.1915750782633074</v>
      </c>
      <c r="Y3784" s="264"/>
      <c r="Z3784" s="399"/>
    </row>
    <row r="3785" spans="1:26" s="230" customFormat="1" x14ac:dyDescent="0.25">
      <c r="A3785" s="690"/>
      <c r="B3785" s="688"/>
      <c r="C3785" s="385" t="s">
        <v>447</v>
      </c>
      <c r="D3785" s="230">
        <f>D3782/'Summary (banks)'!$D$105</f>
        <v>-1.7508917469683957E-2</v>
      </c>
      <c r="E3785" s="230">
        <f>E3782/'Summary (banks)'!$E$99</f>
        <v>2.4800315347150742E-2</v>
      </c>
      <c r="F3785" s="230">
        <f>F3782/'Summary (banks)'!$F$99</f>
        <v>0.17715428276573789</v>
      </c>
      <c r="G3785" s="230">
        <f>G3782/'Summary (banks)'!$G$99</f>
        <v>-36.318141592920334</v>
      </c>
      <c r="H3785" s="230">
        <f>H3782/'Summary (banks)'!$H$99</f>
        <v>-0.37830687830687831</v>
      </c>
      <c r="I3785" s="230">
        <f>I3782/'Summary (banks)'!$I$99</f>
        <v>-0.65873506799228665</v>
      </c>
      <c r="J3785" s="230">
        <f>J3782/'Summary (banks)'!$J$99</f>
        <v>0.65970072613842212</v>
      </c>
      <c r="K3785" s="230">
        <f>K3782/'Summary (banks)'!$K$99</f>
        <v>2.2825273159144897</v>
      </c>
      <c r="L3785" s="230">
        <f>L3782/'Summary (banks)'!$L$99</f>
        <v>0.53209402044604803</v>
      </c>
      <c r="M3785" s="230">
        <f>M3782/'Summary (banks)'!$M$99</f>
        <v>0.8733240443766761</v>
      </c>
      <c r="N3785" s="230">
        <f>N3782/'Summary (banks)'!$N$99</f>
        <v>1.6202649790566381</v>
      </c>
      <c r="O3785" s="230">
        <f>O3782/'Summary (banks)'!$O$99</f>
        <v>-0.99180398888384425</v>
      </c>
      <c r="P3785" s="230">
        <f>P3782/'Summary (banks)'!$P$99</f>
        <v>0.43082014853083628</v>
      </c>
      <c r="Q3785" s="230" t="e">
        <f>Q3782/'Summary (banks)'!$Q$99</f>
        <v>#DIV/0!</v>
      </c>
      <c r="R3785" s="230">
        <f>R3782/'Summary (banks)'!$R$99</f>
        <v>1.2560907827698009</v>
      </c>
      <c r="S3785" s="230">
        <f>S3782/'Summary (banks)'!$S$99</f>
        <v>-0.27789185489390827</v>
      </c>
      <c r="T3785" s="230">
        <f>T3782/'Summary (banks)'!$T$99</f>
        <v>1.7256404601970277</v>
      </c>
      <c r="U3785" s="230">
        <f>U3782/'Summary (banks)'!$U$99</f>
        <v>1.1758119452915685</v>
      </c>
      <c r="V3785" s="230">
        <f>V3782/'Summary (banks)'!$V$99</f>
        <v>0.50762197712557144</v>
      </c>
      <c r="W3785" s="230">
        <f>W3782/'Summary (banks)'!$W$99</f>
        <v>2.0180868679149153</v>
      </c>
      <c r="X3785" s="230">
        <f>X3782/'Summary (banks)'!$X$99</f>
        <v>1.0052910052910053</v>
      </c>
      <c r="Z3785" s="399"/>
    </row>
    <row r="3786" spans="1:26" s="51" customFormat="1" ht="15.75" thickBot="1" x14ac:dyDescent="0.3">
      <c r="A3786" s="422"/>
      <c r="B3786" s="423"/>
      <c r="C3786" s="424"/>
      <c r="D3786" s="425"/>
      <c r="E3786" s="426"/>
      <c r="F3786" s="426"/>
      <c r="G3786" s="426"/>
      <c r="H3786" s="426"/>
      <c r="I3786" s="426"/>
      <c r="J3786" s="426"/>
      <c r="K3786" s="426"/>
      <c r="L3786" s="426"/>
      <c r="M3786" s="426"/>
      <c r="N3786" s="426"/>
      <c r="O3786" s="426"/>
      <c r="P3786" s="426"/>
      <c r="Q3786" s="426"/>
      <c r="R3786" s="426"/>
      <c r="S3786" s="426"/>
      <c r="T3786" s="426"/>
      <c r="U3786" s="426"/>
      <c r="V3786" s="426"/>
      <c r="W3786" s="426"/>
      <c r="X3786" s="426"/>
      <c r="Y3786" s="97"/>
      <c r="Z3786" s="97"/>
    </row>
    <row r="3787" spans="1:26" s="204" customFormat="1" ht="15.75" thickBot="1" x14ac:dyDescent="0.3">
      <c r="A3787" s="682" t="s">
        <v>281</v>
      </c>
      <c r="B3787" s="684" t="s">
        <v>331</v>
      </c>
      <c r="C3787" s="188" t="s">
        <v>2</v>
      </c>
      <c r="D3787" s="203">
        <f>SUM(E3787:X3787)</f>
        <v>174</v>
      </c>
      <c r="E3787" s="203"/>
      <c r="F3787" s="203"/>
      <c r="G3787" s="203">
        <f>RBS!C51</f>
        <v>0</v>
      </c>
      <c r="H3787" s="203"/>
      <c r="I3787" s="203"/>
      <c r="J3787" s="188"/>
      <c r="K3787" s="188"/>
      <c r="L3787" s="188"/>
      <c r="M3787" s="188"/>
      <c r="N3787" s="188"/>
      <c r="O3787" s="188"/>
      <c r="P3787" s="188"/>
      <c r="Q3787" s="188"/>
      <c r="R3787" s="188"/>
      <c r="S3787" s="188"/>
      <c r="T3787" s="188"/>
      <c r="U3787" s="188"/>
      <c r="V3787" s="188"/>
      <c r="W3787" s="188">
        <f>'BBVA '!E27</f>
        <v>174</v>
      </c>
      <c r="X3787" s="188"/>
      <c r="Y3787" s="188"/>
      <c r="Z3787" s="404"/>
    </row>
    <row r="3788" spans="1:26" s="23" customFormat="1" x14ac:dyDescent="0.25">
      <c r="A3788" s="683"/>
      <c r="B3788" s="685"/>
      <c r="C3788" s="189" t="s">
        <v>333</v>
      </c>
      <c r="D3788" s="230">
        <f>D3787/'Summary (banks)'!$D$3</f>
        <v>3.5625993636856769E-4</v>
      </c>
      <c r="E3788" s="230">
        <f>E3787/'Summary (banks)'!$E$3</f>
        <v>0</v>
      </c>
      <c r="F3788" s="230">
        <f>F3787/'Summary (banks)'!$F$3</f>
        <v>0</v>
      </c>
      <c r="G3788" s="230">
        <f>G3787/'Summary (banks)'!$G$3</f>
        <v>0</v>
      </c>
      <c r="H3788" s="230">
        <f>H3787/'Summary (banks)'!$H$3</f>
        <v>0</v>
      </c>
      <c r="I3788" s="230">
        <f>I3787/'Summary (banks)'!$I$3</f>
        <v>0</v>
      </c>
      <c r="J3788" s="230">
        <f>J3787/'Summary (banks)'!$J$3</f>
        <v>0</v>
      </c>
      <c r="K3788" s="230">
        <f>K3787/'Summary (banks)'!$K$3</f>
        <v>0</v>
      </c>
      <c r="L3788" s="230">
        <f>L3787/'Summary (banks)'!$L$3</f>
        <v>0</v>
      </c>
      <c r="M3788" s="230">
        <f>M3787/'Summary (banks)'!$M$3</f>
        <v>0</v>
      </c>
      <c r="N3788" s="230">
        <f>N3787/'Summary (banks)'!$N$3</f>
        <v>0</v>
      </c>
      <c r="O3788" s="230">
        <f>O3787/'Summary (banks)'!$O$3</f>
        <v>0</v>
      </c>
      <c r="P3788" s="230">
        <f>P3787/'Summary (banks)'!$P$3</f>
        <v>0</v>
      </c>
      <c r="Q3788" s="230">
        <f>Q3787/'Summary (banks)'!$Q$3</f>
        <v>0</v>
      </c>
      <c r="R3788" s="230">
        <f>R3787/'Summary (banks)'!$R$3</f>
        <v>0</v>
      </c>
      <c r="S3788" s="230">
        <f>S3787/'Summary (banks)'!$S$3</f>
        <v>0</v>
      </c>
      <c r="T3788" s="230">
        <f>T3787/'Summary (banks)'!$T$3</f>
        <v>0</v>
      </c>
      <c r="U3788" s="230">
        <f>U3787/'Summary (banks)'!$U$3</f>
        <v>0</v>
      </c>
      <c r="V3788" s="230">
        <f>V3787/'Summary (banks)'!$V$3</f>
        <v>0</v>
      </c>
      <c r="W3788" s="230">
        <f>W3787/'Summary (banks)'!$W$3</f>
        <v>7.4479924663984247E-3</v>
      </c>
      <c r="X3788" s="230">
        <f>X3787/'Summary (banks)'!$X$3</f>
        <v>0</v>
      </c>
      <c r="Y3788" s="204"/>
      <c r="Z3788" s="397"/>
    </row>
    <row r="3789" spans="1:26" s="360" customFormat="1" ht="15.75" thickBot="1" x14ac:dyDescent="0.3">
      <c r="A3789" s="683"/>
      <c r="B3789" s="685"/>
      <c r="C3789" s="359" t="s">
        <v>334</v>
      </c>
      <c r="D3789" s="264">
        <f>D3787/'Summary (banks)'!$D$7</f>
        <v>6.7873540559073838E-4</v>
      </c>
      <c r="E3789" s="264">
        <f>E3787/'Summary (banks)'!$E$7</f>
        <v>0</v>
      </c>
      <c r="F3789" s="264">
        <f>F3787/'Summary (banks)'!$F$7</f>
        <v>0</v>
      </c>
      <c r="G3789" s="264">
        <f>G3787/'Summary (banks)'!$G$7</f>
        <v>0</v>
      </c>
      <c r="H3789" s="264">
        <f>H3787/'Summary (banks)'!$H$7</f>
        <v>0</v>
      </c>
      <c r="I3789" s="264">
        <f>I3787/'Summary (banks)'!$I$7</f>
        <v>0</v>
      </c>
      <c r="J3789" s="264">
        <f>J3787/'Summary (banks)'!$J$7</f>
        <v>0</v>
      </c>
      <c r="K3789" s="264">
        <f>K3787/'Summary (banks)'!$K$7</f>
        <v>0</v>
      </c>
      <c r="L3789" s="264">
        <f>L3787/'Summary (banks)'!$L$7</f>
        <v>0</v>
      </c>
      <c r="M3789" s="264">
        <f>M3787/'Summary (banks)'!$M$7</f>
        <v>0</v>
      </c>
      <c r="N3789" s="264">
        <f>N3787/'Summary (banks)'!$N$7</f>
        <v>0</v>
      </c>
      <c r="O3789" s="264">
        <f>O3787/'Summary (banks)'!$O$7</f>
        <v>0</v>
      </c>
      <c r="P3789" s="264">
        <f>P3787/'Summary (banks)'!$P$7</f>
        <v>0</v>
      </c>
      <c r="Q3789" s="264">
        <f>Q3787/'Summary (banks)'!$Q$7</f>
        <v>0</v>
      </c>
      <c r="R3789" s="264">
        <f>R3787/'Summary (banks)'!$R$7</f>
        <v>0</v>
      </c>
      <c r="S3789" s="264">
        <f>S3787/'Summary (banks)'!$S$7</f>
        <v>0</v>
      </c>
      <c r="T3789" s="264">
        <f>T3787/'Summary (banks)'!$T$7</f>
        <v>0</v>
      </c>
      <c r="U3789" s="264">
        <f>U3787/'Summary (banks)'!$U$7</f>
        <v>0</v>
      </c>
      <c r="V3789" s="264">
        <f>V3787/'Summary (banks)'!$V$7</f>
        <v>0</v>
      </c>
      <c r="W3789" s="264">
        <f>W3787/'Summary (banks)'!$W$7</f>
        <v>1.049647101405562E-2</v>
      </c>
      <c r="X3789" s="264">
        <f>X3787/'Summary (banks)'!$X$7</f>
        <v>0</v>
      </c>
      <c r="Z3789" s="397"/>
    </row>
    <row r="3790" spans="1:26" s="204" customFormat="1" ht="15.75" thickBot="1" x14ac:dyDescent="0.3">
      <c r="A3790" s="683"/>
      <c r="B3790" s="685"/>
      <c r="C3790" s="188" t="s">
        <v>6</v>
      </c>
      <c r="D3790" s="203">
        <f>SUM(E3790:X3790)</f>
        <v>69</v>
      </c>
      <c r="E3790" s="203"/>
      <c r="F3790" s="203"/>
      <c r="G3790" s="203">
        <f>RBS!E51</f>
        <v>0</v>
      </c>
      <c r="H3790" s="203"/>
      <c r="I3790" s="203"/>
      <c r="J3790" s="188"/>
      <c r="K3790" s="188"/>
      <c r="L3790" s="188"/>
      <c r="M3790" s="188"/>
      <c r="N3790" s="188"/>
      <c r="O3790" s="188"/>
      <c r="P3790" s="188"/>
      <c r="Q3790" s="188"/>
      <c r="R3790" s="188"/>
      <c r="S3790" s="188"/>
      <c r="T3790" s="188"/>
      <c r="U3790" s="188"/>
      <c r="V3790" s="188"/>
      <c r="W3790" s="188">
        <f>'BBVA '!G27</f>
        <v>69</v>
      </c>
      <c r="X3790" s="188"/>
      <c r="Y3790" s="188"/>
      <c r="Z3790" s="404"/>
    </row>
    <row r="3791" spans="1:26" s="23" customFormat="1" x14ac:dyDescent="0.25">
      <c r="A3791" s="683"/>
      <c r="B3791" s="685"/>
      <c r="C3791" s="189" t="s">
        <v>335</v>
      </c>
      <c r="D3791" s="230">
        <f>D3790/'Summary (banks)'!$D$29</f>
        <v>7.3156159185043328E-4</v>
      </c>
      <c r="E3791" s="230">
        <f>E3790/'Summary (banks)'!$E$29</f>
        <v>0</v>
      </c>
      <c r="F3791" s="230">
        <f>F3790/'Summary (banks)'!$F$29</f>
        <v>0</v>
      </c>
      <c r="G3791" s="230">
        <f>G3790/'Summary (banks)'!$G$29</f>
        <v>0</v>
      </c>
      <c r="H3791" s="230">
        <f>H3790/'Summary (banks)'!$H$29</f>
        <v>0</v>
      </c>
      <c r="I3791" s="230">
        <f>I3790/'Summary (banks)'!$I$29</f>
        <v>0</v>
      </c>
      <c r="J3791" s="230">
        <f>J3790/'Summary (banks)'!$J$29</f>
        <v>0</v>
      </c>
      <c r="K3791" s="230">
        <f>K3790/'Summary (banks)'!$K$29</f>
        <v>0</v>
      </c>
      <c r="L3791" s="230">
        <f>L3790/'Summary (banks)'!$L$29</f>
        <v>0</v>
      </c>
      <c r="M3791" s="230">
        <f>M3790/'Summary (banks)'!$M$29</f>
        <v>0</v>
      </c>
      <c r="N3791" s="230">
        <f>N3790/'Summary (banks)'!$N$29</f>
        <v>0</v>
      </c>
      <c r="O3791" s="230">
        <f>O3790/'Summary (banks)'!$O$29</f>
        <v>0</v>
      </c>
      <c r="P3791" s="230">
        <f>P3790/'Summary (banks)'!$P$29</f>
        <v>0</v>
      </c>
      <c r="Q3791" s="230">
        <f>Q3790/'Summary (banks)'!$Q$29</f>
        <v>0</v>
      </c>
      <c r="R3791" s="230">
        <f>R3790/'Summary (banks)'!$R$29</f>
        <v>0</v>
      </c>
      <c r="S3791" s="230">
        <f>S3790/'Summary (banks)'!$S$29</f>
        <v>0</v>
      </c>
      <c r="T3791" s="230">
        <f>T3790/'Summary (banks)'!$T$29</f>
        <v>0</v>
      </c>
      <c r="U3791" s="230">
        <f>U3790/'Summary (banks)'!$U$29</f>
        <v>0</v>
      </c>
      <c r="V3791" s="230">
        <f>V3790/'Summary (banks)'!$V$29</f>
        <v>0</v>
      </c>
      <c r="W3791" s="230">
        <f>W3790/'Summary (banks)'!$W$29</f>
        <v>1.4990223767108407E-2</v>
      </c>
      <c r="X3791" s="230">
        <f>X3790/'Summary (banks)'!$X$29</f>
        <v>0</v>
      </c>
      <c r="Y3791" s="204"/>
      <c r="Z3791" s="397"/>
    </row>
    <row r="3792" spans="1:26" s="360" customFormat="1" ht="15.75" thickBot="1" x14ac:dyDescent="0.3">
      <c r="A3792" s="683"/>
      <c r="B3792" s="685"/>
      <c r="C3792" s="359" t="s">
        <v>336</v>
      </c>
      <c r="D3792" s="264">
        <f>D3790/'Summary (banks)'!$D$33</f>
        <v>1.0194172225477768E-3</v>
      </c>
      <c r="E3792" s="264">
        <f>E3790/'Summary (banks)'!$E$33</f>
        <v>0</v>
      </c>
      <c r="F3792" s="264">
        <f>F3790/'Summary (banks)'!$F$33</f>
        <v>0</v>
      </c>
      <c r="G3792" s="264">
        <f>G3790/'Summary (banks)'!$G$33</f>
        <v>0</v>
      </c>
      <c r="H3792" s="264">
        <f>H3790/'Summary (banks)'!$H$33</f>
        <v>0</v>
      </c>
      <c r="I3792" s="264">
        <f>I3790/'Summary (banks)'!$I$33</f>
        <v>0</v>
      </c>
      <c r="J3792" s="264">
        <f>J3790/'Summary (banks)'!$J$33</f>
        <v>0</v>
      </c>
      <c r="K3792" s="264">
        <f>K3790/'Summary (banks)'!$K$33</f>
        <v>0</v>
      </c>
      <c r="L3792" s="264">
        <f>L3790/'Summary (banks)'!$L$33</f>
        <v>0</v>
      </c>
      <c r="M3792" s="264">
        <f>M3790/'Summary (banks)'!$M$33</f>
        <v>0</v>
      </c>
      <c r="N3792" s="264">
        <f>N3790/'Summary (banks)'!$N$33</f>
        <v>0</v>
      </c>
      <c r="O3792" s="264">
        <f>O3790/'Summary (banks)'!$O$33</f>
        <v>0</v>
      </c>
      <c r="P3792" s="264">
        <f>P3790/'Summary (banks)'!$P$33</f>
        <v>0</v>
      </c>
      <c r="Q3792" s="264">
        <f>Q3790/'Summary (banks)'!$Q$33</f>
        <v>0</v>
      </c>
      <c r="R3792" s="264">
        <f>R3790/'Summary (banks)'!$R$33</f>
        <v>0</v>
      </c>
      <c r="S3792" s="264">
        <f>S3790/'Summary (banks)'!$S$33</f>
        <v>0</v>
      </c>
      <c r="T3792" s="264">
        <f>T3790/'Summary (banks)'!$T$33</f>
        <v>0</v>
      </c>
      <c r="U3792" s="264">
        <f>U3790/'Summary (banks)'!$U$33</f>
        <v>0</v>
      </c>
      <c r="V3792" s="264">
        <f>V3790/'Summary (banks)'!$V$33</f>
        <v>0</v>
      </c>
      <c r="W3792" s="264">
        <f>W3790/'Summary (banks)'!$W$33</f>
        <v>1.1166855478232724E-2</v>
      </c>
      <c r="X3792" s="264">
        <f>X3790/'Summary (banks)'!$X$33</f>
        <v>0</v>
      </c>
      <c r="Z3792" s="397"/>
    </row>
    <row r="3793" spans="1:26" s="204" customFormat="1" ht="15.75" thickBot="1" x14ac:dyDescent="0.3">
      <c r="A3793" s="683"/>
      <c r="B3793" s="685"/>
      <c r="C3793" s="188" t="s">
        <v>400</v>
      </c>
      <c r="D3793" s="203">
        <f>SUM(E3793:X3793)</f>
        <v>68</v>
      </c>
      <c r="E3793" s="203"/>
      <c r="F3793" s="203"/>
      <c r="G3793" s="203">
        <f>RBS!F51</f>
        <v>0</v>
      </c>
      <c r="H3793" s="203"/>
      <c r="I3793" s="203"/>
      <c r="J3793" s="188"/>
      <c r="K3793" s="188"/>
      <c r="L3793" s="188"/>
      <c r="M3793" s="188"/>
      <c r="N3793" s="188"/>
      <c r="O3793" s="188"/>
      <c r="P3793" s="188"/>
      <c r="Q3793" s="188"/>
      <c r="R3793" s="188"/>
      <c r="S3793" s="188"/>
      <c r="T3793" s="188"/>
      <c r="U3793" s="188"/>
      <c r="V3793" s="188"/>
      <c r="W3793" s="188">
        <f>'BBVA '!H27</f>
        <v>68</v>
      </c>
      <c r="X3793" s="188"/>
      <c r="Y3793" s="188"/>
      <c r="Z3793" s="404"/>
    </row>
    <row r="3794" spans="1:26" s="23" customFormat="1" x14ac:dyDescent="0.25">
      <c r="A3794" s="683"/>
      <c r="B3794" s="685"/>
      <c r="C3794" s="189" t="s">
        <v>401</v>
      </c>
      <c r="D3794" s="230">
        <f>D3793/'Summary (banks)'!$D$42</f>
        <v>2.4375045489794223E-3</v>
      </c>
      <c r="E3794" s="230">
        <f>E3793/'Summary (banks)'!$E$42</f>
        <v>0</v>
      </c>
      <c r="F3794" s="230">
        <f>F3793/'Summary (banks)'!$F$42</f>
        <v>0</v>
      </c>
      <c r="G3794" s="230">
        <f>G3793/'Summary (banks)'!$G$42</f>
        <v>0</v>
      </c>
      <c r="H3794" s="230">
        <f>H3793/'Summary (banks)'!$H$42</f>
        <v>0</v>
      </c>
      <c r="I3794" s="230">
        <f>I3793/'Summary (banks)'!$I$42</f>
        <v>0</v>
      </c>
      <c r="J3794" s="230">
        <f>J3793/'Summary (banks)'!$J$42</f>
        <v>0</v>
      </c>
      <c r="K3794" s="230">
        <f>K3793/'Summary (banks)'!$K$42</f>
        <v>0</v>
      </c>
      <c r="L3794" s="230">
        <f>L3793/'Summary (banks)'!$L$42</f>
        <v>0</v>
      </c>
      <c r="M3794" s="230">
        <f>M3793/'Summary (banks)'!$M$42</f>
        <v>0</v>
      </c>
      <c r="N3794" s="230">
        <f>N3793/'Summary (banks)'!$N$42</f>
        <v>0</v>
      </c>
      <c r="O3794" s="230">
        <f>O3793/'Summary (banks)'!$O$42</f>
        <v>0</v>
      </c>
      <c r="P3794" s="230">
        <f>P3793/'Summary (banks)'!$P$42</f>
        <v>0</v>
      </c>
      <c r="Q3794" s="230">
        <f>Q3793/'Summary (banks)'!$Q$42</f>
        <v>0</v>
      </c>
      <c r="R3794" s="230">
        <f>R3793/'Summary (banks)'!$R$42</f>
        <v>0</v>
      </c>
      <c r="S3794" s="230">
        <f>S3793/'Summary (banks)'!$S$42</f>
        <v>0</v>
      </c>
      <c r="T3794" s="230">
        <f>T3793/'Summary (banks)'!$T$42</f>
        <v>0</v>
      </c>
      <c r="U3794" s="230">
        <f>U3793/'Summary (banks)'!$U$42</f>
        <v>0</v>
      </c>
      <c r="V3794" s="230">
        <f>V3793/'Summary (banks)'!$V$42</f>
        <v>0</v>
      </c>
      <c r="W3794" s="230">
        <f>W3793/'Summary (banks)'!$W$42</f>
        <v>5.3375196232339092E-2</v>
      </c>
      <c r="X3794" s="230">
        <f>X3793/'Summary (banks)'!$X$42</f>
        <v>0</v>
      </c>
      <c r="Y3794" s="204"/>
      <c r="Z3794" s="397"/>
    </row>
    <row r="3795" spans="1:26" s="360" customFormat="1" ht="15.75" thickBot="1" x14ac:dyDescent="0.3">
      <c r="A3795" s="683"/>
      <c r="B3795" s="685"/>
      <c r="C3795" s="359" t="s">
        <v>402</v>
      </c>
      <c r="D3795" s="264">
        <f>D3793/'Summary (banks)'!$D$46</f>
        <v>3.6488250697903498E-3</v>
      </c>
      <c r="E3795" s="264">
        <f>E3793/'Summary (banks)'!$E$46</f>
        <v>0</v>
      </c>
      <c r="F3795" s="264">
        <f>F3793/'Summary (banks)'!$F$46</f>
        <v>0</v>
      </c>
      <c r="G3795" s="264">
        <f>G3793/'Summary (banks)'!$G$46</f>
        <v>0</v>
      </c>
      <c r="H3795" s="264">
        <f>H3793/'Summary (banks)'!$H$46</f>
        <v>0</v>
      </c>
      <c r="I3795" s="264">
        <f>I3793/'Summary (banks)'!$I$46</f>
        <v>0</v>
      </c>
      <c r="J3795" s="264">
        <f>J3793/'Summary (banks)'!$J$46</f>
        <v>0</v>
      </c>
      <c r="K3795" s="264">
        <f>K3793/'Summary (banks)'!$K$46</f>
        <v>0</v>
      </c>
      <c r="L3795" s="264">
        <f>L3793/'Summary (banks)'!$L$46</f>
        <v>0</v>
      </c>
      <c r="M3795" s="264">
        <f>M3793/'Summary (banks)'!$M$46</f>
        <v>0</v>
      </c>
      <c r="N3795" s="264">
        <f>N3793/'Summary (banks)'!$N$46</f>
        <v>0</v>
      </c>
      <c r="O3795" s="264">
        <f>O3793/'Summary (banks)'!$O$46</f>
        <v>0</v>
      </c>
      <c r="P3795" s="264">
        <f>P3793/'Summary (banks)'!$P$46</f>
        <v>0</v>
      </c>
      <c r="Q3795" s="264">
        <f>Q3793/'Summary (banks)'!$Q$46</f>
        <v>0</v>
      </c>
      <c r="R3795" s="264">
        <f>R3793/'Summary (banks)'!$R$46</f>
        <v>0</v>
      </c>
      <c r="S3795" s="264">
        <f>S3793/'Summary (banks)'!$S$46</f>
        <v>0</v>
      </c>
      <c r="T3795" s="264">
        <f>T3793/'Summary (banks)'!$T$46</f>
        <v>0</v>
      </c>
      <c r="U3795" s="264">
        <f>U3793/'Summary (banks)'!$U$46</f>
        <v>0</v>
      </c>
      <c r="V3795" s="264">
        <f>V3793/'Summary (banks)'!$V$46</f>
        <v>0</v>
      </c>
      <c r="W3795" s="264">
        <f>W3793/'Summary (banks)'!$W$46</f>
        <v>4.2079207920792082E-2</v>
      </c>
      <c r="X3795" s="264">
        <f>X3793/'Summary (banks)'!$X$46</f>
        <v>0</v>
      </c>
      <c r="Z3795" s="397"/>
    </row>
    <row r="3796" spans="1:26" s="204" customFormat="1" ht="15.75" thickBot="1" x14ac:dyDescent="0.3">
      <c r="A3796" s="683"/>
      <c r="B3796" s="685"/>
      <c r="C3796" s="188" t="s">
        <v>3</v>
      </c>
      <c r="D3796" s="188">
        <f>SUM(E3796:X3796)</f>
        <v>5233</v>
      </c>
      <c r="E3796" s="188"/>
      <c r="F3796" s="188"/>
      <c r="G3796" s="188">
        <f>RBS!D51</f>
        <v>0</v>
      </c>
      <c r="H3796" s="188"/>
      <c r="I3796" s="188"/>
      <c r="J3796" s="188"/>
      <c r="K3796" s="188"/>
      <c r="L3796" s="188"/>
      <c r="M3796" s="188"/>
      <c r="N3796" s="188"/>
      <c r="O3796" s="188"/>
      <c r="P3796" s="188"/>
      <c r="Q3796" s="188"/>
      <c r="R3796" s="188"/>
      <c r="S3796" s="188"/>
      <c r="T3796" s="188"/>
      <c r="U3796" s="188"/>
      <c r="V3796" s="188"/>
      <c r="W3796" s="188">
        <f>'BBVA '!F27</f>
        <v>5233</v>
      </c>
      <c r="X3796" s="188"/>
      <c r="Y3796" s="188"/>
      <c r="Z3796" s="404"/>
    </row>
    <row r="3797" spans="1:26" s="23" customFormat="1" x14ac:dyDescent="0.25">
      <c r="A3797" s="683"/>
      <c r="B3797" s="685"/>
      <c r="C3797" s="189" t="s">
        <v>337</v>
      </c>
      <c r="D3797" s="230">
        <f>D3796/'Summary (banks)'!$D$16</f>
        <v>2.4947392608935678E-3</v>
      </c>
      <c r="E3797" s="230">
        <f>E3796/'Summary (banks)'!$E$16</f>
        <v>0</v>
      </c>
      <c r="F3797" s="230">
        <f>F3796/'Summary (banks)'!$F$16</f>
        <v>0</v>
      </c>
      <c r="G3797" s="230">
        <f>G3796/'Summary (banks)'!$G$16</f>
        <v>0</v>
      </c>
      <c r="H3797" s="230">
        <f>H3796/'Summary (banks)'!$H$16</f>
        <v>0</v>
      </c>
      <c r="I3797" s="230">
        <f>I3796/'Summary (banks)'!$I$16</f>
        <v>0</v>
      </c>
      <c r="J3797" s="230">
        <f>J3796/'Summary (banks)'!$J$16</f>
        <v>0</v>
      </c>
      <c r="K3797" s="230">
        <f>K3796/'Summary (banks)'!$K$16</f>
        <v>0</v>
      </c>
      <c r="L3797" s="230">
        <f>L3796/'Summary (banks)'!$L$16</f>
        <v>0</v>
      </c>
      <c r="M3797" s="230">
        <f>M3796/'Summary (banks)'!$M$16</f>
        <v>0</v>
      </c>
      <c r="N3797" s="230">
        <f>N3796/'Summary (banks)'!$N$16</f>
        <v>0</v>
      </c>
      <c r="O3797" s="230">
        <f>O3796/'Summary (banks)'!$O$16</f>
        <v>0</v>
      </c>
      <c r="P3797" s="230">
        <f>P3796/'Summary (banks)'!$P$16</f>
        <v>0</v>
      </c>
      <c r="Q3797" s="230">
        <f>Q3796/'Summary (banks)'!$Q$16</f>
        <v>0</v>
      </c>
      <c r="R3797" s="230">
        <f>R3796/'Summary (banks)'!$R$16</f>
        <v>0</v>
      </c>
      <c r="S3797" s="230">
        <f>S3796/'Summary (banks)'!$S$16</f>
        <v>0</v>
      </c>
      <c r="T3797" s="230">
        <f>T3796/'Summary (banks)'!$T$16</f>
        <v>0</v>
      </c>
      <c r="U3797" s="230">
        <f>U3796/'Summary (banks)'!$U$16</f>
        <v>0</v>
      </c>
      <c r="V3797" s="230">
        <f>V3796/'Summary (banks)'!$V$16</f>
        <v>0</v>
      </c>
      <c r="W3797" s="230">
        <f>W3796/'Summary (banks)'!$W$16</f>
        <v>3.7929085005218605E-2</v>
      </c>
      <c r="X3797" s="230">
        <f>X3796/'Summary (banks)'!$X$16</f>
        <v>0</v>
      </c>
      <c r="Y3797" s="204"/>
      <c r="Z3797" s="397"/>
    </row>
    <row r="3798" spans="1:26" s="365" customFormat="1" ht="15.75" thickBot="1" x14ac:dyDescent="0.3">
      <c r="A3798" s="683"/>
      <c r="B3798" s="685"/>
      <c r="C3798" s="359" t="s">
        <v>338</v>
      </c>
      <c r="D3798" s="264">
        <f>D3796/'Summary (banks)'!$D$20</f>
        <v>4.4640686407068806E-3</v>
      </c>
      <c r="E3798" s="264">
        <f>E3796/'Summary (banks)'!$E$20</f>
        <v>0</v>
      </c>
      <c r="F3798" s="264">
        <f>F3796/'Summary (banks)'!$F$20</f>
        <v>0</v>
      </c>
      <c r="G3798" s="264">
        <f>G3796/'Summary (banks)'!$G$20</f>
        <v>0</v>
      </c>
      <c r="H3798" s="264">
        <f>H3796/'Summary (banks)'!$H$20</f>
        <v>0</v>
      </c>
      <c r="I3798" s="264">
        <f>I3796/'Summary (banks)'!$I$20</f>
        <v>0</v>
      </c>
      <c r="J3798" s="264">
        <f>J3796/'Summary (banks)'!$J$20</f>
        <v>0</v>
      </c>
      <c r="K3798" s="264">
        <f>K3796/'Summary (banks)'!$K$20</f>
        <v>0</v>
      </c>
      <c r="L3798" s="264">
        <f>L3796/'Summary (banks)'!$L$20</f>
        <v>0</v>
      </c>
      <c r="M3798" s="264">
        <f>M3796/'Summary (banks)'!$M$20</f>
        <v>0</v>
      </c>
      <c r="N3798" s="264">
        <f>N3796/'Summary (banks)'!$N$20</f>
        <v>0</v>
      </c>
      <c r="O3798" s="264">
        <f>O3796/'Summary (banks)'!$O$20</f>
        <v>0</v>
      </c>
      <c r="P3798" s="264">
        <f>P3796/'Summary (banks)'!$P$20</f>
        <v>0</v>
      </c>
      <c r="Q3798" s="264">
        <f>Q3796/'Summary (banks)'!$Q$20</f>
        <v>0</v>
      </c>
      <c r="R3798" s="264">
        <f>R3796/'Summary (banks)'!$R$20</f>
        <v>0</v>
      </c>
      <c r="S3798" s="264">
        <f>S3796/'Summary (banks)'!$S$20</f>
        <v>0</v>
      </c>
      <c r="T3798" s="264">
        <f>T3796/'Summary (banks)'!$T$20</f>
        <v>0</v>
      </c>
      <c r="U3798" s="264">
        <f>U3796/'Summary (banks)'!$U$20</f>
        <v>0</v>
      </c>
      <c r="V3798" s="264">
        <f>V3796/'Summary (banks)'!$V$20</f>
        <v>0</v>
      </c>
      <c r="W3798" s="264">
        <f>W3796/'Summary (banks)'!$W$20</f>
        <v>4.9807262171036974E-2</v>
      </c>
      <c r="X3798" s="264">
        <f>X3796/'Summary (banks)'!$X$20</f>
        <v>0</v>
      </c>
      <c r="Y3798" s="360"/>
      <c r="Z3798" s="397"/>
    </row>
    <row r="3799" spans="1:26" s="230" customFormat="1" ht="15" customHeight="1" thickTop="1" thickBot="1" x14ac:dyDescent="0.3">
      <c r="A3799" s="683"/>
      <c r="B3799" s="685"/>
      <c r="C3799" s="190" t="s">
        <v>405</v>
      </c>
      <c r="D3799" s="188"/>
      <c r="E3799" s="190"/>
      <c r="F3799" s="190"/>
      <c r="G3799" s="190"/>
      <c r="H3799" s="188"/>
      <c r="I3799" s="188"/>
      <c r="J3799" s="190"/>
      <c r="K3799" s="190"/>
      <c r="L3799" s="190"/>
      <c r="M3799" s="190"/>
      <c r="N3799" s="190"/>
      <c r="O3799" s="190"/>
      <c r="P3799" s="188"/>
      <c r="Q3799" s="188"/>
      <c r="R3799" s="190"/>
      <c r="S3799" s="190"/>
      <c r="T3799" s="188"/>
      <c r="U3799" s="188"/>
      <c r="V3799" s="188"/>
      <c r="W3799" s="188"/>
      <c r="X3799" s="188"/>
      <c r="Y3799" s="190"/>
      <c r="Z3799" s="405"/>
    </row>
    <row r="3800" spans="1:26" s="204" customFormat="1" ht="15.75" thickBot="1" x14ac:dyDescent="0.3">
      <c r="A3800" s="683"/>
      <c r="B3800" s="686"/>
      <c r="C3800" s="191" t="s">
        <v>406</v>
      </c>
      <c r="D3800" s="192"/>
      <c r="E3800" s="192"/>
      <c r="F3800" s="192"/>
      <c r="G3800" s="192"/>
      <c r="H3800" s="192"/>
      <c r="I3800" s="192"/>
      <c r="J3800" s="192"/>
      <c r="K3800" s="192"/>
      <c r="L3800" s="192"/>
      <c r="M3800" s="192"/>
      <c r="N3800" s="192"/>
      <c r="O3800" s="192"/>
      <c r="P3800" s="192"/>
      <c r="Q3800" s="192"/>
      <c r="R3800" s="192"/>
      <c r="S3800" s="192"/>
      <c r="T3800" s="192"/>
      <c r="U3800" s="192"/>
      <c r="V3800" s="192"/>
      <c r="W3800" s="192"/>
      <c r="X3800" s="192"/>
      <c r="Y3800" s="192"/>
      <c r="Z3800" s="398"/>
    </row>
    <row r="3801" spans="1:26" s="23" customFormat="1" ht="16.5" thickTop="1" thickBot="1" x14ac:dyDescent="0.3">
      <c r="A3801" s="683"/>
      <c r="B3801" s="687" t="s">
        <v>82</v>
      </c>
      <c r="C3801" s="200" t="s">
        <v>91</v>
      </c>
      <c r="D3801" s="200">
        <f>D3793/D3790</f>
        <v>0.98550724637681164</v>
      </c>
      <c r="E3801" s="200" t="e">
        <f>E3793/E3790</f>
        <v>#DIV/0!</v>
      </c>
      <c r="F3801" s="200" t="e">
        <f t="shared" ref="F3801:X3801" si="306">F3793/F3790</f>
        <v>#DIV/0!</v>
      </c>
      <c r="G3801" s="200" t="e">
        <f t="shared" si="306"/>
        <v>#DIV/0!</v>
      </c>
      <c r="H3801" s="200" t="e">
        <f t="shared" si="306"/>
        <v>#DIV/0!</v>
      </c>
      <c r="I3801" s="200" t="e">
        <f t="shared" si="306"/>
        <v>#DIV/0!</v>
      </c>
      <c r="J3801" s="200" t="e">
        <f t="shared" si="306"/>
        <v>#DIV/0!</v>
      </c>
      <c r="K3801" s="200" t="e">
        <f t="shared" si="306"/>
        <v>#DIV/0!</v>
      </c>
      <c r="L3801" s="200" t="e">
        <f t="shared" si="306"/>
        <v>#DIV/0!</v>
      </c>
      <c r="M3801" s="200" t="e">
        <f t="shared" si="306"/>
        <v>#DIV/0!</v>
      </c>
      <c r="N3801" s="200" t="e">
        <f t="shared" si="306"/>
        <v>#DIV/0!</v>
      </c>
      <c r="O3801" s="200" t="e">
        <f t="shared" si="306"/>
        <v>#DIV/0!</v>
      </c>
      <c r="P3801" s="200" t="e">
        <f t="shared" si="306"/>
        <v>#DIV/0!</v>
      </c>
      <c r="Q3801" s="200" t="e">
        <f t="shared" si="306"/>
        <v>#DIV/0!</v>
      </c>
      <c r="R3801" s="200" t="e">
        <f t="shared" si="306"/>
        <v>#DIV/0!</v>
      </c>
      <c r="S3801" s="200" t="e">
        <f t="shared" si="306"/>
        <v>#DIV/0!</v>
      </c>
      <c r="T3801" s="200" t="e">
        <f t="shared" si="306"/>
        <v>#DIV/0!</v>
      </c>
      <c r="U3801" s="200" t="e">
        <f t="shared" si="306"/>
        <v>#DIV/0!</v>
      </c>
      <c r="V3801" s="200" t="e">
        <f t="shared" si="306"/>
        <v>#DIV/0!</v>
      </c>
      <c r="W3801" s="200">
        <f t="shared" si="306"/>
        <v>0.98550724637681164</v>
      </c>
      <c r="X3801" s="200" t="e">
        <f t="shared" si="306"/>
        <v>#DIV/0!</v>
      </c>
      <c r="Y3801" s="200"/>
      <c r="Z3801" s="406" t="e">
        <f>MEDIAN(E3801:X3801)</f>
        <v>#DIV/0!</v>
      </c>
    </row>
    <row r="3802" spans="1:26" s="204" customFormat="1" ht="15.75" thickBot="1" x14ac:dyDescent="0.3">
      <c r="A3802" s="683"/>
      <c r="B3802" s="688"/>
      <c r="C3802" s="193" t="s">
        <v>407</v>
      </c>
      <c r="Z3802" s="397"/>
    </row>
    <row r="3803" spans="1:26" s="204" customFormat="1" ht="15.75" thickBot="1" x14ac:dyDescent="0.3">
      <c r="A3803" s="683"/>
      <c r="B3803" s="688"/>
      <c r="C3803" s="188" t="s">
        <v>497</v>
      </c>
      <c r="D3803" s="233">
        <f t="shared" ref="D3803:X3803" si="307">D3790/D3796</f>
        <v>1.3185553219950316E-2</v>
      </c>
      <c r="E3803" s="188" t="e">
        <f t="shared" si="307"/>
        <v>#DIV/0!</v>
      </c>
      <c r="F3803" s="188" t="e">
        <f t="shared" si="307"/>
        <v>#DIV/0!</v>
      </c>
      <c r="G3803" s="188" t="e">
        <f t="shared" si="307"/>
        <v>#DIV/0!</v>
      </c>
      <c r="H3803" s="188" t="e">
        <f t="shared" si="307"/>
        <v>#DIV/0!</v>
      </c>
      <c r="I3803" s="188" t="e">
        <f t="shared" si="307"/>
        <v>#DIV/0!</v>
      </c>
      <c r="J3803" s="188" t="e">
        <f t="shared" si="307"/>
        <v>#DIV/0!</v>
      </c>
      <c r="K3803" s="188" t="e">
        <f t="shared" si="307"/>
        <v>#DIV/0!</v>
      </c>
      <c r="L3803" s="188" t="e">
        <f t="shared" si="307"/>
        <v>#DIV/0!</v>
      </c>
      <c r="M3803" s="188" t="e">
        <f t="shared" si="307"/>
        <v>#DIV/0!</v>
      </c>
      <c r="N3803" s="188" t="e">
        <f t="shared" si="307"/>
        <v>#DIV/0!</v>
      </c>
      <c r="O3803" s="188" t="e">
        <f t="shared" si="307"/>
        <v>#DIV/0!</v>
      </c>
      <c r="P3803" s="188" t="e">
        <f t="shared" si="307"/>
        <v>#DIV/0!</v>
      </c>
      <c r="Q3803" s="188" t="e">
        <f t="shared" si="307"/>
        <v>#DIV/0!</v>
      </c>
      <c r="R3803" s="188" t="e">
        <f t="shared" si="307"/>
        <v>#DIV/0!</v>
      </c>
      <c r="S3803" s="188" t="e">
        <f t="shared" si="307"/>
        <v>#DIV/0!</v>
      </c>
      <c r="T3803" s="188" t="e">
        <f t="shared" si="307"/>
        <v>#DIV/0!</v>
      </c>
      <c r="U3803" s="188" t="e">
        <f t="shared" si="307"/>
        <v>#DIV/0!</v>
      </c>
      <c r="V3803" s="188" t="e">
        <f t="shared" si="307"/>
        <v>#DIV/0!</v>
      </c>
      <c r="W3803" s="188">
        <f t="shared" si="307"/>
        <v>1.3185553219950316E-2</v>
      </c>
      <c r="X3803" s="188" t="e">
        <f t="shared" si="307"/>
        <v>#DIV/0!</v>
      </c>
      <c r="Y3803" s="188"/>
      <c r="Z3803" s="404"/>
    </row>
    <row r="3804" spans="1:26" s="204" customFormat="1" x14ac:dyDescent="0.25">
      <c r="A3804" s="683"/>
      <c r="B3804" s="688"/>
      <c r="C3804" s="189" t="s">
        <v>445</v>
      </c>
      <c r="D3804" s="234">
        <f>D3803/'Summary (banks)'!$D$81</f>
        <v>0.29324170398007926</v>
      </c>
      <c r="E3804" s="230" t="e">
        <f>E3803/'Summary (banks)'!$E$81</f>
        <v>#DIV/0!</v>
      </c>
      <c r="F3804" s="230" t="e">
        <f>F3803/'Summary (banks)'!$F$81</f>
        <v>#DIV/0!</v>
      </c>
      <c r="G3804" s="230" t="e">
        <f>G3803/'Summary (banks)'!$G$81</f>
        <v>#DIV/0!</v>
      </c>
      <c r="H3804" s="230" t="e">
        <f>H3803/'Summary (banks)'!$H$81</f>
        <v>#DIV/0!</v>
      </c>
      <c r="I3804" s="230" t="e">
        <f>I3803/'Summary (banks)'!$I$81</f>
        <v>#DIV/0!</v>
      </c>
      <c r="J3804" s="230" t="e">
        <f>J3803/'Summary (banks)'!$J$81</f>
        <v>#DIV/0!</v>
      </c>
      <c r="K3804" s="230" t="e">
        <f>K3803/'Summary (banks)'!$K$81</f>
        <v>#DIV/0!</v>
      </c>
      <c r="L3804" s="230" t="e">
        <f>L3803/'Summary (banks)'!$L$81</f>
        <v>#DIV/0!</v>
      </c>
      <c r="M3804" s="230" t="e">
        <f>M3803/'Summary (banks)'!$M$81</f>
        <v>#DIV/0!</v>
      </c>
      <c r="N3804" s="230" t="e">
        <f>N3803/'Summary (banks)'!$N$81</f>
        <v>#DIV/0!</v>
      </c>
      <c r="O3804" s="230" t="e">
        <f>O3803/'Summary (banks)'!$O$81</f>
        <v>#DIV/0!</v>
      </c>
      <c r="P3804" s="230" t="e">
        <f>P3803/'Summary (banks)'!$P$81</f>
        <v>#DIV/0!</v>
      </c>
      <c r="Q3804" s="230" t="e">
        <f>Q3803/'Summary (banks)'!$Q$81</f>
        <v>#DIV/0!</v>
      </c>
      <c r="R3804" s="230" t="e">
        <f>R3803/'Summary (banks)'!$R$81</f>
        <v>#DIV/0!</v>
      </c>
      <c r="S3804" s="230" t="e">
        <f>S3803/'Summary (banks)'!$S$81</f>
        <v>#DIV/0!</v>
      </c>
      <c r="T3804" s="230" t="e">
        <f>T3803/'Summary (banks)'!$T$81</f>
        <v>#DIV/0!</v>
      </c>
      <c r="U3804" s="230" t="e">
        <f>U3803/'Summary (banks)'!$U$81</f>
        <v>#DIV/0!</v>
      </c>
      <c r="V3804" s="230" t="e">
        <f>V3803/'Summary (banks)'!$V$81</f>
        <v>#DIV/0!</v>
      </c>
      <c r="W3804" s="230">
        <f>W3803/'Summary (banks)'!$W$81</f>
        <v>0.39521712071477411</v>
      </c>
      <c r="X3804" s="230" t="e">
        <f>X3803/'Summary (banks)'!$X$81</f>
        <v>#DIV/0!</v>
      </c>
      <c r="Z3804" s="397"/>
    </row>
    <row r="3805" spans="1:26" s="364" customFormat="1" x14ac:dyDescent="0.25">
      <c r="A3805" s="683"/>
      <c r="B3805" s="688"/>
      <c r="C3805" s="359" t="s">
        <v>446</v>
      </c>
      <c r="D3805" s="363">
        <f>D3803/'Summary (banks)'!$D$84</f>
        <v>0.22836056176464914</v>
      </c>
      <c r="E3805" s="264" t="e">
        <f>E3803/'Summary (banks)'!$E$84</f>
        <v>#DIV/0!</v>
      </c>
      <c r="F3805" s="264" t="e">
        <f>F3803/'Summary (banks)'!$F$84</f>
        <v>#DIV/0!</v>
      </c>
      <c r="G3805" s="264" t="e">
        <f>G3803/'Summary (banks)'!$G$84</f>
        <v>#DIV/0!</v>
      </c>
      <c r="H3805" s="264" t="e">
        <f>H3803/'Summary (banks)'!$H$84</f>
        <v>#DIV/0!</v>
      </c>
      <c r="I3805" s="264" t="e">
        <f>I3803/'Summary (banks)'!$I$84</f>
        <v>#DIV/0!</v>
      </c>
      <c r="J3805" s="264" t="e">
        <f>J3803/'Summary (banks)'!$J$84</f>
        <v>#DIV/0!</v>
      </c>
      <c r="K3805" s="264" t="e">
        <f>K3803/'Summary (banks)'!$K$84</f>
        <v>#DIV/0!</v>
      </c>
      <c r="L3805" s="264" t="e">
        <f>L3803/'Summary (banks)'!$L$84</f>
        <v>#DIV/0!</v>
      </c>
      <c r="M3805" s="264" t="e">
        <f>M3803/'Summary (banks)'!$M$84</f>
        <v>#DIV/0!</v>
      </c>
      <c r="N3805" s="264" t="e">
        <f>N3803/'Summary (banks)'!$N$84</f>
        <v>#DIV/0!</v>
      </c>
      <c r="O3805" s="264" t="e">
        <f>O3803/'Summary (banks)'!$O$84</f>
        <v>#DIV/0!</v>
      </c>
      <c r="P3805" s="264" t="e">
        <f>P3803/'Summary (banks)'!$P$84</f>
        <v>#DIV/0!</v>
      </c>
      <c r="Q3805" s="264" t="e">
        <f>Q3803/'Summary (banks)'!$Q$84</f>
        <v>#DIV/0!</v>
      </c>
      <c r="R3805" s="264" t="e">
        <f>R3803/'Summary (banks)'!$R$84</f>
        <v>#DIV/0!</v>
      </c>
      <c r="S3805" s="264" t="e">
        <f>S3803/'Summary (banks)'!$S$84</f>
        <v>#DIV/0!</v>
      </c>
      <c r="T3805" s="264" t="e">
        <f>T3803/'Summary (banks)'!$T$84</f>
        <v>#DIV/0!</v>
      </c>
      <c r="U3805" s="264" t="e">
        <f>U3803/'Summary (banks)'!$U$84</f>
        <v>#DIV/0!</v>
      </c>
      <c r="V3805" s="264" t="e">
        <f>V3803/'Summary (banks)'!$V$84</f>
        <v>#DIV/0!</v>
      </c>
      <c r="W3805" s="264">
        <f>W3803/'Summary (banks)'!$W$84</f>
        <v>0.22420135119826506</v>
      </c>
      <c r="X3805" s="264" t="e">
        <f>X3803/'Summary (banks)'!$X$84</f>
        <v>#DIV/0!</v>
      </c>
      <c r="Y3805" s="360"/>
      <c r="Z3805" s="397"/>
    </row>
    <row r="3806" spans="1:26" s="204" customFormat="1" ht="15.75" thickBot="1" x14ac:dyDescent="0.3">
      <c r="A3806" s="683"/>
      <c r="B3806" s="688"/>
      <c r="C3806" s="372" t="s">
        <v>447</v>
      </c>
      <c r="D3806" s="234">
        <f>D3803/'Summary (banks)'!$D$92</f>
        <v>0.31569633090182087</v>
      </c>
      <c r="E3806" s="230" t="e">
        <f>E3803/'Summary (banks)'!$E$86</f>
        <v>#DIV/0!</v>
      </c>
      <c r="F3806" s="230" t="e">
        <f>F3803/'Summary (banks)'!$F$86</f>
        <v>#DIV/0!</v>
      </c>
      <c r="G3806" s="230" t="e">
        <f>G3803/'Summary (banks)'!$G$86</f>
        <v>#DIV/0!</v>
      </c>
      <c r="H3806" s="230" t="e">
        <f>H3803/'Summary (banks)'!$H$86</f>
        <v>#DIV/0!</v>
      </c>
      <c r="I3806" s="230" t="e">
        <f>I3803/'Summary (banks)'!$I$86</f>
        <v>#DIV/0!</v>
      </c>
      <c r="J3806" s="230" t="e">
        <f>J3803/'Summary (banks)'!$J$86</f>
        <v>#DIV/0!</v>
      </c>
      <c r="K3806" s="230" t="e">
        <f>K3803/'Summary (banks)'!$K$86</f>
        <v>#DIV/0!</v>
      </c>
      <c r="L3806" s="230" t="e">
        <f>L3803/'Summary (banks)'!$L$86</f>
        <v>#DIV/0!</v>
      </c>
      <c r="M3806" s="230" t="e">
        <f>M3803/'Summary (banks)'!$M$86</f>
        <v>#DIV/0!</v>
      </c>
      <c r="N3806" s="230" t="e">
        <f>N3803/'Summary (banks)'!$N$86</f>
        <v>#DIV/0!</v>
      </c>
      <c r="O3806" s="230" t="e">
        <f>O3803/'Summary (banks)'!$O$86</f>
        <v>#DIV/0!</v>
      </c>
      <c r="P3806" s="230" t="e">
        <f>P3803/'Summary (banks)'!$P$86</f>
        <v>#DIV/0!</v>
      </c>
      <c r="Q3806" s="230" t="e">
        <f>Q3803/'Summary (banks)'!$Q$86</f>
        <v>#DIV/0!</v>
      </c>
      <c r="R3806" s="230" t="e">
        <f>R3803/'Summary (banks)'!$R$86</f>
        <v>#DIV/0!</v>
      </c>
      <c r="S3806" s="230" t="e">
        <f>S3803/'Summary (banks)'!$S$86</f>
        <v>#DIV/0!</v>
      </c>
      <c r="T3806" s="230" t="e">
        <f>T3803/'Summary (banks)'!$T$86</f>
        <v>#DIV/0!</v>
      </c>
      <c r="U3806" s="230" t="e">
        <f>U3803/'Summary (banks)'!$U$86</f>
        <v>#DIV/0!</v>
      </c>
      <c r="V3806" s="230" t="e">
        <f>V3803/'Summary (banks)'!$V$86</f>
        <v>#DIV/0!</v>
      </c>
      <c r="W3806" s="230">
        <f>W3803/'Summary (banks)'!$W$86</f>
        <v>1.3903433339703166</v>
      </c>
      <c r="X3806" s="230" t="e">
        <f>X3803/'Summary (banks)'!$X$86</f>
        <v>#DIV/0!</v>
      </c>
      <c r="Z3806" s="397"/>
    </row>
    <row r="3807" spans="1:26" s="230" customFormat="1" ht="15.75" thickBot="1" x14ac:dyDescent="0.3">
      <c r="A3807" s="683"/>
      <c r="B3807" s="688"/>
      <c r="C3807" s="201" t="s">
        <v>498</v>
      </c>
      <c r="D3807" s="201">
        <f t="shared" ref="D3807:X3807" si="308">D3790/D3787</f>
        <v>0.39655172413793105</v>
      </c>
      <c r="E3807" s="201" t="e">
        <f t="shared" si="308"/>
        <v>#DIV/0!</v>
      </c>
      <c r="F3807" s="201" t="e">
        <f t="shared" si="308"/>
        <v>#DIV/0!</v>
      </c>
      <c r="G3807" s="201" t="e">
        <f t="shared" si="308"/>
        <v>#DIV/0!</v>
      </c>
      <c r="H3807" s="201" t="e">
        <f t="shared" si="308"/>
        <v>#DIV/0!</v>
      </c>
      <c r="I3807" s="201" t="e">
        <f t="shared" si="308"/>
        <v>#DIV/0!</v>
      </c>
      <c r="J3807" s="201" t="e">
        <f t="shared" si="308"/>
        <v>#DIV/0!</v>
      </c>
      <c r="K3807" s="201" t="e">
        <f t="shared" si="308"/>
        <v>#DIV/0!</v>
      </c>
      <c r="L3807" s="201" t="e">
        <f t="shared" si="308"/>
        <v>#DIV/0!</v>
      </c>
      <c r="M3807" s="201" t="e">
        <f t="shared" si="308"/>
        <v>#DIV/0!</v>
      </c>
      <c r="N3807" s="201" t="e">
        <f t="shared" si="308"/>
        <v>#DIV/0!</v>
      </c>
      <c r="O3807" s="201" t="e">
        <f t="shared" si="308"/>
        <v>#DIV/0!</v>
      </c>
      <c r="P3807" s="201" t="e">
        <f t="shared" si="308"/>
        <v>#DIV/0!</v>
      </c>
      <c r="Q3807" s="201" t="e">
        <f t="shared" si="308"/>
        <v>#DIV/0!</v>
      </c>
      <c r="R3807" s="201" t="e">
        <f t="shared" si="308"/>
        <v>#DIV/0!</v>
      </c>
      <c r="S3807" s="201" t="e">
        <f t="shared" si="308"/>
        <v>#DIV/0!</v>
      </c>
      <c r="T3807" s="201" t="e">
        <f t="shared" si="308"/>
        <v>#DIV/0!</v>
      </c>
      <c r="U3807" s="201" t="e">
        <f t="shared" si="308"/>
        <v>#DIV/0!</v>
      </c>
      <c r="V3807" s="201" t="e">
        <f t="shared" si="308"/>
        <v>#DIV/0!</v>
      </c>
      <c r="W3807" s="201">
        <f t="shared" si="308"/>
        <v>0.39655172413793105</v>
      </c>
      <c r="X3807" s="201" t="e">
        <f t="shared" si="308"/>
        <v>#DIV/0!</v>
      </c>
      <c r="Y3807" s="201"/>
      <c r="Z3807" s="407"/>
    </row>
    <row r="3808" spans="1:26" s="230" customFormat="1" x14ac:dyDescent="0.25">
      <c r="A3808" s="683"/>
      <c r="B3808" s="688"/>
      <c r="C3808" s="382" t="s">
        <v>445</v>
      </c>
      <c r="D3808" s="230">
        <f>D3807/'Summary (banks)'!$D$94</f>
        <v>2.0534489488416638</v>
      </c>
      <c r="E3808" s="230" t="e">
        <f>E3807/'Summary (banks)'!$E$94</f>
        <v>#DIV/0!</v>
      </c>
      <c r="F3808" s="230" t="e">
        <f>F3807/'Summary (banks)'!$F$94</f>
        <v>#DIV/0!</v>
      </c>
      <c r="G3808" s="230" t="e">
        <f>G3807/'Summary (banks)'!$G$94</f>
        <v>#DIV/0!</v>
      </c>
      <c r="H3808" s="230" t="e">
        <f>H3807/'Summary (banks)'!$H$94</f>
        <v>#DIV/0!</v>
      </c>
      <c r="I3808" s="230" t="e">
        <f>I3807/'Summary (banks)'!$I$94</f>
        <v>#DIV/0!</v>
      </c>
      <c r="J3808" s="230" t="e">
        <f>J3807/'Summary (banks)'!$J$94</f>
        <v>#DIV/0!</v>
      </c>
      <c r="K3808" s="230" t="e">
        <f>K3807/'Summary (banks)'!$K$94</f>
        <v>#DIV/0!</v>
      </c>
      <c r="L3808" s="230" t="e">
        <f>L3807/'Summary (banks)'!$L$94</f>
        <v>#DIV/0!</v>
      </c>
      <c r="M3808" s="230" t="e">
        <f>M3807/'Summary (banks)'!$M$94</f>
        <v>#DIV/0!</v>
      </c>
      <c r="N3808" s="230" t="e">
        <f>N3807/'Summary (banks)'!$N$94</f>
        <v>#DIV/0!</v>
      </c>
      <c r="O3808" s="230" t="e">
        <f>O3807/'Summary (banks)'!$O$94</f>
        <v>#DIV/0!</v>
      </c>
      <c r="P3808" s="230" t="e">
        <f>P3807/'Summary (banks)'!$P$94</f>
        <v>#DIV/0!</v>
      </c>
      <c r="Q3808" s="230" t="e">
        <f>Q3807/'Summary (banks)'!$Q$94</f>
        <v>#DIV/0!</v>
      </c>
      <c r="R3808" s="230" t="e">
        <f>R3807/'Summary (banks)'!$R$94</f>
        <v>#DIV/0!</v>
      </c>
      <c r="S3808" s="230" t="e">
        <f>S3807/'Summary (banks)'!$S$94</f>
        <v>#DIV/0!</v>
      </c>
      <c r="T3808" s="230" t="e">
        <f>T3807/'Summary (banks)'!$T$94</f>
        <v>#DIV/0!</v>
      </c>
      <c r="U3808" s="230" t="e">
        <f>U3807/'Summary (banks)'!$U$94</f>
        <v>#DIV/0!</v>
      </c>
      <c r="V3808" s="230" t="e">
        <f>V3807/'Summary (banks)'!$V$94</f>
        <v>#DIV/0!</v>
      </c>
      <c r="W3808" s="230">
        <f>W3807/'Summary (banks)'!$W$94</f>
        <v>2.0126529175125669</v>
      </c>
      <c r="X3808" s="230" t="e">
        <f>X3807/'Summary (banks)'!$X$94</f>
        <v>#DIV/0!</v>
      </c>
      <c r="Z3808" s="399"/>
    </row>
    <row r="3809" spans="1:26" s="386" customFormat="1" x14ac:dyDescent="0.25">
      <c r="A3809" s="683"/>
      <c r="B3809" s="688"/>
      <c r="C3809" s="383" t="s">
        <v>446</v>
      </c>
      <c r="D3809" s="264">
        <f>D3807/'Summary (banks)'!$D$97</f>
        <v>1.5019361214264717</v>
      </c>
      <c r="E3809" s="264" t="e">
        <f>E3807/'Summary (banks)'!$E$97</f>
        <v>#DIV/0!</v>
      </c>
      <c r="F3809" s="264" t="e">
        <f>F3807/'Summary (banks)'!$F$97</f>
        <v>#DIV/0!</v>
      </c>
      <c r="G3809" s="264" t="e">
        <f>G3807/'Summary (banks)'!$G$97</f>
        <v>#DIV/0!</v>
      </c>
      <c r="H3809" s="264" t="e">
        <f>H3807/'Summary (banks)'!$H$97</f>
        <v>#DIV/0!</v>
      </c>
      <c r="I3809" s="264" t="e">
        <f>I3807/'Summary (banks)'!$I$97</f>
        <v>#DIV/0!</v>
      </c>
      <c r="J3809" s="264" t="e">
        <f>J3807/'Summary (banks)'!$J$97</f>
        <v>#DIV/0!</v>
      </c>
      <c r="K3809" s="264" t="e">
        <f>K3807/'Summary (banks)'!$K$97</f>
        <v>#DIV/0!</v>
      </c>
      <c r="L3809" s="264" t="e">
        <f>L3807/'Summary (banks)'!$L$97</f>
        <v>#DIV/0!</v>
      </c>
      <c r="M3809" s="264" t="e">
        <f>M3807/'Summary (banks)'!$M$97</f>
        <v>#DIV/0!</v>
      </c>
      <c r="N3809" s="264" t="e">
        <f>N3807/'Summary (banks)'!$N$97</f>
        <v>#DIV/0!</v>
      </c>
      <c r="O3809" s="264" t="e">
        <f>O3807/'Summary (banks)'!$O$97</f>
        <v>#DIV/0!</v>
      </c>
      <c r="P3809" s="264" t="e">
        <f>P3807/'Summary (banks)'!$P$97</f>
        <v>#DIV/0!</v>
      </c>
      <c r="Q3809" s="264" t="e">
        <f>Q3807/'Summary (banks)'!$Q$97</f>
        <v>#DIV/0!</v>
      </c>
      <c r="R3809" s="264" t="e">
        <f>R3807/'Summary (banks)'!$R$97</f>
        <v>#DIV/0!</v>
      </c>
      <c r="S3809" s="264" t="e">
        <f>S3807/'Summary (banks)'!$S$97</f>
        <v>#DIV/0!</v>
      </c>
      <c r="T3809" s="264" t="e">
        <f>T3807/'Summary (banks)'!$T$97</f>
        <v>#DIV/0!</v>
      </c>
      <c r="U3809" s="264" t="e">
        <f>U3807/'Summary (banks)'!$U$97</f>
        <v>#DIV/0!</v>
      </c>
      <c r="V3809" s="264" t="e">
        <f>V3807/'Summary (banks)'!$V$97</f>
        <v>#DIV/0!</v>
      </c>
      <c r="W3809" s="264">
        <f>W3807/'Summary (banks)'!$W$97</f>
        <v>1.0638676049578384</v>
      </c>
      <c r="X3809" s="264" t="e">
        <f>X3807/'Summary (banks)'!$X$97</f>
        <v>#DIV/0!</v>
      </c>
      <c r="Y3809" s="264"/>
      <c r="Z3809" s="399"/>
    </row>
    <row r="3810" spans="1:26" s="230" customFormat="1" x14ac:dyDescent="0.25">
      <c r="A3810" s="683"/>
      <c r="B3810" s="688"/>
      <c r="C3810" s="385" t="s">
        <v>447</v>
      </c>
      <c r="D3810" s="230">
        <f>D3807/'Summary (banks)'!$D$105</f>
        <v>1.8278720321383684</v>
      </c>
      <c r="E3810" s="230" t="e">
        <f>E3807/'Summary (banks)'!$E$99</f>
        <v>#DIV/0!</v>
      </c>
      <c r="F3810" s="230" t="e">
        <f>F3807/'Summary (banks)'!$F$99</f>
        <v>#DIV/0!</v>
      </c>
      <c r="G3810" s="230" t="e">
        <f>G3807/'Summary (banks)'!$G$99</f>
        <v>#DIV/0!</v>
      </c>
      <c r="H3810" s="230" t="e">
        <f>H3807/'Summary (banks)'!$H$99</f>
        <v>#DIV/0!</v>
      </c>
      <c r="I3810" s="230" t="e">
        <f>I3807/'Summary (banks)'!$I$99</f>
        <v>#DIV/0!</v>
      </c>
      <c r="J3810" s="230" t="e">
        <f>J3807/'Summary (banks)'!$J$99</f>
        <v>#DIV/0!</v>
      </c>
      <c r="K3810" s="230" t="e">
        <f>K3807/'Summary (banks)'!$K$99</f>
        <v>#DIV/0!</v>
      </c>
      <c r="L3810" s="230" t="e">
        <f>L3807/'Summary (banks)'!$L$99</f>
        <v>#DIV/0!</v>
      </c>
      <c r="M3810" s="230" t="e">
        <f>M3807/'Summary (banks)'!$M$99</f>
        <v>#DIV/0!</v>
      </c>
      <c r="N3810" s="230" t="e">
        <f>N3807/'Summary (banks)'!$N$99</f>
        <v>#DIV/0!</v>
      </c>
      <c r="O3810" s="230" t="e">
        <f>O3807/'Summary (banks)'!$O$99</f>
        <v>#DIV/0!</v>
      </c>
      <c r="P3810" s="230" t="e">
        <f>P3807/'Summary (banks)'!$P$99</f>
        <v>#DIV/0!</v>
      </c>
      <c r="Q3810" s="230" t="e">
        <f>Q3807/'Summary (banks)'!$Q$99</f>
        <v>#DIV/0!</v>
      </c>
      <c r="R3810" s="230" t="e">
        <f>R3807/'Summary (banks)'!$R$99</f>
        <v>#DIV/0!</v>
      </c>
      <c r="S3810" s="230" t="e">
        <f>S3807/'Summary (banks)'!$S$99</f>
        <v>#DIV/0!</v>
      </c>
      <c r="T3810" s="230" t="e">
        <f>T3807/'Summary (banks)'!$T$99</f>
        <v>#DIV/0!</v>
      </c>
      <c r="U3810" s="230" t="e">
        <f>U3807/'Summary (banks)'!$U$99</f>
        <v>#DIV/0!</v>
      </c>
      <c r="V3810" s="230" t="e">
        <f>V3807/'Summary (banks)'!$V$99</f>
        <v>#DIV/0!</v>
      </c>
      <c r="W3810" s="230">
        <f>W3807/'Summary (banks)'!$W$99</f>
        <v>2.9961685823754789</v>
      </c>
      <c r="X3810" s="230" t="e">
        <f>X3807/'Summary (banks)'!$X$99</f>
        <v>#DIV/0!</v>
      </c>
      <c r="Z3810" s="399"/>
    </row>
    <row r="3811" spans="1:26" s="51" customFormat="1" x14ac:dyDescent="0.25">
      <c r="A3811" s="422"/>
      <c r="B3811" s="423"/>
      <c r="C3811" s="424"/>
      <c r="D3811" s="425"/>
      <c r="E3811" s="426"/>
      <c r="F3811" s="426"/>
      <c r="G3811" s="426"/>
      <c r="H3811" s="426"/>
      <c r="I3811" s="426"/>
      <c r="J3811" s="426"/>
      <c r="K3811" s="426"/>
      <c r="L3811" s="426"/>
      <c r="M3811" s="426"/>
      <c r="N3811" s="426"/>
      <c r="O3811" s="426"/>
      <c r="P3811" s="426"/>
      <c r="Q3811" s="426"/>
      <c r="R3811" s="426"/>
      <c r="S3811" s="426"/>
      <c r="T3811" s="426"/>
      <c r="U3811" s="426"/>
      <c r="V3811" s="426"/>
      <c r="W3811" s="426"/>
      <c r="X3811" s="426"/>
      <c r="Y3811" s="97"/>
      <c r="Z3811" s="97"/>
    </row>
    <row r="3812" spans="1:26" ht="15.75" thickBot="1" x14ac:dyDescent="0.3"/>
    <row r="3813" spans="1:26" s="204" customFormat="1" ht="15.75" customHeight="1" thickBot="1" x14ac:dyDescent="0.3">
      <c r="A3813" s="689" t="s">
        <v>165</v>
      </c>
      <c r="B3813" s="684" t="s">
        <v>331</v>
      </c>
      <c r="C3813" s="188" t="s">
        <v>2</v>
      </c>
      <c r="D3813" s="203">
        <f>SUM(E3813:X3813)</f>
        <v>240.07279999999997</v>
      </c>
      <c r="E3813" s="203">
        <f>HSBC!C61</f>
        <v>151.46879999999999</v>
      </c>
      <c r="F3813" s="203"/>
      <c r="G3813" s="203"/>
      <c r="H3813" s="203"/>
      <c r="I3813" s="203">
        <f>'Standard Chartered'!C65</f>
        <v>58.603999999999999</v>
      </c>
      <c r="J3813" s="188">
        <f>'BNP Paribas'!C69</f>
        <v>13</v>
      </c>
      <c r="K3813" s="188"/>
      <c r="L3813" s="188"/>
      <c r="M3813" s="188">
        <f>'BPCE group'!C65</f>
        <v>2</v>
      </c>
      <c r="N3813" s="188"/>
      <c r="O3813" s="188">
        <f>'Deutsche Bank'!C62</f>
        <v>15</v>
      </c>
      <c r="P3813" s="188"/>
      <c r="Q3813" s="188"/>
      <c r="R3813" s="188"/>
      <c r="S3813" s="188"/>
      <c r="T3813" s="188"/>
      <c r="U3813" s="188"/>
      <c r="V3813" s="188"/>
      <c r="W3813" s="188"/>
      <c r="X3813" s="188"/>
      <c r="Y3813" s="188"/>
      <c r="Z3813" s="404"/>
    </row>
    <row r="3814" spans="1:26" s="23" customFormat="1" x14ac:dyDescent="0.25">
      <c r="A3814" s="690"/>
      <c r="B3814" s="685"/>
      <c r="C3814" s="189" t="s">
        <v>333</v>
      </c>
      <c r="D3814" s="230">
        <f>D3813/'Summary (banks)'!$D$3</f>
        <v>4.9154207156220612E-4</v>
      </c>
      <c r="E3814" s="230">
        <f>E3813/'Summary (banks)'!$E$3</f>
        <v>2.8093645484949829E-3</v>
      </c>
      <c r="F3814" s="230">
        <f>F3813/'Summary (banks)'!$F$3</f>
        <v>0</v>
      </c>
      <c r="G3814" s="230">
        <f>G3813/'Summary (banks)'!$G$3</f>
        <v>0</v>
      </c>
      <c r="H3814" s="230">
        <f>H3813/'Summary (banks)'!$H$3</f>
        <v>0</v>
      </c>
      <c r="I3814" s="230">
        <f>I3813/'Summary (banks)'!$I$3</f>
        <v>4.2514225914055863E-3</v>
      </c>
      <c r="J3814" s="230">
        <f>J3813/'Summary (banks)'!$J$3</f>
        <v>3.027621221295822E-4</v>
      </c>
      <c r="K3814" s="230">
        <f>K3813/'Summary (banks)'!$K$3</f>
        <v>0</v>
      </c>
      <c r="L3814" s="230">
        <f>L3813/'Summary (banks)'!$L$3</f>
        <v>0</v>
      </c>
      <c r="M3814" s="230">
        <f>M3813/'Summary (banks)'!$M$3</f>
        <v>8.3808246731478382E-5</v>
      </c>
      <c r="N3814" s="230">
        <f>N3813/'Summary (banks)'!$N$3</f>
        <v>0</v>
      </c>
      <c r="O3814" s="230">
        <f>O3813/'Summary (banks)'!$O$3</f>
        <v>4.3256337053378319E-4</v>
      </c>
      <c r="P3814" s="230">
        <f>P3813/'Summary (banks)'!$P$3</f>
        <v>0</v>
      </c>
      <c r="Q3814" s="230">
        <f>Q3813/'Summary (banks)'!$Q$3</f>
        <v>0</v>
      </c>
      <c r="R3814" s="230">
        <f>R3813/'Summary (banks)'!$R$3</f>
        <v>0</v>
      </c>
      <c r="S3814" s="230">
        <f>S3813/'Summary (banks)'!$S$3</f>
        <v>0</v>
      </c>
      <c r="T3814" s="230">
        <f>T3813/'Summary (banks)'!$T$3</f>
        <v>0</v>
      </c>
      <c r="U3814" s="230">
        <f>U3813/'Summary (banks)'!$U$3</f>
        <v>0</v>
      </c>
      <c r="V3814" s="230">
        <f>V3813/'Summary (banks)'!$V$3</f>
        <v>0</v>
      </c>
      <c r="W3814" s="230">
        <f>W3813/'Summary (banks)'!$W$3</f>
        <v>0</v>
      </c>
      <c r="X3814" s="230">
        <f>X3813/'Summary (banks)'!$X$3</f>
        <v>0</v>
      </c>
      <c r="Y3814" s="204"/>
      <c r="Z3814" s="397"/>
    </row>
    <row r="3815" spans="1:26" s="360" customFormat="1" ht="15.75" thickBot="1" x14ac:dyDescent="0.3">
      <c r="A3815" s="690"/>
      <c r="B3815" s="685"/>
      <c r="C3815" s="359" t="s">
        <v>334</v>
      </c>
      <c r="D3815" s="264">
        <f>D3813/'Summary (banks)'!$D$7</f>
        <v>9.3647074298450694E-4</v>
      </c>
      <c r="E3815" s="264">
        <f>E3813/'Summary (banks)'!$E$7</f>
        <v>3.7572965356831344E-3</v>
      </c>
      <c r="F3815" s="264">
        <f>F3813/'Summary (banks)'!$F$7</f>
        <v>0</v>
      </c>
      <c r="G3815" s="264">
        <f>G3813/'Summary (banks)'!$G$7</f>
        <v>0</v>
      </c>
      <c r="H3815" s="264">
        <f>H3813/'Summary (banks)'!$H$7</f>
        <v>0</v>
      </c>
      <c r="I3815" s="264">
        <f>I3813/'Summary (banks)'!$I$7</f>
        <v>5.3043904031336714E-3</v>
      </c>
      <c r="J3815" s="264">
        <f>J3813/'Summary (banks)'!$J$7</f>
        <v>4.5402158348758424E-4</v>
      </c>
      <c r="K3815" s="264">
        <f>K3813/'Summary (banks)'!$K$7</f>
        <v>0</v>
      </c>
      <c r="L3815" s="264">
        <f>L3813/'Summary (banks)'!$L$7</f>
        <v>0</v>
      </c>
      <c r="M3815" s="264">
        <f>M3813/'Summary (banks)'!$M$7</f>
        <v>4.2140750105351877E-4</v>
      </c>
      <c r="N3815" s="264">
        <f>N3813/'Summary (banks)'!$N$7</f>
        <v>0</v>
      </c>
      <c r="O3815" s="264">
        <f>O3813/'Summary (banks)'!$O$7</f>
        <v>6.2068109405387514E-4</v>
      </c>
      <c r="P3815" s="264">
        <f>P3813/'Summary (banks)'!$P$7</f>
        <v>0</v>
      </c>
      <c r="Q3815" s="264">
        <f>Q3813/'Summary (banks)'!$Q$7</f>
        <v>0</v>
      </c>
      <c r="R3815" s="264">
        <f>R3813/'Summary (banks)'!$R$7</f>
        <v>0</v>
      </c>
      <c r="S3815" s="264">
        <f>S3813/'Summary (banks)'!$S$7</f>
        <v>0</v>
      </c>
      <c r="T3815" s="264">
        <f>T3813/'Summary (banks)'!$T$7</f>
        <v>0</v>
      </c>
      <c r="U3815" s="264">
        <f>U3813/'Summary (banks)'!$U$7</f>
        <v>0</v>
      </c>
      <c r="V3815" s="264">
        <f>V3813/'Summary (banks)'!$V$7</f>
        <v>0</v>
      </c>
      <c r="W3815" s="264">
        <f>W3813/'Summary (banks)'!$W$7</f>
        <v>0</v>
      </c>
      <c r="X3815" s="264">
        <f>X3813/'Summary (banks)'!$X$7</f>
        <v>0</v>
      </c>
      <c r="Z3815" s="397"/>
    </row>
    <row r="3816" spans="1:26" s="204" customFormat="1" ht="15.75" thickBot="1" x14ac:dyDescent="0.3">
      <c r="A3816" s="690"/>
      <c r="B3816" s="685"/>
      <c r="C3816" s="188" t="s">
        <v>6</v>
      </c>
      <c r="D3816" s="203">
        <f>SUM(E3816:X3816)</f>
        <v>83.226399999999998</v>
      </c>
      <c r="E3816" s="203">
        <f>HSBC!E61</f>
        <v>73.029600000000002</v>
      </c>
      <c r="F3816" s="203"/>
      <c r="G3816" s="203"/>
      <c r="H3816" s="203"/>
      <c r="I3816" s="203">
        <f>'Standard Chartered'!E65</f>
        <v>-1.8031999999999999</v>
      </c>
      <c r="J3816" s="188">
        <f>'BNP Paribas'!E69</f>
        <v>4</v>
      </c>
      <c r="K3816" s="188"/>
      <c r="L3816" s="188"/>
      <c r="M3816" s="188">
        <f>'BPCE group'!E65</f>
        <v>2</v>
      </c>
      <c r="N3816" s="188"/>
      <c r="O3816" s="188">
        <f>'Deutsche Bank'!E62</f>
        <v>6</v>
      </c>
      <c r="P3816" s="188"/>
      <c r="Q3816" s="188"/>
      <c r="R3816" s="188"/>
      <c r="S3816" s="188"/>
      <c r="T3816" s="188"/>
      <c r="U3816" s="188"/>
      <c r="V3816" s="188"/>
      <c r="W3816" s="188"/>
      <c r="X3816" s="188"/>
      <c r="Y3816" s="188"/>
      <c r="Z3816" s="404"/>
    </row>
    <row r="3817" spans="1:26" s="23" customFormat="1" x14ac:dyDescent="0.25">
      <c r="A3817" s="690"/>
      <c r="B3817" s="685"/>
      <c r="C3817" s="189" t="s">
        <v>335</v>
      </c>
      <c r="D3817" s="230">
        <f>D3816/'Summary (banks)'!$D$29</f>
        <v>8.8239474881131731E-4</v>
      </c>
      <c r="E3817" s="230">
        <f>E3816/'Summary (banks)'!$E$29</f>
        <v>4.2932103673079987E-3</v>
      </c>
      <c r="F3817" s="230">
        <f>F3816/'Summary (banks)'!$F$29</f>
        <v>0</v>
      </c>
      <c r="G3817" s="230">
        <f>G3816/'Summary (banks)'!$G$29</f>
        <v>0</v>
      </c>
      <c r="H3817" s="230">
        <f>H3816/'Summary (banks)'!$H$29</f>
        <v>0</v>
      </c>
      <c r="I3817" s="230">
        <f>I3816/'Summary (banks)'!$I$29</f>
        <v>1.3131976362442542E-3</v>
      </c>
      <c r="J3817" s="230">
        <f>J3816/'Summary (banks)'!$J$29</f>
        <v>4.0858018386108274E-4</v>
      </c>
      <c r="K3817" s="230">
        <f>K3816/'Summary (banks)'!$K$29</f>
        <v>0</v>
      </c>
      <c r="L3817" s="230">
        <f>L3816/'Summary (banks)'!$L$29</f>
        <v>0</v>
      </c>
      <c r="M3817" s="230">
        <f>M3816/'Summary (banks)'!$M$29</f>
        <v>3.0284675953967292E-4</v>
      </c>
      <c r="N3817" s="230">
        <f>N3816/'Summary (banks)'!$N$29</f>
        <v>0</v>
      </c>
      <c r="O3817" s="230">
        <f>O3816/'Summary (banks)'!$O$29</f>
        <v>-1.2004801920768306E-3</v>
      </c>
      <c r="P3817" s="230">
        <f>P3816/'Summary (banks)'!$P$29</f>
        <v>0</v>
      </c>
      <c r="Q3817" s="230">
        <f>Q3816/'Summary (banks)'!$Q$29</f>
        <v>0</v>
      </c>
      <c r="R3817" s="230">
        <f>R3816/'Summary (banks)'!$R$29</f>
        <v>0</v>
      </c>
      <c r="S3817" s="230">
        <f>S3816/'Summary (banks)'!$S$29</f>
        <v>0</v>
      </c>
      <c r="T3817" s="230">
        <f>T3816/'Summary (banks)'!$T$29</f>
        <v>0</v>
      </c>
      <c r="U3817" s="230">
        <f>U3816/'Summary (banks)'!$U$29</f>
        <v>0</v>
      </c>
      <c r="V3817" s="230">
        <f>V3816/'Summary (banks)'!$V$29</f>
        <v>0</v>
      </c>
      <c r="W3817" s="230">
        <f>W3816/'Summary (banks)'!$W$29</f>
        <v>0</v>
      </c>
      <c r="X3817" s="230">
        <f>X3816/'Summary (banks)'!$X$29</f>
        <v>0</v>
      </c>
      <c r="Y3817" s="204"/>
      <c r="Z3817" s="397"/>
    </row>
    <row r="3818" spans="1:26" s="360" customFormat="1" ht="15.75" thickBot="1" x14ac:dyDescent="0.3">
      <c r="A3818" s="690"/>
      <c r="B3818" s="685"/>
      <c r="C3818" s="359" t="s">
        <v>336</v>
      </c>
      <c r="D3818" s="264">
        <f>D3816/'Summary (banks)'!$D$33</f>
        <v>1.2296003700094245E-3</v>
      </c>
      <c r="E3818" s="264">
        <f>E3816/'Summary (banks)'!$E$33</f>
        <v>4.1752577319587626E-3</v>
      </c>
      <c r="F3818" s="264">
        <f>F3816/'Summary (banks)'!$F$33</f>
        <v>0</v>
      </c>
      <c r="G3818" s="264">
        <f>G3816/'Summary (banks)'!$G$33</f>
        <v>0</v>
      </c>
      <c r="H3818" s="264">
        <f>H3816/'Summary (banks)'!$H$33</f>
        <v>0</v>
      </c>
      <c r="I3818" s="264">
        <f>I3816/'Summary (banks)'!$I$33</f>
        <v>-6.5789473684210653E-3</v>
      </c>
      <c r="J3818" s="264">
        <f>J3816/'Summary (banks)'!$J$33</f>
        <v>5.0987890376035688E-4</v>
      </c>
      <c r="K3818" s="264">
        <f>K3816/'Summary (banks)'!$K$33</f>
        <v>0</v>
      </c>
      <c r="L3818" s="264">
        <f>L3816/'Summary (banks)'!$L$33</f>
        <v>0</v>
      </c>
      <c r="M3818" s="264">
        <f>M3816/'Summary (banks)'!$M$33</f>
        <v>1.1580775911986102E-3</v>
      </c>
      <c r="N3818" s="264">
        <f>N3816/'Summary (banks)'!$N$33</f>
        <v>0</v>
      </c>
      <c r="O3818" s="264">
        <f>O3816/'Summary (banks)'!$O$33</f>
        <v>-7.989347536617843E-3</v>
      </c>
      <c r="P3818" s="264">
        <f>P3816/'Summary (banks)'!$P$33</f>
        <v>0</v>
      </c>
      <c r="Q3818" s="264">
        <f>Q3816/'Summary (banks)'!$Q$33</f>
        <v>0</v>
      </c>
      <c r="R3818" s="264">
        <f>R3816/'Summary (banks)'!$R$33</f>
        <v>0</v>
      </c>
      <c r="S3818" s="264">
        <f>S3816/'Summary (banks)'!$S$33</f>
        <v>0</v>
      </c>
      <c r="T3818" s="264">
        <f>T3816/'Summary (banks)'!$T$33</f>
        <v>0</v>
      </c>
      <c r="U3818" s="264">
        <f>U3816/'Summary (banks)'!$U$33</f>
        <v>0</v>
      </c>
      <c r="V3818" s="264">
        <f>V3816/'Summary (banks)'!$V$33</f>
        <v>0</v>
      </c>
      <c r="W3818" s="264">
        <f>W3816/'Summary (banks)'!$W$33</f>
        <v>0</v>
      </c>
      <c r="X3818" s="264">
        <f>X3816/'Summary (banks)'!$X$33</f>
        <v>0</v>
      </c>
      <c r="Z3818" s="397"/>
    </row>
    <row r="3819" spans="1:26" s="204" customFormat="1" ht="15.75" thickBot="1" x14ac:dyDescent="0.3">
      <c r="A3819" s="690"/>
      <c r="B3819" s="685"/>
      <c r="C3819" s="188" t="s">
        <v>400</v>
      </c>
      <c r="D3819" s="203">
        <f>SUM(E3819:X3819)</f>
        <v>11.9176</v>
      </c>
      <c r="E3819" s="203">
        <f>HSBC!F61</f>
        <v>9.016</v>
      </c>
      <c r="F3819" s="203"/>
      <c r="G3819" s="203"/>
      <c r="H3819" s="203"/>
      <c r="I3819" s="203">
        <f>'Standard Chartered'!F65</f>
        <v>0.90159999999999996</v>
      </c>
      <c r="J3819" s="188">
        <f>'BNP Paribas'!F69</f>
        <v>1</v>
      </c>
      <c r="K3819" s="188"/>
      <c r="L3819" s="188"/>
      <c r="M3819" s="188">
        <f>'BPCE group'!F65</f>
        <v>0</v>
      </c>
      <c r="N3819" s="188"/>
      <c r="O3819" s="188">
        <f>'Deutsche Bank'!F62</f>
        <v>1</v>
      </c>
      <c r="P3819" s="188"/>
      <c r="Q3819" s="188"/>
      <c r="R3819" s="188"/>
      <c r="S3819" s="188"/>
      <c r="T3819" s="188"/>
      <c r="U3819" s="188"/>
      <c r="V3819" s="188"/>
      <c r="W3819" s="188"/>
      <c r="X3819" s="188"/>
      <c r="Y3819" s="188"/>
      <c r="Z3819" s="404"/>
    </row>
    <row r="3820" spans="1:26" s="23" customFormat="1" x14ac:dyDescent="0.25">
      <c r="A3820" s="690"/>
      <c r="B3820" s="685"/>
      <c r="C3820" s="189" t="s">
        <v>401</v>
      </c>
      <c r="D3820" s="230">
        <f>D3819/'Summary (banks)'!$D$42</f>
        <v>4.2719417960172302E-4</v>
      </c>
      <c r="E3820" s="230">
        <f>E3819/'Summary (banks)'!$E$42</f>
        <v>2.971768202080238E-3</v>
      </c>
      <c r="F3820" s="230">
        <f>F3819/'Summary (banks)'!$F$42</f>
        <v>0</v>
      </c>
      <c r="G3820" s="230">
        <f>G3819/'Summary (banks)'!$G$42</f>
        <v>0</v>
      </c>
      <c r="H3820" s="230">
        <f>H3819/'Summary (banks)'!$H$42</f>
        <v>0</v>
      </c>
      <c r="I3820" s="230">
        <f>I3819/'Summary (banks)'!$I$42</f>
        <v>8.6880973066898344E-4</v>
      </c>
      <c r="J3820" s="230">
        <f>J3819/'Summary (banks)'!$J$42</f>
        <v>2.9985007496251872E-4</v>
      </c>
      <c r="K3820" s="230">
        <f>K3819/'Summary (banks)'!$K$42</f>
        <v>0</v>
      </c>
      <c r="L3820" s="230">
        <f>L3819/'Summary (banks)'!$L$42</f>
        <v>0</v>
      </c>
      <c r="M3820" s="230">
        <f>M3819/'Summary (banks)'!$M$42</f>
        <v>0</v>
      </c>
      <c r="N3820" s="230">
        <f>N3819/'Summary (banks)'!$N$42</f>
        <v>0</v>
      </c>
      <c r="O3820" s="230">
        <f>O3819/'Summary (banks)'!$O$42</f>
        <v>1.1862396204033216E-3</v>
      </c>
      <c r="P3820" s="230">
        <f>P3819/'Summary (banks)'!$P$42</f>
        <v>0</v>
      </c>
      <c r="Q3820" s="230">
        <f>Q3819/'Summary (banks)'!$Q$42</f>
        <v>0</v>
      </c>
      <c r="R3820" s="230">
        <f>R3819/'Summary (banks)'!$R$42</f>
        <v>0</v>
      </c>
      <c r="S3820" s="230">
        <f>S3819/'Summary (banks)'!$S$42</f>
        <v>0</v>
      </c>
      <c r="T3820" s="230">
        <f>T3819/'Summary (banks)'!$T$42</f>
        <v>0</v>
      </c>
      <c r="U3820" s="230">
        <f>U3819/'Summary (banks)'!$U$42</f>
        <v>0</v>
      </c>
      <c r="V3820" s="230">
        <f>V3819/'Summary (banks)'!$V$42</f>
        <v>0</v>
      </c>
      <c r="W3820" s="230">
        <f>W3819/'Summary (banks)'!$W$42</f>
        <v>0</v>
      </c>
      <c r="X3820" s="230">
        <f>X3819/'Summary (banks)'!$X$42</f>
        <v>0</v>
      </c>
      <c r="Y3820" s="204"/>
      <c r="Z3820" s="397"/>
    </row>
    <row r="3821" spans="1:26" s="360" customFormat="1" ht="15.75" thickBot="1" x14ac:dyDescent="0.3">
      <c r="A3821" s="690"/>
      <c r="B3821" s="685"/>
      <c r="C3821" s="359" t="s">
        <v>402</v>
      </c>
      <c r="D3821" s="264">
        <f>D3819/'Summary (banks)'!$D$46</f>
        <v>6.3948878899608051E-4</v>
      </c>
      <c r="E3821" s="264">
        <f>E3819/'Summary (banks)'!$E$46</f>
        <v>3.0854674483184207E-3</v>
      </c>
      <c r="F3821" s="264">
        <f>F3819/'Summary (banks)'!$F$46</f>
        <v>0</v>
      </c>
      <c r="G3821" s="264">
        <f>G3819/'Summary (banks)'!$G$46</f>
        <v>0</v>
      </c>
      <c r="H3821" s="264">
        <f>H3819/'Summary (banks)'!$H$46</f>
        <v>0</v>
      </c>
      <c r="I3821" s="264">
        <f>I3819/'Summary (banks)'!$I$46</f>
        <v>8.576329331046312E-4</v>
      </c>
      <c r="J3821" s="264">
        <f>J3819/'Summary (banks)'!$J$46</f>
        <v>4.6360686138154843E-4</v>
      </c>
      <c r="K3821" s="264">
        <f>K3819/'Summary (banks)'!$K$46</f>
        <v>0</v>
      </c>
      <c r="L3821" s="264">
        <f>L3819/'Summary (banks)'!$L$46</f>
        <v>0</v>
      </c>
      <c r="M3821" s="264">
        <f>M3819/'Summary (banks)'!$M$46</f>
        <v>0</v>
      </c>
      <c r="N3821" s="264">
        <f>N3819/'Summary (banks)'!$N$46</f>
        <v>0</v>
      </c>
      <c r="O3821" s="264">
        <f>O3819/'Summary (banks)'!$O$46</f>
        <v>7.993605115907274E-4</v>
      </c>
      <c r="P3821" s="264">
        <f>P3819/'Summary (banks)'!$P$46</f>
        <v>0</v>
      </c>
      <c r="Q3821" s="264">
        <f>Q3819/'Summary (banks)'!$Q$46</f>
        <v>0</v>
      </c>
      <c r="R3821" s="264">
        <f>R3819/'Summary (banks)'!$R$46</f>
        <v>0</v>
      </c>
      <c r="S3821" s="264">
        <f>S3819/'Summary (banks)'!$S$46</f>
        <v>0</v>
      </c>
      <c r="T3821" s="264">
        <f>T3819/'Summary (banks)'!$T$46</f>
        <v>0</v>
      </c>
      <c r="U3821" s="264">
        <f>U3819/'Summary (banks)'!$U$46</f>
        <v>0</v>
      </c>
      <c r="V3821" s="264">
        <f>V3819/'Summary (banks)'!$V$46</f>
        <v>0</v>
      </c>
      <c r="W3821" s="264">
        <f>W3819/'Summary (banks)'!$W$46</f>
        <v>0</v>
      </c>
      <c r="X3821" s="264">
        <f>X3819/'Summary (banks)'!$X$46</f>
        <v>0</v>
      </c>
      <c r="Z3821" s="397"/>
    </row>
    <row r="3822" spans="1:26" s="204" customFormat="1" ht="15.75" thickBot="1" x14ac:dyDescent="0.3">
      <c r="A3822" s="690"/>
      <c r="B3822" s="685"/>
      <c r="C3822" s="188" t="s">
        <v>3</v>
      </c>
      <c r="D3822" s="188">
        <f>SUM(E3822:X3822)</f>
        <v>2350</v>
      </c>
      <c r="E3822" s="188">
        <f>HSBC!D61</f>
        <v>1354</v>
      </c>
      <c r="F3822" s="188"/>
      <c r="G3822" s="188"/>
      <c r="H3822" s="188"/>
      <c r="I3822" s="188">
        <f>'Standard Chartered'!D65</f>
        <v>825</v>
      </c>
      <c r="J3822" s="188">
        <f>'BNP Paribas'!D69</f>
        <v>49</v>
      </c>
      <c r="K3822" s="188"/>
      <c r="L3822" s="188"/>
      <c r="M3822" s="188">
        <f>'BPCE group'!D65</f>
        <v>53</v>
      </c>
      <c r="N3822" s="188"/>
      <c r="O3822" s="188">
        <f>'Deutsche Bank'!D62</f>
        <v>69</v>
      </c>
      <c r="P3822" s="188"/>
      <c r="Q3822" s="188"/>
      <c r="R3822" s="188"/>
      <c r="S3822" s="188"/>
      <c r="T3822" s="188"/>
      <c r="U3822" s="188"/>
      <c r="V3822" s="188"/>
      <c r="W3822" s="188"/>
      <c r="X3822" s="188"/>
      <c r="Y3822" s="188"/>
      <c r="Z3822" s="404"/>
    </row>
    <row r="3823" spans="1:26" s="23" customFormat="1" x14ac:dyDescent="0.25">
      <c r="A3823" s="690"/>
      <c r="B3823" s="685"/>
      <c r="C3823" s="189" t="s">
        <v>337</v>
      </c>
      <c r="D3823" s="230">
        <f>D3822/'Summary (banks)'!$D$16</f>
        <v>1.1203205165488026E-3</v>
      </c>
      <c r="E3823" s="230">
        <f>E3822/'Summary (banks)'!$E$16</f>
        <v>5.2287278821721234E-3</v>
      </c>
      <c r="F3823" s="230">
        <f>F3822/'Summary (banks)'!$F$16</f>
        <v>0</v>
      </c>
      <c r="G3823" s="230">
        <f>G3822/'Summary (banks)'!$G$16</f>
        <v>0</v>
      </c>
      <c r="H3823" s="230">
        <f>H3822/'Summary (banks)'!$H$16</f>
        <v>0</v>
      </c>
      <c r="I3823" s="230">
        <f>I3822/'Summary (banks)'!$I$16</f>
        <v>9.4482237339380201E-3</v>
      </c>
      <c r="J3823" s="230">
        <f>J3822/'Summary (banks)'!$J$16</f>
        <v>2.6989661307291063E-4</v>
      </c>
      <c r="K3823" s="230">
        <f>K3822/'Summary (banks)'!$K$16</f>
        <v>0</v>
      </c>
      <c r="L3823" s="230">
        <f>L3822/'Summary (banks)'!$L$16</f>
        <v>0</v>
      </c>
      <c r="M3823" s="230">
        <f>M3822/'Summary (banks)'!$M$16</f>
        <v>5.1512824749482444E-4</v>
      </c>
      <c r="N3823" s="230">
        <f>N3822/'Summary (banks)'!$N$16</f>
        <v>0</v>
      </c>
      <c r="O3823" s="230">
        <f>O3822/'Summary (banks)'!$O$16</f>
        <v>6.8245882992928148E-4</v>
      </c>
      <c r="P3823" s="230">
        <f>P3822/'Summary (banks)'!$P$16</f>
        <v>0</v>
      </c>
      <c r="Q3823" s="230">
        <f>Q3822/'Summary (banks)'!$Q$16</f>
        <v>0</v>
      </c>
      <c r="R3823" s="230">
        <f>R3822/'Summary (banks)'!$R$16</f>
        <v>0</v>
      </c>
      <c r="S3823" s="230">
        <f>S3822/'Summary (banks)'!$S$16</f>
        <v>0</v>
      </c>
      <c r="T3823" s="230">
        <f>T3822/'Summary (banks)'!$T$16</f>
        <v>0</v>
      </c>
      <c r="U3823" s="230">
        <f>U3822/'Summary (banks)'!$U$16</f>
        <v>0</v>
      </c>
      <c r="V3823" s="230">
        <f>V3822/'Summary (banks)'!$V$16</f>
        <v>0</v>
      </c>
      <c r="W3823" s="230">
        <f>W3822/'Summary (banks)'!$W$16</f>
        <v>0</v>
      </c>
      <c r="X3823" s="230">
        <f>X3822/'Summary (banks)'!$X$16</f>
        <v>0</v>
      </c>
      <c r="Y3823" s="204"/>
      <c r="Z3823" s="397"/>
    </row>
    <row r="3824" spans="1:26" s="365" customFormat="1" ht="15.75" thickBot="1" x14ac:dyDescent="0.3">
      <c r="A3824" s="690"/>
      <c r="B3824" s="685"/>
      <c r="C3824" s="359" t="s">
        <v>338</v>
      </c>
      <c r="D3824" s="264">
        <f>D3822/'Summary (banks)'!$D$20</f>
        <v>2.0046935420716928E-3</v>
      </c>
      <c r="E3824" s="264">
        <f>E3822/'Summary (banks)'!$E$20</f>
        <v>6.3154457893141161E-3</v>
      </c>
      <c r="F3824" s="264">
        <f>F3822/'Summary (banks)'!$F$20</f>
        <v>0</v>
      </c>
      <c r="G3824" s="264">
        <f>G3822/'Summary (banks)'!$G$20</f>
        <v>0</v>
      </c>
      <c r="H3824" s="264">
        <f>H3822/'Summary (banks)'!$H$20</f>
        <v>0</v>
      </c>
      <c r="I3824" s="264">
        <f>I3822/'Summary (banks)'!$I$20</f>
        <v>9.6530743579242972E-3</v>
      </c>
      <c r="J3824" s="264">
        <f>J3822/'Summary (banks)'!$J$20</f>
        <v>3.9335313478365579E-4</v>
      </c>
      <c r="K3824" s="264">
        <f>K3822/'Summary (banks)'!$K$20</f>
        <v>0</v>
      </c>
      <c r="L3824" s="264">
        <f>L3822/'Summary (banks)'!$L$20</f>
        <v>0</v>
      </c>
      <c r="M3824" s="264">
        <f>M3822/'Summary (banks)'!$M$20</f>
        <v>4.5474045474045476E-3</v>
      </c>
      <c r="N3824" s="264">
        <f>N3822/'Summary (banks)'!$N$20</f>
        <v>0</v>
      </c>
      <c r="O3824" s="264">
        <f>O3822/'Summary (banks)'!$O$20</f>
        <v>1.2466575124665752E-3</v>
      </c>
      <c r="P3824" s="264">
        <f>P3822/'Summary (banks)'!$P$20</f>
        <v>0</v>
      </c>
      <c r="Q3824" s="264">
        <f>Q3822/'Summary (banks)'!$Q$20</f>
        <v>0</v>
      </c>
      <c r="R3824" s="264">
        <f>R3822/'Summary (banks)'!$R$20</f>
        <v>0</v>
      </c>
      <c r="S3824" s="264">
        <f>S3822/'Summary (banks)'!$S$20</f>
        <v>0</v>
      </c>
      <c r="T3824" s="264">
        <f>T3822/'Summary (banks)'!$T$20</f>
        <v>0</v>
      </c>
      <c r="U3824" s="264">
        <f>U3822/'Summary (banks)'!$U$20</f>
        <v>0</v>
      </c>
      <c r="V3824" s="264">
        <f>V3822/'Summary (banks)'!$V$20</f>
        <v>0</v>
      </c>
      <c r="W3824" s="264">
        <f>W3822/'Summary (banks)'!$W$20</f>
        <v>0</v>
      </c>
      <c r="X3824" s="264">
        <f>X3822/'Summary (banks)'!$X$20</f>
        <v>0</v>
      </c>
      <c r="Y3824" s="360"/>
      <c r="Z3824" s="397"/>
    </row>
    <row r="3825" spans="1:26" s="230" customFormat="1" ht="15" customHeight="1" thickTop="1" thickBot="1" x14ac:dyDescent="0.3">
      <c r="A3825" s="690"/>
      <c r="B3825" s="685"/>
      <c r="C3825" s="190" t="s">
        <v>405</v>
      </c>
      <c r="D3825" s="188"/>
      <c r="E3825" s="190"/>
      <c r="F3825" s="190"/>
      <c r="G3825" s="190"/>
      <c r="H3825" s="188"/>
      <c r="I3825" s="188"/>
      <c r="J3825" s="190"/>
      <c r="K3825" s="190"/>
      <c r="L3825" s="190"/>
      <c r="M3825" s="190"/>
      <c r="N3825" s="190"/>
      <c r="O3825" s="190"/>
      <c r="P3825" s="188"/>
      <c r="Q3825" s="188"/>
      <c r="R3825" s="190"/>
      <c r="S3825" s="190"/>
      <c r="T3825" s="188"/>
      <c r="U3825" s="188"/>
      <c r="V3825" s="188"/>
      <c r="W3825" s="188"/>
      <c r="X3825" s="188"/>
      <c r="Y3825" s="190"/>
      <c r="Z3825" s="405"/>
    </row>
    <row r="3826" spans="1:26" s="204" customFormat="1" ht="15.75" thickBot="1" x14ac:dyDescent="0.3">
      <c r="A3826" s="690"/>
      <c r="B3826" s="686"/>
      <c r="C3826" s="191" t="s">
        <v>406</v>
      </c>
      <c r="D3826" s="192"/>
      <c r="E3826" s="192"/>
      <c r="F3826" s="192"/>
      <c r="G3826" s="192"/>
      <c r="H3826" s="192"/>
      <c r="I3826" s="192"/>
      <c r="J3826" s="192"/>
      <c r="K3826" s="192"/>
      <c r="L3826" s="192"/>
      <c r="M3826" s="192"/>
      <c r="N3826" s="192"/>
      <c r="O3826" s="192"/>
      <c r="P3826" s="192"/>
      <c r="Q3826" s="192"/>
      <c r="R3826" s="192"/>
      <c r="S3826" s="192"/>
      <c r="T3826" s="192"/>
      <c r="U3826" s="192"/>
      <c r="V3826" s="192"/>
      <c r="W3826" s="192"/>
      <c r="X3826" s="192"/>
      <c r="Y3826" s="192"/>
      <c r="Z3826" s="398"/>
    </row>
    <row r="3827" spans="1:26" s="23" customFormat="1" ht="16.5" customHeight="1" thickTop="1" thickBot="1" x14ac:dyDescent="0.3">
      <c r="A3827" s="690"/>
      <c r="B3827" s="687" t="s">
        <v>82</v>
      </c>
      <c r="C3827" s="200" t="s">
        <v>91</v>
      </c>
      <c r="D3827" s="200">
        <f>D3819/D3816</f>
        <v>0.14319494775696173</v>
      </c>
      <c r="E3827" s="200">
        <f>E3819/E3816</f>
        <v>0.12345679012345678</v>
      </c>
      <c r="F3827" s="200" t="e">
        <f t="shared" ref="F3827:X3827" si="309">F3819/F3816</f>
        <v>#DIV/0!</v>
      </c>
      <c r="G3827" s="200" t="e">
        <f t="shared" si="309"/>
        <v>#DIV/0!</v>
      </c>
      <c r="H3827" s="200" t="e">
        <f t="shared" si="309"/>
        <v>#DIV/0!</v>
      </c>
      <c r="I3827" s="200">
        <f t="shared" si="309"/>
        <v>-0.5</v>
      </c>
      <c r="J3827" s="200">
        <f t="shared" si="309"/>
        <v>0.25</v>
      </c>
      <c r="K3827" s="200" t="e">
        <f t="shared" si="309"/>
        <v>#DIV/0!</v>
      </c>
      <c r="L3827" s="200" t="e">
        <f t="shared" si="309"/>
        <v>#DIV/0!</v>
      </c>
      <c r="M3827" s="200">
        <f t="shared" si="309"/>
        <v>0</v>
      </c>
      <c r="N3827" s="200" t="e">
        <f t="shared" si="309"/>
        <v>#DIV/0!</v>
      </c>
      <c r="O3827" s="200">
        <f t="shared" si="309"/>
        <v>0.16666666666666666</v>
      </c>
      <c r="P3827" s="200" t="e">
        <f t="shared" si="309"/>
        <v>#DIV/0!</v>
      </c>
      <c r="Q3827" s="200" t="e">
        <f t="shared" si="309"/>
        <v>#DIV/0!</v>
      </c>
      <c r="R3827" s="200" t="e">
        <f t="shared" si="309"/>
        <v>#DIV/0!</v>
      </c>
      <c r="S3827" s="200" t="e">
        <f t="shared" si="309"/>
        <v>#DIV/0!</v>
      </c>
      <c r="T3827" s="200" t="e">
        <f t="shared" si="309"/>
        <v>#DIV/0!</v>
      </c>
      <c r="U3827" s="200" t="e">
        <f t="shared" si="309"/>
        <v>#DIV/0!</v>
      </c>
      <c r="V3827" s="200" t="e">
        <f t="shared" si="309"/>
        <v>#DIV/0!</v>
      </c>
      <c r="W3827" s="200" t="e">
        <f t="shared" si="309"/>
        <v>#DIV/0!</v>
      </c>
      <c r="X3827" s="200" t="e">
        <f t="shared" si="309"/>
        <v>#DIV/0!</v>
      </c>
      <c r="Y3827" s="200"/>
      <c r="Z3827" s="406" t="e">
        <f>MEDIAN(E3827:X3827)</f>
        <v>#DIV/0!</v>
      </c>
    </row>
    <row r="3828" spans="1:26" s="204" customFormat="1" ht="15.75" thickBot="1" x14ac:dyDescent="0.3">
      <c r="A3828" s="690"/>
      <c r="B3828" s="688"/>
      <c r="C3828" s="193" t="s">
        <v>407</v>
      </c>
      <c r="Z3828" s="397"/>
    </row>
    <row r="3829" spans="1:26" s="204" customFormat="1" ht="15.75" thickBot="1" x14ac:dyDescent="0.3">
      <c r="A3829" s="690"/>
      <c r="B3829" s="688"/>
      <c r="C3829" s="188" t="s">
        <v>497</v>
      </c>
      <c r="D3829" s="233">
        <f t="shared" ref="D3829:X3829" si="310">D3816/D3822</f>
        <v>3.5415489361702128E-2</v>
      </c>
      <c r="E3829" s="188">
        <f t="shared" si="310"/>
        <v>5.3936189069423927E-2</v>
      </c>
      <c r="F3829" s="188" t="e">
        <f t="shared" si="310"/>
        <v>#DIV/0!</v>
      </c>
      <c r="G3829" s="188" t="e">
        <f t="shared" si="310"/>
        <v>#DIV/0!</v>
      </c>
      <c r="H3829" s="188" t="e">
        <f t="shared" si="310"/>
        <v>#DIV/0!</v>
      </c>
      <c r="I3829" s="188">
        <f t="shared" si="310"/>
        <v>-2.1856969696969694E-3</v>
      </c>
      <c r="J3829" s="188">
        <f t="shared" si="310"/>
        <v>8.1632653061224483E-2</v>
      </c>
      <c r="K3829" s="188" t="e">
        <f t="shared" si="310"/>
        <v>#DIV/0!</v>
      </c>
      <c r="L3829" s="188" t="e">
        <f t="shared" si="310"/>
        <v>#DIV/0!</v>
      </c>
      <c r="M3829" s="188">
        <f t="shared" si="310"/>
        <v>3.7735849056603772E-2</v>
      </c>
      <c r="N3829" s="188" t="e">
        <f t="shared" si="310"/>
        <v>#DIV/0!</v>
      </c>
      <c r="O3829" s="188">
        <f t="shared" si="310"/>
        <v>8.6956521739130432E-2</v>
      </c>
      <c r="P3829" s="188" t="e">
        <f t="shared" si="310"/>
        <v>#DIV/0!</v>
      </c>
      <c r="Q3829" s="188" t="e">
        <f t="shared" si="310"/>
        <v>#DIV/0!</v>
      </c>
      <c r="R3829" s="188" t="e">
        <f t="shared" si="310"/>
        <v>#DIV/0!</v>
      </c>
      <c r="S3829" s="188" t="e">
        <f t="shared" si="310"/>
        <v>#DIV/0!</v>
      </c>
      <c r="T3829" s="188" t="e">
        <f t="shared" si="310"/>
        <v>#DIV/0!</v>
      </c>
      <c r="U3829" s="188" t="e">
        <f t="shared" si="310"/>
        <v>#DIV/0!</v>
      </c>
      <c r="V3829" s="188" t="e">
        <f t="shared" si="310"/>
        <v>#DIV/0!</v>
      </c>
      <c r="W3829" s="188" t="e">
        <f t="shared" si="310"/>
        <v>#DIV/0!</v>
      </c>
      <c r="X3829" s="188" t="e">
        <f t="shared" si="310"/>
        <v>#DIV/0!</v>
      </c>
      <c r="Y3829" s="188"/>
      <c r="Z3829" s="404"/>
    </row>
    <row r="3830" spans="1:26" s="204" customFormat="1" x14ac:dyDescent="0.25">
      <c r="A3830" s="690"/>
      <c r="B3830" s="688"/>
      <c r="C3830" s="189" t="s">
        <v>445</v>
      </c>
      <c r="D3830" s="234">
        <f>D3829/'Summary (banks)'!$D$81</f>
        <v>0.78762705473749051</v>
      </c>
      <c r="E3830" s="230">
        <f>E3829/'Summary (banks)'!$E$81</f>
        <v>0.8210812388891251</v>
      </c>
      <c r="F3830" s="230" t="e">
        <f>F3829/'Summary (banks)'!$F$81</f>
        <v>#DIV/0!</v>
      </c>
      <c r="G3830" s="230" t="e">
        <f>G3829/'Summary (banks)'!$G$81</f>
        <v>#DIV/0!</v>
      </c>
      <c r="H3830" s="230" t="e">
        <f>H3829/'Summary (banks)'!$H$81</f>
        <v>#DIV/0!</v>
      </c>
      <c r="I3830" s="230">
        <f>I3829/'Summary (banks)'!$I$81</f>
        <v>0.13898883782009186</v>
      </c>
      <c r="J3830" s="230">
        <f>J3829/'Summary (banks)'!$J$81</f>
        <v>1.5138396114319068</v>
      </c>
      <c r="K3830" s="230" t="e">
        <f>K3829/'Summary (banks)'!$K$81</f>
        <v>#DIV/0!</v>
      </c>
      <c r="L3830" s="230" t="e">
        <f>L3829/'Summary (banks)'!$L$81</f>
        <v>#DIV/0!</v>
      </c>
      <c r="M3830" s="230">
        <f>M3829/'Summary (banks)'!$M$81</f>
        <v>0.58790555752374207</v>
      </c>
      <c r="N3830" s="230" t="e">
        <f>N3829/'Summary (banks)'!$N$81</f>
        <v>#DIV/0!</v>
      </c>
      <c r="O3830" s="230">
        <f>O3829/'Summary (banks)'!$O$81</f>
        <v>-1.7590514466656226</v>
      </c>
      <c r="P3830" s="230" t="e">
        <f>P3829/'Summary (banks)'!$P$81</f>
        <v>#DIV/0!</v>
      </c>
      <c r="Q3830" s="230" t="e">
        <f>Q3829/'Summary (banks)'!$Q$81</f>
        <v>#DIV/0!</v>
      </c>
      <c r="R3830" s="230" t="e">
        <f>R3829/'Summary (banks)'!$R$81</f>
        <v>#DIV/0!</v>
      </c>
      <c r="S3830" s="230" t="e">
        <f>S3829/'Summary (banks)'!$S$81</f>
        <v>#DIV/0!</v>
      </c>
      <c r="T3830" s="230" t="e">
        <f>T3829/'Summary (banks)'!$T$81</f>
        <v>#DIV/0!</v>
      </c>
      <c r="U3830" s="230" t="e">
        <f>U3829/'Summary (banks)'!$U$81</f>
        <v>#DIV/0!</v>
      </c>
      <c r="V3830" s="230" t="e">
        <f>V3829/'Summary (banks)'!$V$81</f>
        <v>#DIV/0!</v>
      </c>
      <c r="W3830" s="230" t="e">
        <f>W3829/'Summary (banks)'!$W$81</f>
        <v>#DIV/0!</v>
      </c>
      <c r="X3830" s="230" t="e">
        <f>X3829/'Summary (banks)'!$X$81</f>
        <v>#DIV/0!</v>
      </c>
      <c r="Z3830" s="397"/>
    </row>
    <row r="3831" spans="1:26" s="364" customFormat="1" x14ac:dyDescent="0.25">
      <c r="A3831" s="690"/>
      <c r="B3831" s="688"/>
      <c r="C3831" s="359" t="s">
        <v>446</v>
      </c>
      <c r="D3831" s="363">
        <f>D3829/'Summary (banks)'!$D$84</f>
        <v>0.6133607677205013</v>
      </c>
      <c r="E3831" s="264">
        <f>E3829/'Summary (banks)'!$E$84</f>
        <v>0.66111845010583381</v>
      </c>
      <c r="F3831" s="264" t="e">
        <f>F3829/'Summary (banks)'!$F$84</f>
        <v>#DIV/0!</v>
      </c>
      <c r="G3831" s="264" t="e">
        <f>G3829/'Summary (banks)'!$G$84</f>
        <v>#DIV/0!</v>
      </c>
      <c r="H3831" s="264" t="e">
        <f>H3829/'Summary (banks)'!$H$84</f>
        <v>#DIV/0!</v>
      </c>
      <c r="I3831" s="264">
        <f>I3829/'Summary (banks)'!$I$84</f>
        <v>-0.68153907496012878</v>
      </c>
      <c r="J3831" s="264">
        <f>J3829/'Summary (banks)'!$J$84</f>
        <v>1.296237041661789</v>
      </c>
      <c r="K3831" s="264" t="e">
        <f>K3829/'Summary (banks)'!$K$84</f>
        <v>#DIV/0!</v>
      </c>
      <c r="L3831" s="264" t="e">
        <f>L3829/'Summary (banks)'!$L$84</f>
        <v>#DIV/0!</v>
      </c>
      <c r="M3831" s="264">
        <f>M3829/'Summary (banks)'!$M$84</f>
        <v>0.25466781746075101</v>
      </c>
      <c r="N3831" s="264" t="e">
        <f>N3829/'Summary (banks)'!$N$84</f>
        <v>#DIV/0!</v>
      </c>
      <c r="O3831" s="264">
        <f>O3829/'Summary (banks)'!$O$84</f>
        <v>-6.4086146008220917</v>
      </c>
      <c r="P3831" s="264" t="e">
        <f>P3829/'Summary (banks)'!$P$84</f>
        <v>#DIV/0!</v>
      </c>
      <c r="Q3831" s="264" t="e">
        <f>Q3829/'Summary (banks)'!$Q$84</f>
        <v>#DIV/0!</v>
      </c>
      <c r="R3831" s="264" t="e">
        <f>R3829/'Summary (banks)'!$R$84</f>
        <v>#DIV/0!</v>
      </c>
      <c r="S3831" s="264" t="e">
        <f>S3829/'Summary (banks)'!$S$84</f>
        <v>#DIV/0!</v>
      </c>
      <c r="T3831" s="264" t="e">
        <f>T3829/'Summary (banks)'!$T$84</f>
        <v>#DIV/0!</v>
      </c>
      <c r="U3831" s="264" t="e">
        <f>U3829/'Summary (banks)'!$U$84</f>
        <v>#DIV/0!</v>
      </c>
      <c r="V3831" s="264" t="e">
        <f>V3829/'Summary (banks)'!$V$84</f>
        <v>#DIV/0!</v>
      </c>
      <c r="W3831" s="264" t="e">
        <f>W3829/'Summary (banks)'!$W$84</f>
        <v>#DIV/0!</v>
      </c>
      <c r="X3831" s="264" t="e">
        <f>X3829/'Summary (banks)'!$X$84</f>
        <v>#DIV/0!</v>
      </c>
      <c r="Y3831" s="360"/>
      <c r="Z3831" s="397"/>
    </row>
    <row r="3832" spans="1:26" s="204" customFormat="1" ht="15.75" thickBot="1" x14ac:dyDescent="0.3">
      <c r="A3832" s="690"/>
      <c r="B3832" s="688"/>
      <c r="C3832" s="372" t="s">
        <v>447</v>
      </c>
      <c r="D3832" s="234">
        <f>D3829/'Summary (banks)'!$D$92</f>
        <v>0.84793863875693798</v>
      </c>
      <c r="E3832" s="230">
        <f>E3829/'Summary (banks)'!$E$86</f>
        <v>0.21981627820202657</v>
      </c>
      <c r="F3832" s="230" t="e">
        <f>F3829/'Summary (banks)'!$F$86</f>
        <v>#DIV/0!</v>
      </c>
      <c r="G3832" s="230" t="e">
        <f>G3829/'Summary (banks)'!$G$86</f>
        <v>#DIV/0!</v>
      </c>
      <c r="H3832" s="230" t="e">
        <f>H3829/'Summary (banks)'!$H$86</f>
        <v>#DIV/0!</v>
      </c>
      <c r="I3832" s="230">
        <f>I3829/'Summary (banks)'!$I$86</f>
        <v>-3.3844108359647664E-2</v>
      </c>
      <c r="J3832" s="230">
        <f>J3829/'Summary (banks)'!$J$86</f>
        <v>0.72652026590103713</v>
      </c>
      <c r="K3832" s="230" t="e">
        <f>K3829/'Summary (banks)'!$K$86</f>
        <v>#DIV/0!</v>
      </c>
      <c r="L3832" s="230" t="e">
        <f>L3829/'Summary (banks)'!$L$86</f>
        <v>#DIV/0!</v>
      </c>
      <c r="M3832" s="230">
        <f>M3829/'Summary (banks)'!$M$86</f>
        <v>0.29213686016069335</v>
      </c>
      <c r="N3832" s="230" t="e">
        <f>N3829/'Summary (banks)'!$N$86</f>
        <v>#DIV/0!</v>
      </c>
      <c r="O3832" s="230">
        <f>O3829/'Summary (banks)'!$O$86</f>
        <v>0.32696935665008825</v>
      </c>
      <c r="P3832" s="230" t="e">
        <f>P3829/'Summary (banks)'!$P$86</f>
        <v>#DIV/0!</v>
      </c>
      <c r="Q3832" s="230" t="e">
        <f>Q3829/'Summary (banks)'!$Q$86</f>
        <v>#DIV/0!</v>
      </c>
      <c r="R3832" s="230" t="e">
        <f>R3829/'Summary (banks)'!$R$86</f>
        <v>#DIV/0!</v>
      </c>
      <c r="S3832" s="230" t="e">
        <f>S3829/'Summary (banks)'!$S$86</f>
        <v>#DIV/0!</v>
      </c>
      <c r="T3832" s="230" t="e">
        <f>T3829/'Summary (banks)'!$T$86</f>
        <v>#DIV/0!</v>
      </c>
      <c r="U3832" s="230" t="e">
        <f>U3829/'Summary (banks)'!$U$86</f>
        <v>#DIV/0!</v>
      </c>
      <c r="V3832" s="230" t="e">
        <f>V3829/'Summary (banks)'!$V$86</f>
        <v>#DIV/0!</v>
      </c>
      <c r="W3832" s="230" t="e">
        <f>W3829/'Summary (banks)'!$W$86</f>
        <v>#DIV/0!</v>
      </c>
      <c r="X3832" s="230" t="e">
        <f>X3829/'Summary (banks)'!$X$86</f>
        <v>#DIV/0!</v>
      </c>
      <c r="Z3832" s="397"/>
    </row>
    <row r="3833" spans="1:26" s="230" customFormat="1" ht="15.75" thickBot="1" x14ac:dyDescent="0.3">
      <c r="A3833" s="690"/>
      <c r="B3833" s="688"/>
      <c r="C3833" s="201" t="s">
        <v>498</v>
      </c>
      <c r="D3833" s="201">
        <f t="shared" ref="D3833:X3833" si="311">D3816/D3813</f>
        <v>0.34667150964207527</v>
      </c>
      <c r="E3833" s="201">
        <f t="shared" si="311"/>
        <v>0.48214285714285721</v>
      </c>
      <c r="F3833" s="201" t="e">
        <f t="shared" si="311"/>
        <v>#DIV/0!</v>
      </c>
      <c r="G3833" s="201" t="e">
        <f t="shared" si="311"/>
        <v>#DIV/0!</v>
      </c>
      <c r="H3833" s="201" t="e">
        <f t="shared" si="311"/>
        <v>#DIV/0!</v>
      </c>
      <c r="I3833" s="201">
        <f t="shared" si="311"/>
        <v>-3.0769230769230767E-2</v>
      </c>
      <c r="J3833" s="201">
        <f t="shared" si="311"/>
        <v>0.30769230769230771</v>
      </c>
      <c r="K3833" s="201" t="e">
        <f t="shared" si="311"/>
        <v>#DIV/0!</v>
      </c>
      <c r="L3833" s="201" t="e">
        <f t="shared" si="311"/>
        <v>#DIV/0!</v>
      </c>
      <c r="M3833" s="201">
        <f t="shared" si="311"/>
        <v>1</v>
      </c>
      <c r="N3833" s="201" t="e">
        <f t="shared" si="311"/>
        <v>#DIV/0!</v>
      </c>
      <c r="O3833" s="201">
        <f t="shared" si="311"/>
        <v>0.4</v>
      </c>
      <c r="P3833" s="201" t="e">
        <f t="shared" si="311"/>
        <v>#DIV/0!</v>
      </c>
      <c r="Q3833" s="201" t="e">
        <f t="shared" si="311"/>
        <v>#DIV/0!</v>
      </c>
      <c r="R3833" s="201" t="e">
        <f t="shared" si="311"/>
        <v>#DIV/0!</v>
      </c>
      <c r="S3833" s="201" t="e">
        <f t="shared" si="311"/>
        <v>#DIV/0!</v>
      </c>
      <c r="T3833" s="201" t="e">
        <f t="shared" si="311"/>
        <v>#DIV/0!</v>
      </c>
      <c r="U3833" s="201" t="e">
        <f t="shared" si="311"/>
        <v>#DIV/0!</v>
      </c>
      <c r="V3833" s="201" t="e">
        <f t="shared" si="311"/>
        <v>#DIV/0!</v>
      </c>
      <c r="W3833" s="201" t="e">
        <f t="shared" si="311"/>
        <v>#DIV/0!</v>
      </c>
      <c r="X3833" s="201" t="e">
        <f t="shared" si="311"/>
        <v>#DIV/0!</v>
      </c>
      <c r="Y3833" s="201"/>
      <c r="Z3833" s="407"/>
    </row>
    <row r="3834" spans="1:26" s="230" customFormat="1" x14ac:dyDescent="0.25">
      <c r="A3834" s="690"/>
      <c r="B3834" s="688"/>
      <c r="C3834" s="382" t="s">
        <v>445</v>
      </c>
      <c r="D3834" s="230">
        <f>D3833/'Summary (banks)'!$D$94</f>
        <v>1.7951561013015906</v>
      </c>
      <c r="E3834" s="230">
        <f>E3833/'Summary (banks)'!$E$94</f>
        <v>1.5281784521727282</v>
      </c>
      <c r="F3834" s="230" t="e">
        <f>F3833/'Summary (banks)'!$F$94</f>
        <v>#DIV/0!</v>
      </c>
      <c r="G3834" s="230" t="e">
        <f>G3833/'Summary (banks)'!$G$94</f>
        <v>#DIV/0!</v>
      </c>
      <c r="H3834" s="230" t="e">
        <f>H3833/'Summary (banks)'!$H$94</f>
        <v>#DIV/0!</v>
      </c>
      <c r="I3834" s="230">
        <f>I3833/'Summary (banks)'!$I$94</f>
        <v>0.30888428708520616</v>
      </c>
      <c r="J3834" s="230">
        <f>J3833/'Summary (banks)'!$J$94</f>
        <v>1.349508918048244</v>
      </c>
      <c r="K3834" s="230" t="e">
        <f>K3833/'Summary (banks)'!$K$94</f>
        <v>#DIV/0!</v>
      </c>
      <c r="L3834" s="230" t="e">
        <f>L3833/'Summary (banks)'!$L$94</f>
        <v>#DIV/0!</v>
      </c>
      <c r="M3834" s="230">
        <f>M3833/'Summary (banks)'!$M$94</f>
        <v>3.6135675348273772</v>
      </c>
      <c r="N3834" s="230" t="e">
        <f>N3833/'Summary (banks)'!$N$94</f>
        <v>#DIV/0!</v>
      </c>
      <c r="O3834" s="230">
        <f>O3833/'Summary (banks)'!$O$94</f>
        <v>-2.7752701080432178</v>
      </c>
      <c r="P3834" s="230" t="e">
        <f>P3833/'Summary (banks)'!$P$94</f>
        <v>#DIV/0!</v>
      </c>
      <c r="Q3834" s="230" t="e">
        <f>Q3833/'Summary (banks)'!$Q$94</f>
        <v>#DIV/0!</v>
      </c>
      <c r="R3834" s="230" t="e">
        <f>R3833/'Summary (banks)'!$R$94</f>
        <v>#DIV/0!</v>
      </c>
      <c r="S3834" s="230" t="e">
        <f>S3833/'Summary (banks)'!$S$94</f>
        <v>#DIV/0!</v>
      </c>
      <c r="T3834" s="230" t="e">
        <f>T3833/'Summary (banks)'!$T$94</f>
        <v>#DIV/0!</v>
      </c>
      <c r="U3834" s="230" t="e">
        <f>U3833/'Summary (banks)'!$U$94</f>
        <v>#DIV/0!</v>
      </c>
      <c r="V3834" s="230" t="e">
        <f>V3833/'Summary (banks)'!$V$94</f>
        <v>#DIV/0!</v>
      </c>
      <c r="W3834" s="230" t="e">
        <f>W3833/'Summary (banks)'!$W$94</f>
        <v>#DIV/0!</v>
      </c>
      <c r="X3834" s="230" t="e">
        <f>X3833/'Summary (banks)'!$X$94</f>
        <v>#DIV/0!</v>
      </c>
      <c r="Z3834" s="399"/>
    </row>
    <row r="3835" spans="1:26" s="386" customFormat="1" x14ac:dyDescent="0.25">
      <c r="A3835" s="690"/>
      <c r="B3835" s="688"/>
      <c r="C3835" s="383" t="s">
        <v>446</v>
      </c>
      <c r="D3835" s="264">
        <f>D3833/'Summary (banks)'!$D$97</f>
        <v>1.3130152535152582</v>
      </c>
      <c r="E3835" s="264">
        <f>E3833/'Summary (banks)'!$E$97</f>
        <v>1.1112398748159058</v>
      </c>
      <c r="F3835" s="264" t="e">
        <f>F3833/'Summary (banks)'!$F$97</f>
        <v>#DIV/0!</v>
      </c>
      <c r="G3835" s="264" t="e">
        <f>G3833/'Summary (banks)'!$G$97</f>
        <v>#DIV/0!</v>
      </c>
      <c r="H3835" s="264" t="e">
        <f>H3833/'Summary (banks)'!$H$97</f>
        <v>#DIV/0!</v>
      </c>
      <c r="I3835" s="264">
        <f>I3833/'Summary (banks)'!$I$97</f>
        <v>-1.2402834008097188</v>
      </c>
      <c r="J3835" s="264">
        <f>J3833/'Summary (banks)'!$J$97</f>
        <v>1.1230278962592537</v>
      </c>
      <c r="K3835" s="264" t="e">
        <f>K3833/'Summary (banks)'!$K$97</f>
        <v>#DIV/0!</v>
      </c>
      <c r="L3835" s="264" t="e">
        <f>L3833/'Summary (banks)'!$L$97</f>
        <v>#DIV/0!</v>
      </c>
      <c r="M3835" s="264">
        <f>M3833/'Summary (banks)'!$M$97</f>
        <v>2.7481181239143027</v>
      </c>
      <c r="N3835" s="264" t="e">
        <f>N3833/'Summary (banks)'!$N$97</f>
        <v>#DIV/0!</v>
      </c>
      <c r="O3835" s="264">
        <f>O3833/'Summary (banks)'!$O$97</f>
        <v>-12.871904127829561</v>
      </c>
      <c r="P3835" s="264" t="e">
        <f>P3833/'Summary (banks)'!$P$97</f>
        <v>#DIV/0!</v>
      </c>
      <c r="Q3835" s="264" t="e">
        <f>Q3833/'Summary (banks)'!$Q$97</f>
        <v>#DIV/0!</v>
      </c>
      <c r="R3835" s="264" t="e">
        <f>R3833/'Summary (banks)'!$R$97</f>
        <v>#DIV/0!</v>
      </c>
      <c r="S3835" s="264" t="e">
        <f>S3833/'Summary (banks)'!$S$97</f>
        <v>#DIV/0!</v>
      </c>
      <c r="T3835" s="264" t="e">
        <f>T3833/'Summary (banks)'!$T$97</f>
        <v>#DIV/0!</v>
      </c>
      <c r="U3835" s="264" t="e">
        <f>U3833/'Summary (banks)'!$U$97</f>
        <v>#DIV/0!</v>
      </c>
      <c r="V3835" s="264" t="e">
        <f>V3833/'Summary (banks)'!$V$97</f>
        <v>#DIV/0!</v>
      </c>
      <c r="W3835" s="264" t="e">
        <f>W3833/'Summary (banks)'!$W$97</f>
        <v>#DIV/0!</v>
      </c>
      <c r="X3835" s="264" t="e">
        <f>X3833/'Summary (banks)'!$X$97</f>
        <v>#DIV/0!</v>
      </c>
      <c r="Y3835" s="264"/>
      <c r="Z3835" s="399"/>
    </row>
    <row r="3836" spans="1:26" s="230" customFormat="1" x14ac:dyDescent="0.25">
      <c r="A3836" s="690"/>
      <c r="B3836" s="688"/>
      <c r="C3836" s="385" t="s">
        <v>447</v>
      </c>
      <c r="D3836" s="230">
        <f>D3833/'Summary (banks)'!$D$105</f>
        <v>1.5979533519655778</v>
      </c>
      <c r="E3836" s="230">
        <f>E3833/'Summary (banks)'!$E$99</f>
        <v>0.8591537816691508</v>
      </c>
      <c r="F3836" s="230" t="e">
        <f>F3833/'Summary (banks)'!$F$99</f>
        <v>#DIV/0!</v>
      </c>
      <c r="G3836" s="230" t="e">
        <f>G3833/'Summary (banks)'!$G$99</f>
        <v>#DIV/0!</v>
      </c>
      <c r="H3836" s="230" t="e">
        <f>H3833/'Summary (banks)'!$H$99</f>
        <v>#DIV/0!</v>
      </c>
      <c r="I3836" s="230">
        <f>I3833/'Summary (banks)'!$I$99</f>
        <v>-0.16624947264801013</v>
      </c>
      <c r="J3836" s="230">
        <f>J3833/'Summary (banks)'!$J$99</f>
        <v>0.84732377888271426</v>
      </c>
      <c r="K3836" s="230" t="e">
        <f>K3833/'Summary (banks)'!$K$99</f>
        <v>#DIV/0!</v>
      </c>
      <c r="L3836" s="230" t="e">
        <f>L3833/'Summary (banks)'!$L$99</f>
        <v>#DIV/0!</v>
      </c>
      <c r="M3836" s="230">
        <f>M3833/'Summary (banks)'!$M$99</f>
        <v>2.6459330143540671</v>
      </c>
      <c r="N3836" s="230" t="e">
        <f>N3833/'Summary (banks)'!$N$99</f>
        <v>#DIV/0!</v>
      </c>
      <c r="O3836" s="230">
        <f>O3833/'Summary (banks)'!$O$99</f>
        <v>1.0199261992619926</v>
      </c>
      <c r="P3836" s="230" t="e">
        <f>P3833/'Summary (banks)'!$P$99</f>
        <v>#DIV/0!</v>
      </c>
      <c r="Q3836" s="230" t="e">
        <f>Q3833/'Summary (banks)'!$Q$99</f>
        <v>#DIV/0!</v>
      </c>
      <c r="R3836" s="230" t="e">
        <f>R3833/'Summary (banks)'!$R$99</f>
        <v>#DIV/0!</v>
      </c>
      <c r="S3836" s="230" t="e">
        <f>S3833/'Summary (banks)'!$S$99</f>
        <v>#DIV/0!</v>
      </c>
      <c r="T3836" s="230" t="e">
        <f>T3833/'Summary (banks)'!$T$99</f>
        <v>#DIV/0!</v>
      </c>
      <c r="U3836" s="230" t="e">
        <f>U3833/'Summary (banks)'!$U$99</f>
        <v>#DIV/0!</v>
      </c>
      <c r="V3836" s="230" t="e">
        <f>V3833/'Summary (banks)'!$V$99</f>
        <v>#DIV/0!</v>
      </c>
      <c r="W3836" s="230" t="e">
        <f>W3833/'Summary (banks)'!$W$99</f>
        <v>#DIV/0!</v>
      </c>
      <c r="X3836" s="230" t="e">
        <f>X3833/'Summary (banks)'!$X$99</f>
        <v>#DIV/0!</v>
      </c>
      <c r="Z3836" s="399"/>
    </row>
    <row r="3839" spans="1:26" ht="15.75" thickBot="1" x14ac:dyDescent="0.3"/>
    <row r="3840" spans="1:26" s="204" customFormat="1" ht="15.75" thickBot="1" x14ac:dyDescent="0.3">
      <c r="A3840" s="689" t="s">
        <v>195</v>
      </c>
      <c r="B3840" s="684" t="s">
        <v>331</v>
      </c>
      <c r="C3840" s="188" t="s">
        <v>2</v>
      </c>
      <c r="D3840" s="203">
        <f>SUM(E3840:X3840)</f>
        <v>174.74444799999998</v>
      </c>
      <c r="E3840" s="203"/>
      <c r="F3840" s="203">
        <f>Barclays!D42</f>
        <v>88.190848000000003</v>
      </c>
      <c r="G3840" s="203"/>
      <c r="H3840" s="203"/>
      <c r="I3840" s="203">
        <f>'Standard Chartered'!C66</f>
        <v>86.553599999999989</v>
      </c>
      <c r="J3840" s="188"/>
      <c r="K3840" s="188"/>
      <c r="L3840" s="188"/>
      <c r="M3840" s="188"/>
      <c r="N3840" s="188"/>
      <c r="O3840" s="188"/>
      <c r="P3840" s="188"/>
      <c r="Q3840" s="188"/>
      <c r="R3840" s="188"/>
      <c r="S3840" s="188"/>
      <c r="T3840" s="188"/>
      <c r="U3840" s="188"/>
      <c r="V3840" s="188"/>
      <c r="W3840" s="188"/>
      <c r="X3840" s="188"/>
      <c r="Y3840" s="188"/>
      <c r="Z3840" s="404"/>
    </row>
    <row r="3841" spans="1:26" s="23" customFormat="1" x14ac:dyDescent="0.25">
      <c r="A3841" s="690"/>
      <c r="B3841" s="685"/>
      <c r="C3841" s="189" t="s">
        <v>333</v>
      </c>
      <c r="D3841" s="230">
        <f>D3840/'Summary (banks)'!$D$3</f>
        <v>3.5778417198414068E-4</v>
      </c>
      <c r="E3841" s="230">
        <f>E3840/'Summary (banks)'!$E$3</f>
        <v>0</v>
      </c>
      <c r="F3841" s="230">
        <f>F3840/'Summary (banks)'!$F$3</f>
        <v>2.1830337346931813E-3</v>
      </c>
      <c r="G3841" s="230">
        <f>G3840/'Summary (banks)'!$G$3</f>
        <v>0</v>
      </c>
      <c r="H3841" s="230">
        <f>H3840/'Summary (banks)'!$H$3</f>
        <v>0</v>
      </c>
      <c r="I3841" s="230">
        <f>I3840/'Summary (banks)'!$I$3</f>
        <v>6.2790241349990183E-3</v>
      </c>
      <c r="J3841" s="230">
        <f>J3840/'Summary (banks)'!$J$3</f>
        <v>0</v>
      </c>
      <c r="K3841" s="230">
        <f>K3840/'Summary (banks)'!$K$3</f>
        <v>0</v>
      </c>
      <c r="L3841" s="230">
        <f>L3840/'Summary (banks)'!$L$3</f>
        <v>0</v>
      </c>
      <c r="M3841" s="230">
        <f>M3840/'Summary (banks)'!$M$3</f>
        <v>0</v>
      </c>
      <c r="N3841" s="230">
        <f>N3840/'Summary (banks)'!$N$3</f>
        <v>0</v>
      </c>
      <c r="O3841" s="230">
        <f>O3840/'Summary (banks)'!$O$3</f>
        <v>0</v>
      </c>
      <c r="P3841" s="230">
        <f>P3840/'Summary (banks)'!$P$3</f>
        <v>0</v>
      </c>
      <c r="Q3841" s="230">
        <f>Q3840/'Summary (banks)'!$Q$3</f>
        <v>0</v>
      </c>
      <c r="R3841" s="230">
        <f>R3840/'Summary (banks)'!$R$3</f>
        <v>0</v>
      </c>
      <c r="S3841" s="230">
        <f>S3840/'Summary (banks)'!$S$3</f>
        <v>0</v>
      </c>
      <c r="T3841" s="230">
        <f>T3840/'Summary (banks)'!$T$3</f>
        <v>0</v>
      </c>
      <c r="U3841" s="230">
        <f>U3840/'Summary (banks)'!$U$3</f>
        <v>0</v>
      </c>
      <c r="V3841" s="230">
        <f>V3840/'Summary (banks)'!$V$3</f>
        <v>0</v>
      </c>
      <c r="W3841" s="230">
        <f>W3840/'Summary (banks)'!$W$3</f>
        <v>0</v>
      </c>
      <c r="X3841" s="230">
        <f>X3840/'Summary (banks)'!$X$3</f>
        <v>0</v>
      </c>
      <c r="Y3841" s="204"/>
      <c r="Z3841" s="397"/>
    </row>
    <row r="3842" spans="1:26" s="360" customFormat="1" ht="15.75" thickBot="1" x14ac:dyDescent="0.3">
      <c r="A3842" s="690"/>
      <c r="B3842" s="685"/>
      <c r="C3842" s="359" t="s">
        <v>334</v>
      </c>
      <c r="D3842" s="264">
        <f>D3840/'Summary (banks)'!$D$7</f>
        <v>6.8163933211499821E-4</v>
      </c>
      <c r="E3842" s="264">
        <f>E3840/'Summary (banks)'!$E$7</f>
        <v>0</v>
      </c>
      <c r="F3842" s="264">
        <f>F3840/'Summary (banks)'!$F$7</f>
        <v>4.5675135598058809E-3</v>
      </c>
      <c r="G3842" s="264">
        <f>G3840/'Summary (banks)'!$G$7</f>
        <v>0</v>
      </c>
      <c r="H3842" s="264">
        <f>H3840/'Summary (banks)'!$H$7</f>
        <v>0</v>
      </c>
      <c r="I3842" s="264">
        <f>I3840/'Summary (banks)'!$I$7</f>
        <v>7.8341765953974206E-3</v>
      </c>
      <c r="J3842" s="264">
        <f>J3840/'Summary (banks)'!$J$7</f>
        <v>0</v>
      </c>
      <c r="K3842" s="264">
        <f>K3840/'Summary (banks)'!$K$7</f>
        <v>0</v>
      </c>
      <c r="L3842" s="264">
        <f>L3840/'Summary (banks)'!$L$7</f>
        <v>0</v>
      </c>
      <c r="M3842" s="264">
        <f>M3840/'Summary (banks)'!$M$7</f>
        <v>0</v>
      </c>
      <c r="N3842" s="264">
        <f>N3840/'Summary (banks)'!$N$7</f>
        <v>0</v>
      </c>
      <c r="O3842" s="264">
        <f>O3840/'Summary (banks)'!$O$7</f>
        <v>0</v>
      </c>
      <c r="P3842" s="264">
        <f>P3840/'Summary (banks)'!$P$7</f>
        <v>0</v>
      </c>
      <c r="Q3842" s="264">
        <f>Q3840/'Summary (banks)'!$Q$7</f>
        <v>0</v>
      </c>
      <c r="R3842" s="264">
        <f>R3840/'Summary (banks)'!$R$7</f>
        <v>0</v>
      </c>
      <c r="S3842" s="264">
        <f>S3840/'Summary (banks)'!$S$7</f>
        <v>0</v>
      </c>
      <c r="T3842" s="264">
        <f>T3840/'Summary (banks)'!$T$7</f>
        <v>0</v>
      </c>
      <c r="U3842" s="264">
        <f>U3840/'Summary (banks)'!$U$7</f>
        <v>0</v>
      </c>
      <c r="V3842" s="264">
        <f>V3840/'Summary (banks)'!$V$7</f>
        <v>0</v>
      </c>
      <c r="W3842" s="264">
        <f>W3840/'Summary (banks)'!$W$7</f>
        <v>0</v>
      </c>
      <c r="X3842" s="264">
        <f>X3840/'Summary (banks)'!$X$7</f>
        <v>0</v>
      </c>
      <c r="Z3842" s="397"/>
    </row>
    <row r="3843" spans="1:26" s="204" customFormat="1" ht="15.75" thickBot="1" x14ac:dyDescent="0.3">
      <c r="A3843" s="690"/>
      <c r="B3843" s="685"/>
      <c r="C3843" s="188" t="s">
        <v>6</v>
      </c>
      <c r="D3843" s="203">
        <f>SUM(E3843:X3843)</f>
        <v>61.446385999999997</v>
      </c>
      <c r="E3843" s="203"/>
      <c r="F3843" s="203">
        <f>Barclays!F42</f>
        <v>31.693586</v>
      </c>
      <c r="G3843" s="203"/>
      <c r="H3843" s="203"/>
      <c r="I3843" s="203">
        <f>'Standard Chartered'!E66</f>
        <v>29.752799999999997</v>
      </c>
      <c r="J3843" s="188"/>
      <c r="K3843" s="188"/>
      <c r="L3843" s="188"/>
      <c r="M3843" s="188"/>
      <c r="N3843" s="188"/>
      <c r="O3843" s="188"/>
      <c r="P3843" s="188"/>
      <c r="Q3843" s="188"/>
      <c r="R3843" s="188"/>
      <c r="S3843" s="188"/>
      <c r="T3843" s="188"/>
      <c r="U3843" s="188"/>
      <c r="V3843" s="188"/>
      <c r="W3843" s="188"/>
      <c r="X3843" s="188"/>
      <c r="Y3843" s="188"/>
      <c r="Z3843" s="404"/>
    </row>
    <row r="3844" spans="1:26" s="23" customFormat="1" x14ac:dyDescent="0.25">
      <c r="A3844" s="690"/>
      <c r="B3844" s="685"/>
      <c r="C3844" s="189" t="s">
        <v>335</v>
      </c>
      <c r="D3844" s="230">
        <f>D3843/'Summary (banks)'!$D$29</f>
        <v>6.5147559355965465E-4</v>
      </c>
      <c r="E3844" s="230">
        <f>E3843/'Summary (banks)'!$E$29</f>
        <v>0</v>
      </c>
      <c r="F3844" s="230">
        <f>F3843/'Summary (banks)'!$F$29</f>
        <v>6.3535911602209923E-3</v>
      </c>
      <c r="G3844" s="230">
        <f>G3843/'Summary (banks)'!$G$29</f>
        <v>0</v>
      </c>
      <c r="H3844" s="230">
        <f>H3843/'Summary (banks)'!$H$29</f>
        <v>0</v>
      </c>
      <c r="I3844" s="230">
        <f>I3843/'Summary (banks)'!$I$29</f>
        <v>-2.1667760998030194E-2</v>
      </c>
      <c r="J3844" s="230">
        <f>J3843/'Summary (banks)'!$J$29</f>
        <v>0</v>
      </c>
      <c r="K3844" s="230">
        <f>K3843/'Summary (banks)'!$K$29</f>
        <v>0</v>
      </c>
      <c r="L3844" s="230">
        <f>L3843/'Summary (banks)'!$L$29</f>
        <v>0</v>
      </c>
      <c r="M3844" s="230">
        <f>M3843/'Summary (banks)'!$M$29</f>
        <v>0</v>
      </c>
      <c r="N3844" s="230">
        <f>N3843/'Summary (banks)'!$N$29</f>
        <v>0</v>
      </c>
      <c r="O3844" s="230">
        <f>O3843/'Summary (banks)'!$O$29</f>
        <v>0</v>
      </c>
      <c r="P3844" s="230">
        <f>P3843/'Summary (banks)'!$P$29</f>
        <v>0</v>
      </c>
      <c r="Q3844" s="230">
        <f>Q3843/'Summary (banks)'!$Q$29</f>
        <v>0</v>
      </c>
      <c r="R3844" s="230">
        <f>R3843/'Summary (banks)'!$R$29</f>
        <v>0</v>
      </c>
      <c r="S3844" s="230">
        <f>S3843/'Summary (banks)'!$S$29</f>
        <v>0</v>
      </c>
      <c r="T3844" s="230">
        <f>T3843/'Summary (banks)'!$T$29</f>
        <v>0</v>
      </c>
      <c r="U3844" s="230">
        <f>U3843/'Summary (banks)'!$U$29</f>
        <v>0</v>
      </c>
      <c r="V3844" s="230">
        <f>V3843/'Summary (banks)'!$V$29</f>
        <v>0</v>
      </c>
      <c r="W3844" s="230">
        <f>W3843/'Summary (banks)'!$W$29</f>
        <v>0</v>
      </c>
      <c r="X3844" s="230">
        <f>X3843/'Summary (banks)'!$X$29</f>
        <v>0</v>
      </c>
      <c r="Y3844" s="204"/>
      <c r="Z3844" s="397"/>
    </row>
    <row r="3845" spans="1:26" s="360" customFormat="1" ht="15.75" thickBot="1" x14ac:dyDescent="0.3">
      <c r="A3845" s="690"/>
      <c r="B3845" s="685"/>
      <c r="C3845" s="359" t="s">
        <v>336</v>
      </c>
      <c r="D3845" s="264">
        <f>D3843/'Summary (banks)'!$D$33</f>
        <v>9.0781890074954485E-4</v>
      </c>
      <c r="E3845" s="264">
        <f>E3843/'Summary (banks)'!$E$33</f>
        <v>0</v>
      </c>
      <c r="F3845" s="264">
        <f>F3843/'Summary (banks)'!$F$33</f>
        <v>9.8797250859106473E-3</v>
      </c>
      <c r="G3845" s="264">
        <f>G3843/'Summary (banks)'!$G$33</f>
        <v>0</v>
      </c>
      <c r="H3845" s="264">
        <f>H3843/'Summary (banks)'!$H$33</f>
        <v>0</v>
      </c>
      <c r="I3845" s="264">
        <f>I3843/'Summary (banks)'!$I$33</f>
        <v>0.10855263157894757</v>
      </c>
      <c r="J3845" s="264">
        <f>J3843/'Summary (banks)'!$J$33</f>
        <v>0</v>
      </c>
      <c r="K3845" s="264">
        <f>K3843/'Summary (banks)'!$K$33</f>
        <v>0</v>
      </c>
      <c r="L3845" s="264">
        <f>L3843/'Summary (banks)'!$L$33</f>
        <v>0</v>
      </c>
      <c r="M3845" s="264">
        <f>M3843/'Summary (banks)'!$M$33</f>
        <v>0</v>
      </c>
      <c r="N3845" s="264">
        <f>N3843/'Summary (banks)'!$N$33</f>
        <v>0</v>
      </c>
      <c r="O3845" s="264">
        <f>O3843/'Summary (banks)'!$O$33</f>
        <v>0</v>
      </c>
      <c r="P3845" s="264">
        <f>P3843/'Summary (banks)'!$P$33</f>
        <v>0</v>
      </c>
      <c r="Q3845" s="264">
        <f>Q3843/'Summary (banks)'!$Q$33</f>
        <v>0</v>
      </c>
      <c r="R3845" s="264">
        <f>R3843/'Summary (banks)'!$R$33</f>
        <v>0</v>
      </c>
      <c r="S3845" s="264">
        <f>S3843/'Summary (banks)'!$S$33</f>
        <v>0</v>
      </c>
      <c r="T3845" s="264">
        <f>T3843/'Summary (banks)'!$T$33</f>
        <v>0</v>
      </c>
      <c r="U3845" s="264">
        <f>U3843/'Summary (banks)'!$U$33</f>
        <v>0</v>
      </c>
      <c r="V3845" s="264">
        <f>V3843/'Summary (banks)'!$V$33</f>
        <v>0</v>
      </c>
      <c r="W3845" s="264">
        <f>W3843/'Summary (banks)'!$W$33</f>
        <v>0</v>
      </c>
      <c r="X3845" s="264">
        <f>X3843/'Summary (banks)'!$X$33</f>
        <v>0</v>
      </c>
      <c r="Z3845" s="397"/>
    </row>
    <row r="3846" spans="1:26" s="204" customFormat="1" ht="15.75" thickBot="1" x14ac:dyDescent="0.3">
      <c r="A3846" s="690"/>
      <c r="B3846" s="685"/>
      <c r="C3846" s="188" t="s">
        <v>400</v>
      </c>
      <c r="D3846" s="203">
        <f>SUM(E3846:X3846)</f>
        <v>14.051546</v>
      </c>
      <c r="E3846" s="203"/>
      <c r="F3846" s="203">
        <f>Barclays!G42</f>
        <v>4.1339459999999999</v>
      </c>
      <c r="G3846" s="203"/>
      <c r="H3846" s="203"/>
      <c r="I3846" s="203">
        <f>'Standard Chartered'!F66</f>
        <v>9.9176000000000002</v>
      </c>
      <c r="J3846" s="188"/>
      <c r="K3846" s="188"/>
      <c r="L3846" s="188"/>
      <c r="M3846" s="188"/>
      <c r="N3846" s="188"/>
      <c r="O3846" s="188"/>
      <c r="P3846" s="188"/>
      <c r="Q3846" s="188"/>
      <c r="R3846" s="188"/>
      <c r="S3846" s="188"/>
      <c r="T3846" s="188"/>
      <c r="U3846" s="188"/>
      <c r="V3846" s="188"/>
      <c r="W3846" s="188"/>
      <c r="X3846" s="188"/>
      <c r="Y3846" s="188"/>
      <c r="Z3846" s="404"/>
    </row>
    <row r="3847" spans="1:26" s="23" customFormat="1" x14ac:dyDescent="0.25">
      <c r="A3847" s="690"/>
      <c r="B3847" s="685"/>
      <c r="C3847" s="189" t="s">
        <v>401</v>
      </c>
      <c r="D3847" s="230">
        <f>D3846/'Summary (banks)'!$D$42</f>
        <v>5.0368687198814124E-4</v>
      </c>
      <c r="E3847" s="230">
        <f>E3846/'Summary (banks)'!$E$42</f>
        <v>0</v>
      </c>
      <c r="F3847" s="230">
        <f>F3846/'Summary (banks)'!$F$42</f>
        <v>2.5641025641025645E-3</v>
      </c>
      <c r="G3847" s="230">
        <f>G3846/'Summary (banks)'!$G$42</f>
        <v>0</v>
      </c>
      <c r="H3847" s="230">
        <f>H3846/'Summary (banks)'!$H$42</f>
        <v>0</v>
      </c>
      <c r="I3847" s="230">
        <f>I3846/'Summary (banks)'!$I$42</f>
        <v>9.5569070373588173E-3</v>
      </c>
      <c r="J3847" s="230">
        <f>J3846/'Summary (banks)'!$J$42</f>
        <v>0</v>
      </c>
      <c r="K3847" s="230">
        <f>K3846/'Summary (banks)'!$K$42</f>
        <v>0</v>
      </c>
      <c r="L3847" s="230">
        <f>L3846/'Summary (banks)'!$L$42</f>
        <v>0</v>
      </c>
      <c r="M3847" s="230">
        <f>M3846/'Summary (banks)'!$M$42</f>
        <v>0</v>
      </c>
      <c r="N3847" s="230">
        <f>N3846/'Summary (banks)'!$N$42</f>
        <v>0</v>
      </c>
      <c r="O3847" s="230">
        <f>O3846/'Summary (banks)'!$O$42</f>
        <v>0</v>
      </c>
      <c r="P3847" s="230">
        <f>P3846/'Summary (banks)'!$P$42</f>
        <v>0</v>
      </c>
      <c r="Q3847" s="230">
        <f>Q3846/'Summary (banks)'!$Q$42</f>
        <v>0</v>
      </c>
      <c r="R3847" s="230">
        <f>R3846/'Summary (banks)'!$R$42</f>
        <v>0</v>
      </c>
      <c r="S3847" s="230">
        <f>S3846/'Summary (banks)'!$S$42</f>
        <v>0</v>
      </c>
      <c r="T3847" s="230">
        <f>T3846/'Summary (banks)'!$T$42</f>
        <v>0</v>
      </c>
      <c r="U3847" s="230">
        <f>U3846/'Summary (banks)'!$U$42</f>
        <v>0</v>
      </c>
      <c r="V3847" s="230">
        <f>V3846/'Summary (banks)'!$V$42</f>
        <v>0</v>
      </c>
      <c r="W3847" s="230">
        <f>W3846/'Summary (banks)'!$W$42</f>
        <v>0</v>
      </c>
      <c r="X3847" s="230">
        <f>X3846/'Summary (banks)'!$X$42</f>
        <v>0</v>
      </c>
      <c r="Y3847" s="204"/>
      <c r="Z3847" s="397"/>
    </row>
    <row r="3848" spans="1:26" s="360" customFormat="1" ht="15.75" thickBot="1" x14ac:dyDescent="0.3">
      <c r="A3848" s="690"/>
      <c r="B3848" s="685"/>
      <c r="C3848" s="359" t="s">
        <v>402</v>
      </c>
      <c r="D3848" s="264">
        <f>D3846/'Summary (banks)'!$D$46</f>
        <v>7.5399460756047515E-4</v>
      </c>
      <c r="E3848" s="264">
        <f>E3846/'Summary (banks)'!$E$46</f>
        <v>0</v>
      </c>
      <c r="F3848" s="264">
        <f>F3846/'Summary (banks)'!$F$46</f>
        <v>2.9673590504451044E-3</v>
      </c>
      <c r="G3848" s="264">
        <f>G3846/'Summary (banks)'!$G$46</f>
        <v>0</v>
      </c>
      <c r="H3848" s="264">
        <f>H3846/'Summary (banks)'!$H$46</f>
        <v>0</v>
      </c>
      <c r="I3848" s="264">
        <f>I3846/'Summary (banks)'!$I$46</f>
        <v>9.4339622641509448E-3</v>
      </c>
      <c r="J3848" s="264">
        <f>J3846/'Summary (banks)'!$J$46</f>
        <v>0</v>
      </c>
      <c r="K3848" s="264">
        <f>K3846/'Summary (banks)'!$K$46</f>
        <v>0</v>
      </c>
      <c r="L3848" s="264">
        <f>L3846/'Summary (banks)'!$L$46</f>
        <v>0</v>
      </c>
      <c r="M3848" s="264">
        <f>M3846/'Summary (banks)'!$M$46</f>
        <v>0</v>
      </c>
      <c r="N3848" s="264">
        <f>N3846/'Summary (banks)'!$N$46</f>
        <v>0</v>
      </c>
      <c r="O3848" s="264">
        <f>O3846/'Summary (banks)'!$O$46</f>
        <v>0</v>
      </c>
      <c r="P3848" s="264">
        <f>P3846/'Summary (banks)'!$P$46</f>
        <v>0</v>
      </c>
      <c r="Q3848" s="264">
        <f>Q3846/'Summary (banks)'!$Q$46</f>
        <v>0</v>
      </c>
      <c r="R3848" s="264">
        <f>R3846/'Summary (banks)'!$R$46</f>
        <v>0</v>
      </c>
      <c r="S3848" s="264">
        <f>S3846/'Summary (banks)'!$S$46</f>
        <v>0</v>
      </c>
      <c r="T3848" s="264">
        <f>T3846/'Summary (banks)'!$T$46</f>
        <v>0</v>
      </c>
      <c r="U3848" s="264">
        <f>U3846/'Summary (banks)'!$U$46</f>
        <v>0</v>
      </c>
      <c r="V3848" s="264">
        <f>V3846/'Summary (banks)'!$V$46</f>
        <v>0</v>
      </c>
      <c r="W3848" s="264">
        <f>W3846/'Summary (banks)'!$W$46</f>
        <v>0</v>
      </c>
      <c r="X3848" s="264">
        <f>X3846/'Summary (banks)'!$X$46</f>
        <v>0</v>
      </c>
      <c r="Z3848" s="397"/>
    </row>
    <row r="3849" spans="1:26" s="204" customFormat="1" ht="15.75" thickBot="1" x14ac:dyDescent="0.3">
      <c r="A3849" s="690"/>
      <c r="B3849" s="685"/>
      <c r="C3849" s="188" t="s">
        <v>3</v>
      </c>
      <c r="D3849" s="188">
        <f>SUM(E3849:X3849)</f>
        <v>1766</v>
      </c>
      <c r="E3849" s="188"/>
      <c r="F3849" s="188">
        <f>Barclays!E42</f>
        <v>1025</v>
      </c>
      <c r="G3849" s="188"/>
      <c r="H3849" s="188"/>
      <c r="I3849" s="188">
        <f>'Standard Chartered'!D66</f>
        <v>741</v>
      </c>
      <c r="J3849" s="188"/>
      <c r="K3849" s="188"/>
      <c r="L3849" s="188"/>
      <c r="M3849" s="188"/>
      <c r="N3849" s="188"/>
      <c r="O3849" s="188"/>
      <c r="P3849" s="188"/>
      <c r="Q3849" s="188"/>
      <c r="R3849" s="188"/>
      <c r="S3849" s="188"/>
      <c r="T3849" s="188"/>
      <c r="U3849" s="188"/>
      <c r="V3849" s="188"/>
      <c r="W3849" s="188"/>
      <c r="X3849" s="188"/>
      <c r="Y3849" s="188"/>
      <c r="Z3849" s="404"/>
    </row>
    <row r="3850" spans="1:26" s="23" customFormat="1" x14ac:dyDescent="0.25">
      <c r="A3850" s="690"/>
      <c r="B3850" s="685"/>
      <c r="C3850" s="189" t="s">
        <v>337</v>
      </c>
      <c r="D3850" s="230">
        <f>D3849/'Summary (banks)'!$D$16</f>
        <v>8.4190894988305756E-4</v>
      </c>
      <c r="E3850" s="230">
        <f>E3849/'Summary (banks)'!$E$16</f>
        <v>0</v>
      </c>
      <c r="F3850" s="230">
        <f>F3849/'Summary (banks)'!$F$16</f>
        <v>7.8304048892284192E-3</v>
      </c>
      <c r="G3850" s="230">
        <f>G3849/'Summary (banks)'!$G$16</f>
        <v>0</v>
      </c>
      <c r="H3850" s="230">
        <f>H3849/'Summary (banks)'!$H$16</f>
        <v>0</v>
      </c>
      <c r="I3850" s="230">
        <f>I3849/'Summary (banks)'!$I$16</f>
        <v>8.4862227719370575E-3</v>
      </c>
      <c r="J3850" s="230">
        <f>J3849/'Summary (banks)'!$J$16</f>
        <v>0</v>
      </c>
      <c r="K3850" s="230">
        <f>K3849/'Summary (banks)'!$K$16</f>
        <v>0</v>
      </c>
      <c r="L3850" s="230">
        <f>L3849/'Summary (banks)'!$L$16</f>
        <v>0</v>
      </c>
      <c r="M3850" s="230">
        <f>M3849/'Summary (banks)'!$M$16</f>
        <v>0</v>
      </c>
      <c r="N3850" s="230">
        <f>N3849/'Summary (banks)'!$N$16</f>
        <v>0</v>
      </c>
      <c r="O3850" s="230">
        <f>O3849/'Summary (banks)'!$O$16</f>
        <v>0</v>
      </c>
      <c r="P3850" s="230">
        <f>P3849/'Summary (banks)'!$P$16</f>
        <v>0</v>
      </c>
      <c r="Q3850" s="230">
        <f>Q3849/'Summary (banks)'!$Q$16</f>
        <v>0</v>
      </c>
      <c r="R3850" s="230">
        <f>R3849/'Summary (banks)'!$R$16</f>
        <v>0</v>
      </c>
      <c r="S3850" s="230">
        <f>S3849/'Summary (banks)'!$S$16</f>
        <v>0</v>
      </c>
      <c r="T3850" s="230">
        <f>T3849/'Summary (banks)'!$T$16</f>
        <v>0</v>
      </c>
      <c r="U3850" s="230">
        <f>U3849/'Summary (banks)'!$U$16</f>
        <v>0</v>
      </c>
      <c r="V3850" s="230">
        <f>V3849/'Summary (banks)'!$V$16</f>
        <v>0</v>
      </c>
      <c r="W3850" s="230">
        <f>W3849/'Summary (banks)'!$W$16</f>
        <v>0</v>
      </c>
      <c r="X3850" s="230">
        <f>X3849/'Summary (banks)'!$X$16</f>
        <v>0</v>
      </c>
      <c r="Y3850" s="204"/>
      <c r="Z3850" s="397"/>
    </row>
    <row r="3851" spans="1:26" s="365" customFormat="1" ht="15.75" thickBot="1" x14ac:dyDescent="0.3">
      <c r="A3851" s="690"/>
      <c r="B3851" s="685"/>
      <c r="C3851" s="359" t="s">
        <v>338</v>
      </c>
      <c r="D3851" s="264">
        <f>D3849/'Summary (banks)'!$D$20</f>
        <v>1.5065058703398338E-3</v>
      </c>
      <c r="E3851" s="264">
        <f>E3849/'Summary (banks)'!$E$20</f>
        <v>0</v>
      </c>
      <c r="F3851" s="264">
        <f>F3849/'Summary (banks)'!$F$20</f>
        <v>1.2457765137703882E-2</v>
      </c>
      <c r="G3851" s="264">
        <f>G3849/'Summary (banks)'!$G$20</f>
        <v>0</v>
      </c>
      <c r="H3851" s="264">
        <f>H3849/'Summary (banks)'!$H$20</f>
        <v>0</v>
      </c>
      <c r="I3851" s="264">
        <f>I3849/'Summary (banks)'!$I$20</f>
        <v>8.6702158778447311E-3</v>
      </c>
      <c r="J3851" s="264">
        <f>J3849/'Summary (banks)'!$J$20</f>
        <v>0</v>
      </c>
      <c r="K3851" s="264">
        <f>K3849/'Summary (banks)'!$K$20</f>
        <v>0</v>
      </c>
      <c r="L3851" s="264">
        <f>L3849/'Summary (banks)'!$L$20</f>
        <v>0</v>
      </c>
      <c r="M3851" s="264">
        <f>M3849/'Summary (banks)'!$M$20</f>
        <v>0</v>
      </c>
      <c r="N3851" s="264">
        <f>N3849/'Summary (banks)'!$N$20</f>
        <v>0</v>
      </c>
      <c r="O3851" s="264">
        <f>O3849/'Summary (banks)'!$O$20</f>
        <v>0</v>
      </c>
      <c r="P3851" s="264">
        <f>P3849/'Summary (banks)'!$P$20</f>
        <v>0</v>
      </c>
      <c r="Q3851" s="264">
        <f>Q3849/'Summary (banks)'!$Q$20</f>
        <v>0</v>
      </c>
      <c r="R3851" s="264">
        <f>R3849/'Summary (banks)'!$R$20</f>
        <v>0</v>
      </c>
      <c r="S3851" s="264">
        <f>S3849/'Summary (banks)'!$S$20</f>
        <v>0</v>
      </c>
      <c r="T3851" s="264">
        <f>T3849/'Summary (banks)'!$T$20</f>
        <v>0</v>
      </c>
      <c r="U3851" s="264">
        <f>U3849/'Summary (banks)'!$U$20</f>
        <v>0</v>
      </c>
      <c r="V3851" s="264">
        <f>V3849/'Summary (banks)'!$V$20</f>
        <v>0</v>
      </c>
      <c r="W3851" s="264">
        <f>W3849/'Summary (banks)'!$W$20</f>
        <v>0</v>
      </c>
      <c r="X3851" s="264">
        <f>X3849/'Summary (banks)'!$X$20</f>
        <v>0</v>
      </c>
      <c r="Y3851" s="360"/>
      <c r="Z3851" s="397"/>
    </row>
    <row r="3852" spans="1:26" s="230" customFormat="1" ht="15" customHeight="1" thickTop="1" thickBot="1" x14ac:dyDescent="0.3">
      <c r="A3852" s="690"/>
      <c r="B3852" s="685"/>
      <c r="C3852" s="190" t="s">
        <v>405</v>
      </c>
      <c r="D3852" s="188"/>
      <c r="E3852" s="190"/>
      <c r="F3852" s="190"/>
      <c r="G3852" s="190"/>
      <c r="H3852" s="188"/>
      <c r="I3852" s="188"/>
      <c r="J3852" s="190"/>
      <c r="K3852" s="190"/>
      <c r="L3852" s="190"/>
      <c r="M3852" s="190"/>
      <c r="N3852" s="190"/>
      <c r="O3852" s="190"/>
      <c r="P3852" s="188"/>
      <c r="Q3852" s="188"/>
      <c r="R3852" s="190"/>
      <c r="S3852" s="190"/>
      <c r="T3852" s="188"/>
      <c r="U3852" s="188"/>
      <c r="V3852" s="188"/>
      <c r="W3852" s="188"/>
      <c r="X3852" s="188"/>
      <c r="Y3852" s="190"/>
      <c r="Z3852" s="405"/>
    </row>
    <row r="3853" spans="1:26" s="204" customFormat="1" ht="15.75" thickBot="1" x14ac:dyDescent="0.3">
      <c r="A3853" s="690"/>
      <c r="B3853" s="686"/>
      <c r="C3853" s="191" t="s">
        <v>406</v>
      </c>
      <c r="D3853" s="192"/>
      <c r="E3853" s="192"/>
      <c r="F3853" s="192"/>
      <c r="G3853" s="192"/>
      <c r="H3853" s="192"/>
      <c r="I3853" s="192"/>
      <c r="J3853" s="192"/>
      <c r="K3853" s="192"/>
      <c r="L3853" s="192"/>
      <c r="M3853" s="192"/>
      <c r="N3853" s="192"/>
      <c r="O3853" s="192"/>
      <c r="P3853" s="192"/>
      <c r="Q3853" s="192"/>
      <c r="R3853" s="192"/>
      <c r="S3853" s="192"/>
      <c r="T3853" s="192"/>
      <c r="U3853" s="192"/>
      <c r="V3853" s="192"/>
      <c r="W3853" s="192"/>
      <c r="X3853" s="192"/>
      <c r="Y3853" s="192"/>
      <c r="Z3853" s="398"/>
    </row>
    <row r="3854" spans="1:26" s="23" customFormat="1" ht="16.5" thickTop="1" thickBot="1" x14ac:dyDescent="0.3">
      <c r="A3854" s="690"/>
      <c r="B3854" s="687" t="s">
        <v>82</v>
      </c>
      <c r="C3854" s="200" t="s">
        <v>91</v>
      </c>
      <c r="D3854" s="200">
        <f>D3846/D3843</f>
        <v>0.22867977947474405</v>
      </c>
      <c r="E3854" s="200" t="e">
        <f>E3846/E3843</f>
        <v>#DIV/0!</v>
      </c>
      <c r="F3854" s="200">
        <f t="shared" ref="F3854:X3854" si="312">F3846/F3843</f>
        <v>0.13043478260869565</v>
      </c>
      <c r="G3854" s="200" t="e">
        <f t="shared" si="312"/>
        <v>#DIV/0!</v>
      </c>
      <c r="H3854" s="200" t="e">
        <f t="shared" si="312"/>
        <v>#DIV/0!</v>
      </c>
      <c r="I3854" s="200">
        <f t="shared" si="312"/>
        <v>0.33333333333333337</v>
      </c>
      <c r="J3854" s="200" t="e">
        <f t="shared" si="312"/>
        <v>#DIV/0!</v>
      </c>
      <c r="K3854" s="200" t="e">
        <f t="shared" si="312"/>
        <v>#DIV/0!</v>
      </c>
      <c r="L3854" s="200" t="e">
        <f t="shared" si="312"/>
        <v>#DIV/0!</v>
      </c>
      <c r="M3854" s="200" t="e">
        <f t="shared" si="312"/>
        <v>#DIV/0!</v>
      </c>
      <c r="N3854" s="200" t="e">
        <f t="shared" si="312"/>
        <v>#DIV/0!</v>
      </c>
      <c r="O3854" s="200" t="e">
        <f t="shared" si="312"/>
        <v>#DIV/0!</v>
      </c>
      <c r="P3854" s="200" t="e">
        <f t="shared" si="312"/>
        <v>#DIV/0!</v>
      </c>
      <c r="Q3854" s="200" t="e">
        <f t="shared" si="312"/>
        <v>#DIV/0!</v>
      </c>
      <c r="R3854" s="200" t="e">
        <f t="shared" si="312"/>
        <v>#DIV/0!</v>
      </c>
      <c r="S3854" s="200" t="e">
        <f t="shared" si="312"/>
        <v>#DIV/0!</v>
      </c>
      <c r="T3854" s="200" t="e">
        <f t="shared" si="312"/>
        <v>#DIV/0!</v>
      </c>
      <c r="U3854" s="200" t="e">
        <f t="shared" si="312"/>
        <v>#DIV/0!</v>
      </c>
      <c r="V3854" s="200" t="e">
        <f t="shared" si="312"/>
        <v>#DIV/0!</v>
      </c>
      <c r="W3854" s="200" t="e">
        <f t="shared" si="312"/>
        <v>#DIV/0!</v>
      </c>
      <c r="X3854" s="200" t="e">
        <f t="shared" si="312"/>
        <v>#DIV/0!</v>
      </c>
      <c r="Y3854" s="200"/>
      <c r="Z3854" s="406" t="e">
        <f>MEDIAN(E3854:X3854)</f>
        <v>#DIV/0!</v>
      </c>
    </row>
    <row r="3855" spans="1:26" s="204" customFormat="1" ht="15.75" thickBot="1" x14ac:dyDescent="0.3">
      <c r="A3855" s="690"/>
      <c r="B3855" s="688"/>
      <c r="C3855" s="193" t="s">
        <v>407</v>
      </c>
      <c r="Z3855" s="397"/>
    </row>
    <row r="3856" spans="1:26" s="204" customFormat="1" ht="15.75" thickBot="1" x14ac:dyDescent="0.3">
      <c r="A3856" s="690"/>
      <c r="B3856" s="688"/>
      <c r="C3856" s="188" t="s">
        <v>497</v>
      </c>
      <c r="D3856" s="233">
        <f t="shared" ref="D3856:X3856" si="313">D3843/D3849</f>
        <v>3.4794103057757646E-2</v>
      </c>
      <c r="E3856" s="188" t="e">
        <f t="shared" si="313"/>
        <v>#DIV/0!</v>
      </c>
      <c r="F3856" s="188">
        <f t="shared" si="313"/>
        <v>3.0920571707317074E-2</v>
      </c>
      <c r="G3856" s="188" t="e">
        <f t="shared" si="313"/>
        <v>#DIV/0!</v>
      </c>
      <c r="H3856" s="188" t="e">
        <f t="shared" si="313"/>
        <v>#DIV/0!</v>
      </c>
      <c r="I3856" s="188">
        <f t="shared" si="313"/>
        <v>4.015222672064777E-2</v>
      </c>
      <c r="J3856" s="188" t="e">
        <f t="shared" si="313"/>
        <v>#DIV/0!</v>
      </c>
      <c r="K3856" s="188" t="e">
        <f t="shared" si="313"/>
        <v>#DIV/0!</v>
      </c>
      <c r="L3856" s="188" t="e">
        <f t="shared" si="313"/>
        <v>#DIV/0!</v>
      </c>
      <c r="M3856" s="188" t="e">
        <f t="shared" si="313"/>
        <v>#DIV/0!</v>
      </c>
      <c r="N3856" s="188" t="e">
        <f t="shared" si="313"/>
        <v>#DIV/0!</v>
      </c>
      <c r="O3856" s="188" t="e">
        <f t="shared" si="313"/>
        <v>#DIV/0!</v>
      </c>
      <c r="P3856" s="188" t="e">
        <f t="shared" si="313"/>
        <v>#DIV/0!</v>
      </c>
      <c r="Q3856" s="188" t="e">
        <f t="shared" si="313"/>
        <v>#DIV/0!</v>
      </c>
      <c r="R3856" s="188" t="e">
        <f t="shared" si="313"/>
        <v>#DIV/0!</v>
      </c>
      <c r="S3856" s="188" t="e">
        <f t="shared" si="313"/>
        <v>#DIV/0!</v>
      </c>
      <c r="T3856" s="188" t="e">
        <f t="shared" si="313"/>
        <v>#DIV/0!</v>
      </c>
      <c r="U3856" s="188" t="e">
        <f t="shared" si="313"/>
        <v>#DIV/0!</v>
      </c>
      <c r="V3856" s="188" t="e">
        <f t="shared" si="313"/>
        <v>#DIV/0!</v>
      </c>
      <c r="W3856" s="188" t="e">
        <f t="shared" si="313"/>
        <v>#DIV/0!</v>
      </c>
      <c r="X3856" s="188" t="e">
        <f t="shared" si="313"/>
        <v>#DIV/0!</v>
      </c>
      <c r="Y3856" s="188"/>
      <c r="Z3856" s="404"/>
    </row>
    <row r="3857" spans="1:26" s="204" customFormat="1" x14ac:dyDescent="0.25">
      <c r="A3857" s="690"/>
      <c r="B3857" s="688"/>
      <c r="C3857" s="189" t="s">
        <v>445</v>
      </c>
      <c r="D3857" s="234">
        <f>D3856/'Summary (banks)'!$D$81</f>
        <v>0.7738076589518923</v>
      </c>
      <c r="E3857" s="230" t="e">
        <f>E3856/'Summary (banks)'!$E$81</f>
        <v>#DIV/0!</v>
      </c>
      <c r="F3857" s="230">
        <f>F3856/'Summary (banks)'!$F$81</f>
        <v>0.81140008085163706</v>
      </c>
      <c r="G3857" s="230" t="e">
        <f>G3856/'Summary (banks)'!$G$81</f>
        <v>#DIV/0!</v>
      </c>
      <c r="H3857" s="230" t="e">
        <f>H3856/'Summary (banks)'!$H$81</f>
        <v>#DIV/0!</v>
      </c>
      <c r="I3857" s="230">
        <f>I3856/'Summary (banks)'!$I$81</f>
        <v>-2.5532868486180842</v>
      </c>
      <c r="J3857" s="230" t="e">
        <f>J3856/'Summary (banks)'!$J$81</f>
        <v>#DIV/0!</v>
      </c>
      <c r="K3857" s="230" t="e">
        <f>K3856/'Summary (banks)'!$K$81</f>
        <v>#DIV/0!</v>
      </c>
      <c r="L3857" s="230" t="e">
        <f>L3856/'Summary (banks)'!$L$81</f>
        <v>#DIV/0!</v>
      </c>
      <c r="M3857" s="230" t="e">
        <f>M3856/'Summary (banks)'!$M$81</f>
        <v>#DIV/0!</v>
      </c>
      <c r="N3857" s="230" t="e">
        <f>N3856/'Summary (banks)'!$N$81</f>
        <v>#DIV/0!</v>
      </c>
      <c r="O3857" s="230" t="e">
        <f>O3856/'Summary (banks)'!$O$81</f>
        <v>#DIV/0!</v>
      </c>
      <c r="P3857" s="230" t="e">
        <f>P3856/'Summary (banks)'!$P$81</f>
        <v>#DIV/0!</v>
      </c>
      <c r="Q3857" s="230" t="e">
        <f>Q3856/'Summary (banks)'!$Q$81</f>
        <v>#DIV/0!</v>
      </c>
      <c r="R3857" s="230" t="e">
        <f>R3856/'Summary (banks)'!$R$81</f>
        <v>#DIV/0!</v>
      </c>
      <c r="S3857" s="230" t="e">
        <f>S3856/'Summary (banks)'!$S$81</f>
        <v>#DIV/0!</v>
      </c>
      <c r="T3857" s="230" t="e">
        <f>T3856/'Summary (banks)'!$T$81</f>
        <v>#DIV/0!</v>
      </c>
      <c r="U3857" s="230" t="e">
        <f>U3856/'Summary (banks)'!$U$81</f>
        <v>#DIV/0!</v>
      </c>
      <c r="V3857" s="230" t="e">
        <f>V3856/'Summary (banks)'!$V$81</f>
        <v>#DIV/0!</v>
      </c>
      <c r="W3857" s="230" t="e">
        <f>W3856/'Summary (banks)'!$W$81</f>
        <v>#DIV/0!</v>
      </c>
      <c r="X3857" s="230" t="e">
        <f>X3856/'Summary (banks)'!$X$81</f>
        <v>#DIV/0!</v>
      </c>
      <c r="Z3857" s="397"/>
    </row>
    <row r="3858" spans="1:26" s="364" customFormat="1" x14ac:dyDescent="0.25">
      <c r="A3858" s="690"/>
      <c r="B3858" s="688"/>
      <c r="C3858" s="359" t="s">
        <v>446</v>
      </c>
      <c r="D3858" s="363">
        <f>D3856/'Summary (banks)'!$D$84</f>
        <v>0.60259897994606648</v>
      </c>
      <c r="E3858" s="264" t="e">
        <f>E3856/'Summary (banks)'!$E$84</f>
        <v>#DIV/0!</v>
      </c>
      <c r="F3858" s="264">
        <f>F3856/'Summary (banks)'!$F$84</f>
        <v>0.79305758109127455</v>
      </c>
      <c r="G3858" s="264" t="e">
        <f>G3856/'Summary (banks)'!$G$84</f>
        <v>#DIV/0!</v>
      </c>
      <c r="H3858" s="264" t="e">
        <f>H3856/'Summary (banks)'!$H$84</f>
        <v>#DIV/0!</v>
      </c>
      <c r="I3858" s="264">
        <f>I3856/'Summary (banks)'!$I$84</f>
        <v>12.520176326443663</v>
      </c>
      <c r="J3858" s="264" t="e">
        <f>J3856/'Summary (banks)'!$J$84</f>
        <v>#DIV/0!</v>
      </c>
      <c r="K3858" s="264" t="e">
        <f>K3856/'Summary (banks)'!$K$84</f>
        <v>#DIV/0!</v>
      </c>
      <c r="L3858" s="264" t="e">
        <f>L3856/'Summary (banks)'!$L$84</f>
        <v>#DIV/0!</v>
      </c>
      <c r="M3858" s="264" t="e">
        <f>M3856/'Summary (banks)'!$M$84</f>
        <v>#DIV/0!</v>
      </c>
      <c r="N3858" s="264" t="e">
        <f>N3856/'Summary (banks)'!$N$84</f>
        <v>#DIV/0!</v>
      </c>
      <c r="O3858" s="264" t="e">
        <f>O3856/'Summary (banks)'!$O$84</f>
        <v>#DIV/0!</v>
      </c>
      <c r="P3858" s="264" t="e">
        <f>P3856/'Summary (banks)'!$P$84</f>
        <v>#DIV/0!</v>
      </c>
      <c r="Q3858" s="264" t="e">
        <f>Q3856/'Summary (banks)'!$Q$84</f>
        <v>#DIV/0!</v>
      </c>
      <c r="R3858" s="264" t="e">
        <f>R3856/'Summary (banks)'!$R$84</f>
        <v>#DIV/0!</v>
      </c>
      <c r="S3858" s="264" t="e">
        <f>S3856/'Summary (banks)'!$S$84</f>
        <v>#DIV/0!</v>
      </c>
      <c r="T3858" s="264" t="e">
        <f>T3856/'Summary (banks)'!$T$84</f>
        <v>#DIV/0!</v>
      </c>
      <c r="U3858" s="264" t="e">
        <f>U3856/'Summary (banks)'!$U$84</f>
        <v>#DIV/0!</v>
      </c>
      <c r="V3858" s="264" t="e">
        <f>V3856/'Summary (banks)'!$V$84</f>
        <v>#DIV/0!</v>
      </c>
      <c r="W3858" s="264" t="e">
        <f>W3856/'Summary (banks)'!$W$84</f>
        <v>#DIV/0!</v>
      </c>
      <c r="X3858" s="264" t="e">
        <f>X3856/'Summary (banks)'!$X$84</f>
        <v>#DIV/0!</v>
      </c>
      <c r="Y3858" s="360"/>
      <c r="Z3858" s="397"/>
    </row>
    <row r="3859" spans="1:26" s="204" customFormat="1" ht="15.75" thickBot="1" x14ac:dyDescent="0.3">
      <c r="A3859" s="690"/>
      <c r="B3859" s="688"/>
      <c r="C3859" s="372" t="s">
        <v>447</v>
      </c>
      <c r="D3859" s="234">
        <f>D3856/'Summary (banks)'!$D$92</f>
        <v>0.83306103954243527</v>
      </c>
      <c r="E3859" s="230" t="e">
        <f>E3856/'Summary (banks)'!$E$86</f>
        <v>#DIV/0!</v>
      </c>
      <c r="F3859" s="230">
        <f>F3856/'Summary (banks)'!$F$86</f>
        <v>0.14294746910317399</v>
      </c>
      <c r="G3859" s="230" t="e">
        <f>G3856/'Summary (banks)'!$G$86</f>
        <v>#DIV/0!</v>
      </c>
      <c r="H3859" s="230" t="e">
        <f>H3856/'Summary (banks)'!$H$86</f>
        <v>#DIV/0!</v>
      </c>
      <c r="I3859" s="230">
        <f>I3856/'Summary (banks)'!$I$86</f>
        <v>0.62173134284170561</v>
      </c>
      <c r="J3859" s="230" t="e">
        <f>J3856/'Summary (banks)'!$J$86</f>
        <v>#DIV/0!</v>
      </c>
      <c r="K3859" s="230" t="e">
        <f>K3856/'Summary (banks)'!$K$86</f>
        <v>#DIV/0!</v>
      </c>
      <c r="L3859" s="230" t="e">
        <f>L3856/'Summary (banks)'!$L$86</f>
        <v>#DIV/0!</v>
      </c>
      <c r="M3859" s="230" t="e">
        <f>M3856/'Summary (banks)'!$M$86</f>
        <v>#DIV/0!</v>
      </c>
      <c r="N3859" s="230" t="e">
        <f>N3856/'Summary (banks)'!$N$86</f>
        <v>#DIV/0!</v>
      </c>
      <c r="O3859" s="230" t="e">
        <f>O3856/'Summary (banks)'!$O$86</f>
        <v>#DIV/0!</v>
      </c>
      <c r="P3859" s="230" t="e">
        <f>P3856/'Summary (banks)'!$P$86</f>
        <v>#DIV/0!</v>
      </c>
      <c r="Q3859" s="230" t="e">
        <f>Q3856/'Summary (banks)'!$Q$86</f>
        <v>#DIV/0!</v>
      </c>
      <c r="R3859" s="230" t="e">
        <f>R3856/'Summary (banks)'!$R$86</f>
        <v>#DIV/0!</v>
      </c>
      <c r="S3859" s="230" t="e">
        <f>S3856/'Summary (banks)'!$S$86</f>
        <v>#DIV/0!</v>
      </c>
      <c r="T3859" s="230" t="e">
        <f>T3856/'Summary (banks)'!$T$86</f>
        <v>#DIV/0!</v>
      </c>
      <c r="U3859" s="230" t="e">
        <f>U3856/'Summary (banks)'!$U$86</f>
        <v>#DIV/0!</v>
      </c>
      <c r="V3859" s="230" t="e">
        <f>V3856/'Summary (banks)'!$V$86</f>
        <v>#DIV/0!</v>
      </c>
      <c r="W3859" s="230" t="e">
        <f>W3856/'Summary (banks)'!$W$86</f>
        <v>#DIV/0!</v>
      </c>
      <c r="X3859" s="230" t="e">
        <f>X3856/'Summary (banks)'!$X$86</f>
        <v>#DIV/0!</v>
      </c>
      <c r="Z3859" s="397"/>
    </row>
    <row r="3860" spans="1:26" s="230" customFormat="1" ht="15.75" thickBot="1" x14ac:dyDescent="0.3">
      <c r="A3860" s="690"/>
      <c r="B3860" s="688"/>
      <c r="C3860" s="201" t="s">
        <v>498</v>
      </c>
      <c r="D3860" s="201">
        <f t="shared" ref="D3860:X3860" si="314">D3843/D3840</f>
        <v>0.35163569831986885</v>
      </c>
      <c r="E3860" s="201" t="e">
        <f t="shared" si="314"/>
        <v>#DIV/0!</v>
      </c>
      <c r="F3860" s="201">
        <f t="shared" si="314"/>
        <v>0.359375</v>
      </c>
      <c r="G3860" s="201" t="e">
        <f t="shared" si="314"/>
        <v>#DIV/0!</v>
      </c>
      <c r="H3860" s="201" t="e">
        <f t="shared" si="314"/>
        <v>#DIV/0!</v>
      </c>
      <c r="I3860" s="201">
        <f t="shared" si="314"/>
        <v>0.34375</v>
      </c>
      <c r="J3860" s="201" t="e">
        <f t="shared" si="314"/>
        <v>#DIV/0!</v>
      </c>
      <c r="K3860" s="201" t="e">
        <f t="shared" si="314"/>
        <v>#DIV/0!</v>
      </c>
      <c r="L3860" s="201" t="e">
        <f t="shared" si="314"/>
        <v>#DIV/0!</v>
      </c>
      <c r="M3860" s="201" t="e">
        <f t="shared" si="314"/>
        <v>#DIV/0!</v>
      </c>
      <c r="N3860" s="201" t="e">
        <f t="shared" si="314"/>
        <v>#DIV/0!</v>
      </c>
      <c r="O3860" s="201" t="e">
        <f t="shared" si="314"/>
        <v>#DIV/0!</v>
      </c>
      <c r="P3860" s="201" t="e">
        <f t="shared" si="314"/>
        <v>#DIV/0!</v>
      </c>
      <c r="Q3860" s="201" t="e">
        <f t="shared" si="314"/>
        <v>#DIV/0!</v>
      </c>
      <c r="R3860" s="201" t="e">
        <f t="shared" si="314"/>
        <v>#DIV/0!</v>
      </c>
      <c r="S3860" s="201" t="e">
        <f t="shared" si="314"/>
        <v>#DIV/0!</v>
      </c>
      <c r="T3860" s="201" t="e">
        <f t="shared" si="314"/>
        <v>#DIV/0!</v>
      </c>
      <c r="U3860" s="201" t="e">
        <f t="shared" si="314"/>
        <v>#DIV/0!</v>
      </c>
      <c r="V3860" s="201" t="e">
        <f t="shared" si="314"/>
        <v>#DIV/0!</v>
      </c>
      <c r="W3860" s="201" t="e">
        <f t="shared" si="314"/>
        <v>#DIV/0!</v>
      </c>
      <c r="X3860" s="201" t="e">
        <f t="shared" si="314"/>
        <v>#DIV/0!</v>
      </c>
      <c r="Y3860" s="201"/>
      <c r="Z3860" s="407"/>
    </row>
    <row r="3861" spans="1:26" s="230" customFormat="1" x14ac:dyDescent="0.25">
      <c r="A3861" s="690"/>
      <c r="B3861" s="688"/>
      <c r="C3861" s="382" t="s">
        <v>445</v>
      </c>
      <c r="D3861" s="230">
        <f>D3860/'Summary (banks)'!$D$94</f>
        <v>1.820861973705568</v>
      </c>
      <c r="E3861" s="230" t="e">
        <f>E3860/'Summary (banks)'!$E$94</f>
        <v>#DIV/0!</v>
      </c>
      <c r="F3861" s="230">
        <f>F3860/'Summary (banks)'!$F$94</f>
        <v>2.9104411256906069</v>
      </c>
      <c r="G3861" s="230" t="e">
        <f>G3860/'Summary (banks)'!$G$94</f>
        <v>#DIV/0!</v>
      </c>
      <c r="H3861" s="230" t="e">
        <f>H3860/'Summary (banks)'!$H$94</f>
        <v>#DIV/0!</v>
      </c>
      <c r="I3861" s="230">
        <f>I3860/'Summary (banks)'!$I$94</f>
        <v>-3.4508166447800379</v>
      </c>
      <c r="J3861" s="230" t="e">
        <f>J3860/'Summary (banks)'!$J$94</f>
        <v>#DIV/0!</v>
      </c>
      <c r="K3861" s="230" t="e">
        <f>K3860/'Summary (banks)'!$K$94</f>
        <v>#DIV/0!</v>
      </c>
      <c r="L3861" s="230" t="e">
        <f>L3860/'Summary (banks)'!$L$94</f>
        <v>#DIV/0!</v>
      </c>
      <c r="M3861" s="230" t="e">
        <f>M3860/'Summary (banks)'!$M$94</f>
        <v>#DIV/0!</v>
      </c>
      <c r="N3861" s="230" t="e">
        <f>N3860/'Summary (banks)'!$N$94</f>
        <v>#DIV/0!</v>
      </c>
      <c r="O3861" s="230" t="e">
        <f>O3860/'Summary (banks)'!$O$94</f>
        <v>#DIV/0!</v>
      </c>
      <c r="P3861" s="230" t="e">
        <f>P3860/'Summary (banks)'!$P$94</f>
        <v>#DIV/0!</v>
      </c>
      <c r="Q3861" s="230" t="e">
        <f>Q3860/'Summary (banks)'!$Q$94</f>
        <v>#DIV/0!</v>
      </c>
      <c r="R3861" s="230" t="e">
        <f>R3860/'Summary (banks)'!$R$94</f>
        <v>#DIV/0!</v>
      </c>
      <c r="S3861" s="230" t="e">
        <f>S3860/'Summary (banks)'!$S$94</f>
        <v>#DIV/0!</v>
      </c>
      <c r="T3861" s="230" t="e">
        <f>T3860/'Summary (banks)'!$T$94</f>
        <v>#DIV/0!</v>
      </c>
      <c r="U3861" s="230" t="e">
        <f>U3860/'Summary (banks)'!$U$94</f>
        <v>#DIV/0!</v>
      </c>
      <c r="V3861" s="230" t="e">
        <f>V3860/'Summary (banks)'!$V$94</f>
        <v>#DIV/0!</v>
      </c>
      <c r="W3861" s="230" t="e">
        <f>W3860/'Summary (banks)'!$W$94</f>
        <v>#DIV/0!</v>
      </c>
      <c r="X3861" s="230" t="e">
        <f>X3860/'Summary (banks)'!$X$94</f>
        <v>#DIV/0!</v>
      </c>
      <c r="Z3861" s="399"/>
    </row>
    <row r="3862" spans="1:26" s="386" customFormat="1" x14ac:dyDescent="0.25">
      <c r="A3862" s="690"/>
      <c r="B3862" s="688"/>
      <c r="C3862" s="383" t="s">
        <v>446</v>
      </c>
      <c r="D3862" s="264">
        <f>D3860/'Summary (banks)'!$D$97</f>
        <v>1.3318170738955954</v>
      </c>
      <c r="E3862" s="264" t="e">
        <f>E3860/'Summary (banks)'!$E$97</f>
        <v>#DIV/0!</v>
      </c>
      <c r="F3862" s="264">
        <f>F3860/'Summary (banks)'!$F$97</f>
        <v>2.1630423109965622</v>
      </c>
      <c r="G3862" s="264" t="e">
        <f>G3860/'Summary (banks)'!$G$97</f>
        <v>#DIV/0!</v>
      </c>
      <c r="H3862" s="264" t="e">
        <f>H3860/'Summary (banks)'!$H$97</f>
        <v>#DIV/0!</v>
      </c>
      <c r="I3862" s="264">
        <f>I3860/'Summary (banks)'!$I$97</f>
        <v>13.856291118421078</v>
      </c>
      <c r="J3862" s="264" t="e">
        <f>J3860/'Summary (banks)'!$J$97</f>
        <v>#DIV/0!</v>
      </c>
      <c r="K3862" s="264" t="e">
        <f>K3860/'Summary (banks)'!$K$97</f>
        <v>#DIV/0!</v>
      </c>
      <c r="L3862" s="264" t="e">
        <f>L3860/'Summary (banks)'!$L$97</f>
        <v>#DIV/0!</v>
      </c>
      <c r="M3862" s="264" t="e">
        <f>M3860/'Summary (banks)'!$M$97</f>
        <v>#DIV/0!</v>
      </c>
      <c r="N3862" s="264" t="e">
        <f>N3860/'Summary (banks)'!$N$97</f>
        <v>#DIV/0!</v>
      </c>
      <c r="O3862" s="264" t="e">
        <f>O3860/'Summary (banks)'!$O$97</f>
        <v>#DIV/0!</v>
      </c>
      <c r="P3862" s="264" t="e">
        <f>P3860/'Summary (banks)'!$P$97</f>
        <v>#DIV/0!</v>
      </c>
      <c r="Q3862" s="264" t="e">
        <f>Q3860/'Summary (banks)'!$Q$97</f>
        <v>#DIV/0!</v>
      </c>
      <c r="R3862" s="264" t="e">
        <f>R3860/'Summary (banks)'!$R$97</f>
        <v>#DIV/0!</v>
      </c>
      <c r="S3862" s="264" t="e">
        <f>S3860/'Summary (banks)'!$S$97</f>
        <v>#DIV/0!</v>
      </c>
      <c r="T3862" s="264" t="e">
        <f>T3860/'Summary (banks)'!$T$97</f>
        <v>#DIV/0!</v>
      </c>
      <c r="U3862" s="264" t="e">
        <f>U3860/'Summary (banks)'!$U$97</f>
        <v>#DIV/0!</v>
      </c>
      <c r="V3862" s="264" t="e">
        <f>V3860/'Summary (banks)'!$V$97</f>
        <v>#DIV/0!</v>
      </c>
      <c r="W3862" s="264" t="e">
        <f>W3860/'Summary (banks)'!$W$97</f>
        <v>#DIV/0!</v>
      </c>
      <c r="X3862" s="264" t="e">
        <f>X3860/'Summary (banks)'!$X$97</f>
        <v>#DIV/0!</v>
      </c>
      <c r="Y3862" s="264"/>
      <c r="Z3862" s="399"/>
    </row>
    <row r="3863" spans="1:26" s="230" customFormat="1" x14ac:dyDescent="0.25">
      <c r="A3863" s="690"/>
      <c r="B3863" s="688"/>
      <c r="C3863" s="385" t="s">
        <v>447</v>
      </c>
      <c r="D3863" s="230">
        <f>D3860/'Summary (banks)'!$D$105</f>
        <v>1.6208353648130134</v>
      </c>
      <c r="E3863" s="230" t="e">
        <f>E3860/'Summary (banks)'!$E$99</f>
        <v>#DIV/0!</v>
      </c>
      <c r="F3863" s="230">
        <f>F3860/'Summary (banks)'!$F$99</f>
        <v>0.8852715428276573</v>
      </c>
      <c r="G3863" s="230" t="e">
        <f>G3860/'Summary (banks)'!$G$99</f>
        <v>#DIV/0!</v>
      </c>
      <c r="H3863" s="230" t="e">
        <f>H3860/'Summary (banks)'!$H$99</f>
        <v>#DIV/0!</v>
      </c>
      <c r="I3863" s="230">
        <f>I3860/'Summary (banks)'!$I$99</f>
        <v>1.8573183272394882</v>
      </c>
      <c r="J3863" s="230" t="e">
        <f>J3860/'Summary (banks)'!$J$99</f>
        <v>#DIV/0!</v>
      </c>
      <c r="K3863" s="230" t="e">
        <f>K3860/'Summary (banks)'!$K$99</f>
        <v>#DIV/0!</v>
      </c>
      <c r="L3863" s="230" t="e">
        <f>L3860/'Summary (banks)'!$L$99</f>
        <v>#DIV/0!</v>
      </c>
      <c r="M3863" s="230" t="e">
        <f>M3860/'Summary (banks)'!$M$99</f>
        <v>#DIV/0!</v>
      </c>
      <c r="N3863" s="230" t="e">
        <f>N3860/'Summary (banks)'!$N$99</f>
        <v>#DIV/0!</v>
      </c>
      <c r="O3863" s="230" t="e">
        <f>O3860/'Summary (banks)'!$O$99</f>
        <v>#DIV/0!</v>
      </c>
      <c r="P3863" s="230" t="e">
        <f>P3860/'Summary (banks)'!$P$99</f>
        <v>#DIV/0!</v>
      </c>
      <c r="Q3863" s="230" t="e">
        <f>Q3860/'Summary (banks)'!$Q$99</f>
        <v>#DIV/0!</v>
      </c>
      <c r="R3863" s="230" t="e">
        <f>R3860/'Summary (banks)'!$R$99</f>
        <v>#DIV/0!</v>
      </c>
      <c r="S3863" s="230" t="e">
        <f>S3860/'Summary (banks)'!$S$99</f>
        <v>#DIV/0!</v>
      </c>
      <c r="T3863" s="230" t="e">
        <f>T3860/'Summary (banks)'!$T$99</f>
        <v>#DIV/0!</v>
      </c>
      <c r="U3863" s="230" t="e">
        <f>U3860/'Summary (banks)'!$U$99</f>
        <v>#DIV/0!</v>
      </c>
      <c r="V3863" s="230" t="e">
        <f>V3860/'Summary (banks)'!$V$99</f>
        <v>#DIV/0!</v>
      </c>
      <c r="W3863" s="230" t="e">
        <f>W3860/'Summary (banks)'!$W$99</f>
        <v>#DIV/0!</v>
      </c>
      <c r="X3863" s="230" t="e">
        <f>X3860/'Summary (banks)'!$X$99</f>
        <v>#DIV/0!</v>
      </c>
      <c r="Z3863" s="399"/>
    </row>
    <row r="3865" spans="1:26" ht="15.75" thickBot="1" x14ac:dyDescent="0.3"/>
    <row r="3866" spans="1:26" s="204" customFormat="1" ht="15.75" thickBot="1" x14ac:dyDescent="0.3">
      <c r="A3866" s="682" t="s">
        <v>198</v>
      </c>
      <c r="B3866" s="684" t="s">
        <v>331</v>
      </c>
      <c r="C3866" s="188" t="s">
        <v>2</v>
      </c>
      <c r="D3866" s="203">
        <f>SUM(E3866:X3866)</f>
        <v>100.41984199999999</v>
      </c>
      <c r="E3866" s="203"/>
      <c r="F3866" s="203">
        <f>Barclays!D43</f>
        <v>42.717441999999998</v>
      </c>
      <c r="G3866" s="203"/>
      <c r="H3866" s="203"/>
      <c r="I3866" s="203">
        <f>'Standard Chartered'!C67</f>
        <v>57.702399999999997</v>
      </c>
      <c r="J3866" s="188"/>
      <c r="K3866" s="188"/>
      <c r="L3866" s="188"/>
      <c r="M3866" s="188"/>
      <c r="N3866" s="188"/>
      <c r="O3866" s="188"/>
      <c r="P3866" s="188"/>
      <c r="Q3866" s="188"/>
      <c r="R3866" s="188"/>
      <c r="S3866" s="188"/>
      <c r="T3866" s="188"/>
      <c r="U3866" s="188"/>
      <c r="V3866" s="188"/>
      <c r="W3866" s="188"/>
      <c r="X3866" s="188"/>
      <c r="Y3866" s="188"/>
      <c r="Z3866" s="404"/>
    </row>
    <row r="3867" spans="1:26" s="23" customFormat="1" x14ac:dyDescent="0.25">
      <c r="A3867" s="683"/>
      <c r="B3867" s="685"/>
      <c r="C3867" s="189" t="s">
        <v>333</v>
      </c>
      <c r="D3867" s="230">
        <f>D3866/'Summary (banks)'!$D$3</f>
        <v>2.0560670414403228E-4</v>
      </c>
      <c r="E3867" s="230">
        <f>E3866/'Summary (banks)'!$E$3</f>
        <v>0</v>
      </c>
      <c r="F3867" s="230">
        <f>F3866/'Summary (banks)'!$F$3</f>
        <v>1.0574069652420097E-3</v>
      </c>
      <c r="G3867" s="230">
        <f>G3866/'Summary (banks)'!$G$3</f>
        <v>0</v>
      </c>
      <c r="H3867" s="230">
        <f>H3866/'Summary (banks)'!$H$3</f>
        <v>0</v>
      </c>
      <c r="I3867" s="230">
        <f>I3866/'Summary (banks)'!$I$3</f>
        <v>4.1860160899993464E-3</v>
      </c>
      <c r="J3867" s="230">
        <f>J3866/'Summary (banks)'!$J$3</f>
        <v>0</v>
      </c>
      <c r="K3867" s="230">
        <f>K3866/'Summary (banks)'!$K$3</f>
        <v>0</v>
      </c>
      <c r="L3867" s="230">
        <f>L3866/'Summary (banks)'!$L$3</f>
        <v>0</v>
      </c>
      <c r="M3867" s="230">
        <f>M3866/'Summary (banks)'!$M$3</f>
        <v>0</v>
      </c>
      <c r="N3867" s="230">
        <f>N3866/'Summary (banks)'!$N$3</f>
        <v>0</v>
      </c>
      <c r="O3867" s="230">
        <f>O3866/'Summary (banks)'!$O$3</f>
        <v>0</v>
      </c>
      <c r="P3867" s="230">
        <f>P3866/'Summary (banks)'!$P$3</f>
        <v>0</v>
      </c>
      <c r="Q3867" s="230">
        <f>Q3866/'Summary (banks)'!$Q$3</f>
        <v>0</v>
      </c>
      <c r="R3867" s="230">
        <f>R3866/'Summary (banks)'!$R$3</f>
        <v>0</v>
      </c>
      <c r="S3867" s="230">
        <f>S3866/'Summary (banks)'!$S$3</f>
        <v>0</v>
      </c>
      <c r="T3867" s="230">
        <f>T3866/'Summary (banks)'!$T$3</f>
        <v>0</v>
      </c>
      <c r="U3867" s="230">
        <f>U3866/'Summary (banks)'!$U$3</f>
        <v>0</v>
      </c>
      <c r="V3867" s="230">
        <f>V3866/'Summary (banks)'!$V$3</f>
        <v>0</v>
      </c>
      <c r="W3867" s="230">
        <f>W3866/'Summary (banks)'!$W$3</f>
        <v>0</v>
      </c>
      <c r="X3867" s="230">
        <f>X3866/'Summary (banks)'!$X$3</f>
        <v>0</v>
      </c>
      <c r="Y3867" s="204"/>
      <c r="Z3867" s="397"/>
    </row>
    <row r="3868" spans="1:26" s="360" customFormat="1" ht="15.75" thickBot="1" x14ac:dyDescent="0.3">
      <c r="A3868" s="683"/>
      <c r="B3868" s="685"/>
      <c r="C3868" s="359" t="s">
        <v>334</v>
      </c>
      <c r="D3868" s="264">
        <f>D3866/'Summary (banks)'!$D$7</f>
        <v>3.9171552982314862E-4</v>
      </c>
      <c r="E3868" s="264">
        <f>E3866/'Summary (banks)'!$E$7</f>
        <v>0</v>
      </c>
      <c r="F3868" s="264">
        <f>F3866/'Summary (banks)'!$F$7</f>
        <v>2.2123893805309734E-3</v>
      </c>
      <c r="G3868" s="264">
        <f>G3866/'Summary (banks)'!$G$7</f>
        <v>0</v>
      </c>
      <c r="H3868" s="264">
        <f>H3866/'Summary (banks)'!$H$7</f>
        <v>0</v>
      </c>
      <c r="I3868" s="264">
        <f>I3866/'Summary (banks)'!$I$7</f>
        <v>5.2227843969316146E-3</v>
      </c>
      <c r="J3868" s="264">
        <f>J3866/'Summary (banks)'!$J$7</f>
        <v>0</v>
      </c>
      <c r="K3868" s="264">
        <f>K3866/'Summary (banks)'!$K$7</f>
        <v>0</v>
      </c>
      <c r="L3868" s="264">
        <f>L3866/'Summary (banks)'!$L$7</f>
        <v>0</v>
      </c>
      <c r="M3868" s="264">
        <f>M3866/'Summary (banks)'!$M$7</f>
        <v>0</v>
      </c>
      <c r="N3868" s="264">
        <f>N3866/'Summary (banks)'!$N$7</f>
        <v>0</v>
      </c>
      <c r="O3868" s="264">
        <f>O3866/'Summary (banks)'!$O$7</f>
        <v>0</v>
      </c>
      <c r="P3868" s="264">
        <f>P3866/'Summary (banks)'!$P$7</f>
        <v>0</v>
      </c>
      <c r="Q3868" s="264">
        <f>Q3866/'Summary (banks)'!$Q$7</f>
        <v>0</v>
      </c>
      <c r="R3868" s="264">
        <f>R3866/'Summary (banks)'!$R$7</f>
        <v>0</v>
      </c>
      <c r="S3868" s="264">
        <f>S3866/'Summary (banks)'!$S$7</f>
        <v>0</v>
      </c>
      <c r="T3868" s="264">
        <f>T3866/'Summary (banks)'!$T$7</f>
        <v>0</v>
      </c>
      <c r="U3868" s="264">
        <f>U3866/'Summary (banks)'!$U$7</f>
        <v>0</v>
      </c>
      <c r="V3868" s="264">
        <f>V3866/'Summary (banks)'!$V$7</f>
        <v>0</v>
      </c>
      <c r="W3868" s="264">
        <f>W3866/'Summary (banks)'!$W$7</f>
        <v>0</v>
      </c>
      <c r="X3868" s="264">
        <f>X3866/'Summary (banks)'!$X$7</f>
        <v>0</v>
      </c>
      <c r="Z3868" s="397"/>
    </row>
    <row r="3869" spans="1:26" s="204" customFormat="1" ht="15.75" thickBot="1" x14ac:dyDescent="0.3">
      <c r="A3869" s="683"/>
      <c r="B3869" s="685"/>
      <c r="C3869" s="188" t="s">
        <v>6</v>
      </c>
      <c r="D3869" s="203">
        <f>SUM(E3869:X3869)</f>
        <v>20.839127999999999</v>
      </c>
      <c r="E3869" s="203"/>
      <c r="F3869" s="203">
        <f>Barclays!F43</f>
        <v>5.5119280000000002</v>
      </c>
      <c r="G3869" s="203"/>
      <c r="H3869" s="203"/>
      <c r="I3869" s="203">
        <f>'Standard Chartered'!E67</f>
        <v>15.327199999999999</v>
      </c>
      <c r="J3869" s="188"/>
      <c r="K3869" s="188"/>
      <c r="L3869" s="188"/>
      <c r="M3869" s="188"/>
      <c r="N3869" s="188"/>
      <c r="O3869" s="188"/>
      <c r="P3869" s="188"/>
      <c r="Q3869" s="188"/>
      <c r="R3869" s="188"/>
      <c r="S3869" s="188"/>
      <c r="T3869" s="188"/>
      <c r="U3869" s="188"/>
      <c r="V3869" s="188"/>
      <c r="W3869" s="188"/>
      <c r="X3869" s="188"/>
      <c r="Y3869" s="188"/>
      <c r="Z3869" s="404"/>
    </row>
    <row r="3870" spans="1:26" s="23" customFormat="1" x14ac:dyDescent="0.25">
      <c r="A3870" s="683"/>
      <c r="B3870" s="685"/>
      <c r="C3870" s="189" t="s">
        <v>335</v>
      </c>
      <c r="D3870" s="230">
        <f>D3869/'Summary (banks)'!$D$29</f>
        <v>2.2094356018050629E-4</v>
      </c>
      <c r="E3870" s="230">
        <f>E3869/'Summary (banks)'!$E$29</f>
        <v>0</v>
      </c>
      <c r="F3870" s="230">
        <f>F3869/'Summary (banks)'!$F$29</f>
        <v>1.1049723756906074E-3</v>
      </c>
      <c r="G3870" s="230">
        <f>G3869/'Summary (banks)'!$G$29</f>
        <v>0</v>
      </c>
      <c r="H3870" s="230">
        <f>H3869/'Summary (banks)'!$H$29</f>
        <v>0</v>
      </c>
      <c r="I3870" s="230">
        <f>I3869/'Summary (banks)'!$I$29</f>
        <v>-1.1162179908076161E-2</v>
      </c>
      <c r="J3870" s="230">
        <f>J3869/'Summary (banks)'!$J$29</f>
        <v>0</v>
      </c>
      <c r="K3870" s="230">
        <f>K3869/'Summary (banks)'!$K$29</f>
        <v>0</v>
      </c>
      <c r="L3870" s="230">
        <f>L3869/'Summary (banks)'!$L$29</f>
        <v>0</v>
      </c>
      <c r="M3870" s="230">
        <f>M3869/'Summary (banks)'!$M$29</f>
        <v>0</v>
      </c>
      <c r="N3870" s="230">
        <f>N3869/'Summary (banks)'!$N$29</f>
        <v>0</v>
      </c>
      <c r="O3870" s="230">
        <f>O3869/'Summary (banks)'!$O$29</f>
        <v>0</v>
      </c>
      <c r="P3870" s="230">
        <f>P3869/'Summary (banks)'!$P$29</f>
        <v>0</v>
      </c>
      <c r="Q3870" s="230">
        <f>Q3869/'Summary (banks)'!$Q$29</f>
        <v>0</v>
      </c>
      <c r="R3870" s="230">
        <f>R3869/'Summary (banks)'!$R$29</f>
        <v>0</v>
      </c>
      <c r="S3870" s="230">
        <f>S3869/'Summary (banks)'!$S$29</f>
        <v>0</v>
      </c>
      <c r="T3870" s="230">
        <f>T3869/'Summary (banks)'!$T$29</f>
        <v>0</v>
      </c>
      <c r="U3870" s="230">
        <f>U3869/'Summary (banks)'!$U$29</f>
        <v>0</v>
      </c>
      <c r="V3870" s="230">
        <f>V3869/'Summary (banks)'!$V$29</f>
        <v>0</v>
      </c>
      <c r="W3870" s="230">
        <f>W3869/'Summary (banks)'!$W$29</f>
        <v>0</v>
      </c>
      <c r="X3870" s="230">
        <f>X3869/'Summary (banks)'!$X$29</f>
        <v>0</v>
      </c>
      <c r="Y3870" s="204"/>
      <c r="Z3870" s="397"/>
    </row>
    <row r="3871" spans="1:26" s="360" customFormat="1" ht="15.75" thickBot="1" x14ac:dyDescent="0.3">
      <c r="A3871" s="683"/>
      <c r="B3871" s="685"/>
      <c r="C3871" s="359" t="s">
        <v>336</v>
      </c>
      <c r="D3871" s="264">
        <f>D3869/'Summary (banks)'!$D$33</f>
        <v>3.0788066646489284E-4</v>
      </c>
      <c r="E3871" s="264">
        <f>E3869/'Summary (banks)'!$E$33</f>
        <v>0</v>
      </c>
      <c r="F3871" s="264">
        <f>F3869/'Summary (banks)'!$F$33</f>
        <v>1.7182130584192431E-3</v>
      </c>
      <c r="G3871" s="264">
        <f>G3869/'Summary (banks)'!$G$33</f>
        <v>0</v>
      </c>
      <c r="H3871" s="264">
        <f>H3869/'Summary (banks)'!$H$33</f>
        <v>0</v>
      </c>
      <c r="I3871" s="264">
        <f>I3869/'Summary (banks)'!$I$33</f>
        <v>5.5921052631579059E-2</v>
      </c>
      <c r="J3871" s="264">
        <f>J3869/'Summary (banks)'!$J$33</f>
        <v>0</v>
      </c>
      <c r="K3871" s="264">
        <f>K3869/'Summary (banks)'!$K$33</f>
        <v>0</v>
      </c>
      <c r="L3871" s="264">
        <f>L3869/'Summary (banks)'!$L$33</f>
        <v>0</v>
      </c>
      <c r="M3871" s="264">
        <f>M3869/'Summary (banks)'!$M$33</f>
        <v>0</v>
      </c>
      <c r="N3871" s="264">
        <f>N3869/'Summary (banks)'!$N$33</f>
        <v>0</v>
      </c>
      <c r="O3871" s="264">
        <f>O3869/'Summary (banks)'!$O$33</f>
        <v>0</v>
      </c>
      <c r="P3871" s="264">
        <f>P3869/'Summary (banks)'!$P$33</f>
        <v>0</v>
      </c>
      <c r="Q3871" s="264">
        <f>Q3869/'Summary (banks)'!$Q$33</f>
        <v>0</v>
      </c>
      <c r="R3871" s="264">
        <f>R3869/'Summary (banks)'!$R$33</f>
        <v>0</v>
      </c>
      <c r="S3871" s="264">
        <f>S3869/'Summary (banks)'!$S$33</f>
        <v>0</v>
      </c>
      <c r="T3871" s="264">
        <f>T3869/'Summary (banks)'!$T$33</f>
        <v>0</v>
      </c>
      <c r="U3871" s="264">
        <f>U3869/'Summary (banks)'!$U$33</f>
        <v>0</v>
      </c>
      <c r="V3871" s="264">
        <f>V3869/'Summary (banks)'!$V$33</f>
        <v>0</v>
      </c>
      <c r="W3871" s="264">
        <f>W3869/'Summary (banks)'!$W$33</f>
        <v>0</v>
      </c>
      <c r="X3871" s="264">
        <f>X3869/'Summary (banks)'!$X$33</f>
        <v>0</v>
      </c>
      <c r="Z3871" s="397"/>
    </row>
    <row r="3872" spans="1:26" s="204" customFormat="1" ht="15.75" thickBot="1" x14ac:dyDescent="0.3">
      <c r="A3872" s="683"/>
      <c r="B3872" s="685"/>
      <c r="C3872" s="188" t="s">
        <v>400</v>
      </c>
      <c r="D3872" s="203">
        <f>SUM(E3872:X3872)</f>
        <v>10.870364</v>
      </c>
      <c r="E3872" s="203"/>
      <c r="F3872" s="203">
        <f>Barclays!G43</f>
        <v>2.7559640000000001</v>
      </c>
      <c r="G3872" s="203"/>
      <c r="H3872" s="203"/>
      <c r="I3872" s="203">
        <f>'Standard Chartered'!F67</f>
        <v>8.1143999999999998</v>
      </c>
      <c r="J3872" s="188"/>
      <c r="K3872" s="188"/>
      <c r="L3872" s="188"/>
      <c r="M3872" s="188"/>
      <c r="N3872" s="188"/>
      <c r="O3872" s="188"/>
      <c r="P3872" s="188"/>
      <c r="Q3872" s="188"/>
      <c r="R3872" s="188"/>
      <c r="S3872" s="188"/>
      <c r="T3872" s="188"/>
      <c r="U3872" s="188"/>
      <c r="V3872" s="188"/>
      <c r="W3872" s="188"/>
      <c r="X3872" s="188"/>
      <c r="Y3872" s="188"/>
      <c r="Z3872" s="404"/>
    </row>
    <row r="3873" spans="1:26" s="23" customFormat="1" x14ac:dyDescent="0.25">
      <c r="A3873" s="683"/>
      <c r="B3873" s="685"/>
      <c r="C3873" s="189" t="s">
        <v>401</v>
      </c>
      <c r="D3873" s="230">
        <f>D3872/'Summary (banks)'!$D$42</f>
        <v>3.8965531910385514E-4</v>
      </c>
      <c r="E3873" s="230">
        <f>E3872/'Summary (banks)'!$E$42</f>
        <v>0</v>
      </c>
      <c r="F3873" s="230">
        <f>F3872/'Summary (banks)'!$F$42</f>
        <v>1.7094017094017098E-3</v>
      </c>
      <c r="G3873" s="230">
        <f>G3872/'Summary (banks)'!$G$42</f>
        <v>0</v>
      </c>
      <c r="H3873" s="230">
        <f>H3872/'Summary (banks)'!$H$42</f>
        <v>0</v>
      </c>
      <c r="I3873" s="230">
        <f>I3872/'Summary (banks)'!$I$42</f>
        <v>7.8192875760208502E-3</v>
      </c>
      <c r="J3873" s="230">
        <f>J3872/'Summary (banks)'!$J$42</f>
        <v>0</v>
      </c>
      <c r="K3873" s="230">
        <f>K3872/'Summary (banks)'!$K$42</f>
        <v>0</v>
      </c>
      <c r="L3873" s="230">
        <f>L3872/'Summary (banks)'!$L$42</f>
        <v>0</v>
      </c>
      <c r="M3873" s="230">
        <f>M3872/'Summary (banks)'!$M$42</f>
        <v>0</v>
      </c>
      <c r="N3873" s="230">
        <f>N3872/'Summary (banks)'!$N$42</f>
        <v>0</v>
      </c>
      <c r="O3873" s="230">
        <f>O3872/'Summary (banks)'!$O$42</f>
        <v>0</v>
      </c>
      <c r="P3873" s="230">
        <f>P3872/'Summary (banks)'!$P$42</f>
        <v>0</v>
      </c>
      <c r="Q3873" s="230">
        <f>Q3872/'Summary (banks)'!$Q$42</f>
        <v>0</v>
      </c>
      <c r="R3873" s="230">
        <f>R3872/'Summary (banks)'!$R$42</f>
        <v>0</v>
      </c>
      <c r="S3873" s="230">
        <f>S3872/'Summary (banks)'!$S$42</f>
        <v>0</v>
      </c>
      <c r="T3873" s="230">
        <f>T3872/'Summary (banks)'!$T$42</f>
        <v>0</v>
      </c>
      <c r="U3873" s="230">
        <f>U3872/'Summary (banks)'!$U$42</f>
        <v>0</v>
      </c>
      <c r="V3873" s="230">
        <f>V3872/'Summary (banks)'!$V$42</f>
        <v>0</v>
      </c>
      <c r="W3873" s="230">
        <f>W3872/'Summary (banks)'!$W$42</f>
        <v>0</v>
      </c>
      <c r="X3873" s="230">
        <f>X3872/'Summary (banks)'!$X$42</f>
        <v>0</v>
      </c>
      <c r="Y3873" s="204"/>
      <c r="Z3873" s="397"/>
    </row>
    <row r="3874" spans="1:26" s="360" customFormat="1" ht="15.75" thickBot="1" x14ac:dyDescent="0.3">
      <c r="A3874" s="683"/>
      <c r="B3874" s="685"/>
      <c r="C3874" s="359" t="s">
        <v>402</v>
      </c>
      <c r="D3874" s="264">
        <f>D3872/'Summary (banks)'!$D$46</f>
        <v>5.8329495119038984E-4</v>
      </c>
      <c r="E3874" s="264">
        <f>E3872/'Summary (banks)'!$E$46</f>
        <v>0</v>
      </c>
      <c r="F3874" s="264">
        <f>F3872/'Summary (banks)'!$F$46</f>
        <v>1.9782393669634029E-3</v>
      </c>
      <c r="G3874" s="264">
        <f>G3872/'Summary (banks)'!$G$46</f>
        <v>0</v>
      </c>
      <c r="H3874" s="264">
        <f>H3872/'Summary (banks)'!$H$46</f>
        <v>0</v>
      </c>
      <c r="I3874" s="264">
        <f>I3872/'Summary (banks)'!$I$46</f>
        <v>7.7186963979416811E-3</v>
      </c>
      <c r="J3874" s="264">
        <f>J3872/'Summary (banks)'!$J$46</f>
        <v>0</v>
      </c>
      <c r="K3874" s="264">
        <f>K3872/'Summary (banks)'!$K$46</f>
        <v>0</v>
      </c>
      <c r="L3874" s="264">
        <f>L3872/'Summary (banks)'!$L$46</f>
        <v>0</v>
      </c>
      <c r="M3874" s="264">
        <f>M3872/'Summary (banks)'!$M$46</f>
        <v>0</v>
      </c>
      <c r="N3874" s="264">
        <f>N3872/'Summary (banks)'!$N$46</f>
        <v>0</v>
      </c>
      <c r="O3874" s="264">
        <f>O3872/'Summary (banks)'!$O$46</f>
        <v>0</v>
      </c>
      <c r="P3874" s="264">
        <f>P3872/'Summary (banks)'!$P$46</f>
        <v>0</v>
      </c>
      <c r="Q3874" s="264">
        <f>Q3872/'Summary (banks)'!$Q$46</f>
        <v>0</v>
      </c>
      <c r="R3874" s="264">
        <f>R3872/'Summary (banks)'!$R$46</f>
        <v>0</v>
      </c>
      <c r="S3874" s="264">
        <f>S3872/'Summary (banks)'!$S$46</f>
        <v>0</v>
      </c>
      <c r="T3874" s="264">
        <f>T3872/'Summary (banks)'!$T$46</f>
        <v>0</v>
      </c>
      <c r="U3874" s="264">
        <f>U3872/'Summary (banks)'!$U$46</f>
        <v>0</v>
      </c>
      <c r="V3874" s="264">
        <f>V3872/'Summary (banks)'!$V$46</f>
        <v>0</v>
      </c>
      <c r="W3874" s="264">
        <f>W3872/'Summary (banks)'!$W$46</f>
        <v>0</v>
      </c>
      <c r="X3874" s="264">
        <f>X3872/'Summary (banks)'!$X$46</f>
        <v>0</v>
      </c>
      <c r="Z3874" s="397"/>
    </row>
    <row r="3875" spans="1:26" s="204" customFormat="1" ht="15.75" thickBot="1" x14ac:dyDescent="0.3">
      <c r="A3875" s="683"/>
      <c r="B3875" s="685"/>
      <c r="C3875" s="188" t="s">
        <v>3</v>
      </c>
      <c r="D3875" s="188">
        <f>SUM(E3875:X3875)</f>
        <v>1328</v>
      </c>
      <c r="E3875" s="188"/>
      <c r="F3875" s="188">
        <f>Barclays!E43</f>
        <v>675</v>
      </c>
      <c r="G3875" s="188"/>
      <c r="H3875" s="188"/>
      <c r="I3875" s="188">
        <f>'Standard Chartered'!D67</f>
        <v>653</v>
      </c>
      <c r="J3875" s="188"/>
      <c r="K3875" s="188"/>
      <c r="L3875" s="188"/>
      <c r="M3875" s="188"/>
      <c r="N3875" s="188"/>
      <c r="O3875" s="188"/>
      <c r="P3875" s="188"/>
      <c r="Q3875" s="188"/>
      <c r="R3875" s="188"/>
      <c r="S3875" s="188"/>
      <c r="T3875" s="188"/>
      <c r="U3875" s="188"/>
      <c r="V3875" s="188"/>
      <c r="W3875" s="188"/>
      <c r="X3875" s="188"/>
      <c r="Y3875" s="188"/>
      <c r="Z3875" s="404"/>
    </row>
    <row r="3876" spans="1:26" s="23" customFormat="1" x14ac:dyDescent="0.25">
      <c r="A3876" s="683"/>
      <c r="B3876" s="685"/>
      <c r="C3876" s="189" t="s">
        <v>337</v>
      </c>
      <c r="D3876" s="230">
        <f>D3875/'Summary (banks)'!$D$16</f>
        <v>6.3310027488374884E-4</v>
      </c>
      <c r="E3876" s="230">
        <f>E3875/'Summary (banks)'!$E$16</f>
        <v>0</v>
      </c>
      <c r="F3876" s="230">
        <f>F3875/'Summary (banks)'!$F$16</f>
        <v>5.1566080977845687E-3</v>
      </c>
      <c r="G3876" s="230">
        <f>G3875/'Summary (banks)'!$G$16</f>
        <v>0</v>
      </c>
      <c r="H3876" s="230">
        <f>H3875/'Summary (banks)'!$H$16</f>
        <v>0</v>
      </c>
      <c r="I3876" s="230">
        <f>I3875/'Summary (banks)'!$I$16</f>
        <v>7.4784122403170018E-3</v>
      </c>
      <c r="J3876" s="230">
        <f>J3875/'Summary (banks)'!$J$16</f>
        <v>0</v>
      </c>
      <c r="K3876" s="230">
        <f>K3875/'Summary (banks)'!$K$16</f>
        <v>0</v>
      </c>
      <c r="L3876" s="230">
        <f>L3875/'Summary (banks)'!$L$16</f>
        <v>0</v>
      </c>
      <c r="M3876" s="230">
        <f>M3875/'Summary (banks)'!$M$16</f>
        <v>0</v>
      </c>
      <c r="N3876" s="230">
        <f>N3875/'Summary (banks)'!$N$16</f>
        <v>0</v>
      </c>
      <c r="O3876" s="230">
        <f>O3875/'Summary (banks)'!$O$16</f>
        <v>0</v>
      </c>
      <c r="P3876" s="230">
        <f>P3875/'Summary (banks)'!$P$16</f>
        <v>0</v>
      </c>
      <c r="Q3876" s="230">
        <f>Q3875/'Summary (banks)'!$Q$16</f>
        <v>0</v>
      </c>
      <c r="R3876" s="230">
        <f>R3875/'Summary (banks)'!$R$16</f>
        <v>0</v>
      </c>
      <c r="S3876" s="230">
        <f>S3875/'Summary (banks)'!$S$16</f>
        <v>0</v>
      </c>
      <c r="T3876" s="230">
        <f>T3875/'Summary (banks)'!$T$16</f>
        <v>0</v>
      </c>
      <c r="U3876" s="230">
        <f>U3875/'Summary (banks)'!$U$16</f>
        <v>0</v>
      </c>
      <c r="V3876" s="230">
        <f>V3875/'Summary (banks)'!$V$16</f>
        <v>0</v>
      </c>
      <c r="W3876" s="230">
        <f>W3875/'Summary (banks)'!$W$16</f>
        <v>0</v>
      </c>
      <c r="X3876" s="230">
        <f>X3875/'Summary (banks)'!$X$16</f>
        <v>0</v>
      </c>
      <c r="Y3876" s="204"/>
      <c r="Z3876" s="397"/>
    </row>
    <row r="3877" spans="1:26" s="365" customFormat="1" ht="15.75" thickBot="1" x14ac:dyDescent="0.3">
      <c r="A3877" s="683"/>
      <c r="B3877" s="685"/>
      <c r="C3877" s="359" t="s">
        <v>338</v>
      </c>
      <c r="D3877" s="264">
        <f>D3875/'Summary (banks)'!$D$20</f>
        <v>1.1328651165409397E-3</v>
      </c>
      <c r="E3877" s="264">
        <f>E3875/'Summary (banks)'!$E$20</f>
        <v>0</v>
      </c>
      <c r="F3877" s="264">
        <f>F3875/'Summary (banks)'!$F$20</f>
        <v>8.2038941150732875E-3</v>
      </c>
      <c r="G3877" s="264">
        <f>G3875/'Summary (banks)'!$G$20</f>
        <v>0</v>
      </c>
      <c r="H3877" s="264">
        <f>H3875/'Summary (banks)'!$H$20</f>
        <v>0</v>
      </c>
      <c r="I3877" s="264">
        <f>I3875/'Summary (banks)'!$I$20</f>
        <v>7.6405546129994732E-3</v>
      </c>
      <c r="J3877" s="264">
        <f>J3875/'Summary (banks)'!$J$20</f>
        <v>0</v>
      </c>
      <c r="K3877" s="264">
        <f>K3875/'Summary (banks)'!$K$20</f>
        <v>0</v>
      </c>
      <c r="L3877" s="264">
        <f>L3875/'Summary (banks)'!$L$20</f>
        <v>0</v>
      </c>
      <c r="M3877" s="264">
        <f>M3875/'Summary (banks)'!$M$20</f>
        <v>0</v>
      </c>
      <c r="N3877" s="264">
        <f>N3875/'Summary (banks)'!$N$20</f>
        <v>0</v>
      </c>
      <c r="O3877" s="264">
        <f>O3875/'Summary (banks)'!$O$20</f>
        <v>0</v>
      </c>
      <c r="P3877" s="264">
        <f>P3875/'Summary (banks)'!$P$20</f>
        <v>0</v>
      </c>
      <c r="Q3877" s="264">
        <f>Q3875/'Summary (banks)'!$Q$20</f>
        <v>0</v>
      </c>
      <c r="R3877" s="264">
        <f>R3875/'Summary (banks)'!$R$20</f>
        <v>0</v>
      </c>
      <c r="S3877" s="264">
        <f>S3875/'Summary (banks)'!$S$20</f>
        <v>0</v>
      </c>
      <c r="T3877" s="264">
        <f>T3875/'Summary (banks)'!$T$20</f>
        <v>0</v>
      </c>
      <c r="U3877" s="264">
        <f>U3875/'Summary (banks)'!$U$20</f>
        <v>0</v>
      </c>
      <c r="V3877" s="264">
        <f>V3875/'Summary (banks)'!$V$20</f>
        <v>0</v>
      </c>
      <c r="W3877" s="264">
        <f>W3875/'Summary (banks)'!$W$20</f>
        <v>0</v>
      </c>
      <c r="X3877" s="264">
        <f>X3875/'Summary (banks)'!$X$20</f>
        <v>0</v>
      </c>
      <c r="Y3877" s="360"/>
      <c r="Z3877" s="397"/>
    </row>
    <row r="3878" spans="1:26" s="230" customFormat="1" ht="15" customHeight="1" thickTop="1" thickBot="1" x14ac:dyDescent="0.3">
      <c r="A3878" s="683"/>
      <c r="B3878" s="685"/>
      <c r="C3878" s="190" t="s">
        <v>405</v>
      </c>
      <c r="D3878" s="188"/>
      <c r="E3878" s="190"/>
      <c r="F3878" s="190"/>
      <c r="G3878" s="190"/>
      <c r="H3878" s="188"/>
      <c r="I3878" s="188"/>
      <c r="J3878" s="190"/>
      <c r="K3878" s="190"/>
      <c r="L3878" s="190"/>
      <c r="M3878" s="190"/>
      <c r="N3878" s="190"/>
      <c r="O3878" s="190"/>
      <c r="P3878" s="188"/>
      <c r="Q3878" s="188"/>
      <c r="R3878" s="190"/>
      <c r="S3878" s="190"/>
      <c r="T3878" s="188"/>
      <c r="U3878" s="188"/>
      <c r="V3878" s="188"/>
      <c r="W3878" s="188"/>
      <c r="X3878" s="188"/>
      <c r="Y3878" s="190"/>
      <c r="Z3878" s="405"/>
    </row>
    <row r="3879" spans="1:26" s="204" customFormat="1" ht="15.75" thickBot="1" x14ac:dyDescent="0.3">
      <c r="A3879" s="683"/>
      <c r="B3879" s="686"/>
      <c r="C3879" s="191" t="s">
        <v>406</v>
      </c>
      <c r="D3879" s="192"/>
      <c r="E3879" s="192"/>
      <c r="F3879" s="192"/>
      <c r="G3879" s="192"/>
      <c r="H3879" s="192"/>
      <c r="I3879" s="192"/>
      <c r="J3879" s="192"/>
      <c r="K3879" s="192"/>
      <c r="L3879" s="192"/>
      <c r="M3879" s="192"/>
      <c r="N3879" s="192"/>
      <c r="O3879" s="192"/>
      <c r="P3879" s="192"/>
      <c r="Q3879" s="192"/>
      <c r="R3879" s="192"/>
      <c r="S3879" s="192"/>
      <c r="T3879" s="192"/>
      <c r="U3879" s="192"/>
      <c r="V3879" s="192"/>
      <c r="W3879" s="192"/>
      <c r="X3879" s="192"/>
      <c r="Y3879" s="192"/>
      <c r="Z3879" s="398"/>
    </row>
    <row r="3880" spans="1:26" s="23" customFormat="1" ht="16.5" thickTop="1" thickBot="1" x14ac:dyDescent="0.3">
      <c r="A3880" s="683"/>
      <c r="B3880" s="687" t="s">
        <v>82</v>
      </c>
      <c r="C3880" s="200" t="s">
        <v>91</v>
      </c>
      <c r="D3880" s="200">
        <f>D3872/D3869</f>
        <v>0.52163238308243998</v>
      </c>
      <c r="E3880" s="200" t="e">
        <f>E3872/E3869</f>
        <v>#DIV/0!</v>
      </c>
      <c r="F3880" s="200">
        <f t="shared" ref="F3880:X3880" si="315">F3872/F3869</f>
        <v>0.5</v>
      </c>
      <c r="G3880" s="200" t="e">
        <f t="shared" si="315"/>
        <v>#DIV/0!</v>
      </c>
      <c r="H3880" s="200" t="e">
        <f t="shared" si="315"/>
        <v>#DIV/0!</v>
      </c>
      <c r="I3880" s="200">
        <f t="shared" si="315"/>
        <v>0.52941176470588236</v>
      </c>
      <c r="J3880" s="200" t="e">
        <f t="shared" si="315"/>
        <v>#DIV/0!</v>
      </c>
      <c r="K3880" s="200" t="e">
        <f t="shared" si="315"/>
        <v>#DIV/0!</v>
      </c>
      <c r="L3880" s="200" t="e">
        <f t="shared" si="315"/>
        <v>#DIV/0!</v>
      </c>
      <c r="M3880" s="200" t="e">
        <f t="shared" si="315"/>
        <v>#DIV/0!</v>
      </c>
      <c r="N3880" s="200" t="e">
        <f t="shared" si="315"/>
        <v>#DIV/0!</v>
      </c>
      <c r="O3880" s="200" t="e">
        <f t="shared" si="315"/>
        <v>#DIV/0!</v>
      </c>
      <c r="P3880" s="200" t="e">
        <f t="shared" si="315"/>
        <v>#DIV/0!</v>
      </c>
      <c r="Q3880" s="200" t="e">
        <f t="shared" si="315"/>
        <v>#DIV/0!</v>
      </c>
      <c r="R3880" s="200" t="e">
        <f t="shared" si="315"/>
        <v>#DIV/0!</v>
      </c>
      <c r="S3880" s="200" t="e">
        <f t="shared" si="315"/>
        <v>#DIV/0!</v>
      </c>
      <c r="T3880" s="200" t="e">
        <f t="shared" si="315"/>
        <v>#DIV/0!</v>
      </c>
      <c r="U3880" s="200" t="e">
        <f t="shared" si="315"/>
        <v>#DIV/0!</v>
      </c>
      <c r="V3880" s="200" t="e">
        <f t="shared" si="315"/>
        <v>#DIV/0!</v>
      </c>
      <c r="W3880" s="200" t="e">
        <f t="shared" si="315"/>
        <v>#DIV/0!</v>
      </c>
      <c r="X3880" s="200" t="e">
        <f t="shared" si="315"/>
        <v>#DIV/0!</v>
      </c>
      <c r="Y3880" s="200"/>
      <c r="Z3880" s="406" t="e">
        <f>MEDIAN(E3880:X3880)</f>
        <v>#DIV/0!</v>
      </c>
    </row>
    <row r="3881" spans="1:26" s="204" customFormat="1" ht="15.75" thickBot="1" x14ac:dyDescent="0.3">
      <c r="A3881" s="683"/>
      <c r="B3881" s="688"/>
      <c r="C3881" s="193" t="s">
        <v>407</v>
      </c>
      <c r="Z3881" s="397"/>
    </row>
    <row r="3882" spans="1:26" s="204" customFormat="1" ht="15.75" thickBot="1" x14ac:dyDescent="0.3">
      <c r="A3882" s="683"/>
      <c r="B3882" s="688"/>
      <c r="C3882" s="188" t="s">
        <v>497</v>
      </c>
      <c r="D3882" s="233">
        <f t="shared" ref="D3882:X3882" si="316">D3869/D3875</f>
        <v>1.5692114457831325E-2</v>
      </c>
      <c r="E3882" s="188" t="e">
        <f t="shared" si="316"/>
        <v>#DIV/0!</v>
      </c>
      <c r="F3882" s="188">
        <f t="shared" si="316"/>
        <v>8.1658192592592594E-3</v>
      </c>
      <c r="G3882" s="188" t="e">
        <f t="shared" si="316"/>
        <v>#DIV/0!</v>
      </c>
      <c r="H3882" s="188" t="e">
        <f t="shared" si="316"/>
        <v>#DIV/0!</v>
      </c>
      <c r="I3882" s="188">
        <f t="shared" si="316"/>
        <v>2.3471975497702909E-2</v>
      </c>
      <c r="J3882" s="188" t="e">
        <f t="shared" si="316"/>
        <v>#DIV/0!</v>
      </c>
      <c r="K3882" s="188" t="e">
        <f t="shared" si="316"/>
        <v>#DIV/0!</v>
      </c>
      <c r="L3882" s="188" t="e">
        <f t="shared" si="316"/>
        <v>#DIV/0!</v>
      </c>
      <c r="M3882" s="188" t="e">
        <f t="shared" si="316"/>
        <v>#DIV/0!</v>
      </c>
      <c r="N3882" s="188" t="e">
        <f t="shared" si="316"/>
        <v>#DIV/0!</v>
      </c>
      <c r="O3882" s="188" t="e">
        <f t="shared" si="316"/>
        <v>#DIV/0!</v>
      </c>
      <c r="P3882" s="188" t="e">
        <f t="shared" si="316"/>
        <v>#DIV/0!</v>
      </c>
      <c r="Q3882" s="188" t="e">
        <f t="shared" si="316"/>
        <v>#DIV/0!</v>
      </c>
      <c r="R3882" s="188" t="e">
        <f t="shared" si="316"/>
        <v>#DIV/0!</v>
      </c>
      <c r="S3882" s="188" t="e">
        <f t="shared" si="316"/>
        <v>#DIV/0!</v>
      </c>
      <c r="T3882" s="188" t="e">
        <f t="shared" si="316"/>
        <v>#DIV/0!</v>
      </c>
      <c r="U3882" s="188" t="e">
        <f t="shared" si="316"/>
        <v>#DIV/0!</v>
      </c>
      <c r="V3882" s="188" t="e">
        <f t="shared" si="316"/>
        <v>#DIV/0!</v>
      </c>
      <c r="W3882" s="188" t="e">
        <f t="shared" si="316"/>
        <v>#DIV/0!</v>
      </c>
      <c r="X3882" s="188" t="e">
        <f t="shared" si="316"/>
        <v>#DIV/0!</v>
      </c>
      <c r="Y3882" s="188"/>
      <c r="Z3882" s="404"/>
    </row>
    <row r="3883" spans="1:26" s="204" customFormat="1" x14ac:dyDescent="0.25">
      <c r="A3883" s="683"/>
      <c r="B3883" s="688"/>
      <c r="C3883" s="189" t="s">
        <v>445</v>
      </c>
      <c r="D3883" s="234">
        <f>D3882/'Summary (banks)'!$D$81</f>
        <v>0.34898667548529561</v>
      </c>
      <c r="E3883" s="230" t="e">
        <f>E3882/'Summary (banks)'!$E$81</f>
        <v>#DIV/0!</v>
      </c>
      <c r="F3883" s="230">
        <f>F3882/'Summary (banks)'!$F$81</f>
        <v>0.21428279107837114</v>
      </c>
      <c r="G3883" s="230" t="e">
        <f>G3882/'Summary (banks)'!$G$81</f>
        <v>#DIV/0!</v>
      </c>
      <c r="H3883" s="230" t="e">
        <f>H3882/'Summary (banks)'!$H$81</f>
        <v>#DIV/0!</v>
      </c>
      <c r="I3883" s="230">
        <f>I3882/'Summary (banks)'!$I$81</f>
        <v>-1.4925868686269437</v>
      </c>
      <c r="J3883" s="230" t="e">
        <f>J3882/'Summary (banks)'!$J$81</f>
        <v>#DIV/0!</v>
      </c>
      <c r="K3883" s="230" t="e">
        <f>K3882/'Summary (banks)'!$K$81</f>
        <v>#DIV/0!</v>
      </c>
      <c r="L3883" s="230" t="e">
        <f>L3882/'Summary (banks)'!$L$81</f>
        <v>#DIV/0!</v>
      </c>
      <c r="M3883" s="230" t="e">
        <f>M3882/'Summary (banks)'!$M$81</f>
        <v>#DIV/0!</v>
      </c>
      <c r="N3883" s="230" t="e">
        <f>N3882/'Summary (banks)'!$N$81</f>
        <v>#DIV/0!</v>
      </c>
      <c r="O3883" s="230" t="e">
        <f>O3882/'Summary (banks)'!$O$81</f>
        <v>#DIV/0!</v>
      </c>
      <c r="P3883" s="230" t="e">
        <f>P3882/'Summary (banks)'!$P$81</f>
        <v>#DIV/0!</v>
      </c>
      <c r="Q3883" s="230" t="e">
        <f>Q3882/'Summary (banks)'!$Q$81</f>
        <v>#DIV/0!</v>
      </c>
      <c r="R3883" s="230" t="e">
        <f>R3882/'Summary (banks)'!$R$81</f>
        <v>#DIV/0!</v>
      </c>
      <c r="S3883" s="230" t="e">
        <f>S3882/'Summary (banks)'!$S$81</f>
        <v>#DIV/0!</v>
      </c>
      <c r="T3883" s="230" t="e">
        <f>T3882/'Summary (banks)'!$T$81</f>
        <v>#DIV/0!</v>
      </c>
      <c r="U3883" s="230" t="e">
        <f>U3882/'Summary (banks)'!$U$81</f>
        <v>#DIV/0!</v>
      </c>
      <c r="V3883" s="230" t="e">
        <f>V3882/'Summary (banks)'!$V$81</f>
        <v>#DIV/0!</v>
      </c>
      <c r="W3883" s="230" t="e">
        <f>W3882/'Summary (banks)'!$W$81</f>
        <v>#DIV/0!</v>
      </c>
      <c r="X3883" s="230" t="e">
        <f>X3882/'Summary (banks)'!$X$81</f>
        <v>#DIV/0!</v>
      </c>
      <c r="Z3883" s="397"/>
    </row>
    <row r="3884" spans="1:26" s="364" customFormat="1" x14ac:dyDescent="0.25">
      <c r="A3884" s="683"/>
      <c r="B3884" s="688"/>
      <c r="C3884" s="359" t="s">
        <v>446</v>
      </c>
      <c r="D3884" s="363">
        <f>D3882/'Summary (banks)'!$D$84</f>
        <v>0.27177168929428031</v>
      </c>
      <c r="E3884" s="264" t="e">
        <f>E3882/'Summary (banks)'!$E$84</f>
        <v>#DIV/0!</v>
      </c>
      <c r="F3884" s="264">
        <f>F3882/'Summary (banks)'!$F$84</f>
        <v>0.20943871706758296</v>
      </c>
      <c r="G3884" s="264" t="e">
        <f>G3882/'Summary (banks)'!$G$84</f>
        <v>#DIV/0!</v>
      </c>
      <c r="H3884" s="264" t="e">
        <f>H3882/'Summary (banks)'!$H$84</f>
        <v>#DIV/0!</v>
      </c>
      <c r="I3884" s="264">
        <f>I3882/'Summary (banks)'!$I$84</f>
        <v>7.3189781977915835</v>
      </c>
      <c r="J3884" s="264" t="e">
        <f>J3882/'Summary (banks)'!$J$84</f>
        <v>#DIV/0!</v>
      </c>
      <c r="K3884" s="264" t="e">
        <f>K3882/'Summary (banks)'!$K$84</f>
        <v>#DIV/0!</v>
      </c>
      <c r="L3884" s="264" t="e">
        <f>L3882/'Summary (banks)'!$L$84</f>
        <v>#DIV/0!</v>
      </c>
      <c r="M3884" s="264" t="e">
        <f>M3882/'Summary (banks)'!$M$84</f>
        <v>#DIV/0!</v>
      </c>
      <c r="N3884" s="264" t="e">
        <f>N3882/'Summary (banks)'!$N$84</f>
        <v>#DIV/0!</v>
      </c>
      <c r="O3884" s="264" t="e">
        <f>O3882/'Summary (banks)'!$O$84</f>
        <v>#DIV/0!</v>
      </c>
      <c r="P3884" s="264" t="e">
        <f>P3882/'Summary (banks)'!$P$84</f>
        <v>#DIV/0!</v>
      </c>
      <c r="Q3884" s="264" t="e">
        <f>Q3882/'Summary (banks)'!$Q$84</f>
        <v>#DIV/0!</v>
      </c>
      <c r="R3884" s="264" t="e">
        <f>R3882/'Summary (banks)'!$R$84</f>
        <v>#DIV/0!</v>
      </c>
      <c r="S3884" s="264" t="e">
        <f>S3882/'Summary (banks)'!$S$84</f>
        <v>#DIV/0!</v>
      </c>
      <c r="T3884" s="264" t="e">
        <f>T3882/'Summary (banks)'!$T$84</f>
        <v>#DIV/0!</v>
      </c>
      <c r="U3884" s="264" t="e">
        <f>U3882/'Summary (banks)'!$U$84</f>
        <v>#DIV/0!</v>
      </c>
      <c r="V3884" s="264" t="e">
        <f>V3882/'Summary (banks)'!$V$84</f>
        <v>#DIV/0!</v>
      </c>
      <c r="W3884" s="264" t="e">
        <f>W3882/'Summary (banks)'!$W$84</f>
        <v>#DIV/0!</v>
      </c>
      <c r="X3884" s="264" t="e">
        <f>X3882/'Summary (banks)'!$X$84</f>
        <v>#DIV/0!</v>
      </c>
      <c r="Y3884" s="360"/>
      <c r="Z3884" s="397"/>
    </row>
    <row r="3885" spans="1:26" s="204" customFormat="1" ht="15.75" thickBot="1" x14ac:dyDescent="0.3">
      <c r="A3885" s="683"/>
      <c r="B3885" s="688"/>
      <c r="C3885" s="372" t="s">
        <v>447</v>
      </c>
      <c r="D3885" s="234">
        <f>D3882/'Summary (banks)'!$D$92</f>
        <v>0.37570990581822794</v>
      </c>
      <c r="E3885" s="230" t="e">
        <f>E3882/'Summary (banks)'!$E$86</f>
        <v>#DIV/0!</v>
      </c>
      <c r="F3885" s="230">
        <f>F3882/'Summary (banks)'!$F$86</f>
        <v>3.775102243626495E-2</v>
      </c>
      <c r="G3885" s="230" t="e">
        <f>G3882/'Summary (banks)'!$G$86</f>
        <v>#DIV/0!</v>
      </c>
      <c r="H3885" s="230" t="e">
        <f>H3882/'Summary (banks)'!$H$86</f>
        <v>#DIV/0!</v>
      </c>
      <c r="I3885" s="230">
        <f>I3882/'Summary (banks)'!$I$86</f>
        <v>0.3634484071547156</v>
      </c>
      <c r="J3885" s="230" t="e">
        <f>J3882/'Summary (banks)'!$J$86</f>
        <v>#DIV/0!</v>
      </c>
      <c r="K3885" s="230" t="e">
        <f>K3882/'Summary (banks)'!$K$86</f>
        <v>#DIV/0!</v>
      </c>
      <c r="L3885" s="230" t="e">
        <f>L3882/'Summary (banks)'!$L$86</f>
        <v>#DIV/0!</v>
      </c>
      <c r="M3885" s="230" t="e">
        <f>M3882/'Summary (banks)'!$M$86</f>
        <v>#DIV/0!</v>
      </c>
      <c r="N3885" s="230" t="e">
        <f>N3882/'Summary (banks)'!$N$86</f>
        <v>#DIV/0!</v>
      </c>
      <c r="O3885" s="230" t="e">
        <f>O3882/'Summary (banks)'!$O$86</f>
        <v>#DIV/0!</v>
      </c>
      <c r="P3885" s="230" t="e">
        <f>P3882/'Summary (banks)'!$P$86</f>
        <v>#DIV/0!</v>
      </c>
      <c r="Q3885" s="230" t="e">
        <f>Q3882/'Summary (banks)'!$Q$86</f>
        <v>#DIV/0!</v>
      </c>
      <c r="R3885" s="230" t="e">
        <f>R3882/'Summary (banks)'!$R$86</f>
        <v>#DIV/0!</v>
      </c>
      <c r="S3885" s="230" t="e">
        <f>S3882/'Summary (banks)'!$S$86</f>
        <v>#DIV/0!</v>
      </c>
      <c r="T3885" s="230" t="e">
        <f>T3882/'Summary (banks)'!$T$86</f>
        <v>#DIV/0!</v>
      </c>
      <c r="U3885" s="230" t="e">
        <f>U3882/'Summary (banks)'!$U$86</f>
        <v>#DIV/0!</v>
      </c>
      <c r="V3885" s="230" t="e">
        <f>V3882/'Summary (banks)'!$V$86</f>
        <v>#DIV/0!</v>
      </c>
      <c r="W3885" s="230" t="e">
        <f>W3882/'Summary (banks)'!$W$86</f>
        <v>#DIV/0!</v>
      </c>
      <c r="X3885" s="230" t="e">
        <f>X3882/'Summary (banks)'!$X$86</f>
        <v>#DIV/0!</v>
      </c>
      <c r="Z3885" s="397"/>
    </row>
    <row r="3886" spans="1:26" s="230" customFormat="1" ht="15.75" thickBot="1" x14ac:dyDescent="0.3">
      <c r="A3886" s="683"/>
      <c r="B3886" s="688"/>
      <c r="C3886" s="201" t="s">
        <v>498</v>
      </c>
      <c r="D3886" s="201">
        <f t="shared" ref="D3886:X3886" si="317">D3869/D3866</f>
        <v>0.20752002378175421</v>
      </c>
      <c r="E3886" s="201" t="e">
        <f t="shared" si="317"/>
        <v>#DIV/0!</v>
      </c>
      <c r="F3886" s="201">
        <f t="shared" si="317"/>
        <v>0.12903225806451613</v>
      </c>
      <c r="G3886" s="201" t="e">
        <f t="shared" si="317"/>
        <v>#DIV/0!</v>
      </c>
      <c r="H3886" s="201" t="e">
        <f t="shared" si="317"/>
        <v>#DIV/0!</v>
      </c>
      <c r="I3886" s="201">
        <f t="shared" si="317"/>
        <v>0.265625</v>
      </c>
      <c r="J3886" s="201" t="e">
        <f t="shared" si="317"/>
        <v>#DIV/0!</v>
      </c>
      <c r="K3886" s="201" t="e">
        <f t="shared" si="317"/>
        <v>#DIV/0!</v>
      </c>
      <c r="L3886" s="201" t="e">
        <f t="shared" si="317"/>
        <v>#DIV/0!</v>
      </c>
      <c r="M3886" s="201" t="e">
        <f t="shared" si="317"/>
        <v>#DIV/0!</v>
      </c>
      <c r="N3886" s="201" t="e">
        <f t="shared" si="317"/>
        <v>#DIV/0!</v>
      </c>
      <c r="O3886" s="201" t="e">
        <f t="shared" si="317"/>
        <v>#DIV/0!</v>
      </c>
      <c r="P3886" s="201" t="e">
        <f t="shared" si="317"/>
        <v>#DIV/0!</v>
      </c>
      <c r="Q3886" s="201" t="e">
        <f t="shared" si="317"/>
        <v>#DIV/0!</v>
      </c>
      <c r="R3886" s="201" t="e">
        <f t="shared" si="317"/>
        <v>#DIV/0!</v>
      </c>
      <c r="S3886" s="201" t="e">
        <f t="shared" si="317"/>
        <v>#DIV/0!</v>
      </c>
      <c r="T3886" s="201" t="e">
        <f t="shared" si="317"/>
        <v>#DIV/0!</v>
      </c>
      <c r="U3886" s="201" t="e">
        <f t="shared" si="317"/>
        <v>#DIV/0!</v>
      </c>
      <c r="V3886" s="201" t="e">
        <f t="shared" si="317"/>
        <v>#DIV/0!</v>
      </c>
      <c r="W3886" s="201" t="e">
        <f t="shared" si="317"/>
        <v>#DIV/0!</v>
      </c>
      <c r="X3886" s="201" t="e">
        <f t="shared" si="317"/>
        <v>#DIV/0!</v>
      </c>
      <c r="Y3886" s="201"/>
      <c r="Z3886" s="407"/>
    </row>
    <row r="3887" spans="1:26" s="230" customFormat="1" x14ac:dyDescent="0.25">
      <c r="A3887" s="683"/>
      <c r="B3887" s="688"/>
      <c r="C3887" s="382" t="s">
        <v>445</v>
      </c>
      <c r="D3887" s="230">
        <f>D3886/'Summary (banks)'!$D$94</f>
        <v>1.0745931709781711</v>
      </c>
      <c r="E3887" s="230" t="e">
        <f>E3886/'Summary (banks)'!$E$94</f>
        <v>#DIV/0!</v>
      </c>
      <c r="F3887" s="230">
        <f>F3886/'Summary (banks)'!$F$94</f>
        <v>1.0449830689716626</v>
      </c>
      <c r="G3887" s="230" t="e">
        <f>G3886/'Summary (banks)'!$G$94</f>
        <v>#DIV/0!</v>
      </c>
      <c r="H3887" s="230" t="e">
        <f>H3886/'Summary (banks)'!$H$94</f>
        <v>#DIV/0!</v>
      </c>
      <c r="I3887" s="230">
        <f>I3886/'Summary (banks)'!$I$94</f>
        <v>-2.6665401346027564</v>
      </c>
      <c r="J3887" s="230" t="e">
        <f>J3886/'Summary (banks)'!$J$94</f>
        <v>#DIV/0!</v>
      </c>
      <c r="K3887" s="230" t="e">
        <f>K3886/'Summary (banks)'!$K$94</f>
        <v>#DIV/0!</v>
      </c>
      <c r="L3887" s="230" t="e">
        <f>L3886/'Summary (banks)'!$L$94</f>
        <v>#DIV/0!</v>
      </c>
      <c r="M3887" s="230" t="e">
        <f>M3886/'Summary (banks)'!$M$94</f>
        <v>#DIV/0!</v>
      </c>
      <c r="N3887" s="230" t="e">
        <f>N3886/'Summary (banks)'!$N$94</f>
        <v>#DIV/0!</v>
      </c>
      <c r="O3887" s="230" t="e">
        <f>O3886/'Summary (banks)'!$O$94</f>
        <v>#DIV/0!</v>
      </c>
      <c r="P3887" s="230" t="e">
        <f>P3886/'Summary (banks)'!$P$94</f>
        <v>#DIV/0!</v>
      </c>
      <c r="Q3887" s="230" t="e">
        <f>Q3886/'Summary (banks)'!$Q$94</f>
        <v>#DIV/0!</v>
      </c>
      <c r="R3887" s="230" t="e">
        <f>R3886/'Summary (banks)'!$R$94</f>
        <v>#DIV/0!</v>
      </c>
      <c r="S3887" s="230" t="e">
        <f>S3886/'Summary (banks)'!$S$94</f>
        <v>#DIV/0!</v>
      </c>
      <c r="T3887" s="230" t="e">
        <f>T3886/'Summary (banks)'!$T$94</f>
        <v>#DIV/0!</v>
      </c>
      <c r="U3887" s="230" t="e">
        <f>U3886/'Summary (banks)'!$U$94</f>
        <v>#DIV/0!</v>
      </c>
      <c r="V3887" s="230" t="e">
        <f>V3886/'Summary (banks)'!$V$94</f>
        <v>#DIV/0!</v>
      </c>
      <c r="W3887" s="230" t="e">
        <f>W3886/'Summary (banks)'!$W$94</f>
        <v>#DIV/0!</v>
      </c>
      <c r="X3887" s="230" t="e">
        <f>X3886/'Summary (banks)'!$X$94</f>
        <v>#DIV/0!</v>
      </c>
      <c r="Z3887" s="399"/>
    </row>
    <row r="3888" spans="1:26" s="386" customFormat="1" x14ac:dyDescent="0.25">
      <c r="A3888" s="683"/>
      <c r="B3888" s="688"/>
      <c r="C3888" s="383" t="s">
        <v>446</v>
      </c>
      <c r="D3888" s="264">
        <f>D3886/'Summary (banks)'!$D$97</f>
        <v>0.78598024082398399</v>
      </c>
      <c r="E3888" s="264" t="e">
        <f>E3886/'Summary (banks)'!$E$97</f>
        <v>#DIV/0!</v>
      </c>
      <c r="F3888" s="264">
        <f>F3886/'Summary (banks)'!$F$97</f>
        <v>0.77663230240549785</v>
      </c>
      <c r="G3888" s="264" t="e">
        <f>G3886/'Summary (banks)'!$G$97</f>
        <v>#DIV/0!</v>
      </c>
      <c r="H3888" s="264" t="e">
        <f>H3886/'Summary (banks)'!$H$97</f>
        <v>#DIV/0!</v>
      </c>
      <c r="I3888" s="264">
        <f>I3886/'Summary (banks)'!$I$97</f>
        <v>10.707134046052651</v>
      </c>
      <c r="J3888" s="264" t="e">
        <f>J3886/'Summary (banks)'!$J$97</f>
        <v>#DIV/0!</v>
      </c>
      <c r="K3888" s="264" t="e">
        <f>K3886/'Summary (banks)'!$K$97</f>
        <v>#DIV/0!</v>
      </c>
      <c r="L3888" s="264" t="e">
        <f>L3886/'Summary (banks)'!$L$97</f>
        <v>#DIV/0!</v>
      </c>
      <c r="M3888" s="264" t="e">
        <f>M3886/'Summary (banks)'!$M$97</f>
        <v>#DIV/0!</v>
      </c>
      <c r="N3888" s="264" t="e">
        <f>N3886/'Summary (banks)'!$N$97</f>
        <v>#DIV/0!</v>
      </c>
      <c r="O3888" s="264" t="e">
        <f>O3886/'Summary (banks)'!$O$97</f>
        <v>#DIV/0!</v>
      </c>
      <c r="P3888" s="264" t="e">
        <f>P3886/'Summary (banks)'!$P$97</f>
        <v>#DIV/0!</v>
      </c>
      <c r="Q3888" s="264" t="e">
        <f>Q3886/'Summary (banks)'!$Q$97</f>
        <v>#DIV/0!</v>
      </c>
      <c r="R3888" s="264" t="e">
        <f>R3886/'Summary (banks)'!$R$97</f>
        <v>#DIV/0!</v>
      </c>
      <c r="S3888" s="264" t="e">
        <f>S3886/'Summary (banks)'!$S$97</f>
        <v>#DIV/0!</v>
      </c>
      <c r="T3888" s="264" t="e">
        <f>T3886/'Summary (banks)'!$T$97</f>
        <v>#DIV/0!</v>
      </c>
      <c r="U3888" s="264" t="e">
        <f>U3886/'Summary (banks)'!$U$97</f>
        <v>#DIV/0!</v>
      </c>
      <c r="V3888" s="264" t="e">
        <f>V3886/'Summary (banks)'!$V$97</f>
        <v>#DIV/0!</v>
      </c>
      <c r="W3888" s="264" t="e">
        <f>W3886/'Summary (banks)'!$W$97</f>
        <v>#DIV/0!</v>
      </c>
      <c r="X3888" s="264" t="e">
        <f>X3886/'Summary (banks)'!$X$97</f>
        <v>#DIV/0!</v>
      </c>
      <c r="Y3888" s="264"/>
      <c r="Z3888" s="399"/>
    </row>
    <row r="3889" spans="1:26" s="230" customFormat="1" x14ac:dyDescent="0.25">
      <c r="A3889" s="683"/>
      <c r="B3889" s="688"/>
      <c r="C3889" s="385" t="s">
        <v>447</v>
      </c>
      <c r="D3889" s="230">
        <f>D3886/'Summary (banks)'!$D$105</f>
        <v>0.95654620693924952</v>
      </c>
      <c r="E3889" s="230" t="e">
        <f>E3886/'Summary (banks)'!$E$99</f>
        <v>#DIV/0!</v>
      </c>
      <c r="F3889" s="230">
        <f>F3886/'Summary (banks)'!$F$99</f>
        <v>0.31785345717234259</v>
      </c>
      <c r="G3889" s="230" t="e">
        <f>G3886/'Summary (banks)'!$G$99</f>
        <v>#DIV/0!</v>
      </c>
      <c r="H3889" s="230" t="e">
        <f>H3886/'Summary (banks)'!$H$99</f>
        <v>#DIV/0!</v>
      </c>
      <c r="I3889" s="230">
        <f>I3886/'Summary (banks)'!$I$99</f>
        <v>1.43520052559415</v>
      </c>
      <c r="J3889" s="230" t="e">
        <f>J3886/'Summary (banks)'!$J$99</f>
        <v>#DIV/0!</v>
      </c>
      <c r="K3889" s="230" t="e">
        <f>K3886/'Summary (banks)'!$K$99</f>
        <v>#DIV/0!</v>
      </c>
      <c r="L3889" s="230" t="e">
        <f>L3886/'Summary (banks)'!$L$99</f>
        <v>#DIV/0!</v>
      </c>
      <c r="M3889" s="230" t="e">
        <f>M3886/'Summary (banks)'!$M$99</f>
        <v>#DIV/0!</v>
      </c>
      <c r="N3889" s="230" t="e">
        <f>N3886/'Summary (banks)'!$N$99</f>
        <v>#DIV/0!</v>
      </c>
      <c r="O3889" s="230" t="e">
        <f>O3886/'Summary (banks)'!$O$99</f>
        <v>#DIV/0!</v>
      </c>
      <c r="P3889" s="230" t="e">
        <f>P3886/'Summary (banks)'!$P$99</f>
        <v>#DIV/0!</v>
      </c>
      <c r="Q3889" s="230" t="e">
        <f>Q3886/'Summary (banks)'!$Q$99</f>
        <v>#DIV/0!</v>
      </c>
      <c r="R3889" s="230" t="e">
        <f>R3886/'Summary (banks)'!$R$99</f>
        <v>#DIV/0!</v>
      </c>
      <c r="S3889" s="230" t="e">
        <f>S3886/'Summary (banks)'!$S$99</f>
        <v>#DIV/0!</v>
      </c>
      <c r="T3889" s="230" t="e">
        <f>T3886/'Summary (banks)'!$T$99</f>
        <v>#DIV/0!</v>
      </c>
      <c r="U3889" s="230" t="e">
        <f>U3886/'Summary (banks)'!$U$99</f>
        <v>#DIV/0!</v>
      </c>
      <c r="V3889" s="230" t="e">
        <f>V3886/'Summary (banks)'!$V$99</f>
        <v>#DIV/0!</v>
      </c>
      <c r="W3889" s="230" t="e">
        <f>W3886/'Summary (banks)'!$W$99</f>
        <v>#DIV/0!</v>
      </c>
      <c r="X3889" s="230" t="e">
        <f>X3886/'Summary (banks)'!$X$99</f>
        <v>#DIV/0!</v>
      </c>
      <c r="Z3889" s="399"/>
    </row>
    <row r="3947" spans="4:4" x14ac:dyDescent="0.25">
      <c r="D3947" s="443"/>
    </row>
  </sheetData>
  <sheetProtection sheet="1" objects="1" scenarios="1"/>
  <autoFilter ref="A1:X1"/>
  <sortState ref="A6486:AA6628">
    <sortCondition descending="1" ref="D6486:D6628"/>
  </sortState>
  <mergeCells count="424">
    <mergeCell ref="A3762:A3785"/>
    <mergeCell ref="B3762:B3775"/>
    <mergeCell ref="B3776:B3785"/>
    <mergeCell ref="B187:B204"/>
    <mergeCell ref="A187:A229"/>
    <mergeCell ref="B205:B229"/>
    <mergeCell ref="A292:A319"/>
    <mergeCell ref="B292:B309"/>
    <mergeCell ref="B310:B319"/>
    <mergeCell ref="A232:A259"/>
    <mergeCell ref="B232:B249"/>
    <mergeCell ref="B250:B259"/>
    <mergeCell ref="A262:A289"/>
    <mergeCell ref="B262:B279"/>
    <mergeCell ref="B280:B289"/>
    <mergeCell ref="A382:A409"/>
    <mergeCell ref="B382:B399"/>
    <mergeCell ref="B340:B349"/>
    <mergeCell ref="A352:A379"/>
    <mergeCell ref="B412:B429"/>
    <mergeCell ref="B430:B439"/>
    <mergeCell ref="A770:A797"/>
    <mergeCell ref="B770:B787"/>
    <mergeCell ref="B788:B797"/>
    <mergeCell ref="A7:A34"/>
    <mergeCell ref="B7:B24"/>
    <mergeCell ref="B25:B34"/>
    <mergeCell ref="A37:A64"/>
    <mergeCell ref="B37:B54"/>
    <mergeCell ref="B55:B64"/>
    <mergeCell ref="A127:A154"/>
    <mergeCell ref="B127:B144"/>
    <mergeCell ref="B145:B154"/>
    <mergeCell ref="A157:A184"/>
    <mergeCell ref="B157:B174"/>
    <mergeCell ref="B175:B184"/>
    <mergeCell ref="A67:A94"/>
    <mergeCell ref="B67:B84"/>
    <mergeCell ref="B85:B94"/>
    <mergeCell ref="A97:A124"/>
    <mergeCell ref="B97:B114"/>
    <mergeCell ref="B115:B124"/>
    <mergeCell ref="A322:A349"/>
    <mergeCell ref="B322:B339"/>
    <mergeCell ref="A560:A587"/>
    <mergeCell ref="B560:B577"/>
    <mergeCell ref="B578:B587"/>
    <mergeCell ref="A472:A499"/>
    <mergeCell ref="B472:B489"/>
    <mergeCell ref="B490:B499"/>
    <mergeCell ref="A501:A528"/>
    <mergeCell ref="B501:B518"/>
    <mergeCell ref="B519:B528"/>
    <mergeCell ref="B352:B369"/>
    <mergeCell ref="B370:B379"/>
    <mergeCell ref="A530:A557"/>
    <mergeCell ref="B530:B547"/>
    <mergeCell ref="B548:B557"/>
    <mergeCell ref="B460:B469"/>
    <mergeCell ref="B442:B459"/>
    <mergeCell ref="A442:A469"/>
    <mergeCell ref="B400:B409"/>
    <mergeCell ref="A412:A439"/>
    <mergeCell ref="A978:A1005"/>
    <mergeCell ref="B978:B995"/>
    <mergeCell ref="B996:B1005"/>
    <mergeCell ref="A590:A617"/>
    <mergeCell ref="B590:B607"/>
    <mergeCell ref="B608:B617"/>
    <mergeCell ref="A620:A647"/>
    <mergeCell ref="B620:B637"/>
    <mergeCell ref="B638:B647"/>
    <mergeCell ref="A860:A887"/>
    <mergeCell ref="B860:B877"/>
    <mergeCell ref="B878:B887"/>
    <mergeCell ref="A710:A737"/>
    <mergeCell ref="B710:B727"/>
    <mergeCell ref="B728:B737"/>
    <mergeCell ref="A740:A767"/>
    <mergeCell ref="B740:B757"/>
    <mergeCell ref="B758:B767"/>
    <mergeCell ref="A650:A677"/>
    <mergeCell ref="B650:B667"/>
    <mergeCell ref="B668:B677"/>
    <mergeCell ref="A680:A707"/>
    <mergeCell ref="B680:B697"/>
    <mergeCell ref="B698:B707"/>
    <mergeCell ref="A1035:A1058"/>
    <mergeCell ref="B1035:B1048"/>
    <mergeCell ref="B1049:B1058"/>
    <mergeCell ref="A1061:A1084"/>
    <mergeCell ref="B1061:B1074"/>
    <mergeCell ref="A800:A827"/>
    <mergeCell ref="B800:B817"/>
    <mergeCell ref="B818:B827"/>
    <mergeCell ref="A830:A857"/>
    <mergeCell ref="B830:B847"/>
    <mergeCell ref="B848:B857"/>
    <mergeCell ref="B1075:B1084"/>
    <mergeCell ref="A920:A947"/>
    <mergeCell ref="B920:B937"/>
    <mergeCell ref="B938:B947"/>
    <mergeCell ref="A1009:A1032"/>
    <mergeCell ref="B1009:B1022"/>
    <mergeCell ref="B1023:B1032"/>
    <mergeCell ref="A890:A917"/>
    <mergeCell ref="B890:B907"/>
    <mergeCell ref="B908:B917"/>
    <mergeCell ref="A949:A976"/>
    <mergeCell ref="B949:B966"/>
    <mergeCell ref="B967:B976"/>
    <mergeCell ref="A1139:A1162"/>
    <mergeCell ref="B1139:B1152"/>
    <mergeCell ref="B1153:B1162"/>
    <mergeCell ref="A1165:A1188"/>
    <mergeCell ref="B1165:B1178"/>
    <mergeCell ref="B1179:B1188"/>
    <mergeCell ref="A1087:A1110"/>
    <mergeCell ref="B1087:B1100"/>
    <mergeCell ref="B1101:B1110"/>
    <mergeCell ref="A1113:A1136"/>
    <mergeCell ref="B1113:B1126"/>
    <mergeCell ref="B1127:B1136"/>
    <mergeCell ref="A1310:A1333"/>
    <mergeCell ref="B1310:B1323"/>
    <mergeCell ref="B1324:B1333"/>
    <mergeCell ref="A1643:A1666"/>
    <mergeCell ref="B1643:B1656"/>
    <mergeCell ref="B1657:B1666"/>
    <mergeCell ref="A2342:A2365"/>
    <mergeCell ref="B2342:B2355"/>
    <mergeCell ref="B2356:B2365"/>
    <mergeCell ref="A1797:A1820"/>
    <mergeCell ref="B1797:B1810"/>
    <mergeCell ref="B1811:B1820"/>
    <mergeCell ref="A1412:A1435"/>
    <mergeCell ref="B1412:B1425"/>
    <mergeCell ref="B1426:B1435"/>
    <mergeCell ref="A2240:A2263"/>
    <mergeCell ref="B2240:B2253"/>
    <mergeCell ref="B2254:B2263"/>
    <mergeCell ref="A1721:A1744"/>
    <mergeCell ref="B1721:B1734"/>
    <mergeCell ref="B1735:B1744"/>
    <mergeCell ref="A1747:A1770"/>
    <mergeCell ref="B1747:B1760"/>
    <mergeCell ref="B1761:B1770"/>
    <mergeCell ref="A1670:A1693"/>
    <mergeCell ref="B1670:B1683"/>
    <mergeCell ref="B1684:B1693"/>
    <mergeCell ref="A2837:A2860"/>
    <mergeCell ref="B2837:B2850"/>
    <mergeCell ref="B2851:B2860"/>
    <mergeCell ref="A3660:A3683"/>
    <mergeCell ref="B3660:B3673"/>
    <mergeCell ref="B3674:B3683"/>
    <mergeCell ref="A3143:A3166"/>
    <mergeCell ref="B3143:B3156"/>
    <mergeCell ref="B3157:B3166"/>
    <mergeCell ref="A3376:A3399"/>
    <mergeCell ref="B3376:B3389"/>
    <mergeCell ref="B3390:B3399"/>
    <mergeCell ref="A3451:A3474"/>
    <mergeCell ref="B3451:B3464"/>
    <mergeCell ref="B3465:B3474"/>
    <mergeCell ref="A3530:A3553"/>
    <mergeCell ref="B3530:B3543"/>
    <mergeCell ref="B3544:B3553"/>
    <mergeCell ref="A3349:A3372"/>
    <mergeCell ref="B3349:B3362"/>
    <mergeCell ref="B3363:B3372"/>
    <mergeCell ref="A2476:A2499"/>
    <mergeCell ref="B2476:B2489"/>
    <mergeCell ref="B2490:B2499"/>
    <mergeCell ref="A2038:A2061"/>
    <mergeCell ref="B2038:B2051"/>
    <mergeCell ref="B2052:B2061"/>
    <mergeCell ref="A3324:A3347"/>
    <mergeCell ref="B3324:B3337"/>
    <mergeCell ref="B3338:B3347"/>
    <mergeCell ref="A3274:A3297"/>
    <mergeCell ref="B3274:B3287"/>
    <mergeCell ref="B3288:B3297"/>
    <mergeCell ref="A2317:A2340"/>
    <mergeCell ref="B2317:B2330"/>
    <mergeCell ref="B2331:B2340"/>
    <mergeCell ref="A2631:A2654"/>
    <mergeCell ref="B2631:B2644"/>
    <mergeCell ref="B2645:B2654"/>
    <mergeCell ref="A3299:A3322"/>
    <mergeCell ref="B3299:B3312"/>
    <mergeCell ref="B3313:B3322"/>
    <mergeCell ref="A2605:A2628"/>
    <mergeCell ref="B2605:B2618"/>
    <mergeCell ref="B2619:B2628"/>
    <mergeCell ref="A2992:A3015"/>
    <mergeCell ref="B2992:B3005"/>
    <mergeCell ref="B3006:B3015"/>
    <mergeCell ref="A3067:A3090"/>
    <mergeCell ref="B3067:B3080"/>
    <mergeCell ref="B3081:B3090"/>
    <mergeCell ref="A2863:A2886"/>
    <mergeCell ref="B2863:B2876"/>
    <mergeCell ref="B2877:B2886"/>
    <mergeCell ref="A2890:A2913"/>
    <mergeCell ref="B2890:B2903"/>
    <mergeCell ref="B2904:B2913"/>
    <mergeCell ref="A2915:A2938"/>
    <mergeCell ref="B2915:B2928"/>
    <mergeCell ref="B2929:B2938"/>
    <mergeCell ref="A2941:A2964"/>
    <mergeCell ref="B2941:B2954"/>
    <mergeCell ref="B2955:B2964"/>
    <mergeCell ref="A2966:A2989"/>
    <mergeCell ref="B2966:B2979"/>
    <mergeCell ref="B2980:B2989"/>
    <mergeCell ref="A3042:A3065"/>
    <mergeCell ref="B3042:B3055"/>
    <mergeCell ref="B3056:B3065"/>
    <mergeCell ref="A2735:A2758"/>
    <mergeCell ref="B2735:B2748"/>
    <mergeCell ref="B2749:B2758"/>
    <mergeCell ref="A2786:A2809"/>
    <mergeCell ref="B2786:B2799"/>
    <mergeCell ref="B2800:B2809"/>
    <mergeCell ref="A2760:A2783"/>
    <mergeCell ref="B2760:B2773"/>
    <mergeCell ref="B2774:B2783"/>
    <mergeCell ref="A2812:A2835"/>
    <mergeCell ref="B2812:B2825"/>
    <mergeCell ref="B2826:B2835"/>
    <mergeCell ref="A2501:A2524"/>
    <mergeCell ref="B2501:B2514"/>
    <mergeCell ref="B2515:B2524"/>
    <mergeCell ref="A2553:A2576"/>
    <mergeCell ref="B2553:B2566"/>
    <mergeCell ref="B2567:B2576"/>
    <mergeCell ref="A2579:A2602"/>
    <mergeCell ref="B2579:B2592"/>
    <mergeCell ref="B2593:B2602"/>
    <mergeCell ref="A2527:A2550"/>
    <mergeCell ref="B2527:B2540"/>
    <mergeCell ref="B2541:B2550"/>
    <mergeCell ref="A2657:A2680"/>
    <mergeCell ref="B2657:B2670"/>
    <mergeCell ref="B2671:B2680"/>
    <mergeCell ref="A2683:A2706"/>
    <mergeCell ref="B2683:B2696"/>
    <mergeCell ref="B2697:B2706"/>
    <mergeCell ref="A2709:A2732"/>
    <mergeCell ref="B2709:B2722"/>
    <mergeCell ref="B2723:B2732"/>
    <mergeCell ref="A2266:A2289"/>
    <mergeCell ref="B2266:B2279"/>
    <mergeCell ref="B2280:B2289"/>
    <mergeCell ref="A1988:A2011"/>
    <mergeCell ref="B1988:B2001"/>
    <mergeCell ref="B2002:B2011"/>
    <mergeCell ref="A2139:A2162"/>
    <mergeCell ref="B2139:B2152"/>
    <mergeCell ref="B2153:B2162"/>
    <mergeCell ref="A2088:A2111"/>
    <mergeCell ref="B2088:B2101"/>
    <mergeCell ref="B2102:B2111"/>
    <mergeCell ref="A2114:A2137"/>
    <mergeCell ref="B2114:B2127"/>
    <mergeCell ref="B2128:B2137"/>
    <mergeCell ref="A2164:A2187"/>
    <mergeCell ref="B2164:B2177"/>
    <mergeCell ref="B2178:B2187"/>
    <mergeCell ref="A2189:A2212"/>
    <mergeCell ref="B2189:B2202"/>
    <mergeCell ref="B2203:B2212"/>
    <mergeCell ref="A2215:A2238"/>
    <mergeCell ref="B2215:B2228"/>
    <mergeCell ref="B2229:B2238"/>
    <mergeCell ref="A1772:A1795"/>
    <mergeCell ref="B1772:B1785"/>
    <mergeCell ref="B1786:B1795"/>
    <mergeCell ref="A1878:A1901"/>
    <mergeCell ref="B1878:B1891"/>
    <mergeCell ref="B1892:B1901"/>
    <mergeCell ref="A1905:A1928"/>
    <mergeCell ref="B1905:B1918"/>
    <mergeCell ref="B1919:B1928"/>
    <mergeCell ref="A1849:A1876"/>
    <mergeCell ref="B1849:B1862"/>
    <mergeCell ref="B1863:B1876"/>
    <mergeCell ref="A1823:A1846"/>
    <mergeCell ref="B1823:B1836"/>
    <mergeCell ref="B1837:B1846"/>
    <mergeCell ref="A1335:A1358"/>
    <mergeCell ref="B1335:B1348"/>
    <mergeCell ref="B1349:B1358"/>
    <mergeCell ref="A1386:A1409"/>
    <mergeCell ref="B1386:B1399"/>
    <mergeCell ref="B1400:B1409"/>
    <mergeCell ref="A1695:A1718"/>
    <mergeCell ref="B1695:B1708"/>
    <mergeCell ref="B1709:B1718"/>
    <mergeCell ref="A1463:A1486"/>
    <mergeCell ref="B1463:B1476"/>
    <mergeCell ref="B1477:B1486"/>
    <mergeCell ref="A1489:A1512"/>
    <mergeCell ref="B1489:B1502"/>
    <mergeCell ref="B1503:B1512"/>
    <mergeCell ref="A1361:A1384"/>
    <mergeCell ref="B1361:B1374"/>
    <mergeCell ref="B1375:B1384"/>
    <mergeCell ref="A1616:A1639"/>
    <mergeCell ref="B1616:B1629"/>
    <mergeCell ref="B1630:B1639"/>
    <mergeCell ref="A1564:A1587"/>
    <mergeCell ref="B1564:B1577"/>
    <mergeCell ref="B1578:B1587"/>
    <mergeCell ref="A1590:A1613"/>
    <mergeCell ref="B1590:B1603"/>
    <mergeCell ref="B1604:B1613"/>
    <mergeCell ref="A1437:A1460"/>
    <mergeCell ref="B1437:B1450"/>
    <mergeCell ref="B1451:B1460"/>
    <mergeCell ref="A1514:A1537"/>
    <mergeCell ref="B1514:B1527"/>
    <mergeCell ref="B1528:B1537"/>
    <mergeCell ref="A1539:A1562"/>
    <mergeCell ref="B1539:B1552"/>
    <mergeCell ref="B1553:B1562"/>
    <mergeCell ref="A1932:A1958"/>
    <mergeCell ref="B1932:B1945"/>
    <mergeCell ref="B1946:B1958"/>
    <mergeCell ref="A2013:A2036"/>
    <mergeCell ref="B2013:B2026"/>
    <mergeCell ref="B2027:B2036"/>
    <mergeCell ref="A2063:A2086"/>
    <mergeCell ref="B2063:B2076"/>
    <mergeCell ref="B2077:B2086"/>
    <mergeCell ref="A1962:A1985"/>
    <mergeCell ref="B1962:B1975"/>
    <mergeCell ref="B1976:B1985"/>
    <mergeCell ref="A2291:A2314"/>
    <mergeCell ref="B2291:B2304"/>
    <mergeCell ref="B2305:B2314"/>
    <mergeCell ref="A2426:A2449"/>
    <mergeCell ref="B2426:B2439"/>
    <mergeCell ref="B2440:B2449"/>
    <mergeCell ref="A2451:A2474"/>
    <mergeCell ref="B2451:B2464"/>
    <mergeCell ref="B2465:B2474"/>
    <mergeCell ref="A2393:A2424"/>
    <mergeCell ref="B2393:B2406"/>
    <mergeCell ref="B2407:B2424"/>
    <mergeCell ref="A2368:A2391"/>
    <mergeCell ref="B2368:B2381"/>
    <mergeCell ref="B2382:B2391"/>
    <mergeCell ref="A3092:A3115"/>
    <mergeCell ref="B3092:B3105"/>
    <mergeCell ref="B3106:B3115"/>
    <mergeCell ref="A3017:A3040"/>
    <mergeCell ref="B3017:B3030"/>
    <mergeCell ref="B3031:B3040"/>
    <mergeCell ref="A3787:A3810"/>
    <mergeCell ref="B3787:B3800"/>
    <mergeCell ref="B3801:B3810"/>
    <mergeCell ref="A3555:A3578"/>
    <mergeCell ref="B3555:B3568"/>
    <mergeCell ref="B3569:B3578"/>
    <mergeCell ref="A3712:A3735"/>
    <mergeCell ref="B3712:B3725"/>
    <mergeCell ref="B3726:B3735"/>
    <mergeCell ref="A3686:A3709"/>
    <mergeCell ref="B3686:B3699"/>
    <mergeCell ref="B3700:B3709"/>
    <mergeCell ref="A3633:A3656"/>
    <mergeCell ref="B3633:B3646"/>
    <mergeCell ref="B3647:B3656"/>
    <mergeCell ref="A3607:A3630"/>
    <mergeCell ref="B3607:B3620"/>
    <mergeCell ref="B3621:B3630"/>
    <mergeCell ref="B3517:B3526"/>
    <mergeCell ref="A3477:A3500"/>
    <mergeCell ref="B3477:B3490"/>
    <mergeCell ref="B3491:B3500"/>
    <mergeCell ref="A3117:A3140"/>
    <mergeCell ref="B3117:B3130"/>
    <mergeCell ref="B3131:B3140"/>
    <mergeCell ref="A3222:A3245"/>
    <mergeCell ref="B3222:B3235"/>
    <mergeCell ref="B3236:B3245"/>
    <mergeCell ref="A3401:A3424"/>
    <mergeCell ref="B3401:B3414"/>
    <mergeCell ref="B3415:B3424"/>
    <mergeCell ref="A3170:A3193"/>
    <mergeCell ref="B3170:B3183"/>
    <mergeCell ref="B3184:B3193"/>
    <mergeCell ref="A3248:A3271"/>
    <mergeCell ref="B3248:B3261"/>
    <mergeCell ref="B3262:B3271"/>
    <mergeCell ref="A3197:A3220"/>
    <mergeCell ref="B3197:B3210"/>
    <mergeCell ref="B3211:B3220"/>
    <mergeCell ref="A1007:C1008"/>
    <mergeCell ref="A1306:C1307"/>
    <mergeCell ref="A2:C3"/>
    <mergeCell ref="A4:C6"/>
    <mergeCell ref="A3866:A3889"/>
    <mergeCell ref="B3866:B3879"/>
    <mergeCell ref="B3880:B3889"/>
    <mergeCell ref="A3426:A3449"/>
    <mergeCell ref="B3426:B3439"/>
    <mergeCell ref="B3440:B3449"/>
    <mergeCell ref="A3581:A3604"/>
    <mergeCell ref="B3581:B3594"/>
    <mergeCell ref="B3595:B3604"/>
    <mergeCell ref="A3737:A3760"/>
    <mergeCell ref="B3737:B3750"/>
    <mergeCell ref="B3751:B3760"/>
    <mergeCell ref="A3840:A3863"/>
    <mergeCell ref="B3840:B3853"/>
    <mergeCell ref="B3854:B3863"/>
    <mergeCell ref="A3813:A3836"/>
    <mergeCell ref="B3813:B3826"/>
    <mergeCell ref="B3827:B3836"/>
    <mergeCell ref="A3503:A3526"/>
    <mergeCell ref="B3503:B3516"/>
  </mergeCells>
  <pageMargins left="0.7" right="0.7" top="0.75" bottom="0.75" header="0.3" footer="0.3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967"/>
  <sheetViews>
    <sheetView topLeftCell="A85" zoomScale="70" zoomScaleNormal="70" zoomScalePageLayoutView="70" workbookViewId="0">
      <selection activeCell="I92" sqref="I92 I88"/>
    </sheetView>
  </sheetViews>
  <sheetFormatPr baseColWidth="10" defaultColWidth="15.140625" defaultRowHeight="15" x14ac:dyDescent="0.25"/>
  <cols>
    <col min="1" max="1" width="13.7109375" style="146" customWidth="1"/>
    <col min="2" max="2" width="18" style="146" customWidth="1"/>
    <col min="3" max="14" width="13.7109375" style="146" customWidth="1"/>
    <col min="15" max="16384" width="15.140625" style="146"/>
  </cols>
  <sheetData>
    <row r="1" spans="1:14" ht="15" customHeight="1" x14ac:dyDescent="0.25">
      <c r="A1" s="715" t="s">
        <v>12</v>
      </c>
      <c r="B1" s="716"/>
      <c r="C1" s="716"/>
      <c r="D1" s="716"/>
      <c r="E1" s="716"/>
      <c r="F1" s="716"/>
      <c r="G1" s="716"/>
      <c r="H1" s="722" t="s">
        <v>513</v>
      </c>
      <c r="I1" s="722"/>
      <c r="J1" s="722"/>
      <c r="K1" s="717" t="s">
        <v>82</v>
      </c>
      <c r="L1" s="717"/>
      <c r="M1" s="716"/>
      <c r="N1" s="716"/>
    </row>
    <row r="2" spans="1:14" x14ac:dyDescent="0.25">
      <c r="A2" s="718" t="s">
        <v>81</v>
      </c>
      <c r="B2" s="719"/>
      <c r="C2" s="719"/>
      <c r="D2" s="719"/>
      <c r="E2" s="719"/>
      <c r="F2" s="719"/>
      <c r="G2" s="719"/>
      <c r="H2" s="723"/>
      <c r="I2" s="723"/>
      <c r="J2" s="723"/>
      <c r="K2" s="720" t="s">
        <v>138</v>
      </c>
      <c r="L2" s="720"/>
      <c r="M2" s="719"/>
      <c r="N2" s="719"/>
    </row>
    <row r="3" spans="1:14" ht="90" customHeight="1" x14ac:dyDescent="0.25">
      <c r="A3" s="139" t="s">
        <v>17</v>
      </c>
      <c r="B3" s="140" t="s">
        <v>20</v>
      </c>
      <c r="C3" s="140" t="s">
        <v>2</v>
      </c>
      <c r="D3" s="140" t="s">
        <v>3</v>
      </c>
      <c r="E3" s="140" t="s">
        <v>6</v>
      </c>
      <c r="F3" s="140" t="s">
        <v>4</v>
      </c>
      <c r="G3" s="140" t="s">
        <v>5</v>
      </c>
      <c r="H3" s="140" t="s">
        <v>15</v>
      </c>
      <c r="I3" s="140" t="s">
        <v>16</v>
      </c>
      <c r="J3" s="140" t="s">
        <v>374</v>
      </c>
      <c r="K3" s="141" t="s">
        <v>487</v>
      </c>
      <c r="L3" s="141" t="s">
        <v>91</v>
      </c>
      <c r="M3" s="140" t="s">
        <v>510</v>
      </c>
      <c r="N3" s="140" t="s">
        <v>498</v>
      </c>
    </row>
    <row r="4" spans="1:14" ht="30" customHeight="1" x14ac:dyDescent="0.25">
      <c r="A4" s="139" t="s">
        <v>18</v>
      </c>
      <c r="B4" s="140" t="s">
        <v>0</v>
      </c>
      <c r="C4" s="140" t="s">
        <v>375</v>
      </c>
      <c r="D4" s="140" t="s">
        <v>376</v>
      </c>
      <c r="E4" s="140" t="s">
        <v>377</v>
      </c>
      <c r="F4" s="140" t="s">
        <v>4</v>
      </c>
      <c r="G4" s="140" t="s">
        <v>378</v>
      </c>
      <c r="H4" s="140" t="s">
        <v>379</v>
      </c>
      <c r="I4" s="140" t="s">
        <v>380</v>
      </c>
      <c r="J4" s="140" t="s">
        <v>374</v>
      </c>
      <c r="K4" s="141"/>
      <c r="L4" s="141"/>
      <c r="M4" s="140"/>
      <c r="N4" s="141"/>
    </row>
    <row r="5" spans="1:14" s="164" customFormat="1" x14ac:dyDescent="0.25">
      <c r="B5" s="164" t="s">
        <v>253</v>
      </c>
      <c r="C5" s="164">
        <v>24</v>
      </c>
      <c r="D5" s="164">
        <v>395</v>
      </c>
      <c r="E5" s="164">
        <v>1</v>
      </c>
      <c r="F5" s="164">
        <v>1</v>
      </c>
      <c r="G5" s="164">
        <v>0</v>
      </c>
      <c r="H5" s="164">
        <v>1</v>
      </c>
      <c r="I5" s="164">
        <v>0</v>
      </c>
      <c r="J5" s="164">
        <v>0</v>
      </c>
      <c r="K5" s="380">
        <f t="shared" ref="K5:K36" si="0">H5/E5</f>
        <v>1</v>
      </c>
      <c r="L5" s="380">
        <f t="shared" ref="L5:L36" si="1">F5/E5</f>
        <v>1</v>
      </c>
      <c r="M5" s="555">
        <f t="shared" ref="M5:M36" si="2">E5/D5</f>
        <v>2.5316455696202532E-3</v>
      </c>
      <c r="N5" s="380">
        <f t="shared" ref="N5:N36" si="3">E5/C5</f>
        <v>4.1666666666666664E-2</v>
      </c>
    </row>
    <row r="6" spans="1:14" s="164" customFormat="1" x14ac:dyDescent="0.25">
      <c r="B6" s="164" t="s">
        <v>176</v>
      </c>
      <c r="C6" s="164">
        <v>146</v>
      </c>
      <c r="D6" s="164">
        <v>1427</v>
      </c>
      <c r="E6" s="164">
        <v>81</v>
      </c>
      <c r="F6" s="164">
        <v>19</v>
      </c>
      <c r="G6" s="164">
        <v>0</v>
      </c>
      <c r="H6" s="164">
        <v>21</v>
      </c>
      <c r="I6" s="164">
        <v>-2</v>
      </c>
      <c r="J6" s="164">
        <v>3</v>
      </c>
      <c r="K6" s="380">
        <f t="shared" si="0"/>
        <v>0.25925925925925924</v>
      </c>
      <c r="L6" s="380">
        <f t="shared" si="1"/>
        <v>0.23456790123456789</v>
      </c>
      <c r="M6" s="555">
        <f t="shared" si="2"/>
        <v>5.6762438682550806E-2</v>
      </c>
      <c r="N6" s="380">
        <f t="shared" si="3"/>
        <v>0.5547945205479452</v>
      </c>
    </row>
    <row r="7" spans="1:14" s="454" customFormat="1" x14ac:dyDescent="0.25">
      <c r="B7" s="454" t="s">
        <v>42</v>
      </c>
      <c r="C7" s="454">
        <v>10</v>
      </c>
      <c r="D7" s="454">
        <v>59</v>
      </c>
      <c r="E7" s="454">
        <v>3</v>
      </c>
      <c r="F7" s="454">
        <v>1</v>
      </c>
      <c r="G7" s="454">
        <v>0</v>
      </c>
      <c r="H7" s="455">
        <v>1</v>
      </c>
      <c r="I7" s="455">
        <v>0</v>
      </c>
      <c r="J7" s="455">
        <v>0</v>
      </c>
      <c r="K7" s="456">
        <f t="shared" si="0"/>
        <v>0.33333333333333331</v>
      </c>
      <c r="L7" s="380">
        <f t="shared" si="1"/>
        <v>0.33333333333333331</v>
      </c>
      <c r="M7" s="556">
        <f t="shared" si="2"/>
        <v>5.0847457627118647E-2</v>
      </c>
      <c r="N7" s="656">
        <f t="shared" si="3"/>
        <v>0.3</v>
      </c>
    </row>
    <row r="8" spans="1:14" s="164" customFormat="1" x14ac:dyDescent="0.25">
      <c r="B8" s="164" t="s">
        <v>346</v>
      </c>
      <c r="C8" s="164">
        <v>12</v>
      </c>
      <c r="D8" s="164">
        <v>25</v>
      </c>
      <c r="E8" s="164">
        <v>-4</v>
      </c>
      <c r="F8" s="164">
        <v>1</v>
      </c>
      <c r="G8" s="164">
        <v>0</v>
      </c>
      <c r="H8" s="164">
        <v>0</v>
      </c>
      <c r="I8" s="164">
        <v>1</v>
      </c>
      <c r="J8" s="164">
        <v>0</v>
      </c>
      <c r="K8" s="380">
        <f t="shared" si="0"/>
        <v>0</v>
      </c>
      <c r="L8" s="380">
        <f t="shared" si="1"/>
        <v>-0.25</v>
      </c>
      <c r="M8" s="555">
        <f t="shared" si="2"/>
        <v>-0.16</v>
      </c>
      <c r="N8" s="380">
        <f t="shared" si="3"/>
        <v>-0.33333333333333331</v>
      </c>
    </row>
    <row r="9" spans="1:14" s="454" customFormat="1" x14ac:dyDescent="0.25">
      <c r="B9" s="454" t="s">
        <v>229</v>
      </c>
      <c r="C9" s="454">
        <v>18</v>
      </c>
      <c r="D9" s="454">
        <v>49</v>
      </c>
      <c r="E9" s="454">
        <v>4</v>
      </c>
      <c r="F9" s="454">
        <v>0</v>
      </c>
      <c r="G9" s="454">
        <v>0</v>
      </c>
      <c r="H9" s="455">
        <v>0</v>
      </c>
      <c r="I9" s="455">
        <v>0</v>
      </c>
      <c r="J9" s="455">
        <v>0</v>
      </c>
      <c r="K9" s="456">
        <f t="shared" si="0"/>
        <v>0</v>
      </c>
      <c r="L9" s="380">
        <f t="shared" si="1"/>
        <v>0</v>
      </c>
      <c r="M9" s="556">
        <f t="shared" si="2"/>
        <v>8.1632653061224483E-2</v>
      </c>
      <c r="N9" s="656">
        <f t="shared" si="3"/>
        <v>0.22222222222222221</v>
      </c>
    </row>
    <row r="10" spans="1:14" s="454" customFormat="1" x14ac:dyDescent="0.25">
      <c r="B10" s="454" t="s">
        <v>27</v>
      </c>
      <c r="C10" s="454">
        <v>149</v>
      </c>
      <c r="D10" s="454">
        <v>483</v>
      </c>
      <c r="E10" s="454">
        <v>67</v>
      </c>
      <c r="F10" s="454">
        <v>12</v>
      </c>
      <c r="G10" s="454">
        <v>0</v>
      </c>
      <c r="H10" s="455">
        <v>8</v>
      </c>
      <c r="I10" s="455">
        <v>4</v>
      </c>
      <c r="J10" s="455">
        <v>2</v>
      </c>
      <c r="K10" s="456">
        <f t="shared" si="0"/>
        <v>0.11940298507462686</v>
      </c>
      <c r="L10" s="380">
        <f t="shared" si="1"/>
        <v>0.17910447761194029</v>
      </c>
      <c r="M10" s="556">
        <f t="shared" si="2"/>
        <v>0.13871635610766045</v>
      </c>
      <c r="N10" s="656">
        <f t="shared" si="3"/>
        <v>0.44966442953020136</v>
      </c>
    </row>
    <row r="11" spans="1:14" s="164" customFormat="1" x14ac:dyDescent="0.25">
      <c r="B11" s="164" t="s">
        <v>381</v>
      </c>
      <c r="C11" s="164">
        <v>22</v>
      </c>
      <c r="D11" s="164">
        <v>232</v>
      </c>
      <c r="E11" s="164">
        <v>3</v>
      </c>
      <c r="F11" s="164">
        <v>-6</v>
      </c>
      <c r="G11" s="164">
        <v>0</v>
      </c>
      <c r="H11" s="164">
        <v>0</v>
      </c>
      <c r="I11" s="164">
        <v>-6</v>
      </c>
      <c r="J11" s="164">
        <v>0</v>
      </c>
      <c r="K11" s="380">
        <f t="shared" si="0"/>
        <v>0</v>
      </c>
      <c r="L11" s="380">
        <f t="shared" si="1"/>
        <v>-2</v>
      </c>
      <c r="M11" s="555">
        <f t="shared" si="2"/>
        <v>1.2931034482758621E-2</v>
      </c>
      <c r="N11" s="380">
        <f t="shared" si="3"/>
        <v>0.13636363636363635</v>
      </c>
    </row>
    <row r="12" spans="1:14" s="454" customFormat="1" x14ac:dyDescent="0.25">
      <c r="B12" s="454" t="s">
        <v>181</v>
      </c>
      <c r="C12" s="454">
        <v>17</v>
      </c>
      <c r="D12" s="454">
        <v>0</v>
      </c>
      <c r="E12" s="454">
        <v>17</v>
      </c>
      <c r="F12" s="454">
        <v>0</v>
      </c>
      <c r="G12" s="454">
        <v>0</v>
      </c>
      <c r="H12" s="455">
        <v>0</v>
      </c>
      <c r="I12" s="455">
        <v>0</v>
      </c>
      <c r="J12" s="455">
        <v>0</v>
      </c>
      <c r="K12" s="456">
        <f t="shared" si="0"/>
        <v>0</v>
      </c>
      <c r="L12" s="380">
        <f t="shared" si="1"/>
        <v>0</v>
      </c>
      <c r="M12" s="556" t="e">
        <f t="shared" si="2"/>
        <v>#DIV/0!</v>
      </c>
      <c r="N12" s="656">
        <f t="shared" si="3"/>
        <v>1</v>
      </c>
    </row>
    <row r="13" spans="1:14" s="164" customFormat="1" x14ac:dyDescent="0.25">
      <c r="B13" s="164" t="s">
        <v>48</v>
      </c>
      <c r="C13" s="164">
        <v>156</v>
      </c>
      <c r="D13" s="164">
        <v>338</v>
      </c>
      <c r="E13" s="164">
        <v>-27</v>
      </c>
      <c r="F13" s="164">
        <v>31</v>
      </c>
      <c r="G13" s="164">
        <v>0</v>
      </c>
      <c r="H13" s="164">
        <v>16</v>
      </c>
      <c r="I13" s="164">
        <v>15</v>
      </c>
      <c r="J13" s="164">
        <v>7</v>
      </c>
      <c r="K13" s="380">
        <f t="shared" si="0"/>
        <v>-0.59259259259259256</v>
      </c>
      <c r="L13" s="380">
        <f t="shared" si="1"/>
        <v>-1.1481481481481481</v>
      </c>
      <c r="M13" s="555">
        <f t="shared" si="2"/>
        <v>-7.9881656804733733E-2</v>
      </c>
      <c r="N13" s="380">
        <f t="shared" si="3"/>
        <v>-0.17307692307692307</v>
      </c>
    </row>
    <row r="14" spans="1:14" s="164" customFormat="1" x14ac:dyDescent="0.25">
      <c r="B14" s="164" t="s">
        <v>43</v>
      </c>
      <c r="C14" s="164">
        <v>112</v>
      </c>
      <c r="D14" s="164">
        <v>1505</v>
      </c>
      <c r="E14" s="164">
        <v>43</v>
      </c>
      <c r="F14" s="164">
        <v>4</v>
      </c>
      <c r="G14" s="164">
        <v>0</v>
      </c>
      <c r="H14" s="164">
        <v>5</v>
      </c>
      <c r="I14" s="164">
        <v>-1</v>
      </c>
      <c r="J14" s="164">
        <v>11</v>
      </c>
      <c r="K14" s="380">
        <f t="shared" si="0"/>
        <v>0.11627906976744186</v>
      </c>
      <c r="L14" s="380">
        <f t="shared" si="1"/>
        <v>9.3023255813953487E-2</v>
      </c>
      <c r="M14" s="555">
        <f t="shared" si="2"/>
        <v>2.8571428571428571E-2</v>
      </c>
      <c r="N14" s="380">
        <f t="shared" si="3"/>
        <v>0.38392857142857145</v>
      </c>
    </row>
    <row r="15" spans="1:14" s="164" customFormat="1" x14ac:dyDescent="0.25">
      <c r="B15" s="164" t="s">
        <v>347</v>
      </c>
      <c r="C15" s="164">
        <v>26</v>
      </c>
      <c r="D15" s="164">
        <v>266</v>
      </c>
      <c r="E15" s="164">
        <v>5</v>
      </c>
      <c r="F15" s="164">
        <v>-1</v>
      </c>
      <c r="G15" s="164">
        <v>0</v>
      </c>
      <c r="H15" s="164">
        <v>1</v>
      </c>
      <c r="I15" s="164">
        <v>-2</v>
      </c>
      <c r="J15" s="164">
        <v>0</v>
      </c>
      <c r="K15" s="380">
        <f t="shared" si="0"/>
        <v>0.2</v>
      </c>
      <c r="L15" s="380">
        <f t="shared" si="1"/>
        <v>-0.2</v>
      </c>
      <c r="M15" s="555">
        <f t="shared" si="2"/>
        <v>1.8796992481203006E-2</v>
      </c>
      <c r="N15" s="380">
        <f t="shared" si="3"/>
        <v>0.19230769230769232</v>
      </c>
    </row>
    <row r="16" spans="1:14" s="164" customFormat="1" x14ac:dyDescent="0.25">
      <c r="B16" s="164" t="s">
        <v>358</v>
      </c>
      <c r="C16" s="164">
        <v>80</v>
      </c>
      <c r="D16" s="164">
        <v>626</v>
      </c>
      <c r="E16" s="164">
        <v>31</v>
      </c>
      <c r="F16" s="164">
        <v>13</v>
      </c>
      <c r="G16" s="164">
        <v>0</v>
      </c>
      <c r="H16" s="164">
        <v>10</v>
      </c>
      <c r="I16" s="164">
        <v>3</v>
      </c>
      <c r="J16" s="164">
        <v>5</v>
      </c>
      <c r="K16" s="380">
        <f t="shared" si="0"/>
        <v>0.32258064516129031</v>
      </c>
      <c r="L16" s="380">
        <f t="shared" si="1"/>
        <v>0.41935483870967744</v>
      </c>
      <c r="M16" s="555">
        <f t="shared" si="2"/>
        <v>4.9520766773162937E-2</v>
      </c>
      <c r="N16" s="380">
        <f t="shared" si="3"/>
        <v>0.38750000000000001</v>
      </c>
    </row>
    <row r="17" spans="2:14" s="164" customFormat="1" x14ac:dyDescent="0.25">
      <c r="B17" s="164" t="s">
        <v>125</v>
      </c>
      <c r="C17" s="164">
        <v>53</v>
      </c>
      <c r="D17" s="164">
        <v>92</v>
      </c>
      <c r="E17" s="164">
        <v>19</v>
      </c>
      <c r="F17" s="164">
        <v>7</v>
      </c>
      <c r="G17" s="164">
        <v>0</v>
      </c>
      <c r="H17" s="164">
        <v>4</v>
      </c>
      <c r="I17" s="164">
        <v>3</v>
      </c>
      <c r="J17" s="164">
        <v>1</v>
      </c>
      <c r="K17" s="380">
        <f t="shared" si="0"/>
        <v>0.21052631578947367</v>
      </c>
      <c r="L17" s="380">
        <f t="shared" si="1"/>
        <v>0.36842105263157893</v>
      </c>
      <c r="M17" s="555">
        <f t="shared" si="2"/>
        <v>0.20652173913043478</v>
      </c>
      <c r="N17" s="380">
        <f t="shared" si="3"/>
        <v>0.35849056603773582</v>
      </c>
    </row>
    <row r="18" spans="2:14" s="454" customFormat="1" x14ac:dyDescent="0.25">
      <c r="B18" s="454" t="s">
        <v>126</v>
      </c>
      <c r="C18" s="454">
        <v>0</v>
      </c>
      <c r="D18" s="454">
        <v>0</v>
      </c>
      <c r="E18" s="454">
        <v>0</v>
      </c>
      <c r="F18" s="454">
        <v>0</v>
      </c>
      <c r="G18" s="454">
        <v>0</v>
      </c>
      <c r="H18" s="455">
        <v>0</v>
      </c>
      <c r="I18" s="455">
        <v>0</v>
      </c>
      <c r="J18" s="455">
        <v>0</v>
      </c>
      <c r="K18" s="456" t="e">
        <f t="shared" si="0"/>
        <v>#DIV/0!</v>
      </c>
      <c r="L18" s="380" t="e">
        <f t="shared" si="1"/>
        <v>#DIV/0!</v>
      </c>
      <c r="M18" s="556" t="e">
        <f t="shared" si="2"/>
        <v>#DIV/0!</v>
      </c>
      <c r="N18" s="656" t="e">
        <f t="shared" si="3"/>
        <v>#DIV/0!</v>
      </c>
    </row>
    <row r="19" spans="2:14" s="164" customFormat="1" x14ac:dyDescent="0.25">
      <c r="B19" s="164" t="s">
        <v>382</v>
      </c>
      <c r="C19" s="164">
        <v>23</v>
      </c>
      <c r="D19" s="164">
        <v>214</v>
      </c>
      <c r="E19" s="164">
        <v>8</v>
      </c>
      <c r="F19" s="164">
        <v>3</v>
      </c>
      <c r="G19" s="164">
        <v>0</v>
      </c>
      <c r="H19" s="164">
        <v>2</v>
      </c>
      <c r="I19" s="164">
        <v>1</v>
      </c>
      <c r="J19" s="164">
        <v>2</v>
      </c>
      <c r="K19" s="380">
        <f t="shared" si="0"/>
        <v>0.25</v>
      </c>
      <c r="L19" s="380">
        <f t="shared" si="1"/>
        <v>0.375</v>
      </c>
      <c r="M19" s="555">
        <f t="shared" si="2"/>
        <v>3.7383177570093455E-2</v>
      </c>
      <c r="N19" s="380">
        <f t="shared" si="3"/>
        <v>0.34782608695652173</v>
      </c>
    </row>
    <row r="20" spans="2:14" s="164" customFormat="1" x14ac:dyDescent="0.25">
      <c r="B20" s="164" t="s">
        <v>50</v>
      </c>
      <c r="C20" s="164">
        <v>82</v>
      </c>
      <c r="D20" s="164">
        <v>515</v>
      </c>
      <c r="E20" s="164">
        <v>-13</v>
      </c>
      <c r="F20" s="164">
        <v>-7</v>
      </c>
      <c r="G20" s="164">
        <v>0</v>
      </c>
      <c r="H20" s="164">
        <v>0</v>
      </c>
      <c r="I20" s="164">
        <v>-7</v>
      </c>
      <c r="J20" s="164">
        <v>0</v>
      </c>
      <c r="K20" s="380">
        <f t="shared" si="0"/>
        <v>0</v>
      </c>
      <c r="L20" s="380">
        <f t="shared" si="1"/>
        <v>0.53846153846153844</v>
      </c>
      <c r="M20" s="555">
        <f t="shared" si="2"/>
        <v>-2.524271844660194E-2</v>
      </c>
      <c r="N20" s="380">
        <f t="shared" si="3"/>
        <v>-0.15853658536585366</v>
      </c>
    </row>
    <row r="21" spans="2:14" s="164" customFormat="1" x14ac:dyDescent="0.25">
      <c r="B21" s="164" t="s">
        <v>256</v>
      </c>
      <c r="C21" s="164">
        <v>169</v>
      </c>
      <c r="D21" s="164">
        <v>1422</v>
      </c>
      <c r="E21" s="164">
        <v>21</v>
      </c>
      <c r="F21" s="164">
        <v>3</v>
      </c>
      <c r="G21" s="164">
        <v>0</v>
      </c>
      <c r="H21" s="164">
        <v>4</v>
      </c>
      <c r="I21" s="164">
        <v>-1</v>
      </c>
      <c r="J21" s="164">
        <v>11</v>
      </c>
      <c r="K21" s="380">
        <f t="shared" si="0"/>
        <v>0.19047619047619047</v>
      </c>
      <c r="L21" s="380">
        <f t="shared" si="1"/>
        <v>0.14285714285714285</v>
      </c>
      <c r="M21" s="555">
        <f t="shared" si="2"/>
        <v>1.4767932489451477E-2</v>
      </c>
      <c r="N21" s="380">
        <f t="shared" si="3"/>
        <v>0.1242603550295858</v>
      </c>
    </row>
    <row r="22" spans="2:14" s="454" customFormat="1" x14ac:dyDescent="0.25">
      <c r="B22" s="454" t="s">
        <v>127</v>
      </c>
      <c r="C22" s="454">
        <v>1</v>
      </c>
      <c r="D22" s="454">
        <v>0</v>
      </c>
      <c r="E22" s="454">
        <v>1</v>
      </c>
      <c r="F22" s="454">
        <v>0</v>
      </c>
      <c r="G22" s="454">
        <v>0</v>
      </c>
      <c r="H22" s="455">
        <v>0</v>
      </c>
      <c r="I22" s="455">
        <v>0</v>
      </c>
      <c r="J22" s="455">
        <v>0</v>
      </c>
      <c r="K22" s="456">
        <f t="shared" si="0"/>
        <v>0</v>
      </c>
      <c r="L22" s="380">
        <f t="shared" si="1"/>
        <v>0</v>
      </c>
      <c r="M22" s="556" t="e">
        <f t="shared" si="2"/>
        <v>#DIV/0!</v>
      </c>
      <c r="N22" s="656">
        <f t="shared" si="3"/>
        <v>1</v>
      </c>
    </row>
    <row r="23" spans="2:14" s="454" customFormat="1" x14ac:dyDescent="0.25">
      <c r="B23" s="454" t="s">
        <v>383</v>
      </c>
      <c r="C23" s="454">
        <v>1</v>
      </c>
      <c r="D23" s="454">
        <v>0</v>
      </c>
      <c r="E23" s="454">
        <v>1</v>
      </c>
      <c r="F23" s="454">
        <v>0</v>
      </c>
      <c r="G23" s="454">
        <v>0</v>
      </c>
      <c r="H23" s="455">
        <v>0</v>
      </c>
      <c r="I23" s="455">
        <v>0</v>
      </c>
      <c r="J23" s="455">
        <v>0</v>
      </c>
      <c r="K23" s="456">
        <f t="shared" si="0"/>
        <v>0</v>
      </c>
      <c r="L23" s="380">
        <f t="shared" si="1"/>
        <v>0</v>
      </c>
      <c r="M23" s="556" t="e">
        <f t="shared" si="2"/>
        <v>#DIV/0!</v>
      </c>
      <c r="N23" s="656">
        <f t="shared" si="3"/>
        <v>1</v>
      </c>
    </row>
    <row r="24" spans="2:14" s="164" customFormat="1" x14ac:dyDescent="0.25">
      <c r="B24" s="164" t="s">
        <v>38</v>
      </c>
      <c r="C24" s="164">
        <v>1142</v>
      </c>
      <c r="D24" s="164">
        <v>8567</v>
      </c>
      <c r="E24" s="164">
        <v>593</v>
      </c>
      <c r="F24" s="164">
        <v>98</v>
      </c>
      <c r="G24" s="164">
        <v>0</v>
      </c>
      <c r="H24" s="164">
        <v>91</v>
      </c>
      <c r="I24" s="164">
        <v>7</v>
      </c>
      <c r="J24" s="164">
        <v>33</v>
      </c>
      <c r="K24" s="380">
        <f t="shared" si="0"/>
        <v>0.15345699831365936</v>
      </c>
      <c r="L24" s="380">
        <f t="shared" si="1"/>
        <v>0.16526138279932545</v>
      </c>
      <c r="M24" s="555">
        <f t="shared" si="2"/>
        <v>6.9219096533208818E-2</v>
      </c>
      <c r="N24" s="380">
        <f t="shared" si="3"/>
        <v>0.51926444833625218</v>
      </c>
    </row>
    <row r="25" spans="2:14" s="164" customFormat="1" x14ac:dyDescent="0.25">
      <c r="B25" s="164" t="s">
        <v>123</v>
      </c>
      <c r="C25" s="164">
        <v>69</v>
      </c>
      <c r="D25" s="164">
        <v>158</v>
      </c>
      <c r="E25" s="164">
        <v>43</v>
      </c>
      <c r="F25" s="164">
        <v>10</v>
      </c>
      <c r="G25" s="164">
        <v>0</v>
      </c>
      <c r="H25" s="164">
        <v>-4</v>
      </c>
      <c r="I25" s="164">
        <v>14</v>
      </c>
      <c r="J25" s="164">
        <v>3</v>
      </c>
      <c r="K25" s="380">
        <f t="shared" si="0"/>
        <v>-9.3023255813953487E-2</v>
      </c>
      <c r="L25" s="380">
        <f t="shared" si="1"/>
        <v>0.23255813953488372</v>
      </c>
      <c r="M25" s="555">
        <f t="shared" si="2"/>
        <v>0.27215189873417722</v>
      </c>
      <c r="N25" s="380">
        <f t="shared" si="3"/>
        <v>0.62318840579710144</v>
      </c>
    </row>
    <row r="26" spans="2:14" s="164" customFormat="1" x14ac:dyDescent="0.25">
      <c r="B26" s="164" t="s">
        <v>384</v>
      </c>
      <c r="C26" s="164">
        <v>31</v>
      </c>
      <c r="D26" s="164">
        <v>292</v>
      </c>
      <c r="E26" s="164">
        <v>14</v>
      </c>
      <c r="F26" s="164">
        <v>5</v>
      </c>
      <c r="G26" s="164">
        <v>0</v>
      </c>
      <c r="H26" s="164">
        <v>5</v>
      </c>
      <c r="I26" s="164">
        <v>0</v>
      </c>
      <c r="J26" s="164">
        <v>0</v>
      </c>
      <c r="K26" s="380">
        <f t="shared" si="0"/>
        <v>0.35714285714285715</v>
      </c>
      <c r="L26" s="380">
        <f t="shared" si="1"/>
        <v>0.35714285714285715</v>
      </c>
      <c r="M26" s="555">
        <f t="shared" si="2"/>
        <v>4.7945205479452052E-2</v>
      </c>
      <c r="N26" s="380">
        <f t="shared" si="3"/>
        <v>0.45161290322580644</v>
      </c>
    </row>
    <row r="27" spans="2:14" s="164" customFormat="1" x14ac:dyDescent="0.25">
      <c r="B27" s="164" t="s">
        <v>234</v>
      </c>
      <c r="C27" s="164">
        <v>0</v>
      </c>
      <c r="D27" s="164">
        <v>0</v>
      </c>
      <c r="E27" s="164">
        <v>1</v>
      </c>
      <c r="F27" s="164">
        <v>0</v>
      </c>
      <c r="G27" s="164">
        <v>0</v>
      </c>
      <c r="H27" s="164">
        <v>0</v>
      </c>
      <c r="I27" s="164">
        <v>0</v>
      </c>
      <c r="J27" s="164">
        <v>0</v>
      </c>
      <c r="K27" s="380">
        <f t="shared" si="0"/>
        <v>0</v>
      </c>
      <c r="L27" s="380">
        <f t="shared" si="1"/>
        <v>0</v>
      </c>
      <c r="M27" s="555" t="e">
        <f t="shared" si="2"/>
        <v>#DIV/0!</v>
      </c>
      <c r="N27" s="380" t="e">
        <f t="shared" si="3"/>
        <v>#DIV/0!</v>
      </c>
    </row>
    <row r="28" spans="2:14" s="164" customFormat="1" x14ac:dyDescent="0.25">
      <c r="B28" s="164" t="s">
        <v>131</v>
      </c>
      <c r="C28" s="164">
        <v>65</v>
      </c>
      <c r="D28" s="164">
        <v>112</v>
      </c>
      <c r="E28" s="164">
        <v>46</v>
      </c>
      <c r="F28" s="164">
        <v>9</v>
      </c>
      <c r="G28" s="164">
        <v>0</v>
      </c>
      <c r="H28" s="164">
        <v>7</v>
      </c>
      <c r="I28" s="164">
        <v>2</v>
      </c>
      <c r="J28" s="164">
        <v>0</v>
      </c>
      <c r="K28" s="380">
        <f t="shared" si="0"/>
        <v>0.15217391304347827</v>
      </c>
      <c r="L28" s="380">
        <f t="shared" si="1"/>
        <v>0.19565217391304349</v>
      </c>
      <c r="M28" s="555">
        <f t="shared" si="2"/>
        <v>0.4107142857142857</v>
      </c>
      <c r="N28" s="380">
        <f t="shared" si="3"/>
        <v>0.70769230769230773</v>
      </c>
    </row>
    <row r="29" spans="2:14" s="459" customFormat="1" x14ac:dyDescent="0.25">
      <c r="B29" s="459" t="s">
        <v>36</v>
      </c>
      <c r="C29" s="459">
        <v>12097</v>
      </c>
      <c r="D29" s="459">
        <v>51612</v>
      </c>
      <c r="E29" s="459">
        <v>1653</v>
      </c>
      <c r="F29" s="459">
        <v>580</v>
      </c>
      <c r="G29" s="459">
        <v>0</v>
      </c>
      <c r="H29" s="460">
        <v>196</v>
      </c>
      <c r="I29" s="460">
        <v>384</v>
      </c>
      <c r="J29" s="460">
        <v>859</v>
      </c>
      <c r="K29" s="461">
        <f t="shared" si="0"/>
        <v>0.11857229280096794</v>
      </c>
      <c r="L29" s="380">
        <f t="shared" si="1"/>
        <v>0.35087719298245612</v>
      </c>
      <c r="M29" s="557">
        <f t="shared" si="2"/>
        <v>3.2027435480120901E-2</v>
      </c>
      <c r="N29" s="657">
        <f t="shared" si="3"/>
        <v>0.13664544928494668</v>
      </c>
    </row>
    <row r="30" spans="2:14" s="164" customFormat="1" x14ac:dyDescent="0.25">
      <c r="B30" s="164" t="s">
        <v>363</v>
      </c>
      <c r="C30" s="164">
        <v>46</v>
      </c>
      <c r="D30" s="164">
        <v>288</v>
      </c>
      <c r="E30" s="164">
        <v>3</v>
      </c>
      <c r="F30" s="164">
        <v>2</v>
      </c>
      <c r="G30" s="164">
        <v>0</v>
      </c>
      <c r="H30" s="164">
        <v>3</v>
      </c>
      <c r="I30" s="164">
        <v>-1</v>
      </c>
      <c r="J30" s="164">
        <v>1</v>
      </c>
      <c r="K30" s="380">
        <f t="shared" si="0"/>
        <v>1</v>
      </c>
      <c r="L30" s="380">
        <f t="shared" si="1"/>
        <v>0.66666666666666663</v>
      </c>
      <c r="M30" s="555">
        <f t="shared" si="2"/>
        <v>1.0416666666666666E-2</v>
      </c>
      <c r="N30" s="380">
        <f t="shared" si="3"/>
        <v>6.5217391304347824E-2</v>
      </c>
    </row>
    <row r="31" spans="2:14" s="164" customFormat="1" x14ac:dyDescent="0.25">
      <c r="B31" s="164" t="s">
        <v>385</v>
      </c>
      <c r="C31" s="164">
        <v>49</v>
      </c>
      <c r="D31" s="164">
        <v>972</v>
      </c>
      <c r="E31" s="164">
        <v>22</v>
      </c>
      <c r="F31" s="164">
        <v>2</v>
      </c>
      <c r="G31" s="164">
        <v>0</v>
      </c>
      <c r="H31" s="164">
        <v>2</v>
      </c>
      <c r="I31" s="164">
        <v>0</v>
      </c>
      <c r="J31" s="164">
        <v>3</v>
      </c>
      <c r="K31" s="380">
        <f t="shared" si="0"/>
        <v>9.0909090909090912E-2</v>
      </c>
      <c r="L31" s="380">
        <f t="shared" si="1"/>
        <v>9.0909090909090912E-2</v>
      </c>
      <c r="M31" s="555">
        <f t="shared" si="2"/>
        <v>2.2633744855967079E-2</v>
      </c>
      <c r="N31" s="380">
        <f t="shared" si="3"/>
        <v>0.44897959183673469</v>
      </c>
    </row>
    <row r="32" spans="2:14" s="164" customFormat="1" x14ac:dyDescent="0.25">
      <c r="B32" s="164" t="s">
        <v>31</v>
      </c>
      <c r="C32" s="164">
        <v>711</v>
      </c>
      <c r="D32" s="164">
        <v>3119</v>
      </c>
      <c r="E32" s="164">
        <v>135</v>
      </c>
      <c r="F32" s="164">
        <v>33</v>
      </c>
      <c r="G32" s="164">
        <v>0</v>
      </c>
      <c r="H32" s="164">
        <v>62</v>
      </c>
      <c r="I32" s="164">
        <v>-29</v>
      </c>
      <c r="J32" s="164">
        <v>8</v>
      </c>
      <c r="K32" s="380">
        <f t="shared" si="0"/>
        <v>0.45925925925925926</v>
      </c>
      <c r="L32" s="380">
        <f t="shared" si="1"/>
        <v>0.24444444444444444</v>
      </c>
      <c r="M32" s="555">
        <f t="shared" si="2"/>
        <v>4.3283103558832962E-2</v>
      </c>
      <c r="N32" s="380">
        <f t="shared" si="3"/>
        <v>0.189873417721519</v>
      </c>
    </row>
    <row r="33" spans="2:14" s="164" customFormat="1" x14ac:dyDescent="0.25">
      <c r="B33" s="164" t="s">
        <v>192</v>
      </c>
      <c r="C33" s="164">
        <v>68</v>
      </c>
      <c r="D33" s="164">
        <v>661</v>
      </c>
      <c r="E33" s="164">
        <v>16</v>
      </c>
      <c r="F33" s="164">
        <v>5</v>
      </c>
      <c r="G33" s="164">
        <v>0</v>
      </c>
      <c r="H33" s="164">
        <v>5</v>
      </c>
      <c r="I33" s="164">
        <v>0</v>
      </c>
      <c r="J33" s="164">
        <v>0</v>
      </c>
      <c r="K33" s="380">
        <f t="shared" si="0"/>
        <v>0.3125</v>
      </c>
      <c r="L33" s="380">
        <f t="shared" si="1"/>
        <v>0.3125</v>
      </c>
      <c r="M33" s="555">
        <f t="shared" si="2"/>
        <v>2.4205748865355523E-2</v>
      </c>
      <c r="N33" s="380">
        <f t="shared" si="3"/>
        <v>0.23529411764705882</v>
      </c>
    </row>
    <row r="34" spans="2:14" s="454" customFormat="1" x14ac:dyDescent="0.25">
      <c r="B34" s="454" t="s">
        <v>277</v>
      </c>
      <c r="C34" s="454">
        <v>19</v>
      </c>
      <c r="D34" s="454">
        <v>51</v>
      </c>
      <c r="E34" s="454">
        <v>3</v>
      </c>
      <c r="F34" s="454">
        <v>0</v>
      </c>
      <c r="G34" s="454">
        <v>0</v>
      </c>
      <c r="H34" s="455">
        <v>0</v>
      </c>
      <c r="I34" s="455">
        <v>0</v>
      </c>
      <c r="J34" s="455">
        <v>0</v>
      </c>
      <c r="K34" s="456">
        <f t="shared" si="0"/>
        <v>0</v>
      </c>
      <c r="L34" s="380">
        <f t="shared" si="1"/>
        <v>0</v>
      </c>
      <c r="M34" s="556">
        <f t="shared" si="2"/>
        <v>5.8823529411764705E-2</v>
      </c>
      <c r="N34" s="656">
        <f t="shared" si="3"/>
        <v>0.15789473684210525</v>
      </c>
    </row>
    <row r="35" spans="2:14" s="164" customFormat="1" x14ac:dyDescent="0.25">
      <c r="B35" s="164" t="s">
        <v>149</v>
      </c>
      <c r="C35" s="164">
        <v>4</v>
      </c>
      <c r="D35" s="164">
        <v>37</v>
      </c>
      <c r="E35" s="164">
        <v>1</v>
      </c>
      <c r="F35" s="164">
        <v>-1</v>
      </c>
      <c r="G35" s="164">
        <v>0</v>
      </c>
      <c r="H35" s="164">
        <v>0</v>
      </c>
      <c r="I35" s="164">
        <v>-1</v>
      </c>
      <c r="J35" s="164">
        <v>0</v>
      </c>
      <c r="K35" s="380">
        <f t="shared" si="0"/>
        <v>0</v>
      </c>
      <c r="L35" s="380">
        <f t="shared" si="1"/>
        <v>-1</v>
      </c>
      <c r="M35" s="555">
        <f t="shared" si="2"/>
        <v>2.7027027027027029E-2</v>
      </c>
      <c r="N35" s="380">
        <f t="shared" si="3"/>
        <v>0.25</v>
      </c>
    </row>
    <row r="36" spans="2:14" s="454" customFormat="1" x14ac:dyDescent="0.25">
      <c r="B36" s="454" t="s">
        <v>150</v>
      </c>
      <c r="C36" s="454">
        <v>0</v>
      </c>
      <c r="D36" s="454">
        <v>0</v>
      </c>
      <c r="E36" s="454">
        <v>0</v>
      </c>
      <c r="F36" s="454">
        <v>0</v>
      </c>
      <c r="G36" s="454">
        <v>0</v>
      </c>
      <c r="H36" s="455">
        <v>0</v>
      </c>
      <c r="I36" s="455">
        <v>0</v>
      </c>
      <c r="J36" s="455">
        <v>0</v>
      </c>
      <c r="K36" s="456" t="e">
        <f t="shared" si="0"/>
        <v>#DIV/0!</v>
      </c>
      <c r="L36" s="380" t="e">
        <f t="shared" si="1"/>
        <v>#DIV/0!</v>
      </c>
      <c r="M36" s="556" t="e">
        <f t="shared" si="2"/>
        <v>#DIV/0!</v>
      </c>
      <c r="N36" s="656" t="e">
        <f t="shared" si="3"/>
        <v>#DIV/0!</v>
      </c>
    </row>
    <row r="37" spans="2:14" s="164" customFormat="1" x14ac:dyDescent="0.25">
      <c r="B37" s="164" t="s">
        <v>386</v>
      </c>
      <c r="C37" s="164">
        <v>37</v>
      </c>
      <c r="D37" s="164">
        <v>289</v>
      </c>
      <c r="E37" s="164">
        <v>15</v>
      </c>
      <c r="F37" s="164">
        <v>6</v>
      </c>
      <c r="G37" s="164">
        <v>0</v>
      </c>
      <c r="H37" s="164">
        <v>7</v>
      </c>
      <c r="I37" s="164">
        <v>-1</v>
      </c>
      <c r="J37" s="164">
        <v>1</v>
      </c>
      <c r="K37" s="380">
        <f t="shared" ref="K37:K68" si="4">H37/E37</f>
        <v>0.46666666666666667</v>
      </c>
      <c r="L37" s="380">
        <f t="shared" ref="L37:L68" si="5">F37/E37</f>
        <v>0.4</v>
      </c>
      <c r="M37" s="555">
        <f t="shared" ref="M37:M68" si="6">E37/D37</f>
        <v>5.1903114186851208E-2</v>
      </c>
      <c r="N37" s="380">
        <f t="shared" ref="N37:N68" si="7">E37/C37</f>
        <v>0.40540540540540543</v>
      </c>
    </row>
    <row r="38" spans="2:14" s="454" customFormat="1" x14ac:dyDescent="0.25">
      <c r="B38" s="454" t="s">
        <v>53</v>
      </c>
      <c r="C38" s="454">
        <v>767</v>
      </c>
      <c r="D38" s="454">
        <v>1071</v>
      </c>
      <c r="E38" s="454">
        <v>335</v>
      </c>
      <c r="F38" s="454">
        <v>59</v>
      </c>
      <c r="G38" s="454">
        <v>0</v>
      </c>
      <c r="H38" s="455">
        <v>45</v>
      </c>
      <c r="I38" s="455">
        <v>14</v>
      </c>
      <c r="J38" s="455">
        <v>0</v>
      </c>
      <c r="K38" s="456">
        <f t="shared" si="4"/>
        <v>0.13432835820895522</v>
      </c>
      <c r="L38" s="380">
        <f t="shared" si="5"/>
        <v>0.17611940298507461</v>
      </c>
      <c r="M38" s="556">
        <f t="shared" si="6"/>
        <v>0.31279178338001867</v>
      </c>
      <c r="N38" s="656">
        <f t="shared" si="7"/>
        <v>0.4367666232073012</v>
      </c>
    </row>
    <row r="39" spans="2:14" s="164" customFormat="1" x14ac:dyDescent="0.25">
      <c r="B39" s="164" t="s">
        <v>39</v>
      </c>
      <c r="C39" s="164">
        <v>0</v>
      </c>
      <c r="D39" s="164">
        <v>0</v>
      </c>
      <c r="E39" s="164">
        <v>5</v>
      </c>
      <c r="F39" s="164">
        <v>0</v>
      </c>
      <c r="G39" s="164">
        <v>0</v>
      </c>
      <c r="H39" s="164">
        <v>0</v>
      </c>
      <c r="I39" s="164">
        <v>0</v>
      </c>
      <c r="J39" s="164">
        <v>0</v>
      </c>
      <c r="K39" s="380">
        <f t="shared" si="4"/>
        <v>0</v>
      </c>
      <c r="L39" s="380">
        <f t="shared" si="5"/>
        <v>0</v>
      </c>
      <c r="M39" s="555" t="e">
        <f t="shared" si="6"/>
        <v>#DIV/0!</v>
      </c>
      <c r="N39" s="380" t="e">
        <f t="shared" si="7"/>
        <v>#DIV/0!</v>
      </c>
    </row>
    <row r="40" spans="2:14" s="164" customFormat="1" x14ac:dyDescent="0.25">
      <c r="B40" s="164" t="s">
        <v>59</v>
      </c>
      <c r="C40" s="164">
        <v>71</v>
      </c>
      <c r="D40" s="164">
        <v>4605</v>
      </c>
      <c r="E40" s="164">
        <v>76</v>
      </c>
      <c r="F40" s="164">
        <v>34</v>
      </c>
      <c r="G40" s="164">
        <v>0</v>
      </c>
      <c r="H40" s="164">
        <v>32</v>
      </c>
      <c r="I40" s="164">
        <v>2</v>
      </c>
      <c r="J40" s="164">
        <v>1</v>
      </c>
      <c r="K40" s="380">
        <f t="shared" si="4"/>
        <v>0.42105263157894735</v>
      </c>
      <c r="L40" s="380">
        <f t="shared" si="5"/>
        <v>0.44736842105263158</v>
      </c>
      <c r="M40" s="555">
        <f t="shared" si="6"/>
        <v>1.6503800217155265E-2</v>
      </c>
      <c r="N40" s="380">
        <f t="shared" si="7"/>
        <v>1.0704225352112675</v>
      </c>
    </row>
    <row r="41" spans="2:14" s="454" customFormat="1" x14ac:dyDescent="0.25">
      <c r="B41" s="454" t="s">
        <v>44</v>
      </c>
      <c r="C41" s="454">
        <v>9</v>
      </c>
      <c r="D41" s="454">
        <v>46</v>
      </c>
      <c r="E41" s="454">
        <v>39</v>
      </c>
      <c r="F41" s="454">
        <v>0</v>
      </c>
      <c r="G41" s="454">
        <v>0</v>
      </c>
      <c r="H41" s="455">
        <v>0</v>
      </c>
      <c r="I41" s="455">
        <v>0</v>
      </c>
      <c r="J41" s="455">
        <v>0</v>
      </c>
      <c r="K41" s="456">
        <f t="shared" si="4"/>
        <v>0</v>
      </c>
      <c r="L41" s="380">
        <f t="shared" si="5"/>
        <v>0</v>
      </c>
      <c r="M41" s="556">
        <f t="shared" si="6"/>
        <v>0.84782608695652173</v>
      </c>
      <c r="N41" s="656">
        <f t="shared" si="7"/>
        <v>4.333333333333333</v>
      </c>
    </row>
    <row r="42" spans="2:14" s="164" customFormat="1" x14ac:dyDescent="0.25">
      <c r="B42" s="164" t="s">
        <v>34</v>
      </c>
      <c r="C42" s="164">
        <v>663</v>
      </c>
      <c r="D42" s="164">
        <v>1975</v>
      </c>
      <c r="E42" s="164">
        <v>168</v>
      </c>
      <c r="F42" s="164">
        <v>52</v>
      </c>
      <c r="G42" s="164">
        <v>0</v>
      </c>
      <c r="H42" s="164">
        <v>64</v>
      </c>
      <c r="I42" s="164">
        <v>-12</v>
      </c>
      <c r="J42" s="164">
        <v>11</v>
      </c>
      <c r="K42" s="380">
        <f t="shared" si="4"/>
        <v>0.38095238095238093</v>
      </c>
      <c r="L42" s="380">
        <f t="shared" si="5"/>
        <v>0.30952380952380953</v>
      </c>
      <c r="M42" s="555">
        <f t="shared" si="6"/>
        <v>8.5063291139240507E-2</v>
      </c>
      <c r="N42" s="380">
        <f t="shared" si="7"/>
        <v>0.25339366515837103</v>
      </c>
    </row>
    <row r="43" spans="2:14" s="164" customFormat="1" x14ac:dyDescent="0.25">
      <c r="B43" s="164" t="s">
        <v>348</v>
      </c>
      <c r="C43" s="164">
        <v>124</v>
      </c>
      <c r="D43" s="164">
        <v>1134</v>
      </c>
      <c r="E43" s="164">
        <v>46</v>
      </c>
      <c r="F43" s="164">
        <v>13</v>
      </c>
      <c r="G43" s="164">
        <v>0</v>
      </c>
      <c r="H43" s="164">
        <v>9</v>
      </c>
      <c r="I43" s="164">
        <v>4</v>
      </c>
      <c r="J43" s="164">
        <v>3</v>
      </c>
      <c r="K43" s="380">
        <f t="shared" si="4"/>
        <v>0.19565217391304349</v>
      </c>
      <c r="L43" s="380">
        <f t="shared" si="5"/>
        <v>0.28260869565217389</v>
      </c>
      <c r="M43" s="555">
        <f t="shared" si="6"/>
        <v>4.0564373897707229E-2</v>
      </c>
      <c r="N43" s="380">
        <f t="shared" si="7"/>
        <v>0.37096774193548387</v>
      </c>
    </row>
    <row r="44" spans="2:14" s="164" customFormat="1" x14ac:dyDescent="0.25">
      <c r="B44" s="164" t="s">
        <v>51</v>
      </c>
      <c r="C44" s="164">
        <v>292</v>
      </c>
      <c r="D44" s="164">
        <v>308</v>
      </c>
      <c r="E44" s="164">
        <v>158</v>
      </c>
      <c r="F44" s="164">
        <v>45</v>
      </c>
      <c r="G44" s="164">
        <v>0</v>
      </c>
      <c r="H44" s="164">
        <v>31</v>
      </c>
      <c r="I44" s="164">
        <v>14</v>
      </c>
      <c r="J44" s="164">
        <v>4</v>
      </c>
      <c r="K44" s="380">
        <f t="shared" si="4"/>
        <v>0.19620253164556961</v>
      </c>
      <c r="L44" s="380">
        <f t="shared" si="5"/>
        <v>0.2848101265822785</v>
      </c>
      <c r="M44" s="555">
        <f t="shared" si="6"/>
        <v>0.51298701298701299</v>
      </c>
      <c r="N44" s="380">
        <f t="shared" si="7"/>
        <v>0.54109589041095896</v>
      </c>
    </row>
    <row r="45" spans="2:14" s="454" customFormat="1" x14ac:dyDescent="0.25">
      <c r="B45" s="454" t="s">
        <v>152</v>
      </c>
      <c r="C45" s="454">
        <v>69</v>
      </c>
      <c r="D45" s="454">
        <v>249</v>
      </c>
      <c r="E45" s="454">
        <v>22</v>
      </c>
      <c r="F45" s="454">
        <v>2</v>
      </c>
      <c r="G45" s="454">
        <v>0</v>
      </c>
      <c r="H45" s="455">
        <v>2</v>
      </c>
      <c r="I45" s="455">
        <v>0</v>
      </c>
      <c r="J45" s="455">
        <v>0</v>
      </c>
      <c r="K45" s="456">
        <f t="shared" si="4"/>
        <v>9.0909090909090912E-2</v>
      </c>
      <c r="L45" s="380">
        <f t="shared" si="5"/>
        <v>9.0909090909090912E-2</v>
      </c>
      <c r="M45" s="556">
        <f t="shared" si="6"/>
        <v>8.8353413654618476E-2</v>
      </c>
      <c r="N45" s="656">
        <f t="shared" si="7"/>
        <v>0.3188405797101449</v>
      </c>
    </row>
    <row r="46" spans="2:14" s="164" customFormat="1" x14ac:dyDescent="0.25">
      <c r="B46" s="164" t="s">
        <v>153</v>
      </c>
      <c r="C46" s="164">
        <v>0</v>
      </c>
      <c r="D46" s="164">
        <v>0</v>
      </c>
      <c r="E46" s="164">
        <v>1</v>
      </c>
      <c r="F46" s="164">
        <v>0</v>
      </c>
      <c r="G46" s="164">
        <v>0</v>
      </c>
      <c r="H46" s="164">
        <v>0</v>
      </c>
      <c r="I46" s="164">
        <v>0</v>
      </c>
      <c r="J46" s="164">
        <v>0</v>
      </c>
      <c r="K46" s="380">
        <f t="shared" si="4"/>
        <v>0</v>
      </c>
      <c r="L46" s="380">
        <f t="shared" si="5"/>
        <v>0</v>
      </c>
      <c r="M46" s="555" t="e">
        <f t="shared" si="6"/>
        <v>#DIV/0!</v>
      </c>
      <c r="N46" s="380" t="e">
        <f t="shared" si="7"/>
        <v>#DIV/0!</v>
      </c>
    </row>
    <row r="47" spans="2:14" s="454" customFormat="1" x14ac:dyDescent="0.25">
      <c r="B47" s="454" t="s">
        <v>179</v>
      </c>
      <c r="C47" s="454">
        <v>0</v>
      </c>
      <c r="D47" s="454">
        <v>0</v>
      </c>
      <c r="E47" s="454">
        <v>20</v>
      </c>
      <c r="F47" s="454">
        <v>0</v>
      </c>
      <c r="G47" s="454">
        <v>0</v>
      </c>
      <c r="H47" s="455">
        <v>0</v>
      </c>
      <c r="I47" s="455">
        <v>0</v>
      </c>
      <c r="J47" s="455">
        <v>0</v>
      </c>
      <c r="K47" s="456">
        <f t="shared" si="4"/>
        <v>0</v>
      </c>
      <c r="L47" s="380">
        <f t="shared" si="5"/>
        <v>0</v>
      </c>
      <c r="M47" s="556" t="e">
        <f t="shared" si="6"/>
        <v>#DIV/0!</v>
      </c>
      <c r="N47" s="656" t="e">
        <f t="shared" si="7"/>
        <v>#DIV/0!</v>
      </c>
    </row>
    <row r="48" spans="2:14" s="164" customFormat="1" x14ac:dyDescent="0.25">
      <c r="B48" s="164" t="s">
        <v>235</v>
      </c>
      <c r="C48" s="164">
        <v>0</v>
      </c>
      <c r="D48" s="164">
        <v>0</v>
      </c>
      <c r="E48" s="164">
        <v>1</v>
      </c>
      <c r="F48" s="164">
        <v>0</v>
      </c>
      <c r="G48" s="164">
        <v>0</v>
      </c>
      <c r="H48" s="164">
        <v>0</v>
      </c>
      <c r="I48" s="164">
        <v>0</v>
      </c>
      <c r="J48" s="164">
        <v>0</v>
      </c>
      <c r="K48" s="380">
        <f t="shared" si="4"/>
        <v>0</v>
      </c>
      <c r="L48" s="380">
        <f t="shared" si="5"/>
        <v>0</v>
      </c>
      <c r="M48" s="555" t="e">
        <f t="shared" si="6"/>
        <v>#DIV/0!</v>
      </c>
      <c r="N48" s="380" t="e">
        <f t="shared" si="7"/>
        <v>#DIV/0!</v>
      </c>
    </row>
    <row r="49" spans="2:14" s="454" customFormat="1" x14ac:dyDescent="0.25">
      <c r="B49" s="454" t="s">
        <v>119</v>
      </c>
      <c r="C49" s="454">
        <v>855</v>
      </c>
      <c r="D49" s="454">
        <v>1570</v>
      </c>
      <c r="E49" s="454">
        <v>587</v>
      </c>
      <c r="F49" s="454">
        <v>94</v>
      </c>
      <c r="G49" s="454">
        <v>0</v>
      </c>
      <c r="H49" s="455">
        <v>101</v>
      </c>
      <c r="I49" s="455">
        <v>-7</v>
      </c>
      <c r="J49" s="455">
        <v>4</v>
      </c>
      <c r="K49" s="456">
        <f t="shared" si="4"/>
        <v>0.17206132879045996</v>
      </c>
      <c r="L49" s="380">
        <f t="shared" si="5"/>
        <v>0.16013628620102216</v>
      </c>
      <c r="M49" s="556">
        <f t="shared" si="6"/>
        <v>0.37388535031847131</v>
      </c>
      <c r="N49" s="656">
        <f t="shared" si="7"/>
        <v>0.68654970760233913</v>
      </c>
    </row>
    <row r="50" spans="2:14" s="164" customFormat="1" x14ac:dyDescent="0.25">
      <c r="B50" s="164" t="s">
        <v>387</v>
      </c>
      <c r="C50" s="164">
        <v>23</v>
      </c>
      <c r="D50" s="164">
        <v>376</v>
      </c>
      <c r="E50" s="164">
        <v>8</v>
      </c>
      <c r="F50" s="164">
        <v>1</v>
      </c>
      <c r="G50" s="164">
        <v>0</v>
      </c>
      <c r="H50" s="164">
        <v>1</v>
      </c>
      <c r="I50" s="164">
        <v>0</v>
      </c>
      <c r="J50" s="164">
        <v>1</v>
      </c>
      <c r="K50" s="380">
        <f t="shared" si="4"/>
        <v>0.125</v>
      </c>
      <c r="L50" s="380">
        <f t="shared" si="5"/>
        <v>0.125</v>
      </c>
      <c r="M50" s="555">
        <f t="shared" si="6"/>
        <v>2.1276595744680851E-2</v>
      </c>
      <c r="N50" s="380">
        <f t="shared" si="7"/>
        <v>0.34782608695652173</v>
      </c>
    </row>
    <row r="51" spans="2:14" s="164" customFormat="1" x14ac:dyDescent="0.25">
      <c r="B51" s="164" t="s">
        <v>365</v>
      </c>
      <c r="C51" s="164">
        <v>54</v>
      </c>
      <c r="D51" s="164">
        <v>805</v>
      </c>
      <c r="E51" s="164">
        <v>29</v>
      </c>
      <c r="F51" s="164">
        <v>6</v>
      </c>
      <c r="G51" s="164">
        <v>0</v>
      </c>
      <c r="H51" s="164">
        <v>6</v>
      </c>
      <c r="I51" s="164">
        <v>0</v>
      </c>
      <c r="J51" s="164">
        <v>2</v>
      </c>
      <c r="K51" s="380">
        <f t="shared" si="4"/>
        <v>0.20689655172413793</v>
      </c>
      <c r="L51" s="380">
        <f t="shared" si="5"/>
        <v>0.20689655172413793</v>
      </c>
      <c r="M51" s="555">
        <f t="shared" si="6"/>
        <v>3.6024844720496892E-2</v>
      </c>
      <c r="N51" s="380">
        <f t="shared" si="7"/>
        <v>0.53703703703703709</v>
      </c>
    </row>
    <row r="52" spans="2:14" s="454" customFormat="1" x14ac:dyDescent="0.25">
      <c r="B52" s="454" t="s">
        <v>154</v>
      </c>
      <c r="C52" s="454">
        <v>0</v>
      </c>
      <c r="D52" s="454">
        <v>0</v>
      </c>
      <c r="E52" s="454">
        <v>0</v>
      </c>
      <c r="F52" s="454">
        <v>0</v>
      </c>
      <c r="G52" s="454">
        <v>0</v>
      </c>
      <c r="H52" s="455">
        <v>0</v>
      </c>
      <c r="I52" s="455">
        <v>0</v>
      </c>
      <c r="J52" s="455">
        <v>0</v>
      </c>
      <c r="K52" s="456" t="e">
        <f t="shared" si="4"/>
        <v>#DIV/0!</v>
      </c>
      <c r="L52" s="380" t="e">
        <f t="shared" si="5"/>
        <v>#DIV/0!</v>
      </c>
      <c r="M52" s="556" t="e">
        <f t="shared" si="6"/>
        <v>#DIV/0!</v>
      </c>
      <c r="N52" s="656" t="e">
        <f t="shared" si="7"/>
        <v>#DIV/0!</v>
      </c>
    </row>
    <row r="53" spans="2:14" s="454" customFormat="1" x14ac:dyDescent="0.25">
      <c r="B53" s="454" t="s">
        <v>62</v>
      </c>
      <c r="C53" s="454">
        <v>0</v>
      </c>
      <c r="D53" s="454">
        <v>0</v>
      </c>
      <c r="E53" s="454">
        <v>0</v>
      </c>
      <c r="F53" s="454">
        <v>0</v>
      </c>
      <c r="G53" s="454">
        <v>0</v>
      </c>
      <c r="H53" s="455">
        <v>0</v>
      </c>
      <c r="I53" s="455">
        <v>0</v>
      </c>
      <c r="J53" s="455">
        <v>0</v>
      </c>
      <c r="K53" s="456" t="e">
        <f t="shared" si="4"/>
        <v>#DIV/0!</v>
      </c>
      <c r="L53" s="380" t="e">
        <f t="shared" si="5"/>
        <v>#DIV/0!</v>
      </c>
      <c r="M53" s="556" t="e">
        <f t="shared" si="6"/>
        <v>#DIV/0!</v>
      </c>
      <c r="N53" s="656" t="e">
        <f t="shared" si="7"/>
        <v>#DIV/0!</v>
      </c>
    </row>
    <row r="54" spans="2:14" s="164" customFormat="1" x14ac:dyDescent="0.25">
      <c r="B54" s="164" t="s">
        <v>49</v>
      </c>
      <c r="C54" s="164">
        <v>10</v>
      </c>
      <c r="D54" s="164">
        <v>99</v>
      </c>
      <c r="E54" s="164">
        <v>3</v>
      </c>
      <c r="F54" s="164">
        <v>1</v>
      </c>
      <c r="G54" s="164">
        <v>0</v>
      </c>
      <c r="H54" s="164">
        <v>0</v>
      </c>
      <c r="I54" s="164">
        <v>1</v>
      </c>
      <c r="J54" s="164">
        <v>1</v>
      </c>
      <c r="K54" s="380">
        <f t="shared" si="4"/>
        <v>0</v>
      </c>
      <c r="L54" s="380">
        <f t="shared" si="5"/>
        <v>0.33333333333333331</v>
      </c>
      <c r="M54" s="555">
        <f t="shared" si="6"/>
        <v>3.0303030303030304E-2</v>
      </c>
      <c r="N54" s="380">
        <f t="shared" si="7"/>
        <v>0.3</v>
      </c>
    </row>
    <row r="55" spans="2:14" s="164" customFormat="1" x14ac:dyDescent="0.25">
      <c r="B55" s="164" t="s">
        <v>388</v>
      </c>
      <c r="C55" s="164">
        <v>29</v>
      </c>
      <c r="D55" s="164">
        <v>729</v>
      </c>
      <c r="E55" s="164">
        <v>12</v>
      </c>
      <c r="F55" s="164">
        <v>2</v>
      </c>
      <c r="G55" s="164">
        <v>0</v>
      </c>
      <c r="H55" s="164">
        <v>3</v>
      </c>
      <c r="I55" s="164">
        <v>-1</v>
      </c>
      <c r="J55" s="164">
        <v>0</v>
      </c>
      <c r="K55" s="380">
        <f t="shared" si="4"/>
        <v>0.25</v>
      </c>
      <c r="L55" s="380">
        <f t="shared" si="5"/>
        <v>0.16666666666666666</v>
      </c>
      <c r="M55" s="555">
        <f t="shared" si="6"/>
        <v>1.646090534979424E-2</v>
      </c>
      <c r="N55" s="380">
        <f t="shared" si="7"/>
        <v>0.41379310344827586</v>
      </c>
    </row>
    <row r="56" spans="2:14" s="454" customFormat="1" x14ac:dyDescent="0.25">
      <c r="B56" s="454" t="s">
        <v>169</v>
      </c>
      <c r="C56" s="454">
        <v>149</v>
      </c>
      <c r="D56" s="454">
        <v>361</v>
      </c>
      <c r="E56" s="454">
        <v>59</v>
      </c>
      <c r="F56" s="454">
        <v>20</v>
      </c>
      <c r="G56" s="454">
        <v>0</v>
      </c>
      <c r="H56" s="455">
        <v>20</v>
      </c>
      <c r="I56" s="455">
        <v>0</v>
      </c>
      <c r="J56" s="455">
        <v>0</v>
      </c>
      <c r="K56" s="456">
        <f t="shared" si="4"/>
        <v>0.33898305084745761</v>
      </c>
      <c r="L56" s="380">
        <f t="shared" si="5"/>
        <v>0.33898305084745761</v>
      </c>
      <c r="M56" s="556">
        <f t="shared" si="6"/>
        <v>0.16343490304709141</v>
      </c>
      <c r="N56" s="656">
        <f t="shared" si="7"/>
        <v>0.39597315436241609</v>
      </c>
    </row>
    <row r="57" spans="2:14" s="164" customFormat="1" x14ac:dyDescent="0.25">
      <c r="B57" s="164" t="s">
        <v>389</v>
      </c>
      <c r="C57" s="164">
        <v>25</v>
      </c>
      <c r="D57" s="164">
        <v>269</v>
      </c>
      <c r="E57" s="164">
        <v>7</v>
      </c>
      <c r="F57" s="164">
        <v>1</v>
      </c>
      <c r="G57" s="164">
        <v>0</v>
      </c>
      <c r="H57" s="164">
        <v>1</v>
      </c>
      <c r="I57" s="164">
        <v>0</v>
      </c>
      <c r="J57" s="164">
        <v>2</v>
      </c>
      <c r="K57" s="380">
        <f t="shared" si="4"/>
        <v>0.14285714285714285</v>
      </c>
      <c r="L57" s="380">
        <f t="shared" si="5"/>
        <v>0.14285714285714285</v>
      </c>
      <c r="M57" s="555">
        <f t="shared" si="6"/>
        <v>2.6022304832713755E-2</v>
      </c>
      <c r="N57" s="380">
        <f t="shared" si="7"/>
        <v>0.28000000000000003</v>
      </c>
    </row>
    <row r="58" spans="2:14" s="164" customFormat="1" x14ac:dyDescent="0.25">
      <c r="B58" s="164" t="s">
        <v>230</v>
      </c>
      <c r="C58" s="164">
        <v>421</v>
      </c>
      <c r="D58" s="164">
        <v>3767</v>
      </c>
      <c r="E58" s="164">
        <v>95</v>
      </c>
      <c r="F58" s="164">
        <v>37</v>
      </c>
      <c r="G58" s="164">
        <v>0</v>
      </c>
      <c r="H58" s="164">
        <v>46</v>
      </c>
      <c r="I58" s="164">
        <v>-9</v>
      </c>
      <c r="J58" s="164">
        <v>5</v>
      </c>
      <c r="K58" s="380">
        <f t="shared" si="4"/>
        <v>0.48421052631578948</v>
      </c>
      <c r="L58" s="380">
        <f t="shared" si="5"/>
        <v>0.38947368421052631</v>
      </c>
      <c r="M58" s="555">
        <f t="shared" si="6"/>
        <v>2.5219007167507301E-2</v>
      </c>
      <c r="N58" s="380">
        <f t="shared" si="7"/>
        <v>0.22565320665083136</v>
      </c>
    </row>
    <row r="59" spans="2:14" s="454" customFormat="1" x14ac:dyDescent="0.25">
      <c r="B59" s="454" t="s">
        <v>8</v>
      </c>
      <c r="C59" s="454">
        <v>156</v>
      </c>
      <c r="D59" s="454">
        <v>176</v>
      </c>
      <c r="E59" s="454">
        <v>132</v>
      </c>
      <c r="F59" s="454">
        <v>29</v>
      </c>
      <c r="G59" s="454">
        <v>0</v>
      </c>
      <c r="H59" s="455">
        <v>28</v>
      </c>
      <c r="I59" s="455">
        <v>1</v>
      </c>
      <c r="J59" s="455">
        <v>0</v>
      </c>
      <c r="K59" s="456">
        <f t="shared" si="4"/>
        <v>0.21212121212121213</v>
      </c>
      <c r="L59" s="380">
        <f t="shared" si="5"/>
        <v>0.2196969696969697</v>
      </c>
      <c r="M59" s="556">
        <f t="shared" si="6"/>
        <v>0.75</v>
      </c>
      <c r="N59" s="656">
        <f t="shared" si="7"/>
        <v>0.84615384615384615</v>
      </c>
    </row>
    <row r="60" spans="2:14" s="164" customFormat="1" x14ac:dyDescent="0.25">
      <c r="B60" s="164" t="s">
        <v>366</v>
      </c>
      <c r="C60" s="164">
        <v>78</v>
      </c>
      <c r="D60" s="164">
        <v>303</v>
      </c>
      <c r="E60" s="164">
        <v>41</v>
      </c>
      <c r="F60" s="164">
        <v>19</v>
      </c>
      <c r="G60" s="164">
        <v>0</v>
      </c>
      <c r="H60" s="164">
        <v>18</v>
      </c>
      <c r="I60" s="164">
        <v>1</v>
      </c>
      <c r="J60" s="164">
        <v>0</v>
      </c>
      <c r="K60" s="380">
        <f t="shared" si="4"/>
        <v>0.43902439024390244</v>
      </c>
      <c r="L60" s="380">
        <f t="shared" si="5"/>
        <v>0.46341463414634149</v>
      </c>
      <c r="M60" s="555">
        <f t="shared" si="6"/>
        <v>0.13531353135313531</v>
      </c>
      <c r="N60" s="380">
        <f t="shared" si="7"/>
        <v>0.52564102564102566</v>
      </c>
    </row>
    <row r="61" spans="2:14" s="164" customFormat="1" x14ac:dyDescent="0.25">
      <c r="B61" s="164" t="s">
        <v>121</v>
      </c>
      <c r="C61" s="164">
        <v>125</v>
      </c>
      <c r="D61" s="164">
        <v>333</v>
      </c>
      <c r="E61" s="164">
        <v>64</v>
      </c>
      <c r="F61" s="164">
        <v>8</v>
      </c>
      <c r="G61" s="164">
        <v>0</v>
      </c>
      <c r="H61" s="164">
        <v>-2</v>
      </c>
      <c r="I61" s="164">
        <v>10</v>
      </c>
      <c r="J61" s="164">
        <v>0</v>
      </c>
      <c r="K61" s="380">
        <f t="shared" si="4"/>
        <v>-3.125E-2</v>
      </c>
      <c r="L61" s="380">
        <f t="shared" si="5"/>
        <v>0.125</v>
      </c>
      <c r="M61" s="555">
        <f t="shared" si="6"/>
        <v>0.19219219219219219</v>
      </c>
      <c r="N61" s="380">
        <f t="shared" si="7"/>
        <v>0.51200000000000001</v>
      </c>
    </row>
    <row r="62" spans="2:14" s="164" customFormat="1" x14ac:dyDescent="0.25">
      <c r="B62" s="164" t="s">
        <v>30</v>
      </c>
      <c r="C62" s="164">
        <v>206</v>
      </c>
      <c r="D62" s="164">
        <v>3063</v>
      </c>
      <c r="E62" s="164">
        <v>27</v>
      </c>
      <c r="F62" s="164">
        <v>7</v>
      </c>
      <c r="G62" s="164">
        <v>0</v>
      </c>
      <c r="H62" s="164">
        <v>4</v>
      </c>
      <c r="I62" s="164">
        <v>3</v>
      </c>
      <c r="J62" s="164">
        <v>15</v>
      </c>
      <c r="K62" s="380">
        <f t="shared" si="4"/>
        <v>0.14814814814814814</v>
      </c>
      <c r="L62" s="380">
        <f t="shared" si="5"/>
        <v>0.25925925925925924</v>
      </c>
      <c r="M62" s="555">
        <f t="shared" si="6"/>
        <v>8.8148873653281102E-3</v>
      </c>
      <c r="N62" s="380">
        <f t="shared" si="7"/>
        <v>0.13106796116504854</v>
      </c>
    </row>
    <row r="63" spans="2:14" s="164" customFormat="1" x14ac:dyDescent="0.25">
      <c r="B63" s="164" t="s">
        <v>45</v>
      </c>
      <c r="C63" s="164">
        <v>16</v>
      </c>
      <c r="D63" s="164">
        <v>91</v>
      </c>
      <c r="E63" s="164">
        <v>10</v>
      </c>
      <c r="F63" s="164">
        <v>3</v>
      </c>
      <c r="G63" s="164">
        <v>0</v>
      </c>
      <c r="H63" s="164">
        <v>2</v>
      </c>
      <c r="I63" s="164">
        <v>1</v>
      </c>
      <c r="J63" s="164">
        <v>0</v>
      </c>
      <c r="K63" s="380">
        <f t="shared" si="4"/>
        <v>0.2</v>
      </c>
      <c r="L63" s="380">
        <f t="shared" si="5"/>
        <v>0.3</v>
      </c>
      <c r="M63" s="555">
        <f t="shared" si="6"/>
        <v>0.10989010989010989</v>
      </c>
      <c r="N63" s="380">
        <f t="shared" si="7"/>
        <v>0.625</v>
      </c>
    </row>
    <row r="64" spans="2:14" s="164" customFormat="1" x14ac:dyDescent="0.25">
      <c r="B64" s="164" t="s">
        <v>32</v>
      </c>
      <c r="C64" s="164">
        <v>595</v>
      </c>
      <c r="D64" s="164">
        <v>8405</v>
      </c>
      <c r="E64" s="164">
        <v>144</v>
      </c>
      <c r="F64" s="164">
        <v>21</v>
      </c>
      <c r="G64" s="164">
        <v>0</v>
      </c>
      <c r="H64" s="164">
        <v>6</v>
      </c>
      <c r="I64" s="164">
        <v>15</v>
      </c>
      <c r="J64" s="164">
        <v>25</v>
      </c>
      <c r="K64" s="380">
        <f t="shared" si="4"/>
        <v>4.1666666666666664E-2</v>
      </c>
      <c r="L64" s="380">
        <f t="shared" si="5"/>
        <v>0.14583333333333334</v>
      </c>
      <c r="M64" s="555">
        <f t="shared" si="6"/>
        <v>1.7132659131469365E-2</v>
      </c>
      <c r="N64" s="380">
        <f t="shared" si="7"/>
        <v>0.24201680672268908</v>
      </c>
    </row>
    <row r="65" spans="2:14" s="164" customFormat="1" x14ac:dyDescent="0.25">
      <c r="B65" s="164" t="s">
        <v>259</v>
      </c>
      <c r="C65" s="164">
        <v>741</v>
      </c>
      <c r="D65" s="164">
        <v>16005</v>
      </c>
      <c r="E65" s="164">
        <v>-105</v>
      </c>
      <c r="F65" s="164">
        <v>-1</v>
      </c>
      <c r="G65" s="164">
        <v>0</v>
      </c>
      <c r="H65" s="164">
        <v>15</v>
      </c>
      <c r="I65" s="164">
        <v>-16</v>
      </c>
      <c r="J65" s="164">
        <v>5</v>
      </c>
      <c r="K65" s="380">
        <f t="shared" si="4"/>
        <v>-0.14285714285714285</v>
      </c>
      <c r="L65" s="380">
        <f t="shared" si="5"/>
        <v>9.5238095238095247E-3</v>
      </c>
      <c r="M65" s="555">
        <f t="shared" si="6"/>
        <v>-6.5604498594189313E-3</v>
      </c>
      <c r="N65" s="380">
        <f t="shared" si="7"/>
        <v>-0.1417004048582996</v>
      </c>
    </row>
    <row r="66" spans="2:14" s="164" customFormat="1" x14ac:dyDescent="0.25">
      <c r="B66" s="164" t="s">
        <v>351</v>
      </c>
      <c r="C66" s="164">
        <v>71</v>
      </c>
      <c r="D66" s="164">
        <v>786</v>
      </c>
      <c r="E66" s="164">
        <v>3</v>
      </c>
      <c r="F66" s="164">
        <v>14</v>
      </c>
      <c r="G66" s="164">
        <v>0</v>
      </c>
      <c r="H66" s="164">
        <v>2</v>
      </c>
      <c r="I66" s="164">
        <v>12</v>
      </c>
      <c r="J66" s="164">
        <v>1</v>
      </c>
      <c r="K66" s="380">
        <f t="shared" si="4"/>
        <v>0.66666666666666663</v>
      </c>
      <c r="L66" s="380">
        <f t="shared" si="5"/>
        <v>4.666666666666667</v>
      </c>
      <c r="M66" s="555">
        <f t="shared" si="6"/>
        <v>3.8167938931297708E-3</v>
      </c>
      <c r="N66" s="380">
        <f t="shared" si="7"/>
        <v>4.2253521126760563E-2</v>
      </c>
    </row>
    <row r="67" spans="2:14" s="164" customFormat="1" x14ac:dyDescent="0.25">
      <c r="B67" s="164" t="s">
        <v>260</v>
      </c>
      <c r="C67" s="164">
        <v>98</v>
      </c>
      <c r="D67" s="164">
        <v>1302</v>
      </c>
      <c r="E67" s="164">
        <v>28</v>
      </c>
      <c r="F67" s="164">
        <v>1</v>
      </c>
      <c r="G67" s="164">
        <v>0</v>
      </c>
      <c r="H67" s="164">
        <v>0</v>
      </c>
      <c r="I67" s="164">
        <v>1</v>
      </c>
      <c r="J67" s="164">
        <v>6</v>
      </c>
      <c r="K67" s="380">
        <f t="shared" si="4"/>
        <v>0</v>
      </c>
      <c r="L67" s="380">
        <f t="shared" si="5"/>
        <v>3.5714285714285712E-2</v>
      </c>
      <c r="M67" s="555">
        <f t="shared" si="6"/>
        <v>2.1505376344086023E-2</v>
      </c>
      <c r="N67" s="380">
        <f t="shared" si="7"/>
        <v>0.2857142857142857</v>
      </c>
    </row>
    <row r="68" spans="2:14" s="454" customFormat="1" x14ac:dyDescent="0.25">
      <c r="B68" s="454" t="s">
        <v>52</v>
      </c>
      <c r="C68" s="454">
        <v>146</v>
      </c>
      <c r="D68" s="454">
        <v>280</v>
      </c>
      <c r="E68" s="454">
        <v>57</v>
      </c>
      <c r="F68" s="454">
        <v>0</v>
      </c>
      <c r="G68" s="454">
        <v>0</v>
      </c>
      <c r="H68" s="455">
        <v>0</v>
      </c>
      <c r="I68" s="455">
        <v>0</v>
      </c>
      <c r="J68" s="455">
        <v>0</v>
      </c>
      <c r="K68" s="456">
        <f t="shared" si="4"/>
        <v>0</v>
      </c>
      <c r="L68" s="380">
        <f t="shared" si="5"/>
        <v>0</v>
      </c>
      <c r="M68" s="556">
        <f t="shared" si="6"/>
        <v>0.20357142857142857</v>
      </c>
      <c r="N68" s="656">
        <f t="shared" si="7"/>
        <v>0.3904109589041096</v>
      </c>
    </row>
    <row r="69" spans="2:14" s="164" customFormat="1" x14ac:dyDescent="0.25">
      <c r="B69" s="164" t="s">
        <v>40</v>
      </c>
      <c r="C69" s="164">
        <v>38</v>
      </c>
      <c r="D69" s="164">
        <v>55</v>
      </c>
      <c r="E69" s="164">
        <v>25</v>
      </c>
      <c r="F69" s="164">
        <v>7</v>
      </c>
      <c r="G69" s="164">
        <v>0</v>
      </c>
      <c r="H69" s="164">
        <v>5</v>
      </c>
      <c r="I69" s="164">
        <v>2</v>
      </c>
      <c r="J69" s="164">
        <v>0</v>
      </c>
      <c r="K69" s="380">
        <f t="shared" ref="K69:K84" si="8">H69/E69</f>
        <v>0.2</v>
      </c>
      <c r="L69" s="380">
        <f t="shared" ref="L69:L84" si="9">F69/E69</f>
        <v>0.28000000000000003</v>
      </c>
      <c r="M69" s="555">
        <f t="shared" ref="M69:M84" si="10">E69/D69</f>
        <v>0.45454545454545453</v>
      </c>
      <c r="N69" s="380">
        <f t="shared" ref="N69:N84" si="11">E69/C69</f>
        <v>0.65789473684210531</v>
      </c>
    </row>
    <row r="70" spans="2:14" s="164" customFormat="1" x14ac:dyDescent="0.25">
      <c r="B70" s="164" t="s">
        <v>261</v>
      </c>
      <c r="C70" s="164">
        <v>108</v>
      </c>
      <c r="D70" s="164">
        <v>848</v>
      </c>
      <c r="E70" s="164">
        <v>55</v>
      </c>
      <c r="F70" s="164">
        <v>7</v>
      </c>
      <c r="G70" s="164">
        <v>0</v>
      </c>
      <c r="H70" s="164">
        <v>4</v>
      </c>
      <c r="I70" s="164">
        <v>3</v>
      </c>
      <c r="J70" s="164">
        <v>2</v>
      </c>
      <c r="K70" s="380">
        <f t="shared" si="8"/>
        <v>7.2727272727272724E-2</v>
      </c>
      <c r="L70" s="380">
        <f t="shared" si="9"/>
        <v>0.12727272727272726</v>
      </c>
      <c r="M70" s="555">
        <f t="shared" si="10"/>
        <v>6.4858490566037735E-2</v>
      </c>
      <c r="N70" s="380">
        <f t="shared" si="11"/>
        <v>0.5092592592592593</v>
      </c>
    </row>
    <row r="71" spans="2:14" s="164" customFormat="1" x14ac:dyDescent="0.25">
      <c r="B71" s="164" t="s">
        <v>161</v>
      </c>
      <c r="C71" s="164">
        <v>14</v>
      </c>
      <c r="D71" s="164">
        <v>92</v>
      </c>
      <c r="E71" s="164">
        <v>7</v>
      </c>
      <c r="F71" s="164">
        <v>2</v>
      </c>
      <c r="G71" s="164">
        <v>0</v>
      </c>
      <c r="H71" s="164">
        <v>2</v>
      </c>
      <c r="I71" s="164">
        <v>0</v>
      </c>
      <c r="J71" s="164">
        <v>1</v>
      </c>
      <c r="K71" s="380">
        <f t="shared" si="8"/>
        <v>0.2857142857142857</v>
      </c>
      <c r="L71" s="380">
        <f t="shared" si="9"/>
        <v>0.2857142857142857</v>
      </c>
      <c r="M71" s="555">
        <f t="shared" si="10"/>
        <v>7.6086956521739135E-2</v>
      </c>
      <c r="N71" s="380">
        <f t="shared" si="11"/>
        <v>0.5</v>
      </c>
    </row>
    <row r="72" spans="2:14" s="164" customFormat="1" x14ac:dyDescent="0.25">
      <c r="B72" s="164" t="s">
        <v>55</v>
      </c>
      <c r="C72" s="164">
        <v>128</v>
      </c>
      <c r="D72" s="164">
        <v>125</v>
      </c>
      <c r="E72" s="164">
        <v>58</v>
      </c>
      <c r="F72" s="164">
        <v>10</v>
      </c>
      <c r="G72" s="164">
        <v>0</v>
      </c>
      <c r="H72" s="164">
        <v>8</v>
      </c>
      <c r="I72" s="164">
        <v>2</v>
      </c>
      <c r="J72" s="164">
        <v>3</v>
      </c>
      <c r="K72" s="380">
        <f t="shared" si="8"/>
        <v>0.13793103448275862</v>
      </c>
      <c r="L72" s="380">
        <f t="shared" si="9"/>
        <v>0.17241379310344829</v>
      </c>
      <c r="M72" s="555">
        <f t="shared" si="10"/>
        <v>0.46400000000000002</v>
      </c>
      <c r="N72" s="380">
        <f t="shared" si="11"/>
        <v>0.453125</v>
      </c>
    </row>
    <row r="73" spans="2:14" s="164" customFormat="1" x14ac:dyDescent="0.25">
      <c r="B73" s="164" t="s">
        <v>33</v>
      </c>
      <c r="C73" s="164">
        <v>374</v>
      </c>
      <c r="D73" s="164">
        <v>627</v>
      </c>
      <c r="E73" s="164">
        <v>163</v>
      </c>
      <c r="F73" s="164">
        <v>54</v>
      </c>
      <c r="G73" s="164">
        <v>0</v>
      </c>
      <c r="H73" s="164">
        <v>79</v>
      </c>
      <c r="I73" s="164">
        <v>-25</v>
      </c>
      <c r="J73" s="164">
        <v>5</v>
      </c>
      <c r="K73" s="380">
        <f t="shared" si="8"/>
        <v>0.48466257668711654</v>
      </c>
      <c r="L73" s="380">
        <f t="shared" si="9"/>
        <v>0.33128834355828218</v>
      </c>
      <c r="M73" s="555">
        <f t="shared" si="10"/>
        <v>0.25996810207336524</v>
      </c>
      <c r="N73" s="380">
        <f t="shared" si="11"/>
        <v>0.43582887700534761</v>
      </c>
    </row>
    <row r="74" spans="2:14" s="164" customFormat="1" x14ac:dyDescent="0.25">
      <c r="B74" s="164" t="s">
        <v>122</v>
      </c>
      <c r="C74" s="164">
        <v>54</v>
      </c>
      <c r="D74" s="164">
        <v>138</v>
      </c>
      <c r="E74" s="164">
        <v>29</v>
      </c>
      <c r="F74" s="164">
        <v>6</v>
      </c>
      <c r="G74" s="164">
        <v>0</v>
      </c>
      <c r="H74" s="164">
        <v>12</v>
      </c>
      <c r="I74" s="164">
        <v>-6</v>
      </c>
      <c r="J74" s="164">
        <v>1</v>
      </c>
      <c r="K74" s="380">
        <f t="shared" si="8"/>
        <v>0.41379310344827586</v>
      </c>
      <c r="L74" s="380">
        <f t="shared" si="9"/>
        <v>0.20689655172413793</v>
      </c>
      <c r="M74" s="555">
        <f t="shared" si="10"/>
        <v>0.21014492753623187</v>
      </c>
      <c r="N74" s="380">
        <f t="shared" si="11"/>
        <v>0.53703703703703709</v>
      </c>
    </row>
    <row r="75" spans="2:14" s="454" customFormat="1" x14ac:dyDescent="0.25">
      <c r="B75" s="454" t="s">
        <v>46</v>
      </c>
      <c r="C75" s="454">
        <v>232</v>
      </c>
      <c r="D75" s="454">
        <v>752</v>
      </c>
      <c r="E75" s="454">
        <v>-5</v>
      </c>
      <c r="F75" s="454">
        <v>-1</v>
      </c>
      <c r="G75" s="454">
        <v>0</v>
      </c>
      <c r="H75" s="455">
        <v>5</v>
      </c>
      <c r="I75" s="455">
        <v>-6</v>
      </c>
      <c r="J75" s="455">
        <v>10</v>
      </c>
      <c r="K75" s="456">
        <f t="shared" si="8"/>
        <v>-1</v>
      </c>
      <c r="L75" s="380">
        <f t="shared" si="9"/>
        <v>0.2</v>
      </c>
      <c r="M75" s="556">
        <f t="shared" si="10"/>
        <v>-6.648936170212766E-3</v>
      </c>
      <c r="N75" s="656">
        <f t="shared" si="11"/>
        <v>-2.1551724137931036E-2</v>
      </c>
    </row>
    <row r="76" spans="2:14" s="164" customFormat="1" x14ac:dyDescent="0.25">
      <c r="B76" s="164" t="s">
        <v>56</v>
      </c>
      <c r="C76" s="164">
        <v>18</v>
      </c>
      <c r="D76" s="164">
        <v>34</v>
      </c>
      <c r="E76" s="164">
        <v>7</v>
      </c>
      <c r="F76" s="164">
        <v>1</v>
      </c>
      <c r="G76" s="164">
        <v>0</v>
      </c>
      <c r="H76" s="164">
        <v>1</v>
      </c>
      <c r="I76" s="164">
        <v>0</v>
      </c>
      <c r="J76" s="164">
        <v>0</v>
      </c>
      <c r="K76" s="380">
        <f t="shared" si="8"/>
        <v>0.14285714285714285</v>
      </c>
      <c r="L76" s="380">
        <f t="shared" si="9"/>
        <v>0.14285714285714285</v>
      </c>
      <c r="M76" s="555">
        <f t="shared" si="10"/>
        <v>0.20588235294117646</v>
      </c>
      <c r="N76" s="380">
        <f t="shared" si="11"/>
        <v>0.3888888888888889</v>
      </c>
    </row>
    <row r="77" spans="2:14" s="164" customFormat="1" x14ac:dyDescent="0.25">
      <c r="B77" s="164" t="s">
        <v>163</v>
      </c>
      <c r="C77" s="164">
        <v>0</v>
      </c>
      <c r="D77" s="164">
        <v>0</v>
      </c>
      <c r="E77" s="164">
        <v>0</v>
      </c>
      <c r="F77" s="164">
        <v>0</v>
      </c>
      <c r="G77" s="164">
        <v>0</v>
      </c>
      <c r="H77" s="164">
        <v>0</v>
      </c>
      <c r="I77" s="164">
        <v>0</v>
      </c>
      <c r="J77" s="164">
        <v>0</v>
      </c>
      <c r="K77" s="380" t="e">
        <f t="shared" si="8"/>
        <v>#DIV/0!</v>
      </c>
      <c r="L77" s="380" t="e">
        <f t="shared" si="9"/>
        <v>#DIV/0!</v>
      </c>
      <c r="M77" s="555" t="e">
        <f t="shared" si="10"/>
        <v>#DIV/0!</v>
      </c>
      <c r="N77" s="380" t="e">
        <f t="shared" si="11"/>
        <v>#DIV/0!</v>
      </c>
    </row>
    <row r="78" spans="2:14" s="164" customFormat="1" x14ac:dyDescent="0.25">
      <c r="B78" s="164" t="s">
        <v>390</v>
      </c>
      <c r="C78" s="164">
        <v>1</v>
      </c>
      <c r="D78" s="164">
        <v>23</v>
      </c>
      <c r="E78" s="164">
        <v>-1</v>
      </c>
      <c r="F78" s="164">
        <v>0</v>
      </c>
      <c r="G78" s="164">
        <v>0</v>
      </c>
      <c r="H78" s="164">
        <v>0</v>
      </c>
      <c r="I78" s="164">
        <v>0</v>
      </c>
      <c r="J78" s="164">
        <v>0</v>
      </c>
      <c r="K78" s="380">
        <f t="shared" si="8"/>
        <v>0</v>
      </c>
      <c r="L78" s="380">
        <f t="shared" si="9"/>
        <v>0</v>
      </c>
      <c r="M78" s="555">
        <f t="shared" si="10"/>
        <v>-4.3478260869565216E-2</v>
      </c>
      <c r="N78" s="380">
        <f t="shared" si="11"/>
        <v>-1</v>
      </c>
    </row>
    <row r="79" spans="2:14" s="164" customFormat="1" x14ac:dyDescent="0.25">
      <c r="B79" s="164" t="s">
        <v>352</v>
      </c>
      <c r="C79" s="164">
        <v>102</v>
      </c>
      <c r="D79" s="164">
        <v>1249</v>
      </c>
      <c r="E79" s="164">
        <v>42</v>
      </c>
      <c r="F79" s="164">
        <v>17</v>
      </c>
      <c r="G79" s="164">
        <v>0</v>
      </c>
      <c r="H79" s="164">
        <v>13</v>
      </c>
      <c r="I79" s="164">
        <v>4</v>
      </c>
      <c r="J79" s="164">
        <v>1</v>
      </c>
      <c r="K79" s="380">
        <f t="shared" si="8"/>
        <v>0.30952380952380953</v>
      </c>
      <c r="L79" s="380">
        <f t="shared" si="9"/>
        <v>0.40476190476190477</v>
      </c>
      <c r="M79" s="555">
        <f t="shared" si="10"/>
        <v>3.3626901521216973E-2</v>
      </c>
      <c r="N79" s="380">
        <f t="shared" si="11"/>
        <v>0.41176470588235292</v>
      </c>
    </row>
    <row r="80" spans="2:14" s="164" customFormat="1" x14ac:dyDescent="0.25">
      <c r="B80" s="164" t="s">
        <v>83</v>
      </c>
      <c r="C80" s="164">
        <v>11</v>
      </c>
      <c r="D80" s="164">
        <v>107</v>
      </c>
      <c r="E80" s="164">
        <v>-4</v>
      </c>
      <c r="F80" s="164">
        <v>-2</v>
      </c>
      <c r="G80" s="164">
        <v>0</v>
      </c>
      <c r="H80" s="164">
        <v>0</v>
      </c>
      <c r="I80" s="164">
        <v>-2</v>
      </c>
      <c r="J80" s="164">
        <v>2</v>
      </c>
      <c r="K80" s="380">
        <f t="shared" si="8"/>
        <v>0</v>
      </c>
      <c r="L80" s="380">
        <f t="shared" si="9"/>
        <v>0.5</v>
      </c>
      <c r="M80" s="555">
        <f t="shared" si="10"/>
        <v>-3.7383177570093455E-2</v>
      </c>
      <c r="N80" s="380">
        <f t="shared" si="11"/>
        <v>-0.36363636363636365</v>
      </c>
    </row>
    <row r="81" spans="1:14" s="164" customFormat="1" x14ac:dyDescent="0.25">
      <c r="B81" s="164" t="s">
        <v>41</v>
      </c>
      <c r="C81" s="164">
        <v>0</v>
      </c>
      <c r="D81" s="164">
        <v>0</v>
      </c>
      <c r="E81" s="164">
        <v>6</v>
      </c>
      <c r="F81" s="164">
        <v>0</v>
      </c>
      <c r="G81" s="164">
        <v>0</v>
      </c>
      <c r="H81" s="164">
        <v>0</v>
      </c>
      <c r="I81" s="164">
        <v>0</v>
      </c>
      <c r="J81" s="164">
        <v>0</v>
      </c>
      <c r="K81" s="380">
        <f t="shared" si="8"/>
        <v>0</v>
      </c>
      <c r="L81" s="380">
        <f t="shared" si="9"/>
        <v>0</v>
      </c>
      <c r="M81" s="555" t="e">
        <f t="shared" si="10"/>
        <v>#DIV/0!</v>
      </c>
      <c r="N81" s="380" t="e">
        <f t="shared" si="11"/>
        <v>#DIV/0!</v>
      </c>
    </row>
    <row r="82" spans="1:14" s="164" customFormat="1" x14ac:dyDescent="0.25">
      <c r="B82" s="164" t="s">
        <v>280</v>
      </c>
      <c r="C82" s="164">
        <v>3</v>
      </c>
      <c r="D82" s="164">
        <v>51</v>
      </c>
      <c r="E82" s="164">
        <v>-11</v>
      </c>
      <c r="F82" s="164">
        <v>0</v>
      </c>
      <c r="G82" s="164">
        <v>0</v>
      </c>
      <c r="H82" s="164">
        <v>0</v>
      </c>
      <c r="I82" s="164">
        <v>0</v>
      </c>
      <c r="J82" s="164">
        <v>0</v>
      </c>
      <c r="K82" s="380">
        <f t="shared" si="8"/>
        <v>0</v>
      </c>
      <c r="L82" s="380">
        <f t="shared" si="9"/>
        <v>0</v>
      </c>
      <c r="M82" s="555">
        <f t="shared" si="10"/>
        <v>-0.21568627450980393</v>
      </c>
      <c r="N82" s="380">
        <f t="shared" si="11"/>
        <v>-3.6666666666666665</v>
      </c>
    </row>
    <row r="83" spans="1:14" s="164" customFormat="1" x14ac:dyDescent="0.25">
      <c r="B83" s="164" t="s">
        <v>189</v>
      </c>
      <c r="C83" s="164">
        <v>1618</v>
      </c>
      <c r="D83" s="164">
        <v>3344</v>
      </c>
      <c r="E83" s="164">
        <v>392</v>
      </c>
      <c r="F83" s="164">
        <v>58</v>
      </c>
      <c r="G83" s="164">
        <v>0</v>
      </c>
      <c r="H83" s="164">
        <v>57</v>
      </c>
      <c r="I83" s="164">
        <v>1</v>
      </c>
      <c r="J83" s="164">
        <v>223</v>
      </c>
      <c r="K83" s="380">
        <f t="shared" si="8"/>
        <v>0.14540816326530612</v>
      </c>
      <c r="L83" s="380">
        <f t="shared" si="9"/>
        <v>0.14795918367346939</v>
      </c>
      <c r="M83" s="555">
        <f t="shared" si="10"/>
        <v>0.11722488038277512</v>
      </c>
      <c r="N83" s="380">
        <f t="shared" si="11"/>
        <v>0.24227441285537701</v>
      </c>
    </row>
    <row r="84" spans="1:14" s="164" customFormat="1" x14ac:dyDescent="0.25">
      <c r="B84" s="164" t="s">
        <v>124</v>
      </c>
      <c r="C84" s="164">
        <v>1710</v>
      </c>
      <c r="D84" s="164">
        <v>2357</v>
      </c>
      <c r="E84" s="164">
        <v>470</v>
      </c>
      <c r="F84" s="164">
        <v>255</v>
      </c>
      <c r="G84" s="164">
        <v>0</v>
      </c>
      <c r="H84" s="164">
        <v>-3</v>
      </c>
      <c r="I84" s="164">
        <v>258</v>
      </c>
      <c r="J84" s="164">
        <v>5</v>
      </c>
      <c r="K84" s="380">
        <f t="shared" si="8"/>
        <v>-6.382978723404255E-3</v>
      </c>
      <c r="L84" s="380">
        <f t="shared" si="9"/>
        <v>0.54255319148936165</v>
      </c>
      <c r="M84" s="555">
        <f t="shared" si="10"/>
        <v>0.19940602460755197</v>
      </c>
      <c r="N84" s="380">
        <f t="shared" si="11"/>
        <v>0.27485380116959063</v>
      </c>
    </row>
    <row r="85" spans="1:14" x14ac:dyDescent="0.25">
      <c r="A85" s="142"/>
      <c r="B85" s="142"/>
      <c r="C85" s="142"/>
      <c r="D85" s="142"/>
      <c r="E85" s="142"/>
      <c r="F85" s="142"/>
      <c r="G85" s="142"/>
      <c r="H85" s="164"/>
      <c r="I85" s="142"/>
      <c r="J85" s="142"/>
      <c r="K85" s="141"/>
      <c r="L85" s="141"/>
      <c r="M85" s="147"/>
      <c r="N85" s="104"/>
    </row>
    <row r="86" spans="1:14" ht="15.75" customHeight="1" thickBot="1" x14ac:dyDescent="0.3">
      <c r="A86" s="142"/>
      <c r="B86" s="142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04"/>
    </row>
    <row r="87" spans="1:14" ht="90.75" customHeight="1" thickTop="1" x14ac:dyDescent="0.25">
      <c r="A87" s="149"/>
      <c r="B87" s="150"/>
      <c r="C87" s="150" t="s">
        <v>2</v>
      </c>
      <c r="D87" s="150" t="s">
        <v>3</v>
      </c>
      <c r="E87" s="150" t="s">
        <v>6</v>
      </c>
      <c r="F87" s="150" t="s">
        <v>4</v>
      </c>
      <c r="G87" s="150" t="s">
        <v>5</v>
      </c>
      <c r="H87" s="150" t="s">
        <v>484</v>
      </c>
      <c r="I87" s="150" t="s">
        <v>485</v>
      </c>
      <c r="J87" s="165" t="s">
        <v>374</v>
      </c>
      <c r="K87" s="152" t="s">
        <v>487</v>
      </c>
      <c r="L87" s="152" t="s">
        <v>91</v>
      </c>
      <c r="M87" s="150" t="s">
        <v>510</v>
      </c>
      <c r="N87" s="658" t="s">
        <v>498</v>
      </c>
    </row>
    <row r="88" spans="1:14" x14ac:dyDescent="0.25">
      <c r="A88" s="153" t="s">
        <v>79</v>
      </c>
      <c r="B88" s="154"/>
      <c r="C88" s="155">
        <f>SUM(C5:C84)</f>
        <v>25643</v>
      </c>
      <c r="D88" s="155">
        <f t="shared" ref="D88:J88" si="12">SUM(D5:D84)</f>
        <v>131716</v>
      </c>
      <c r="E88" s="155">
        <f t="shared" si="12"/>
        <v>6111</v>
      </c>
      <c r="F88" s="154">
        <f t="shared" si="12"/>
        <v>1712</v>
      </c>
      <c r="G88" s="154">
        <f t="shared" si="12"/>
        <v>0</v>
      </c>
      <c r="H88" s="154">
        <f>SUM(H5:H85)</f>
        <v>1064</v>
      </c>
      <c r="I88" s="155">
        <f t="shared" si="12"/>
        <v>648</v>
      </c>
      <c r="J88" s="155">
        <f t="shared" si="12"/>
        <v>1289</v>
      </c>
      <c r="K88" s="157">
        <f>H88/E88</f>
        <v>0.17411225658648338</v>
      </c>
      <c r="L88" s="157">
        <f>F88/E88</f>
        <v>0.28015054819178531</v>
      </c>
      <c r="M88" s="158">
        <f>E88/D88</f>
        <v>4.6395274681891342E-2</v>
      </c>
      <c r="N88" s="659">
        <f>E88/C88</f>
        <v>0.23831065007994384</v>
      </c>
    </row>
    <row r="89" spans="1:14" x14ac:dyDescent="0.25">
      <c r="A89" s="153" t="s">
        <v>78</v>
      </c>
      <c r="B89" s="154"/>
      <c r="C89" s="154">
        <v>25639</v>
      </c>
      <c r="D89" s="154">
        <v>131715</v>
      </c>
      <c r="E89" s="154">
        <v>6109</v>
      </c>
      <c r="F89" s="154" t="s">
        <v>26</v>
      </c>
      <c r="G89" s="154">
        <v>0</v>
      </c>
      <c r="H89" s="156">
        <v>1064</v>
      </c>
      <c r="I89" s="156">
        <v>650</v>
      </c>
      <c r="J89" s="156">
        <v>1288</v>
      </c>
      <c r="K89" s="157" t="e">
        <f>F89/E89</f>
        <v>#VALUE!</v>
      </c>
      <c r="L89" s="157" t="e">
        <f>F89/E89</f>
        <v>#VALUE!</v>
      </c>
      <c r="M89" s="158">
        <f>E89/D89</f>
        <v>4.6380442622328509E-2</v>
      </c>
      <c r="N89" s="659">
        <f>E89/C89</f>
        <v>0.23826982331604196</v>
      </c>
    </row>
    <row r="90" spans="1:14" s="223" customFormat="1" x14ac:dyDescent="0.25">
      <c r="A90" s="219" t="s">
        <v>140</v>
      </c>
      <c r="B90" s="220"/>
      <c r="C90" s="220">
        <f>C29</f>
        <v>12097</v>
      </c>
      <c r="D90" s="220">
        <f t="shared" ref="D90:G90" si="13">D29</f>
        <v>51612</v>
      </c>
      <c r="E90" s="220">
        <f t="shared" si="13"/>
        <v>1653</v>
      </c>
      <c r="F90" s="220">
        <f t="shared" si="13"/>
        <v>580</v>
      </c>
      <c r="G90" s="220">
        <f t="shared" si="13"/>
        <v>0</v>
      </c>
      <c r="H90" s="220">
        <f t="shared" ref="H90:J90" si="14">H29</f>
        <v>196</v>
      </c>
      <c r="I90" s="220">
        <f t="shared" si="14"/>
        <v>384</v>
      </c>
      <c r="J90" s="220">
        <f t="shared" si="14"/>
        <v>859</v>
      </c>
      <c r="K90" s="221">
        <f>H90/E90</f>
        <v>0.11857229280096794</v>
      </c>
      <c r="L90" s="157">
        <f>F90/E90</f>
        <v>0.35087719298245612</v>
      </c>
      <c r="M90" s="222">
        <f>E90/D90</f>
        <v>3.2027435480120901E-2</v>
      </c>
      <c r="N90" s="660">
        <f>E90/C90</f>
        <v>0.13664544928494668</v>
      </c>
    </row>
    <row r="91" spans="1:14" s="223" customFormat="1" x14ac:dyDescent="0.25">
      <c r="A91" s="219" t="s">
        <v>141</v>
      </c>
      <c r="B91" s="220"/>
      <c r="C91" s="221">
        <f t="shared" ref="C91:J91" si="15">C90/C88</f>
        <v>0.47174667550598604</v>
      </c>
      <c r="D91" s="221">
        <f t="shared" si="15"/>
        <v>0.39184305627258648</v>
      </c>
      <c r="E91" s="221">
        <f t="shared" si="15"/>
        <v>0.27049582719685811</v>
      </c>
      <c r="F91" s="221">
        <f t="shared" si="15"/>
        <v>0.33878504672897197</v>
      </c>
      <c r="G91" s="221" t="e">
        <f t="shared" si="15"/>
        <v>#DIV/0!</v>
      </c>
      <c r="H91" s="221">
        <f t="shared" si="15"/>
        <v>0.18421052631578946</v>
      </c>
      <c r="I91" s="221">
        <f t="shared" si="15"/>
        <v>0.59259259259259256</v>
      </c>
      <c r="J91" s="221">
        <f t="shared" si="15"/>
        <v>0.66640806826997667</v>
      </c>
      <c r="K91" s="221"/>
      <c r="L91" s="157"/>
      <c r="M91" s="221"/>
      <c r="N91" s="660"/>
    </row>
    <row r="92" spans="1:14" s="208" customFormat="1" x14ac:dyDescent="0.25">
      <c r="A92" s="210" t="s">
        <v>139</v>
      </c>
      <c r="B92" s="205"/>
      <c r="C92" s="205">
        <f>SUM(C7+C9+C10+C12+C18+C22+C23+C34+C36+C38+C41+C45+C47+C49+C52+C53+C56+C59+C68+C75)</f>
        <v>2598</v>
      </c>
      <c r="D92" s="205">
        <f t="shared" ref="D92:G92" si="16">SUM(D7+D9+D10+D12+D18+D22+D23+D34+D36+D38+D41+D45+D47+D49+D52+D53+D56+D59+D68+D75)</f>
        <v>5147</v>
      </c>
      <c r="E92" s="205">
        <f t="shared" si="16"/>
        <v>1342</v>
      </c>
      <c r="F92" s="205">
        <f t="shared" si="16"/>
        <v>216</v>
      </c>
      <c r="G92" s="205">
        <f t="shared" si="16"/>
        <v>0</v>
      </c>
      <c r="H92" s="205">
        <f t="shared" ref="H92:J92" si="17">SUM(H7+H9+H10+H12+H18+H22+H23+H34+H36+H38+H41+H45+H47+H49+H52+H53+H56+H59+H68+H75)</f>
        <v>210</v>
      </c>
      <c r="I92" s="205">
        <f t="shared" si="17"/>
        <v>6</v>
      </c>
      <c r="J92" s="205">
        <f t="shared" si="17"/>
        <v>16</v>
      </c>
      <c r="K92" s="206">
        <f>H92/E92</f>
        <v>0.15648286140089418</v>
      </c>
      <c r="L92" s="157">
        <f>F92/E92</f>
        <v>0.16095380029806258</v>
      </c>
      <c r="M92" s="207">
        <f>E92/D92</f>
        <v>0.2607344083932388</v>
      </c>
      <c r="N92" s="661">
        <f>E92/C92</f>
        <v>0.51655119322555809</v>
      </c>
    </row>
    <row r="93" spans="1:14" s="208" customFormat="1" ht="15.75" customHeight="1" x14ac:dyDescent="0.25">
      <c r="A93" s="210" t="s">
        <v>87</v>
      </c>
      <c r="B93" s="205"/>
      <c r="C93" s="206">
        <f t="shared" ref="C93:J93" si="18">C92/C88</f>
        <v>0.10131419880669189</v>
      </c>
      <c r="D93" s="206">
        <f t="shared" si="18"/>
        <v>3.9076497919766771E-2</v>
      </c>
      <c r="E93" s="206">
        <f t="shared" si="18"/>
        <v>0.21960399279986909</v>
      </c>
      <c r="F93" s="206">
        <f t="shared" si="18"/>
        <v>0.12616822429906541</v>
      </c>
      <c r="G93" s="206" t="e">
        <f t="shared" si="18"/>
        <v>#DIV/0!</v>
      </c>
      <c r="H93" s="206">
        <f t="shared" si="18"/>
        <v>0.19736842105263158</v>
      </c>
      <c r="I93" s="206">
        <f t="shared" si="18"/>
        <v>9.2592592592592587E-3</v>
      </c>
      <c r="J93" s="206">
        <f t="shared" si="18"/>
        <v>1.2412723041117145E-2</v>
      </c>
      <c r="K93" s="206"/>
      <c r="L93" s="157"/>
      <c r="M93" s="206"/>
      <c r="N93" s="661"/>
    </row>
    <row r="94" spans="1:14" s="215" customFormat="1" ht="15.75" customHeight="1" x14ac:dyDescent="0.25">
      <c r="A94" s="211" t="s">
        <v>133</v>
      </c>
      <c r="B94" s="212"/>
      <c r="C94" s="212">
        <f>SUM(C5+C6+C8+C11+C13+C14+C15+C16+C17+C19+C20+C21+C24+C25+C26+C27+C28+C29+C30+C31+C32+C33+C35+C37+C39+C40+C42+C43+C44+C46+C48+C50+C51+C54+C55+C57+C58+C60+C61+C62+C63+C64+C65+C66+C67+C69+C70+C71+C72+C73+C74+C76+C77+C78+C79+C80+C81+C82+C83+C84)</f>
        <v>23045</v>
      </c>
      <c r="D94" s="212">
        <f t="shared" ref="D94:J94" si="19">SUM(D5+D6+D8+D11+D13+D14+D15+D16+D17+D19+D20+D21+D24+D25+D26+D27+D28+D29+D30+D31+D32+D33+D35+D37+D39+D40+D42+D43+D44+D46+D48+D50+D51+D54+D55+D57+D58+D60+D61+D62+D63+D64+D65+D66+D67+D69+D70+D71+D72+D73+D74+D76+D77+D78+D79+D80+D81+D82+D83+D84)</f>
        <v>126569</v>
      </c>
      <c r="E94" s="212">
        <f t="shared" si="19"/>
        <v>4769</v>
      </c>
      <c r="F94" s="212">
        <f t="shared" si="19"/>
        <v>1496</v>
      </c>
      <c r="G94" s="212">
        <f t="shared" si="19"/>
        <v>0</v>
      </c>
      <c r="H94" s="212">
        <f t="shared" si="19"/>
        <v>854</v>
      </c>
      <c r="I94" s="212">
        <f t="shared" si="19"/>
        <v>642</v>
      </c>
      <c r="J94" s="212">
        <f t="shared" si="19"/>
        <v>1273</v>
      </c>
      <c r="K94" s="213">
        <f>H94/E94</f>
        <v>0.17907318096036906</v>
      </c>
      <c r="L94" s="157">
        <f>F94/E94</f>
        <v>0.3136925980289369</v>
      </c>
      <c r="M94" s="214">
        <f>E94/D94</f>
        <v>3.7679052532610668E-2</v>
      </c>
      <c r="N94" s="662">
        <f>E94/C94</f>
        <v>0.20694293773052722</v>
      </c>
    </row>
    <row r="95" spans="1:14" s="215" customFormat="1" ht="15.75" customHeight="1" thickBot="1" x14ac:dyDescent="0.3">
      <c r="A95" s="216" t="s">
        <v>136</v>
      </c>
      <c r="B95" s="217"/>
      <c r="C95" s="218">
        <f t="shared" ref="C95:J95" si="20">C94/C88</f>
        <v>0.8986858011933081</v>
      </c>
      <c r="D95" s="218">
        <f t="shared" si="20"/>
        <v>0.96092350208023325</v>
      </c>
      <c r="E95" s="218">
        <f t="shared" si="20"/>
        <v>0.78039600720013091</v>
      </c>
      <c r="F95" s="218">
        <f t="shared" si="20"/>
        <v>0.87383177570093462</v>
      </c>
      <c r="G95" s="218" t="e">
        <f t="shared" si="20"/>
        <v>#DIV/0!</v>
      </c>
      <c r="H95" s="218">
        <f t="shared" si="20"/>
        <v>0.80263157894736847</v>
      </c>
      <c r="I95" s="218">
        <f t="shared" si="20"/>
        <v>0.9907407407407407</v>
      </c>
      <c r="J95" s="218">
        <f t="shared" si="20"/>
        <v>0.98758727695888282</v>
      </c>
      <c r="K95" s="218"/>
      <c r="L95" s="157"/>
      <c r="M95" s="217"/>
      <c r="N95" s="663"/>
    </row>
    <row r="96" spans="1:14" ht="15.75" customHeight="1" thickTop="1" x14ac:dyDescent="0.25">
      <c r="A96" s="142"/>
      <c r="B96" s="142"/>
      <c r="C96" s="148"/>
      <c r="D96" s="148"/>
      <c r="E96" s="148"/>
      <c r="F96" s="148"/>
      <c r="G96" s="148"/>
      <c r="H96" s="148"/>
      <c r="I96" s="148"/>
      <c r="J96" s="148"/>
      <c r="K96" s="142"/>
      <c r="L96" s="142"/>
      <c r="M96" s="142"/>
      <c r="N96" s="142"/>
    </row>
    <row r="97" spans="1:14" ht="15.75" customHeight="1" x14ac:dyDescent="0.25">
      <c r="A97" s="142"/>
      <c r="B97" s="142"/>
      <c r="C97" s="164"/>
      <c r="D97" s="164"/>
      <c r="E97" s="164"/>
      <c r="F97" s="164"/>
      <c r="G97" s="164"/>
      <c r="H97" s="429"/>
      <c r="I97" s="429"/>
      <c r="J97" s="429"/>
      <c r="K97" s="142"/>
      <c r="L97" s="142"/>
      <c r="M97" s="142"/>
      <c r="N97" s="142"/>
    </row>
    <row r="98" spans="1:14" ht="15.75" customHeight="1" x14ac:dyDescent="0.25">
      <c r="A98" s="142"/>
      <c r="B98" s="142"/>
      <c r="C98" s="379"/>
      <c r="D98" s="379"/>
      <c r="E98" s="379"/>
      <c r="F98" s="379"/>
      <c r="G98" s="379"/>
      <c r="H98" s="148"/>
      <c r="I98" s="148"/>
      <c r="J98" s="148"/>
      <c r="K98" s="142"/>
      <c r="L98" s="142"/>
      <c r="M98" s="142"/>
      <c r="N98" s="142"/>
    </row>
    <row r="99" spans="1:14" s="487" customFormat="1" ht="15.75" customHeight="1" x14ac:dyDescent="0.25">
      <c r="A99" s="164"/>
      <c r="B99" s="164"/>
      <c r="C99" s="379"/>
      <c r="D99" s="379"/>
      <c r="E99" s="379"/>
      <c r="F99" s="379"/>
      <c r="G99" s="379"/>
      <c r="H99" s="379"/>
      <c r="I99" s="379"/>
      <c r="J99" s="379"/>
      <c r="K99" s="164"/>
      <c r="L99" s="164"/>
      <c r="M99" s="164"/>
      <c r="N99" s="164"/>
    </row>
    <row r="100" spans="1:14" x14ac:dyDescent="0.25">
      <c r="A100" s="142"/>
      <c r="B100" s="142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</row>
    <row r="101" spans="1:14" x14ac:dyDescent="0.25">
      <c r="A101" s="159" t="s">
        <v>514</v>
      </c>
      <c r="B101" s="142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</row>
    <row r="102" spans="1:14" x14ac:dyDescent="0.25">
      <c r="A102" s="160" t="s">
        <v>84</v>
      </c>
      <c r="B102" s="16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</row>
    <row r="103" spans="1:14" x14ac:dyDescent="0.25">
      <c r="A103" s="166" t="s">
        <v>85</v>
      </c>
      <c r="B103" s="163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</row>
    <row r="104" spans="1:14" x14ac:dyDescent="0.25">
      <c r="A104" s="142"/>
      <c r="B104" s="142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</row>
    <row r="105" spans="1:14" x14ac:dyDescent="0.25">
      <c r="A105" s="142"/>
      <c r="B105" s="142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</row>
    <row r="106" spans="1:14" x14ac:dyDescent="0.25">
      <c r="A106" s="142"/>
      <c r="B106" s="142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</row>
    <row r="107" spans="1:14" x14ac:dyDescent="0.25">
      <c r="A107" s="142"/>
      <c r="B107" s="142"/>
      <c r="C107" s="142"/>
      <c r="D107" s="142"/>
      <c r="E107" s="142"/>
      <c r="F107" s="142"/>
      <c r="G107" s="142"/>
      <c r="H107" s="142"/>
      <c r="I107" s="142"/>
      <c r="J107" s="142"/>
      <c r="K107" s="142"/>
      <c r="L107" s="142"/>
      <c r="M107" s="142"/>
      <c r="N107" s="142"/>
    </row>
    <row r="108" spans="1:14" x14ac:dyDescent="0.25">
      <c r="A108" s="142"/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</row>
    <row r="109" spans="1:14" x14ac:dyDescent="0.25">
      <c r="A109" s="142"/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</row>
    <row r="110" spans="1:14" x14ac:dyDescent="0.25">
      <c r="A110" s="142"/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</row>
    <row r="111" spans="1:14" x14ac:dyDescent="0.25">
      <c r="A111" s="142"/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</row>
    <row r="112" spans="1:14" x14ac:dyDescent="0.25">
      <c r="A112" s="142"/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</row>
    <row r="113" spans="1:14" x14ac:dyDescent="0.25">
      <c r="A113" s="142"/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</row>
    <row r="114" spans="1:14" x14ac:dyDescent="0.25">
      <c r="A114" s="142"/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</row>
    <row r="115" spans="1:14" x14ac:dyDescent="0.25">
      <c r="A115" s="142"/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</row>
    <row r="116" spans="1:14" x14ac:dyDescent="0.25">
      <c r="A116" s="142"/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</row>
    <row r="117" spans="1:14" x14ac:dyDescent="0.25">
      <c r="A117" s="142"/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</row>
    <row r="118" spans="1:14" x14ac:dyDescent="0.25">
      <c r="A118" s="142"/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</row>
    <row r="119" spans="1:14" x14ac:dyDescent="0.25">
      <c r="A119" s="142"/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</row>
    <row r="120" spans="1:14" x14ac:dyDescent="0.25">
      <c r="A120" s="142"/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</row>
    <row r="121" spans="1:14" x14ac:dyDescent="0.25">
      <c r="A121" s="142"/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</row>
    <row r="122" spans="1:14" x14ac:dyDescent="0.25">
      <c r="A122" s="142"/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</row>
    <row r="123" spans="1:14" x14ac:dyDescent="0.25">
      <c r="A123" s="142"/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</row>
    <row r="124" spans="1:14" x14ac:dyDescent="0.25">
      <c r="A124" s="142"/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</row>
    <row r="125" spans="1:14" x14ac:dyDescent="0.25">
      <c r="A125" s="142"/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</row>
    <row r="126" spans="1:14" x14ac:dyDescent="0.25">
      <c r="A126" s="142"/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</row>
    <row r="127" spans="1:14" x14ac:dyDescent="0.25">
      <c r="A127" s="142"/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</row>
    <row r="128" spans="1:14" x14ac:dyDescent="0.25">
      <c r="A128" s="142"/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</row>
    <row r="129" spans="1:14" x14ac:dyDescent="0.25">
      <c r="A129" s="142"/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</row>
    <row r="130" spans="1:14" x14ac:dyDescent="0.25">
      <c r="A130" s="142"/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</row>
    <row r="131" spans="1:14" x14ac:dyDescent="0.25">
      <c r="A131" s="142"/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</row>
    <row r="132" spans="1:14" x14ac:dyDescent="0.25">
      <c r="A132" s="142"/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</row>
    <row r="133" spans="1:14" x14ac:dyDescent="0.25">
      <c r="A133" s="142"/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</row>
    <row r="134" spans="1:14" x14ac:dyDescent="0.25">
      <c r="A134" s="142"/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</row>
    <row r="135" spans="1:14" x14ac:dyDescent="0.25">
      <c r="A135" s="142"/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</row>
    <row r="136" spans="1:14" x14ac:dyDescent="0.25">
      <c r="A136" s="142"/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</row>
    <row r="137" spans="1:14" x14ac:dyDescent="0.25">
      <c r="A137" s="142"/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</row>
    <row r="138" spans="1:14" x14ac:dyDescent="0.25">
      <c r="A138" s="142"/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</row>
    <row r="139" spans="1:14" x14ac:dyDescent="0.25">
      <c r="A139" s="142"/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</row>
    <row r="140" spans="1:14" x14ac:dyDescent="0.25">
      <c r="A140" s="142"/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</row>
    <row r="141" spans="1:14" x14ac:dyDescent="0.25">
      <c r="A141" s="142"/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</row>
    <row r="142" spans="1:14" x14ac:dyDescent="0.25">
      <c r="A142" s="142"/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</row>
    <row r="143" spans="1:14" x14ac:dyDescent="0.25">
      <c r="A143" s="142"/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</row>
    <row r="144" spans="1:14" x14ac:dyDescent="0.25">
      <c r="A144" s="142"/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</row>
    <row r="145" spans="1:14" x14ac:dyDescent="0.25">
      <c r="A145" s="142"/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</row>
    <row r="146" spans="1:14" x14ac:dyDescent="0.25">
      <c r="A146" s="142"/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</row>
    <row r="147" spans="1:14" x14ac:dyDescent="0.25">
      <c r="A147" s="142"/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</row>
    <row r="148" spans="1:14" x14ac:dyDescent="0.25">
      <c r="A148" s="142"/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</row>
    <row r="149" spans="1:14" x14ac:dyDescent="0.25">
      <c r="A149" s="142"/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</row>
    <row r="150" spans="1:14" x14ac:dyDescent="0.25">
      <c r="A150" s="142"/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</row>
    <row r="151" spans="1:14" x14ac:dyDescent="0.25">
      <c r="A151" s="142"/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</row>
    <row r="152" spans="1:14" x14ac:dyDescent="0.25">
      <c r="A152" s="142"/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</row>
    <row r="153" spans="1:14" x14ac:dyDescent="0.25">
      <c r="A153" s="142"/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</row>
    <row r="154" spans="1:14" x14ac:dyDescent="0.25">
      <c r="A154" s="142"/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</row>
    <row r="155" spans="1:14" x14ac:dyDescent="0.25">
      <c r="A155" s="142"/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</row>
    <row r="156" spans="1:14" x14ac:dyDescent="0.25">
      <c r="A156" s="142"/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</row>
    <row r="157" spans="1:14" x14ac:dyDescent="0.25">
      <c r="A157" s="142"/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</row>
    <row r="158" spans="1:14" x14ac:dyDescent="0.25">
      <c r="A158" s="142"/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</row>
    <row r="159" spans="1:14" x14ac:dyDescent="0.25">
      <c r="A159" s="142"/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</row>
    <row r="160" spans="1:14" x14ac:dyDescent="0.25">
      <c r="A160" s="142"/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</row>
    <row r="161" spans="1:14" x14ac:dyDescent="0.25">
      <c r="A161" s="142"/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</row>
    <row r="162" spans="1:14" x14ac:dyDescent="0.25">
      <c r="A162" s="142"/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</row>
    <row r="163" spans="1:14" x14ac:dyDescent="0.25">
      <c r="A163" s="142"/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</row>
    <row r="164" spans="1:14" x14ac:dyDescent="0.25">
      <c r="A164" s="142"/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</row>
    <row r="165" spans="1:14" x14ac:dyDescent="0.25">
      <c r="A165" s="142"/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</row>
    <row r="166" spans="1:14" x14ac:dyDescent="0.25">
      <c r="A166" s="142"/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</row>
    <row r="167" spans="1:14" x14ac:dyDescent="0.25">
      <c r="A167" s="142"/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</row>
    <row r="168" spans="1:14" x14ac:dyDescent="0.25">
      <c r="A168" s="142"/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</row>
    <row r="169" spans="1:14" x14ac:dyDescent="0.25">
      <c r="A169" s="142"/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</row>
    <row r="170" spans="1:14" x14ac:dyDescent="0.25">
      <c r="A170" s="142"/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</row>
    <row r="171" spans="1:14" x14ac:dyDescent="0.25">
      <c r="A171" s="142"/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</row>
    <row r="172" spans="1:14" x14ac:dyDescent="0.25">
      <c r="A172" s="142"/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</row>
    <row r="173" spans="1:14" x14ac:dyDescent="0.25">
      <c r="A173" s="142"/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</row>
    <row r="174" spans="1:14" x14ac:dyDescent="0.25">
      <c r="A174" s="142"/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</row>
    <row r="175" spans="1:14" x14ac:dyDescent="0.25">
      <c r="A175" s="142"/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</row>
    <row r="176" spans="1:14" x14ac:dyDescent="0.25">
      <c r="A176" s="142"/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</row>
    <row r="177" spans="1:14" x14ac:dyDescent="0.25">
      <c r="A177" s="142"/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</row>
    <row r="178" spans="1:14" x14ac:dyDescent="0.25">
      <c r="A178" s="142"/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</row>
    <row r="179" spans="1:14" x14ac:dyDescent="0.25">
      <c r="A179" s="142"/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</row>
    <row r="180" spans="1:14" x14ac:dyDescent="0.25">
      <c r="A180" s="142"/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</row>
    <row r="181" spans="1:14" x14ac:dyDescent="0.25">
      <c r="A181" s="142"/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</row>
    <row r="182" spans="1:14" x14ac:dyDescent="0.25">
      <c r="A182" s="142"/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</row>
    <row r="183" spans="1:14" x14ac:dyDescent="0.25">
      <c r="A183" s="142"/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</row>
    <row r="184" spans="1:14" x14ac:dyDescent="0.25">
      <c r="A184" s="142"/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</row>
    <row r="185" spans="1:14" x14ac:dyDescent="0.25">
      <c r="A185" s="142"/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</row>
    <row r="186" spans="1:14" x14ac:dyDescent="0.25">
      <c r="A186" s="142"/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</row>
    <row r="187" spans="1:14" x14ac:dyDescent="0.25">
      <c r="A187" s="142"/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</row>
    <row r="188" spans="1:14" x14ac:dyDescent="0.25">
      <c r="A188" s="142"/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</row>
    <row r="189" spans="1:14" x14ac:dyDescent="0.25">
      <c r="A189" s="142"/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</row>
    <row r="190" spans="1:14" x14ac:dyDescent="0.25">
      <c r="A190" s="142"/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</row>
    <row r="191" spans="1:14" x14ac:dyDescent="0.25">
      <c r="A191" s="142"/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</row>
    <row r="192" spans="1:14" x14ac:dyDescent="0.25">
      <c r="A192" s="142"/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</row>
    <row r="193" spans="1:14" x14ac:dyDescent="0.25">
      <c r="A193" s="142"/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</row>
    <row r="194" spans="1:14" x14ac:dyDescent="0.25">
      <c r="A194" s="142"/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</row>
    <row r="195" spans="1:14" x14ac:dyDescent="0.25">
      <c r="A195" s="142"/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</row>
    <row r="196" spans="1:14" x14ac:dyDescent="0.25">
      <c r="A196" s="142"/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</row>
    <row r="197" spans="1:14" x14ac:dyDescent="0.25">
      <c r="A197" s="142"/>
      <c r="B197" s="142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</row>
    <row r="198" spans="1:14" x14ac:dyDescent="0.25">
      <c r="A198" s="142"/>
      <c r="B198" s="142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</row>
    <row r="199" spans="1:14" x14ac:dyDescent="0.25">
      <c r="A199" s="142"/>
      <c r="B199" s="142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</row>
    <row r="200" spans="1:14" x14ac:dyDescent="0.25">
      <c r="A200" s="142"/>
      <c r="B200" s="142"/>
      <c r="C200" s="142"/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  <c r="N200" s="142"/>
    </row>
    <row r="201" spans="1:14" x14ac:dyDescent="0.25">
      <c r="A201" s="142"/>
      <c r="B201" s="142"/>
      <c r="C201" s="142"/>
      <c r="D201" s="142"/>
      <c r="E201" s="142"/>
      <c r="F201" s="142"/>
      <c r="G201" s="142"/>
      <c r="H201" s="142"/>
      <c r="I201" s="142"/>
      <c r="J201" s="142"/>
      <c r="K201" s="142"/>
      <c r="L201" s="142"/>
      <c r="M201" s="142"/>
      <c r="N201" s="142"/>
    </row>
    <row r="202" spans="1:14" x14ac:dyDescent="0.25">
      <c r="A202" s="142"/>
      <c r="B202" s="142"/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</row>
    <row r="203" spans="1:14" x14ac:dyDescent="0.25">
      <c r="A203" s="142"/>
      <c r="B203" s="142"/>
      <c r="C203" s="142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</row>
    <row r="204" spans="1:14" x14ac:dyDescent="0.25">
      <c r="A204" s="142"/>
      <c r="B204" s="142"/>
      <c r="C204" s="142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  <c r="N204" s="142"/>
    </row>
    <row r="205" spans="1:14" x14ac:dyDescent="0.25">
      <c r="A205" s="142"/>
      <c r="B205" s="142"/>
      <c r="C205" s="142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</row>
    <row r="206" spans="1:14" x14ac:dyDescent="0.25">
      <c r="A206" s="142"/>
      <c r="B206" s="142"/>
      <c r="C206" s="142"/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  <c r="N206" s="142"/>
    </row>
    <row r="207" spans="1:14" x14ac:dyDescent="0.25">
      <c r="A207" s="142"/>
      <c r="B207" s="142"/>
      <c r="C207" s="142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  <c r="N207" s="142"/>
    </row>
    <row r="208" spans="1:14" x14ac:dyDescent="0.25">
      <c r="A208" s="142"/>
      <c r="B208" s="142"/>
      <c r="C208" s="142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  <c r="N208" s="142"/>
    </row>
    <row r="209" spans="1:14" x14ac:dyDescent="0.25">
      <c r="A209" s="142"/>
      <c r="B209" s="142"/>
      <c r="C209" s="142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</row>
    <row r="210" spans="1:14" x14ac:dyDescent="0.25">
      <c r="A210" s="142"/>
      <c r="B210" s="142"/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2"/>
    </row>
    <row r="211" spans="1:14" x14ac:dyDescent="0.25">
      <c r="A211" s="142"/>
      <c r="B211" s="142"/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</row>
    <row r="212" spans="1:14" x14ac:dyDescent="0.25">
      <c r="A212" s="142"/>
      <c r="B212" s="142"/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2"/>
    </row>
    <row r="213" spans="1:14" x14ac:dyDescent="0.25">
      <c r="A213" s="142"/>
      <c r="B213" s="142"/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</row>
    <row r="214" spans="1:14" x14ac:dyDescent="0.25">
      <c r="A214" s="142"/>
      <c r="B214" s="142"/>
      <c r="C214" s="142"/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  <c r="N214" s="142"/>
    </row>
    <row r="215" spans="1:14" x14ac:dyDescent="0.25">
      <c r="A215" s="142"/>
      <c r="B215" s="142"/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42"/>
      <c r="N215" s="142"/>
    </row>
    <row r="216" spans="1:14" x14ac:dyDescent="0.25">
      <c r="A216" s="142"/>
      <c r="B216" s="142"/>
      <c r="C216" s="142"/>
      <c r="D216" s="142"/>
      <c r="E216" s="142"/>
      <c r="F216" s="142"/>
      <c r="G216" s="142"/>
      <c r="H216" s="142"/>
      <c r="I216" s="142"/>
      <c r="J216" s="142"/>
      <c r="K216" s="142"/>
      <c r="L216" s="142"/>
      <c r="M216" s="142"/>
      <c r="N216" s="142"/>
    </row>
    <row r="217" spans="1:14" x14ac:dyDescent="0.25">
      <c r="A217" s="142"/>
      <c r="B217" s="142"/>
      <c r="C217" s="142"/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</row>
    <row r="218" spans="1:14" x14ac:dyDescent="0.25">
      <c r="A218" s="142"/>
      <c r="B218" s="142"/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</row>
    <row r="219" spans="1:14" x14ac:dyDescent="0.25">
      <c r="A219" s="142"/>
      <c r="B219" s="142"/>
      <c r="C219" s="142"/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  <c r="N219" s="142"/>
    </row>
    <row r="220" spans="1:14" x14ac:dyDescent="0.25">
      <c r="A220" s="142"/>
      <c r="B220" s="142"/>
      <c r="C220" s="142"/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  <c r="N220" s="142"/>
    </row>
    <row r="221" spans="1:14" x14ac:dyDescent="0.25">
      <c r="A221" s="142"/>
      <c r="B221" s="142"/>
      <c r="C221" s="142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</row>
    <row r="222" spans="1:14" x14ac:dyDescent="0.25">
      <c r="A222" s="142"/>
      <c r="B222" s="142"/>
      <c r="C222" s="142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  <c r="N222" s="142"/>
    </row>
    <row r="223" spans="1:14" x14ac:dyDescent="0.25">
      <c r="A223" s="142"/>
      <c r="B223" s="142"/>
      <c r="C223" s="142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  <c r="N223" s="142"/>
    </row>
    <row r="224" spans="1:14" x14ac:dyDescent="0.25">
      <c r="A224" s="142"/>
      <c r="B224" s="142"/>
      <c r="C224" s="142"/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  <c r="N224" s="142"/>
    </row>
    <row r="225" spans="1:14" x14ac:dyDescent="0.25">
      <c r="A225" s="142"/>
      <c r="B225" s="142"/>
      <c r="C225" s="142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  <c r="N225" s="142"/>
    </row>
    <row r="226" spans="1:14" x14ac:dyDescent="0.25">
      <c r="A226" s="142"/>
      <c r="B226" s="142"/>
      <c r="C226" s="142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  <c r="N226" s="142"/>
    </row>
    <row r="227" spans="1:14" x14ac:dyDescent="0.25">
      <c r="A227" s="142"/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  <c r="N227" s="142"/>
    </row>
    <row r="228" spans="1:14" x14ac:dyDescent="0.25">
      <c r="A228" s="142"/>
      <c r="B228" s="142"/>
      <c r="C228" s="142"/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  <c r="N228" s="142"/>
    </row>
    <row r="229" spans="1:14" x14ac:dyDescent="0.25">
      <c r="A229" s="142"/>
      <c r="B229" s="142"/>
      <c r="C229" s="142"/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  <c r="N229" s="142"/>
    </row>
    <row r="230" spans="1:14" x14ac:dyDescent="0.25">
      <c r="A230" s="142"/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</row>
    <row r="231" spans="1:14" x14ac:dyDescent="0.25">
      <c r="A231" s="142"/>
      <c r="B231" s="142"/>
      <c r="C231" s="142"/>
      <c r="D231" s="142"/>
      <c r="E231" s="142"/>
      <c r="F231" s="142"/>
      <c r="G231" s="142"/>
      <c r="H231" s="142"/>
      <c r="I231" s="142"/>
      <c r="J231" s="142"/>
      <c r="K231" s="142"/>
      <c r="L231" s="142"/>
      <c r="M231" s="142"/>
      <c r="N231" s="142"/>
    </row>
    <row r="232" spans="1:14" x14ac:dyDescent="0.25">
      <c r="A232" s="142"/>
      <c r="B232" s="142"/>
      <c r="C232" s="142"/>
      <c r="D232" s="142"/>
      <c r="E232" s="142"/>
      <c r="F232" s="142"/>
      <c r="G232" s="142"/>
      <c r="H232" s="142"/>
      <c r="I232" s="142"/>
      <c r="J232" s="142"/>
      <c r="K232" s="142"/>
      <c r="L232" s="142"/>
      <c r="M232" s="142"/>
      <c r="N232" s="142"/>
    </row>
    <row r="233" spans="1:14" x14ac:dyDescent="0.25">
      <c r="A233" s="142"/>
      <c r="B233" s="142"/>
      <c r="C233" s="142"/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  <c r="N233" s="142"/>
    </row>
    <row r="234" spans="1:14" x14ac:dyDescent="0.25">
      <c r="A234" s="142"/>
      <c r="B234" s="142"/>
      <c r="C234" s="142"/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  <c r="N234" s="142"/>
    </row>
    <row r="235" spans="1:14" x14ac:dyDescent="0.25">
      <c r="A235" s="142"/>
      <c r="B235" s="142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</row>
    <row r="236" spans="1:14" x14ac:dyDescent="0.25">
      <c r="A236" s="142"/>
      <c r="B236" s="142"/>
      <c r="C236" s="142"/>
      <c r="D236" s="142"/>
      <c r="E236" s="142"/>
      <c r="F236" s="142"/>
      <c r="G236" s="142"/>
      <c r="H236" s="142"/>
      <c r="I236" s="142"/>
      <c r="J236" s="142"/>
      <c r="K236" s="142"/>
      <c r="L236" s="142"/>
      <c r="M236" s="142"/>
      <c r="N236" s="142"/>
    </row>
    <row r="237" spans="1:14" x14ac:dyDescent="0.25">
      <c r="A237" s="142"/>
      <c r="B237" s="142"/>
      <c r="C237" s="142"/>
      <c r="D237" s="142"/>
      <c r="E237" s="142"/>
      <c r="F237" s="142"/>
      <c r="G237" s="142"/>
      <c r="H237" s="142"/>
      <c r="I237" s="142"/>
      <c r="J237" s="142"/>
      <c r="K237" s="142"/>
      <c r="L237" s="142"/>
      <c r="M237" s="142"/>
      <c r="N237" s="142"/>
    </row>
    <row r="238" spans="1:14" x14ac:dyDescent="0.25">
      <c r="A238" s="142"/>
      <c r="B238" s="142"/>
      <c r="C238" s="142"/>
      <c r="D238" s="142"/>
      <c r="E238" s="142"/>
      <c r="F238" s="142"/>
      <c r="G238" s="142"/>
      <c r="H238" s="142"/>
      <c r="I238" s="142"/>
      <c r="J238" s="142"/>
      <c r="K238" s="142"/>
      <c r="L238" s="142"/>
      <c r="M238" s="142"/>
      <c r="N238" s="142"/>
    </row>
    <row r="239" spans="1:14" x14ac:dyDescent="0.25">
      <c r="A239" s="142"/>
      <c r="B239" s="142"/>
      <c r="C239" s="142"/>
      <c r="D239" s="142"/>
      <c r="E239" s="142"/>
      <c r="F239" s="142"/>
      <c r="G239" s="142"/>
      <c r="H239" s="142"/>
      <c r="I239" s="142"/>
      <c r="J239" s="142"/>
      <c r="K239" s="142"/>
      <c r="L239" s="142"/>
      <c r="M239" s="142"/>
      <c r="N239" s="142"/>
    </row>
    <row r="240" spans="1:14" x14ac:dyDescent="0.25">
      <c r="A240" s="142"/>
      <c r="B240" s="142"/>
      <c r="C240" s="142"/>
      <c r="D240" s="142"/>
      <c r="E240" s="142"/>
      <c r="F240" s="142"/>
      <c r="G240" s="142"/>
      <c r="H240" s="142"/>
      <c r="I240" s="142"/>
      <c r="J240" s="142"/>
      <c r="K240" s="142"/>
      <c r="L240" s="142"/>
      <c r="M240" s="142"/>
      <c r="N240" s="142"/>
    </row>
    <row r="241" spans="1:14" x14ac:dyDescent="0.25">
      <c r="A241" s="142"/>
      <c r="B241" s="142"/>
      <c r="C241" s="142"/>
      <c r="D241" s="142"/>
      <c r="E241" s="142"/>
      <c r="F241" s="142"/>
      <c r="G241" s="142"/>
      <c r="H241" s="142"/>
      <c r="I241" s="142"/>
      <c r="J241" s="142"/>
      <c r="K241" s="142"/>
      <c r="L241" s="142"/>
      <c r="M241" s="142"/>
      <c r="N241" s="142"/>
    </row>
    <row r="242" spans="1:14" x14ac:dyDescent="0.25">
      <c r="A242" s="142"/>
      <c r="B242" s="142"/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</row>
    <row r="243" spans="1:14" x14ac:dyDescent="0.25">
      <c r="A243" s="142"/>
      <c r="B243" s="142"/>
      <c r="C243" s="142"/>
      <c r="D243" s="142"/>
      <c r="E243" s="142"/>
      <c r="F243" s="142"/>
      <c r="G243" s="142"/>
      <c r="H243" s="142"/>
      <c r="I243" s="142"/>
      <c r="J243" s="142"/>
      <c r="K243" s="142"/>
      <c r="L243" s="142"/>
      <c r="M243" s="142"/>
      <c r="N243" s="142"/>
    </row>
    <row r="244" spans="1:14" x14ac:dyDescent="0.25">
      <c r="A244" s="142"/>
      <c r="B244" s="142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</row>
    <row r="245" spans="1:14" x14ac:dyDescent="0.25">
      <c r="A245" s="142"/>
      <c r="B245" s="142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</row>
    <row r="246" spans="1:14" x14ac:dyDescent="0.25">
      <c r="A246" s="142"/>
      <c r="B246" s="142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</row>
    <row r="247" spans="1:14" x14ac:dyDescent="0.25">
      <c r="A247" s="142"/>
      <c r="B247" s="142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</row>
    <row r="248" spans="1:14" x14ac:dyDescent="0.25">
      <c r="A248" s="142"/>
      <c r="B248" s="142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</row>
    <row r="249" spans="1:14" x14ac:dyDescent="0.25">
      <c r="A249" s="142"/>
      <c r="B249" s="142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</row>
    <row r="250" spans="1:14" x14ac:dyDescent="0.25">
      <c r="A250" s="142"/>
      <c r="B250" s="142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</row>
    <row r="251" spans="1:14" x14ac:dyDescent="0.25">
      <c r="A251" s="142"/>
      <c r="B251" s="142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</row>
    <row r="252" spans="1:14" x14ac:dyDescent="0.25">
      <c r="A252" s="142"/>
      <c r="B252" s="142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</row>
    <row r="253" spans="1:14" x14ac:dyDescent="0.25">
      <c r="A253" s="142"/>
      <c r="B253" s="142"/>
      <c r="C253" s="142"/>
      <c r="D253" s="142"/>
      <c r="E253" s="142"/>
      <c r="F253" s="142"/>
      <c r="G253" s="142"/>
      <c r="H253" s="142"/>
      <c r="I253" s="142"/>
      <c r="J253" s="142"/>
      <c r="K253" s="142"/>
      <c r="L253" s="142"/>
      <c r="M253" s="142"/>
      <c r="N253" s="142"/>
    </row>
    <row r="254" spans="1:14" x14ac:dyDescent="0.25">
      <c r="A254" s="142"/>
      <c r="B254" s="142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</row>
    <row r="255" spans="1:14" x14ac:dyDescent="0.25">
      <c r="A255" s="142"/>
      <c r="B255" s="142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</row>
    <row r="256" spans="1:14" x14ac:dyDescent="0.25">
      <c r="A256" s="142"/>
      <c r="B256" s="142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</row>
    <row r="257" spans="1:14" x14ac:dyDescent="0.25">
      <c r="A257" s="142"/>
      <c r="B257" s="142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</row>
    <row r="258" spans="1:14" x14ac:dyDescent="0.25">
      <c r="A258" s="142"/>
      <c r="B258" s="142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</row>
    <row r="259" spans="1:14" x14ac:dyDescent="0.25">
      <c r="A259" s="142"/>
      <c r="B259" s="142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</row>
    <row r="260" spans="1:14" x14ac:dyDescent="0.25">
      <c r="A260" s="142"/>
      <c r="B260" s="142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</row>
    <row r="261" spans="1:14" x14ac:dyDescent="0.25">
      <c r="A261" s="142"/>
      <c r="B261" s="142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</row>
    <row r="262" spans="1:14" x14ac:dyDescent="0.25">
      <c r="A262" s="142"/>
      <c r="B262" s="142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</row>
    <row r="263" spans="1:14" x14ac:dyDescent="0.25">
      <c r="A263" s="142"/>
      <c r="B263" s="142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</row>
    <row r="264" spans="1:14" x14ac:dyDescent="0.25">
      <c r="A264" s="142"/>
      <c r="B264" s="142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</row>
    <row r="265" spans="1:14" x14ac:dyDescent="0.25">
      <c r="A265" s="142"/>
      <c r="B265" s="142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</row>
    <row r="266" spans="1:14" x14ac:dyDescent="0.25">
      <c r="A266" s="142"/>
      <c r="B266" s="142"/>
      <c r="C266" s="142"/>
      <c r="D266" s="142"/>
      <c r="E266" s="142"/>
      <c r="F266" s="142"/>
      <c r="G266" s="142"/>
      <c r="H266" s="142"/>
      <c r="I266" s="142"/>
      <c r="J266" s="142"/>
      <c r="K266" s="142"/>
      <c r="L266" s="142"/>
      <c r="M266" s="142"/>
      <c r="N266" s="142"/>
    </row>
    <row r="267" spans="1:14" x14ac:dyDescent="0.25">
      <c r="A267" s="142"/>
      <c r="B267" s="142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</row>
    <row r="268" spans="1:14" x14ac:dyDescent="0.25">
      <c r="A268" s="142"/>
      <c r="B268" s="142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</row>
    <row r="269" spans="1:14" x14ac:dyDescent="0.25">
      <c r="A269" s="142"/>
      <c r="B269" s="142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</row>
    <row r="270" spans="1:14" x14ac:dyDescent="0.25">
      <c r="A270" s="142"/>
      <c r="B270" s="142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</row>
    <row r="271" spans="1:14" x14ac:dyDescent="0.25">
      <c r="A271" s="142"/>
      <c r="B271" s="142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</row>
    <row r="272" spans="1:14" x14ac:dyDescent="0.25">
      <c r="A272" s="142"/>
      <c r="B272" s="142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</row>
    <row r="273" spans="1:14" x14ac:dyDescent="0.25">
      <c r="A273" s="142"/>
      <c r="B273" s="142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</row>
    <row r="274" spans="1:14" x14ac:dyDescent="0.25">
      <c r="A274" s="142"/>
      <c r="B274" s="142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</row>
    <row r="275" spans="1:14" x14ac:dyDescent="0.25">
      <c r="A275" s="142"/>
      <c r="B275" s="142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</row>
    <row r="276" spans="1:14" x14ac:dyDescent="0.25">
      <c r="A276" s="142"/>
      <c r="B276" s="142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</row>
    <row r="277" spans="1:14" x14ac:dyDescent="0.25">
      <c r="A277" s="142"/>
      <c r="B277" s="142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</row>
    <row r="278" spans="1:14" x14ac:dyDescent="0.25">
      <c r="A278" s="142"/>
      <c r="B278" s="142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</row>
    <row r="279" spans="1:14" x14ac:dyDescent="0.25">
      <c r="A279" s="142"/>
      <c r="B279" s="142"/>
      <c r="C279" s="142"/>
      <c r="D279" s="142"/>
      <c r="E279" s="142"/>
      <c r="F279" s="142"/>
      <c r="G279" s="142"/>
      <c r="H279" s="142"/>
      <c r="I279" s="142"/>
      <c r="J279" s="142"/>
      <c r="K279" s="142"/>
      <c r="L279" s="142"/>
      <c r="M279" s="142"/>
      <c r="N279" s="142"/>
    </row>
    <row r="280" spans="1:14" x14ac:dyDescent="0.25">
      <c r="A280" s="142"/>
      <c r="B280" s="142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</row>
    <row r="281" spans="1:14" x14ac:dyDescent="0.25">
      <c r="A281" s="142"/>
      <c r="B281" s="142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</row>
    <row r="282" spans="1:14" x14ac:dyDescent="0.25">
      <c r="A282" s="142"/>
      <c r="B282" s="142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</row>
    <row r="283" spans="1:14" x14ac:dyDescent="0.25">
      <c r="A283" s="142"/>
      <c r="B283" s="142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</row>
    <row r="284" spans="1:14" x14ac:dyDescent="0.25">
      <c r="A284" s="142"/>
      <c r="B284" s="142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</row>
    <row r="285" spans="1:14" x14ac:dyDescent="0.25">
      <c r="A285" s="142"/>
      <c r="B285" s="142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</row>
    <row r="286" spans="1:14" x14ac:dyDescent="0.25">
      <c r="A286" s="142"/>
      <c r="B286" s="142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</row>
    <row r="287" spans="1:14" x14ac:dyDescent="0.25">
      <c r="A287" s="142"/>
      <c r="B287" s="142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</row>
    <row r="288" spans="1:14" x14ac:dyDescent="0.25">
      <c r="A288" s="142"/>
      <c r="B288" s="142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</row>
    <row r="289" spans="1:14" x14ac:dyDescent="0.25">
      <c r="A289" s="142"/>
      <c r="B289" s="142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</row>
    <row r="290" spans="1:14" x14ac:dyDescent="0.25">
      <c r="A290" s="142"/>
      <c r="B290" s="142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</row>
    <row r="291" spans="1:14" x14ac:dyDescent="0.25">
      <c r="A291" s="142"/>
      <c r="B291" s="142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</row>
    <row r="292" spans="1:14" x14ac:dyDescent="0.25">
      <c r="A292" s="142"/>
      <c r="B292" s="142"/>
      <c r="C292" s="142"/>
      <c r="D292" s="142"/>
      <c r="E292" s="142"/>
      <c r="F292" s="142"/>
      <c r="G292" s="142"/>
      <c r="H292" s="142"/>
      <c r="I292" s="142"/>
      <c r="J292" s="142"/>
      <c r="K292" s="142"/>
      <c r="L292" s="142"/>
      <c r="M292" s="142"/>
      <c r="N292" s="142"/>
    </row>
    <row r="293" spans="1:14" x14ac:dyDescent="0.25">
      <c r="A293" s="142"/>
      <c r="B293" s="142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</row>
    <row r="294" spans="1:14" x14ac:dyDescent="0.25">
      <c r="A294" s="142"/>
      <c r="B294" s="142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</row>
    <row r="295" spans="1:14" x14ac:dyDescent="0.25">
      <c r="A295" s="142"/>
      <c r="B295" s="142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</row>
    <row r="296" spans="1:14" x14ac:dyDescent="0.25">
      <c r="A296" s="142"/>
      <c r="B296" s="142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</row>
    <row r="297" spans="1:14" x14ac:dyDescent="0.25">
      <c r="A297" s="142"/>
      <c r="B297" s="142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</row>
    <row r="298" spans="1:14" x14ac:dyDescent="0.25">
      <c r="A298" s="142"/>
      <c r="B298" s="142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</row>
    <row r="299" spans="1:14" x14ac:dyDescent="0.25">
      <c r="A299" s="142"/>
      <c r="B299" s="142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</row>
    <row r="300" spans="1:14" x14ac:dyDescent="0.25">
      <c r="A300" s="142"/>
      <c r="B300" s="142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</row>
    <row r="301" spans="1:14" x14ac:dyDescent="0.25">
      <c r="A301" s="142"/>
      <c r="B301" s="142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</row>
    <row r="302" spans="1:14" x14ac:dyDescent="0.25">
      <c r="A302" s="142"/>
      <c r="B302" s="142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</row>
    <row r="303" spans="1:14" x14ac:dyDescent="0.25">
      <c r="A303" s="142"/>
      <c r="B303" s="142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</row>
    <row r="304" spans="1:14" x14ac:dyDescent="0.25">
      <c r="A304" s="142"/>
      <c r="B304" s="142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</row>
    <row r="305" spans="1:14" x14ac:dyDescent="0.25">
      <c r="A305" s="142"/>
      <c r="B305" s="142"/>
      <c r="C305" s="142"/>
      <c r="D305" s="142"/>
      <c r="E305" s="142"/>
      <c r="F305" s="142"/>
      <c r="G305" s="142"/>
      <c r="H305" s="142"/>
      <c r="I305" s="142"/>
      <c r="J305" s="142"/>
      <c r="K305" s="142"/>
      <c r="L305" s="142"/>
      <c r="M305" s="142"/>
      <c r="N305" s="142"/>
    </row>
    <row r="306" spans="1:14" x14ac:dyDescent="0.25">
      <c r="A306" s="142"/>
      <c r="B306" s="142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</row>
    <row r="307" spans="1:14" x14ac:dyDescent="0.25">
      <c r="A307" s="142"/>
      <c r="B307" s="142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</row>
    <row r="308" spans="1:14" x14ac:dyDescent="0.25">
      <c r="A308" s="142"/>
      <c r="B308" s="142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</row>
    <row r="309" spans="1:14" x14ac:dyDescent="0.25">
      <c r="A309" s="142"/>
      <c r="B309" s="142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</row>
    <row r="310" spans="1:14" x14ac:dyDescent="0.25">
      <c r="A310" s="142"/>
      <c r="B310" s="142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</row>
    <row r="311" spans="1:14" x14ac:dyDescent="0.25">
      <c r="A311" s="142"/>
      <c r="B311" s="142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</row>
    <row r="312" spans="1:14" x14ac:dyDescent="0.25">
      <c r="A312" s="142"/>
      <c r="B312" s="142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</row>
    <row r="313" spans="1:14" x14ac:dyDescent="0.25">
      <c r="A313" s="142"/>
      <c r="B313" s="142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</row>
    <row r="314" spans="1:14" x14ac:dyDescent="0.25">
      <c r="A314" s="142"/>
      <c r="B314" s="142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</row>
    <row r="315" spans="1:14" x14ac:dyDescent="0.25">
      <c r="A315" s="142"/>
      <c r="B315" s="142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</row>
    <row r="316" spans="1:14" x14ac:dyDescent="0.25">
      <c r="A316" s="142"/>
      <c r="B316" s="142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</row>
    <row r="317" spans="1:14" x14ac:dyDescent="0.25">
      <c r="A317" s="142"/>
      <c r="B317" s="142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</row>
    <row r="318" spans="1:14" x14ac:dyDescent="0.25">
      <c r="A318" s="142"/>
      <c r="B318" s="142"/>
      <c r="C318" s="142"/>
      <c r="D318" s="142"/>
      <c r="E318" s="142"/>
      <c r="F318" s="142"/>
      <c r="G318" s="142"/>
      <c r="H318" s="142"/>
      <c r="I318" s="142"/>
      <c r="J318" s="142"/>
      <c r="K318" s="142"/>
      <c r="L318" s="142"/>
      <c r="M318" s="142"/>
      <c r="N318" s="142"/>
    </row>
    <row r="319" spans="1:14" x14ac:dyDescent="0.25">
      <c r="A319" s="142"/>
      <c r="B319" s="142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</row>
    <row r="320" spans="1:14" x14ac:dyDescent="0.25">
      <c r="A320" s="142"/>
      <c r="B320" s="142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</row>
    <row r="321" spans="1:14" x14ac:dyDescent="0.25">
      <c r="A321" s="142"/>
      <c r="B321" s="142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</row>
    <row r="322" spans="1:14" x14ac:dyDescent="0.25">
      <c r="A322" s="142"/>
      <c r="B322" s="142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</row>
    <row r="323" spans="1:14" x14ac:dyDescent="0.25">
      <c r="A323" s="142"/>
      <c r="B323" s="142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</row>
    <row r="324" spans="1:14" x14ac:dyDescent="0.25">
      <c r="A324" s="142"/>
      <c r="B324" s="142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</row>
    <row r="325" spans="1:14" x14ac:dyDescent="0.25">
      <c r="A325" s="142"/>
      <c r="B325" s="142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</row>
    <row r="326" spans="1:14" x14ac:dyDescent="0.25">
      <c r="A326" s="142"/>
      <c r="B326" s="142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</row>
    <row r="327" spans="1:14" x14ac:dyDescent="0.25">
      <c r="A327" s="142"/>
      <c r="B327" s="142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</row>
    <row r="328" spans="1:14" x14ac:dyDescent="0.25">
      <c r="A328" s="142"/>
      <c r="B328" s="142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</row>
    <row r="329" spans="1:14" x14ac:dyDescent="0.25">
      <c r="A329" s="142"/>
      <c r="B329" s="142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</row>
    <row r="330" spans="1:14" x14ac:dyDescent="0.25">
      <c r="A330" s="142"/>
      <c r="B330" s="142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</row>
    <row r="331" spans="1:14" x14ac:dyDescent="0.25">
      <c r="A331" s="142"/>
      <c r="B331" s="142"/>
      <c r="C331" s="142"/>
      <c r="D331" s="142"/>
      <c r="E331" s="142"/>
      <c r="F331" s="142"/>
      <c r="G331" s="142"/>
      <c r="H331" s="142"/>
      <c r="I331" s="142"/>
      <c r="J331" s="142"/>
      <c r="K331" s="142"/>
      <c r="L331" s="142"/>
      <c r="M331" s="142"/>
      <c r="N331" s="142"/>
    </row>
    <row r="332" spans="1:14" x14ac:dyDescent="0.25">
      <c r="A332" s="142"/>
      <c r="B332" s="142"/>
      <c r="C332" s="142"/>
      <c r="D332" s="142"/>
      <c r="E332" s="142"/>
      <c r="F332" s="142"/>
      <c r="G332" s="142"/>
      <c r="H332" s="142"/>
      <c r="I332" s="142"/>
      <c r="J332" s="142"/>
      <c r="K332" s="142"/>
      <c r="L332" s="142"/>
      <c r="M332" s="142"/>
      <c r="N332" s="142"/>
    </row>
    <row r="333" spans="1:14" x14ac:dyDescent="0.25">
      <c r="A333" s="142"/>
      <c r="B333" s="142"/>
      <c r="C333" s="142"/>
      <c r="D333" s="142"/>
      <c r="E333" s="142"/>
      <c r="F333" s="142"/>
      <c r="G333" s="142"/>
      <c r="H333" s="142"/>
      <c r="I333" s="142"/>
      <c r="J333" s="142"/>
      <c r="K333" s="142"/>
      <c r="L333" s="142"/>
      <c r="M333" s="142"/>
      <c r="N333" s="142"/>
    </row>
    <row r="334" spans="1:14" x14ac:dyDescent="0.25">
      <c r="A334" s="142"/>
      <c r="B334" s="142"/>
      <c r="C334" s="142"/>
      <c r="D334" s="142"/>
      <c r="E334" s="142"/>
      <c r="F334" s="142"/>
      <c r="G334" s="142"/>
      <c r="H334" s="142"/>
      <c r="I334" s="142"/>
      <c r="J334" s="142"/>
      <c r="K334" s="142"/>
      <c r="L334" s="142"/>
      <c r="M334" s="142"/>
      <c r="N334" s="142"/>
    </row>
    <row r="335" spans="1:14" x14ac:dyDescent="0.25">
      <c r="A335" s="142"/>
      <c r="B335" s="142"/>
      <c r="C335" s="142"/>
      <c r="D335" s="142"/>
      <c r="E335" s="142"/>
      <c r="F335" s="142"/>
      <c r="G335" s="142"/>
      <c r="H335" s="142"/>
      <c r="I335" s="142"/>
      <c r="J335" s="142"/>
      <c r="K335" s="142"/>
      <c r="L335" s="142"/>
      <c r="M335" s="142"/>
      <c r="N335" s="142"/>
    </row>
    <row r="336" spans="1:14" x14ac:dyDescent="0.25">
      <c r="A336" s="142"/>
      <c r="B336" s="142"/>
      <c r="C336" s="142"/>
      <c r="D336" s="142"/>
      <c r="E336" s="142"/>
      <c r="F336" s="142"/>
      <c r="G336" s="142"/>
      <c r="H336" s="142"/>
      <c r="I336" s="142"/>
      <c r="J336" s="142"/>
      <c r="K336" s="142"/>
      <c r="L336" s="142"/>
      <c r="M336" s="142"/>
      <c r="N336" s="142"/>
    </row>
    <row r="337" spans="1:14" x14ac:dyDescent="0.25">
      <c r="A337" s="142"/>
      <c r="B337" s="142"/>
      <c r="C337" s="142"/>
      <c r="D337" s="142"/>
      <c r="E337" s="142"/>
      <c r="F337" s="142"/>
      <c r="G337" s="142"/>
      <c r="H337" s="142"/>
      <c r="I337" s="142"/>
      <c r="J337" s="142"/>
      <c r="K337" s="142"/>
      <c r="L337" s="142"/>
      <c r="M337" s="142"/>
      <c r="N337" s="142"/>
    </row>
    <row r="338" spans="1:14" x14ac:dyDescent="0.25">
      <c r="A338" s="142"/>
      <c r="B338" s="142"/>
      <c r="C338" s="142"/>
      <c r="D338" s="142"/>
      <c r="E338" s="142"/>
      <c r="F338" s="142"/>
      <c r="G338" s="142"/>
      <c r="H338" s="142"/>
      <c r="I338" s="142"/>
      <c r="J338" s="142"/>
      <c r="K338" s="142"/>
      <c r="L338" s="142"/>
      <c r="M338" s="142"/>
      <c r="N338" s="142"/>
    </row>
    <row r="339" spans="1:14" x14ac:dyDescent="0.25">
      <c r="A339" s="142"/>
      <c r="B339" s="142"/>
      <c r="C339" s="142"/>
      <c r="D339" s="142"/>
      <c r="E339" s="142"/>
      <c r="F339" s="142"/>
      <c r="G339" s="142"/>
      <c r="H339" s="142"/>
      <c r="I339" s="142"/>
      <c r="J339" s="142"/>
      <c r="K339" s="142"/>
      <c r="L339" s="142"/>
      <c r="M339" s="142"/>
      <c r="N339" s="142"/>
    </row>
    <row r="340" spans="1:14" x14ac:dyDescent="0.25">
      <c r="A340" s="142"/>
      <c r="B340" s="142"/>
      <c r="C340" s="142"/>
      <c r="D340" s="142"/>
      <c r="E340" s="142"/>
      <c r="F340" s="142"/>
      <c r="G340" s="142"/>
      <c r="H340" s="142"/>
      <c r="I340" s="142"/>
      <c r="J340" s="142"/>
      <c r="K340" s="142"/>
      <c r="L340" s="142"/>
      <c r="M340" s="142"/>
      <c r="N340" s="142"/>
    </row>
    <row r="341" spans="1:14" x14ac:dyDescent="0.25">
      <c r="A341" s="142"/>
      <c r="B341" s="142"/>
      <c r="C341" s="142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</row>
    <row r="342" spans="1:14" x14ac:dyDescent="0.25">
      <c r="A342" s="142"/>
      <c r="B342" s="142"/>
      <c r="C342" s="142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</row>
    <row r="343" spans="1:14" x14ac:dyDescent="0.25">
      <c r="A343" s="142"/>
      <c r="B343" s="142"/>
      <c r="C343" s="142"/>
      <c r="D343" s="142"/>
      <c r="E343" s="142"/>
      <c r="F343" s="142"/>
      <c r="G343" s="142"/>
      <c r="H343" s="142"/>
      <c r="I343" s="142"/>
      <c r="J343" s="142"/>
      <c r="K343" s="142"/>
      <c r="L343" s="142"/>
      <c r="M343" s="142"/>
      <c r="N343" s="142"/>
    </row>
    <row r="344" spans="1:14" x14ac:dyDescent="0.25">
      <c r="A344" s="142"/>
      <c r="B344" s="142"/>
      <c r="C344" s="142"/>
      <c r="D344" s="142"/>
      <c r="E344" s="142"/>
      <c r="F344" s="142"/>
      <c r="G344" s="142"/>
      <c r="H344" s="142"/>
      <c r="I344" s="142"/>
      <c r="J344" s="142"/>
      <c r="K344" s="142"/>
      <c r="L344" s="142"/>
      <c r="M344" s="142"/>
      <c r="N344" s="142"/>
    </row>
    <row r="345" spans="1:14" x14ac:dyDescent="0.25">
      <c r="A345" s="142"/>
      <c r="B345" s="142"/>
      <c r="C345" s="142"/>
      <c r="D345" s="142"/>
      <c r="E345" s="142"/>
      <c r="F345" s="142"/>
      <c r="G345" s="142"/>
      <c r="H345" s="142"/>
      <c r="I345" s="142"/>
      <c r="J345" s="142"/>
      <c r="K345" s="142"/>
      <c r="L345" s="142"/>
      <c r="M345" s="142"/>
      <c r="N345" s="142"/>
    </row>
    <row r="346" spans="1:14" x14ac:dyDescent="0.25">
      <c r="A346" s="142"/>
      <c r="B346" s="142"/>
      <c r="C346" s="142"/>
      <c r="D346" s="142"/>
      <c r="E346" s="142"/>
      <c r="F346" s="142"/>
      <c r="G346" s="142"/>
      <c r="H346" s="142"/>
      <c r="I346" s="142"/>
      <c r="J346" s="142"/>
      <c r="K346" s="142"/>
      <c r="L346" s="142"/>
      <c r="M346" s="142"/>
      <c r="N346" s="142"/>
    </row>
    <row r="347" spans="1:14" x14ac:dyDescent="0.25">
      <c r="A347" s="142"/>
      <c r="B347" s="142"/>
      <c r="C347" s="142"/>
      <c r="D347" s="142"/>
      <c r="E347" s="142"/>
      <c r="F347" s="142"/>
      <c r="G347" s="142"/>
      <c r="H347" s="142"/>
      <c r="I347" s="142"/>
      <c r="J347" s="142"/>
      <c r="K347" s="142"/>
      <c r="L347" s="142"/>
      <c r="M347" s="142"/>
      <c r="N347" s="142"/>
    </row>
    <row r="348" spans="1:14" x14ac:dyDescent="0.25">
      <c r="A348" s="142"/>
      <c r="B348" s="142"/>
      <c r="C348" s="142"/>
      <c r="D348" s="142"/>
      <c r="E348" s="142"/>
      <c r="F348" s="142"/>
      <c r="G348" s="142"/>
      <c r="H348" s="142"/>
      <c r="I348" s="142"/>
      <c r="J348" s="142"/>
      <c r="K348" s="142"/>
      <c r="L348" s="142"/>
      <c r="M348" s="142"/>
      <c r="N348" s="142"/>
    </row>
    <row r="349" spans="1:14" x14ac:dyDescent="0.25">
      <c r="A349" s="142"/>
      <c r="B349" s="142"/>
      <c r="C349" s="142"/>
      <c r="D349" s="142"/>
      <c r="E349" s="142"/>
      <c r="F349" s="142"/>
      <c r="G349" s="142"/>
      <c r="H349" s="142"/>
      <c r="I349" s="142"/>
      <c r="J349" s="142"/>
      <c r="K349" s="142"/>
      <c r="L349" s="142"/>
      <c r="M349" s="142"/>
      <c r="N349" s="142"/>
    </row>
    <row r="350" spans="1:14" x14ac:dyDescent="0.25">
      <c r="A350" s="142"/>
      <c r="B350" s="142"/>
      <c r="C350" s="142"/>
      <c r="D350" s="142"/>
      <c r="E350" s="142"/>
      <c r="F350" s="142"/>
      <c r="G350" s="142"/>
      <c r="H350" s="142"/>
      <c r="I350" s="142"/>
      <c r="J350" s="142"/>
      <c r="K350" s="142"/>
      <c r="L350" s="142"/>
      <c r="M350" s="142"/>
      <c r="N350" s="142"/>
    </row>
    <row r="351" spans="1:14" x14ac:dyDescent="0.25">
      <c r="A351" s="142"/>
      <c r="B351" s="142"/>
      <c r="C351" s="142"/>
      <c r="D351" s="142"/>
      <c r="E351" s="142"/>
      <c r="F351" s="142"/>
      <c r="G351" s="142"/>
      <c r="H351" s="142"/>
      <c r="I351" s="142"/>
      <c r="J351" s="142"/>
      <c r="K351" s="142"/>
      <c r="L351" s="142"/>
      <c r="M351" s="142"/>
      <c r="N351" s="142"/>
    </row>
    <row r="352" spans="1:14" x14ac:dyDescent="0.25">
      <c r="A352" s="142"/>
      <c r="B352" s="142"/>
      <c r="C352" s="142"/>
      <c r="D352" s="142"/>
      <c r="E352" s="142"/>
      <c r="F352" s="142"/>
      <c r="G352" s="142"/>
      <c r="H352" s="142"/>
      <c r="I352" s="142"/>
      <c r="J352" s="142"/>
      <c r="K352" s="142"/>
      <c r="L352" s="142"/>
      <c r="M352" s="142"/>
      <c r="N352" s="142"/>
    </row>
    <row r="353" spans="1:14" x14ac:dyDescent="0.25">
      <c r="A353" s="142"/>
      <c r="B353" s="142"/>
      <c r="C353" s="142"/>
      <c r="D353" s="142"/>
      <c r="E353" s="142"/>
      <c r="F353" s="142"/>
      <c r="G353" s="142"/>
      <c r="H353" s="142"/>
      <c r="I353" s="142"/>
      <c r="J353" s="142"/>
      <c r="K353" s="142"/>
      <c r="L353" s="142"/>
      <c r="M353" s="142"/>
      <c r="N353" s="142"/>
    </row>
    <row r="354" spans="1:14" x14ac:dyDescent="0.25">
      <c r="A354" s="142"/>
      <c r="B354" s="142"/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</row>
    <row r="355" spans="1:14" x14ac:dyDescent="0.25">
      <c r="A355" s="142"/>
      <c r="B355" s="142"/>
      <c r="C355" s="142"/>
      <c r="D355" s="142"/>
      <c r="E355" s="142"/>
      <c r="F355" s="142"/>
      <c r="G355" s="142"/>
      <c r="H355" s="142"/>
      <c r="I355" s="142"/>
      <c r="J355" s="142"/>
      <c r="K355" s="142"/>
      <c r="L355" s="142"/>
      <c r="M355" s="142"/>
      <c r="N355" s="142"/>
    </row>
    <row r="356" spans="1:14" x14ac:dyDescent="0.25">
      <c r="A356" s="142"/>
      <c r="B356" s="142"/>
      <c r="C356" s="142"/>
      <c r="D356" s="142"/>
      <c r="E356" s="142"/>
      <c r="F356" s="142"/>
      <c r="G356" s="142"/>
      <c r="H356" s="142"/>
      <c r="I356" s="142"/>
      <c r="J356" s="142"/>
      <c r="K356" s="142"/>
      <c r="L356" s="142"/>
      <c r="M356" s="142"/>
      <c r="N356" s="142"/>
    </row>
    <row r="357" spans="1:14" x14ac:dyDescent="0.25">
      <c r="A357" s="142"/>
      <c r="B357" s="142"/>
      <c r="C357" s="142"/>
      <c r="D357" s="142"/>
      <c r="E357" s="142"/>
      <c r="F357" s="142"/>
      <c r="G357" s="142"/>
      <c r="H357" s="142"/>
      <c r="I357" s="142"/>
      <c r="J357" s="142"/>
      <c r="K357" s="142"/>
      <c r="L357" s="142"/>
      <c r="M357" s="142"/>
      <c r="N357" s="142"/>
    </row>
    <row r="358" spans="1:14" x14ac:dyDescent="0.25">
      <c r="A358" s="142"/>
      <c r="B358" s="142"/>
      <c r="C358" s="142"/>
      <c r="D358" s="142"/>
      <c r="E358" s="142"/>
      <c r="F358" s="142"/>
      <c r="G358" s="142"/>
      <c r="H358" s="142"/>
      <c r="I358" s="142"/>
      <c r="J358" s="142"/>
      <c r="K358" s="142"/>
      <c r="L358" s="142"/>
      <c r="M358" s="142"/>
      <c r="N358" s="142"/>
    </row>
    <row r="359" spans="1:14" x14ac:dyDescent="0.25">
      <c r="A359" s="142"/>
      <c r="B359" s="142"/>
      <c r="C359" s="142"/>
      <c r="D359" s="142"/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</row>
    <row r="360" spans="1:14" x14ac:dyDescent="0.25">
      <c r="A360" s="142"/>
      <c r="B360" s="142"/>
      <c r="C360" s="142"/>
      <c r="D360" s="142"/>
      <c r="E360" s="142"/>
      <c r="F360" s="142"/>
      <c r="G360" s="142"/>
      <c r="H360" s="142"/>
      <c r="I360" s="142"/>
      <c r="J360" s="142"/>
      <c r="K360" s="142"/>
      <c r="L360" s="142"/>
      <c r="M360" s="142"/>
      <c r="N360" s="142"/>
    </row>
    <row r="361" spans="1:14" x14ac:dyDescent="0.25">
      <c r="A361" s="142"/>
      <c r="B361" s="142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  <c r="M361" s="142"/>
      <c r="N361" s="142"/>
    </row>
    <row r="362" spans="1:14" x14ac:dyDescent="0.25">
      <c r="A362" s="142"/>
      <c r="B362" s="142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</row>
    <row r="363" spans="1:14" x14ac:dyDescent="0.25">
      <c r="A363" s="142"/>
      <c r="B363" s="142"/>
      <c r="C363" s="142"/>
      <c r="D363" s="142"/>
      <c r="E363" s="142"/>
      <c r="F363" s="142"/>
      <c r="G363" s="142"/>
      <c r="H363" s="142"/>
      <c r="I363" s="142"/>
      <c r="J363" s="142"/>
      <c r="K363" s="142"/>
      <c r="L363" s="142"/>
      <c r="M363" s="142"/>
      <c r="N363" s="142"/>
    </row>
    <row r="364" spans="1:14" x14ac:dyDescent="0.25">
      <c r="A364" s="142"/>
      <c r="B364" s="142"/>
      <c r="C364" s="142"/>
      <c r="D364" s="142"/>
      <c r="E364" s="142"/>
      <c r="F364" s="142"/>
      <c r="G364" s="142"/>
      <c r="H364" s="142"/>
      <c r="I364" s="142"/>
      <c r="J364" s="142"/>
      <c r="K364" s="142"/>
      <c r="L364" s="142"/>
      <c r="M364" s="142"/>
      <c r="N364" s="142"/>
    </row>
    <row r="365" spans="1:14" x14ac:dyDescent="0.25">
      <c r="A365" s="142"/>
      <c r="B365" s="142"/>
      <c r="C365" s="142"/>
      <c r="D365" s="142"/>
      <c r="E365" s="142"/>
      <c r="F365" s="142"/>
      <c r="G365" s="142"/>
      <c r="H365" s="142"/>
      <c r="I365" s="142"/>
      <c r="J365" s="142"/>
      <c r="K365" s="142"/>
      <c r="L365" s="142"/>
      <c r="M365" s="142"/>
      <c r="N365" s="142"/>
    </row>
    <row r="366" spans="1:14" x14ac:dyDescent="0.25">
      <c r="A366" s="142"/>
      <c r="B366" s="142"/>
      <c r="C366" s="142"/>
      <c r="D366" s="142"/>
      <c r="E366" s="142"/>
      <c r="F366" s="142"/>
      <c r="G366" s="142"/>
      <c r="H366" s="142"/>
      <c r="I366" s="142"/>
      <c r="J366" s="142"/>
      <c r="K366" s="142"/>
      <c r="L366" s="142"/>
      <c r="M366" s="142"/>
      <c r="N366" s="142"/>
    </row>
    <row r="367" spans="1:14" x14ac:dyDescent="0.25">
      <c r="A367" s="142"/>
      <c r="B367" s="142"/>
      <c r="C367" s="142"/>
      <c r="D367" s="142"/>
      <c r="E367" s="142"/>
      <c r="F367" s="142"/>
      <c r="G367" s="142"/>
      <c r="H367" s="142"/>
      <c r="I367" s="142"/>
      <c r="J367" s="142"/>
      <c r="K367" s="142"/>
      <c r="L367" s="142"/>
      <c r="M367" s="142"/>
      <c r="N367" s="142"/>
    </row>
    <row r="368" spans="1:14" x14ac:dyDescent="0.25">
      <c r="A368" s="142"/>
      <c r="B368" s="142"/>
      <c r="C368" s="142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</row>
    <row r="369" spans="1:14" x14ac:dyDescent="0.25">
      <c r="A369" s="142"/>
      <c r="B369" s="142"/>
      <c r="C369" s="142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</row>
    <row r="370" spans="1:14" x14ac:dyDescent="0.25">
      <c r="A370" s="142"/>
      <c r="B370" s="142"/>
      <c r="C370" s="142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</row>
    <row r="371" spans="1:14" x14ac:dyDescent="0.25">
      <c r="A371" s="142"/>
      <c r="B371" s="142"/>
      <c r="C371" s="142"/>
      <c r="D371" s="142"/>
      <c r="E371" s="142"/>
      <c r="F371" s="142"/>
      <c r="G371" s="142"/>
      <c r="H371" s="142"/>
      <c r="I371" s="142"/>
      <c r="J371" s="142"/>
      <c r="K371" s="142"/>
      <c r="L371" s="142"/>
      <c r="M371" s="142"/>
      <c r="N371" s="142"/>
    </row>
    <row r="372" spans="1:14" x14ac:dyDescent="0.25">
      <c r="A372" s="142"/>
      <c r="B372" s="142"/>
      <c r="C372" s="142"/>
      <c r="D372" s="142"/>
      <c r="E372" s="142"/>
      <c r="F372" s="142"/>
      <c r="G372" s="142"/>
      <c r="H372" s="142"/>
      <c r="I372" s="142"/>
      <c r="J372" s="142"/>
      <c r="K372" s="142"/>
      <c r="L372" s="142"/>
      <c r="M372" s="142"/>
      <c r="N372" s="142"/>
    </row>
    <row r="373" spans="1:14" x14ac:dyDescent="0.25">
      <c r="A373" s="142"/>
      <c r="B373" s="142"/>
      <c r="C373" s="142"/>
      <c r="D373" s="142"/>
      <c r="E373" s="142"/>
      <c r="F373" s="142"/>
      <c r="G373" s="142"/>
      <c r="H373" s="142"/>
      <c r="I373" s="142"/>
      <c r="J373" s="142"/>
      <c r="K373" s="142"/>
      <c r="L373" s="142"/>
      <c r="M373" s="142"/>
      <c r="N373" s="142"/>
    </row>
    <row r="374" spans="1:14" x14ac:dyDescent="0.25">
      <c r="A374" s="142"/>
      <c r="B374" s="142"/>
      <c r="C374" s="142"/>
      <c r="D374" s="142"/>
      <c r="E374" s="142"/>
      <c r="F374" s="142"/>
      <c r="G374" s="142"/>
      <c r="H374" s="142"/>
      <c r="I374" s="142"/>
      <c r="J374" s="142"/>
      <c r="K374" s="142"/>
      <c r="L374" s="142"/>
      <c r="M374" s="142"/>
      <c r="N374" s="142"/>
    </row>
    <row r="375" spans="1:14" x14ac:dyDescent="0.25">
      <c r="A375" s="142"/>
      <c r="B375" s="142"/>
      <c r="C375" s="142"/>
      <c r="D375" s="142"/>
      <c r="E375" s="142"/>
      <c r="F375" s="142"/>
      <c r="G375" s="142"/>
      <c r="H375" s="142"/>
      <c r="I375" s="142"/>
      <c r="J375" s="142"/>
      <c r="K375" s="142"/>
      <c r="L375" s="142"/>
      <c r="M375" s="142"/>
      <c r="N375" s="142"/>
    </row>
    <row r="376" spans="1:14" x14ac:dyDescent="0.25">
      <c r="A376" s="142"/>
      <c r="B376" s="142"/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</row>
    <row r="377" spans="1:14" x14ac:dyDescent="0.25">
      <c r="A377" s="142"/>
      <c r="B377" s="142"/>
      <c r="C377" s="142"/>
      <c r="D377" s="142"/>
      <c r="E377" s="142"/>
      <c r="F377" s="142"/>
      <c r="G377" s="142"/>
      <c r="H377" s="142"/>
      <c r="I377" s="142"/>
      <c r="J377" s="142"/>
      <c r="K377" s="142"/>
      <c r="L377" s="142"/>
      <c r="M377" s="142"/>
      <c r="N377" s="142"/>
    </row>
    <row r="378" spans="1:14" x14ac:dyDescent="0.25">
      <c r="A378" s="142"/>
      <c r="B378" s="142"/>
      <c r="C378" s="142"/>
      <c r="D378" s="142"/>
      <c r="E378" s="142"/>
      <c r="F378" s="142"/>
      <c r="G378" s="142"/>
      <c r="H378" s="142"/>
      <c r="I378" s="142"/>
      <c r="J378" s="142"/>
      <c r="K378" s="142"/>
      <c r="L378" s="142"/>
      <c r="M378" s="142"/>
      <c r="N378" s="142"/>
    </row>
    <row r="379" spans="1:14" x14ac:dyDescent="0.25">
      <c r="A379" s="142"/>
      <c r="B379" s="142"/>
      <c r="C379" s="142"/>
      <c r="D379" s="142"/>
      <c r="E379" s="142"/>
      <c r="F379" s="142"/>
      <c r="G379" s="142"/>
      <c r="H379" s="142"/>
      <c r="I379" s="142"/>
      <c r="J379" s="142"/>
      <c r="K379" s="142"/>
      <c r="L379" s="142"/>
      <c r="M379" s="142"/>
      <c r="N379" s="142"/>
    </row>
    <row r="380" spans="1:14" x14ac:dyDescent="0.25">
      <c r="A380" s="142"/>
      <c r="B380" s="142"/>
      <c r="C380" s="142"/>
      <c r="D380" s="142"/>
      <c r="E380" s="142"/>
      <c r="F380" s="142"/>
      <c r="G380" s="142"/>
      <c r="H380" s="142"/>
      <c r="I380" s="142"/>
      <c r="J380" s="142"/>
      <c r="K380" s="142"/>
      <c r="L380" s="142"/>
      <c r="M380" s="142"/>
      <c r="N380" s="142"/>
    </row>
    <row r="381" spans="1:14" x14ac:dyDescent="0.25">
      <c r="A381" s="142"/>
      <c r="B381" s="142"/>
      <c r="C381" s="142"/>
      <c r="D381" s="142"/>
      <c r="E381" s="142"/>
      <c r="F381" s="142"/>
      <c r="G381" s="142"/>
      <c r="H381" s="142"/>
      <c r="I381" s="142"/>
      <c r="J381" s="142"/>
      <c r="K381" s="142"/>
      <c r="L381" s="142"/>
      <c r="M381" s="142"/>
      <c r="N381" s="142"/>
    </row>
    <row r="382" spans="1:14" x14ac:dyDescent="0.25">
      <c r="A382" s="142"/>
      <c r="B382" s="142"/>
      <c r="C382" s="142"/>
      <c r="D382" s="142"/>
      <c r="E382" s="142"/>
      <c r="F382" s="142"/>
      <c r="G382" s="142"/>
      <c r="H382" s="142"/>
      <c r="I382" s="142"/>
      <c r="J382" s="142"/>
      <c r="K382" s="142"/>
      <c r="L382" s="142"/>
      <c r="M382" s="142"/>
      <c r="N382" s="142"/>
    </row>
    <row r="383" spans="1:14" x14ac:dyDescent="0.25">
      <c r="A383" s="142"/>
      <c r="B383" s="142"/>
      <c r="C383" s="142"/>
      <c r="D383" s="142"/>
      <c r="E383" s="142"/>
      <c r="F383" s="142"/>
      <c r="G383" s="142"/>
      <c r="H383" s="142"/>
      <c r="I383" s="142"/>
      <c r="J383" s="142"/>
      <c r="K383" s="142"/>
      <c r="L383" s="142"/>
      <c r="M383" s="142"/>
      <c r="N383" s="142"/>
    </row>
    <row r="384" spans="1:14" x14ac:dyDescent="0.25">
      <c r="A384" s="142"/>
      <c r="B384" s="142"/>
      <c r="C384" s="142"/>
      <c r="D384" s="142"/>
      <c r="E384" s="142"/>
      <c r="F384" s="142"/>
      <c r="G384" s="142"/>
      <c r="H384" s="142"/>
      <c r="I384" s="142"/>
      <c r="J384" s="142"/>
      <c r="K384" s="142"/>
      <c r="L384" s="142"/>
      <c r="M384" s="142"/>
      <c r="N384" s="142"/>
    </row>
    <row r="385" spans="1:14" x14ac:dyDescent="0.25">
      <c r="A385" s="142"/>
      <c r="B385" s="142"/>
      <c r="C385" s="142"/>
      <c r="D385" s="142"/>
      <c r="E385" s="142"/>
      <c r="F385" s="142"/>
      <c r="G385" s="142"/>
      <c r="H385" s="142"/>
      <c r="I385" s="142"/>
      <c r="J385" s="142"/>
      <c r="K385" s="142"/>
      <c r="L385" s="142"/>
      <c r="M385" s="142"/>
      <c r="N385" s="142"/>
    </row>
    <row r="386" spans="1:14" x14ac:dyDescent="0.25">
      <c r="A386" s="142"/>
      <c r="B386" s="142"/>
      <c r="C386" s="142"/>
      <c r="D386" s="142"/>
      <c r="E386" s="142"/>
      <c r="F386" s="142"/>
      <c r="G386" s="142"/>
      <c r="H386" s="142"/>
      <c r="I386" s="142"/>
      <c r="J386" s="142"/>
      <c r="K386" s="142"/>
      <c r="L386" s="142"/>
      <c r="M386" s="142"/>
      <c r="N386" s="142"/>
    </row>
    <row r="387" spans="1:14" x14ac:dyDescent="0.25">
      <c r="A387" s="142"/>
      <c r="B387" s="142"/>
      <c r="C387" s="142"/>
      <c r="D387" s="142"/>
      <c r="E387" s="142"/>
      <c r="F387" s="142"/>
      <c r="G387" s="142"/>
      <c r="H387" s="142"/>
      <c r="I387" s="142"/>
      <c r="J387" s="142"/>
      <c r="K387" s="142"/>
      <c r="L387" s="142"/>
      <c r="M387" s="142"/>
      <c r="N387" s="142"/>
    </row>
    <row r="388" spans="1:14" x14ac:dyDescent="0.25">
      <c r="A388" s="142"/>
      <c r="B388" s="142"/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</row>
    <row r="389" spans="1:14" x14ac:dyDescent="0.25">
      <c r="A389" s="142"/>
      <c r="B389" s="142"/>
      <c r="C389" s="142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</row>
    <row r="390" spans="1:14" x14ac:dyDescent="0.25">
      <c r="A390" s="142"/>
      <c r="B390" s="142"/>
      <c r="C390" s="142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</row>
    <row r="391" spans="1:14" x14ac:dyDescent="0.25">
      <c r="A391" s="142"/>
      <c r="B391" s="142"/>
      <c r="C391" s="142"/>
      <c r="D391" s="142"/>
      <c r="E391" s="142"/>
      <c r="F391" s="142"/>
      <c r="G391" s="142"/>
      <c r="H391" s="142"/>
      <c r="I391" s="142"/>
      <c r="J391" s="142"/>
      <c r="K391" s="142"/>
      <c r="L391" s="142"/>
      <c r="M391" s="142"/>
      <c r="N391" s="142"/>
    </row>
    <row r="392" spans="1:14" x14ac:dyDescent="0.25">
      <c r="A392" s="142"/>
      <c r="B392" s="142"/>
      <c r="C392" s="142"/>
      <c r="D392" s="142"/>
      <c r="E392" s="142"/>
      <c r="F392" s="142"/>
      <c r="G392" s="142"/>
      <c r="H392" s="142"/>
      <c r="I392" s="142"/>
      <c r="J392" s="142"/>
      <c r="K392" s="142"/>
      <c r="L392" s="142"/>
      <c r="M392" s="142"/>
      <c r="N392" s="142"/>
    </row>
    <row r="393" spans="1:14" x14ac:dyDescent="0.25">
      <c r="A393" s="142"/>
      <c r="B393" s="142"/>
      <c r="C393" s="142"/>
      <c r="D393" s="142"/>
      <c r="E393" s="142"/>
      <c r="F393" s="142"/>
      <c r="G393" s="142"/>
      <c r="H393" s="142"/>
      <c r="I393" s="142"/>
      <c r="J393" s="142"/>
      <c r="K393" s="142"/>
      <c r="L393" s="142"/>
      <c r="M393" s="142"/>
      <c r="N393" s="142"/>
    </row>
    <row r="394" spans="1:14" x14ac:dyDescent="0.25">
      <c r="A394" s="142"/>
      <c r="B394" s="142"/>
      <c r="C394" s="142"/>
      <c r="D394" s="142"/>
      <c r="E394" s="142"/>
      <c r="F394" s="142"/>
      <c r="G394" s="142"/>
      <c r="H394" s="142"/>
      <c r="I394" s="142"/>
      <c r="J394" s="142"/>
      <c r="K394" s="142"/>
      <c r="L394" s="142"/>
      <c r="M394" s="142"/>
      <c r="N394" s="142"/>
    </row>
    <row r="395" spans="1:14" x14ac:dyDescent="0.25">
      <c r="A395" s="142"/>
      <c r="B395" s="142"/>
      <c r="C395" s="142"/>
      <c r="D395" s="142"/>
      <c r="E395" s="142"/>
      <c r="F395" s="142"/>
      <c r="G395" s="142"/>
      <c r="H395" s="142"/>
      <c r="I395" s="142"/>
      <c r="J395" s="142"/>
      <c r="K395" s="142"/>
      <c r="L395" s="142"/>
      <c r="M395" s="142"/>
      <c r="N395" s="142"/>
    </row>
    <row r="396" spans="1:14" x14ac:dyDescent="0.25">
      <c r="A396" s="142"/>
      <c r="B396" s="142"/>
      <c r="C396" s="142"/>
      <c r="D396" s="142"/>
      <c r="E396" s="142"/>
      <c r="F396" s="142"/>
      <c r="G396" s="142"/>
      <c r="H396" s="142"/>
      <c r="I396" s="142"/>
      <c r="J396" s="142"/>
      <c r="K396" s="142"/>
      <c r="L396" s="142"/>
      <c r="M396" s="142"/>
      <c r="N396" s="142"/>
    </row>
    <row r="397" spans="1:14" x14ac:dyDescent="0.25">
      <c r="A397" s="142"/>
      <c r="B397" s="142"/>
      <c r="C397" s="142"/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  <c r="N397" s="142"/>
    </row>
    <row r="398" spans="1:14" x14ac:dyDescent="0.25">
      <c r="A398" s="142"/>
      <c r="B398" s="142"/>
      <c r="C398" s="142"/>
      <c r="D398" s="142"/>
      <c r="E398" s="142"/>
      <c r="F398" s="142"/>
      <c r="G398" s="142"/>
      <c r="H398" s="142"/>
      <c r="I398" s="142"/>
      <c r="J398" s="142"/>
      <c r="K398" s="142"/>
      <c r="L398" s="142"/>
      <c r="M398" s="142"/>
      <c r="N398" s="142"/>
    </row>
    <row r="399" spans="1:14" x14ac:dyDescent="0.25">
      <c r="A399" s="142"/>
      <c r="B399" s="142"/>
      <c r="C399" s="142"/>
      <c r="D399" s="142"/>
      <c r="E399" s="142"/>
      <c r="F399" s="142"/>
      <c r="G399" s="142"/>
      <c r="H399" s="142"/>
      <c r="I399" s="142"/>
      <c r="J399" s="142"/>
      <c r="K399" s="142"/>
      <c r="L399" s="142"/>
      <c r="M399" s="142"/>
      <c r="N399" s="142"/>
    </row>
    <row r="400" spans="1:14" x14ac:dyDescent="0.25">
      <c r="A400" s="142"/>
      <c r="B400" s="142"/>
      <c r="C400" s="142"/>
      <c r="D400" s="142"/>
      <c r="E400" s="142"/>
      <c r="F400" s="142"/>
      <c r="G400" s="142"/>
      <c r="H400" s="142"/>
      <c r="I400" s="142"/>
      <c r="J400" s="142"/>
      <c r="K400" s="142"/>
      <c r="L400" s="142"/>
      <c r="M400" s="142"/>
      <c r="N400" s="142"/>
    </row>
    <row r="401" spans="1:14" x14ac:dyDescent="0.25">
      <c r="A401" s="142"/>
      <c r="B401" s="142"/>
      <c r="C401" s="142"/>
      <c r="D401" s="142"/>
      <c r="E401" s="142"/>
      <c r="F401" s="142"/>
      <c r="G401" s="142"/>
      <c r="H401" s="142"/>
      <c r="I401" s="142"/>
      <c r="J401" s="142"/>
      <c r="K401" s="142"/>
      <c r="L401" s="142"/>
      <c r="M401" s="142"/>
      <c r="N401" s="142"/>
    </row>
    <row r="402" spans="1:14" x14ac:dyDescent="0.25">
      <c r="A402" s="142"/>
      <c r="B402" s="142"/>
      <c r="C402" s="142"/>
      <c r="D402" s="142"/>
      <c r="E402" s="142"/>
      <c r="F402" s="142"/>
      <c r="G402" s="142"/>
      <c r="H402" s="142"/>
      <c r="I402" s="142"/>
      <c r="J402" s="142"/>
      <c r="K402" s="142"/>
      <c r="L402" s="142"/>
      <c r="M402" s="142"/>
      <c r="N402" s="142"/>
    </row>
    <row r="403" spans="1:14" x14ac:dyDescent="0.25">
      <c r="A403" s="142"/>
      <c r="B403" s="142"/>
      <c r="C403" s="142"/>
      <c r="D403" s="142"/>
      <c r="E403" s="142"/>
      <c r="F403" s="142"/>
      <c r="G403" s="142"/>
      <c r="H403" s="142"/>
      <c r="I403" s="142"/>
      <c r="J403" s="142"/>
      <c r="K403" s="142"/>
      <c r="L403" s="142"/>
      <c r="M403" s="142"/>
      <c r="N403" s="142"/>
    </row>
    <row r="404" spans="1:14" x14ac:dyDescent="0.25">
      <c r="A404" s="142"/>
      <c r="B404" s="142"/>
      <c r="C404" s="142"/>
      <c r="D404" s="142"/>
      <c r="E404" s="142"/>
      <c r="F404" s="142"/>
      <c r="G404" s="142"/>
      <c r="H404" s="142"/>
      <c r="I404" s="142"/>
      <c r="J404" s="142"/>
      <c r="K404" s="142"/>
      <c r="L404" s="142"/>
      <c r="M404" s="142"/>
      <c r="N404" s="142"/>
    </row>
    <row r="405" spans="1:14" x14ac:dyDescent="0.25">
      <c r="A405" s="142"/>
      <c r="B405" s="142"/>
      <c r="C405" s="142"/>
      <c r="D405" s="142"/>
      <c r="E405" s="142"/>
      <c r="F405" s="142"/>
      <c r="G405" s="142"/>
      <c r="H405" s="142"/>
      <c r="I405" s="142"/>
      <c r="J405" s="142"/>
      <c r="K405" s="142"/>
      <c r="L405" s="142"/>
      <c r="M405" s="142"/>
      <c r="N405" s="142"/>
    </row>
    <row r="406" spans="1:14" x14ac:dyDescent="0.25">
      <c r="A406" s="142"/>
      <c r="B406" s="142"/>
      <c r="C406" s="142"/>
      <c r="D406" s="142"/>
      <c r="E406" s="142"/>
      <c r="F406" s="142"/>
      <c r="G406" s="142"/>
      <c r="H406" s="142"/>
      <c r="I406" s="142"/>
      <c r="J406" s="142"/>
      <c r="K406" s="142"/>
      <c r="L406" s="142"/>
      <c r="M406" s="142"/>
      <c r="N406" s="142"/>
    </row>
    <row r="407" spans="1:14" x14ac:dyDescent="0.25">
      <c r="A407" s="142"/>
      <c r="B407" s="142"/>
      <c r="C407" s="142"/>
      <c r="D407" s="142"/>
      <c r="E407" s="142"/>
      <c r="F407" s="142"/>
      <c r="G407" s="142"/>
      <c r="H407" s="142"/>
      <c r="I407" s="142"/>
      <c r="J407" s="142"/>
      <c r="K407" s="142"/>
      <c r="L407" s="142"/>
      <c r="M407" s="142"/>
      <c r="N407" s="142"/>
    </row>
    <row r="408" spans="1:14" x14ac:dyDescent="0.25">
      <c r="A408" s="142"/>
      <c r="B408" s="142"/>
      <c r="C408" s="142"/>
      <c r="D408" s="142"/>
      <c r="E408" s="142"/>
      <c r="F408" s="142"/>
      <c r="G408" s="142"/>
      <c r="H408" s="142"/>
      <c r="I408" s="142"/>
      <c r="J408" s="142"/>
      <c r="K408" s="142"/>
      <c r="L408" s="142"/>
      <c r="M408" s="142"/>
      <c r="N408" s="142"/>
    </row>
    <row r="409" spans="1:14" x14ac:dyDescent="0.25">
      <c r="A409" s="142"/>
      <c r="B409" s="142"/>
      <c r="C409" s="142"/>
      <c r="D409" s="142"/>
      <c r="E409" s="142"/>
      <c r="F409" s="142"/>
      <c r="G409" s="142"/>
      <c r="H409" s="142"/>
      <c r="I409" s="142"/>
      <c r="J409" s="142"/>
      <c r="K409" s="142"/>
      <c r="L409" s="142"/>
      <c r="M409" s="142"/>
      <c r="N409" s="142"/>
    </row>
    <row r="410" spans="1:14" x14ac:dyDescent="0.25">
      <c r="A410" s="142"/>
      <c r="B410" s="142"/>
      <c r="C410" s="142"/>
      <c r="D410" s="142"/>
      <c r="E410" s="142"/>
      <c r="F410" s="142"/>
      <c r="G410" s="142"/>
      <c r="H410" s="142"/>
      <c r="I410" s="142"/>
      <c r="J410" s="142"/>
      <c r="K410" s="142"/>
      <c r="L410" s="142"/>
      <c r="M410" s="142"/>
      <c r="N410" s="142"/>
    </row>
    <row r="411" spans="1:14" x14ac:dyDescent="0.25">
      <c r="A411" s="142"/>
      <c r="B411" s="142"/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</row>
    <row r="412" spans="1:14" x14ac:dyDescent="0.25">
      <c r="A412" s="142"/>
      <c r="B412" s="142"/>
      <c r="C412" s="142"/>
      <c r="D412" s="142"/>
      <c r="E412" s="142"/>
      <c r="F412" s="142"/>
      <c r="G412" s="142"/>
      <c r="H412" s="142"/>
      <c r="I412" s="142"/>
      <c r="J412" s="142"/>
      <c r="K412" s="142"/>
      <c r="L412" s="142"/>
      <c r="M412" s="142"/>
      <c r="N412" s="142"/>
    </row>
    <row r="413" spans="1:14" x14ac:dyDescent="0.25">
      <c r="A413" s="142"/>
      <c r="B413" s="142"/>
      <c r="C413" s="142"/>
      <c r="D413" s="142"/>
      <c r="E413" s="142"/>
      <c r="F413" s="142"/>
      <c r="G413" s="142"/>
      <c r="H413" s="142"/>
      <c r="I413" s="142"/>
      <c r="J413" s="142"/>
      <c r="K413" s="142"/>
      <c r="L413" s="142"/>
      <c r="M413" s="142"/>
      <c r="N413" s="142"/>
    </row>
    <row r="414" spans="1:14" x14ac:dyDescent="0.25">
      <c r="A414" s="142"/>
      <c r="B414" s="142"/>
      <c r="C414" s="142"/>
      <c r="D414" s="142"/>
      <c r="E414" s="142"/>
      <c r="F414" s="142"/>
      <c r="G414" s="142"/>
      <c r="H414" s="142"/>
      <c r="I414" s="142"/>
      <c r="J414" s="142"/>
      <c r="K414" s="142"/>
      <c r="L414" s="142"/>
      <c r="M414" s="142"/>
      <c r="N414" s="142"/>
    </row>
    <row r="415" spans="1:14" x14ac:dyDescent="0.25">
      <c r="A415" s="142"/>
      <c r="B415" s="142"/>
      <c r="C415" s="142"/>
      <c r="D415" s="142"/>
      <c r="E415" s="142"/>
      <c r="F415" s="142"/>
      <c r="G415" s="142"/>
      <c r="H415" s="142"/>
      <c r="I415" s="142"/>
      <c r="J415" s="142"/>
      <c r="K415" s="142"/>
      <c r="L415" s="142"/>
      <c r="M415" s="142"/>
      <c r="N415" s="142"/>
    </row>
    <row r="416" spans="1:14" x14ac:dyDescent="0.25">
      <c r="A416" s="142"/>
      <c r="B416" s="142"/>
      <c r="C416" s="142"/>
      <c r="D416" s="142"/>
      <c r="E416" s="142"/>
      <c r="F416" s="142"/>
      <c r="G416" s="142"/>
      <c r="H416" s="142"/>
      <c r="I416" s="142"/>
      <c r="J416" s="142"/>
      <c r="K416" s="142"/>
      <c r="L416" s="142"/>
      <c r="M416" s="142"/>
      <c r="N416" s="142"/>
    </row>
    <row r="417" spans="1:14" x14ac:dyDescent="0.25">
      <c r="A417" s="142"/>
      <c r="B417" s="142"/>
      <c r="C417" s="142"/>
      <c r="D417" s="142"/>
      <c r="E417" s="142"/>
      <c r="F417" s="142"/>
      <c r="G417" s="142"/>
      <c r="H417" s="142"/>
      <c r="I417" s="142"/>
      <c r="J417" s="142"/>
      <c r="K417" s="142"/>
      <c r="L417" s="142"/>
      <c r="M417" s="142"/>
      <c r="N417" s="142"/>
    </row>
    <row r="418" spans="1:14" x14ac:dyDescent="0.25">
      <c r="A418" s="142"/>
      <c r="B418" s="142"/>
      <c r="C418" s="142"/>
      <c r="D418" s="142"/>
      <c r="E418" s="142"/>
      <c r="F418" s="142"/>
      <c r="G418" s="142"/>
      <c r="H418" s="142"/>
      <c r="I418" s="142"/>
      <c r="J418" s="142"/>
      <c r="K418" s="142"/>
      <c r="L418" s="142"/>
      <c r="M418" s="142"/>
      <c r="N418" s="142"/>
    </row>
    <row r="419" spans="1:14" x14ac:dyDescent="0.25">
      <c r="A419" s="142"/>
      <c r="B419" s="142"/>
      <c r="C419" s="142"/>
      <c r="D419" s="142"/>
      <c r="E419" s="142"/>
      <c r="F419" s="142"/>
      <c r="G419" s="142"/>
      <c r="H419" s="142"/>
      <c r="I419" s="142"/>
      <c r="J419" s="142"/>
      <c r="K419" s="142"/>
      <c r="L419" s="142"/>
      <c r="M419" s="142"/>
      <c r="N419" s="142"/>
    </row>
    <row r="420" spans="1:14" x14ac:dyDescent="0.25">
      <c r="A420" s="142"/>
      <c r="B420" s="142"/>
      <c r="C420" s="142"/>
      <c r="D420" s="142"/>
      <c r="E420" s="142"/>
      <c r="F420" s="142"/>
      <c r="G420" s="142"/>
      <c r="H420" s="142"/>
      <c r="I420" s="142"/>
      <c r="J420" s="142"/>
      <c r="K420" s="142"/>
      <c r="L420" s="142"/>
      <c r="M420" s="142"/>
      <c r="N420" s="142"/>
    </row>
    <row r="421" spans="1:14" x14ac:dyDescent="0.25">
      <c r="A421" s="142"/>
      <c r="B421" s="142"/>
      <c r="C421" s="142"/>
      <c r="D421" s="142"/>
      <c r="E421" s="142"/>
      <c r="F421" s="142"/>
      <c r="G421" s="142"/>
      <c r="H421" s="142"/>
      <c r="I421" s="142"/>
      <c r="J421" s="142"/>
      <c r="K421" s="142"/>
      <c r="L421" s="142"/>
      <c r="M421" s="142"/>
      <c r="N421" s="142"/>
    </row>
    <row r="422" spans="1:14" x14ac:dyDescent="0.25">
      <c r="A422" s="142"/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</row>
    <row r="423" spans="1:14" x14ac:dyDescent="0.25">
      <c r="A423" s="142"/>
      <c r="B423" s="142"/>
      <c r="C423" s="142"/>
      <c r="D423" s="142"/>
      <c r="E423" s="142"/>
      <c r="F423" s="142"/>
      <c r="G423" s="142"/>
      <c r="H423" s="142"/>
      <c r="I423" s="142"/>
      <c r="J423" s="142"/>
      <c r="K423" s="142"/>
      <c r="L423" s="142"/>
      <c r="M423" s="142"/>
      <c r="N423" s="142"/>
    </row>
    <row r="424" spans="1:14" x14ac:dyDescent="0.25">
      <c r="A424" s="142"/>
      <c r="B424" s="142"/>
      <c r="C424" s="142"/>
      <c r="D424" s="142"/>
      <c r="E424" s="142"/>
      <c r="F424" s="142"/>
      <c r="G424" s="142"/>
      <c r="H424" s="142"/>
      <c r="I424" s="142"/>
      <c r="J424" s="142"/>
      <c r="K424" s="142"/>
      <c r="L424" s="142"/>
      <c r="M424" s="142"/>
      <c r="N424" s="142"/>
    </row>
    <row r="425" spans="1:14" x14ac:dyDescent="0.25">
      <c r="A425" s="142"/>
      <c r="B425" s="142"/>
      <c r="C425" s="142"/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</row>
    <row r="426" spans="1:14" x14ac:dyDescent="0.25">
      <c r="A426" s="142"/>
      <c r="B426" s="142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</row>
    <row r="427" spans="1:14" x14ac:dyDescent="0.25">
      <c r="A427" s="142"/>
      <c r="B427" s="142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</row>
    <row r="428" spans="1:14" x14ac:dyDescent="0.25">
      <c r="A428" s="142"/>
      <c r="B428" s="142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</row>
    <row r="429" spans="1:14" x14ac:dyDescent="0.25">
      <c r="A429" s="142"/>
      <c r="B429" s="142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</row>
    <row r="430" spans="1:14" x14ac:dyDescent="0.25">
      <c r="A430" s="142"/>
      <c r="B430" s="142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</row>
    <row r="431" spans="1:14" x14ac:dyDescent="0.25">
      <c r="A431" s="142"/>
      <c r="B431" s="142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</row>
    <row r="432" spans="1:14" x14ac:dyDescent="0.25">
      <c r="A432" s="142"/>
      <c r="B432" s="142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</row>
    <row r="433" spans="1:14" x14ac:dyDescent="0.25">
      <c r="A433" s="142"/>
      <c r="B433" s="142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</row>
    <row r="434" spans="1:14" x14ac:dyDescent="0.25">
      <c r="A434" s="142"/>
      <c r="B434" s="142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</row>
    <row r="435" spans="1:14" x14ac:dyDescent="0.25">
      <c r="A435" s="142"/>
      <c r="B435" s="142"/>
      <c r="C435" s="142"/>
      <c r="D435" s="142"/>
      <c r="E435" s="142"/>
      <c r="F435" s="142"/>
      <c r="G435" s="142"/>
      <c r="H435" s="142"/>
      <c r="I435" s="142"/>
      <c r="J435" s="142"/>
      <c r="K435" s="142"/>
      <c r="L435" s="142"/>
      <c r="M435" s="142"/>
      <c r="N435" s="142"/>
    </row>
    <row r="436" spans="1:14" x14ac:dyDescent="0.25">
      <c r="A436" s="142"/>
      <c r="B436" s="142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</row>
    <row r="437" spans="1:14" x14ac:dyDescent="0.25">
      <c r="A437" s="142"/>
      <c r="B437" s="142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</row>
    <row r="438" spans="1:14" x14ac:dyDescent="0.25">
      <c r="A438" s="142"/>
      <c r="B438" s="142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</row>
    <row r="439" spans="1:14" x14ac:dyDescent="0.25">
      <c r="A439" s="142"/>
      <c r="B439" s="142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</row>
    <row r="440" spans="1:14" x14ac:dyDescent="0.25">
      <c r="A440" s="142"/>
      <c r="B440" s="142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</row>
    <row r="441" spans="1:14" x14ac:dyDescent="0.25">
      <c r="A441" s="142"/>
      <c r="B441" s="142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</row>
    <row r="442" spans="1:14" x14ac:dyDescent="0.25">
      <c r="A442" s="142"/>
      <c r="B442" s="142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</row>
    <row r="443" spans="1:14" x14ac:dyDescent="0.25">
      <c r="A443" s="142"/>
      <c r="B443" s="142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</row>
    <row r="444" spans="1:14" x14ac:dyDescent="0.25">
      <c r="A444" s="142"/>
      <c r="B444" s="142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</row>
    <row r="445" spans="1:14" x14ac:dyDescent="0.25">
      <c r="A445" s="142"/>
      <c r="B445" s="142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</row>
    <row r="446" spans="1:14" x14ac:dyDescent="0.25">
      <c r="A446" s="142"/>
      <c r="B446" s="142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</row>
    <row r="447" spans="1:14" x14ac:dyDescent="0.25">
      <c r="A447" s="142"/>
      <c r="B447" s="142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</row>
    <row r="448" spans="1:14" x14ac:dyDescent="0.25">
      <c r="A448" s="142"/>
      <c r="B448" s="142"/>
      <c r="C448" s="142"/>
      <c r="D448" s="142"/>
      <c r="E448" s="142"/>
      <c r="F448" s="142"/>
      <c r="G448" s="142"/>
      <c r="H448" s="142"/>
      <c r="I448" s="142"/>
      <c r="J448" s="142"/>
      <c r="K448" s="142"/>
      <c r="L448" s="142"/>
      <c r="M448" s="142"/>
      <c r="N448" s="142"/>
    </row>
    <row r="449" spans="1:14" x14ac:dyDescent="0.25">
      <c r="A449" s="142"/>
      <c r="B449" s="142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</row>
    <row r="450" spans="1:14" x14ac:dyDescent="0.25">
      <c r="A450" s="142"/>
      <c r="B450" s="142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</row>
    <row r="451" spans="1:14" x14ac:dyDescent="0.25">
      <c r="A451" s="142"/>
      <c r="B451" s="142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</row>
    <row r="452" spans="1:14" x14ac:dyDescent="0.25">
      <c r="A452" s="142"/>
      <c r="B452" s="142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</row>
    <row r="453" spans="1:14" x14ac:dyDescent="0.25">
      <c r="A453" s="142"/>
      <c r="B453" s="142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</row>
    <row r="454" spans="1:14" x14ac:dyDescent="0.25">
      <c r="A454" s="142"/>
      <c r="B454" s="142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</row>
    <row r="455" spans="1:14" x14ac:dyDescent="0.25">
      <c r="A455" s="142"/>
      <c r="B455" s="142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</row>
    <row r="456" spans="1:14" x14ac:dyDescent="0.25">
      <c r="A456" s="142"/>
      <c r="B456" s="142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</row>
    <row r="457" spans="1:14" x14ac:dyDescent="0.25">
      <c r="A457" s="142"/>
      <c r="B457" s="142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</row>
    <row r="458" spans="1:14" x14ac:dyDescent="0.25">
      <c r="A458" s="142"/>
      <c r="B458" s="142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</row>
    <row r="459" spans="1:14" x14ac:dyDescent="0.25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</row>
    <row r="460" spans="1:14" x14ac:dyDescent="0.25">
      <c r="A460" s="142"/>
      <c r="B460" s="142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</row>
    <row r="461" spans="1:14" x14ac:dyDescent="0.25">
      <c r="A461" s="142"/>
      <c r="B461" s="142"/>
      <c r="C461" s="142"/>
      <c r="D461" s="142"/>
      <c r="E461" s="142"/>
      <c r="F461" s="142"/>
      <c r="G461" s="142"/>
      <c r="H461" s="142"/>
      <c r="I461" s="142"/>
      <c r="J461" s="142"/>
      <c r="K461" s="142"/>
      <c r="L461" s="142"/>
      <c r="M461" s="142"/>
      <c r="N461" s="142"/>
    </row>
    <row r="462" spans="1:14" x14ac:dyDescent="0.25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</row>
    <row r="463" spans="1:14" x14ac:dyDescent="0.25">
      <c r="A463" s="142"/>
      <c r="B463" s="142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</row>
    <row r="464" spans="1:14" x14ac:dyDescent="0.25">
      <c r="A464" s="142"/>
      <c r="B464" s="142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</row>
    <row r="465" spans="1:14" x14ac:dyDescent="0.25">
      <c r="A465" s="142"/>
      <c r="B465" s="142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</row>
    <row r="466" spans="1:14" x14ac:dyDescent="0.25">
      <c r="A466" s="142"/>
      <c r="B466" s="142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</row>
    <row r="467" spans="1:14" x14ac:dyDescent="0.25">
      <c r="A467" s="142"/>
      <c r="B467" s="142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</row>
    <row r="468" spans="1:14" x14ac:dyDescent="0.25">
      <c r="A468" s="142"/>
      <c r="B468" s="142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</row>
    <row r="469" spans="1:14" x14ac:dyDescent="0.25">
      <c r="A469" s="142"/>
      <c r="B469" s="142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</row>
    <row r="470" spans="1:14" x14ac:dyDescent="0.25">
      <c r="A470" s="142"/>
      <c r="B470" s="142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</row>
    <row r="471" spans="1:14" x14ac:dyDescent="0.25">
      <c r="A471" s="142"/>
      <c r="B471" s="142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</row>
    <row r="472" spans="1:14" x14ac:dyDescent="0.25">
      <c r="A472" s="142"/>
      <c r="B472" s="142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</row>
    <row r="473" spans="1:14" x14ac:dyDescent="0.25">
      <c r="A473" s="142"/>
      <c r="B473" s="142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</row>
    <row r="474" spans="1:14" x14ac:dyDescent="0.25">
      <c r="A474" s="142"/>
      <c r="B474" s="142"/>
      <c r="C474" s="142"/>
      <c r="D474" s="142"/>
      <c r="E474" s="142"/>
      <c r="F474" s="142"/>
      <c r="G474" s="142"/>
      <c r="H474" s="142"/>
      <c r="I474" s="142"/>
      <c r="J474" s="142"/>
      <c r="K474" s="142"/>
      <c r="L474" s="142"/>
      <c r="M474" s="142"/>
      <c r="N474" s="142"/>
    </row>
    <row r="475" spans="1:14" x14ac:dyDescent="0.25">
      <c r="A475" s="142"/>
      <c r="B475" s="142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</row>
    <row r="476" spans="1:14" x14ac:dyDescent="0.25">
      <c r="A476" s="142"/>
      <c r="B476" s="142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</row>
    <row r="477" spans="1:14" x14ac:dyDescent="0.25">
      <c r="A477" s="142"/>
      <c r="B477" s="142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</row>
    <row r="478" spans="1:14" x14ac:dyDescent="0.25">
      <c r="A478" s="142"/>
      <c r="B478" s="142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</row>
    <row r="479" spans="1:14" x14ac:dyDescent="0.25">
      <c r="A479" s="142"/>
      <c r="B479" s="142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</row>
    <row r="480" spans="1:14" x14ac:dyDescent="0.25">
      <c r="A480" s="142"/>
      <c r="B480" s="142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</row>
    <row r="481" spans="1:14" x14ac:dyDescent="0.25">
      <c r="A481" s="142"/>
      <c r="B481" s="142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</row>
    <row r="482" spans="1:14" x14ac:dyDescent="0.25">
      <c r="A482" s="142"/>
      <c r="B482" s="142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</row>
    <row r="483" spans="1:14" x14ac:dyDescent="0.25">
      <c r="A483" s="142"/>
      <c r="B483" s="142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</row>
    <row r="484" spans="1:14" x14ac:dyDescent="0.25">
      <c r="A484" s="142"/>
      <c r="B484" s="142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</row>
    <row r="485" spans="1:14" x14ac:dyDescent="0.25">
      <c r="A485" s="142"/>
      <c r="B485" s="142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</row>
    <row r="486" spans="1:14" x14ac:dyDescent="0.25">
      <c r="A486" s="142"/>
      <c r="B486" s="142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</row>
    <row r="487" spans="1:14" x14ac:dyDescent="0.25">
      <c r="A487" s="142"/>
      <c r="B487" s="142"/>
      <c r="C487" s="142"/>
      <c r="D487" s="142"/>
      <c r="E487" s="142"/>
      <c r="F487" s="142"/>
      <c r="G487" s="142"/>
      <c r="H487" s="142"/>
      <c r="I487" s="142"/>
      <c r="J487" s="142"/>
      <c r="K487" s="142"/>
      <c r="L487" s="142"/>
      <c r="M487" s="142"/>
      <c r="N487" s="142"/>
    </row>
    <row r="488" spans="1:14" x14ac:dyDescent="0.25">
      <c r="A488" s="142"/>
      <c r="B488" s="142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</row>
    <row r="489" spans="1:14" x14ac:dyDescent="0.25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</row>
    <row r="490" spans="1:14" x14ac:dyDescent="0.25">
      <c r="A490" s="142"/>
      <c r="B490" s="142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</row>
    <row r="491" spans="1:14" x14ac:dyDescent="0.25">
      <c r="A491" s="142"/>
      <c r="B491" s="142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</row>
    <row r="492" spans="1:14" x14ac:dyDescent="0.25">
      <c r="A492" s="142"/>
      <c r="B492" s="142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</row>
    <row r="493" spans="1:14" x14ac:dyDescent="0.25">
      <c r="A493" s="142"/>
      <c r="B493" s="142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</row>
    <row r="494" spans="1:14" x14ac:dyDescent="0.25">
      <c r="A494" s="142"/>
      <c r="B494" s="142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</row>
    <row r="495" spans="1:14" x14ac:dyDescent="0.25">
      <c r="A495" s="142"/>
      <c r="B495" s="142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</row>
    <row r="496" spans="1:14" x14ac:dyDescent="0.25">
      <c r="A496" s="142"/>
      <c r="B496" s="142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</row>
    <row r="497" spans="1:14" x14ac:dyDescent="0.25">
      <c r="A497" s="142"/>
      <c r="B497" s="142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</row>
    <row r="498" spans="1:14" x14ac:dyDescent="0.25">
      <c r="A498" s="142"/>
      <c r="B498" s="142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</row>
    <row r="499" spans="1:14" x14ac:dyDescent="0.25">
      <c r="A499" s="142"/>
      <c r="B499" s="142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</row>
    <row r="500" spans="1:14" x14ac:dyDescent="0.25">
      <c r="A500" s="142"/>
      <c r="B500" s="142"/>
      <c r="C500" s="142"/>
      <c r="D500" s="142"/>
      <c r="E500" s="142"/>
      <c r="F500" s="142"/>
      <c r="G500" s="142"/>
      <c r="H500" s="142"/>
      <c r="I500" s="142"/>
      <c r="J500" s="142"/>
      <c r="K500" s="142"/>
      <c r="L500" s="142"/>
      <c r="M500" s="142"/>
      <c r="N500" s="142"/>
    </row>
    <row r="501" spans="1:14" x14ac:dyDescent="0.25">
      <c r="A501" s="142"/>
      <c r="B501" s="142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</row>
    <row r="502" spans="1:14" x14ac:dyDescent="0.25">
      <c r="A502" s="142"/>
      <c r="B502" s="142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</row>
    <row r="503" spans="1:14" x14ac:dyDescent="0.25">
      <c r="A503" s="142"/>
      <c r="B503" s="142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</row>
    <row r="504" spans="1:14" x14ac:dyDescent="0.25">
      <c r="A504" s="142"/>
      <c r="B504" s="142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</row>
    <row r="505" spans="1:14" x14ac:dyDescent="0.25">
      <c r="A505" s="142"/>
      <c r="B505" s="142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</row>
    <row r="506" spans="1:14" x14ac:dyDescent="0.25">
      <c r="A506" s="142"/>
      <c r="B506" s="142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</row>
    <row r="507" spans="1:14" x14ac:dyDescent="0.25">
      <c r="A507" s="142"/>
      <c r="B507" s="142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</row>
    <row r="508" spans="1:14" x14ac:dyDescent="0.25">
      <c r="A508" s="142"/>
      <c r="B508" s="142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</row>
    <row r="509" spans="1:14" x14ac:dyDescent="0.25">
      <c r="A509" s="142"/>
      <c r="B509" s="142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</row>
    <row r="510" spans="1:14" x14ac:dyDescent="0.25">
      <c r="A510" s="142"/>
      <c r="B510" s="142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</row>
    <row r="511" spans="1:14" x14ac:dyDescent="0.25">
      <c r="A511" s="142"/>
      <c r="B511" s="142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</row>
    <row r="512" spans="1:14" x14ac:dyDescent="0.25">
      <c r="A512" s="142"/>
      <c r="B512" s="142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</row>
    <row r="513" spans="1:14" x14ac:dyDescent="0.25">
      <c r="A513" s="142"/>
      <c r="B513" s="142"/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</row>
    <row r="514" spans="1:14" x14ac:dyDescent="0.25">
      <c r="A514" s="142"/>
      <c r="B514" s="142"/>
      <c r="C514" s="142"/>
      <c r="D514" s="142"/>
      <c r="E514" s="142"/>
      <c r="F514" s="142"/>
      <c r="G514" s="142"/>
      <c r="H514" s="142"/>
      <c r="I514" s="142"/>
      <c r="J514" s="142"/>
      <c r="K514" s="142"/>
      <c r="L514" s="142"/>
      <c r="M514" s="142"/>
      <c r="N514" s="142"/>
    </row>
    <row r="515" spans="1:14" x14ac:dyDescent="0.25">
      <c r="A515" s="142"/>
      <c r="B515" s="142"/>
      <c r="C515" s="142"/>
      <c r="D515" s="142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</row>
    <row r="516" spans="1:14" x14ac:dyDescent="0.25">
      <c r="A516" s="142"/>
      <c r="B516" s="142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</row>
    <row r="517" spans="1:14" x14ac:dyDescent="0.25">
      <c r="A517" s="142"/>
      <c r="B517" s="142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</row>
    <row r="518" spans="1:14" x14ac:dyDescent="0.25">
      <c r="A518" s="142"/>
      <c r="B518" s="142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</row>
    <row r="519" spans="1:14" x14ac:dyDescent="0.25">
      <c r="A519" s="142"/>
      <c r="B519" s="142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</row>
    <row r="520" spans="1:14" x14ac:dyDescent="0.25">
      <c r="A520" s="142"/>
      <c r="B520" s="142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</row>
    <row r="521" spans="1:14" x14ac:dyDescent="0.25">
      <c r="A521" s="142"/>
      <c r="B521" s="142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</row>
    <row r="522" spans="1:14" x14ac:dyDescent="0.25">
      <c r="A522" s="142"/>
      <c r="B522" s="142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</row>
    <row r="523" spans="1:14" x14ac:dyDescent="0.25">
      <c r="A523" s="142"/>
      <c r="B523" s="142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</row>
    <row r="524" spans="1:14" x14ac:dyDescent="0.25">
      <c r="A524" s="142"/>
      <c r="B524" s="142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</row>
    <row r="525" spans="1:14" x14ac:dyDescent="0.25">
      <c r="A525" s="142"/>
      <c r="B525" s="142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</row>
    <row r="526" spans="1:14" x14ac:dyDescent="0.25">
      <c r="A526" s="142"/>
      <c r="B526" s="142"/>
      <c r="C526" s="142"/>
      <c r="D526" s="142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</row>
    <row r="527" spans="1:14" x14ac:dyDescent="0.25">
      <c r="A527" s="142"/>
      <c r="B527" s="142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</row>
    <row r="528" spans="1:14" x14ac:dyDescent="0.25">
      <c r="A528" s="142"/>
      <c r="B528" s="142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</row>
    <row r="529" spans="1:14" x14ac:dyDescent="0.25">
      <c r="A529" s="142"/>
      <c r="B529" s="142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</row>
    <row r="530" spans="1:14" x14ac:dyDescent="0.25">
      <c r="A530" s="142"/>
      <c r="B530" s="142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</row>
    <row r="531" spans="1:14" x14ac:dyDescent="0.25">
      <c r="A531" s="142"/>
      <c r="B531" s="142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</row>
    <row r="532" spans="1:14" x14ac:dyDescent="0.25">
      <c r="A532" s="142"/>
      <c r="B532" s="142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</row>
    <row r="533" spans="1:14" x14ac:dyDescent="0.25">
      <c r="A533" s="142"/>
      <c r="B533" s="142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</row>
    <row r="534" spans="1:14" x14ac:dyDescent="0.25">
      <c r="A534" s="142"/>
      <c r="B534" s="142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</row>
    <row r="535" spans="1:14" x14ac:dyDescent="0.25">
      <c r="A535" s="142"/>
      <c r="B535" s="142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</row>
    <row r="536" spans="1:14" x14ac:dyDescent="0.25">
      <c r="A536" s="142"/>
      <c r="B536" s="142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</row>
    <row r="537" spans="1:14" x14ac:dyDescent="0.25">
      <c r="A537" s="142"/>
      <c r="B537" s="142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</row>
    <row r="538" spans="1:14" x14ac:dyDescent="0.25">
      <c r="A538" s="142"/>
      <c r="B538" s="142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</row>
    <row r="539" spans="1:14" x14ac:dyDescent="0.25">
      <c r="A539" s="142"/>
      <c r="B539" s="142"/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</row>
    <row r="540" spans="1:14" x14ac:dyDescent="0.25">
      <c r="A540" s="142"/>
      <c r="B540" s="142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</row>
    <row r="541" spans="1:14" x14ac:dyDescent="0.25">
      <c r="A541" s="142"/>
      <c r="B541" s="142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</row>
    <row r="542" spans="1:14" x14ac:dyDescent="0.25">
      <c r="A542" s="142"/>
      <c r="B542" s="142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</row>
    <row r="543" spans="1:14" x14ac:dyDescent="0.25">
      <c r="A543" s="142"/>
      <c r="B543" s="142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</row>
    <row r="544" spans="1:14" x14ac:dyDescent="0.25">
      <c r="A544" s="142"/>
      <c r="B544" s="142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</row>
    <row r="545" spans="1:14" x14ac:dyDescent="0.25">
      <c r="A545" s="142"/>
      <c r="B545" s="142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</row>
    <row r="546" spans="1:14" x14ac:dyDescent="0.25">
      <c r="A546" s="142"/>
      <c r="B546" s="142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</row>
    <row r="547" spans="1:14" x14ac:dyDescent="0.25">
      <c r="A547" s="142"/>
      <c r="B547" s="142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</row>
    <row r="548" spans="1:14" x14ac:dyDescent="0.25">
      <c r="A548" s="142"/>
      <c r="B548" s="142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</row>
    <row r="549" spans="1:14" x14ac:dyDescent="0.25">
      <c r="A549" s="142"/>
      <c r="B549" s="142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</row>
    <row r="550" spans="1:14" x14ac:dyDescent="0.25">
      <c r="A550" s="142"/>
      <c r="B550" s="142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</row>
    <row r="551" spans="1:14" x14ac:dyDescent="0.25">
      <c r="A551" s="142"/>
      <c r="B551" s="142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</row>
    <row r="552" spans="1:14" x14ac:dyDescent="0.25">
      <c r="A552" s="142"/>
      <c r="B552" s="142"/>
      <c r="C552" s="142"/>
      <c r="D552" s="142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</row>
    <row r="553" spans="1:14" x14ac:dyDescent="0.25">
      <c r="A553" s="142"/>
      <c r="B553" s="142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</row>
    <row r="554" spans="1:14" x14ac:dyDescent="0.25">
      <c r="A554" s="142"/>
      <c r="B554" s="142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</row>
    <row r="555" spans="1:14" x14ac:dyDescent="0.25">
      <c r="A555" s="142"/>
      <c r="B555" s="142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</row>
    <row r="556" spans="1:14" x14ac:dyDescent="0.25">
      <c r="A556" s="142"/>
      <c r="B556" s="142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</row>
    <row r="557" spans="1:14" x14ac:dyDescent="0.25">
      <c r="A557" s="142"/>
      <c r="B557" s="142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</row>
    <row r="558" spans="1:14" x14ac:dyDescent="0.25">
      <c r="A558" s="142"/>
      <c r="B558" s="142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</row>
    <row r="559" spans="1:14" x14ac:dyDescent="0.25">
      <c r="A559" s="142"/>
      <c r="B559" s="142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</row>
    <row r="560" spans="1:14" x14ac:dyDescent="0.25">
      <c r="A560" s="142"/>
      <c r="B560" s="142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</row>
    <row r="561" spans="1:14" x14ac:dyDescent="0.25">
      <c r="A561" s="142"/>
      <c r="B561" s="142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</row>
    <row r="562" spans="1:14" x14ac:dyDescent="0.25">
      <c r="A562" s="142"/>
      <c r="B562" s="142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</row>
    <row r="563" spans="1:14" x14ac:dyDescent="0.25">
      <c r="A563" s="142"/>
      <c r="B563" s="142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</row>
    <row r="564" spans="1:14" x14ac:dyDescent="0.25">
      <c r="A564" s="142"/>
      <c r="B564" s="142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</row>
    <row r="565" spans="1:14" x14ac:dyDescent="0.25">
      <c r="A565" s="142"/>
      <c r="B565" s="142"/>
      <c r="C565" s="142"/>
      <c r="D565" s="142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</row>
    <row r="566" spans="1:14" x14ac:dyDescent="0.25">
      <c r="A566" s="142"/>
      <c r="B566" s="142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</row>
    <row r="567" spans="1:14" x14ac:dyDescent="0.25">
      <c r="A567" s="142"/>
      <c r="B567" s="142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</row>
    <row r="568" spans="1:14" x14ac:dyDescent="0.25">
      <c r="A568" s="142"/>
      <c r="B568" s="142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</row>
    <row r="569" spans="1:14" x14ac:dyDescent="0.25">
      <c r="A569" s="142"/>
      <c r="B569" s="142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</row>
    <row r="570" spans="1:14" x14ac:dyDescent="0.25">
      <c r="A570" s="142"/>
      <c r="B570" s="142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</row>
    <row r="571" spans="1:14" x14ac:dyDescent="0.25">
      <c r="A571" s="142"/>
      <c r="B571" s="142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</row>
    <row r="572" spans="1:14" x14ac:dyDescent="0.25">
      <c r="A572" s="142"/>
      <c r="B572" s="142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</row>
    <row r="573" spans="1:14" x14ac:dyDescent="0.25">
      <c r="A573" s="142"/>
      <c r="B573" s="142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</row>
    <row r="574" spans="1:14" x14ac:dyDescent="0.25">
      <c r="A574" s="142"/>
      <c r="B574" s="142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</row>
    <row r="575" spans="1:14" x14ac:dyDescent="0.25">
      <c r="A575" s="142"/>
      <c r="B575" s="142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</row>
    <row r="576" spans="1:14" x14ac:dyDescent="0.25">
      <c r="A576" s="142"/>
      <c r="B576" s="142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</row>
    <row r="577" spans="1:14" x14ac:dyDescent="0.25">
      <c r="A577" s="142"/>
      <c r="B577" s="142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</row>
    <row r="578" spans="1:14" x14ac:dyDescent="0.25">
      <c r="A578" s="142"/>
      <c r="B578" s="142"/>
      <c r="C578" s="142"/>
      <c r="D578" s="142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</row>
    <row r="579" spans="1:14" x14ac:dyDescent="0.25">
      <c r="A579" s="142"/>
      <c r="B579" s="142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</row>
    <row r="580" spans="1:14" x14ac:dyDescent="0.25">
      <c r="A580" s="142"/>
      <c r="B580" s="142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</row>
    <row r="581" spans="1:14" x14ac:dyDescent="0.25">
      <c r="A581" s="142"/>
      <c r="B581" s="142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</row>
    <row r="582" spans="1:14" x14ac:dyDescent="0.25">
      <c r="A582" s="142"/>
      <c r="B582" s="142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</row>
    <row r="583" spans="1:14" x14ac:dyDescent="0.25">
      <c r="A583" s="142"/>
      <c r="B583" s="142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</row>
    <row r="584" spans="1:14" x14ac:dyDescent="0.25">
      <c r="A584" s="142"/>
      <c r="B584" s="142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</row>
    <row r="585" spans="1:14" x14ac:dyDescent="0.25">
      <c r="A585" s="142"/>
      <c r="B585" s="142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</row>
    <row r="586" spans="1:14" x14ac:dyDescent="0.25">
      <c r="A586" s="142"/>
      <c r="B586" s="142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</row>
    <row r="587" spans="1:14" x14ac:dyDescent="0.25">
      <c r="A587" s="142"/>
      <c r="B587" s="142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</row>
    <row r="588" spans="1:14" x14ac:dyDescent="0.25">
      <c r="A588" s="142"/>
      <c r="B588" s="142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</row>
    <row r="589" spans="1:14" x14ac:dyDescent="0.25">
      <c r="A589" s="142"/>
      <c r="B589" s="142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</row>
    <row r="590" spans="1:14" x14ac:dyDescent="0.25">
      <c r="A590" s="142"/>
      <c r="B590" s="142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</row>
    <row r="591" spans="1:14" x14ac:dyDescent="0.25">
      <c r="A591" s="142"/>
      <c r="B591" s="142"/>
      <c r="C591" s="142"/>
      <c r="D591" s="142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</row>
    <row r="592" spans="1:14" x14ac:dyDescent="0.25">
      <c r="A592" s="142"/>
      <c r="B592" s="142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</row>
    <row r="593" spans="1:14" x14ac:dyDescent="0.25">
      <c r="A593" s="142"/>
      <c r="B593" s="142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</row>
    <row r="594" spans="1:14" x14ac:dyDescent="0.25">
      <c r="A594" s="142"/>
      <c r="B594" s="142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</row>
    <row r="595" spans="1:14" x14ac:dyDescent="0.25">
      <c r="A595" s="142"/>
      <c r="B595" s="142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</row>
    <row r="596" spans="1:14" x14ac:dyDescent="0.25">
      <c r="A596" s="142"/>
      <c r="B596" s="142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</row>
    <row r="597" spans="1:14" x14ac:dyDescent="0.25">
      <c r="A597" s="142"/>
      <c r="B597" s="142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</row>
    <row r="598" spans="1:14" x14ac:dyDescent="0.25">
      <c r="A598" s="142"/>
      <c r="B598" s="142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</row>
    <row r="599" spans="1:14" x14ac:dyDescent="0.25">
      <c r="A599" s="142"/>
      <c r="B599" s="142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</row>
    <row r="600" spans="1:14" x14ac:dyDescent="0.25">
      <c r="A600" s="142"/>
      <c r="B600" s="142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</row>
    <row r="601" spans="1:14" x14ac:dyDescent="0.25">
      <c r="A601" s="142"/>
      <c r="B601" s="142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</row>
    <row r="602" spans="1:14" x14ac:dyDescent="0.25">
      <c r="A602" s="142"/>
      <c r="B602" s="142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</row>
    <row r="603" spans="1:14" x14ac:dyDescent="0.25">
      <c r="A603" s="142"/>
      <c r="B603" s="142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</row>
    <row r="604" spans="1:14" x14ac:dyDescent="0.25">
      <c r="A604" s="142"/>
      <c r="B604" s="142"/>
      <c r="C604" s="142"/>
      <c r="D604" s="142"/>
      <c r="E604" s="142"/>
      <c r="F604" s="142"/>
      <c r="G604" s="142"/>
      <c r="H604" s="142"/>
      <c r="I604" s="142"/>
      <c r="J604" s="142"/>
      <c r="K604" s="142"/>
      <c r="L604" s="142"/>
      <c r="M604" s="142"/>
      <c r="N604" s="142"/>
    </row>
    <row r="605" spans="1:14" x14ac:dyDescent="0.25">
      <c r="A605" s="142"/>
      <c r="B605" s="142"/>
      <c r="C605" s="142"/>
      <c r="D605" s="142"/>
      <c r="E605" s="142"/>
      <c r="F605" s="142"/>
      <c r="G605" s="142"/>
      <c r="H605" s="142"/>
      <c r="I605" s="142"/>
      <c r="J605" s="142"/>
      <c r="K605" s="142"/>
      <c r="L605" s="142"/>
      <c r="M605" s="142"/>
      <c r="N605" s="142"/>
    </row>
    <row r="606" spans="1:14" x14ac:dyDescent="0.25">
      <c r="A606" s="142"/>
      <c r="B606" s="142"/>
      <c r="C606" s="142"/>
      <c r="D606" s="142"/>
      <c r="E606" s="142"/>
      <c r="F606" s="142"/>
      <c r="G606" s="142"/>
      <c r="H606" s="142"/>
      <c r="I606" s="142"/>
      <c r="J606" s="142"/>
      <c r="K606" s="142"/>
      <c r="L606" s="142"/>
      <c r="M606" s="142"/>
      <c r="N606" s="142"/>
    </row>
    <row r="607" spans="1:14" x14ac:dyDescent="0.25">
      <c r="A607" s="142"/>
      <c r="B607" s="142"/>
      <c r="C607" s="142"/>
      <c r="D607" s="142"/>
      <c r="E607" s="142"/>
      <c r="F607" s="142"/>
      <c r="G607" s="142"/>
      <c r="H607" s="142"/>
      <c r="I607" s="142"/>
      <c r="J607" s="142"/>
      <c r="K607" s="142"/>
      <c r="L607" s="142"/>
      <c r="M607" s="142"/>
      <c r="N607" s="142"/>
    </row>
    <row r="608" spans="1:14" x14ac:dyDescent="0.25">
      <c r="A608" s="142"/>
      <c r="B608" s="142"/>
      <c r="C608" s="142"/>
      <c r="D608" s="142"/>
      <c r="E608" s="142"/>
      <c r="F608" s="142"/>
      <c r="G608" s="142"/>
      <c r="H608" s="142"/>
      <c r="I608" s="142"/>
      <c r="J608" s="142"/>
      <c r="K608" s="142"/>
      <c r="L608" s="142"/>
      <c r="M608" s="142"/>
      <c r="N608" s="142"/>
    </row>
    <row r="609" spans="1:14" x14ac:dyDescent="0.25">
      <c r="A609" s="142"/>
      <c r="B609" s="142"/>
      <c r="C609" s="142"/>
      <c r="D609" s="142"/>
      <c r="E609" s="142"/>
      <c r="F609" s="142"/>
      <c r="G609" s="142"/>
      <c r="H609" s="142"/>
      <c r="I609" s="142"/>
      <c r="J609" s="142"/>
      <c r="K609" s="142"/>
      <c r="L609" s="142"/>
      <c r="M609" s="142"/>
      <c r="N609" s="142"/>
    </row>
    <row r="610" spans="1:14" x14ac:dyDescent="0.25">
      <c r="A610" s="142"/>
      <c r="B610" s="142"/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</row>
    <row r="611" spans="1:14" x14ac:dyDescent="0.25">
      <c r="A611" s="142"/>
      <c r="B611" s="142"/>
      <c r="C611" s="142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</row>
    <row r="612" spans="1:14" x14ac:dyDescent="0.25">
      <c r="A612" s="142"/>
      <c r="B612" s="142"/>
      <c r="C612" s="142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</row>
    <row r="613" spans="1:14" x14ac:dyDescent="0.25">
      <c r="A613" s="142"/>
      <c r="B613" s="142"/>
      <c r="C613" s="142"/>
      <c r="D613" s="142"/>
      <c r="E613" s="142"/>
      <c r="F613" s="142"/>
      <c r="G613" s="142"/>
      <c r="H613" s="142"/>
      <c r="I613" s="142"/>
      <c r="J613" s="142"/>
      <c r="K613" s="142"/>
      <c r="L613" s="142"/>
      <c r="M613" s="142"/>
      <c r="N613" s="142"/>
    </row>
    <row r="614" spans="1:14" x14ac:dyDescent="0.25">
      <c r="A614" s="142"/>
      <c r="B614" s="142"/>
      <c r="C614" s="142"/>
      <c r="D614" s="142"/>
      <c r="E614" s="142"/>
      <c r="F614" s="142"/>
      <c r="G614" s="142"/>
      <c r="H614" s="142"/>
      <c r="I614" s="142"/>
      <c r="J614" s="142"/>
      <c r="K614" s="142"/>
      <c r="L614" s="142"/>
      <c r="M614" s="142"/>
      <c r="N614" s="142"/>
    </row>
    <row r="615" spans="1:14" x14ac:dyDescent="0.25">
      <c r="A615" s="142"/>
      <c r="B615" s="142"/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</row>
    <row r="616" spans="1:14" x14ac:dyDescent="0.25">
      <c r="A616" s="142"/>
      <c r="B616" s="142"/>
      <c r="C616" s="142"/>
      <c r="D616" s="142"/>
      <c r="E616" s="142"/>
      <c r="F616" s="142"/>
      <c r="G616" s="142"/>
      <c r="H616" s="142"/>
      <c r="I616" s="142"/>
      <c r="J616" s="142"/>
      <c r="K616" s="142"/>
      <c r="L616" s="142"/>
      <c r="M616" s="142"/>
      <c r="N616" s="142"/>
    </row>
    <row r="617" spans="1:14" x14ac:dyDescent="0.25">
      <c r="A617" s="142"/>
      <c r="B617" s="142"/>
      <c r="C617" s="142"/>
      <c r="D617" s="142"/>
      <c r="E617" s="142"/>
      <c r="F617" s="142"/>
      <c r="G617" s="142"/>
      <c r="H617" s="142"/>
      <c r="I617" s="142"/>
      <c r="J617" s="142"/>
      <c r="K617" s="142"/>
      <c r="L617" s="142"/>
      <c r="M617" s="142"/>
      <c r="N617" s="142"/>
    </row>
    <row r="618" spans="1:14" x14ac:dyDescent="0.25">
      <c r="A618" s="142"/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  <c r="N618" s="142"/>
    </row>
    <row r="619" spans="1:14" x14ac:dyDescent="0.25">
      <c r="A619" s="142"/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</row>
    <row r="620" spans="1:14" x14ac:dyDescent="0.25">
      <c r="A620" s="142"/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</row>
    <row r="621" spans="1:14" x14ac:dyDescent="0.25">
      <c r="A621" s="142"/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</row>
    <row r="622" spans="1:14" x14ac:dyDescent="0.25">
      <c r="A622" s="142"/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</row>
    <row r="623" spans="1:14" x14ac:dyDescent="0.25">
      <c r="A623" s="142"/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</row>
    <row r="624" spans="1:14" x14ac:dyDescent="0.25">
      <c r="A624" s="142"/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</row>
    <row r="625" spans="1:14" x14ac:dyDescent="0.25">
      <c r="A625" s="142"/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</row>
    <row r="626" spans="1:14" x14ac:dyDescent="0.25">
      <c r="A626" s="142"/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</row>
    <row r="627" spans="1:14" x14ac:dyDescent="0.25">
      <c r="A627" s="142"/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</row>
    <row r="628" spans="1:14" x14ac:dyDescent="0.25">
      <c r="A628" s="142"/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</row>
    <row r="629" spans="1:14" x14ac:dyDescent="0.25">
      <c r="A629" s="142"/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</row>
    <row r="630" spans="1:14" x14ac:dyDescent="0.25">
      <c r="A630" s="142"/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</row>
    <row r="631" spans="1:14" x14ac:dyDescent="0.25">
      <c r="A631" s="142"/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</row>
    <row r="632" spans="1:14" x14ac:dyDescent="0.25">
      <c r="A632" s="142"/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</row>
    <row r="633" spans="1:14" x14ac:dyDescent="0.25">
      <c r="A633" s="142"/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</row>
    <row r="634" spans="1:14" x14ac:dyDescent="0.25">
      <c r="A634" s="142"/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</row>
    <row r="635" spans="1:14" x14ac:dyDescent="0.25">
      <c r="A635" s="142"/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</row>
    <row r="636" spans="1:14" x14ac:dyDescent="0.25">
      <c r="A636" s="142"/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</row>
    <row r="637" spans="1:14" x14ac:dyDescent="0.25">
      <c r="A637" s="142"/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</row>
    <row r="638" spans="1:14" x14ac:dyDescent="0.25">
      <c r="A638" s="142"/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</row>
    <row r="639" spans="1:14" x14ac:dyDescent="0.25">
      <c r="A639" s="142"/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</row>
    <row r="640" spans="1:14" x14ac:dyDescent="0.25">
      <c r="A640" s="142"/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</row>
    <row r="641" spans="1:14" x14ac:dyDescent="0.25">
      <c r="A641" s="142"/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</row>
    <row r="642" spans="1:14" x14ac:dyDescent="0.25">
      <c r="A642" s="142"/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</row>
    <row r="643" spans="1:14" x14ac:dyDescent="0.25">
      <c r="A643" s="142"/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</row>
    <row r="644" spans="1:14" x14ac:dyDescent="0.25">
      <c r="A644" s="142"/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</row>
    <row r="645" spans="1:14" x14ac:dyDescent="0.25">
      <c r="A645" s="142"/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</row>
    <row r="646" spans="1:14" x14ac:dyDescent="0.25">
      <c r="A646" s="142"/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</row>
    <row r="647" spans="1:14" x14ac:dyDescent="0.25">
      <c r="A647" s="142"/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</row>
    <row r="648" spans="1:14" x14ac:dyDescent="0.25">
      <c r="A648" s="142"/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</row>
    <row r="649" spans="1:14" x14ac:dyDescent="0.25">
      <c r="A649" s="142"/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</row>
    <row r="650" spans="1:14" x14ac:dyDescent="0.25">
      <c r="A650" s="142"/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</row>
    <row r="651" spans="1:14" x14ac:dyDescent="0.25">
      <c r="A651" s="142"/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</row>
    <row r="652" spans="1:14" x14ac:dyDescent="0.25">
      <c r="A652" s="142"/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</row>
    <row r="653" spans="1:14" x14ac:dyDescent="0.25">
      <c r="A653" s="142"/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</row>
    <row r="654" spans="1:14" x14ac:dyDescent="0.25">
      <c r="A654" s="142"/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</row>
    <row r="655" spans="1:14" x14ac:dyDescent="0.25">
      <c r="A655" s="142"/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</row>
    <row r="656" spans="1:14" x14ac:dyDescent="0.25">
      <c r="A656" s="142"/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</row>
    <row r="657" spans="1:14" x14ac:dyDescent="0.25">
      <c r="A657" s="142"/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</row>
    <row r="658" spans="1:14" x14ac:dyDescent="0.25">
      <c r="A658" s="142"/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</row>
    <row r="659" spans="1:14" x14ac:dyDescent="0.25">
      <c r="A659" s="142"/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</row>
    <row r="660" spans="1:14" x14ac:dyDescent="0.25">
      <c r="A660" s="142"/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</row>
    <row r="661" spans="1:14" x14ac:dyDescent="0.25">
      <c r="A661" s="142"/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</row>
    <row r="662" spans="1:14" x14ac:dyDescent="0.25">
      <c r="A662" s="142"/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</row>
    <row r="663" spans="1:14" x14ac:dyDescent="0.25">
      <c r="A663" s="142"/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</row>
    <row r="664" spans="1:14" x14ac:dyDescent="0.25">
      <c r="A664" s="142"/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</row>
    <row r="665" spans="1:14" x14ac:dyDescent="0.25">
      <c r="A665" s="142"/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</row>
    <row r="666" spans="1:14" x14ac:dyDescent="0.25">
      <c r="A666" s="142"/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</row>
    <row r="667" spans="1:14" x14ac:dyDescent="0.25">
      <c r="A667" s="142"/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</row>
    <row r="668" spans="1:14" x14ac:dyDescent="0.25">
      <c r="A668" s="142"/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</row>
    <row r="669" spans="1:14" x14ac:dyDescent="0.25">
      <c r="A669" s="142"/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</row>
    <row r="670" spans="1:14" x14ac:dyDescent="0.25">
      <c r="A670" s="142"/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</row>
    <row r="671" spans="1:14" x14ac:dyDescent="0.25">
      <c r="A671" s="142"/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</row>
    <row r="672" spans="1:14" x14ac:dyDescent="0.25">
      <c r="A672" s="142"/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</row>
    <row r="673" spans="1:14" x14ac:dyDescent="0.25">
      <c r="A673" s="142"/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</row>
    <row r="674" spans="1:14" x14ac:dyDescent="0.25">
      <c r="A674" s="142"/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</row>
    <row r="675" spans="1:14" x14ac:dyDescent="0.25">
      <c r="A675" s="142"/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</row>
    <row r="676" spans="1:14" x14ac:dyDescent="0.25">
      <c r="A676" s="142"/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</row>
    <row r="677" spans="1:14" x14ac:dyDescent="0.25">
      <c r="A677" s="142"/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</row>
    <row r="678" spans="1:14" x14ac:dyDescent="0.25">
      <c r="A678" s="142"/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</row>
    <row r="679" spans="1:14" x14ac:dyDescent="0.25">
      <c r="A679" s="142"/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</row>
    <row r="680" spans="1:14" x14ac:dyDescent="0.25">
      <c r="A680" s="142"/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</row>
    <row r="681" spans="1:14" x14ac:dyDescent="0.25">
      <c r="A681" s="142"/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</row>
    <row r="682" spans="1:14" x14ac:dyDescent="0.25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</row>
    <row r="683" spans="1:14" x14ac:dyDescent="0.25">
      <c r="A683" s="142"/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</row>
    <row r="684" spans="1:14" x14ac:dyDescent="0.25">
      <c r="A684" s="142"/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</row>
    <row r="685" spans="1:14" x14ac:dyDescent="0.25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</row>
    <row r="686" spans="1:14" x14ac:dyDescent="0.25">
      <c r="A686" s="142"/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</row>
    <row r="687" spans="1:14" x14ac:dyDescent="0.25">
      <c r="A687" s="142"/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</row>
    <row r="688" spans="1:14" x14ac:dyDescent="0.25">
      <c r="A688" s="142"/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</row>
    <row r="689" spans="1:14" x14ac:dyDescent="0.25">
      <c r="A689" s="142"/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</row>
    <row r="690" spans="1:14" x14ac:dyDescent="0.25">
      <c r="A690" s="142"/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</row>
    <row r="691" spans="1:14" x14ac:dyDescent="0.25">
      <c r="A691" s="142"/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</row>
    <row r="692" spans="1:14" x14ac:dyDescent="0.25">
      <c r="A692" s="142"/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</row>
    <row r="693" spans="1:14" x14ac:dyDescent="0.25">
      <c r="A693" s="142"/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</row>
    <row r="694" spans="1:14" x14ac:dyDescent="0.25">
      <c r="A694" s="142"/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</row>
    <row r="695" spans="1:14" x14ac:dyDescent="0.25">
      <c r="A695" s="142"/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</row>
    <row r="696" spans="1:14" x14ac:dyDescent="0.25">
      <c r="A696" s="142"/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</row>
    <row r="697" spans="1:14" x14ac:dyDescent="0.25">
      <c r="A697" s="142"/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</row>
    <row r="698" spans="1:14" x14ac:dyDescent="0.25">
      <c r="A698" s="142"/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</row>
    <row r="699" spans="1:14" x14ac:dyDescent="0.25">
      <c r="A699" s="142"/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</row>
    <row r="700" spans="1:14" x14ac:dyDescent="0.25">
      <c r="A700" s="142"/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</row>
    <row r="701" spans="1:14" x14ac:dyDescent="0.25">
      <c r="A701" s="142"/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</row>
    <row r="702" spans="1:14" x14ac:dyDescent="0.25">
      <c r="A702" s="142"/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</row>
    <row r="703" spans="1:14" x14ac:dyDescent="0.25">
      <c r="A703" s="142"/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</row>
    <row r="704" spans="1:14" x14ac:dyDescent="0.25">
      <c r="A704" s="142"/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</row>
    <row r="705" spans="1:14" x14ac:dyDescent="0.25">
      <c r="A705" s="142"/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</row>
    <row r="706" spans="1:14" x14ac:dyDescent="0.25">
      <c r="A706" s="142"/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</row>
    <row r="707" spans="1:14" x14ac:dyDescent="0.25">
      <c r="A707" s="142"/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</row>
    <row r="708" spans="1:14" x14ac:dyDescent="0.25">
      <c r="A708" s="142"/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</row>
    <row r="709" spans="1:14" x14ac:dyDescent="0.25">
      <c r="A709" s="142"/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</row>
    <row r="710" spans="1:14" x14ac:dyDescent="0.25">
      <c r="A710" s="142"/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</row>
    <row r="711" spans="1:14" x14ac:dyDescent="0.25">
      <c r="A711" s="142"/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</row>
    <row r="712" spans="1:14" x14ac:dyDescent="0.25">
      <c r="A712" s="142"/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</row>
    <row r="713" spans="1:14" x14ac:dyDescent="0.25">
      <c r="A713" s="142"/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</row>
    <row r="714" spans="1:14" x14ac:dyDescent="0.25">
      <c r="A714" s="142"/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</row>
    <row r="715" spans="1:14" x14ac:dyDescent="0.25">
      <c r="A715" s="142"/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</row>
    <row r="716" spans="1:14" x14ac:dyDescent="0.25">
      <c r="A716" s="142"/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</row>
    <row r="717" spans="1:14" x14ac:dyDescent="0.25">
      <c r="A717" s="142"/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</row>
    <row r="718" spans="1:14" x14ac:dyDescent="0.25">
      <c r="A718" s="142"/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</row>
    <row r="719" spans="1:14" x14ac:dyDescent="0.25">
      <c r="A719" s="142"/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</row>
    <row r="720" spans="1:14" x14ac:dyDescent="0.25">
      <c r="A720" s="142"/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</row>
    <row r="721" spans="1:14" x14ac:dyDescent="0.25">
      <c r="A721" s="142"/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</row>
    <row r="722" spans="1:14" x14ac:dyDescent="0.25">
      <c r="A722" s="142"/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</row>
    <row r="723" spans="1:14" x14ac:dyDescent="0.25">
      <c r="A723" s="142"/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</row>
    <row r="724" spans="1:14" x14ac:dyDescent="0.25">
      <c r="A724" s="142"/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</row>
    <row r="725" spans="1:14" x14ac:dyDescent="0.25">
      <c r="A725" s="142"/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</row>
    <row r="726" spans="1:14" x14ac:dyDescent="0.25">
      <c r="A726" s="142"/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</row>
    <row r="727" spans="1:14" x14ac:dyDescent="0.25">
      <c r="A727" s="142"/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</row>
    <row r="728" spans="1:14" x14ac:dyDescent="0.25">
      <c r="A728" s="142"/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</row>
    <row r="729" spans="1:14" x14ac:dyDescent="0.25">
      <c r="A729" s="142"/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</row>
    <row r="730" spans="1:14" x14ac:dyDescent="0.25">
      <c r="A730" s="142"/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</row>
    <row r="731" spans="1:14" x14ac:dyDescent="0.25">
      <c r="A731" s="142"/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</row>
    <row r="732" spans="1:14" x14ac:dyDescent="0.25">
      <c r="A732" s="142"/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</row>
    <row r="733" spans="1:14" x14ac:dyDescent="0.25">
      <c r="A733" s="142"/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</row>
    <row r="734" spans="1:14" x14ac:dyDescent="0.25">
      <c r="A734" s="142"/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  <c r="N734" s="142"/>
    </row>
    <row r="735" spans="1:14" x14ac:dyDescent="0.25">
      <c r="A735" s="142"/>
      <c r="B735" s="142"/>
      <c r="C735" s="142"/>
      <c r="D735" s="142"/>
      <c r="E735" s="142"/>
      <c r="F735" s="142"/>
      <c r="G735" s="142"/>
      <c r="H735" s="142"/>
      <c r="I735" s="142"/>
      <c r="J735" s="142"/>
      <c r="K735" s="142"/>
      <c r="L735" s="142"/>
      <c r="M735" s="142"/>
      <c r="N735" s="142"/>
    </row>
    <row r="736" spans="1:14" x14ac:dyDescent="0.25">
      <c r="A736" s="142"/>
      <c r="B736" s="142"/>
      <c r="C736" s="142"/>
      <c r="D736" s="142"/>
      <c r="E736" s="142"/>
      <c r="F736" s="142"/>
      <c r="G736" s="142"/>
      <c r="H736" s="142"/>
      <c r="I736" s="142"/>
      <c r="J736" s="142"/>
      <c r="K736" s="142"/>
      <c r="L736" s="142"/>
      <c r="M736" s="142"/>
      <c r="N736" s="142"/>
    </row>
    <row r="737" spans="1:14" x14ac:dyDescent="0.25">
      <c r="A737" s="142"/>
      <c r="B737" s="142"/>
      <c r="C737" s="142"/>
      <c r="D737" s="142"/>
      <c r="E737" s="142"/>
      <c r="F737" s="142"/>
      <c r="G737" s="142"/>
      <c r="H737" s="142"/>
      <c r="I737" s="142"/>
      <c r="J737" s="142"/>
      <c r="K737" s="142"/>
      <c r="L737" s="142"/>
      <c r="M737" s="142"/>
      <c r="N737" s="142"/>
    </row>
    <row r="738" spans="1:14" x14ac:dyDescent="0.25">
      <c r="A738" s="142"/>
      <c r="B738" s="142"/>
      <c r="C738" s="142"/>
      <c r="D738" s="142"/>
      <c r="E738" s="142"/>
      <c r="F738" s="142"/>
      <c r="G738" s="142"/>
      <c r="H738" s="142"/>
      <c r="I738" s="142"/>
      <c r="J738" s="142"/>
      <c r="K738" s="142"/>
      <c r="L738" s="142"/>
      <c r="M738" s="142"/>
      <c r="N738" s="142"/>
    </row>
    <row r="739" spans="1:14" x14ac:dyDescent="0.25">
      <c r="A739" s="142"/>
      <c r="B739" s="142"/>
      <c r="C739" s="142"/>
      <c r="D739" s="142"/>
      <c r="E739" s="142"/>
      <c r="F739" s="142"/>
      <c r="G739" s="142"/>
      <c r="H739" s="142"/>
      <c r="I739" s="142"/>
      <c r="J739" s="142"/>
      <c r="K739" s="142"/>
      <c r="L739" s="142"/>
      <c r="M739" s="142"/>
      <c r="N739" s="142"/>
    </row>
    <row r="740" spans="1:14" x14ac:dyDescent="0.25">
      <c r="A740" s="142"/>
      <c r="B740" s="142"/>
      <c r="C740" s="142"/>
      <c r="D740" s="142"/>
      <c r="E740" s="142"/>
      <c r="F740" s="142"/>
      <c r="G740" s="142"/>
      <c r="H740" s="142"/>
      <c r="I740" s="142"/>
      <c r="J740" s="142"/>
      <c r="K740" s="142"/>
      <c r="L740" s="142"/>
      <c r="M740" s="142"/>
      <c r="N740" s="142"/>
    </row>
    <row r="741" spans="1:14" x14ac:dyDescent="0.25">
      <c r="A741" s="142"/>
      <c r="B741" s="142"/>
      <c r="C741" s="142"/>
      <c r="D741" s="142"/>
      <c r="E741" s="142"/>
      <c r="F741" s="142"/>
      <c r="G741" s="142"/>
      <c r="H741" s="142"/>
      <c r="I741" s="142"/>
      <c r="J741" s="142"/>
      <c r="K741" s="142"/>
      <c r="L741" s="142"/>
      <c r="M741" s="142"/>
      <c r="N741" s="142"/>
    </row>
    <row r="742" spans="1:14" x14ac:dyDescent="0.25">
      <c r="A742" s="142"/>
      <c r="B742" s="142"/>
      <c r="C742" s="142"/>
      <c r="D742" s="142"/>
      <c r="E742" s="142"/>
      <c r="F742" s="142"/>
      <c r="G742" s="142"/>
      <c r="H742" s="142"/>
      <c r="I742" s="142"/>
      <c r="J742" s="142"/>
      <c r="K742" s="142"/>
      <c r="L742" s="142"/>
      <c r="M742" s="142"/>
      <c r="N742" s="142"/>
    </row>
    <row r="743" spans="1:14" x14ac:dyDescent="0.25">
      <c r="A743" s="142"/>
      <c r="B743" s="142"/>
      <c r="C743" s="142"/>
      <c r="D743" s="142"/>
      <c r="E743" s="142"/>
      <c r="F743" s="142"/>
      <c r="G743" s="142"/>
      <c r="H743" s="142"/>
      <c r="I743" s="142"/>
      <c r="J743" s="142"/>
      <c r="K743" s="142"/>
      <c r="L743" s="142"/>
      <c r="M743" s="142"/>
      <c r="N743" s="142"/>
    </row>
    <row r="744" spans="1:14" x14ac:dyDescent="0.25">
      <c r="A744" s="142"/>
      <c r="B744" s="142"/>
      <c r="C744" s="142"/>
      <c r="D744" s="142"/>
      <c r="E744" s="142"/>
      <c r="F744" s="142"/>
      <c r="G744" s="142"/>
      <c r="H744" s="142"/>
      <c r="I744" s="142"/>
      <c r="J744" s="142"/>
      <c r="K744" s="142"/>
      <c r="L744" s="142"/>
      <c r="M744" s="142"/>
      <c r="N744" s="142"/>
    </row>
    <row r="745" spans="1:14" x14ac:dyDescent="0.25">
      <c r="A745" s="142"/>
      <c r="B745" s="142"/>
      <c r="C745" s="142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</row>
    <row r="746" spans="1:14" x14ac:dyDescent="0.25">
      <c r="A746" s="142"/>
      <c r="B746" s="142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</row>
    <row r="747" spans="1:14" x14ac:dyDescent="0.25">
      <c r="A747" s="142"/>
      <c r="B747" s="142"/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</row>
    <row r="748" spans="1:14" x14ac:dyDescent="0.25">
      <c r="A748" s="142"/>
      <c r="B748" s="142"/>
      <c r="C748" s="142"/>
      <c r="D748" s="142"/>
      <c r="E748" s="142"/>
      <c r="F748" s="142"/>
      <c r="G748" s="142"/>
      <c r="H748" s="142"/>
      <c r="I748" s="142"/>
      <c r="J748" s="142"/>
      <c r="K748" s="142"/>
      <c r="L748" s="142"/>
      <c r="M748" s="142"/>
      <c r="N748" s="142"/>
    </row>
    <row r="749" spans="1:14" x14ac:dyDescent="0.25">
      <c r="A749" s="142"/>
      <c r="B749" s="142"/>
      <c r="C749" s="142"/>
      <c r="D749" s="142"/>
      <c r="E749" s="142"/>
      <c r="F749" s="142"/>
      <c r="G749" s="142"/>
      <c r="H749" s="142"/>
      <c r="I749" s="142"/>
      <c r="J749" s="142"/>
      <c r="K749" s="142"/>
      <c r="L749" s="142"/>
      <c r="M749" s="142"/>
      <c r="N749" s="142"/>
    </row>
    <row r="750" spans="1:14" x14ac:dyDescent="0.25">
      <c r="A750" s="142"/>
      <c r="B750" s="142"/>
      <c r="C750" s="142"/>
      <c r="D750" s="142"/>
      <c r="E750" s="142"/>
      <c r="F750" s="142"/>
      <c r="G750" s="142"/>
      <c r="H750" s="142"/>
      <c r="I750" s="142"/>
      <c r="J750" s="142"/>
      <c r="K750" s="142"/>
      <c r="L750" s="142"/>
      <c r="M750" s="142"/>
      <c r="N750" s="142"/>
    </row>
    <row r="751" spans="1:14" x14ac:dyDescent="0.25">
      <c r="A751" s="142"/>
      <c r="B751" s="142"/>
      <c r="C751" s="142"/>
      <c r="D751" s="142"/>
      <c r="E751" s="142"/>
      <c r="F751" s="142"/>
      <c r="G751" s="142"/>
      <c r="H751" s="142"/>
      <c r="I751" s="142"/>
      <c r="J751" s="142"/>
      <c r="K751" s="142"/>
      <c r="L751" s="142"/>
      <c r="M751" s="142"/>
      <c r="N751" s="142"/>
    </row>
    <row r="752" spans="1:14" x14ac:dyDescent="0.25">
      <c r="A752" s="142"/>
      <c r="B752" s="142"/>
      <c r="C752" s="142"/>
      <c r="D752" s="142"/>
      <c r="E752" s="142"/>
      <c r="F752" s="142"/>
      <c r="G752" s="142"/>
      <c r="H752" s="142"/>
      <c r="I752" s="142"/>
      <c r="J752" s="142"/>
      <c r="K752" s="142"/>
      <c r="L752" s="142"/>
      <c r="M752" s="142"/>
      <c r="N752" s="142"/>
    </row>
    <row r="753" spans="1:14" x14ac:dyDescent="0.25">
      <c r="A753" s="142"/>
      <c r="B753" s="142"/>
      <c r="C753" s="142"/>
      <c r="D753" s="142"/>
      <c r="E753" s="142"/>
      <c r="F753" s="142"/>
      <c r="G753" s="142"/>
      <c r="H753" s="142"/>
      <c r="I753" s="142"/>
      <c r="J753" s="142"/>
      <c r="K753" s="142"/>
      <c r="L753" s="142"/>
      <c r="M753" s="142"/>
      <c r="N753" s="142"/>
    </row>
    <row r="754" spans="1:14" x14ac:dyDescent="0.25">
      <c r="A754" s="142"/>
      <c r="B754" s="142"/>
      <c r="C754" s="142"/>
      <c r="D754" s="142"/>
      <c r="E754" s="142"/>
      <c r="F754" s="142"/>
      <c r="G754" s="142"/>
      <c r="H754" s="142"/>
      <c r="I754" s="142"/>
      <c r="J754" s="142"/>
      <c r="K754" s="142"/>
      <c r="L754" s="142"/>
      <c r="M754" s="142"/>
      <c r="N754" s="142"/>
    </row>
    <row r="755" spans="1:14" x14ac:dyDescent="0.25">
      <c r="A755" s="142"/>
      <c r="B755" s="142"/>
      <c r="C755" s="142"/>
      <c r="D755" s="142"/>
      <c r="E755" s="142"/>
      <c r="F755" s="142"/>
      <c r="G755" s="142"/>
      <c r="H755" s="142"/>
      <c r="I755" s="142"/>
      <c r="J755" s="142"/>
      <c r="K755" s="142"/>
      <c r="L755" s="142"/>
      <c r="M755" s="142"/>
      <c r="N755" s="142"/>
    </row>
    <row r="756" spans="1:14" x14ac:dyDescent="0.25">
      <c r="A756" s="142"/>
      <c r="B756" s="142"/>
      <c r="C756" s="142"/>
      <c r="D756" s="142"/>
      <c r="E756" s="142"/>
      <c r="F756" s="142"/>
      <c r="G756" s="142"/>
      <c r="H756" s="142"/>
      <c r="I756" s="142"/>
      <c r="J756" s="142"/>
      <c r="K756" s="142"/>
      <c r="L756" s="142"/>
      <c r="M756" s="142"/>
      <c r="N756" s="142"/>
    </row>
    <row r="757" spans="1:14" x14ac:dyDescent="0.25">
      <c r="A757" s="142"/>
      <c r="B757" s="142"/>
      <c r="C757" s="142"/>
      <c r="D757" s="142"/>
      <c r="E757" s="142"/>
      <c r="F757" s="142"/>
      <c r="G757" s="142"/>
      <c r="H757" s="142"/>
      <c r="I757" s="142"/>
      <c r="J757" s="142"/>
      <c r="K757" s="142"/>
      <c r="L757" s="142"/>
      <c r="M757" s="142"/>
      <c r="N757" s="142"/>
    </row>
    <row r="758" spans="1:14" x14ac:dyDescent="0.25">
      <c r="A758" s="142"/>
      <c r="B758" s="142"/>
      <c r="C758" s="142"/>
      <c r="D758" s="142"/>
      <c r="E758" s="142"/>
      <c r="F758" s="142"/>
      <c r="G758" s="142"/>
      <c r="H758" s="142"/>
      <c r="I758" s="142"/>
      <c r="J758" s="142"/>
      <c r="K758" s="142"/>
      <c r="L758" s="142"/>
      <c r="M758" s="142"/>
      <c r="N758" s="142"/>
    </row>
    <row r="759" spans="1:14" x14ac:dyDescent="0.25">
      <c r="A759" s="142"/>
      <c r="B759" s="142"/>
      <c r="C759" s="142"/>
      <c r="D759" s="142"/>
      <c r="E759" s="142"/>
      <c r="F759" s="142"/>
      <c r="G759" s="142"/>
      <c r="H759" s="142"/>
      <c r="I759" s="142"/>
      <c r="J759" s="142"/>
      <c r="K759" s="142"/>
      <c r="L759" s="142"/>
      <c r="M759" s="142"/>
      <c r="N759" s="142"/>
    </row>
    <row r="760" spans="1:14" x14ac:dyDescent="0.25">
      <c r="A760" s="142"/>
      <c r="B760" s="142"/>
      <c r="C760" s="142"/>
      <c r="D760" s="142"/>
      <c r="E760" s="142"/>
      <c r="F760" s="142"/>
      <c r="G760" s="142"/>
      <c r="H760" s="142"/>
      <c r="I760" s="142"/>
      <c r="J760" s="142"/>
      <c r="K760" s="142"/>
      <c r="L760" s="142"/>
      <c r="M760" s="142"/>
      <c r="N760" s="142"/>
    </row>
    <row r="761" spans="1:14" x14ac:dyDescent="0.25">
      <c r="A761" s="142"/>
      <c r="B761" s="142"/>
      <c r="C761" s="142"/>
      <c r="D761" s="142"/>
      <c r="E761" s="142"/>
      <c r="F761" s="142"/>
      <c r="G761" s="142"/>
      <c r="H761" s="142"/>
      <c r="I761" s="142"/>
      <c r="J761" s="142"/>
      <c r="K761" s="142"/>
      <c r="L761" s="142"/>
      <c r="M761" s="142"/>
      <c r="N761" s="142"/>
    </row>
    <row r="762" spans="1:14" x14ac:dyDescent="0.25">
      <c r="A762" s="142"/>
      <c r="B762" s="142"/>
      <c r="C762" s="142"/>
      <c r="D762" s="142"/>
      <c r="E762" s="142"/>
      <c r="F762" s="142"/>
      <c r="G762" s="142"/>
      <c r="H762" s="142"/>
      <c r="I762" s="142"/>
      <c r="J762" s="142"/>
      <c r="K762" s="142"/>
      <c r="L762" s="142"/>
      <c r="M762" s="142"/>
      <c r="N762" s="142"/>
    </row>
    <row r="763" spans="1:14" x14ac:dyDescent="0.25">
      <c r="A763" s="142"/>
      <c r="B763" s="142"/>
      <c r="C763" s="142"/>
      <c r="D763" s="142"/>
      <c r="E763" s="142"/>
      <c r="F763" s="142"/>
      <c r="G763" s="142"/>
      <c r="H763" s="142"/>
      <c r="I763" s="142"/>
      <c r="J763" s="142"/>
      <c r="K763" s="142"/>
      <c r="L763" s="142"/>
      <c r="M763" s="142"/>
      <c r="N763" s="142"/>
    </row>
    <row r="764" spans="1:14" x14ac:dyDescent="0.25">
      <c r="A764" s="142"/>
      <c r="B764" s="142"/>
      <c r="C764" s="142"/>
      <c r="D764" s="142"/>
      <c r="E764" s="142"/>
      <c r="F764" s="142"/>
      <c r="G764" s="142"/>
      <c r="H764" s="142"/>
      <c r="I764" s="142"/>
      <c r="J764" s="142"/>
      <c r="K764" s="142"/>
      <c r="L764" s="142"/>
      <c r="M764" s="142"/>
      <c r="N764" s="142"/>
    </row>
    <row r="765" spans="1:14" x14ac:dyDescent="0.25">
      <c r="A765" s="142"/>
      <c r="B765" s="142"/>
      <c r="C765" s="142"/>
      <c r="D765" s="142"/>
      <c r="E765" s="142"/>
      <c r="F765" s="142"/>
      <c r="G765" s="142"/>
      <c r="H765" s="142"/>
      <c r="I765" s="142"/>
      <c r="J765" s="142"/>
      <c r="K765" s="142"/>
      <c r="L765" s="142"/>
      <c r="M765" s="142"/>
      <c r="N765" s="142"/>
    </row>
    <row r="766" spans="1:14" x14ac:dyDescent="0.25">
      <c r="A766" s="142"/>
      <c r="B766" s="142"/>
      <c r="C766" s="142"/>
      <c r="D766" s="142"/>
      <c r="E766" s="142"/>
      <c r="F766" s="142"/>
      <c r="G766" s="142"/>
      <c r="H766" s="142"/>
      <c r="I766" s="142"/>
      <c r="J766" s="142"/>
      <c r="K766" s="142"/>
      <c r="L766" s="142"/>
      <c r="M766" s="142"/>
      <c r="N766" s="142"/>
    </row>
    <row r="767" spans="1:14" x14ac:dyDescent="0.25">
      <c r="A767" s="142"/>
      <c r="B767" s="142"/>
      <c r="C767" s="142"/>
      <c r="D767" s="142"/>
      <c r="E767" s="142"/>
      <c r="F767" s="142"/>
      <c r="G767" s="142"/>
      <c r="H767" s="142"/>
      <c r="I767" s="142"/>
      <c r="J767" s="142"/>
      <c r="K767" s="142"/>
      <c r="L767" s="142"/>
      <c r="M767" s="142"/>
      <c r="N767" s="142"/>
    </row>
    <row r="768" spans="1:14" x14ac:dyDescent="0.25">
      <c r="A768" s="142"/>
      <c r="B768" s="142"/>
      <c r="C768" s="142"/>
      <c r="D768" s="142"/>
      <c r="E768" s="142"/>
      <c r="F768" s="142"/>
      <c r="G768" s="142"/>
      <c r="H768" s="142"/>
      <c r="I768" s="142"/>
      <c r="J768" s="142"/>
      <c r="K768" s="142"/>
      <c r="L768" s="142"/>
      <c r="M768" s="142"/>
      <c r="N768" s="142"/>
    </row>
    <row r="769" spans="1:14" x14ac:dyDescent="0.25">
      <c r="A769" s="142"/>
      <c r="B769" s="142"/>
      <c r="C769" s="142"/>
      <c r="D769" s="142"/>
      <c r="E769" s="142"/>
      <c r="F769" s="142"/>
      <c r="G769" s="142"/>
      <c r="H769" s="142"/>
      <c r="I769" s="142"/>
      <c r="J769" s="142"/>
      <c r="K769" s="142"/>
      <c r="L769" s="142"/>
      <c r="M769" s="142"/>
      <c r="N769" s="142"/>
    </row>
    <row r="770" spans="1:14" x14ac:dyDescent="0.25">
      <c r="A770" s="142"/>
      <c r="B770" s="142"/>
      <c r="C770" s="142"/>
      <c r="D770" s="142"/>
      <c r="E770" s="142"/>
      <c r="F770" s="142"/>
      <c r="G770" s="142"/>
      <c r="H770" s="142"/>
      <c r="I770" s="142"/>
      <c r="J770" s="142"/>
      <c r="K770" s="142"/>
      <c r="L770" s="142"/>
      <c r="M770" s="142"/>
      <c r="N770" s="142"/>
    </row>
    <row r="771" spans="1:14" x14ac:dyDescent="0.25">
      <c r="A771" s="142"/>
      <c r="B771" s="142"/>
      <c r="C771" s="142"/>
      <c r="D771" s="142"/>
      <c r="E771" s="142"/>
      <c r="F771" s="142"/>
      <c r="G771" s="142"/>
      <c r="H771" s="142"/>
      <c r="I771" s="142"/>
      <c r="J771" s="142"/>
      <c r="K771" s="142"/>
      <c r="L771" s="142"/>
      <c r="M771" s="142"/>
      <c r="N771" s="142"/>
    </row>
    <row r="772" spans="1:14" x14ac:dyDescent="0.25">
      <c r="A772" s="142"/>
      <c r="B772" s="142"/>
      <c r="C772" s="142"/>
      <c r="D772" s="142"/>
      <c r="E772" s="142"/>
      <c r="F772" s="142"/>
      <c r="G772" s="142"/>
      <c r="H772" s="142"/>
      <c r="I772" s="142"/>
      <c r="J772" s="142"/>
      <c r="K772" s="142"/>
      <c r="L772" s="142"/>
      <c r="M772" s="142"/>
      <c r="N772" s="142"/>
    </row>
    <row r="773" spans="1:14" x14ac:dyDescent="0.25">
      <c r="A773" s="142"/>
      <c r="B773" s="142"/>
      <c r="C773" s="142"/>
      <c r="D773" s="142"/>
      <c r="E773" s="142"/>
      <c r="F773" s="142"/>
      <c r="G773" s="142"/>
      <c r="H773" s="142"/>
      <c r="I773" s="142"/>
      <c r="J773" s="142"/>
      <c r="K773" s="142"/>
      <c r="L773" s="142"/>
      <c r="M773" s="142"/>
      <c r="N773" s="142"/>
    </row>
    <row r="774" spans="1:14" x14ac:dyDescent="0.25">
      <c r="A774" s="142"/>
      <c r="B774" s="142"/>
      <c r="C774" s="142"/>
      <c r="D774" s="142"/>
      <c r="E774" s="142"/>
      <c r="F774" s="142"/>
      <c r="G774" s="142"/>
      <c r="H774" s="142"/>
      <c r="I774" s="142"/>
      <c r="J774" s="142"/>
      <c r="K774" s="142"/>
      <c r="L774" s="142"/>
      <c r="M774" s="142"/>
      <c r="N774" s="142"/>
    </row>
    <row r="775" spans="1:14" x14ac:dyDescent="0.25">
      <c r="A775" s="142"/>
      <c r="B775" s="142"/>
      <c r="C775" s="142"/>
      <c r="D775" s="142"/>
      <c r="E775" s="142"/>
      <c r="F775" s="142"/>
      <c r="G775" s="142"/>
      <c r="H775" s="142"/>
      <c r="I775" s="142"/>
      <c r="J775" s="142"/>
      <c r="K775" s="142"/>
      <c r="L775" s="142"/>
      <c r="M775" s="142"/>
      <c r="N775" s="142"/>
    </row>
    <row r="776" spans="1:14" x14ac:dyDescent="0.25">
      <c r="A776" s="142"/>
      <c r="B776" s="142"/>
      <c r="C776" s="142"/>
      <c r="D776" s="142"/>
      <c r="E776" s="142"/>
      <c r="F776" s="142"/>
      <c r="G776" s="142"/>
      <c r="H776" s="142"/>
      <c r="I776" s="142"/>
      <c r="J776" s="142"/>
      <c r="K776" s="142"/>
      <c r="L776" s="142"/>
      <c r="M776" s="142"/>
      <c r="N776" s="142"/>
    </row>
    <row r="777" spans="1:14" x14ac:dyDescent="0.25">
      <c r="A777" s="142"/>
      <c r="B777" s="142"/>
      <c r="C777" s="142"/>
      <c r="D777" s="142"/>
      <c r="E777" s="142"/>
      <c r="F777" s="142"/>
      <c r="G777" s="142"/>
      <c r="H777" s="142"/>
      <c r="I777" s="142"/>
      <c r="J777" s="142"/>
      <c r="K777" s="142"/>
      <c r="L777" s="142"/>
      <c r="M777" s="142"/>
      <c r="N777" s="142"/>
    </row>
    <row r="778" spans="1:14" x14ac:dyDescent="0.25">
      <c r="A778" s="142"/>
      <c r="B778" s="142"/>
      <c r="C778" s="142"/>
      <c r="D778" s="142"/>
      <c r="E778" s="142"/>
      <c r="F778" s="142"/>
      <c r="G778" s="142"/>
      <c r="H778" s="142"/>
      <c r="I778" s="142"/>
      <c r="J778" s="142"/>
      <c r="K778" s="142"/>
      <c r="L778" s="142"/>
      <c r="M778" s="142"/>
      <c r="N778" s="142"/>
    </row>
    <row r="779" spans="1:14" x14ac:dyDescent="0.25">
      <c r="A779" s="142"/>
      <c r="B779" s="142"/>
      <c r="C779" s="142"/>
      <c r="D779" s="142"/>
      <c r="E779" s="142"/>
      <c r="F779" s="142"/>
      <c r="G779" s="142"/>
      <c r="H779" s="142"/>
      <c r="I779" s="142"/>
      <c r="J779" s="142"/>
      <c r="K779" s="142"/>
      <c r="L779" s="142"/>
      <c r="M779" s="142"/>
      <c r="N779" s="142"/>
    </row>
    <row r="780" spans="1:14" x14ac:dyDescent="0.25">
      <c r="A780" s="142"/>
      <c r="B780" s="142"/>
      <c r="C780" s="142"/>
      <c r="D780" s="142"/>
      <c r="E780" s="142"/>
      <c r="F780" s="142"/>
      <c r="G780" s="142"/>
      <c r="H780" s="142"/>
      <c r="I780" s="142"/>
      <c r="J780" s="142"/>
      <c r="K780" s="142"/>
      <c r="L780" s="142"/>
      <c r="M780" s="142"/>
      <c r="N780" s="142"/>
    </row>
    <row r="781" spans="1:14" x14ac:dyDescent="0.25">
      <c r="A781" s="142"/>
      <c r="B781" s="142"/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</row>
    <row r="782" spans="1:14" x14ac:dyDescent="0.25">
      <c r="A782" s="142"/>
      <c r="B782" s="142"/>
      <c r="C782" s="142"/>
      <c r="D782" s="142"/>
      <c r="E782" s="142"/>
      <c r="F782" s="142"/>
      <c r="G782" s="142"/>
      <c r="H782" s="142"/>
      <c r="I782" s="142"/>
      <c r="J782" s="142"/>
      <c r="K782" s="142"/>
      <c r="L782" s="142"/>
      <c r="M782" s="142"/>
      <c r="N782" s="142"/>
    </row>
    <row r="783" spans="1:14" x14ac:dyDescent="0.25">
      <c r="A783" s="142"/>
      <c r="B783" s="142"/>
      <c r="C783" s="142"/>
      <c r="D783" s="142"/>
      <c r="E783" s="142"/>
      <c r="F783" s="142"/>
      <c r="G783" s="142"/>
      <c r="H783" s="142"/>
      <c r="I783" s="142"/>
      <c r="J783" s="142"/>
      <c r="K783" s="142"/>
      <c r="L783" s="142"/>
      <c r="M783" s="142"/>
      <c r="N783" s="142"/>
    </row>
    <row r="784" spans="1:14" x14ac:dyDescent="0.25">
      <c r="A784" s="142"/>
      <c r="B784" s="142"/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</row>
    <row r="785" spans="1:14" x14ac:dyDescent="0.25">
      <c r="A785" s="142"/>
      <c r="B785" s="142"/>
      <c r="C785" s="142"/>
      <c r="D785" s="142"/>
      <c r="E785" s="142"/>
      <c r="F785" s="142"/>
      <c r="G785" s="142"/>
      <c r="H785" s="142"/>
      <c r="I785" s="142"/>
      <c r="J785" s="142"/>
      <c r="K785" s="142"/>
      <c r="L785" s="142"/>
      <c r="M785" s="142"/>
      <c r="N785" s="142"/>
    </row>
    <row r="786" spans="1:14" x14ac:dyDescent="0.25">
      <c r="A786" s="142"/>
      <c r="B786" s="142"/>
      <c r="C786" s="142"/>
      <c r="D786" s="142"/>
      <c r="E786" s="142"/>
      <c r="F786" s="142"/>
      <c r="G786" s="142"/>
      <c r="H786" s="142"/>
      <c r="I786" s="142"/>
      <c r="J786" s="142"/>
      <c r="K786" s="142"/>
      <c r="L786" s="142"/>
      <c r="M786" s="142"/>
      <c r="N786" s="142"/>
    </row>
    <row r="787" spans="1:14" x14ac:dyDescent="0.25">
      <c r="A787" s="142"/>
      <c r="B787" s="142"/>
      <c r="C787" s="142"/>
      <c r="D787" s="142"/>
      <c r="E787" s="142"/>
      <c r="F787" s="142"/>
      <c r="G787" s="142"/>
      <c r="H787" s="142"/>
      <c r="I787" s="142"/>
      <c r="J787" s="142"/>
      <c r="K787" s="142"/>
      <c r="L787" s="142"/>
      <c r="M787" s="142"/>
      <c r="N787" s="142"/>
    </row>
    <row r="788" spans="1:14" x14ac:dyDescent="0.25">
      <c r="A788" s="142"/>
      <c r="B788" s="142"/>
      <c r="C788" s="142"/>
      <c r="D788" s="142"/>
      <c r="E788" s="142"/>
      <c r="F788" s="142"/>
      <c r="G788" s="142"/>
      <c r="H788" s="142"/>
      <c r="I788" s="142"/>
      <c r="J788" s="142"/>
      <c r="K788" s="142"/>
      <c r="L788" s="142"/>
      <c r="M788" s="142"/>
      <c r="N788" s="142"/>
    </row>
    <row r="789" spans="1:14" x14ac:dyDescent="0.25">
      <c r="A789" s="142"/>
      <c r="B789" s="142"/>
      <c r="C789" s="142"/>
      <c r="D789" s="142"/>
      <c r="E789" s="142"/>
      <c r="F789" s="142"/>
      <c r="G789" s="142"/>
      <c r="H789" s="142"/>
      <c r="I789" s="142"/>
      <c r="J789" s="142"/>
      <c r="K789" s="142"/>
      <c r="L789" s="142"/>
      <c r="M789" s="142"/>
      <c r="N789" s="142"/>
    </row>
    <row r="790" spans="1:14" x14ac:dyDescent="0.25">
      <c r="A790" s="142"/>
      <c r="B790" s="142"/>
      <c r="C790" s="142"/>
      <c r="D790" s="142"/>
      <c r="E790" s="142"/>
      <c r="F790" s="142"/>
      <c r="G790" s="142"/>
      <c r="H790" s="142"/>
      <c r="I790" s="142"/>
      <c r="J790" s="142"/>
      <c r="K790" s="142"/>
      <c r="L790" s="142"/>
      <c r="M790" s="142"/>
      <c r="N790" s="142"/>
    </row>
    <row r="791" spans="1:14" x14ac:dyDescent="0.25">
      <c r="A791" s="142"/>
      <c r="B791" s="142"/>
      <c r="C791" s="142"/>
      <c r="D791" s="142"/>
      <c r="E791" s="142"/>
      <c r="F791" s="142"/>
      <c r="G791" s="142"/>
      <c r="H791" s="142"/>
      <c r="I791" s="142"/>
      <c r="J791" s="142"/>
      <c r="K791" s="142"/>
      <c r="L791" s="142"/>
      <c r="M791" s="142"/>
      <c r="N791" s="142"/>
    </row>
    <row r="792" spans="1:14" x14ac:dyDescent="0.25">
      <c r="A792" s="142"/>
      <c r="B792" s="142"/>
      <c r="C792" s="142"/>
      <c r="D792" s="142"/>
      <c r="E792" s="142"/>
      <c r="F792" s="142"/>
      <c r="G792" s="142"/>
      <c r="H792" s="142"/>
      <c r="I792" s="142"/>
      <c r="J792" s="142"/>
      <c r="K792" s="142"/>
      <c r="L792" s="142"/>
      <c r="M792" s="142"/>
      <c r="N792" s="142"/>
    </row>
    <row r="793" spans="1:14" x14ac:dyDescent="0.25">
      <c r="A793" s="142"/>
      <c r="B793" s="142"/>
      <c r="C793" s="142"/>
      <c r="D793" s="142"/>
      <c r="E793" s="142"/>
      <c r="F793" s="142"/>
      <c r="G793" s="142"/>
      <c r="H793" s="142"/>
      <c r="I793" s="142"/>
      <c r="J793" s="142"/>
      <c r="K793" s="142"/>
      <c r="L793" s="142"/>
      <c r="M793" s="142"/>
      <c r="N793" s="142"/>
    </row>
    <row r="794" spans="1:14" x14ac:dyDescent="0.25">
      <c r="A794" s="142"/>
      <c r="B794" s="142"/>
      <c r="C794" s="142"/>
      <c r="D794" s="142"/>
      <c r="E794" s="142"/>
      <c r="F794" s="142"/>
      <c r="G794" s="142"/>
      <c r="H794" s="142"/>
      <c r="I794" s="142"/>
      <c r="J794" s="142"/>
      <c r="K794" s="142"/>
      <c r="L794" s="142"/>
      <c r="M794" s="142"/>
      <c r="N794" s="142"/>
    </row>
    <row r="795" spans="1:14" x14ac:dyDescent="0.25">
      <c r="A795" s="142"/>
      <c r="B795" s="142"/>
      <c r="C795" s="142"/>
      <c r="D795" s="142"/>
      <c r="E795" s="142"/>
      <c r="F795" s="142"/>
      <c r="G795" s="142"/>
      <c r="H795" s="142"/>
      <c r="I795" s="142"/>
      <c r="J795" s="142"/>
      <c r="K795" s="142"/>
      <c r="L795" s="142"/>
      <c r="M795" s="142"/>
      <c r="N795" s="142"/>
    </row>
    <row r="796" spans="1:14" x14ac:dyDescent="0.25">
      <c r="A796" s="142"/>
      <c r="B796" s="142"/>
      <c r="C796" s="142"/>
      <c r="D796" s="142"/>
      <c r="E796" s="142"/>
      <c r="F796" s="142"/>
      <c r="G796" s="142"/>
      <c r="H796" s="142"/>
      <c r="I796" s="142"/>
      <c r="J796" s="142"/>
      <c r="K796" s="142"/>
      <c r="L796" s="142"/>
      <c r="M796" s="142"/>
      <c r="N796" s="142"/>
    </row>
    <row r="797" spans="1:14" x14ac:dyDescent="0.25">
      <c r="A797" s="142"/>
      <c r="B797" s="142"/>
      <c r="C797" s="142"/>
      <c r="D797" s="142"/>
      <c r="E797" s="142"/>
      <c r="F797" s="142"/>
      <c r="G797" s="142"/>
      <c r="H797" s="142"/>
      <c r="I797" s="142"/>
      <c r="J797" s="142"/>
      <c r="K797" s="142"/>
      <c r="L797" s="142"/>
      <c r="M797" s="142"/>
      <c r="N797" s="142"/>
    </row>
    <row r="798" spans="1:14" x14ac:dyDescent="0.25">
      <c r="A798" s="142"/>
      <c r="B798" s="142"/>
      <c r="C798" s="142"/>
      <c r="D798" s="142"/>
      <c r="E798" s="142"/>
      <c r="F798" s="142"/>
      <c r="G798" s="142"/>
      <c r="H798" s="142"/>
      <c r="I798" s="142"/>
      <c r="J798" s="142"/>
      <c r="K798" s="142"/>
      <c r="L798" s="142"/>
      <c r="M798" s="142"/>
      <c r="N798" s="142"/>
    </row>
    <row r="799" spans="1:14" x14ac:dyDescent="0.25">
      <c r="A799" s="142"/>
      <c r="B799" s="142"/>
      <c r="C799" s="142"/>
      <c r="D799" s="142"/>
      <c r="E799" s="142"/>
      <c r="F799" s="142"/>
      <c r="G799" s="142"/>
      <c r="H799" s="142"/>
      <c r="I799" s="142"/>
      <c r="J799" s="142"/>
      <c r="K799" s="142"/>
      <c r="L799" s="142"/>
      <c r="M799" s="142"/>
      <c r="N799" s="142"/>
    </row>
    <row r="800" spans="1:14" x14ac:dyDescent="0.25">
      <c r="A800" s="142"/>
      <c r="B800" s="142"/>
      <c r="C800" s="142"/>
      <c r="D800" s="142"/>
      <c r="E800" s="142"/>
      <c r="F800" s="142"/>
      <c r="G800" s="142"/>
      <c r="H800" s="142"/>
      <c r="I800" s="142"/>
      <c r="J800" s="142"/>
      <c r="K800" s="142"/>
      <c r="L800" s="142"/>
      <c r="M800" s="142"/>
      <c r="N800" s="142"/>
    </row>
    <row r="801" spans="1:14" x14ac:dyDescent="0.25">
      <c r="A801" s="142"/>
      <c r="B801" s="142"/>
      <c r="C801" s="142"/>
      <c r="D801" s="142"/>
      <c r="E801" s="142"/>
      <c r="F801" s="142"/>
      <c r="G801" s="142"/>
      <c r="H801" s="142"/>
      <c r="I801" s="142"/>
      <c r="J801" s="142"/>
      <c r="K801" s="142"/>
      <c r="L801" s="142"/>
      <c r="M801" s="142"/>
      <c r="N801" s="142"/>
    </row>
    <row r="802" spans="1:14" x14ac:dyDescent="0.25">
      <c r="A802" s="142"/>
      <c r="B802" s="142"/>
      <c r="C802" s="142"/>
      <c r="D802" s="142"/>
      <c r="E802" s="142"/>
      <c r="F802" s="142"/>
      <c r="G802" s="142"/>
      <c r="H802" s="142"/>
      <c r="I802" s="142"/>
      <c r="J802" s="142"/>
      <c r="K802" s="142"/>
      <c r="L802" s="142"/>
      <c r="M802" s="142"/>
      <c r="N802" s="142"/>
    </row>
    <row r="803" spans="1:14" x14ac:dyDescent="0.25">
      <c r="A803" s="142"/>
      <c r="B803" s="142"/>
      <c r="C803" s="142"/>
      <c r="D803" s="142"/>
      <c r="E803" s="142"/>
      <c r="F803" s="142"/>
      <c r="G803" s="142"/>
      <c r="H803" s="142"/>
      <c r="I803" s="142"/>
      <c r="J803" s="142"/>
      <c r="K803" s="142"/>
      <c r="L803" s="142"/>
      <c r="M803" s="142"/>
      <c r="N803" s="142"/>
    </row>
    <row r="804" spans="1:14" x14ac:dyDescent="0.25">
      <c r="A804" s="142"/>
      <c r="B804" s="142"/>
      <c r="C804" s="142"/>
      <c r="D804" s="142"/>
      <c r="E804" s="142"/>
      <c r="F804" s="142"/>
      <c r="G804" s="142"/>
      <c r="H804" s="142"/>
      <c r="I804" s="142"/>
      <c r="J804" s="142"/>
      <c r="K804" s="142"/>
      <c r="L804" s="142"/>
      <c r="M804" s="142"/>
      <c r="N804" s="142"/>
    </row>
    <row r="805" spans="1:14" x14ac:dyDescent="0.25">
      <c r="A805" s="142"/>
      <c r="B805" s="142"/>
      <c r="C805" s="142"/>
      <c r="D805" s="142"/>
      <c r="E805" s="142"/>
      <c r="F805" s="142"/>
      <c r="G805" s="142"/>
      <c r="H805" s="142"/>
      <c r="I805" s="142"/>
      <c r="J805" s="142"/>
      <c r="K805" s="142"/>
      <c r="L805" s="142"/>
      <c r="M805" s="142"/>
      <c r="N805" s="142"/>
    </row>
    <row r="806" spans="1:14" x14ac:dyDescent="0.25">
      <c r="A806" s="142"/>
      <c r="B806" s="142"/>
      <c r="C806" s="142"/>
      <c r="D806" s="142"/>
      <c r="E806" s="142"/>
      <c r="F806" s="142"/>
      <c r="G806" s="142"/>
      <c r="H806" s="142"/>
      <c r="I806" s="142"/>
      <c r="J806" s="142"/>
      <c r="K806" s="142"/>
      <c r="L806" s="142"/>
      <c r="M806" s="142"/>
      <c r="N806" s="142"/>
    </row>
    <row r="807" spans="1:14" x14ac:dyDescent="0.25">
      <c r="A807" s="142"/>
      <c r="B807" s="142"/>
      <c r="C807" s="142"/>
      <c r="D807" s="142"/>
      <c r="E807" s="142"/>
      <c r="F807" s="142"/>
      <c r="G807" s="142"/>
      <c r="H807" s="142"/>
      <c r="I807" s="142"/>
      <c r="J807" s="142"/>
      <c r="K807" s="142"/>
      <c r="L807" s="142"/>
      <c r="M807" s="142"/>
      <c r="N807" s="142"/>
    </row>
    <row r="808" spans="1:14" x14ac:dyDescent="0.25">
      <c r="A808" s="142"/>
      <c r="B808" s="142"/>
      <c r="C808" s="142"/>
      <c r="D808" s="142"/>
      <c r="E808" s="142"/>
      <c r="F808" s="142"/>
      <c r="G808" s="142"/>
      <c r="H808" s="142"/>
      <c r="I808" s="142"/>
      <c r="J808" s="142"/>
      <c r="K808" s="142"/>
      <c r="L808" s="142"/>
      <c r="M808" s="142"/>
      <c r="N808" s="142"/>
    </row>
    <row r="809" spans="1:14" x14ac:dyDescent="0.25">
      <c r="A809" s="142"/>
      <c r="B809" s="142"/>
      <c r="C809" s="142"/>
      <c r="D809" s="142"/>
      <c r="E809" s="142"/>
      <c r="F809" s="142"/>
      <c r="G809" s="142"/>
      <c r="H809" s="142"/>
      <c r="I809" s="142"/>
      <c r="J809" s="142"/>
      <c r="K809" s="142"/>
      <c r="L809" s="142"/>
      <c r="M809" s="142"/>
      <c r="N809" s="142"/>
    </row>
    <row r="810" spans="1:14" x14ac:dyDescent="0.25">
      <c r="A810" s="142"/>
      <c r="B810" s="142"/>
      <c r="C810" s="142"/>
      <c r="D810" s="142"/>
      <c r="E810" s="142"/>
      <c r="F810" s="142"/>
      <c r="G810" s="142"/>
      <c r="H810" s="142"/>
      <c r="I810" s="142"/>
      <c r="J810" s="142"/>
      <c r="K810" s="142"/>
      <c r="L810" s="142"/>
      <c r="M810" s="142"/>
      <c r="N810" s="142"/>
    </row>
    <row r="811" spans="1:14" x14ac:dyDescent="0.25">
      <c r="A811" s="142"/>
      <c r="B811" s="142"/>
      <c r="C811" s="142"/>
      <c r="D811" s="142"/>
      <c r="E811" s="142"/>
      <c r="F811" s="142"/>
      <c r="G811" s="142"/>
      <c r="H811" s="142"/>
      <c r="I811" s="142"/>
      <c r="J811" s="142"/>
      <c r="K811" s="142"/>
      <c r="L811" s="142"/>
      <c r="M811" s="142"/>
      <c r="N811" s="142"/>
    </row>
    <row r="812" spans="1:14" x14ac:dyDescent="0.25">
      <c r="A812" s="142"/>
      <c r="B812" s="142"/>
      <c r="C812" s="142"/>
      <c r="D812" s="142"/>
      <c r="E812" s="142"/>
      <c r="F812" s="142"/>
      <c r="G812" s="142"/>
      <c r="H812" s="142"/>
      <c r="I812" s="142"/>
      <c r="J812" s="142"/>
      <c r="K812" s="142"/>
      <c r="L812" s="142"/>
      <c r="M812" s="142"/>
      <c r="N812" s="142"/>
    </row>
    <row r="813" spans="1:14" x14ac:dyDescent="0.25">
      <c r="A813" s="142"/>
      <c r="B813" s="142"/>
      <c r="C813" s="142"/>
      <c r="D813" s="142"/>
      <c r="E813" s="142"/>
      <c r="F813" s="142"/>
      <c r="G813" s="142"/>
      <c r="H813" s="142"/>
      <c r="I813" s="142"/>
      <c r="J813" s="142"/>
      <c r="K813" s="142"/>
      <c r="L813" s="142"/>
      <c r="M813" s="142"/>
      <c r="N813" s="142"/>
    </row>
    <row r="814" spans="1:14" x14ac:dyDescent="0.25">
      <c r="A814" s="142"/>
      <c r="B814" s="142"/>
      <c r="C814" s="142"/>
      <c r="D814" s="142"/>
      <c r="E814" s="142"/>
      <c r="F814" s="142"/>
      <c r="G814" s="142"/>
      <c r="H814" s="142"/>
      <c r="I814" s="142"/>
      <c r="J814" s="142"/>
      <c r="K814" s="142"/>
      <c r="L814" s="142"/>
      <c r="M814" s="142"/>
      <c r="N814" s="142"/>
    </row>
    <row r="815" spans="1:14" x14ac:dyDescent="0.25">
      <c r="A815" s="142"/>
      <c r="B815" s="142"/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</row>
    <row r="816" spans="1:14" x14ac:dyDescent="0.25">
      <c r="A816" s="142"/>
      <c r="B816" s="142"/>
      <c r="C816" s="142"/>
      <c r="D816" s="142"/>
      <c r="E816" s="142"/>
      <c r="F816" s="142"/>
      <c r="G816" s="142"/>
      <c r="H816" s="142"/>
      <c r="I816" s="142"/>
      <c r="J816" s="142"/>
      <c r="K816" s="142"/>
      <c r="L816" s="142"/>
      <c r="M816" s="142"/>
      <c r="N816" s="142"/>
    </row>
    <row r="817" spans="1:14" x14ac:dyDescent="0.25">
      <c r="A817" s="142"/>
      <c r="B817" s="142"/>
      <c r="C817" s="142"/>
      <c r="D817" s="142"/>
      <c r="E817" s="142"/>
      <c r="F817" s="142"/>
      <c r="G817" s="142"/>
      <c r="H817" s="142"/>
      <c r="I817" s="142"/>
      <c r="J817" s="142"/>
      <c r="K817" s="142"/>
      <c r="L817" s="142"/>
      <c r="M817" s="142"/>
      <c r="N817" s="142"/>
    </row>
    <row r="818" spans="1:14" x14ac:dyDescent="0.25">
      <c r="A818" s="142"/>
      <c r="B818" s="142"/>
      <c r="C818" s="142"/>
      <c r="D818" s="142"/>
      <c r="E818" s="142"/>
      <c r="F818" s="142"/>
      <c r="G818" s="142"/>
      <c r="H818" s="142"/>
      <c r="I818" s="142"/>
      <c r="J818" s="142"/>
      <c r="K818" s="142"/>
      <c r="L818" s="142"/>
      <c r="M818" s="142"/>
      <c r="N818" s="142"/>
    </row>
    <row r="819" spans="1:14" x14ac:dyDescent="0.25">
      <c r="A819" s="142"/>
      <c r="B819" s="142"/>
      <c r="C819" s="142"/>
      <c r="D819" s="142"/>
      <c r="E819" s="142"/>
      <c r="F819" s="142"/>
      <c r="G819" s="142"/>
      <c r="H819" s="142"/>
      <c r="I819" s="142"/>
      <c r="J819" s="142"/>
      <c r="K819" s="142"/>
      <c r="L819" s="142"/>
      <c r="M819" s="142"/>
      <c r="N819" s="142"/>
    </row>
    <row r="820" spans="1:14" x14ac:dyDescent="0.25">
      <c r="A820" s="142"/>
      <c r="B820" s="142"/>
      <c r="C820" s="142"/>
      <c r="D820" s="142"/>
      <c r="E820" s="142"/>
      <c r="F820" s="142"/>
      <c r="G820" s="142"/>
      <c r="H820" s="142"/>
      <c r="I820" s="142"/>
      <c r="J820" s="142"/>
      <c r="K820" s="142"/>
      <c r="L820" s="142"/>
      <c r="M820" s="142"/>
      <c r="N820" s="142"/>
    </row>
    <row r="821" spans="1:14" x14ac:dyDescent="0.25">
      <c r="A821" s="142"/>
      <c r="B821" s="142"/>
      <c r="C821" s="142"/>
      <c r="D821" s="142"/>
      <c r="E821" s="142"/>
      <c r="F821" s="142"/>
      <c r="G821" s="142"/>
      <c r="H821" s="142"/>
      <c r="I821" s="142"/>
      <c r="J821" s="142"/>
      <c r="K821" s="142"/>
      <c r="L821" s="142"/>
      <c r="M821" s="142"/>
      <c r="N821" s="142"/>
    </row>
    <row r="822" spans="1:14" x14ac:dyDescent="0.25">
      <c r="A822" s="142"/>
      <c r="B822" s="142"/>
      <c r="C822" s="142"/>
      <c r="D822" s="142"/>
      <c r="E822" s="142"/>
      <c r="F822" s="142"/>
      <c r="G822" s="142"/>
      <c r="H822" s="142"/>
      <c r="I822" s="142"/>
      <c r="J822" s="142"/>
      <c r="K822" s="142"/>
      <c r="L822" s="142"/>
      <c r="M822" s="142"/>
      <c r="N822" s="142"/>
    </row>
    <row r="823" spans="1:14" x14ac:dyDescent="0.25">
      <c r="A823" s="142"/>
      <c r="B823" s="142"/>
      <c r="C823" s="142"/>
      <c r="D823" s="142"/>
      <c r="E823" s="142"/>
      <c r="F823" s="142"/>
      <c r="G823" s="142"/>
      <c r="H823" s="142"/>
      <c r="I823" s="142"/>
      <c r="J823" s="142"/>
      <c r="K823" s="142"/>
      <c r="L823" s="142"/>
      <c r="M823" s="142"/>
      <c r="N823" s="142"/>
    </row>
    <row r="824" spans="1:14" x14ac:dyDescent="0.25">
      <c r="A824" s="142"/>
      <c r="B824" s="142"/>
      <c r="C824" s="142"/>
      <c r="D824" s="142"/>
      <c r="E824" s="142"/>
      <c r="F824" s="142"/>
      <c r="G824" s="142"/>
      <c r="H824" s="142"/>
      <c r="I824" s="142"/>
      <c r="J824" s="142"/>
      <c r="K824" s="142"/>
      <c r="L824" s="142"/>
      <c r="M824" s="142"/>
      <c r="N824" s="142"/>
    </row>
    <row r="825" spans="1:14" x14ac:dyDescent="0.25">
      <c r="A825" s="142"/>
      <c r="B825" s="142"/>
      <c r="C825" s="142"/>
      <c r="D825" s="142"/>
      <c r="E825" s="142"/>
      <c r="F825" s="142"/>
      <c r="G825" s="142"/>
      <c r="H825" s="142"/>
      <c r="I825" s="142"/>
      <c r="J825" s="142"/>
      <c r="K825" s="142"/>
      <c r="L825" s="142"/>
      <c r="M825" s="142"/>
      <c r="N825" s="142"/>
    </row>
    <row r="826" spans="1:14" x14ac:dyDescent="0.25">
      <c r="A826" s="142"/>
      <c r="B826" s="142"/>
      <c r="C826" s="142"/>
      <c r="D826" s="142"/>
      <c r="E826" s="142"/>
      <c r="F826" s="142"/>
      <c r="G826" s="142"/>
      <c r="H826" s="142"/>
      <c r="I826" s="142"/>
      <c r="J826" s="142"/>
      <c r="K826" s="142"/>
      <c r="L826" s="142"/>
      <c r="M826" s="142"/>
      <c r="N826" s="142"/>
    </row>
    <row r="827" spans="1:14" x14ac:dyDescent="0.25">
      <c r="A827" s="142"/>
      <c r="B827" s="142"/>
      <c r="C827" s="142"/>
      <c r="D827" s="142"/>
      <c r="E827" s="142"/>
      <c r="F827" s="142"/>
      <c r="G827" s="142"/>
      <c r="H827" s="142"/>
      <c r="I827" s="142"/>
      <c r="J827" s="142"/>
      <c r="K827" s="142"/>
      <c r="L827" s="142"/>
      <c r="M827" s="142"/>
      <c r="N827" s="142"/>
    </row>
    <row r="828" spans="1:14" x14ac:dyDescent="0.25">
      <c r="A828" s="142"/>
      <c r="B828" s="142"/>
      <c r="C828" s="142"/>
      <c r="D828" s="142"/>
      <c r="E828" s="142"/>
      <c r="F828" s="142"/>
      <c r="G828" s="142"/>
      <c r="H828" s="142"/>
      <c r="I828" s="142"/>
      <c r="J828" s="142"/>
      <c r="K828" s="142"/>
      <c r="L828" s="142"/>
      <c r="M828" s="142"/>
      <c r="N828" s="142"/>
    </row>
    <row r="829" spans="1:14" x14ac:dyDescent="0.25">
      <c r="A829" s="142"/>
      <c r="B829" s="142"/>
      <c r="C829" s="142"/>
      <c r="D829" s="142"/>
      <c r="E829" s="142"/>
      <c r="F829" s="142"/>
      <c r="G829" s="142"/>
      <c r="H829" s="142"/>
      <c r="I829" s="142"/>
      <c r="J829" s="142"/>
      <c r="K829" s="142"/>
      <c r="L829" s="142"/>
      <c r="M829" s="142"/>
      <c r="N829" s="142"/>
    </row>
    <row r="830" spans="1:14" x14ac:dyDescent="0.25">
      <c r="A830" s="142"/>
      <c r="B830" s="142"/>
      <c r="C830" s="142"/>
      <c r="D830" s="142"/>
      <c r="E830" s="142"/>
      <c r="F830" s="142"/>
      <c r="G830" s="142"/>
      <c r="H830" s="142"/>
      <c r="I830" s="142"/>
      <c r="J830" s="142"/>
      <c r="K830" s="142"/>
      <c r="L830" s="142"/>
      <c r="M830" s="142"/>
      <c r="N830" s="142"/>
    </row>
    <row r="831" spans="1:14" x14ac:dyDescent="0.25">
      <c r="A831" s="142"/>
      <c r="B831" s="142"/>
      <c r="C831" s="142"/>
      <c r="D831" s="142"/>
      <c r="E831" s="142"/>
      <c r="F831" s="142"/>
      <c r="G831" s="142"/>
      <c r="H831" s="142"/>
      <c r="I831" s="142"/>
      <c r="J831" s="142"/>
      <c r="K831" s="142"/>
      <c r="L831" s="142"/>
      <c r="M831" s="142"/>
      <c r="N831" s="142"/>
    </row>
    <row r="832" spans="1:14" x14ac:dyDescent="0.25">
      <c r="A832" s="142"/>
      <c r="B832" s="142"/>
      <c r="C832" s="142"/>
      <c r="D832" s="142"/>
      <c r="E832" s="142"/>
      <c r="F832" s="142"/>
      <c r="G832" s="142"/>
      <c r="H832" s="142"/>
      <c r="I832" s="142"/>
      <c r="J832" s="142"/>
      <c r="K832" s="142"/>
      <c r="L832" s="142"/>
      <c r="M832" s="142"/>
      <c r="N832" s="142"/>
    </row>
    <row r="833" spans="1:14" x14ac:dyDescent="0.25">
      <c r="A833" s="142"/>
      <c r="B833" s="142"/>
      <c r="C833" s="142"/>
      <c r="D833" s="142"/>
      <c r="E833" s="142"/>
      <c r="F833" s="142"/>
      <c r="G833" s="142"/>
      <c r="H833" s="142"/>
      <c r="I833" s="142"/>
      <c r="J833" s="142"/>
      <c r="K833" s="142"/>
      <c r="L833" s="142"/>
      <c r="M833" s="142"/>
      <c r="N833" s="142"/>
    </row>
    <row r="834" spans="1:14" x14ac:dyDescent="0.25">
      <c r="A834" s="142"/>
      <c r="B834" s="142"/>
      <c r="C834" s="142"/>
      <c r="D834" s="142"/>
      <c r="E834" s="142"/>
      <c r="F834" s="142"/>
      <c r="G834" s="142"/>
      <c r="H834" s="142"/>
      <c r="I834" s="142"/>
      <c r="J834" s="142"/>
      <c r="K834" s="142"/>
      <c r="L834" s="142"/>
      <c r="M834" s="142"/>
      <c r="N834" s="142"/>
    </row>
    <row r="835" spans="1:14" x14ac:dyDescent="0.25">
      <c r="A835" s="142"/>
      <c r="B835" s="142"/>
      <c r="C835" s="142"/>
      <c r="D835" s="142"/>
      <c r="E835" s="142"/>
      <c r="F835" s="142"/>
      <c r="G835" s="142"/>
      <c r="H835" s="142"/>
      <c r="I835" s="142"/>
      <c r="J835" s="142"/>
      <c r="K835" s="142"/>
      <c r="L835" s="142"/>
      <c r="M835" s="142"/>
      <c r="N835" s="142"/>
    </row>
    <row r="836" spans="1:14" x14ac:dyDescent="0.25">
      <c r="A836" s="142"/>
      <c r="B836" s="142"/>
      <c r="C836" s="142"/>
      <c r="D836" s="142"/>
      <c r="E836" s="142"/>
      <c r="F836" s="142"/>
      <c r="G836" s="142"/>
      <c r="H836" s="142"/>
      <c r="I836" s="142"/>
      <c r="J836" s="142"/>
      <c r="K836" s="142"/>
      <c r="L836" s="142"/>
      <c r="M836" s="142"/>
      <c r="N836" s="142"/>
    </row>
    <row r="837" spans="1:14" x14ac:dyDescent="0.25">
      <c r="A837" s="142"/>
      <c r="B837" s="142"/>
      <c r="C837" s="142"/>
      <c r="D837" s="142"/>
      <c r="E837" s="142"/>
      <c r="F837" s="142"/>
      <c r="G837" s="142"/>
      <c r="H837" s="142"/>
      <c r="I837" s="142"/>
      <c r="J837" s="142"/>
      <c r="K837" s="142"/>
      <c r="L837" s="142"/>
      <c r="M837" s="142"/>
      <c r="N837" s="142"/>
    </row>
    <row r="838" spans="1:14" x14ac:dyDescent="0.25">
      <c r="A838" s="142"/>
      <c r="B838" s="142"/>
      <c r="C838" s="142"/>
      <c r="D838" s="142"/>
      <c r="E838" s="142"/>
      <c r="F838" s="142"/>
      <c r="G838" s="142"/>
      <c r="H838" s="142"/>
      <c r="I838" s="142"/>
      <c r="J838" s="142"/>
      <c r="K838" s="142"/>
      <c r="L838" s="142"/>
      <c r="M838" s="142"/>
      <c r="N838" s="142"/>
    </row>
    <row r="839" spans="1:14" x14ac:dyDescent="0.25">
      <c r="A839" s="142"/>
      <c r="B839" s="142"/>
      <c r="C839" s="142"/>
      <c r="D839" s="142"/>
      <c r="E839" s="142"/>
      <c r="F839" s="142"/>
      <c r="G839" s="142"/>
      <c r="H839" s="142"/>
      <c r="I839" s="142"/>
      <c r="J839" s="142"/>
      <c r="K839" s="142"/>
      <c r="L839" s="142"/>
      <c r="M839" s="142"/>
      <c r="N839" s="142"/>
    </row>
    <row r="840" spans="1:14" x14ac:dyDescent="0.25">
      <c r="A840" s="142"/>
      <c r="B840" s="142"/>
      <c r="C840" s="142"/>
      <c r="D840" s="142"/>
      <c r="E840" s="142"/>
      <c r="F840" s="142"/>
      <c r="G840" s="142"/>
      <c r="H840" s="142"/>
      <c r="I840" s="142"/>
      <c r="J840" s="142"/>
      <c r="K840" s="142"/>
      <c r="L840" s="142"/>
      <c r="M840" s="142"/>
      <c r="N840" s="142"/>
    </row>
    <row r="841" spans="1:14" x14ac:dyDescent="0.25">
      <c r="A841" s="142"/>
      <c r="B841" s="142"/>
      <c r="C841" s="142"/>
      <c r="D841" s="142"/>
      <c r="E841" s="142"/>
      <c r="F841" s="142"/>
      <c r="G841" s="142"/>
      <c r="H841" s="142"/>
      <c r="I841" s="142"/>
      <c r="J841" s="142"/>
      <c r="K841" s="142"/>
      <c r="L841" s="142"/>
      <c r="M841" s="142"/>
      <c r="N841" s="142"/>
    </row>
    <row r="842" spans="1:14" x14ac:dyDescent="0.25">
      <c r="A842" s="142"/>
      <c r="B842" s="142"/>
      <c r="C842" s="142"/>
      <c r="D842" s="142"/>
      <c r="E842" s="142"/>
      <c r="F842" s="142"/>
      <c r="G842" s="142"/>
      <c r="H842" s="142"/>
      <c r="I842" s="142"/>
      <c r="J842" s="142"/>
      <c r="K842" s="142"/>
      <c r="L842" s="142"/>
      <c r="M842" s="142"/>
      <c r="N842" s="142"/>
    </row>
    <row r="843" spans="1:14" x14ac:dyDescent="0.25">
      <c r="A843" s="142"/>
      <c r="B843" s="142"/>
      <c r="C843" s="142"/>
      <c r="D843" s="142"/>
      <c r="E843" s="142"/>
      <c r="F843" s="142"/>
      <c r="G843" s="142"/>
      <c r="H843" s="142"/>
      <c r="I843" s="142"/>
      <c r="J843" s="142"/>
      <c r="K843" s="142"/>
      <c r="L843" s="142"/>
      <c r="M843" s="142"/>
      <c r="N843" s="142"/>
    </row>
    <row r="844" spans="1:14" x14ac:dyDescent="0.25">
      <c r="A844" s="142"/>
      <c r="B844" s="142"/>
      <c r="C844" s="142"/>
      <c r="D844" s="142"/>
      <c r="E844" s="142"/>
      <c r="F844" s="142"/>
      <c r="G844" s="142"/>
      <c r="H844" s="142"/>
      <c r="I844" s="142"/>
      <c r="J844" s="142"/>
      <c r="K844" s="142"/>
      <c r="L844" s="142"/>
      <c r="M844" s="142"/>
      <c r="N844" s="142"/>
    </row>
    <row r="845" spans="1:14" x14ac:dyDescent="0.25">
      <c r="A845" s="142"/>
      <c r="B845" s="142"/>
      <c r="C845" s="142"/>
      <c r="D845" s="142"/>
      <c r="E845" s="142"/>
      <c r="F845" s="142"/>
      <c r="G845" s="142"/>
      <c r="H845" s="142"/>
      <c r="I845" s="142"/>
      <c r="J845" s="142"/>
      <c r="K845" s="142"/>
      <c r="L845" s="142"/>
      <c r="M845" s="142"/>
      <c r="N845" s="142"/>
    </row>
    <row r="846" spans="1:14" x14ac:dyDescent="0.25">
      <c r="A846" s="142"/>
      <c r="B846" s="142"/>
      <c r="C846" s="142"/>
      <c r="D846" s="142"/>
      <c r="E846" s="142"/>
      <c r="F846" s="142"/>
      <c r="G846" s="142"/>
      <c r="H846" s="142"/>
      <c r="I846" s="142"/>
      <c r="J846" s="142"/>
      <c r="K846" s="142"/>
      <c r="L846" s="142"/>
      <c r="M846" s="142"/>
      <c r="N846" s="142"/>
    </row>
    <row r="847" spans="1:14" x14ac:dyDescent="0.25">
      <c r="A847" s="142"/>
      <c r="B847" s="142"/>
      <c r="C847" s="142"/>
      <c r="D847" s="142"/>
      <c r="E847" s="142"/>
      <c r="F847" s="142"/>
      <c r="G847" s="142"/>
      <c r="H847" s="142"/>
      <c r="I847" s="142"/>
      <c r="J847" s="142"/>
      <c r="K847" s="142"/>
      <c r="L847" s="142"/>
      <c r="M847" s="142"/>
      <c r="N847" s="142"/>
    </row>
    <row r="848" spans="1:14" x14ac:dyDescent="0.25">
      <c r="A848" s="142"/>
      <c r="B848" s="142"/>
      <c r="C848" s="142"/>
      <c r="D848" s="142"/>
      <c r="E848" s="142"/>
      <c r="F848" s="142"/>
      <c r="G848" s="142"/>
      <c r="H848" s="142"/>
      <c r="I848" s="142"/>
      <c r="J848" s="142"/>
      <c r="K848" s="142"/>
      <c r="L848" s="142"/>
      <c r="M848" s="142"/>
      <c r="N848" s="142"/>
    </row>
    <row r="849" spans="1:14" x14ac:dyDescent="0.25">
      <c r="A849" s="142"/>
      <c r="B849" s="142"/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</row>
    <row r="850" spans="1:14" x14ac:dyDescent="0.25">
      <c r="A850" s="142"/>
      <c r="B850" s="142"/>
      <c r="C850" s="142"/>
      <c r="D850" s="142"/>
      <c r="E850" s="142"/>
      <c r="F850" s="142"/>
      <c r="G850" s="142"/>
      <c r="H850" s="142"/>
      <c r="I850" s="142"/>
      <c r="J850" s="142"/>
      <c r="K850" s="142"/>
      <c r="L850" s="142"/>
      <c r="M850" s="142"/>
      <c r="N850" s="142"/>
    </row>
    <row r="851" spans="1:14" x14ac:dyDescent="0.25">
      <c r="A851" s="142"/>
      <c r="B851" s="142"/>
      <c r="C851" s="142"/>
      <c r="D851" s="142"/>
      <c r="E851" s="142"/>
      <c r="F851" s="142"/>
      <c r="G851" s="142"/>
      <c r="H851" s="142"/>
      <c r="I851" s="142"/>
      <c r="J851" s="142"/>
      <c r="K851" s="142"/>
      <c r="L851" s="142"/>
      <c r="M851" s="142"/>
      <c r="N851" s="142"/>
    </row>
    <row r="852" spans="1:14" x14ac:dyDescent="0.25">
      <c r="A852" s="142"/>
      <c r="B852" s="142"/>
      <c r="C852" s="142"/>
      <c r="D852" s="142"/>
      <c r="E852" s="142"/>
      <c r="F852" s="142"/>
      <c r="G852" s="142"/>
      <c r="H852" s="142"/>
      <c r="I852" s="142"/>
      <c r="J852" s="142"/>
      <c r="K852" s="142"/>
      <c r="L852" s="142"/>
      <c r="M852" s="142"/>
      <c r="N852" s="142"/>
    </row>
    <row r="853" spans="1:14" x14ac:dyDescent="0.25">
      <c r="A853" s="142"/>
      <c r="B853" s="142"/>
      <c r="C853" s="142"/>
      <c r="D853" s="142"/>
      <c r="E853" s="142"/>
      <c r="F853" s="142"/>
      <c r="G853" s="142"/>
      <c r="H853" s="142"/>
      <c r="I853" s="142"/>
      <c r="J853" s="142"/>
      <c r="K853" s="142"/>
      <c r="L853" s="142"/>
      <c r="M853" s="142"/>
      <c r="N853" s="142"/>
    </row>
    <row r="854" spans="1:14" x14ac:dyDescent="0.25">
      <c r="A854" s="142"/>
      <c r="B854" s="142"/>
      <c r="C854" s="142"/>
      <c r="D854" s="142"/>
      <c r="E854" s="142"/>
      <c r="F854" s="142"/>
      <c r="G854" s="142"/>
      <c r="H854" s="142"/>
      <c r="I854" s="142"/>
      <c r="J854" s="142"/>
      <c r="K854" s="142"/>
      <c r="L854" s="142"/>
      <c r="M854" s="142"/>
      <c r="N854" s="142"/>
    </row>
    <row r="855" spans="1:14" x14ac:dyDescent="0.25">
      <c r="A855" s="142"/>
      <c r="B855" s="142"/>
      <c r="C855" s="142"/>
      <c r="D855" s="142"/>
      <c r="E855" s="142"/>
      <c r="F855" s="142"/>
      <c r="G855" s="142"/>
      <c r="H855" s="142"/>
      <c r="I855" s="142"/>
      <c r="J855" s="142"/>
      <c r="K855" s="142"/>
      <c r="L855" s="142"/>
      <c r="M855" s="142"/>
      <c r="N855" s="142"/>
    </row>
    <row r="856" spans="1:14" x14ac:dyDescent="0.25">
      <c r="A856" s="142"/>
      <c r="B856" s="142"/>
      <c r="C856" s="142"/>
      <c r="D856" s="142"/>
      <c r="E856" s="142"/>
      <c r="F856" s="142"/>
      <c r="G856" s="142"/>
      <c r="H856" s="142"/>
      <c r="I856" s="142"/>
      <c r="J856" s="142"/>
      <c r="K856" s="142"/>
      <c r="L856" s="142"/>
      <c r="M856" s="142"/>
      <c r="N856" s="142"/>
    </row>
    <row r="857" spans="1:14" x14ac:dyDescent="0.25">
      <c r="A857" s="142"/>
      <c r="B857" s="142"/>
      <c r="C857" s="142"/>
      <c r="D857" s="142"/>
      <c r="E857" s="142"/>
      <c r="F857" s="142"/>
      <c r="G857" s="142"/>
      <c r="H857" s="142"/>
      <c r="I857" s="142"/>
      <c r="J857" s="142"/>
      <c r="K857" s="142"/>
      <c r="L857" s="142"/>
      <c r="M857" s="142"/>
      <c r="N857" s="142"/>
    </row>
    <row r="858" spans="1:14" x14ac:dyDescent="0.25">
      <c r="A858" s="142"/>
      <c r="B858" s="142"/>
      <c r="C858" s="142"/>
      <c r="D858" s="142"/>
      <c r="E858" s="142"/>
      <c r="F858" s="142"/>
      <c r="G858" s="142"/>
      <c r="H858" s="142"/>
      <c r="I858" s="142"/>
      <c r="J858" s="142"/>
      <c r="K858" s="142"/>
      <c r="L858" s="142"/>
      <c r="M858" s="142"/>
      <c r="N858" s="142"/>
    </row>
    <row r="859" spans="1:14" x14ac:dyDescent="0.25">
      <c r="A859" s="142"/>
      <c r="B859" s="142"/>
      <c r="C859" s="142"/>
      <c r="D859" s="142"/>
      <c r="E859" s="142"/>
      <c r="F859" s="142"/>
      <c r="G859" s="142"/>
      <c r="H859" s="142"/>
      <c r="I859" s="142"/>
      <c r="J859" s="142"/>
      <c r="K859" s="142"/>
      <c r="L859" s="142"/>
      <c r="M859" s="142"/>
      <c r="N859" s="142"/>
    </row>
    <row r="860" spans="1:14" x14ac:dyDescent="0.25">
      <c r="A860" s="142"/>
      <c r="B860" s="142"/>
      <c r="C860" s="142"/>
      <c r="D860" s="142"/>
      <c r="E860" s="142"/>
      <c r="F860" s="142"/>
      <c r="G860" s="142"/>
      <c r="H860" s="142"/>
      <c r="I860" s="142"/>
      <c r="J860" s="142"/>
      <c r="K860" s="142"/>
      <c r="L860" s="142"/>
      <c r="M860" s="142"/>
      <c r="N860" s="142"/>
    </row>
    <row r="861" spans="1:14" x14ac:dyDescent="0.25">
      <c r="A861" s="142"/>
      <c r="B861" s="142"/>
      <c r="C861" s="142"/>
      <c r="D861" s="142"/>
      <c r="E861" s="142"/>
      <c r="F861" s="142"/>
      <c r="G861" s="142"/>
      <c r="H861" s="142"/>
      <c r="I861" s="142"/>
      <c r="J861" s="142"/>
      <c r="K861" s="142"/>
      <c r="L861" s="142"/>
      <c r="M861" s="142"/>
      <c r="N861" s="142"/>
    </row>
    <row r="862" spans="1:14" x14ac:dyDescent="0.25">
      <c r="A862" s="142"/>
      <c r="B862" s="142"/>
      <c r="C862" s="142"/>
      <c r="D862" s="142"/>
      <c r="E862" s="142"/>
      <c r="F862" s="142"/>
      <c r="G862" s="142"/>
      <c r="H862" s="142"/>
      <c r="I862" s="142"/>
      <c r="J862" s="142"/>
      <c r="K862" s="142"/>
      <c r="L862" s="142"/>
      <c r="M862" s="142"/>
      <c r="N862" s="142"/>
    </row>
    <row r="863" spans="1:14" x14ac:dyDescent="0.25">
      <c r="A863" s="142"/>
      <c r="B863" s="142"/>
      <c r="C863" s="142"/>
      <c r="D863" s="142"/>
      <c r="E863" s="142"/>
      <c r="F863" s="142"/>
      <c r="G863" s="142"/>
      <c r="H863" s="142"/>
      <c r="I863" s="142"/>
      <c r="J863" s="142"/>
      <c r="K863" s="142"/>
      <c r="L863" s="142"/>
      <c r="M863" s="142"/>
      <c r="N863" s="142"/>
    </row>
    <row r="864" spans="1:14" x14ac:dyDescent="0.25">
      <c r="A864" s="142"/>
      <c r="B864" s="142"/>
      <c r="C864" s="142"/>
      <c r="D864" s="142"/>
      <c r="E864" s="142"/>
      <c r="F864" s="142"/>
      <c r="G864" s="142"/>
      <c r="H864" s="142"/>
      <c r="I864" s="142"/>
      <c r="J864" s="142"/>
      <c r="K864" s="142"/>
      <c r="L864" s="142"/>
      <c r="M864" s="142"/>
      <c r="N864" s="142"/>
    </row>
    <row r="865" spans="1:14" x14ac:dyDescent="0.25">
      <c r="A865" s="142"/>
      <c r="B865" s="142"/>
      <c r="C865" s="142"/>
      <c r="D865" s="142"/>
      <c r="E865" s="142"/>
      <c r="F865" s="142"/>
      <c r="G865" s="142"/>
      <c r="H865" s="142"/>
      <c r="I865" s="142"/>
      <c r="J865" s="142"/>
      <c r="K865" s="142"/>
      <c r="L865" s="142"/>
      <c r="M865" s="142"/>
      <c r="N865" s="142"/>
    </row>
    <row r="866" spans="1:14" x14ac:dyDescent="0.25">
      <c r="A866" s="142"/>
      <c r="B866" s="142"/>
      <c r="C866" s="142"/>
      <c r="D866" s="142"/>
      <c r="E866" s="142"/>
      <c r="F866" s="142"/>
      <c r="G866" s="142"/>
      <c r="H866" s="142"/>
      <c r="I866" s="142"/>
      <c r="J866" s="142"/>
      <c r="K866" s="142"/>
      <c r="L866" s="142"/>
      <c r="M866" s="142"/>
      <c r="N866" s="142"/>
    </row>
    <row r="867" spans="1:14" x14ac:dyDescent="0.25">
      <c r="A867" s="142"/>
      <c r="B867" s="142"/>
      <c r="C867" s="142"/>
      <c r="D867" s="142"/>
      <c r="E867" s="142"/>
      <c r="F867" s="142"/>
      <c r="G867" s="142"/>
      <c r="H867" s="142"/>
      <c r="I867" s="142"/>
      <c r="J867" s="142"/>
      <c r="K867" s="142"/>
      <c r="L867" s="142"/>
      <c r="M867" s="142"/>
      <c r="N867" s="142"/>
    </row>
    <row r="868" spans="1:14" x14ac:dyDescent="0.25">
      <c r="A868" s="142"/>
      <c r="B868" s="142"/>
      <c r="C868" s="142"/>
      <c r="D868" s="142"/>
      <c r="E868" s="142"/>
      <c r="F868" s="142"/>
      <c r="G868" s="142"/>
      <c r="H868" s="142"/>
      <c r="I868" s="142"/>
      <c r="J868" s="142"/>
      <c r="K868" s="142"/>
      <c r="L868" s="142"/>
      <c r="M868" s="142"/>
      <c r="N868" s="142"/>
    </row>
    <row r="869" spans="1:14" x14ac:dyDescent="0.25">
      <c r="A869" s="142"/>
      <c r="B869" s="142"/>
      <c r="C869" s="142"/>
      <c r="D869" s="142"/>
      <c r="E869" s="142"/>
      <c r="F869" s="142"/>
      <c r="G869" s="142"/>
      <c r="H869" s="142"/>
      <c r="I869" s="142"/>
      <c r="J869" s="142"/>
      <c r="K869" s="142"/>
      <c r="L869" s="142"/>
      <c r="M869" s="142"/>
      <c r="N869" s="142"/>
    </row>
    <row r="870" spans="1:14" x14ac:dyDescent="0.25">
      <c r="A870" s="142"/>
      <c r="B870" s="142"/>
      <c r="C870" s="142"/>
      <c r="D870" s="142"/>
      <c r="E870" s="142"/>
      <c r="F870" s="142"/>
      <c r="G870" s="142"/>
      <c r="H870" s="142"/>
      <c r="I870" s="142"/>
      <c r="J870" s="142"/>
      <c r="K870" s="142"/>
      <c r="L870" s="142"/>
      <c r="M870" s="142"/>
      <c r="N870" s="142"/>
    </row>
    <row r="871" spans="1:14" x14ac:dyDescent="0.25">
      <c r="A871" s="142"/>
      <c r="B871" s="142"/>
      <c r="C871" s="142"/>
      <c r="D871" s="142"/>
      <c r="E871" s="142"/>
      <c r="F871" s="142"/>
      <c r="G871" s="142"/>
      <c r="H871" s="142"/>
      <c r="I871" s="142"/>
      <c r="J871" s="142"/>
      <c r="K871" s="142"/>
      <c r="L871" s="142"/>
      <c r="M871" s="142"/>
      <c r="N871" s="142"/>
    </row>
    <row r="872" spans="1:14" x14ac:dyDescent="0.25">
      <c r="A872" s="142"/>
      <c r="B872" s="142"/>
      <c r="C872" s="142"/>
      <c r="D872" s="142"/>
      <c r="E872" s="142"/>
      <c r="F872" s="142"/>
      <c r="G872" s="142"/>
      <c r="H872" s="142"/>
      <c r="I872" s="142"/>
      <c r="J872" s="142"/>
      <c r="K872" s="142"/>
      <c r="L872" s="142"/>
      <c r="M872" s="142"/>
      <c r="N872" s="142"/>
    </row>
    <row r="873" spans="1:14" x14ac:dyDescent="0.25">
      <c r="A873" s="142"/>
      <c r="B873" s="142"/>
      <c r="C873" s="142"/>
      <c r="D873" s="142"/>
      <c r="E873" s="142"/>
      <c r="F873" s="142"/>
      <c r="G873" s="142"/>
      <c r="H873" s="142"/>
      <c r="I873" s="142"/>
      <c r="J873" s="142"/>
      <c r="K873" s="142"/>
      <c r="L873" s="142"/>
      <c r="M873" s="142"/>
      <c r="N873" s="142"/>
    </row>
    <row r="874" spans="1:14" x14ac:dyDescent="0.25">
      <c r="A874" s="142"/>
      <c r="B874" s="142"/>
      <c r="C874" s="142"/>
      <c r="D874" s="142"/>
      <c r="E874" s="142"/>
      <c r="F874" s="142"/>
      <c r="G874" s="142"/>
      <c r="H874" s="142"/>
      <c r="I874" s="142"/>
      <c r="J874" s="142"/>
      <c r="K874" s="142"/>
      <c r="L874" s="142"/>
      <c r="M874" s="142"/>
      <c r="N874" s="142"/>
    </row>
    <row r="875" spans="1:14" x14ac:dyDescent="0.25">
      <c r="A875" s="142"/>
      <c r="B875" s="142"/>
      <c r="C875" s="142"/>
      <c r="D875" s="142"/>
      <c r="E875" s="142"/>
      <c r="F875" s="142"/>
      <c r="G875" s="142"/>
      <c r="H875" s="142"/>
      <c r="I875" s="142"/>
      <c r="J875" s="142"/>
      <c r="K875" s="142"/>
      <c r="L875" s="142"/>
      <c r="M875" s="142"/>
      <c r="N875" s="142"/>
    </row>
    <row r="876" spans="1:14" x14ac:dyDescent="0.25">
      <c r="A876" s="142"/>
      <c r="B876" s="142"/>
      <c r="C876" s="142"/>
      <c r="D876" s="142"/>
      <c r="E876" s="142"/>
      <c r="F876" s="142"/>
      <c r="G876" s="142"/>
      <c r="H876" s="142"/>
      <c r="I876" s="142"/>
      <c r="J876" s="142"/>
      <c r="K876" s="142"/>
      <c r="L876" s="142"/>
      <c r="M876" s="142"/>
      <c r="N876" s="142"/>
    </row>
    <row r="877" spans="1:14" x14ac:dyDescent="0.25">
      <c r="A877" s="142"/>
      <c r="B877" s="142"/>
      <c r="C877" s="142"/>
      <c r="D877" s="142"/>
      <c r="E877" s="142"/>
      <c r="F877" s="142"/>
      <c r="G877" s="142"/>
      <c r="H877" s="142"/>
      <c r="I877" s="142"/>
      <c r="J877" s="142"/>
      <c r="K877" s="142"/>
      <c r="L877" s="142"/>
      <c r="M877" s="142"/>
      <c r="N877" s="142"/>
    </row>
    <row r="878" spans="1:14" x14ac:dyDescent="0.25">
      <c r="A878" s="142"/>
      <c r="B878" s="142"/>
      <c r="C878" s="142"/>
      <c r="D878" s="142"/>
      <c r="E878" s="142"/>
      <c r="F878" s="142"/>
      <c r="G878" s="142"/>
      <c r="H878" s="142"/>
      <c r="I878" s="142"/>
      <c r="J878" s="142"/>
      <c r="K878" s="142"/>
      <c r="L878" s="142"/>
      <c r="M878" s="142"/>
      <c r="N878" s="142"/>
    </row>
    <row r="879" spans="1:14" x14ac:dyDescent="0.25">
      <c r="A879" s="142"/>
      <c r="B879" s="142"/>
      <c r="C879" s="142"/>
      <c r="D879" s="142"/>
      <c r="E879" s="142"/>
      <c r="F879" s="142"/>
      <c r="G879" s="142"/>
      <c r="H879" s="142"/>
      <c r="I879" s="142"/>
      <c r="J879" s="142"/>
      <c r="K879" s="142"/>
      <c r="L879" s="142"/>
      <c r="M879" s="142"/>
      <c r="N879" s="142"/>
    </row>
    <row r="880" spans="1:14" x14ac:dyDescent="0.25">
      <c r="A880" s="142"/>
      <c r="B880" s="142"/>
      <c r="C880" s="142"/>
      <c r="D880" s="142"/>
      <c r="E880" s="142"/>
      <c r="F880" s="142"/>
      <c r="G880" s="142"/>
      <c r="H880" s="142"/>
      <c r="I880" s="142"/>
      <c r="J880" s="142"/>
      <c r="K880" s="142"/>
      <c r="L880" s="142"/>
      <c r="M880" s="142"/>
      <c r="N880" s="142"/>
    </row>
    <row r="881" spans="1:14" x14ac:dyDescent="0.25">
      <c r="A881" s="142"/>
      <c r="B881" s="142"/>
      <c r="C881" s="142"/>
      <c r="D881" s="142"/>
      <c r="E881" s="142"/>
      <c r="F881" s="142"/>
      <c r="G881" s="142"/>
      <c r="H881" s="142"/>
      <c r="I881" s="142"/>
      <c r="J881" s="142"/>
      <c r="K881" s="142"/>
      <c r="L881" s="142"/>
      <c r="M881" s="142"/>
      <c r="N881" s="142"/>
    </row>
    <row r="882" spans="1:14" x14ac:dyDescent="0.25">
      <c r="A882" s="142"/>
      <c r="B882" s="142"/>
      <c r="C882" s="142"/>
      <c r="D882" s="142"/>
      <c r="E882" s="142"/>
      <c r="F882" s="142"/>
      <c r="G882" s="142"/>
      <c r="H882" s="142"/>
      <c r="I882" s="142"/>
      <c r="J882" s="142"/>
      <c r="K882" s="142"/>
      <c r="L882" s="142"/>
      <c r="M882" s="142"/>
      <c r="N882" s="142"/>
    </row>
    <row r="883" spans="1:14" x14ac:dyDescent="0.25">
      <c r="A883" s="142"/>
      <c r="B883" s="142"/>
      <c r="C883" s="142"/>
      <c r="D883" s="142"/>
      <c r="E883" s="142"/>
      <c r="F883" s="142"/>
      <c r="G883" s="142"/>
      <c r="H883" s="142"/>
      <c r="I883" s="142"/>
      <c r="J883" s="142"/>
      <c r="K883" s="142"/>
      <c r="L883" s="142"/>
      <c r="M883" s="142"/>
      <c r="N883" s="142"/>
    </row>
    <row r="884" spans="1:14" x14ac:dyDescent="0.25">
      <c r="A884" s="142"/>
      <c r="B884" s="142"/>
      <c r="C884" s="142"/>
      <c r="D884" s="142"/>
      <c r="E884" s="142"/>
      <c r="F884" s="142"/>
      <c r="G884" s="142"/>
      <c r="H884" s="142"/>
      <c r="I884" s="142"/>
      <c r="J884" s="142"/>
      <c r="K884" s="142"/>
      <c r="L884" s="142"/>
      <c r="M884" s="142"/>
      <c r="N884" s="142"/>
    </row>
    <row r="885" spans="1:14" x14ac:dyDescent="0.25">
      <c r="A885" s="142"/>
      <c r="B885" s="142"/>
      <c r="C885" s="142"/>
      <c r="D885" s="142"/>
      <c r="E885" s="142"/>
      <c r="F885" s="142"/>
      <c r="G885" s="142"/>
      <c r="H885" s="142"/>
      <c r="I885" s="142"/>
      <c r="J885" s="142"/>
      <c r="K885" s="142"/>
      <c r="L885" s="142"/>
      <c r="M885" s="142"/>
      <c r="N885" s="142"/>
    </row>
    <row r="886" spans="1:14" x14ac:dyDescent="0.25">
      <c r="A886" s="142"/>
      <c r="B886" s="142"/>
      <c r="C886" s="142"/>
      <c r="D886" s="142"/>
      <c r="E886" s="142"/>
      <c r="F886" s="142"/>
      <c r="G886" s="142"/>
      <c r="H886" s="142"/>
      <c r="I886" s="142"/>
      <c r="J886" s="142"/>
      <c r="K886" s="142"/>
      <c r="L886" s="142"/>
      <c r="M886" s="142"/>
      <c r="N886" s="142"/>
    </row>
    <row r="887" spans="1:14" x14ac:dyDescent="0.25">
      <c r="A887" s="142"/>
      <c r="B887" s="142"/>
      <c r="C887" s="142"/>
      <c r="D887" s="142"/>
      <c r="E887" s="142"/>
      <c r="F887" s="142"/>
      <c r="G887" s="142"/>
      <c r="H887" s="142"/>
      <c r="I887" s="142"/>
      <c r="J887" s="142"/>
      <c r="K887" s="142"/>
      <c r="L887" s="142"/>
      <c r="M887" s="142"/>
      <c r="N887" s="142"/>
    </row>
    <row r="888" spans="1:14" x14ac:dyDescent="0.25">
      <c r="A888" s="142"/>
      <c r="B888" s="142"/>
      <c r="C888" s="142"/>
      <c r="D888" s="142"/>
      <c r="E888" s="142"/>
      <c r="F888" s="142"/>
      <c r="G888" s="142"/>
      <c r="H888" s="142"/>
      <c r="I888" s="142"/>
      <c r="J888" s="142"/>
      <c r="K888" s="142"/>
      <c r="L888" s="142"/>
      <c r="M888" s="142"/>
      <c r="N888" s="142"/>
    </row>
    <row r="889" spans="1:14" x14ac:dyDescent="0.25">
      <c r="A889" s="142"/>
      <c r="B889" s="142"/>
      <c r="C889" s="142"/>
      <c r="D889" s="142"/>
      <c r="E889" s="142"/>
      <c r="F889" s="142"/>
      <c r="G889" s="142"/>
      <c r="H889" s="142"/>
      <c r="I889" s="142"/>
      <c r="J889" s="142"/>
      <c r="K889" s="142"/>
      <c r="L889" s="142"/>
      <c r="M889" s="142"/>
      <c r="N889" s="142"/>
    </row>
    <row r="890" spans="1:14" x14ac:dyDescent="0.25">
      <c r="A890" s="142"/>
      <c r="B890" s="142"/>
      <c r="C890" s="142"/>
      <c r="D890" s="142"/>
      <c r="E890" s="142"/>
      <c r="F890" s="142"/>
      <c r="G890" s="142"/>
      <c r="H890" s="142"/>
      <c r="I890" s="142"/>
      <c r="J890" s="142"/>
      <c r="K890" s="142"/>
      <c r="L890" s="142"/>
      <c r="M890" s="142"/>
      <c r="N890" s="142"/>
    </row>
    <row r="891" spans="1:14" x14ac:dyDescent="0.25">
      <c r="A891" s="142"/>
      <c r="B891" s="142"/>
      <c r="C891" s="142"/>
      <c r="D891" s="142"/>
      <c r="E891" s="142"/>
      <c r="F891" s="142"/>
      <c r="G891" s="142"/>
      <c r="H891" s="142"/>
      <c r="I891" s="142"/>
      <c r="J891" s="142"/>
      <c r="K891" s="142"/>
      <c r="L891" s="142"/>
      <c r="M891" s="142"/>
      <c r="N891" s="142"/>
    </row>
    <row r="892" spans="1:14" x14ac:dyDescent="0.25">
      <c r="A892" s="142"/>
      <c r="B892" s="142"/>
      <c r="C892" s="142"/>
      <c r="D892" s="142"/>
      <c r="E892" s="142"/>
      <c r="F892" s="142"/>
      <c r="G892" s="142"/>
      <c r="H892" s="142"/>
      <c r="I892" s="142"/>
      <c r="J892" s="142"/>
      <c r="K892" s="142"/>
      <c r="L892" s="142"/>
      <c r="M892" s="142"/>
      <c r="N892" s="142"/>
    </row>
    <row r="893" spans="1:14" x14ac:dyDescent="0.25">
      <c r="A893" s="142"/>
      <c r="B893" s="142"/>
      <c r="C893" s="142"/>
      <c r="D893" s="142"/>
      <c r="E893" s="142"/>
      <c r="F893" s="142"/>
      <c r="G893" s="142"/>
      <c r="H893" s="142"/>
      <c r="I893" s="142"/>
      <c r="J893" s="142"/>
      <c r="K893" s="142"/>
      <c r="L893" s="142"/>
      <c r="M893" s="142"/>
      <c r="N893" s="142"/>
    </row>
    <row r="894" spans="1:14" x14ac:dyDescent="0.25">
      <c r="A894" s="142"/>
      <c r="B894" s="142"/>
      <c r="C894" s="142"/>
      <c r="D894" s="142"/>
      <c r="E894" s="142"/>
      <c r="F894" s="142"/>
      <c r="G894" s="142"/>
      <c r="H894" s="142"/>
      <c r="I894" s="142"/>
      <c r="J894" s="142"/>
      <c r="K894" s="142"/>
      <c r="L894" s="142"/>
      <c r="M894" s="142"/>
      <c r="N894" s="142"/>
    </row>
    <row r="895" spans="1:14" x14ac:dyDescent="0.25">
      <c r="A895" s="142"/>
      <c r="B895" s="142"/>
      <c r="C895" s="142"/>
      <c r="D895" s="142"/>
      <c r="E895" s="142"/>
      <c r="F895" s="142"/>
      <c r="G895" s="142"/>
      <c r="H895" s="142"/>
      <c r="I895" s="142"/>
      <c r="J895" s="142"/>
      <c r="K895" s="142"/>
      <c r="L895" s="142"/>
      <c r="M895" s="142"/>
      <c r="N895" s="142"/>
    </row>
    <row r="896" spans="1:14" x14ac:dyDescent="0.25">
      <c r="A896" s="142"/>
      <c r="B896" s="142"/>
      <c r="C896" s="142"/>
      <c r="D896" s="142"/>
      <c r="E896" s="142"/>
      <c r="F896" s="142"/>
      <c r="G896" s="142"/>
      <c r="H896" s="142"/>
      <c r="I896" s="142"/>
      <c r="J896" s="142"/>
      <c r="K896" s="142"/>
      <c r="L896" s="142"/>
      <c r="M896" s="142"/>
      <c r="N896" s="142"/>
    </row>
    <row r="897" spans="1:14" x14ac:dyDescent="0.25">
      <c r="A897" s="142"/>
      <c r="B897" s="142"/>
      <c r="C897" s="142"/>
      <c r="D897" s="142"/>
      <c r="E897" s="142"/>
      <c r="F897" s="142"/>
      <c r="G897" s="142"/>
      <c r="H897" s="142"/>
      <c r="I897" s="142"/>
      <c r="J897" s="142"/>
      <c r="K897" s="142"/>
      <c r="L897" s="142"/>
      <c r="M897" s="142"/>
      <c r="N897" s="142"/>
    </row>
    <row r="898" spans="1:14" x14ac:dyDescent="0.25">
      <c r="A898" s="142"/>
      <c r="B898" s="142"/>
      <c r="C898" s="142"/>
      <c r="D898" s="142"/>
      <c r="E898" s="142"/>
      <c r="F898" s="142"/>
      <c r="G898" s="142"/>
      <c r="H898" s="142"/>
      <c r="I898" s="142"/>
      <c r="J898" s="142"/>
      <c r="K898" s="142"/>
      <c r="L898" s="142"/>
      <c r="M898" s="142"/>
      <c r="N898" s="142"/>
    </row>
    <row r="899" spans="1:14" x14ac:dyDescent="0.25">
      <c r="A899" s="142"/>
      <c r="B899" s="142"/>
      <c r="C899" s="142"/>
      <c r="D899" s="142"/>
      <c r="E899" s="142"/>
      <c r="F899" s="142"/>
      <c r="G899" s="142"/>
      <c r="H899" s="142"/>
      <c r="I899" s="142"/>
      <c r="J899" s="142"/>
      <c r="K899" s="142"/>
      <c r="L899" s="142"/>
      <c r="M899" s="142"/>
      <c r="N899" s="142"/>
    </row>
    <row r="900" spans="1:14" x14ac:dyDescent="0.25">
      <c r="A900" s="142"/>
      <c r="B900" s="142"/>
      <c r="C900" s="142"/>
      <c r="D900" s="142"/>
      <c r="E900" s="142"/>
      <c r="F900" s="142"/>
      <c r="G900" s="142"/>
      <c r="H900" s="142"/>
      <c r="I900" s="142"/>
      <c r="J900" s="142"/>
      <c r="K900" s="142"/>
      <c r="L900" s="142"/>
      <c r="M900" s="142"/>
      <c r="N900" s="142"/>
    </row>
    <row r="901" spans="1:14" x14ac:dyDescent="0.25">
      <c r="A901" s="142"/>
      <c r="B901" s="142"/>
      <c r="C901" s="142"/>
      <c r="D901" s="142"/>
      <c r="E901" s="142"/>
      <c r="F901" s="142"/>
      <c r="G901" s="142"/>
      <c r="H901" s="142"/>
      <c r="I901" s="142"/>
      <c r="J901" s="142"/>
      <c r="K901" s="142"/>
      <c r="L901" s="142"/>
      <c r="M901" s="142"/>
      <c r="N901" s="142"/>
    </row>
    <row r="902" spans="1:14" x14ac:dyDescent="0.25">
      <c r="A902" s="142"/>
      <c r="B902" s="142"/>
      <c r="C902" s="142"/>
      <c r="D902" s="142"/>
      <c r="E902" s="142"/>
      <c r="F902" s="142"/>
      <c r="G902" s="142"/>
      <c r="H902" s="142"/>
      <c r="I902" s="142"/>
      <c r="J902" s="142"/>
      <c r="K902" s="142"/>
      <c r="L902" s="142"/>
      <c r="M902" s="142"/>
      <c r="N902" s="142"/>
    </row>
    <row r="903" spans="1:14" x14ac:dyDescent="0.25">
      <c r="A903" s="142"/>
      <c r="B903" s="142"/>
      <c r="C903" s="142"/>
      <c r="D903" s="142"/>
      <c r="E903" s="142"/>
      <c r="F903" s="142"/>
      <c r="G903" s="142"/>
      <c r="H903" s="142"/>
      <c r="I903" s="142"/>
      <c r="J903" s="142"/>
      <c r="K903" s="142"/>
      <c r="L903" s="142"/>
      <c r="M903" s="142"/>
      <c r="N903" s="142"/>
    </row>
    <row r="904" spans="1:14" x14ac:dyDescent="0.25">
      <c r="A904" s="142"/>
      <c r="B904" s="142"/>
      <c r="C904" s="142"/>
      <c r="D904" s="142"/>
      <c r="E904" s="142"/>
      <c r="F904" s="142"/>
      <c r="G904" s="142"/>
      <c r="H904" s="142"/>
      <c r="I904" s="142"/>
      <c r="J904" s="142"/>
      <c r="K904" s="142"/>
      <c r="L904" s="142"/>
      <c r="M904" s="142"/>
      <c r="N904" s="142"/>
    </row>
    <row r="905" spans="1:14" x14ac:dyDescent="0.25">
      <c r="A905" s="142"/>
      <c r="B905" s="142"/>
      <c r="C905" s="142"/>
      <c r="D905" s="142"/>
      <c r="E905" s="142"/>
      <c r="F905" s="142"/>
      <c r="G905" s="142"/>
      <c r="H905" s="142"/>
      <c r="I905" s="142"/>
      <c r="J905" s="142"/>
      <c r="K905" s="142"/>
      <c r="L905" s="142"/>
      <c r="M905" s="142"/>
      <c r="N905" s="142"/>
    </row>
    <row r="906" spans="1:14" x14ac:dyDescent="0.25">
      <c r="A906" s="142"/>
      <c r="B906" s="142"/>
      <c r="C906" s="142"/>
      <c r="D906" s="142"/>
      <c r="E906" s="142"/>
      <c r="F906" s="142"/>
      <c r="G906" s="142"/>
      <c r="H906" s="142"/>
      <c r="I906" s="142"/>
      <c r="J906" s="142"/>
      <c r="K906" s="142"/>
      <c r="L906" s="142"/>
      <c r="M906" s="142"/>
      <c r="N906" s="142"/>
    </row>
    <row r="907" spans="1:14" x14ac:dyDescent="0.25">
      <c r="A907" s="142"/>
      <c r="B907" s="142"/>
      <c r="C907" s="142"/>
      <c r="D907" s="142"/>
      <c r="E907" s="142"/>
      <c r="F907" s="142"/>
      <c r="G907" s="142"/>
      <c r="H907" s="142"/>
      <c r="I907" s="142"/>
      <c r="J907" s="142"/>
      <c r="K907" s="142"/>
      <c r="L907" s="142"/>
      <c r="M907" s="142"/>
      <c r="N907" s="142"/>
    </row>
    <row r="908" spans="1:14" x14ac:dyDescent="0.25">
      <c r="A908" s="142"/>
      <c r="B908" s="142"/>
      <c r="C908" s="142"/>
      <c r="D908" s="142"/>
      <c r="E908" s="142"/>
      <c r="F908" s="142"/>
      <c r="G908" s="142"/>
      <c r="H908" s="142"/>
      <c r="I908" s="142"/>
      <c r="J908" s="142"/>
      <c r="K908" s="142"/>
      <c r="L908" s="142"/>
      <c r="M908" s="142"/>
      <c r="N908" s="142"/>
    </row>
    <row r="909" spans="1:14" x14ac:dyDescent="0.25">
      <c r="A909" s="142"/>
      <c r="B909" s="142"/>
      <c r="C909" s="142"/>
      <c r="D909" s="142"/>
      <c r="E909" s="142"/>
      <c r="F909" s="142"/>
      <c r="G909" s="142"/>
      <c r="H909" s="142"/>
      <c r="I909" s="142"/>
      <c r="J909" s="142"/>
      <c r="K909" s="142"/>
      <c r="L909" s="142"/>
      <c r="M909" s="142"/>
      <c r="N909" s="142"/>
    </row>
    <row r="910" spans="1:14" x14ac:dyDescent="0.25">
      <c r="A910" s="142"/>
      <c r="B910" s="142"/>
      <c r="C910" s="142"/>
      <c r="D910" s="142"/>
      <c r="E910" s="142"/>
      <c r="F910" s="142"/>
      <c r="G910" s="142"/>
      <c r="H910" s="142"/>
      <c r="I910" s="142"/>
      <c r="J910" s="142"/>
      <c r="K910" s="142"/>
      <c r="L910" s="142"/>
      <c r="M910" s="142"/>
      <c r="N910" s="142"/>
    </row>
    <row r="911" spans="1:14" x14ac:dyDescent="0.25">
      <c r="A911" s="142"/>
      <c r="B911" s="142"/>
      <c r="C911" s="142"/>
      <c r="D911" s="142"/>
      <c r="E911" s="142"/>
      <c r="F911" s="142"/>
      <c r="G911" s="142"/>
      <c r="H911" s="142"/>
      <c r="I911" s="142"/>
      <c r="J911" s="142"/>
      <c r="K911" s="142"/>
      <c r="L911" s="142"/>
      <c r="M911" s="142"/>
      <c r="N911" s="142"/>
    </row>
    <row r="912" spans="1:14" x14ac:dyDescent="0.25">
      <c r="A912" s="142"/>
      <c r="B912" s="142"/>
      <c r="C912" s="142"/>
      <c r="D912" s="142"/>
      <c r="E912" s="142"/>
      <c r="F912" s="142"/>
      <c r="G912" s="142"/>
      <c r="H912" s="142"/>
      <c r="I912" s="142"/>
      <c r="J912" s="142"/>
      <c r="K912" s="142"/>
      <c r="L912" s="142"/>
      <c r="M912" s="142"/>
      <c r="N912" s="142"/>
    </row>
    <row r="913" spans="1:14" x14ac:dyDescent="0.25">
      <c r="A913" s="142"/>
      <c r="B913" s="142"/>
      <c r="C913" s="142"/>
      <c r="D913" s="142"/>
      <c r="E913" s="142"/>
      <c r="F913" s="142"/>
      <c r="G913" s="142"/>
      <c r="H913" s="142"/>
      <c r="I913" s="142"/>
      <c r="J913" s="142"/>
      <c r="K913" s="142"/>
      <c r="L913" s="142"/>
      <c r="M913" s="142"/>
      <c r="N913" s="142"/>
    </row>
    <row r="914" spans="1:14" x14ac:dyDescent="0.25">
      <c r="A914" s="142"/>
      <c r="B914" s="142"/>
      <c r="C914" s="142"/>
      <c r="D914" s="142"/>
      <c r="E914" s="142"/>
      <c r="F914" s="142"/>
      <c r="G914" s="142"/>
      <c r="H914" s="142"/>
      <c r="I914" s="142"/>
      <c r="J914" s="142"/>
      <c r="K914" s="142"/>
      <c r="L914" s="142"/>
      <c r="M914" s="142"/>
      <c r="N914" s="142"/>
    </row>
    <row r="915" spans="1:14" x14ac:dyDescent="0.25">
      <c r="A915" s="142"/>
      <c r="B915" s="142"/>
      <c r="C915" s="142"/>
      <c r="D915" s="142"/>
      <c r="E915" s="142"/>
      <c r="F915" s="142"/>
      <c r="G915" s="142"/>
      <c r="H915" s="142"/>
      <c r="I915" s="142"/>
      <c r="J915" s="142"/>
      <c r="K915" s="142"/>
      <c r="L915" s="142"/>
      <c r="M915" s="142"/>
      <c r="N915" s="142"/>
    </row>
    <row r="916" spans="1:14" x14ac:dyDescent="0.25">
      <c r="A916" s="142"/>
      <c r="B916" s="142"/>
      <c r="C916" s="142"/>
      <c r="D916" s="142"/>
      <c r="E916" s="142"/>
      <c r="F916" s="142"/>
      <c r="G916" s="142"/>
      <c r="H916" s="142"/>
      <c r="I916" s="142"/>
      <c r="J916" s="142"/>
      <c r="K916" s="142"/>
      <c r="L916" s="142"/>
      <c r="M916" s="142"/>
      <c r="N916" s="142"/>
    </row>
    <row r="917" spans="1:14" x14ac:dyDescent="0.25">
      <c r="A917" s="142"/>
      <c r="B917" s="142"/>
      <c r="C917" s="142"/>
      <c r="D917" s="142"/>
      <c r="E917" s="142"/>
      <c r="F917" s="142"/>
      <c r="G917" s="142"/>
      <c r="H917" s="142"/>
      <c r="I917" s="142"/>
      <c r="J917" s="142"/>
      <c r="K917" s="142"/>
      <c r="L917" s="142"/>
      <c r="M917" s="142"/>
      <c r="N917" s="142"/>
    </row>
    <row r="918" spans="1:14" x14ac:dyDescent="0.25">
      <c r="A918" s="142"/>
      <c r="B918" s="142"/>
      <c r="C918" s="142"/>
      <c r="D918" s="142"/>
      <c r="E918" s="142"/>
      <c r="F918" s="142"/>
      <c r="G918" s="142"/>
      <c r="H918" s="142"/>
      <c r="I918" s="142"/>
      <c r="J918" s="142"/>
      <c r="K918" s="142"/>
      <c r="L918" s="142"/>
      <c r="M918" s="142"/>
      <c r="N918" s="142"/>
    </row>
    <row r="919" spans="1:14" x14ac:dyDescent="0.25">
      <c r="A919" s="142"/>
      <c r="B919" s="142"/>
      <c r="C919" s="142"/>
      <c r="D919" s="142"/>
      <c r="E919" s="142"/>
      <c r="F919" s="142"/>
      <c r="G919" s="142"/>
      <c r="H919" s="142"/>
      <c r="I919" s="142"/>
      <c r="J919" s="142"/>
      <c r="K919" s="142"/>
      <c r="L919" s="142"/>
      <c r="M919" s="142"/>
      <c r="N919" s="142"/>
    </row>
    <row r="920" spans="1:14" x14ac:dyDescent="0.25">
      <c r="A920" s="142"/>
      <c r="B920" s="142"/>
      <c r="C920" s="142"/>
      <c r="D920" s="142"/>
      <c r="E920" s="142"/>
      <c r="F920" s="142"/>
      <c r="G920" s="142"/>
      <c r="H920" s="142"/>
      <c r="I920" s="142"/>
      <c r="J920" s="142"/>
      <c r="K920" s="142"/>
      <c r="L920" s="142"/>
      <c r="M920" s="142"/>
      <c r="N920" s="142"/>
    </row>
    <row r="921" spans="1:14" x14ac:dyDescent="0.25">
      <c r="A921" s="142"/>
      <c r="B921" s="142"/>
      <c r="C921" s="142"/>
      <c r="D921" s="142"/>
      <c r="E921" s="142"/>
      <c r="F921" s="142"/>
      <c r="G921" s="142"/>
      <c r="H921" s="142"/>
      <c r="I921" s="142"/>
      <c r="J921" s="142"/>
      <c r="K921" s="142"/>
      <c r="L921" s="142"/>
      <c r="M921" s="142"/>
      <c r="N921" s="142"/>
    </row>
    <row r="922" spans="1:14" x14ac:dyDescent="0.25">
      <c r="A922" s="142"/>
      <c r="B922" s="142"/>
      <c r="C922" s="142"/>
      <c r="D922" s="142"/>
      <c r="E922" s="142"/>
      <c r="F922" s="142"/>
      <c r="G922" s="142"/>
      <c r="H922" s="142"/>
      <c r="I922" s="142"/>
      <c r="J922" s="142"/>
      <c r="K922" s="142"/>
      <c r="L922" s="142"/>
      <c r="M922" s="142"/>
      <c r="N922" s="142"/>
    </row>
    <row r="923" spans="1:14" x14ac:dyDescent="0.25">
      <c r="A923" s="142"/>
      <c r="B923" s="142"/>
      <c r="C923" s="142"/>
      <c r="D923" s="142"/>
      <c r="E923" s="142"/>
      <c r="F923" s="142"/>
      <c r="G923" s="142"/>
      <c r="H923" s="142"/>
      <c r="I923" s="142"/>
      <c r="J923" s="142"/>
      <c r="K923" s="142"/>
      <c r="L923" s="142"/>
      <c r="M923" s="142"/>
      <c r="N923" s="142"/>
    </row>
    <row r="924" spans="1:14" x14ac:dyDescent="0.25">
      <c r="A924" s="142"/>
      <c r="B924" s="142"/>
      <c r="C924" s="142"/>
      <c r="D924" s="142"/>
      <c r="E924" s="142"/>
      <c r="F924" s="142"/>
      <c r="G924" s="142"/>
      <c r="H924" s="142"/>
      <c r="I924" s="142"/>
      <c r="J924" s="142"/>
      <c r="K924" s="142"/>
      <c r="L924" s="142"/>
      <c r="M924" s="142"/>
      <c r="N924" s="142"/>
    </row>
    <row r="925" spans="1:14" x14ac:dyDescent="0.25">
      <c r="A925" s="142"/>
      <c r="B925" s="142"/>
      <c r="C925" s="142"/>
      <c r="D925" s="142"/>
      <c r="E925" s="142"/>
      <c r="F925" s="142"/>
      <c r="G925" s="142"/>
      <c r="H925" s="142"/>
      <c r="I925" s="142"/>
      <c r="J925" s="142"/>
      <c r="K925" s="142"/>
      <c r="L925" s="142"/>
      <c r="M925" s="142"/>
      <c r="N925" s="142"/>
    </row>
    <row r="926" spans="1:14" x14ac:dyDescent="0.25">
      <c r="A926" s="142"/>
      <c r="B926" s="142"/>
      <c r="C926" s="142"/>
      <c r="D926" s="142"/>
      <c r="E926" s="142"/>
      <c r="F926" s="142"/>
      <c r="G926" s="142"/>
      <c r="H926" s="142"/>
      <c r="I926" s="142"/>
      <c r="J926" s="142"/>
      <c r="K926" s="142"/>
      <c r="L926" s="142"/>
      <c r="M926" s="142"/>
      <c r="N926" s="142"/>
    </row>
    <row r="927" spans="1:14" x14ac:dyDescent="0.25">
      <c r="A927" s="142"/>
      <c r="B927" s="142"/>
      <c r="C927" s="142"/>
      <c r="D927" s="142"/>
      <c r="E927" s="142"/>
      <c r="F927" s="142"/>
      <c r="G927" s="142"/>
      <c r="H927" s="142"/>
      <c r="I927" s="142"/>
      <c r="J927" s="142"/>
      <c r="K927" s="142"/>
      <c r="L927" s="142"/>
      <c r="M927" s="142"/>
      <c r="N927" s="142"/>
    </row>
    <row r="928" spans="1:14" x14ac:dyDescent="0.25">
      <c r="A928" s="142"/>
      <c r="B928" s="142"/>
      <c r="C928" s="142"/>
      <c r="D928" s="142"/>
      <c r="E928" s="142"/>
      <c r="F928" s="142"/>
      <c r="G928" s="142"/>
      <c r="H928" s="142"/>
      <c r="I928" s="142"/>
      <c r="J928" s="142"/>
      <c r="K928" s="142"/>
      <c r="L928" s="142"/>
      <c r="M928" s="142"/>
      <c r="N928" s="142"/>
    </row>
    <row r="929" spans="1:14" x14ac:dyDescent="0.25">
      <c r="A929" s="142"/>
      <c r="B929" s="142"/>
      <c r="C929" s="142"/>
      <c r="D929" s="142"/>
      <c r="E929" s="142"/>
      <c r="F929" s="142"/>
      <c r="G929" s="142"/>
      <c r="H929" s="142"/>
      <c r="I929" s="142"/>
      <c r="J929" s="142"/>
      <c r="K929" s="142"/>
      <c r="L929" s="142"/>
      <c r="M929" s="142"/>
      <c r="N929" s="142"/>
    </row>
    <row r="930" spans="1:14" x14ac:dyDescent="0.25">
      <c r="A930" s="142"/>
      <c r="B930" s="142"/>
      <c r="C930" s="142"/>
      <c r="D930" s="142"/>
      <c r="E930" s="142"/>
      <c r="F930" s="142"/>
      <c r="G930" s="142"/>
      <c r="H930" s="142"/>
      <c r="I930" s="142"/>
      <c r="J930" s="142"/>
      <c r="K930" s="142"/>
      <c r="L930" s="142"/>
      <c r="M930" s="142"/>
      <c r="N930" s="142"/>
    </row>
    <row r="931" spans="1:14" x14ac:dyDescent="0.25">
      <c r="A931" s="142"/>
      <c r="B931" s="142"/>
      <c r="C931" s="142"/>
      <c r="D931" s="142"/>
      <c r="E931" s="142"/>
      <c r="F931" s="142"/>
      <c r="G931" s="142"/>
      <c r="H931" s="142"/>
      <c r="I931" s="142"/>
      <c r="J931" s="142"/>
      <c r="K931" s="142"/>
      <c r="L931" s="142"/>
      <c r="M931" s="142"/>
      <c r="N931" s="142"/>
    </row>
    <row r="932" spans="1:14" x14ac:dyDescent="0.25">
      <c r="A932" s="142"/>
      <c r="B932" s="142"/>
      <c r="C932" s="142"/>
      <c r="D932" s="142"/>
      <c r="E932" s="142"/>
      <c r="F932" s="142"/>
      <c r="G932" s="142"/>
      <c r="H932" s="142"/>
      <c r="I932" s="142"/>
      <c r="J932" s="142"/>
      <c r="K932" s="142"/>
      <c r="L932" s="142"/>
      <c r="M932" s="142"/>
      <c r="N932" s="142"/>
    </row>
    <row r="933" spans="1:14" x14ac:dyDescent="0.25">
      <c r="A933" s="142"/>
      <c r="B933" s="142"/>
      <c r="C933" s="142"/>
      <c r="D933" s="142"/>
      <c r="E933" s="142"/>
      <c r="F933" s="142"/>
      <c r="G933" s="142"/>
      <c r="H933" s="142"/>
      <c r="I933" s="142"/>
      <c r="J933" s="142"/>
      <c r="K933" s="142"/>
      <c r="L933" s="142"/>
      <c r="M933" s="142"/>
      <c r="N933" s="142"/>
    </row>
    <row r="934" spans="1:14" x14ac:dyDescent="0.25">
      <c r="A934" s="142"/>
      <c r="B934" s="142"/>
      <c r="C934" s="142"/>
      <c r="D934" s="142"/>
      <c r="E934" s="142"/>
      <c r="F934" s="142"/>
      <c r="G934" s="142"/>
      <c r="H934" s="142"/>
      <c r="I934" s="142"/>
      <c r="J934" s="142"/>
      <c r="K934" s="142"/>
      <c r="L934" s="142"/>
      <c r="M934" s="142"/>
      <c r="N934" s="142"/>
    </row>
    <row r="935" spans="1:14" x14ac:dyDescent="0.25">
      <c r="A935" s="142"/>
      <c r="B935" s="142"/>
      <c r="C935" s="142"/>
      <c r="D935" s="142"/>
      <c r="E935" s="142"/>
      <c r="F935" s="142"/>
      <c r="G935" s="142"/>
      <c r="H935" s="142"/>
      <c r="I935" s="142"/>
      <c r="J935" s="142"/>
      <c r="K935" s="142"/>
      <c r="L935" s="142"/>
      <c r="M935" s="142"/>
      <c r="N935" s="142"/>
    </row>
    <row r="936" spans="1:14" x14ac:dyDescent="0.25">
      <c r="A936" s="142"/>
      <c r="B936" s="142"/>
      <c r="C936" s="142"/>
      <c r="D936" s="142"/>
      <c r="E936" s="142"/>
      <c r="F936" s="142"/>
      <c r="G936" s="142"/>
      <c r="H936" s="142"/>
      <c r="I936" s="142"/>
      <c r="J936" s="142"/>
      <c r="K936" s="142"/>
      <c r="L936" s="142"/>
      <c r="M936" s="142"/>
      <c r="N936" s="142"/>
    </row>
    <row r="937" spans="1:14" x14ac:dyDescent="0.25">
      <c r="A937" s="142"/>
      <c r="B937" s="142"/>
      <c r="C937" s="142"/>
      <c r="D937" s="142"/>
      <c r="E937" s="142"/>
      <c r="F937" s="142"/>
      <c r="G937" s="142"/>
      <c r="H937" s="142"/>
      <c r="I937" s="142"/>
      <c r="J937" s="142"/>
      <c r="K937" s="142"/>
      <c r="L937" s="142"/>
      <c r="M937" s="142"/>
      <c r="N937" s="142"/>
    </row>
    <row r="938" spans="1:14" x14ac:dyDescent="0.25">
      <c r="A938" s="142"/>
      <c r="B938" s="142"/>
      <c r="C938" s="142"/>
      <c r="D938" s="142"/>
      <c r="E938" s="142"/>
      <c r="F938" s="142"/>
      <c r="G938" s="142"/>
      <c r="H938" s="142"/>
      <c r="I938" s="142"/>
      <c r="J938" s="142"/>
      <c r="K938" s="142"/>
      <c r="L938" s="142"/>
      <c r="M938" s="142"/>
      <c r="N938" s="142"/>
    </row>
    <row r="939" spans="1:14" x14ac:dyDescent="0.25">
      <c r="A939" s="142"/>
      <c r="B939" s="142"/>
      <c r="C939" s="142"/>
      <c r="D939" s="142"/>
      <c r="E939" s="142"/>
      <c r="F939" s="142"/>
      <c r="G939" s="142"/>
      <c r="H939" s="142"/>
      <c r="I939" s="142"/>
      <c r="J939" s="142"/>
      <c r="K939" s="142"/>
      <c r="L939" s="142"/>
      <c r="M939" s="142"/>
      <c r="N939" s="142"/>
    </row>
    <row r="940" spans="1:14" x14ac:dyDescent="0.25">
      <c r="A940" s="142"/>
      <c r="B940" s="142"/>
      <c r="C940" s="142"/>
      <c r="D940" s="142"/>
      <c r="E940" s="142"/>
      <c r="F940" s="142"/>
      <c r="G940" s="142"/>
      <c r="H940" s="142"/>
      <c r="I940" s="142"/>
      <c r="J940" s="142"/>
      <c r="K940" s="142"/>
      <c r="L940" s="142"/>
      <c r="M940" s="142"/>
      <c r="N940" s="142"/>
    </row>
    <row r="941" spans="1:14" x14ac:dyDescent="0.25">
      <c r="A941" s="142"/>
      <c r="B941" s="142"/>
      <c r="C941" s="142"/>
      <c r="D941" s="142"/>
      <c r="E941" s="142"/>
      <c r="F941" s="142"/>
      <c r="G941" s="142"/>
      <c r="H941" s="142"/>
      <c r="I941" s="142"/>
      <c r="J941" s="142"/>
      <c r="K941" s="142"/>
      <c r="L941" s="142"/>
      <c r="M941" s="142"/>
      <c r="N941" s="142"/>
    </row>
    <row r="942" spans="1:14" x14ac:dyDescent="0.25">
      <c r="A942" s="142"/>
      <c r="B942" s="142"/>
      <c r="C942" s="142"/>
      <c r="D942" s="142"/>
      <c r="E942" s="142"/>
      <c r="F942" s="142"/>
      <c r="G942" s="142"/>
      <c r="H942" s="142"/>
      <c r="I942" s="142"/>
      <c r="J942" s="142"/>
      <c r="K942" s="142"/>
      <c r="L942" s="142"/>
      <c r="M942" s="142"/>
      <c r="N942" s="142"/>
    </row>
    <row r="943" spans="1:14" x14ac:dyDescent="0.25">
      <c r="A943" s="142"/>
      <c r="B943" s="142"/>
      <c r="C943" s="142"/>
      <c r="D943" s="142"/>
      <c r="E943" s="142"/>
      <c r="F943" s="142"/>
      <c r="G943" s="142"/>
      <c r="H943" s="142"/>
      <c r="I943" s="142"/>
      <c r="J943" s="142"/>
      <c r="K943" s="142"/>
      <c r="L943" s="142"/>
      <c r="M943" s="142"/>
      <c r="N943" s="142"/>
    </row>
    <row r="944" spans="1:14" x14ac:dyDescent="0.25">
      <c r="A944" s="142"/>
      <c r="B944" s="142"/>
      <c r="C944" s="142"/>
      <c r="D944" s="142"/>
      <c r="E944" s="142"/>
      <c r="F944" s="142"/>
      <c r="G944" s="142"/>
      <c r="H944" s="142"/>
      <c r="I944" s="142"/>
      <c r="J944" s="142"/>
      <c r="K944" s="142"/>
      <c r="L944" s="142"/>
      <c r="M944" s="142"/>
      <c r="N944" s="142"/>
    </row>
    <row r="945" spans="1:14" x14ac:dyDescent="0.25">
      <c r="A945" s="142"/>
      <c r="B945" s="142"/>
      <c r="C945" s="142"/>
      <c r="D945" s="142"/>
      <c r="E945" s="142"/>
      <c r="F945" s="142"/>
      <c r="G945" s="142"/>
      <c r="H945" s="142"/>
      <c r="I945" s="142"/>
      <c r="J945" s="142"/>
      <c r="K945" s="142"/>
      <c r="L945" s="142"/>
      <c r="M945" s="142"/>
      <c r="N945" s="142"/>
    </row>
    <row r="946" spans="1:14" x14ac:dyDescent="0.25">
      <c r="A946" s="142"/>
      <c r="B946" s="142"/>
      <c r="C946" s="142"/>
      <c r="D946" s="142"/>
      <c r="E946" s="142"/>
      <c r="F946" s="142"/>
      <c r="G946" s="142"/>
      <c r="H946" s="142"/>
      <c r="I946" s="142"/>
      <c r="J946" s="142"/>
      <c r="K946" s="142"/>
      <c r="L946" s="142"/>
      <c r="M946" s="142"/>
      <c r="N946" s="142"/>
    </row>
    <row r="947" spans="1:14" x14ac:dyDescent="0.25">
      <c r="A947" s="142"/>
      <c r="B947" s="142"/>
      <c r="C947" s="142"/>
      <c r="D947" s="142"/>
      <c r="E947" s="142"/>
      <c r="F947" s="142"/>
      <c r="G947" s="142"/>
      <c r="H947" s="142"/>
      <c r="I947" s="142"/>
      <c r="J947" s="142"/>
      <c r="K947" s="142"/>
      <c r="L947" s="142"/>
      <c r="M947" s="142"/>
      <c r="N947" s="142"/>
    </row>
    <row r="948" spans="1:14" x14ac:dyDescent="0.25">
      <c r="A948" s="142"/>
      <c r="B948" s="142"/>
      <c r="C948" s="142"/>
      <c r="D948" s="142"/>
      <c r="E948" s="142"/>
      <c r="F948" s="142"/>
      <c r="G948" s="142"/>
      <c r="H948" s="142"/>
      <c r="I948" s="142"/>
      <c r="J948" s="142"/>
      <c r="K948" s="142"/>
      <c r="L948" s="142"/>
      <c r="M948" s="142"/>
      <c r="N948" s="142"/>
    </row>
    <row r="949" spans="1:14" x14ac:dyDescent="0.25">
      <c r="A949" s="142"/>
      <c r="B949" s="142"/>
      <c r="C949" s="142"/>
      <c r="D949" s="142"/>
      <c r="E949" s="142"/>
      <c r="F949" s="142"/>
      <c r="G949" s="142"/>
      <c r="H949" s="142"/>
      <c r="I949" s="142"/>
      <c r="J949" s="142"/>
      <c r="K949" s="142"/>
      <c r="L949" s="142"/>
      <c r="M949" s="142"/>
      <c r="N949" s="142"/>
    </row>
    <row r="950" spans="1:14" x14ac:dyDescent="0.25">
      <c r="A950" s="142"/>
      <c r="B950" s="142"/>
      <c r="C950" s="142"/>
      <c r="D950" s="142"/>
      <c r="E950" s="142"/>
      <c r="F950" s="142"/>
      <c r="G950" s="142"/>
      <c r="H950" s="142"/>
      <c r="I950" s="142"/>
      <c r="J950" s="142"/>
      <c r="K950" s="142"/>
      <c r="L950" s="142"/>
      <c r="M950" s="142"/>
      <c r="N950" s="142"/>
    </row>
    <row r="951" spans="1:14" x14ac:dyDescent="0.25">
      <c r="A951" s="142"/>
      <c r="B951" s="142"/>
      <c r="C951" s="142"/>
      <c r="D951" s="142"/>
      <c r="E951" s="142"/>
      <c r="F951" s="142"/>
      <c r="G951" s="142"/>
      <c r="H951" s="142"/>
      <c r="I951" s="142"/>
      <c r="J951" s="142"/>
      <c r="K951" s="142"/>
      <c r="L951" s="142"/>
      <c r="M951" s="142"/>
      <c r="N951" s="142"/>
    </row>
    <row r="952" spans="1:14" x14ac:dyDescent="0.25">
      <c r="A952" s="142"/>
      <c r="B952" s="142"/>
      <c r="C952" s="142"/>
      <c r="D952" s="142"/>
      <c r="E952" s="142"/>
      <c r="F952" s="142"/>
      <c r="G952" s="142"/>
      <c r="H952" s="142"/>
      <c r="I952" s="142"/>
      <c r="J952" s="142"/>
      <c r="K952" s="142"/>
      <c r="L952" s="142"/>
      <c r="M952" s="142"/>
      <c r="N952" s="142"/>
    </row>
    <row r="953" spans="1:14" x14ac:dyDescent="0.25">
      <c r="A953" s="142"/>
      <c r="B953" s="142"/>
      <c r="C953" s="142"/>
      <c r="D953" s="142"/>
      <c r="E953" s="142"/>
      <c r="F953" s="142"/>
      <c r="G953" s="142"/>
      <c r="H953" s="142"/>
      <c r="I953" s="142"/>
      <c r="J953" s="142"/>
      <c r="K953" s="142"/>
      <c r="L953" s="142"/>
      <c r="M953" s="142"/>
      <c r="N953" s="142"/>
    </row>
    <row r="954" spans="1:14" x14ac:dyDescent="0.25">
      <c r="A954" s="142"/>
      <c r="B954" s="142"/>
      <c r="C954" s="142"/>
      <c r="D954" s="142"/>
      <c r="E954" s="142"/>
      <c r="F954" s="142"/>
      <c r="G954" s="142"/>
      <c r="H954" s="142"/>
      <c r="I954" s="142"/>
      <c r="J954" s="142"/>
      <c r="K954" s="142"/>
      <c r="L954" s="142"/>
      <c r="M954" s="142"/>
      <c r="N954" s="142"/>
    </row>
    <row r="955" spans="1:14" x14ac:dyDescent="0.25">
      <c r="A955" s="142"/>
      <c r="B955" s="142"/>
      <c r="C955" s="142"/>
      <c r="D955" s="142"/>
      <c r="E955" s="142"/>
      <c r="F955" s="142"/>
      <c r="G955" s="142"/>
      <c r="H955" s="142"/>
      <c r="I955" s="142"/>
      <c r="J955" s="142"/>
      <c r="K955" s="142"/>
      <c r="L955" s="142"/>
      <c r="M955" s="142"/>
      <c r="N955" s="142"/>
    </row>
    <row r="956" spans="1:14" x14ac:dyDescent="0.25">
      <c r="A956" s="142"/>
      <c r="B956" s="142"/>
      <c r="C956" s="142"/>
      <c r="D956" s="142"/>
      <c r="E956" s="142"/>
      <c r="F956" s="142"/>
      <c r="G956" s="142"/>
      <c r="H956" s="142"/>
      <c r="I956" s="142"/>
      <c r="J956" s="142"/>
      <c r="K956" s="142"/>
      <c r="L956" s="142"/>
      <c r="M956" s="142"/>
      <c r="N956" s="142"/>
    </row>
    <row r="957" spans="1:14" x14ac:dyDescent="0.25">
      <c r="A957" s="142"/>
      <c r="B957" s="142"/>
      <c r="C957" s="142"/>
      <c r="D957" s="142"/>
      <c r="E957" s="142"/>
      <c r="F957" s="142"/>
      <c r="G957" s="142"/>
      <c r="H957" s="142"/>
      <c r="I957" s="142"/>
      <c r="J957" s="142"/>
      <c r="K957" s="142"/>
      <c r="L957" s="142"/>
      <c r="M957" s="142"/>
      <c r="N957" s="142"/>
    </row>
    <row r="958" spans="1:14" x14ac:dyDescent="0.25">
      <c r="A958" s="142"/>
      <c r="B958" s="142"/>
      <c r="C958" s="142"/>
      <c r="D958" s="142"/>
      <c r="E958" s="142"/>
      <c r="F958" s="142"/>
      <c r="G958" s="142"/>
      <c r="H958" s="142"/>
      <c r="I958" s="142"/>
      <c r="J958" s="142"/>
      <c r="K958" s="142"/>
      <c r="L958" s="142"/>
      <c r="M958" s="142"/>
      <c r="N958" s="142"/>
    </row>
    <row r="959" spans="1:14" x14ac:dyDescent="0.25">
      <c r="A959" s="142"/>
      <c r="B959" s="142"/>
      <c r="C959" s="142"/>
      <c r="D959" s="142"/>
      <c r="E959" s="142"/>
      <c r="F959" s="142"/>
      <c r="G959" s="142"/>
      <c r="H959" s="142"/>
      <c r="I959" s="142"/>
      <c r="J959" s="142"/>
      <c r="K959" s="142"/>
      <c r="L959" s="142"/>
      <c r="M959" s="142"/>
      <c r="N959" s="142"/>
    </row>
    <row r="960" spans="1:14" x14ac:dyDescent="0.25">
      <c r="A960" s="142"/>
      <c r="B960" s="142"/>
      <c r="C960" s="142"/>
      <c r="D960" s="142"/>
      <c r="E960" s="142"/>
      <c r="F960" s="142"/>
      <c r="G960" s="142"/>
      <c r="H960" s="142"/>
      <c r="I960" s="142"/>
      <c r="J960" s="142"/>
      <c r="K960" s="142"/>
      <c r="L960" s="142"/>
      <c r="M960" s="142"/>
      <c r="N960" s="142"/>
    </row>
    <row r="961" spans="1:14" x14ac:dyDescent="0.25">
      <c r="A961" s="142"/>
      <c r="B961" s="142"/>
      <c r="C961" s="142"/>
      <c r="D961" s="142"/>
      <c r="E961" s="142"/>
      <c r="F961" s="142"/>
      <c r="G961" s="142"/>
      <c r="H961" s="142"/>
      <c r="I961" s="142"/>
      <c r="J961" s="142"/>
      <c r="K961" s="142"/>
      <c r="L961" s="142"/>
      <c r="M961" s="142"/>
      <c r="N961" s="142"/>
    </row>
    <row r="962" spans="1:14" x14ac:dyDescent="0.25">
      <c r="A962" s="142"/>
      <c r="B962" s="142"/>
      <c r="C962" s="142"/>
      <c r="D962" s="142"/>
      <c r="E962" s="142"/>
      <c r="F962" s="142"/>
      <c r="G962" s="142"/>
      <c r="H962" s="142"/>
      <c r="I962" s="142"/>
      <c r="J962" s="142"/>
      <c r="K962" s="142"/>
      <c r="L962" s="142"/>
      <c r="M962" s="142"/>
      <c r="N962" s="142"/>
    </row>
    <row r="963" spans="1:14" x14ac:dyDescent="0.25">
      <c r="A963" s="142"/>
      <c r="B963" s="142"/>
      <c r="C963" s="142"/>
      <c r="D963" s="142"/>
      <c r="E963" s="142"/>
      <c r="F963" s="142"/>
      <c r="G963" s="142"/>
      <c r="H963" s="142"/>
      <c r="I963" s="142"/>
      <c r="J963" s="142"/>
      <c r="K963" s="142"/>
      <c r="L963" s="142"/>
      <c r="M963" s="142"/>
      <c r="N963" s="142"/>
    </row>
    <row r="964" spans="1:14" x14ac:dyDescent="0.25">
      <c r="A964" s="142"/>
      <c r="B964" s="142"/>
      <c r="C964" s="142"/>
      <c r="D964" s="142"/>
      <c r="E964" s="142"/>
      <c r="F964" s="142"/>
      <c r="G964" s="142"/>
      <c r="H964" s="142"/>
      <c r="I964" s="142"/>
      <c r="J964" s="142"/>
      <c r="K964" s="142"/>
      <c r="L964" s="142"/>
      <c r="M964" s="142"/>
      <c r="N964" s="142"/>
    </row>
    <row r="965" spans="1:14" x14ac:dyDescent="0.25">
      <c r="A965" s="142"/>
      <c r="B965" s="142"/>
      <c r="C965" s="142"/>
      <c r="D965" s="142"/>
      <c r="E965" s="142"/>
      <c r="F965" s="142"/>
      <c r="G965" s="142"/>
      <c r="H965" s="142"/>
      <c r="I965" s="142"/>
      <c r="J965" s="142"/>
      <c r="K965" s="142"/>
      <c r="L965" s="142"/>
      <c r="M965" s="142"/>
      <c r="N965" s="142"/>
    </row>
    <row r="966" spans="1:14" x14ac:dyDescent="0.25">
      <c r="A966" s="142"/>
      <c r="B966" s="142"/>
      <c r="C966" s="142"/>
      <c r="D966" s="142"/>
      <c r="E966" s="142"/>
      <c r="F966" s="142"/>
      <c r="G966" s="142"/>
      <c r="H966" s="142"/>
      <c r="I966" s="142"/>
      <c r="J966" s="142"/>
      <c r="K966" s="142"/>
      <c r="L966" s="142"/>
      <c r="M966" s="142"/>
      <c r="N966" s="142"/>
    </row>
    <row r="967" spans="1:14" x14ac:dyDescent="0.25">
      <c r="A967" s="142"/>
      <c r="B967" s="142"/>
      <c r="C967" s="142"/>
      <c r="D967" s="142"/>
      <c r="E967" s="142"/>
      <c r="F967" s="142"/>
      <c r="G967" s="142"/>
      <c r="H967" s="142"/>
      <c r="I967" s="142"/>
      <c r="J967" s="142"/>
      <c r="K967" s="142"/>
      <c r="L967" s="142"/>
      <c r="M967" s="142"/>
      <c r="N967" s="142"/>
    </row>
    <row r="968" spans="1:14" x14ac:dyDescent="0.25">
      <c r="A968" s="142"/>
      <c r="B968" s="142"/>
      <c r="C968" s="142"/>
      <c r="D968" s="142"/>
      <c r="E968" s="142"/>
      <c r="F968" s="142"/>
      <c r="G968" s="142"/>
      <c r="H968" s="142"/>
      <c r="I968" s="142"/>
      <c r="J968" s="142"/>
      <c r="K968" s="142"/>
      <c r="L968" s="142"/>
      <c r="M968" s="142"/>
      <c r="N968" s="142"/>
    </row>
    <row r="969" spans="1:14" x14ac:dyDescent="0.25">
      <c r="A969" s="142"/>
      <c r="B969" s="142"/>
      <c r="C969" s="142"/>
      <c r="D969" s="142"/>
      <c r="E969" s="142"/>
      <c r="F969" s="142"/>
      <c r="G969" s="142"/>
      <c r="H969" s="142"/>
      <c r="I969" s="142"/>
      <c r="J969" s="142"/>
      <c r="K969" s="142"/>
      <c r="L969" s="142"/>
      <c r="M969" s="142"/>
      <c r="N969" s="142"/>
    </row>
    <row r="970" spans="1:14" x14ac:dyDescent="0.25">
      <c r="A970" s="142"/>
      <c r="B970" s="142"/>
      <c r="C970" s="142"/>
      <c r="D970" s="142"/>
      <c r="E970" s="142"/>
      <c r="F970" s="142"/>
      <c r="G970" s="142"/>
      <c r="H970" s="142"/>
      <c r="I970" s="142"/>
      <c r="J970" s="142"/>
      <c r="K970" s="142"/>
      <c r="L970" s="142"/>
      <c r="M970" s="142"/>
      <c r="N970" s="142"/>
    </row>
    <row r="971" spans="1:14" x14ac:dyDescent="0.25">
      <c r="A971" s="142"/>
      <c r="B971" s="142"/>
      <c r="C971" s="142"/>
      <c r="D971" s="142"/>
      <c r="E971" s="142"/>
      <c r="F971" s="142"/>
      <c r="G971" s="142"/>
      <c r="H971" s="142"/>
      <c r="I971" s="142"/>
      <c r="J971" s="142"/>
      <c r="K971" s="142"/>
      <c r="L971" s="142"/>
      <c r="M971" s="142"/>
      <c r="N971" s="142"/>
    </row>
    <row r="972" spans="1:14" x14ac:dyDescent="0.25">
      <c r="A972" s="142"/>
      <c r="B972" s="142"/>
      <c r="C972" s="142"/>
      <c r="D972" s="142"/>
      <c r="E972" s="142"/>
      <c r="F972" s="142"/>
      <c r="G972" s="142"/>
      <c r="H972" s="142"/>
      <c r="I972" s="142"/>
      <c r="J972" s="142"/>
      <c r="K972" s="142"/>
      <c r="L972" s="142"/>
      <c r="M972" s="142"/>
      <c r="N972" s="142"/>
    </row>
    <row r="973" spans="1:14" x14ac:dyDescent="0.25">
      <c r="A973" s="142"/>
      <c r="B973" s="142"/>
      <c r="C973" s="142"/>
      <c r="D973" s="142"/>
      <c r="E973" s="142"/>
      <c r="F973" s="142"/>
      <c r="G973" s="142"/>
      <c r="H973" s="142"/>
      <c r="I973" s="142"/>
      <c r="J973" s="142"/>
      <c r="K973" s="142"/>
      <c r="L973" s="142"/>
      <c r="M973" s="142"/>
      <c r="N973" s="142"/>
    </row>
    <row r="974" spans="1:14" x14ac:dyDescent="0.25">
      <c r="A974" s="142"/>
      <c r="B974" s="142"/>
      <c r="C974" s="142"/>
      <c r="D974" s="142"/>
      <c r="E974" s="142"/>
      <c r="F974" s="142"/>
      <c r="G974" s="142"/>
      <c r="H974" s="142"/>
      <c r="I974" s="142"/>
      <c r="J974" s="142"/>
      <c r="K974" s="142"/>
      <c r="L974" s="142"/>
      <c r="M974" s="142"/>
      <c r="N974" s="142"/>
    </row>
    <row r="975" spans="1:14" x14ac:dyDescent="0.25">
      <c r="A975" s="142"/>
      <c r="B975" s="142"/>
      <c r="C975" s="142"/>
      <c r="D975" s="142"/>
      <c r="E975" s="142"/>
      <c r="F975" s="142"/>
      <c r="G975" s="142"/>
      <c r="H975" s="142"/>
      <c r="I975" s="142"/>
      <c r="J975" s="142"/>
      <c r="K975" s="142"/>
      <c r="L975" s="142"/>
      <c r="M975" s="142"/>
      <c r="N975" s="142"/>
    </row>
    <row r="976" spans="1:14" x14ac:dyDescent="0.25">
      <c r="A976" s="142"/>
      <c r="B976" s="142"/>
      <c r="C976" s="142"/>
      <c r="D976" s="142"/>
      <c r="E976" s="142"/>
      <c r="F976" s="142"/>
      <c r="G976" s="142"/>
      <c r="H976" s="142"/>
      <c r="I976" s="142"/>
      <c r="J976" s="142"/>
      <c r="K976" s="142"/>
      <c r="L976" s="142"/>
      <c r="M976" s="142"/>
      <c r="N976" s="142"/>
    </row>
    <row r="977" spans="1:14" x14ac:dyDescent="0.25">
      <c r="A977" s="142"/>
      <c r="B977" s="142"/>
      <c r="C977" s="142"/>
      <c r="D977" s="142"/>
      <c r="E977" s="142"/>
      <c r="F977" s="142"/>
      <c r="G977" s="142"/>
      <c r="H977" s="142"/>
      <c r="I977" s="142"/>
      <c r="J977" s="142"/>
      <c r="K977" s="142"/>
      <c r="L977" s="142"/>
      <c r="M977" s="142"/>
      <c r="N977" s="142"/>
    </row>
    <row r="978" spans="1:14" x14ac:dyDescent="0.25">
      <c r="A978" s="142"/>
      <c r="B978" s="142"/>
      <c r="C978" s="142"/>
      <c r="D978" s="142"/>
      <c r="E978" s="142"/>
      <c r="F978" s="142"/>
      <c r="G978" s="142"/>
      <c r="H978" s="142"/>
      <c r="I978" s="142"/>
      <c r="J978" s="142"/>
      <c r="K978" s="142"/>
      <c r="L978" s="142"/>
      <c r="M978" s="142"/>
      <c r="N978" s="142"/>
    </row>
    <row r="979" spans="1:14" x14ac:dyDescent="0.25">
      <c r="A979" s="142"/>
      <c r="B979" s="142"/>
      <c r="C979" s="142"/>
      <c r="D979" s="142"/>
      <c r="E979" s="142"/>
      <c r="F979" s="142"/>
      <c r="G979" s="142"/>
      <c r="H979" s="142"/>
      <c r="I979" s="142"/>
      <c r="J979" s="142"/>
      <c r="K979" s="142"/>
      <c r="L979" s="142"/>
      <c r="M979" s="142"/>
      <c r="N979" s="142"/>
    </row>
    <row r="980" spans="1:14" x14ac:dyDescent="0.25">
      <c r="A980" s="142"/>
      <c r="B980" s="142"/>
      <c r="C980" s="142"/>
      <c r="D980" s="142"/>
      <c r="E980" s="142"/>
      <c r="F980" s="142"/>
      <c r="G980" s="142"/>
      <c r="H980" s="142"/>
      <c r="I980" s="142"/>
      <c r="J980" s="142"/>
      <c r="K980" s="142"/>
      <c r="L980" s="142"/>
      <c r="M980" s="142"/>
      <c r="N980" s="142"/>
    </row>
    <row r="981" spans="1:14" x14ac:dyDescent="0.25">
      <c r="A981" s="142"/>
      <c r="B981" s="142"/>
      <c r="C981" s="142"/>
      <c r="D981" s="142"/>
      <c r="E981" s="142"/>
      <c r="F981" s="142"/>
      <c r="G981" s="142"/>
      <c r="H981" s="142"/>
      <c r="I981" s="142"/>
      <c r="J981" s="142"/>
      <c r="K981" s="142"/>
      <c r="L981" s="142"/>
      <c r="M981" s="142"/>
      <c r="N981" s="142"/>
    </row>
    <row r="982" spans="1:14" x14ac:dyDescent="0.25">
      <c r="A982" s="142"/>
      <c r="B982" s="142"/>
      <c r="C982" s="142"/>
      <c r="D982" s="142"/>
      <c r="E982" s="142"/>
      <c r="F982" s="142"/>
      <c r="G982" s="142"/>
      <c r="H982" s="142"/>
      <c r="I982" s="142"/>
      <c r="J982" s="142"/>
      <c r="K982" s="142"/>
      <c r="L982" s="142"/>
      <c r="M982" s="142"/>
      <c r="N982" s="142"/>
    </row>
    <row r="983" spans="1:14" x14ac:dyDescent="0.25">
      <c r="A983" s="142"/>
      <c r="B983" s="142"/>
      <c r="C983" s="142"/>
      <c r="D983" s="142"/>
      <c r="E983" s="142"/>
      <c r="F983" s="142"/>
      <c r="G983" s="142"/>
      <c r="H983" s="142"/>
      <c r="I983" s="142"/>
      <c r="J983" s="142"/>
      <c r="K983" s="142"/>
      <c r="L983" s="142"/>
      <c r="M983" s="142"/>
      <c r="N983" s="142"/>
    </row>
    <row r="984" spans="1:14" x14ac:dyDescent="0.25">
      <c r="A984" s="142"/>
      <c r="B984" s="142"/>
      <c r="C984" s="142"/>
      <c r="D984" s="142"/>
      <c r="E984" s="142"/>
      <c r="F984" s="142"/>
      <c r="G984" s="142"/>
      <c r="H984" s="142"/>
      <c r="I984" s="142"/>
      <c r="J984" s="142"/>
      <c r="K984" s="142"/>
      <c r="L984" s="142"/>
      <c r="M984" s="142"/>
      <c r="N984" s="142"/>
    </row>
    <row r="985" spans="1:14" x14ac:dyDescent="0.25">
      <c r="A985" s="142"/>
      <c r="B985" s="142"/>
      <c r="C985" s="142"/>
      <c r="D985" s="142"/>
      <c r="E985" s="142"/>
      <c r="F985" s="142"/>
      <c r="G985" s="142"/>
      <c r="H985" s="142"/>
      <c r="I985" s="142"/>
      <c r="J985" s="142"/>
      <c r="K985" s="142"/>
      <c r="L985" s="142"/>
      <c r="M985" s="142"/>
      <c r="N985" s="142"/>
    </row>
    <row r="986" spans="1:14" x14ac:dyDescent="0.25">
      <c r="A986" s="142"/>
      <c r="B986" s="142"/>
      <c r="C986" s="142"/>
      <c r="D986" s="142"/>
      <c r="E986" s="142"/>
      <c r="F986" s="142"/>
      <c r="G986" s="142"/>
      <c r="H986" s="142"/>
      <c r="I986" s="142"/>
      <c r="J986" s="142"/>
      <c r="K986" s="142"/>
      <c r="L986" s="142"/>
      <c r="M986" s="142"/>
      <c r="N986" s="142"/>
    </row>
    <row r="987" spans="1:14" x14ac:dyDescent="0.25">
      <c r="A987" s="142"/>
      <c r="B987" s="142"/>
      <c r="C987" s="142"/>
      <c r="D987" s="142"/>
      <c r="E987" s="142"/>
      <c r="F987" s="142"/>
      <c r="G987" s="142"/>
      <c r="H987" s="142"/>
      <c r="I987" s="142"/>
      <c r="J987" s="142"/>
      <c r="K987" s="142"/>
      <c r="L987" s="142"/>
      <c r="M987" s="142"/>
      <c r="N987" s="142"/>
    </row>
    <row r="988" spans="1:14" x14ac:dyDescent="0.25">
      <c r="A988" s="142"/>
      <c r="B988" s="142"/>
      <c r="C988" s="142"/>
      <c r="D988" s="142"/>
      <c r="E988" s="142"/>
      <c r="F988" s="142"/>
      <c r="G988" s="142"/>
      <c r="H988" s="142"/>
      <c r="I988" s="142"/>
      <c r="J988" s="142"/>
      <c r="K988" s="142"/>
      <c r="L988" s="142"/>
      <c r="M988" s="142"/>
      <c r="N988" s="142"/>
    </row>
    <row r="989" spans="1:14" x14ac:dyDescent="0.25">
      <c r="A989" s="142"/>
      <c r="B989" s="142"/>
      <c r="C989" s="142"/>
      <c r="D989" s="142"/>
      <c r="E989" s="142"/>
      <c r="F989" s="142"/>
      <c r="G989" s="142"/>
      <c r="H989" s="142"/>
      <c r="I989" s="142"/>
      <c r="J989" s="142"/>
      <c r="K989" s="142"/>
      <c r="L989" s="142"/>
      <c r="M989" s="142"/>
      <c r="N989" s="142"/>
    </row>
    <row r="990" spans="1:14" x14ac:dyDescent="0.25">
      <c r="A990" s="142"/>
      <c r="B990" s="142"/>
      <c r="C990" s="142"/>
      <c r="D990" s="142"/>
      <c r="E990" s="142"/>
      <c r="F990" s="142"/>
      <c r="G990" s="142"/>
      <c r="H990" s="142"/>
      <c r="I990" s="142"/>
      <c r="J990" s="142"/>
      <c r="K990" s="142"/>
      <c r="L990" s="142"/>
      <c r="M990" s="142"/>
      <c r="N990" s="142"/>
    </row>
    <row r="991" spans="1:14" x14ac:dyDescent="0.25">
      <c r="A991" s="142"/>
      <c r="B991" s="142"/>
      <c r="C991" s="142"/>
      <c r="D991" s="142"/>
      <c r="E991" s="142"/>
      <c r="F991" s="142"/>
      <c r="G991" s="142"/>
      <c r="H991" s="142"/>
      <c r="I991" s="142"/>
      <c r="J991" s="142"/>
      <c r="K991" s="142"/>
      <c r="L991" s="142"/>
      <c r="M991" s="142"/>
      <c r="N991" s="142"/>
    </row>
    <row r="992" spans="1:14" x14ac:dyDescent="0.25">
      <c r="A992" s="142"/>
      <c r="B992" s="142"/>
      <c r="C992" s="142"/>
      <c r="D992" s="142"/>
      <c r="E992" s="142"/>
      <c r="F992" s="142"/>
      <c r="G992" s="142"/>
      <c r="H992" s="142"/>
      <c r="I992" s="142"/>
      <c r="J992" s="142"/>
      <c r="K992" s="142"/>
      <c r="L992" s="142"/>
      <c r="M992" s="142"/>
      <c r="N992" s="142"/>
    </row>
    <row r="993" spans="1:14" x14ac:dyDescent="0.25">
      <c r="A993" s="142"/>
      <c r="B993" s="142"/>
      <c r="C993" s="142"/>
      <c r="D993" s="142"/>
      <c r="E993" s="142"/>
      <c r="F993" s="142"/>
      <c r="G993" s="142"/>
      <c r="H993" s="142"/>
      <c r="I993" s="142"/>
      <c r="J993" s="142"/>
      <c r="K993" s="142"/>
      <c r="L993" s="142"/>
      <c r="M993" s="142"/>
      <c r="N993" s="142"/>
    </row>
    <row r="994" spans="1:14" x14ac:dyDescent="0.25">
      <c r="A994" s="142"/>
      <c r="B994" s="142"/>
      <c r="C994" s="142"/>
      <c r="D994" s="142"/>
      <c r="E994" s="142"/>
      <c r="F994" s="142"/>
      <c r="G994" s="142"/>
      <c r="H994" s="142"/>
      <c r="I994" s="142"/>
      <c r="J994" s="142"/>
      <c r="K994" s="142"/>
      <c r="L994" s="142"/>
      <c r="M994" s="142"/>
      <c r="N994" s="142"/>
    </row>
    <row r="995" spans="1:14" x14ac:dyDescent="0.25">
      <c r="A995" s="142"/>
      <c r="B995" s="142"/>
      <c r="C995" s="142"/>
      <c r="D995" s="142"/>
      <c r="E995" s="142"/>
      <c r="F995" s="142"/>
      <c r="G995" s="142"/>
      <c r="H995" s="142"/>
      <c r="I995" s="142"/>
      <c r="J995" s="142"/>
      <c r="K995" s="142"/>
      <c r="L995" s="142"/>
      <c r="M995" s="142"/>
      <c r="N995" s="142"/>
    </row>
    <row r="996" spans="1:14" x14ac:dyDescent="0.25">
      <c r="A996" s="142"/>
      <c r="B996" s="142"/>
      <c r="C996" s="142"/>
      <c r="D996" s="142"/>
      <c r="E996" s="142"/>
      <c r="F996" s="142"/>
      <c r="G996" s="142"/>
      <c r="H996" s="142"/>
      <c r="I996" s="142"/>
      <c r="J996" s="142"/>
      <c r="K996" s="142"/>
      <c r="L996" s="142"/>
      <c r="M996" s="142"/>
      <c r="N996" s="142"/>
    </row>
    <row r="997" spans="1:14" x14ac:dyDescent="0.25">
      <c r="A997" s="142"/>
      <c r="B997" s="142"/>
      <c r="C997" s="142"/>
      <c r="D997" s="142"/>
      <c r="E997" s="142"/>
      <c r="F997" s="142"/>
      <c r="G997" s="142"/>
      <c r="H997" s="142"/>
      <c r="I997" s="142"/>
      <c r="J997" s="142"/>
      <c r="K997" s="142"/>
      <c r="L997" s="142"/>
      <c r="M997" s="142"/>
      <c r="N997" s="142"/>
    </row>
    <row r="998" spans="1:14" x14ac:dyDescent="0.25">
      <c r="A998" s="142"/>
      <c r="B998" s="142"/>
      <c r="C998" s="142"/>
      <c r="D998" s="142"/>
      <c r="E998" s="142"/>
      <c r="F998" s="142"/>
      <c r="G998" s="142"/>
      <c r="H998" s="142"/>
      <c r="I998" s="142"/>
      <c r="J998" s="142"/>
      <c r="K998" s="142"/>
      <c r="L998" s="142"/>
      <c r="M998" s="142"/>
      <c r="N998" s="142"/>
    </row>
    <row r="999" spans="1:14" x14ac:dyDescent="0.25">
      <c r="A999" s="142"/>
      <c r="B999" s="142"/>
      <c r="C999" s="142"/>
      <c r="D999" s="142"/>
      <c r="E999" s="142"/>
      <c r="F999" s="142"/>
      <c r="G999" s="142"/>
      <c r="H999" s="142"/>
      <c r="I999" s="142"/>
      <c r="J999" s="142"/>
      <c r="K999" s="142"/>
      <c r="L999" s="142"/>
      <c r="M999" s="142"/>
      <c r="N999" s="142"/>
    </row>
    <row r="1000" spans="1:14" x14ac:dyDescent="0.25">
      <c r="A1000" s="142"/>
      <c r="B1000" s="142"/>
      <c r="C1000" s="142"/>
      <c r="D1000" s="142"/>
      <c r="E1000" s="142"/>
      <c r="F1000" s="142"/>
      <c r="G1000" s="142"/>
      <c r="H1000" s="142"/>
      <c r="I1000" s="142"/>
      <c r="J1000" s="142"/>
      <c r="K1000" s="142"/>
      <c r="L1000" s="142"/>
      <c r="M1000" s="142"/>
      <c r="N1000" s="142"/>
    </row>
    <row r="1001" spans="1:14" x14ac:dyDescent="0.25">
      <c r="A1001" s="142"/>
      <c r="B1001" s="142"/>
      <c r="C1001" s="142"/>
      <c r="D1001" s="142"/>
      <c r="E1001" s="142"/>
      <c r="F1001" s="142"/>
      <c r="G1001" s="142"/>
      <c r="H1001" s="142"/>
      <c r="I1001" s="142"/>
      <c r="J1001" s="142"/>
      <c r="K1001" s="142"/>
      <c r="L1001" s="142"/>
      <c r="M1001" s="142"/>
      <c r="N1001" s="142"/>
    </row>
    <row r="1002" spans="1:14" x14ac:dyDescent="0.25">
      <c r="A1002" s="142"/>
      <c r="B1002" s="142"/>
      <c r="C1002" s="142"/>
      <c r="D1002" s="142"/>
      <c r="E1002" s="142"/>
      <c r="F1002" s="142"/>
      <c r="G1002" s="142"/>
      <c r="H1002" s="142"/>
      <c r="I1002" s="142"/>
      <c r="J1002" s="142"/>
      <c r="K1002" s="142"/>
      <c r="L1002" s="142"/>
      <c r="M1002" s="142"/>
      <c r="N1002" s="142"/>
    </row>
    <row r="1003" spans="1:14" x14ac:dyDescent="0.25">
      <c r="A1003" s="142"/>
      <c r="B1003" s="142"/>
      <c r="C1003" s="142"/>
      <c r="D1003" s="142"/>
      <c r="E1003" s="142"/>
      <c r="F1003" s="142"/>
      <c r="G1003" s="142"/>
      <c r="H1003" s="142"/>
      <c r="I1003" s="142"/>
      <c r="J1003" s="142"/>
      <c r="K1003" s="142"/>
      <c r="L1003" s="142"/>
      <c r="M1003" s="142"/>
      <c r="N1003" s="142"/>
    </row>
    <row r="2967" spans="9:9" x14ac:dyDescent="0.25">
      <c r="I2967" s="146">
        <f>'Société Générale'!E20</f>
        <v>-13</v>
      </c>
    </row>
  </sheetData>
  <sheetProtection sheet="1" objects="1" scenarios="1"/>
  <mergeCells count="5">
    <mergeCell ref="A1:G1"/>
    <mergeCell ref="K1:N1"/>
    <mergeCell ref="A2:G2"/>
    <mergeCell ref="K2:N2"/>
    <mergeCell ref="H1:J2"/>
  </mergeCells>
  <pageMargins left="0.7" right="0.7" top="0.75" bottom="0.75" header="0.3" footer="0.3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003"/>
  <sheetViews>
    <sheetView topLeftCell="A22" zoomScale="70" zoomScaleNormal="70" zoomScalePageLayoutView="70" workbookViewId="0">
      <selection activeCell="A44" sqref="A44"/>
    </sheetView>
  </sheetViews>
  <sheetFormatPr baseColWidth="10" defaultColWidth="15.140625" defaultRowHeight="15" x14ac:dyDescent="0.25"/>
  <cols>
    <col min="1" max="1" width="13.7109375" style="146" customWidth="1"/>
    <col min="2" max="2" width="28" style="146" customWidth="1"/>
    <col min="3" max="14" width="13.7109375" style="146" customWidth="1"/>
    <col min="15" max="16384" width="15.140625" style="146"/>
  </cols>
  <sheetData>
    <row r="1" spans="1:14" ht="15" customHeight="1" x14ac:dyDescent="0.25">
      <c r="A1" s="715" t="s">
        <v>12</v>
      </c>
      <c r="B1" s="716"/>
      <c r="C1" s="716"/>
      <c r="D1" s="716"/>
      <c r="E1" s="716"/>
      <c r="F1" s="716"/>
      <c r="G1" s="716"/>
      <c r="H1" s="724" t="s">
        <v>13</v>
      </c>
      <c r="I1" s="724"/>
      <c r="J1" s="724"/>
      <c r="K1" s="717" t="s">
        <v>82</v>
      </c>
      <c r="L1" s="717"/>
      <c r="M1" s="716"/>
      <c r="N1" s="716"/>
    </row>
    <row r="2" spans="1:14" x14ac:dyDescent="0.25">
      <c r="A2" s="718" t="s">
        <v>81</v>
      </c>
      <c r="B2" s="719"/>
      <c r="C2" s="719"/>
      <c r="D2" s="719"/>
      <c r="E2" s="719"/>
      <c r="F2" s="719"/>
      <c r="G2" s="719"/>
      <c r="H2" s="721"/>
      <c r="I2" s="721"/>
      <c r="J2" s="721"/>
      <c r="K2" s="720" t="s">
        <v>138</v>
      </c>
      <c r="L2" s="720"/>
      <c r="M2" s="719"/>
      <c r="N2" s="719"/>
    </row>
    <row r="3" spans="1:14" ht="90" customHeight="1" x14ac:dyDescent="0.25">
      <c r="A3" s="139" t="s">
        <v>17</v>
      </c>
      <c r="B3" s="140" t="s">
        <v>20</v>
      </c>
      <c r="C3" s="140" t="s">
        <v>2</v>
      </c>
      <c r="D3" s="140" t="s">
        <v>3</v>
      </c>
      <c r="E3" s="140" t="s">
        <v>6</v>
      </c>
      <c r="F3" s="140" t="s">
        <v>4</v>
      </c>
      <c r="G3" s="140" t="s">
        <v>5</v>
      </c>
      <c r="H3" s="140" t="s">
        <v>15</v>
      </c>
      <c r="I3" s="140" t="s">
        <v>16</v>
      </c>
      <c r="J3" s="140"/>
      <c r="K3" s="141" t="s">
        <v>487</v>
      </c>
      <c r="L3" s="141" t="s">
        <v>91</v>
      </c>
      <c r="M3" s="140" t="s">
        <v>510</v>
      </c>
      <c r="N3" s="140" t="s">
        <v>498</v>
      </c>
    </row>
    <row r="4" spans="1:14" ht="45" customHeight="1" x14ac:dyDescent="0.25">
      <c r="A4" s="139" t="s">
        <v>18</v>
      </c>
      <c r="B4" s="140" t="s">
        <v>391</v>
      </c>
      <c r="C4" s="140" t="s">
        <v>2</v>
      </c>
      <c r="D4" s="140" t="s">
        <v>3</v>
      </c>
      <c r="E4" s="140" t="s">
        <v>6</v>
      </c>
      <c r="F4" s="140" t="s">
        <v>4</v>
      </c>
      <c r="G4" s="140" t="s">
        <v>26</v>
      </c>
      <c r="H4" s="140" t="s">
        <v>15</v>
      </c>
      <c r="I4" s="140" t="s">
        <v>16</v>
      </c>
      <c r="J4" s="140" t="s">
        <v>374</v>
      </c>
      <c r="K4" s="141"/>
      <c r="L4" s="141"/>
      <c r="M4" s="140"/>
      <c r="N4" s="141"/>
    </row>
    <row r="5" spans="1:14" s="458" customFormat="1" x14ac:dyDescent="0.25">
      <c r="A5" s="454"/>
      <c r="B5" s="454" t="s">
        <v>27</v>
      </c>
      <c r="C5" s="454">
        <v>446</v>
      </c>
      <c r="D5" s="454">
        <v>1713</v>
      </c>
      <c r="E5" s="454">
        <v>136</v>
      </c>
      <c r="F5" s="454">
        <v>16</v>
      </c>
      <c r="G5" s="454"/>
      <c r="H5" s="455">
        <v>13</v>
      </c>
      <c r="I5" s="455">
        <v>3</v>
      </c>
      <c r="J5" s="455">
        <v>54</v>
      </c>
      <c r="K5" s="653">
        <f t="shared" ref="K5:K23" si="0">H5/E5</f>
        <v>9.5588235294117641E-2</v>
      </c>
      <c r="L5" s="653">
        <f t="shared" ref="L5:L23" si="1">F5/E5</f>
        <v>0.11764705882352941</v>
      </c>
      <c r="M5" s="457">
        <f t="shared" ref="M5:M23" si="2">E5/D5</f>
        <v>7.9392877991827204E-2</v>
      </c>
      <c r="N5" s="645">
        <f t="shared" ref="N5:N23" si="3">E5/C5</f>
        <v>0.30493273542600896</v>
      </c>
    </row>
    <row r="6" spans="1:14" x14ac:dyDescent="0.25">
      <c r="A6" s="142"/>
      <c r="B6" s="142" t="s">
        <v>38</v>
      </c>
      <c r="C6" s="142">
        <v>7</v>
      </c>
      <c r="D6" s="142">
        <v>154</v>
      </c>
      <c r="E6" s="142">
        <v>-2</v>
      </c>
      <c r="F6" s="142">
        <v>0</v>
      </c>
      <c r="G6" s="142"/>
      <c r="H6" s="142">
        <v>0</v>
      </c>
      <c r="I6" s="142">
        <v>0</v>
      </c>
      <c r="J6" s="142">
        <v>1</v>
      </c>
      <c r="K6" s="654">
        <f t="shared" si="0"/>
        <v>0</v>
      </c>
      <c r="L6" s="653">
        <f t="shared" si="1"/>
        <v>0</v>
      </c>
      <c r="M6" s="144">
        <f t="shared" si="2"/>
        <v>-1.2987012987012988E-2</v>
      </c>
      <c r="N6" s="646">
        <f t="shared" si="3"/>
        <v>-0.2857142857142857</v>
      </c>
    </row>
    <row r="7" spans="1:14" s="463" customFormat="1" x14ac:dyDescent="0.25">
      <c r="A7" s="459"/>
      <c r="B7" s="459" t="s">
        <v>36</v>
      </c>
      <c r="C7" s="459">
        <v>13535</v>
      </c>
      <c r="D7" s="459">
        <v>65828</v>
      </c>
      <c r="E7" s="459">
        <v>6390</v>
      </c>
      <c r="F7" s="459">
        <v>1616</v>
      </c>
      <c r="G7" s="459"/>
      <c r="H7" s="460">
        <v>1612</v>
      </c>
      <c r="I7" s="460">
        <v>4</v>
      </c>
      <c r="J7" s="460">
        <v>2236</v>
      </c>
      <c r="K7" s="655">
        <f t="shared" si="0"/>
        <v>0.25226917057902976</v>
      </c>
      <c r="L7" s="653">
        <f t="shared" si="1"/>
        <v>0.25289514866979657</v>
      </c>
      <c r="M7" s="462">
        <f t="shared" si="2"/>
        <v>9.7071155131554968E-2</v>
      </c>
      <c r="N7" s="647">
        <f t="shared" si="3"/>
        <v>0.47210934613963795</v>
      </c>
    </row>
    <row r="8" spans="1:14" x14ac:dyDescent="0.25">
      <c r="A8" s="142"/>
      <c r="B8" s="142" t="s">
        <v>31</v>
      </c>
      <c r="C8" s="142">
        <v>1203</v>
      </c>
      <c r="D8" s="142">
        <v>7071</v>
      </c>
      <c r="E8" s="142">
        <v>277</v>
      </c>
      <c r="F8" s="142">
        <v>76</v>
      </c>
      <c r="G8" s="142"/>
      <c r="H8" s="142">
        <v>113</v>
      </c>
      <c r="I8" s="142">
        <v>-37</v>
      </c>
      <c r="J8" s="142">
        <v>60</v>
      </c>
      <c r="K8" s="654">
        <f t="shared" si="0"/>
        <v>0.40794223826714804</v>
      </c>
      <c r="L8" s="653">
        <f t="shared" si="1"/>
        <v>0.27436823104693142</v>
      </c>
      <c r="M8" s="144">
        <f t="shared" si="2"/>
        <v>3.9174091359072266E-2</v>
      </c>
      <c r="N8" s="646">
        <f t="shared" si="3"/>
        <v>0.23025768911055694</v>
      </c>
    </row>
    <row r="9" spans="1:14" x14ac:dyDescent="0.25">
      <c r="A9" s="142"/>
      <c r="B9" s="142" t="s">
        <v>39</v>
      </c>
      <c r="C9" s="142">
        <v>18</v>
      </c>
      <c r="D9" s="142">
        <v>172</v>
      </c>
      <c r="E9" s="142">
        <v>7</v>
      </c>
      <c r="F9" s="142">
        <v>0</v>
      </c>
      <c r="G9" s="142"/>
      <c r="H9" s="142">
        <v>0</v>
      </c>
      <c r="I9" s="142">
        <v>0</v>
      </c>
      <c r="J9" s="142">
        <v>2</v>
      </c>
      <c r="K9" s="654">
        <f t="shared" si="0"/>
        <v>0</v>
      </c>
      <c r="L9" s="653">
        <f t="shared" si="1"/>
        <v>0</v>
      </c>
      <c r="M9" s="144">
        <f t="shared" si="2"/>
        <v>4.0697674418604654E-2</v>
      </c>
      <c r="N9" s="646">
        <f t="shared" si="3"/>
        <v>0.3888888888888889</v>
      </c>
    </row>
    <row r="10" spans="1:14" x14ac:dyDescent="0.25">
      <c r="A10" s="142"/>
      <c r="B10" s="142" t="s">
        <v>34</v>
      </c>
      <c r="C10" s="142">
        <v>32</v>
      </c>
      <c r="D10" s="142">
        <v>190</v>
      </c>
      <c r="E10" s="142">
        <v>0</v>
      </c>
      <c r="F10" s="142">
        <v>0</v>
      </c>
      <c r="G10" s="142"/>
      <c r="H10" s="142">
        <v>0</v>
      </c>
      <c r="I10" s="142">
        <v>0</v>
      </c>
      <c r="J10" s="142">
        <v>1</v>
      </c>
      <c r="K10" s="654" t="e">
        <f t="shared" si="0"/>
        <v>#DIV/0!</v>
      </c>
      <c r="L10" s="653" t="e">
        <f t="shared" si="1"/>
        <v>#DIV/0!</v>
      </c>
      <c r="M10" s="144">
        <f t="shared" si="2"/>
        <v>0</v>
      </c>
      <c r="N10" s="646">
        <f t="shared" si="3"/>
        <v>0</v>
      </c>
    </row>
    <row r="11" spans="1:14" s="458" customFormat="1" x14ac:dyDescent="0.25">
      <c r="A11" s="454"/>
      <c r="B11" s="454" t="s">
        <v>119</v>
      </c>
      <c r="C11" s="454">
        <v>324</v>
      </c>
      <c r="D11" s="454">
        <v>863</v>
      </c>
      <c r="E11" s="454">
        <v>151</v>
      </c>
      <c r="F11" s="454">
        <v>32</v>
      </c>
      <c r="G11" s="454"/>
      <c r="H11" s="455">
        <v>36</v>
      </c>
      <c r="I11" s="455">
        <v>-4</v>
      </c>
      <c r="J11" s="455">
        <v>21</v>
      </c>
      <c r="K11" s="653">
        <f t="shared" si="0"/>
        <v>0.23841059602649006</v>
      </c>
      <c r="L11" s="653">
        <f t="shared" si="1"/>
        <v>0.2119205298013245</v>
      </c>
      <c r="M11" s="457">
        <f t="shared" si="2"/>
        <v>0.17497103128621089</v>
      </c>
      <c r="N11" s="645">
        <f t="shared" si="3"/>
        <v>0.4660493827160494</v>
      </c>
    </row>
    <row r="12" spans="1:14" s="458" customFormat="1" x14ac:dyDescent="0.25">
      <c r="A12" s="454"/>
      <c r="B12" s="454" t="s">
        <v>169</v>
      </c>
      <c r="C12" s="454">
        <v>3</v>
      </c>
      <c r="D12" s="454">
        <v>9</v>
      </c>
      <c r="E12" s="454">
        <v>2</v>
      </c>
      <c r="F12" s="454">
        <v>0</v>
      </c>
      <c r="G12" s="454"/>
      <c r="H12" s="455">
        <v>0</v>
      </c>
      <c r="I12" s="455">
        <v>0</v>
      </c>
      <c r="J12" s="455">
        <v>0</v>
      </c>
      <c r="K12" s="653">
        <f t="shared" si="0"/>
        <v>0</v>
      </c>
      <c r="L12" s="653">
        <f t="shared" si="1"/>
        <v>0</v>
      </c>
      <c r="M12" s="457">
        <f t="shared" si="2"/>
        <v>0.22222222222222221</v>
      </c>
      <c r="N12" s="645">
        <f t="shared" si="3"/>
        <v>0.66666666666666663</v>
      </c>
    </row>
    <row r="13" spans="1:14" x14ac:dyDescent="0.25">
      <c r="A13" s="142"/>
      <c r="B13" s="142" t="s">
        <v>230</v>
      </c>
      <c r="C13" s="142">
        <v>0</v>
      </c>
      <c r="D13" s="142">
        <v>0</v>
      </c>
      <c r="E13" s="142">
        <v>65</v>
      </c>
      <c r="F13" s="142">
        <v>0</v>
      </c>
      <c r="G13" s="142"/>
      <c r="H13" s="142">
        <v>0</v>
      </c>
      <c r="I13" s="142">
        <v>0</v>
      </c>
      <c r="J13" s="142">
        <v>0</v>
      </c>
      <c r="K13" s="654">
        <f t="shared" si="0"/>
        <v>0</v>
      </c>
      <c r="L13" s="653">
        <f t="shared" si="1"/>
        <v>0</v>
      </c>
      <c r="M13" s="144" t="e">
        <f t="shared" si="2"/>
        <v>#DIV/0!</v>
      </c>
      <c r="N13" s="646" t="e">
        <f t="shared" si="3"/>
        <v>#DIV/0!</v>
      </c>
    </row>
    <row r="14" spans="1:14" x14ac:dyDescent="0.25">
      <c r="A14" s="142"/>
      <c r="B14" s="142" t="s">
        <v>45</v>
      </c>
      <c r="C14" s="142">
        <v>136</v>
      </c>
      <c r="D14" s="142">
        <v>596</v>
      </c>
      <c r="E14" s="142">
        <v>79</v>
      </c>
      <c r="F14" s="142">
        <v>21</v>
      </c>
      <c r="G14" s="142"/>
      <c r="H14" s="142">
        <v>21</v>
      </c>
      <c r="I14" s="142">
        <v>0</v>
      </c>
      <c r="J14" s="142">
        <v>4</v>
      </c>
      <c r="K14" s="654">
        <f t="shared" si="0"/>
        <v>0.26582278481012656</v>
      </c>
      <c r="L14" s="653">
        <f t="shared" si="1"/>
        <v>0.26582278481012656</v>
      </c>
      <c r="M14" s="144">
        <f t="shared" si="2"/>
        <v>0.1325503355704698</v>
      </c>
      <c r="N14" s="646">
        <f t="shared" si="3"/>
        <v>0.58088235294117652</v>
      </c>
    </row>
    <row r="15" spans="1:14" s="458" customFormat="1" x14ac:dyDescent="0.25">
      <c r="A15" s="454"/>
      <c r="B15" s="454" t="s">
        <v>392</v>
      </c>
      <c r="C15" s="454">
        <v>2</v>
      </c>
      <c r="D15" s="454">
        <v>8</v>
      </c>
      <c r="E15" s="454">
        <v>1</v>
      </c>
      <c r="F15" s="454">
        <v>0</v>
      </c>
      <c r="G15" s="454"/>
      <c r="H15" s="455">
        <v>0</v>
      </c>
      <c r="I15" s="455">
        <v>0</v>
      </c>
      <c r="J15" s="455">
        <v>0</v>
      </c>
      <c r="K15" s="653">
        <f t="shared" si="0"/>
        <v>0</v>
      </c>
      <c r="L15" s="653">
        <f t="shared" si="1"/>
        <v>0</v>
      </c>
      <c r="M15" s="457">
        <f t="shared" si="2"/>
        <v>0.125</v>
      </c>
      <c r="N15" s="645">
        <f t="shared" si="3"/>
        <v>0.5</v>
      </c>
    </row>
    <row r="16" spans="1:14" s="458" customFormat="1" x14ac:dyDescent="0.25">
      <c r="A16" s="454"/>
      <c r="B16" s="454" t="s">
        <v>52</v>
      </c>
      <c r="C16" s="454">
        <v>71</v>
      </c>
      <c r="D16" s="454">
        <v>232</v>
      </c>
      <c r="E16" s="454">
        <v>13</v>
      </c>
      <c r="F16" s="454">
        <v>1</v>
      </c>
      <c r="G16" s="454"/>
      <c r="H16" s="455">
        <v>1</v>
      </c>
      <c r="I16" s="455">
        <v>0</v>
      </c>
      <c r="J16" s="455">
        <v>3</v>
      </c>
      <c r="K16" s="653">
        <f t="shared" si="0"/>
        <v>7.6923076923076927E-2</v>
      </c>
      <c r="L16" s="653">
        <f t="shared" si="1"/>
        <v>7.6923076923076927E-2</v>
      </c>
      <c r="M16" s="457">
        <f t="shared" si="2"/>
        <v>5.6034482758620691E-2</v>
      </c>
      <c r="N16" s="645">
        <f t="shared" si="3"/>
        <v>0.18309859154929578</v>
      </c>
    </row>
    <row r="17" spans="1:14" x14ac:dyDescent="0.25">
      <c r="A17" s="142"/>
      <c r="B17" s="142" t="s">
        <v>40</v>
      </c>
      <c r="C17" s="142">
        <v>0</v>
      </c>
      <c r="D17" s="142">
        <v>1</v>
      </c>
      <c r="E17" s="142">
        <v>-1</v>
      </c>
      <c r="F17" s="142">
        <v>0</v>
      </c>
      <c r="G17" s="142"/>
      <c r="H17" s="142">
        <v>0</v>
      </c>
      <c r="I17" s="142">
        <v>0</v>
      </c>
      <c r="J17" s="142">
        <v>0</v>
      </c>
      <c r="K17" s="654">
        <f t="shared" si="0"/>
        <v>0</v>
      </c>
      <c r="L17" s="653">
        <f t="shared" si="1"/>
        <v>0</v>
      </c>
      <c r="M17" s="144">
        <f t="shared" si="2"/>
        <v>-1</v>
      </c>
      <c r="N17" s="646" t="e">
        <f t="shared" si="3"/>
        <v>#DIV/0!</v>
      </c>
    </row>
    <row r="18" spans="1:14" x14ac:dyDescent="0.25">
      <c r="A18" s="142"/>
      <c r="B18" s="142" t="s">
        <v>33</v>
      </c>
      <c r="C18" s="142">
        <v>256</v>
      </c>
      <c r="D18" s="142">
        <v>1512</v>
      </c>
      <c r="E18" s="142">
        <v>106</v>
      </c>
      <c r="F18" s="142">
        <v>23</v>
      </c>
      <c r="G18" s="142"/>
      <c r="H18" s="142">
        <v>23</v>
      </c>
      <c r="I18" s="142">
        <v>0</v>
      </c>
      <c r="J18" s="142">
        <v>8</v>
      </c>
      <c r="K18" s="654">
        <f t="shared" si="0"/>
        <v>0.21698113207547171</v>
      </c>
      <c r="L18" s="653">
        <f t="shared" si="1"/>
        <v>0.21698113207547171</v>
      </c>
      <c r="M18" s="144">
        <f t="shared" si="2"/>
        <v>7.0105820105820102E-2</v>
      </c>
      <c r="N18" s="646">
        <f t="shared" si="3"/>
        <v>0.4140625</v>
      </c>
    </row>
    <row r="19" spans="1:14" s="458" customFormat="1" x14ac:dyDescent="0.25">
      <c r="A19" s="454"/>
      <c r="B19" s="454" t="s">
        <v>46</v>
      </c>
      <c r="C19" s="454">
        <v>103</v>
      </c>
      <c r="D19" s="454">
        <v>309</v>
      </c>
      <c r="E19" s="454">
        <v>20</v>
      </c>
      <c r="F19" s="454">
        <v>3</v>
      </c>
      <c r="G19" s="454"/>
      <c r="H19" s="455">
        <v>3</v>
      </c>
      <c r="I19" s="455">
        <v>0</v>
      </c>
      <c r="J19" s="455">
        <v>10</v>
      </c>
      <c r="K19" s="653">
        <f t="shared" si="0"/>
        <v>0.15</v>
      </c>
      <c r="L19" s="653">
        <f t="shared" si="1"/>
        <v>0.15</v>
      </c>
      <c r="M19" s="457">
        <f t="shared" si="2"/>
        <v>6.4724919093851127E-2</v>
      </c>
      <c r="N19" s="645">
        <f t="shared" si="3"/>
        <v>0.1941747572815534</v>
      </c>
    </row>
    <row r="20" spans="1:14" x14ac:dyDescent="0.25">
      <c r="A20" s="142"/>
      <c r="B20" s="142" t="s">
        <v>352</v>
      </c>
      <c r="C20" s="142">
        <v>0</v>
      </c>
      <c r="D20" s="142">
        <v>0</v>
      </c>
      <c r="E20" s="142">
        <v>16</v>
      </c>
      <c r="F20" s="142">
        <v>0</v>
      </c>
      <c r="G20" s="142"/>
      <c r="H20" s="142">
        <v>0</v>
      </c>
      <c r="I20" s="142">
        <v>0</v>
      </c>
      <c r="J20" s="142">
        <v>0</v>
      </c>
      <c r="K20" s="654">
        <f t="shared" si="0"/>
        <v>0</v>
      </c>
      <c r="L20" s="653">
        <f t="shared" si="1"/>
        <v>0</v>
      </c>
      <c r="M20" s="144" t="e">
        <f t="shared" si="2"/>
        <v>#DIV/0!</v>
      </c>
      <c r="N20" s="646" t="e">
        <f t="shared" si="3"/>
        <v>#DIV/0!</v>
      </c>
    </row>
    <row r="21" spans="1:14" x14ac:dyDescent="0.25">
      <c r="A21" s="142"/>
      <c r="B21" s="142" t="s">
        <v>189</v>
      </c>
      <c r="C21" s="142">
        <v>46</v>
      </c>
      <c r="D21" s="142">
        <v>58</v>
      </c>
      <c r="E21" s="142">
        <v>32</v>
      </c>
      <c r="F21" s="142">
        <v>6</v>
      </c>
      <c r="G21" s="142"/>
      <c r="H21" s="142">
        <v>7</v>
      </c>
      <c r="I21" s="142">
        <v>-1</v>
      </c>
      <c r="J21" s="142">
        <v>3</v>
      </c>
      <c r="K21" s="654">
        <f t="shared" si="0"/>
        <v>0.21875</v>
      </c>
      <c r="L21" s="653">
        <f t="shared" si="1"/>
        <v>0.1875</v>
      </c>
      <c r="M21" s="144">
        <f t="shared" si="2"/>
        <v>0.55172413793103448</v>
      </c>
      <c r="N21" s="646">
        <f t="shared" si="3"/>
        <v>0.69565217391304346</v>
      </c>
    </row>
    <row r="22" spans="1:14" x14ac:dyDescent="0.25">
      <c r="A22" s="142"/>
      <c r="B22" s="142" t="s">
        <v>124</v>
      </c>
      <c r="C22" s="142">
        <v>136</v>
      </c>
      <c r="D22" s="142">
        <v>84</v>
      </c>
      <c r="E22" s="142">
        <v>75</v>
      </c>
      <c r="F22" s="142">
        <v>47</v>
      </c>
      <c r="G22" s="142"/>
      <c r="H22" s="142">
        <v>8</v>
      </c>
      <c r="I22" s="142">
        <v>39</v>
      </c>
      <c r="J22" s="142">
        <v>5</v>
      </c>
      <c r="K22" s="654">
        <f t="shared" si="0"/>
        <v>0.10666666666666667</v>
      </c>
      <c r="L22" s="653">
        <f t="shared" si="1"/>
        <v>0.62666666666666671</v>
      </c>
      <c r="M22" s="144">
        <f t="shared" si="2"/>
        <v>0.8928571428571429</v>
      </c>
      <c r="N22" s="646">
        <f t="shared" si="3"/>
        <v>0.55147058823529416</v>
      </c>
    </row>
    <row r="23" spans="1:14" x14ac:dyDescent="0.25">
      <c r="A23" s="142"/>
      <c r="B23" s="142"/>
      <c r="C23" s="142"/>
      <c r="D23" s="142"/>
      <c r="E23" s="142"/>
      <c r="F23" s="142"/>
      <c r="G23" s="142"/>
      <c r="H23" s="142"/>
      <c r="I23" s="142"/>
      <c r="J23" s="142"/>
      <c r="K23" s="654" t="e">
        <f t="shared" si="0"/>
        <v>#DIV/0!</v>
      </c>
      <c r="L23" s="653" t="e">
        <f t="shared" si="1"/>
        <v>#DIV/0!</v>
      </c>
      <c r="M23" s="144" t="e">
        <f t="shared" si="2"/>
        <v>#DIV/0!</v>
      </c>
      <c r="N23" s="646" t="e">
        <f t="shared" si="3"/>
        <v>#DIV/0!</v>
      </c>
    </row>
    <row r="24" spans="1:14" ht="15.75" customHeight="1" thickBot="1" x14ac:dyDescent="0.3">
      <c r="A24" s="142"/>
      <c r="B24" s="142"/>
      <c r="C24" s="142"/>
      <c r="D24" s="142"/>
      <c r="E24" s="142"/>
      <c r="F24" s="142"/>
      <c r="G24" s="142"/>
      <c r="H24" s="142"/>
      <c r="I24" s="142"/>
      <c r="J24" s="142"/>
      <c r="K24" s="648"/>
      <c r="L24" s="648"/>
      <c r="M24" s="142"/>
      <c r="N24" s="648"/>
    </row>
    <row r="25" spans="1:14" ht="90.75" customHeight="1" thickTop="1" x14ac:dyDescent="0.25">
      <c r="A25" s="149"/>
      <c r="B25" s="150"/>
      <c r="C25" s="150" t="s">
        <v>2</v>
      </c>
      <c r="D25" s="150" t="s">
        <v>3</v>
      </c>
      <c r="E25" s="150" t="s">
        <v>6</v>
      </c>
      <c r="F25" s="150" t="s">
        <v>4</v>
      </c>
      <c r="G25" s="150" t="s">
        <v>5</v>
      </c>
      <c r="H25" s="150" t="s">
        <v>484</v>
      </c>
      <c r="I25" s="150" t="s">
        <v>345</v>
      </c>
      <c r="J25" s="151"/>
      <c r="K25" s="649" t="s">
        <v>487</v>
      </c>
      <c r="L25" s="649" t="s">
        <v>91</v>
      </c>
      <c r="M25" s="150" t="s">
        <v>510</v>
      </c>
      <c r="N25" s="649" t="s">
        <v>498</v>
      </c>
    </row>
    <row r="26" spans="1:14" x14ac:dyDescent="0.25">
      <c r="A26" s="153" t="s">
        <v>79</v>
      </c>
      <c r="B26" s="154"/>
      <c r="C26" s="154">
        <f>SUM(C5:C22)</f>
        <v>16318</v>
      </c>
      <c r="D26" s="154">
        <f t="shared" ref="D26:J26" si="4">SUM(D5:D22)</f>
        <v>78800</v>
      </c>
      <c r="E26" s="154">
        <f t="shared" si="4"/>
        <v>7367</v>
      </c>
      <c r="F26" s="154">
        <f t="shared" si="4"/>
        <v>1841</v>
      </c>
      <c r="G26" s="154"/>
      <c r="H26" s="154">
        <f t="shared" si="4"/>
        <v>1837</v>
      </c>
      <c r="I26" s="154">
        <f t="shared" si="4"/>
        <v>4</v>
      </c>
      <c r="J26" s="154">
        <f t="shared" si="4"/>
        <v>2408</v>
      </c>
      <c r="K26" s="650">
        <f>H26/E26</f>
        <v>0.24935523279489616</v>
      </c>
      <c r="L26" s="650">
        <f>F26/E26</f>
        <v>0.24989819465182572</v>
      </c>
      <c r="M26" s="158">
        <f>E26/D26</f>
        <v>9.3489847715736041E-2</v>
      </c>
      <c r="N26" s="650">
        <f>E26/C26</f>
        <v>0.45146464027454347</v>
      </c>
    </row>
    <row r="27" spans="1:14" x14ac:dyDescent="0.25">
      <c r="A27" s="153" t="s">
        <v>78</v>
      </c>
      <c r="B27" s="154"/>
      <c r="C27" s="154">
        <v>16318</v>
      </c>
      <c r="D27" s="154">
        <v>78800</v>
      </c>
      <c r="E27" s="154">
        <v>7367</v>
      </c>
      <c r="F27" s="531" t="s">
        <v>26</v>
      </c>
      <c r="G27" s="154"/>
      <c r="H27" s="534">
        <v>1837</v>
      </c>
      <c r="I27" s="534">
        <v>44</v>
      </c>
      <c r="J27" s="156">
        <v>-2408</v>
      </c>
      <c r="K27" s="650" t="e">
        <f>F27/E27</f>
        <v>#VALUE!</v>
      </c>
      <c r="L27" s="650"/>
      <c r="M27" s="158">
        <f>E27/D27</f>
        <v>9.3489847715736041E-2</v>
      </c>
      <c r="N27" s="650">
        <f>E27/C27</f>
        <v>0.45146464027454347</v>
      </c>
    </row>
    <row r="28" spans="1:14" s="223" customFormat="1" x14ac:dyDescent="0.25">
      <c r="A28" s="219" t="s">
        <v>140</v>
      </c>
      <c r="B28" s="220"/>
      <c r="C28" s="220">
        <f>C7</f>
        <v>13535</v>
      </c>
      <c r="D28" s="220">
        <f t="shared" ref="D28:J28" si="5">D7</f>
        <v>65828</v>
      </c>
      <c r="E28" s="220">
        <f t="shared" si="5"/>
        <v>6390</v>
      </c>
      <c r="F28" s="220">
        <f t="shared" si="5"/>
        <v>1616</v>
      </c>
      <c r="G28" s="220"/>
      <c r="H28" s="220">
        <f t="shared" si="5"/>
        <v>1612</v>
      </c>
      <c r="I28" s="220">
        <f t="shared" si="5"/>
        <v>4</v>
      </c>
      <c r="J28" s="220">
        <f t="shared" si="5"/>
        <v>2236</v>
      </c>
      <c r="K28" s="224">
        <f>H28/E28</f>
        <v>0.25226917057902976</v>
      </c>
      <c r="L28" s="650">
        <f>F28/E28</f>
        <v>0.25289514866979657</v>
      </c>
      <c r="M28" s="222">
        <f>E28/D28</f>
        <v>9.7071155131554968E-2</v>
      </c>
      <c r="N28" s="224">
        <f>E28/C28</f>
        <v>0.47210934613963795</v>
      </c>
    </row>
    <row r="29" spans="1:14" s="223" customFormat="1" x14ac:dyDescent="0.25">
      <c r="A29" s="219" t="s">
        <v>141</v>
      </c>
      <c r="B29" s="220"/>
      <c r="C29" s="221">
        <f t="shared" ref="C29:J29" si="6">C28/C26</f>
        <v>0.82945213874249291</v>
      </c>
      <c r="D29" s="221">
        <f t="shared" si="6"/>
        <v>0.8353807106598985</v>
      </c>
      <c r="E29" s="221">
        <f t="shared" si="6"/>
        <v>0.86738156644495723</v>
      </c>
      <c r="F29" s="221">
        <f t="shared" si="6"/>
        <v>0.87778381314502985</v>
      </c>
      <c r="G29" s="221"/>
      <c r="H29" s="221">
        <f t="shared" si="6"/>
        <v>0.87751769188894935</v>
      </c>
      <c r="I29" s="221">
        <f t="shared" si="6"/>
        <v>1</v>
      </c>
      <c r="J29" s="221">
        <f t="shared" si="6"/>
        <v>0.9285714285714286</v>
      </c>
      <c r="K29" s="224"/>
      <c r="L29" s="650"/>
      <c r="M29" s="221"/>
      <c r="N29" s="224"/>
    </row>
    <row r="30" spans="1:14" s="208" customFormat="1" x14ac:dyDescent="0.25">
      <c r="A30" s="210" t="s">
        <v>139</v>
      </c>
      <c r="B30" s="205"/>
      <c r="C30" s="205">
        <f>SUM(C5+C11+C12+C15+C16+C19)</f>
        <v>949</v>
      </c>
      <c r="D30" s="205">
        <f t="shared" ref="D30:J30" si="7">SUM(D5+D11+D12+D15+D16+D19)</f>
        <v>3134</v>
      </c>
      <c r="E30" s="205">
        <f t="shared" si="7"/>
        <v>323</v>
      </c>
      <c r="F30" s="205">
        <f t="shared" si="7"/>
        <v>52</v>
      </c>
      <c r="G30" s="205"/>
      <c r="H30" s="205">
        <f t="shared" si="7"/>
        <v>53</v>
      </c>
      <c r="I30" s="205">
        <f t="shared" si="7"/>
        <v>-1</v>
      </c>
      <c r="J30" s="205">
        <f t="shared" si="7"/>
        <v>88</v>
      </c>
      <c r="K30" s="209">
        <f>H30/E30</f>
        <v>0.16408668730650156</v>
      </c>
      <c r="L30" s="650">
        <f>F30/E30</f>
        <v>0.1609907120743034</v>
      </c>
      <c r="M30" s="207">
        <f>E30/D30</f>
        <v>0.10306317804722399</v>
      </c>
      <c r="N30" s="209">
        <f>E30/C30</f>
        <v>0.34035827186512119</v>
      </c>
    </row>
    <row r="31" spans="1:14" s="208" customFormat="1" ht="15.75" customHeight="1" x14ac:dyDescent="0.25">
      <c r="A31" s="210" t="s">
        <v>87</v>
      </c>
      <c r="B31" s="205"/>
      <c r="C31" s="206">
        <f t="shared" ref="C31:J31" si="8">C30/C26</f>
        <v>5.8156636842750339E-2</v>
      </c>
      <c r="D31" s="206">
        <f t="shared" si="8"/>
        <v>3.9771573604060917E-2</v>
      </c>
      <c r="E31" s="206">
        <f t="shared" si="8"/>
        <v>4.3844169947061216E-2</v>
      </c>
      <c r="F31" s="206">
        <f t="shared" si="8"/>
        <v>2.8245518739815317E-2</v>
      </c>
      <c r="G31" s="206"/>
      <c r="H31" s="206">
        <f t="shared" si="8"/>
        <v>2.885138813282526E-2</v>
      </c>
      <c r="I31" s="206">
        <f t="shared" si="8"/>
        <v>-0.25</v>
      </c>
      <c r="J31" s="206">
        <f t="shared" si="8"/>
        <v>3.6544850498338874E-2</v>
      </c>
      <c r="K31" s="209"/>
      <c r="L31" s="650"/>
      <c r="M31" s="206"/>
      <c r="N31" s="209"/>
    </row>
    <row r="32" spans="1:14" s="215" customFormat="1" ht="15.75" customHeight="1" x14ac:dyDescent="0.25">
      <c r="A32" s="211" t="s">
        <v>133</v>
      </c>
      <c r="B32" s="212"/>
      <c r="C32" s="212">
        <f>SUM(C6+C8+C9+C10+C13+C14+C17+C18+C20+C21+C22+C7)</f>
        <v>15369</v>
      </c>
      <c r="D32" s="212">
        <f t="shared" ref="D32:J32" si="9">SUM(D6+D8+D9+D10+D13+D14+D17+D18+D20+D21+D22+D7)</f>
        <v>75666</v>
      </c>
      <c r="E32" s="212">
        <f t="shared" si="9"/>
        <v>7044</v>
      </c>
      <c r="F32" s="212">
        <f t="shared" si="9"/>
        <v>1789</v>
      </c>
      <c r="G32" s="212"/>
      <c r="H32" s="212">
        <f t="shared" si="9"/>
        <v>1784</v>
      </c>
      <c r="I32" s="212">
        <f t="shared" si="9"/>
        <v>5</v>
      </c>
      <c r="J32" s="212">
        <f t="shared" si="9"/>
        <v>2320</v>
      </c>
      <c r="K32" s="651">
        <f>H32/E32</f>
        <v>0.25326519023282223</v>
      </c>
      <c r="L32" s="650">
        <f>F32/E32</f>
        <v>0.25397501419647928</v>
      </c>
      <c r="M32" s="214">
        <f>E32/D32</f>
        <v>9.3093331218777262E-2</v>
      </c>
      <c r="N32" s="651">
        <f>E32/C32</f>
        <v>0.45832520007807925</v>
      </c>
    </row>
    <row r="33" spans="1:14" s="215" customFormat="1" ht="15.75" customHeight="1" thickBot="1" x14ac:dyDescent="0.3">
      <c r="A33" s="216" t="s">
        <v>136</v>
      </c>
      <c r="B33" s="217"/>
      <c r="C33" s="218">
        <f t="shared" ref="C33:J33" si="10">C32/C26</f>
        <v>0.9418433631572497</v>
      </c>
      <c r="D33" s="218">
        <f t="shared" si="10"/>
        <v>0.96022842639593908</v>
      </c>
      <c r="E33" s="218">
        <f t="shared" si="10"/>
        <v>0.9561558300529388</v>
      </c>
      <c r="F33" s="218">
        <f t="shared" si="10"/>
        <v>0.97175448126018471</v>
      </c>
      <c r="G33" s="218"/>
      <c r="H33" s="218">
        <f t="shared" si="10"/>
        <v>0.97114861186717472</v>
      </c>
      <c r="I33" s="218">
        <f t="shared" si="10"/>
        <v>1.25</v>
      </c>
      <c r="J33" s="218">
        <f t="shared" si="10"/>
        <v>0.96345514950166111</v>
      </c>
      <c r="K33" s="218"/>
      <c r="L33" s="650"/>
      <c r="M33" s="217"/>
      <c r="N33" s="652"/>
    </row>
    <row r="34" spans="1:14" ht="15.75" customHeight="1" thickTop="1" x14ac:dyDescent="0.25">
      <c r="A34" s="142"/>
      <c r="B34" s="142"/>
      <c r="C34" s="148"/>
      <c r="D34" s="148"/>
      <c r="E34" s="148"/>
      <c r="F34" s="148"/>
      <c r="G34" s="148"/>
      <c r="H34" s="148"/>
      <c r="I34" s="148"/>
      <c r="J34" s="148"/>
      <c r="K34" s="142"/>
      <c r="L34" s="142"/>
      <c r="M34" s="142"/>
      <c r="N34" s="142"/>
    </row>
    <row r="35" spans="1:14" ht="15.75" customHeight="1" x14ac:dyDescent="0.25">
      <c r="A35" s="142"/>
      <c r="B35" s="142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</row>
    <row r="36" spans="1:14" ht="15.75" customHeight="1" x14ac:dyDescent="0.25">
      <c r="A36" s="142"/>
      <c r="B36" s="142"/>
      <c r="C36" s="148"/>
      <c r="D36" s="148"/>
      <c r="E36" s="148"/>
      <c r="F36" s="148"/>
      <c r="G36" s="148"/>
      <c r="H36" s="148"/>
      <c r="I36" s="148"/>
      <c r="J36" s="148"/>
      <c r="K36" s="142"/>
      <c r="L36" s="142"/>
      <c r="M36" s="142"/>
      <c r="N36" s="142"/>
    </row>
    <row r="37" spans="1:14" ht="15.75" customHeight="1" x14ac:dyDescent="0.25">
      <c r="A37" s="142"/>
      <c r="B37" s="142"/>
      <c r="C37" s="148"/>
      <c r="D37" s="148"/>
      <c r="E37" s="148"/>
      <c r="F37" s="148"/>
      <c r="G37" s="148"/>
      <c r="H37" s="148"/>
      <c r="I37" s="148"/>
      <c r="J37" s="148"/>
      <c r="K37" s="142"/>
      <c r="L37" s="142"/>
      <c r="M37" s="142"/>
      <c r="N37" s="142"/>
    </row>
    <row r="38" spans="1:14" x14ac:dyDescent="0.25">
      <c r="A38" s="142"/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</row>
    <row r="39" spans="1:14" x14ac:dyDescent="0.25">
      <c r="A39" s="159" t="s">
        <v>514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</row>
    <row r="40" spans="1:14" x14ac:dyDescent="0.25">
      <c r="A40" s="160" t="s">
        <v>84</v>
      </c>
      <c r="B40" s="16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</row>
    <row r="41" spans="1:14" x14ac:dyDescent="0.25">
      <c r="A41" s="162" t="s">
        <v>85</v>
      </c>
      <c r="B41" s="163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</row>
    <row r="42" spans="1:14" x14ac:dyDescent="0.25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</row>
    <row r="43" spans="1:14" x14ac:dyDescent="0.25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</row>
    <row r="44" spans="1:14" x14ac:dyDescent="0.25">
      <c r="A44" s="142"/>
      <c r="B44" s="142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</row>
    <row r="45" spans="1:14" x14ac:dyDescent="0.25">
      <c r="A45" s="142"/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</row>
    <row r="46" spans="1:14" x14ac:dyDescent="0.25">
      <c r="A46" s="142"/>
      <c r="B46" s="142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</row>
    <row r="47" spans="1:14" x14ac:dyDescent="0.25">
      <c r="A47" s="142"/>
      <c r="B47" s="142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</row>
    <row r="48" spans="1:14" x14ac:dyDescent="0.25">
      <c r="A48" s="142"/>
      <c r="B48" s="142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</row>
    <row r="49" spans="1:14" x14ac:dyDescent="0.25">
      <c r="A49" s="142"/>
      <c r="B49" s="142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</row>
    <row r="50" spans="1:14" x14ac:dyDescent="0.25">
      <c r="A50" s="142"/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</row>
    <row r="51" spans="1:14" x14ac:dyDescent="0.25">
      <c r="A51" s="142"/>
      <c r="B51" s="142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</row>
    <row r="52" spans="1:14" x14ac:dyDescent="0.25">
      <c r="A52" s="142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</row>
    <row r="53" spans="1:14" x14ac:dyDescent="0.25">
      <c r="A53" s="142"/>
      <c r="B53" s="142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</row>
    <row r="54" spans="1:14" x14ac:dyDescent="0.25">
      <c r="A54" s="142"/>
      <c r="B54" s="142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</row>
    <row r="55" spans="1:14" x14ac:dyDescent="0.25">
      <c r="A55" s="142"/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2"/>
      <c r="M55" s="142"/>
      <c r="N55" s="142"/>
    </row>
    <row r="56" spans="1:14" x14ac:dyDescent="0.25">
      <c r="A56" s="142"/>
      <c r="B56" s="142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</row>
    <row r="57" spans="1:14" x14ac:dyDescent="0.25">
      <c r="A57" s="142"/>
      <c r="B57" s="142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</row>
    <row r="58" spans="1:14" x14ac:dyDescent="0.25">
      <c r="A58" s="142"/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</row>
    <row r="59" spans="1:14" x14ac:dyDescent="0.25">
      <c r="A59" s="142"/>
      <c r="B59" s="142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</row>
    <row r="60" spans="1:14" x14ac:dyDescent="0.25">
      <c r="A60" s="142"/>
      <c r="B60" s="142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</row>
    <row r="61" spans="1:14" x14ac:dyDescent="0.25">
      <c r="A61" s="142"/>
      <c r="B61" s="142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</row>
    <row r="62" spans="1:14" x14ac:dyDescent="0.25">
      <c r="A62" s="142"/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</row>
    <row r="63" spans="1:14" x14ac:dyDescent="0.25">
      <c r="A63" s="142"/>
      <c r="B63" s="142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</row>
    <row r="64" spans="1:14" x14ac:dyDescent="0.25">
      <c r="A64" s="142"/>
      <c r="B64" s="142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</row>
    <row r="65" spans="1:14" x14ac:dyDescent="0.25">
      <c r="A65" s="142"/>
      <c r="B65" s="142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</row>
    <row r="66" spans="1:14" x14ac:dyDescent="0.25">
      <c r="A66" s="142"/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</row>
    <row r="67" spans="1:14" x14ac:dyDescent="0.25">
      <c r="A67" s="142"/>
      <c r="B67" s="14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</row>
    <row r="68" spans="1:14" x14ac:dyDescent="0.25">
      <c r="A68" s="142"/>
      <c r="B68" s="142"/>
      <c r="C68" s="142"/>
      <c r="D68" s="142"/>
      <c r="E68" s="142"/>
      <c r="F68" s="142"/>
      <c r="G68" s="142"/>
      <c r="H68" s="142"/>
      <c r="I68" s="142"/>
      <c r="J68" s="142"/>
      <c r="K68" s="142"/>
      <c r="L68" s="142"/>
      <c r="M68" s="142"/>
      <c r="N68" s="142"/>
    </row>
    <row r="69" spans="1:14" x14ac:dyDescent="0.25">
      <c r="A69" s="142"/>
      <c r="B69" s="142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</row>
    <row r="70" spans="1:14" x14ac:dyDescent="0.25">
      <c r="A70" s="142"/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</row>
    <row r="71" spans="1:14" x14ac:dyDescent="0.25">
      <c r="A71" s="142"/>
      <c r="B71" s="142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</row>
    <row r="72" spans="1:14" x14ac:dyDescent="0.25">
      <c r="A72" s="142"/>
      <c r="B72" s="142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</row>
    <row r="73" spans="1:14" x14ac:dyDescent="0.25">
      <c r="A73" s="142"/>
      <c r="B73" s="142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</row>
    <row r="74" spans="1:14" x14ac:dyDescent="0.25">
      <c r="A74" s="142"/>
      <c r="B74" s="142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</row>
    <row r="75" spans="1:14" x14ac:dyDescent="0.25">
      <c r="A75" s="142"/>
      <c r="B75" s="142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</row>
    <row r="76" spans="1:14" x14ac:dyDescent="0.25">
      <c r="A76" s="142"/>
      <c r="B76" s="142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</row>
    <row r="77" spans="1:14" x14ac:dyDescent="0.25">
      <c r="A77" s="142"/>
      <c r="B77" s="142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</row>
    <row r="78" spans="1:14" x14ac:dyDescent="0.25">
      <c r="A78" s="142"/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</row>
    <row r="79" spans="1:14" x14ac:dyDescent="0.25">
      <c r="A79" s="142"/>
      <c r="B79" s="142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</row>
    <row r="80" spans="1:14" x14ac:dyDescent="0.25">
      <c r="A80" s="142"/>
      <c r="B80" s="142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</row>
    <row r="81" spans="1:14" x14ac:dyDescent="0.25">
      <c r="A81" s="142"/>
      <c r="B81" s="142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</row>
    <row r="82" spans="1:14" x14ac:dyDescent="0.25">
      <c r="A82" s="142"/>
      <c r="B82" s="142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</row>
    <row r="83" spans="1:14" x14ac:dyDescent="0.25">
      <c r="A83" s="142"/>
      <c r="B83" s="142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</row>
    <row r="84" spans="1:14" x14ac:dyDescent="0.25">
      <c r="A84" s="142"/>
      <c r="B84" s="142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</row>
    <row r="85" spans="1:14" x14ac:dyDescent="0.25">
      <c r="A85" s="142"/>
      <c r="B85" s="142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</row>
    <row r="86" spans="1:14" x14ac:dyDescent="0.25">
      <c r="A86" s="142"/>
      <c r="B86" s="142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</row>
    <row r="87" spans="1:14" x14ac:dyDescent="0.25">
      <c r="A87" s="142"/>
      <c r="B87" s="142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</row>
    <row r="88" spans="1:14" x14ac:dyDescent="0.25">
      <c r="A88" s="142"/>
      <c r="B88" s="142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</row>
    <row r="89" spans="1:14" x14ac:dyDescent="0.25">
      <c r="A89" s="142"/>
      <c r="B89" s="142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</row>
    <row r="90" spans="1:14" x14ac:dyDescent="0.25">
      <c r="A90" s="142"/>
      <c r="B90" s="142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</row>
    <row r="91" spans="1:14" x14ac:dyDescent="0.25">
      <c r="A91" s="142"/>
      <c r="B91" s="142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</row>
    <row r="92" spans="1:14" x14ac:dyDescent="0.25">
      <c r="A92" s="142"/>
      <c r="B92" s="142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</row>
    <row r="93" spans="1:14" x14ac:dyDescent="0.25">
      <c r="A93" s="142"/>
      <c r="B93" s="142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</row>
    <row r="94" spans="1:14" x14ac:dyDescent="0.25">
      <c r="A94" s="142"/>
      <c r="B94" s="142"/>
      <c r="C94" s="142"/>
      <c r="D94" s="142"/>
      <c r="E94" s="142"/>
      <c r="F94" s="142"/>
      <c r="G94" s="142"/>
      <c r="H94" s="142"/>
      <c r="I94" s="142"/>
      <c r="J94" s="142"/>
      <c r="K94" s="142"/>
      <c r="L94" s="142"/>
      <c r="M94" s="142"/>
      <c r="N94" s="142"/>
    </row>
    <row r="95" spans="1:14" x14ac:dyDescent="0.25">
      <c r="A95" s="142"/>
      <c r="B95" s="142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</row>
    <row r="96" spans="1:14" x14ac:dyDescent="0.25">
      <c r="A96" s="142"/>
      <c r="B96" s="142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</row>
    <row r="97" spans="1:14" x14ac:dyDescent="0.25">
      <c r="A97" s="142"/>
      <c r="B97" s="142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</row>
    <row r="98" spans="1:14" x14ac:dyDescent="0.25">
      <c r="A98" s="142"/>
      <c r="B98" s="142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</row>
    <row r="99" spans="1:14" x14ac:dyDescent="0.25">
      <c r="A99" s="142"/>
      <c r="B99" s="142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</row>
    <row r="100" spans="1:14" x14ac:dyDescent="0.25">
      <c r="A100" s="142"/>
      <c r="B100" s="142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</row>
    <row r="101" spans="1:14" x14ac:dyDescent="0.25">
      <c r="A101" s="142"/>
      <c r="B101" s="142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</row>
    <row r="102" spans="1:14" x14ac:dyDescent="0.25">
      <c r="A102" s="142"/>
      <c r="B102" s="142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</row>
    <row r="103" spans="1:14" x14ac:dyDescent="0.25">
      <c r="A103" s="142"/>
      <c r="B103" s="142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</row>
    <row r="104" spans="1:14" x14ac:dyDescent="0.25">
      <c r="A104" s="142"/>
      <c r="B104" s="142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</row>
    <row r="105" spans="1:14" x14ac:dyDescent="0.25">
      <c r="A105" s="142"/>
      <c r="B105" s="142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</row>
    <row r="106" spans="1:14" x14ac:dyDescent="0.25">
      <c r="A106" s="142"/>
      <c r="B106" s="142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</row>
    <row r="107" spans="1:14" x14ac:dyDescent="0.25">
      <c r="A107" s="142"/>
      <c r="B107" s="142"/>
      <c r="C107" s="142"/>
      <c r="D107" s="142"/>
      <c r="E107" s="142"/>
      <c r="F107" s="142"/>
      <c r="G107" s="142"/>
      <c r="H107" s="142"/>
      <c r="I107" s="142"/>
      <c r="J107" s="142"/>
      <c r="K107" s="142"/>
      <c r="L107" s="142"/>
      <c r="M107" s="142"/>
      <c r="N107" s="142"/>
    </row>
    <row r="108" spans="1:14" x14ac:dyDescent="0.25">
      <c r="A108" s="142"/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</row>
    <row r="109" spans="1:14" x14ac:dyDescent="0.25">
      <c r="A109" s="142"/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</row>
    <row r="110" spans="1:14" x14ac:dyDescent="0.25">
      <c r="A110" s="142"/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</row>
    <row r="111" spans="1:14" x14ac:dyDescent="0.25">
      <c r="A111" s="142"/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</row>
    <row r="112" spans="1:14" x14ac:dyDescent="0.25">
      <c r="A112" s="142"/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</row>
    <row r="113" spans="1:14" x14ac:dyDescent="0.25">
      <c r="A113" s="142"/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</row>
    <row r="114" spans="1:14" x14ac:dyDescent="0.25">
      <c r="A114" s="142"/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</row>
    <row r="115" spans="1:14" x14ac:dyDescent="0.25">
      <c r="A115" s="142"/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</row>
    <row r="116" spans="1:14" x14ac:dyDescent="0.25">
      <c r="A116" s="142"/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</row>
    <row r="117" spans="1:14" x14ac:dyDescent="0.25">
      <c r="A117" s="142"/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</row>
    <row r="118" spans="1:14" x14ac:dyDescent="0.25">
      <c r="A118" s="142"/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</row>
    <row r="119" spans="1:14" x14ac:dyDescent="0.25">
      <c r="A119" s="142"/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</row>
    <row r="120" spans="1:14" x14ac:dyDescent="0.25">
      <c r="A120" s="142"/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</row>
    <row r="121" spans="1:14" x14ac:dyDescent="0.25">
      <c r="A121" s="142"/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</row>
    <row r="122" spans="1:14" x14ac:dyDescent="0.25">
      <c r="A122" s="142"/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</row>
    <row r="123" spans="1:14" x14ac:dyDescent="0.25">
      <c r="A123" s="142"/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</row>
    <row r="124" spans="1:14" x14ac:dyDescent="0.25">
      <c r="A124" s="142"/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</row>
    <row r="125" spans="1:14" x14ac:dyDescent="0.25">
      <c r="A125" s="142"/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</row>
    <row r="126" spans="1:14" x14ac:dyDescent="0.25">
      <c r="A126" s="142"/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</row>
    <row r="127" spans="1:14" x14ac:dyDescent="0.25">
      <c r="A127" s="142"/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</row>
    <row r="128" spans="1:14" x14ac:dyDescent="0.25">
      <c r="A128" s="142"/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</row>
    <row r="129" spans="1:14" x14ac:dyDescent="0.25">
      <c r="A129" s="142"/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</row>
    <row r="130" spans="1:14" x14ac:dyDescent="0.25">
      <c r="A130" s="142"/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</row>
    <row r="131" spans="1:14" x14ac:dyDescent="0.25">
      <c r="A131" s="142"/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</row>
    <row r="132" spans="1:14" x14ac:dyDescent="0.25">
      <c r="A132" s="142"/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</row>
    <row r="133" spans="1:14" x14ac:dyDescent="0.25">
      <c r="A133" s="142"/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</row>
    <row r="134" spans="1:14" x14ac:dyDescent="0.25">
      <c r="A134" s="142"/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</row>
    <row r="135" spans="1:14" x14ac:dyDescent="0.25">
      <c r="A135" s="142"/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</row>
    <row r="136" spans="1:14" x14ac:dyDescent="0.25">
      <c r="A136" s="142"/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</row>
    <row r="137" spans="1:14" x14ac:dyDescent="0.25">
      <c r="A137" s="142"/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</row>
    <row r="138" spans="1:14" x14ac:dyDescent="0.25">
      <c r="A138" s="142"/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</row>
    <row r="139" spans="1:14" x14ac:dyDescent="0.25">
      <c r="A139" s="142"/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</row>
    <row r="140" spans="1:14" x14ac:dyDescent="0.25">
      <c r="A140" s="142"/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</row>
    <row r="141" spans="1:14" x14ac:dyDescent="0.25">
      <c r="A141" s="142"/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</row>
    <row r="142" spans="1:14" x14ac:dyDescent="0.25">
      <c r="A142" s="142"/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</row>
    <row r="143" spans="1:14" x14ac:dyDescent="0.25">
      <c r="A143" s="142"/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</row>
    <row r="144" spans="1:14" x14ac:dyDescent="0.25">
      <c r="A144" s="142"/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</row>
    <row r="145" spans="1:14" x14ac:dyDescent="0.25">
      <c r="A145" s="142"/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</row>
    <row r="146" spans="1:14" x14ac:dyDescent="0.25">
      <c r="A146" s="142"/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</row>
    <row r="147" spans="1:14" x14ac:dyDescent="0.25">
      <c r="A147" s="142"/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</row>
    <row r="148" spans="1:14" x14ac:dyDescent="0.25">
      <c r="A148" s="142"/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</row>
    <row r="149" spans="1:14" x14ac:dyDescent="0.25">
      <c r="A149" s="142"/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</row>
    <row r="150" spans="1:14" x14ac:dyDescent="0.25">
      <c r="A150" s="142"/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</row>
    <row r="151" spans="1:14" x14ac:dyDescent="0.25">
      <c r="A151" s="142"/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</row>
    <row r="152" spans="1:14" x14ac:dyDescent="0.25">
      <c r="A152" s="142"/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</row>
    <row r="153" spans="1:14" x14ac:dyDescent="0.25">
      <c r="A153" s="142"/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</row>
    <row r="154" spans="1:14" x14ac:dyDescent="0.25">
      <c r="A154" s="142"/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</row>
    <row r="155" spans="1:14" x14ac:dyDescent="0.25">
      <c r="A155" s="142"/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</row>
    <row r="156" spans="1:14" x14ac:dyDescent="0.25">
      <c r="A156" s="142"/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</row>
    <row r="157" spans="1:14" x14ac:dyDescent="0.25">
      <c r="A157" s="142"/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</row>
    <row r="158" spans="1:14" x14ac:dyDescent="0.25">
      <c r="A158" s="142"/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</row>
    <row r="159" spans="1:14" x14ac:dyDescent="0.25">
      <c r="A159" s="142"/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</row>
    <row r="160" spans="1:14" x14ac:dyDescent="0.25">
      <c r="A160" s="142"/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</row>
    <row r="161" spans="1:14" x14ac:dyDescent="0.25">
      <c r="A161" s="142"/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</row>
    <row r="162" spans="1:14" x14ac:dyDescent="0.25">
      <c r="A162" s="142"/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</row>
    <row r="163" spans="1:14" x14ac:dyDescent="0.25">
      <c r="A163" s="142"/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</row>
    <row r="164" spans="1:14" x14ac:dyDescent="0.25">
      <c r="A164" s="142"/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</row>
    <row r="165" spans="1:14" x14ac:dyDescent="0.25">
      <c r="A165" s="142"/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</row>
    <row r="166" spans="1:14" x14ac:dyDescent="0.25">
      <c r="A166" s="142"/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</row>
    <row r="167" spans="1:14" x14ac:dyDescent="0.25">
      <c r="A167" s="142"/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</row>
    <row r="168" spans="1:14" x14ac:dyDescent="0.25">
      <c r="A168" s="142"/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</row>
    <row r="169" spans="1:14" x14ac:dyDescent="0.25">
      <c r="A169" s="142"/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</row>
    <row r="170" spans="1:14" x14ac:dyDescent="0.25">
      <c r="A170" s="142"/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</row>
    <row r="171" spans="1:14" x14ac:dyDescent="0.25">
      <c r="A171" s="142"/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</row>
    <row r="172" spans="1:14" x14ac:dyDescent="0.25">
      <c r="A172" s="142"/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</row>
    <row r="173" spans="1:14" x14ac:dyDescent="0.25">
      <c r="A173" s="142"/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</row>
    <row r="174" spans="1:14" x14ac:dyDescent="0.25">
      <c r="A174" s="142"/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</row>
    <row r="175" spans="1:14" x14ac:dyDescent="0.25">
      <c r="A175" s="142"/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</row>
    <row r="176" spans="1:14" x14ac:dyDescent="0.25">
      <c r="A176" s="142"/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</row>
    <row r="177" spans="1:14" x14ac:dyDescent="0.25">
      <c r="A177" s="142"/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</row>
    <row r="178" spans="1:14" x14ac:dyDescent="0.25">
      <c r="A178" s="142"/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</row>
    <row r="179" spans="1:14" x14ac:dyDescent="0.25">
      <c r="A179" s="142"/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</row>
    <row r="180" spans="1:14" x14ac:dyDescent="0.25">
      <c r="A180" s="142"/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</row>
    <row r="181" spans="1:14" x14ac:dyDescent="0.25">
      <c r="A181" s="142"/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</row>
    <row r="182" spans="1:14" x14ac:dyDescent="0.25">
      <c r="A182" s="142"/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</row>
    <row r="183" spans="1:14" x14ac:dyDescent="0.25">
      <c r="A183" s="142"/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</row>
    <row r="184" spans="1:14" x14ac:dyDescent="0.25">
      <c r="A184" s="142"/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</row>
    <row r="185" spans="1:14" x14ac:dyDescent="0.25">
      <c r="A185" s="142"/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</row>
    <row r="186" spans="1:14" x14ac:dyDescent="0.25">
      <c r="A186" s="142"/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</row>
    <row r="187" spans="1:14" x14ac:dyDescent="0.25">
      <c r="A187" s="142"/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</row>
    <row r="188" spans="1:14" x14ac:dyDescent="0.25">
      <c r="A188" s="142"/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</row>
    <row r="189" spans="1:14" x14ac:dyDescent="0.25">
      <c r="A189" s="142"/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</row>
    <row r="190" spans="1:14" x14ac:dyDescent="0.25">
      <c r="A190" s="142"/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</row>
    <row r="191" spans="1:14" x14ac:dyDescent="0.25">
      <c r="A191" s="142"/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</row>
    <row r="192" spans="1:14" x14ac:dyDescent="0.25">
      <c r="A192" s="142"/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</row>
    <row r="193" spans="1:14" x14ac:dyDescent="0.25">
      <c r="A193" s="142"/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</row>
    <row r="194" spans="1:14" x14ac:dyDescent="0.25">
      <c r="A194" s="142"/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</row>
    <row r="195" spans="1:14" x14ac:dyDescent="0.25">
      <c r="A195" s="142"/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</row>
    <row r="196" spans="1:14" x14ac:dyDescent="0.25">
      <c r="A196" s="142"/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</row>
    <row r="197" spans="1:14" x14ac:dyDescent="0.25">
      <c r="A197" s="142"/>
      <c r="B197" s="142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</row>
    <row r="198" spans="1:14" x14ac:dyDescent="0.25">
      <c r="A198" s="142"/>
      <c r="B198" s="142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</row>
    <row r="199" spans="1:14" x14ac:dyDescent="0.25">
      <c r="A199" s="142"/>
      <c r="B199" s="142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</row>
    <row r="200" spans="1:14" x14ac:dyDescent="0.25">
      <c r="A200" s="142"/>
      <c r="B200" s="142"/>
      <c r="C200" s="142"/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  <c r="N200" s="142"/>
    </row>
    <row r="201" spans="1:14" x14ac:dyDescent="0.25">
      <c r="A201" s="142"/>
      <c r="B201" s="142"/>
      <c r="C201" s="142"/>
      <c r="D201" s="142"/>
      <c r="E201" s="142"/>
      <c r="F201" s="142"/>
      <c r="G201" s="142"/>
      <c r="H201" s="142"/>
      <c r="I201" s="142"/>
      <c r="J201" s="142"/>
      <c r="K201" s="142"/>
      <c r="L201" s="142"/>
      <c r="M201" s="142"/>
      <c r="N201" s="142"/>
    </row>
    <row r="202" spans="1:14" x14ac:dyDescent="0.25">
      <c r="A202" s="142"/>
      <c r="B202" s="142"/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</row>
    <row r="203" spans="1:14" x14ac:dyDescent="0.25">
      <c r="A203" s="142"/>
      <c r="B203" s="142"/>
      <c r="C203" s="142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</row>
    <row r="204" spans="1:14" x14ac:dyDescent="0.25">
      <c r="A204" s="142"/>
      <c r="B204" s="142"/>
      <c r="C204" s="142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  <c r="N204" s="142"/>
    </row>
    <row r="205" spans="1:14" x14ac:dyDescent="0.25">
      <c r="A205" s="142"/>
      <c r="B205" s="142"/>
      <c r="C205" s="142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</row>
    <row r="206" spans="1:14" x14ac:dyDescent="0.25">
      <c r="A206" s="142"/>
      <c r="B206" s="142"/>
      <c r="C206" s="142"/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  <c r="N206" s="142"/>
    </row>
    <row r="207" spans="1:14" x14ac:dyDescent="0.25">
      <c r="A207" s="142"/>
      <c r="B207" s="142"/>
      <c r="C207" s="142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  <c r="N207" s="142"/>
    </row>
    <row r="208" spans="1:14" x14ac:dyDescent="0.25">
      <c r="A208" s="142"/>
      <c r="B208" s="142"/>
      <c r="C208" s="142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  <c r="N208" s="142"/>
    </row>
    <row r="209" spans="1:14" x14ac:dyDescent="0.25">
      <c r="A209" s="142"/>
      <c r="B209" s="142"/>
      <c r="C209" s="142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</row>
    <row r="210" spans="1:14" x14ac:dyDescent="0.25">
      <c r="A210" s="142"/>
      <c r="B210" s="142"/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2"/>
    </row>
    <row r="211" spans="1:14" x14ac:dyDescent="0.25">
      <c r="A211" s="142"/>
      <c r="B211" s="142"/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</row>
    <row r="212" spans="1:14" x14ac:dyDescent="0.25">
      <c r="A212" s="142"/>
      <c r="B212" s="142"/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2"/>
    </row>
    <row r="213" spans="1:14" x14ac:dyDescent="0.25">
      <c r="A213" s="142"/>
      <c r="B213" s="142"/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</row>
    <row r="214" spans="1:14" x14ac:dyDescent="0.25">
      <c r="A214" s="142"/>
      <c r="B214" s="142"/>
      <c r="C214" s="142"/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  <c r="N214" s="142"/>
    </row>
    <row r="215" spans="1:14" x14ac:dyDescent="0.25">
      <c r="A215" s="142"/>
      <c r="B215" s="142"/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42"/>
      <c r="N215" s="142"/>
    </row>
    <row r="216" spans="1:14" x14ac:dyDescent="0.25">
      <c r="A216" s="142"/>
      <c r="B216" s="142"/>
      <c r="C216" s="142"/>
      <c r="D216" s="142"/>
      <c r="E216" s="142"/>
      <c r="F216" s="142"/>
      <c r="G216" s="142"/>
      <c r="H216" s="142"/>
      <c r="I216" s="142"/>
      <c r="J216" s="142"/>
      <c r="K216" s="142"/>
      <c r="L216" s="142"/>
      <c r="M216" s="142"/>
      <c r="N216" s="142"/>
    </row>
    <row r="217" spans="1:14" x14ac:dyDescent="0.25">
      <c r="A217" s="142"/>
      <c r="B217" s="142"/>
      <c r="C217" s="142"/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</row>
    <row r="218" spans="1:14" x14ac:dyDescent="0.25">
      <c r="A218" s="142"/>
      <c r="B218" s="142"/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</row>
    <row r="219" spans="1:14" x14ac:dyDescent="0.25">
      <c r="A219" s="142"/>
      <c r="B219" s="142"/>
      <c r="C219" s="142"/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  <c r="N219" s="142"/>
    </row>
    <row r="220" spans="1:14" x14ac:dyDescent="0.25">
      <c r="A220" s="142"/>
      <c r="B220" s="142"/>
      <c r="C220" s="142"/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  <c r="N220" s="142"/>
    </row>
    <row r="221" spans="1:14" x14ac:dyDescent="0.25">
      <c r="A221" s="142"/>
      <c r="B221" s="142"/>
      <c r="C221" s="142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</row>
    <row r="222" spans="1:14" x14ac:dyDescent="0.25">
      <c r="A222" s="142"/>
      <c r="B222" s="142"/>
      <c r="C222" s="142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  <c r="N222" s="142"/>
    </row>
    <row r="223" spans="1:14" x14ac:dyDescent="0.25">
      <c r="A223" s="142"/>
      <c r="B223" s="142"/>
      <c r="C223" s="142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  <c r="N223" s="142"/>
    </row>
    <row r="224" spans="1:14" x14ac:dyDescent="0.25">
      <c r="A224" s="142"/>
      <c r="B224" s="142"/>
      <c r="C224" s="142"/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  <c r="N224" s="142"/>
    </row>
    <row r="225" spans="1:14" x14ac:dyDescent="0.25">
      <c r="A225" s="142"/>
      <c r="B225" s="142"/>
      <c r="C225" s="142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  <c r="N225" s="142"/>
    </row>
    <row r="226" spans="1:14" x14ac:dyDescent="0.25">
      <c r="A226" s="142"/>
      <c r="B226" s="142"/>
      <c r="C226" s="142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  <c r="N226" s="142"/>
    </row>
    <row r="227" spans="1:14" x14ac:dyDescent="0.25">
      <c r="A227" s="142"/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  <c r="N227" s="142"/>
    </row>
    <row r="228" spans="1:14" x14ac:dyDescent="0.25">
      <c r="A228" s="142"/>
      <c r="B228" s="142"/>
      <c r="C228" s="142"/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  <c r="N228" s="142"/>
    </row>
    <row r="229" spans="1:14" x14ac:dyDescent="0.25">
      <c r="A229" s="142"/>
      <c r="B229" s="142"/>
      <c r="C229" s="142"/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  <c r="N229" s="142"/>
    </row>
    <row r="230" spans="1:14" x14ac:dyDescent="0.25">
      <c r="A230" s="142"/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</row>
    <row r="231" spans="1:14" x14ac:dyDescent="0.25">
      <c r="A231" s="142"/>
      <c r="B231" s="142"/>
      <c r="C231" s="142"/>
      <c r="D231" s="142"/>
      <c r="E231" s="142"/>
      <c r="F231" s="142"/>
      <c r="G231" s="142"/>
      <c r="H231" s="142"/>
      <c r="I231" s="142"/>
      <c r="J231" s="142"/>
      <c r="K231" s="142"/>
      <c r="L231" s="142"/>
      <c r="M231" s="142"/>
      <c r="N231" s="142"/>
    </row>
    <row r="232" spans="1:14" x14ac:dyDescent="0.25">
      <c r="A232" s="142"/>
      <c r="B232" s="142"/>
      <c r="C232" s="142"/>
      <c r="D232" s="142"/>
      <c r="E232" s="142"/>
      <c r="F232" s="142"/>
      <c r="G232" s="142"/>
      <c r="H232" s="142"/>
      <c r="I232" s="142"/>
      <c r="J232" s="142"/>
      <c r="K232" s="142"/>
      <c r="L232" s="142"/>
      <c r="M232" s="142"/>
      <c r="N232" s="142"/>
    </row>
    <row r="233" spans="1:14" x14ac:dyDescent="0.25">
      <c r="A233" s="142"/>
      <c r="B233" s="142"/>
      <c r="C233" s="142"/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  <c r="N233" s="142"/>
    </row>
    <row r="234" spans="1:14" x14ac:dyDescent="0.25">
      <c r="A234" s="142"/>
      <c r="B234" s="142"/>
      <c r="C234" s="142"/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  <c r="N234" s="142"/>
    </row>
    <row r="235" spans="1:14" x14ac:dyDescent="0.25">
      <c r="A235" s="142"/>
      <c r="B235" s="142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</row>
    <row r="236" spans="1:14" x14ac:dyDescent="0.25">
      <c r="A236" s="142"/>
      <c r="B236" s="142"/>
      <c r="C236" s="142"/>
      <c r="D236" s="142"/>
      <c r="E236" s="142"/>
      <c r="F236" s="142"/>
      <c r="G236" s="142"/>
      <c r="H236" s="142"/>
      <c r="I236" s="142"/>
      <c r="J236" s="142"/>
      <c r="K236" s="142"/>
      <c r="L236" s="142"/>
      <c r="M236" s="142"/>
      <c r="N236" s="142"/>
    </row>
    <row r="237" spans="1:14" x14ac:dyDescent="0.25">
      <c r="A237" s="142"/>
      <c r="B237" s="142"/>
      <c r="C237" s="142"/>
      <c r="D237" s="142"/>
      <c r="E237" s="142"/>
      <c r="F237" s="142"/>
      <c r="G237" s="142"/>
      <c r="H237" s="142"/>
      <c r="I237" s="142"/>
      <c r="J237" s="142"/>
      <c r="K237" s="142"/>
      <c r="L237" s="142"/>
      <c r="M237" s="142"/>
      <c r="N237" s="142"/>
    </row>
    <row r="238" spans="1:14" x14ac:dyDescent="0.25">
      <c r="A238" s="142"/>
      <c r="B238" s="142"/>
      <c r="C238" s="142"/>
      <c r="D238" s="142"/>
      <c r="E238" s="142"/>
      <c r="F238" s="142"/>
      <c r="G238" s="142"/>
      <c r="H238" s="142"/>
      <c r="I238" s="142"/>
      <c r="J238" s="142"/>
      <c r="K238" s="142"/>
      <c r="L238" s="142"/>
      <c r="M238" s="142"/>
      <c r="N238" s="142"/>
    </row>
    <row r="239" spans="1:14" x14ac:dyDescent="0.25">
      <c r="A239" s="142"/>
      <c r="B239" s="142"/>
      <c r="C239" s="142"/>
      <c r="D239" s="142"/>
      <c r="E239" s="142"/>
      <c r="F239" s="142"/>
      <c r="G239" s="142"/>
      <c r="H239" s="142"/>
      <c r="I239" s="142"/>
      <c r="J239" s="142"/>
      <c r="K239" s="142"/>
      <c r="L239" s="142"/>
      <c r="M239" s="142"/>
      <c r="N239" s="142"/>
    </row>
    <row r="240" spans="1:14" x14ac:dyDescent="0.25">
      <c r="A240" s="142"/>
      <c r="B240" s="142"/>
      <c r="C240" s="142"/>
      <c r="D240" s="142"/>
      <c r="E240" s="142"/>
      <c r="F240" s="142"/>
      <c r="G240" s="142"/>
      <c r="H240" s="142"/>
      <c r="I240" s="142"/>
      <c r="J240" s="142"/>
      <c r="K240" s="142"/>
      <c r="L240" s="142"/>
      <c r="M240" s="142"/>
      <c r="N240" s="142"/>
    </row>
    <row r="241" spans="1:14" x14ac:dyDescent="0.25">
      <c r="A241" s="142"/>
      <c r="B241" s="142"/>
      <c r="C241" s="142"/>
      <c r="D241" s="142"/>
      <c r="E241" s="142"/>
      <c r="F241" s="142"/>
      <c r="G241" s="142"/>
      <c r="H241" s="142"/>
      <c r="I241" s="142"/>
      <c r="J241" s="142"/>
      <c r="K241" s="142"/>
      <c r="L241" s="142"/>
      <c r="M241" s="142"/>
      <c r="N241" s="142"/>
    </row>
    <row r="242" spans="1:14" x14ac:dyDescent="0.25">
      <c r="A242" s="142"/>
      <c r="B242" s="142"/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</row>
    <row r="243" spans="1:14" x14ac:dyDescent="0.25">
      <c r="A243" s="142"/>
      <c r="B243" s="142"/>
      <c r="C243" s="142"/>
      <c r="D243" s="142"/>
      <c r="E243" s="142"/>
      <c r="F243" s="142"/>
      <c r="G243" s="142"/>
      <c r="H243" s="142"/>
      <c r="I243" s="142"/>
      <c r="J243" s="142"/>
      <c r="K243" s="142"/>
      <c r="L243" s="142"/>
      <c r="M243" s="142"/>
      <c r="N243" s="142"/>
    </row>
    <row r="244" spans="1:14" x14ac:dyDescent="0.25">
      <c r="A244" s="142"/>
      <c r="B244" s="142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</row>
    <row r="245" spans="1:14" x14ac:dyDescent="0.25">
      <c r="A245" s="142"/>
      <c r="B245" s="142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</row>
    <row r="246" spans="1:14" x14ac:dyDescent="0.25">
      <c r="A246" s="142"/>
      <c r="B246" s="142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</row>
    <row r="247" spans="1:14" x14ac:dyDescent="0.25">
      <c r="A247" s="142"/>
      <c r="B247" s="142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</row>
    <row r="248" spans="1:14" x14ac:dyDescent="0.25">
      <c r="A248" s="142"/>
      <c r="B248" s="142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</row>
    <row r="249" spans="1:14" x14ac:dyDescent="0.25">
      <c r="A249" s="142"/>
      <c r="B249" s="142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</row>
    <row r="250" spans="1:14" x14ac:dyDescent="0.25">
      <c r="A250" s="142"/>
      <c r="B250" s="142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</row>
    <row r="251" spans="1:14" x14ac:dyDescent="0.25">
      <c r="A251" s="142"/>
      <c r="B251" s="142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</row>
    <row r="252" spans="1:14" x14ac:dyDescent="0.25">
      <c r="A252" s="142"/>
      <c r="B252" s="142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</row>
    <row r="253" spans="1:14" x14ac:dyDescent="0.25">
      <c r="A253" s="142"/>
      <c r="B253" s="142"/>
      <c r="C253" s="142"/>
      <c r="D253" s="142"/>
      <c r="E253" s="142"/>
      <c r="F253" s="142"/>
      <c r="G253" s="142"/>
      <c r="H253" s="142"/>
      <c r="I253" s="142"/>
      <c r="J253" s="142"/>
      <c r="K253" s="142"/>
      <c r="L253" s="142"/>
      <c r="M253" s="142"/>
      <c r="N253" s="142"/>
    </row>
    <row r="254" spans="1:14" x14ac:dyDescent="0.25">
      <c r="A254" s="142"/>
      <c r="B254" s="142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</row>
    <row r="255" spans="1:14" x14ac:dyDescent="0.25">
      <c r="A255" s="142"/>
      <c r="B255" s="142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</row>
    <row r="256" spans="1:14" x14ac:dyDescent="0.25">
      <c r="A256" s="142"/>
      <c r="B256" s="142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</row>
    <row r="257" spans="1:14" x14ac:dyDescent="0.25">
      <c r="A257" s="142"/>
      <c r="B257" s="142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</row>
    <row r="258" spans="1:14" x14ac:dyDescent="0.25">
      <c r="A258" s="142"/>
      <c r="B258" s="142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</row>
    <row r="259" spans="1:14" x14ac:dyDescent="0.25">
      <c r="A259" s="142"/>
      <c r="B259" s="142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</row>
    <row r="260" spans="1:14" x14ac:dyDescent="0.25">
      <c r="A260" s="142"/>
      <c r="B260" s="142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</row>
    <row r="261" spans="1:14" x14ac:dyDescent="0.25">
      <c r="A261" s="142"/>
      <c r="B261" s="142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</row>
    <row r="262" spans="1:14" x14ac:dyDescent="0.25">
      <c r="A262" s="142"/>
      <c r="B262" s="142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</row>
    <row r="263" spans="1:14" x14ac:dyDescent="0.25">
      <c r="A263" s="142"/>
      <c r="B263" s="142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</row>
    <row r="264" spans="1:14" x14ac:dyDescent="0.25">
      <c r="A264" s="142"/>
      <c r="B264" s="142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</row>
    <row r="265" spans="1:14" x14ac:dyDescent="0.25">
      <c r="A265" s="142"/>
      <c r="B265" s="142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</row>
    <row r="266" spans="1:14" x14ac:dyDescent="0.25">
      <c r="A266" s="142"/>
      <c r="B266" s="142"/>
      <c r="C266" s="142"/>
      <c r="D266" s="142"/>
      <c r="E266" s="142"/>
      <c r="F266" s="142"/>
      <c r="G266" s="142"/>
      <c r="H266" s="142"/>
      <c r="I266" s="142"/>
      <c r="J266" s="142"/>
      <c r="K266" s="142"/>
      <c r="L266" s="142"/>
      <c r="M266" s="142"/>
      <c r="N266" s="142"/>
    </row>
    <row r="267" spans="1:14" x14ac:dyDescent="0.25">
      <c r="A267" s="142"/>
      <c r="B267" s="142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</row>
    <row r="268" spans="1:14" x14ac:dyDescent="0.25">
      <c r="A268" s="142"/>
      <c r="B268" s="142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</row>
    <row r="269" spans="1:14" x14ac:dyDescent="0.25">
      <c r="A269" s="142"/>
      <c r="B269" s="142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</row>
    <row r="270" spans="1:14" x14ac:dyDescent="0.25">
      <c r="A270" s="142"/>
      <c r="B270" s="142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</row>
    <row r="271" spans="1:14" x14ac:dyDescent="0.25">
      <c r="A271" s="142"/>
      <c r="B271" s="142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</row>
    <row r="272" spans="1:14" x14ac:dyDescent="0.25">
      <c r="A272" s="142"/>
      <c r="B272" s="142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</row>
    <row r="273" spans="1:14" x14ac:dyDescent="0.25">
      <c r="A273" s="142"/>
      <c r="B273" s="142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</row>
    <row r="274" spans="1:14" x14ac:dyDescent="0.25">
      <c r="A274" s="142"/>
      <c r="B274" s="142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</row>
    <row r="275" spans="1:14" x14ac:dyDescent="0.25">
      <c r="A275" s="142"/>
      <c r="B275" s="142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</row>
    <row r="276" spans="1:14" x14ac:dyDescent="0.25">
      <c r="A276" s="142"/>
      <c r="B276" s="142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</row>
    <row r="277" spans="1:14" x14ac:dyDescent="0.25">
      <c r="A277" s="142"/>
      <c r="B277" s="142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</row>
    <row r="278" spans="1:14" x14ac:dyDescent="0.25">
      <c r="A278" s="142"/>
      <c r="B278" s="142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</row>
    <row r="279" spans="1:14" x14ac:dyDescent="0.25">
      <c r="A279" s="142"/>
      <c r="B279" s="142"/>
      <c r="C279" s="142"/>
      <c r="D279" s="142"/>
      <c r="E279" s="142"/>
      <c r="F279" s="142"/>
      <c r="G279" s="142"/>
      <c r="H279" s="142"/>
      <c r="I279" s="142"/>
      <c r="J279" s="142"/>
      <c r="K279" s="142"/>
      <c r="L279" s="142"/>
      <c r="M279" s="142"/>
      <c r="N279" s="142"/>
    </row>
    <row r="280" spans="1:14" x14ac:dyDescent="0.25">
      <c r="A280" s="142"/>
      <c r="B280" s="142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</row>
    <row r="281" spans="1:14" x14ac:dyDescent="0.25">
      <c r="A281" s="142"/>
      <c r="B281" s="142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</row>
    <row r="282" spans="1:14" x14ac:dyDescent="0.25">
      <c r="A282" s="142"/>
      <c r="B282" s="142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</row>
    <row r="283" spans="1:14" x14ac:dyDescent="0.25">
      <c r="A283" s="142"/>
      <c r="B283" s="142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</row>
    <row r="284" spans="1:14" x14ac:dyDescent="0.25">
      <c r="A284" s="142"/>
      <c r="B284" s="142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</row>
    <row r="285" spans="1:14" x14ac:dyDescent="0.25">
      <c r="A285" s="142"/>
      <c r="B285" s="142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</row>
    <row r="286" spans="1:14" x14ac:dyDescent="0.25">
      <c r="A286" s="142"/>
      <c r="B286" s="142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</row>
    <row r="287" spans="1:14" x14ac:dyDescent="0.25">
      <c r="A287" s="142"/>
      <c r="B287" s="142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</row>
    <row r="288" spans="1:14" x14ac:dyDescent="0.25">
      <c r="A288" s="142"/>
      <c r="B288" s="142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</row>
    <row r="289" spans="1:14" x14ac:dyDescent="0.25">
      <c r="A289" s="142"/>
      <c r="B289" s="142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</row>
    <row r="290" spans="1:14" x14ac:dyDescent="0.25">
      <c r="A290" s="142"/>
      <c r="B290" s="142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</row>
    <row r="291" spans="1:14" x14ac:dyDescent="0.25">
      <c r="A291" s="142"/>
      <c r="B291" s="142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</row>
    <row r="292" spans="1:14" x14ac:dyDescent="0.25">
      <c r="A292" s="142"/>
      <c r="B292" s="142"/>
      <c r="C292" s="142"/>
      <c r="D292" s="142"/>
      <c r="E292" s="142"/>
      <c r="F292" s="142"/>
      <c r="G292" s="142"/>
      <c r="H292" s="142"/>
      <c r="I292" s="142"/>
      <c r="J292" s="142"/>
      <c r="K292" s="142"/>
      <c r="L292" s="142"/>
      <c r="M292" s="142"/>
      <c r="N292" s="142"/>
    </row>
    <row r="293" spans="1:14" x14ac:dyDescent="0.25">
      <c r="A293" s="142"/>
      <c r="B293" s="142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</row>
    <row r="294" spans="1:14" x14ac:dyDescent="0.25">
      <c r="A294" s="142"/>
      <c r="B294" s="142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</row>
    <row r="295" spans="1:14" x14ac:dyDescent="0.25">
      <c r="A295" s="142"/>
      <c r="B295" s="142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</row>
    <row r="296" spans="1:14" x14ac:dyDescent="0.25">
      <c r="A296" s="142"/>
      <c r="B296" s="142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</row>
    <row r="297" spans="1:14" x14ac:dyDescent="0.25">
      <c r="A297" s="142"/>
      <c r="B297" s="142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</row>
    <row r="298" spans="1:14" x14ac:dyDescent="0.25">
      <c r="A298" s="142"/>
      <c r="B298" s="142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</row>
    <row r="299" spans="1:14" x14ac:dyDescent="0.25">
      <c r="A299" s="142"/>
      <c r="B299" s="142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</row>
    <row r="300" spans="1:14" x14ac:dyDescent="0.25">
      <c r="A300" s="142"/>
      <c r="B300" s="142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</row>
    <row r="301" spans="1:14" x14ac:dyDescent="0.25">
      <c r="A301" s="142"/>
      <c r="B301" s="142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</row>
    <row r="302" spans="1:14" x14ac:dyDescent="0.25">
      <c r="A302" s="142"/>
      <c r="B302" s="142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</row>
    <row r="303" spans="1:14" x14ac:dyDescent="0.25">
      <c r="A303" s="142"/>
      <c r="B303" s="142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</row>
    <row r="304" spans="1:14" x14ac:dyDescent="0.25">
      <c r="A304" s="142"/>
      <c r="B304" s="142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</row>
    <row r="305" spans="1:14" x14ac:dyDescent="0.25">
      <c r="A305" s="142"/>
      <c r="B305" s="142"/>
      <c r="C305" s="142"/>
      <c r="D305" s="142"/>
      <c r="E305" s="142"/>
      <c r="F305" s="142"/>
      <c r="G305" s="142"/>
      <c r="H305" s="142"/>
      <c r="I305" s="142"/>
      <c r="J305" s="142"/>
      <c r="K305" s="142"/>
      <c r="L305" s="142"/>
      <c r="M305" s="142"/>
      <c r="N305" s="142"/>
    </row>
    <row r="306" spans="1:14" x14ac:dyDescent="0.25">
      <c r="A306" s="142"/>
      <c r="B306" s="142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</row>
    <row r="307" spans="1:14" x14ac:dyDescent="0.25">
      <c r="A307" s="142"/>
      <c r="B307" s="142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</row>
    <row r="308" spans="1:14" x14ac:dyDescent="0.25">
      <c r="A308" s="142"/>
      <c r="B308" s="142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</row>
    <row r="309" spans="1:14" x14ac:dyDescent="0.25">
      <c r="A309" s="142"/>
      <c r="B309" s="142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</row>
    <row r="310" spans="1:14" x14ac:dyDescent="0.25">
      <c r="A310" s="142"/>
      <c r="B310" s="142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</row>
    <row r="311" spans="1:14" x14ac:dyDescent="0.25">
      <c r="A311" s="142"/>
      <c r="B311" s="142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</row>
    <row r="312" spans="1:14" x14ac:dyDescent="0.25">
      <c r="A312" s="142"/>
      <c r="B312" s="142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</row>
    <row r="313" spans="1:14" x14ac:dyDescent="0.25">
      <c r="A313" s="142"/>
      <c r="B313" s="142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</row>
    <row r="314" spans="1:14" x14ac:dyDescent="0.25">
      <c r="A314" s="142"/>
      <c r="B314" s="142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</row>
    <row r="315" spans="1:14" x14ac:dyDescent="0.25">
      <c r="A315" s="142"/>
      <c r="B315" s="142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</row>
    <row r="316" spans="1:14" x14ac:dyDescent="0.25">
      <c r="A316" s="142"/>
      <c r="B316" s="142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</row>
    <row r="317" spans="1:14" x14ac:dyDescent="0.25">
      <c r="A317" s="142"/>
      <c r="B317" s="142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</row>
    <row r="318" spans="1:14" x14ac:dyDescent="0.25">
      <c r="A318" s="142"/>
      <c r="B318" s="142"/>
      <c r="C318" s="142"/>
      <c r="D318" s="142"/>
      <c r="E318" s="142"/>
      <c r="F318" s="142"/>
      <c r="G318" s="142"/>
      <c r="H318" s="142"/>
      <c r="I318" s="142"/>
      <c r="J318" s="142"/>
      <c r="K318" s="142"/>
      <c r="L318" s="142"/>
      <c r="M318" s="142"/>
      <c r="N318" s="142"/>
    </row>
    <row r="319" spans="1:14" x14ac:dyDescent="0.25">
      <c r="A319" s="142"/>
      <c r="B319" s="142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</row>
    <row r="320" spans="1:14" x14ac:dyDescent="0.25">
      <c r="A320" s="142"/>
      <c r="B320" s="142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</row>
    <row r="321" spans="1:14" x14ac:dyDescent="0.25">
      <c r="A321" s="142"/>
      <c r="B321" s="142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</row>
    <row r="322" spans="1:14" x14ac:dyDescent="0.25">
      <c r="A322" s="142"/>
      <c r="B322" s="142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</row>
    <row r="323" spans="1:14" x14ac:dyDescent="0.25">
      <c r="A323" s="142"/>
      <c r="B323" s="142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</row>
    <row r="324" spans="1:14" x14ac:dyDescent="0.25">
      <c r="A324" s="142"/>
      <c r="B324" s="142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</row>
    <row r="325" spans="1:14" x14ac:dyDescent="0.25">
      <c r="A325" s="142"/>
      <c r="B325" s="142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</row>
    <row r="326" spans="1:14" x14ac:dyDescent="0.25">
      <c r="A326" s="142"/>
      <c r="B326" s="142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</row>
    <row r="327" spans="1:14" x14ac:dyDescent="0.25">
      <c r="A327" s="142"/>
      <c r="B327" s="142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</row>
    <row r="328" spans="1:14" x14ac:dyDescent="0.25">
      <c r="A328" s="142"/>
      <c r="B328" s="142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</row>
    <row r="329" spans="1:14" x14ac:dyDescent="0.25">
      <c r="A329" s="142"/>
      <c r="B329" s="142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</row>
    <row r="330" spans="1:14" x14ac:dyDescent="0.25">
      <c r="A330" s="142"/>
      <c r="B330" s="142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</row>
    <row r="331" spans="1:14" x14ac:dyDescent="0.25">
      <c r="A331" s="142"/>
      <c r="B331" s="142"/>
      <c r="C331" s="142"/>
      <c r="D331" s="142"/>
      <c r="E331" s="142"/>
      <c r="F331" s="142"/>
      <c r="G331" s="142"/>
      <c r="H331" s="142"/>
      <c r="I331" s="142"/>
      <c r="J331" s="142"/>
      <c r="K331" s="142"/>
      <c r="L331" s="142"/>
      <c r="M331" s="142"/>
      <c r="N331" s="142"/>
    </row>
    <row r="332" spans="1:14" x14ac:dyDescent="0.25">
      <c r="A332" s="142"/>
      <c r="B332" s="142"/>
      <c r="C332" s="142"/>
      <c r="D332" s="142"/>
      <c r="E332" s="142"/>
      <c r="F332" s="142"/>
      <c r="G332" s="142"/>
      <c r="H332" s="142"/>
      <c r="I332" s="142"/>
      <c r="J332" s="142"/>
      <c r="K332" s="142"/>
      <c r="L332" s="142"/>
      <c r="M332" s="142"/>
      <c r="N332" s="142"/>
    </row>
    <row r="333" spans="1:14" x14ac:dyDescent="0.25">
      <c r="A333" s="142"/>
      <c r="B333" s="142"/>
      <c r="C333" s="142"/>
      <c r="D333" s="142"/>
      <c r="E333" s="142"/>
      <c r="F333" s="142"/>
      <c r="G333" s="142"/>
      <c r="H333" s="142"/>
      <c r="I333" s="142"/>
      <c r="J333" s="142"/>
      <c r="K333" s="142"/>
      <c r="L333" s="142"/>
      <c r="M333" s="142"/>
      <c r="N333" s="142"/>
    </row>
    <row r="334" spans="1:14" x14ac:dyDescent="0.25">
      <c r="A334" s="142"/>
      <c r="B334" s="142"/>
      <c r="C334" s="142"/>
      <c r="D334" s="142"/>
      <c r="E334" s="142"/>
      <c r="F334" s="142"/>
      <c r="G334" s="142"/>
      <c r="H334" s="142"/>
      <c r="I334" s="142"/>
      <c r="J334" s="142"/>
      <c r="K334" s="142"/>
      <c r="L334" s="142"/>
      <c r="M334" s="142"/>
      <c r="N334" s="142"/>
    </row>
    <row r="335" spans="1:14" x14ac:dyDescent="0.25">
      <c r="A335" s="142"/>
      <c r="B335" s="142"/>
      <c r="C335" s="142"/>
      <c r="D335" s="142"/>
      <c r="E335" s="142"/>
      <c r="F335" s="142"/>
      <c r="G335" s="142"/>
      <c r="H335" s="142"/>
      <c r="I335" s="142"/>
      <c r="J335" s="142"/>
      <c r="K335" s="142"/>
      <c r="L335" s="142"/>
      <c r="M335" s="142"/>
      <c r="N335" s="142"/>
    </row>
    <row r="336" spans="1:14" x14ac:dyDescent="0.25">
      <c r="A336" s="142"/>
      <c r="B336" s="142"/>
      <c r="C336" s="142"/>
      <c r="D336" s="142"/>
      <c r="E336" s="142"/>
      <c r="F336" s="142"/>
      <c r="G336" s="142"/>
      <c r="H336" s="142"/>
      <c r="I336" s="142"/>
      <c r="J336" s="142"/>
      <c r="K336" s="142"/>
      <c r="L336" s="142"/>
      <c r="M336" s="142"/>
      <c r="N336" s="142"/>
    </row>
    <row r="337" spans="1:14" x14ac:dyDescent="0.25">
      <c r="A337" s="142"/>
      <c r="B337" s="142"/>
      <c r="C337" s="142"/>
      <c r="D337" s="142"/>
      <c r="E337" s="142"/>
      <c r="F337" s="142"/>
      <c r="G337" s="142"/>
      <c r="H337" s="142"/>
      <c r="I337" s="142"/>
      <c r="J337" s="142"/>
      <c r="K337" s="142"/>
      <c r="L337" s="142"/>
      <c r="M337" s="142"/>
      <c r="N337" s="142"/>
    </row>
    <row r="338" spans="1:14" x14ac:dyDescent="0.25">
      <c r="A338" s="142"/>
      <c r="B338" s="142"/>
      <c r="C338" s="142"/>
      <c r="D338" s="142"/>
      <c r="E338" s="142"/>
      <c r="F338" s="142"/>
      <c r="G338" s="142"/>
      <c r="H338" s="142"/>
      <c r="I338" s="142"/>
      <c r="J338" s="142"/>
      <c r="K338" s="142"/>
      <c r="L338" s="142"/>
      <c r="M338" s="142"/>
      <c r="N338" s="142"/>
    </row>
    <row r="339" spans="1:14" x14ac:dyDescent="0.25">
      <c r="A339" s="142"/>
      <c r="B339" s="142"/>
      <c r="C339" s="142"/>
      <c r="D339" s="142"/>
      <c r="E339" s="142"/>
      <c r="F339" s="142"/>
      <c r="G339" s="142"/>
      <c r="H339" s="142"/>
      <c r="I339" s="142"/>
      <c r="J339" s="142"/>
      <c r="K339" s="142"/>
      <c r="L339" s="142"/>
      <c r="M339" s="142"/>
      <c r="N339" s="142"/>
    </row>
    <row r="340" spans="1:14" x14ac:dyDescent="0.25">
      <c r="A340" s="142"/>
      <c r="B340" s="142"/>
      <c r="C340" s="142"/>
      <c r="D340" s="142"/>
      <c r="E340" s="142"/>
      <c r="F340" s="142"/>
      <c r="G340" s="142"/>
      <c r="H340" s="142"/>
      <c r="I340" s="142"/>
      <c r="J340" s="142"/>
      <c r="K340" s="142"/>
      <c r="L340" s="142"/>
      <c r="M340" s="142"/>
      <c r="N340" s="142"/>
    </row>
    <row r="341" spans="1:14" x14ac:dyDescent="0.25">
      <c r="A341" s="142"/>
      <c r="B341" s="142"/>
      <c r="C341" s="142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</row>
    <row r="342" spans="1:14" x14ac:dyDescent="0.25">
      <c r="A342" s="142"/>
      <c r="B342" s="142"/>
      <c r="C342" s="142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</row>
    <row r="343" spans="1:14" x14ac:dyDescent="0.25">
      <c r="A343" s="142"/>
      <c r="B343" s="142"/>
      <c r="C343" s="142"/>
      <c r="D343" s="142"/>
      <c r="E343" s="142"/>
      <c r="F343" s="142"/>
      <c r="G343" s="142"/>
      <c r="H343" s="142"/>
      <c r="I343" s="142"/>
      <c r="J343" s="142"/>
      <c r="K343" s="142"/>
      <c r="L343" s="142"/>
      <c r="M343" s="142"/>
      <c r="N343" s="142"/>
    </row>
    <row r="344" spans="1:14" x14ac:dyDescent="0.25">
      <c r="A344" s="142"/>
      <c r="B344" s="142"/>
      <c r="C344" s="142"/>
      <c r="D344" s="142"/>
      <c r="E344" s="142"/>
      <c r="F344" s="142"/>
      <c r="G344" s="142"/>
      <c r="H344" s="142"/>
      <c r="I344" s="142"/>
      <c r="J344" s="142"/>
      <c r="K344" s="142"/>
      <c r="L344" s="142"/>
      <c r="M344" s="142"/>
      <c r="N344" s="142"/>
    </row>
    <row r="345" spans="1:14" x14ac:dyDescent="0.25">
      <c r="A345" s="142"/>
      <c r="B345" s="142"/>
      <c r="C345" s="142"/>
      <c r="D345" s="142"/>
      <c r="E345" s="142"/>
      <c r="F345" s="142"/>
      <c r="G345" s="142"/>
      <c r="H345" s="142"/>
      <c r="I345" s="142"/>
      <c r="J345" s="142"/>
      <c r="K345" s="142"/>
      <c r="L345" s="142"/>
      <c r="M345" s="142"/>
      <c r="N345" s="142"/>
    </row>
    <row r="346" spans="1:14" x14ac:dyDescent="0.25">
      <c r="A346" s="142"/>
      <c r="B346" s="142"/>
      <c r="C346" s="142"/>
      <c r="D346" s="142"/>
      <c r="E346" s="142"/>
      <c r="F346" s="142"/>
      <c r="G346" s="142"/>
      <c r="H346" s="142"/>
      <c r="I346" s="142"/>
      <c r="J346" s="142"/>
      <c r="K346" s="142"/>
      <c r="L346" s="142"/>
      <c r="M346" s="142"/>
      <c r="N346" s="142"/>
    </row>
    <row r="347" spans="1:14" x14ac:dyDescent="0.25">
      <c r="A347" s="142"/>
      <c r="B347" s="142"/>
      <c r="C347" s="142"/>
      <c r="D347" s="142"/>
      <c r="E347" s="142"/>
      <c r="F347" s="142"/>
      <c r="G347" s="142"/>
      <c r="H347" s="142"/>
      <c r="I347" s="142"/>
      <c r="J347" s="142"/>
      <c r="K347" s="142"/>
      <c r="L347" s="142"/>
      <c r="M347" s="142"/>
      <c r="N347" s="142"/>
    </row>
    <row r="348" spans="1:14" x14ac:dyDescent="0.25">
      <c r="A348" s="142"/>
      <c r="B348" s="142"/>
      <c r="C348" s="142"/>
      <c r="D348" s="142"/>
      <c r="E348" s="142"/>
      <c r="F348" s="142"/>
      <c r="G348" s="142"/>
      <c r="H348" s="142"/>
      <c r="I348" s="142"/>
      <c r="J348" s="142"/>
      <c r="K348" s="142"/>
      <c r="L348" s="142"/>
      <c r="M348" s="142"/>
      <c r="N348" s="142"/>
    </row>
    <row r="349" spans="1:14" x14ac:dyDescent="0.25">
      <c r="A349" s="142"/>
      <c r="B349" s="142"/>
      <c r="C349" s="142"/>
      <c r="D349" s="142"/>
      <c r="E349" s="142"/>
      <c r="F349" s="142"/>
      <c r="G349" s="142"/>
      <c r="H349" s="142"/>
      <c r="I349" s="142"/>
      <c r="J349" s="142"/>
      <c r="K349" s="142"/>
      <c r="L349" s="142"/>
      <c r="M349" s="142"/>
      <c r="N349" s="142"/>
    </row>
    <row r="350" spans="1:14" x14ac:dyDescent="0.25">
      <c r="A350" s="142"/>
      <c r="B350" s="142"/>
      <c r="C350" s="142"/>
      <c r="D350" s="142"/>
      <c r="E350" s="142"/>
      <c r="F350" s="142"/>
      <c r="G350" s="142"/>
      <c r="H350" s="142"/>
      <c r="I350" s="142"/>
      <c r="J350" s="142"/>
      <c r="K350" s="142"/>
      <c r="L350" s="142"/>
      <c r="M350" s="142"/>
      <c r="N350" s="142"/>
    </row>
    <row r="351" spans="1:14" x14ac:dyDescent="0.25">
      <c r="A351" s="142"/>
      <c r="B351" s="142"/>
      <c r="C351" s="142"/>
      <c r="D351" s="142"/>
      <c r="E351" s="142"/>
      <c r="F351" s="142"/>
      <c r="G351" s="142"/>
      <c r="H351" s="142"/>
      <c r="I351" s="142"/>
      <c r="J351" s="142"/>
      <c r="K351" s="142"/>
      <c r="L351" s="142"/>
      <c r="M351" s="142"/>
      <c r="N351" s="142"/>
    </row>
    <row r="352" spans="1:14" x14ac:dyDescent="0.25">
      <c r="A352" s="142"/>
      <c r="B352" s="142"/>
      <c r="C352" s="142"/>
      <c r="D352" s="142"/>
      <c r="E352" s="142"/>
      <c r="F352" s="142"/>
      <c r="G352" s="142"/>
      <c r="H352" s="142"/>
      <c r="I352" s="142"/>
      <c r="J352" s="142"/>
      <c r="K352" s="142"/>
      <c r="L352" s="142"/>
      <c r="M352" s="142"/>
      <c r="N352" s="142"/>
    </row>
    <row r="353" spans="1:14" x14ac:dyDescent="0.25">
      <c r="A353" s="142"/>
      <c r="B353" s="142"/>
      <c r="C353" s="142"/>
      <c r="D353" s="142"/>
      <c r="E353" s="142"/>
      <c r="F353" s="142"/>
      <c r="G353" s="142"/>
      <c r="H353" s="142"/>
      <c r="I353" s="142"/>
      <c r="J353" s="142"/>
      <c r="K353" s="142"/>
      <c r="L353" s="142"/>
      <c r="M353" s="142"/>
      <c r="N353" s="142"/>
    </row>
    <row r="354" spans="1:14" x14ac:dyDescent="0.25">
      <c r="A354" s="142"/>
      <c r="B354" s="142"/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</row>
    <row r="355" spans="1:14" x14ac:dyDescent="0.25">
      <c r="A355" s="142"/>
      <c r="B355" s="142"/>
      <c r="C355" s="142"/>
      <c r="D355" s="142"/>
      <c r="E355" s="142"/>
      <c r="F355" s="142"/>
      <c r="G355" s="142"/>
      <c r="H355" s="142"/>
      <c r="I355" s="142"/>
      <c r="J355" s="142"/>
      <c r="K355" s="142"/>
      <c r="L355" s="142"/>
      <c r="M355" s="142"/>
      <c r="N355" s="142"/>
    </row>
    <row r="356" spans="1:14" x14ac:dyDescent="0.25">
      <c r="A356" s="142"/>
      <c r="B356" s="142"/>
      <c r="C356" s="142"/>
      <c r="D356" s="142"/>
      <c r="E356" s="142"/>
      <c r="F356" s="142"/>
      <c r="G356" s="142"/>
      <c r="H356" s="142"/>
      <c r="I356" s="142"/>
      <c r="J356" s="142"/>
      <c r="K356" s="142"/>
      <c r="L356" s="142"/>
      <c r="M356" s="142"/>
      <c r="N356" s="142"/>
    </row>
    <row r="357" spans="1:14" x14ac:dyDescent="0.25">
      <c r="A357" s="142"/>
      <c r="B357" s="142"/>
      <c r="C357" s="142"/>
      <c r="D357" s="142"/>
      <c r="E357" s="142"/>
      <c r="F357" s="142"/>
      <c r="G357" s="142"/>
      <c r="H357" s="142"/>
      <c r="I357" s="142"/>
      <c r="J357" s="142"/>
      <c r="K357" s="142"/>
      <c r="L357" s="142"/>
      <c r="M357" s="142"/>
      <c r="N357" s="142"/>
    </row>
    <row r="358" spans="1:14" x14ac:dyDescent="0.25">
      <c r="A358" s="142"/>
      <c r="B358" s="142"/>
      <c r="C358" s="142"/>
      <c r="D358" s="142"/>
      <c r="E358" s="142"/>
      <c r="F358" s="142"/>
      <c r="G358" s="142"/>
      <c r="H358" s="142"/>
      <c r="I358" s="142"/>
      <c r="J358" s="142"/>
      <c r="K358" s="142"/>
      <c r="L358" s="142"/>
      <c r="M358" s="142"/>
      <c r="N358" s="142"/>
    </row>
    <row r="359" spans="1:14" x14ac:dyDescent="0.25">
      <c r="A359" s="142"/>
      <c r="B359" s="142"/>
      <c r="C359" s="142"/>
      <c r="D359" s="142"/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</row>
    <row r="360" spans="1:14" x14ac:dyDescent="0.25">
      <c r="A360" s="142"/>
      <c r="B360" s="142"/>
      <c r="C360" s="142"/>
      <c r="D360" s="142"/>
      <c r="E360" s="142"/>
      <c r="F360" s="142"/>
      <c r="G360" s="142"/>
      <c r="H360" s="142"/>
      <c r="I360" s="142"/>
      <c r="J360" s="142"/>
      <c r="K360" s="142"/>
      <c r="L360" s="142"/>
      <c r="M360" s="142"/>
      <c r="N360" s="142"/>
    </row>
    <row r="361" spans="1:14" x14ac:dyDescent="0.25">
      <c r="A361" s="142"/>
      <c r="B361" s="142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  <c r="M361" s="142"/>
      <c r="N361" s="142"/>
    </row>
    <row r="362" spans="1:14" x14ac:dyDescent="0.25">
      <c r="A362" s="142"/>
      <c r="B362" s="142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</row>
    <row r="363" spans="1:14" x14ac:dyDescent="0.25">
      <c r="A363" s="142"/>
      <c r="B363" s="142"/>
      <c r="C363" s="142"/>
      <c r="D363" s="142"/>
      <c r="E363" s="142"/>
      <c r="F363" s="142"/>
      <c r="G363" s="142"/>
      <c r="H363" s="142"/>
      <c r="I363" s="142"/>
      <c r="J363" s="142"/>
      <c r="K363" s="142"/>
      <c r="L363" s="142"/>
      <c r="M363" s="142"/>
      <c r="N363" s="142"/>
    </row>
    <row r="364" spans="1:14" x14ac:dyDescent="0.25">
      <c r="A364" s="142"/>
      <c r="B364" s="142"/>
      <c r="C364" s="142"/>
      <c r="D364" s="142"/>
      <c r="E364" s="142"/>
      <c r="F364" s="142"/>
      <c r="G364" s="142"/>
      <c r="H364" s="142"/>
      <c r="I364" s="142"/>
      <c r="J364" s="142"/>
      <c r="K364" s="142"/>
      <c r="L364" s="142"/>
      <c r="M364" s="142"/>
      <c r="N364" s="142"/>
    </row>
    <row r="365" spans="1:14" x14ac:dyDescent="0.25">
      <c r="A365" s="142"/>
      <c r="B365" s="142"/>
      <c r="C365" s="142"/>
      <c r="D365" s="142"/>
      <c r="E365" s="142"/>
      <c r="F365" s="142"/>
      <c r="G365" s="142"/>
      <c r="H365" s="142"/>
      <c r="I365" s="142"/>
      <c r="J365" s="142"/>
      <c r="K365" s="142"/>
      <c r="L365" s="142"/>
      <c r="M365" s="142"/>
      <c r="N365" s="142"/>
    </row>
    <row r="366" spans="1:14" x14ac:dyDescent="0.25">
      <c r="A366" s="142"/>
      <c r="B366" s="142"/>
      <c r="C366" s="142"/>
      <c r="D366" s="142"/>
      <c r="E366" s="142"/>
      <c r="F366" s="142"/>
      <c r="G366" s="142"/>
      <c r="H366" s="142"/>
      <c r="I366" s="142"/>
      <c r="J366" s="142"/>
      <c r="K366" s="142"/>
      <c r="L366" s="142"/>
      <c r="M366" s="142"/>
      <c r="N366" s="142"/>
    </row>
    <row r="367" spans="1:14" x14ac:dyDescent="0.25">
      <c r="A367" s="142"/>
      <c r="B367" s="142"/>
      <c r="C367" s="142"/>
      <c r="D367" s="142"/>
      <c r="E367" s="142"/>
      <c r="F367" s="142"/>
      <c r="G367" s="142"/>
      <c r="H367" s="142"/>
      <c r="I367" s="142"/>
      <c r="J367" s="142"/>
      <c r="K367" s="142"/>
      <c r="L367" s="142"/>
      <c r="M367" s="142"/>
      <c r="N367" s="142"/>
    </row>
    <row r="368" spans="1:14" x14ac:dyDescent="0.25">
      <c r="A368" s="142"/>
      <c r="B368" s="142"/>
      <c r="C368" s="142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</row>
    <row r="369" spans="1:14" x14ac:dyDescent="0.25">
      <c r="A369" s="142"/>
      <c r="B369" s="142"/>
      <c r="C369" s="142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</row>
    <row r="370" spans="1:14" x14ac:dyDescent="0.25">
      <c r="A370" s="142"/>
      <c r="B370" s="142"/>
      <c r="C370" s="142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</row>
    <row r="371" spans="1:14" x14ac:dyDescent="0.25">
      <c r="A371" s="142"/>
      <c r="B371" s="142"/>
      <c r="C371" s="142"/>
      <c r="D371" s="142"/>
      <c r="E371" s="142"/>
      <c r="F371" s="142"/>
      <c r="G371" s="142"/>
      <c r="H371" s="142"/>
      <c r="I371" s="142"/>
      <c r="J371" s="142"/>
      <c r="K371" s="142"/>
      <c r="L371" s="142"/>
      <c r="M371" s="142"/>
      <c r="N371" s="142"/>
    </row>
    <row r="372" spans="1:14" x14ac:dyDescent="0.25">
      <c r="A372" s="142"/>
      <c r="B372" s="142"/>
      <c r="C372" s="142"/>
      <c r="D372" s="142"/>
      <c r="E372" s="142"/>
      <c r="F372" s="142"/>
      <c r="G372" s="142"/>
      <c r="H372" s="142"/>
      <c r="I372" s="142"/>
      <c r="J372" s="142"/>
      <c r="K372" s="142"/>
      <c r="L372" s="142"/>
      <c r="M372" s="142"/>
      <c r="N372" s="142"/>
    </row>
    <row r="373" spans="1:14" x14ac:dyDescent="0.25">
      <c r="A373" s="142"/>
      <c r="B373" s="142"/>
      <c r="C373" s="142"/>
      <c r="D373" s="142"/>
      <c r="E373" s="142"/>
      <c r="F373" s="142"/>
      <c r="G373" s="142"/>
      <c r="H373" s="142"/>
      <c r="I373" s="142"/>
      <c r="J373" s="142"/>
      <c r="K373" s="142"/>
      <c r="L373" s="142"/>
      <c r="M373" s="142"/>
      <c r="N373" s="142"/>
    </row>
    <row r="374" spans="1:14" x14ac:dyDescent="0.25">
      <c r="A374" s="142"/>
      <c r="B374" s="142"/>
      <c r="C374" s="142"/>
      <c r="D374" s="142"/>
      <c r="E374" s="142"/>
      <c r="F374" s="142"/>
      <c r="G374" s="142"/>
      <c r="H374" s="142"/>
      <c r="I374" s="142"/>
      <c r="J374" s="142"/>
      <c r="K374" s="142"/>
      <c r="L374" s="142"/>
      <c r="M374" s="142"/>
      <c r="N374" s="142"/>
    </row>
    <row r="375" spans="1:14" x14ac:dyDescent="0.25">
      <c r="A375" s="142"/>
      <c r="B375" s="142"/>
      <c r="C375" s="142"/>
      <c r="D375" s="142"/>
      <c r="E375" s="142"/>
      <c r="F375" s="142"/>
      <c r="G375" s="142"/>
      <c r="H375" s="142"/>
      <c r="I375" s="142"/>
      <c r="J375" s="142"/>
      <c r="K375" s="142"/>
      <c r="L375" s="142"/>
      <c r="M375" s="142"/>
      <c r="N375" s="142"/>
    </row>
    <row r="376" spans="1:14" x14ac:dyDescent="0.25">
      <c r="A376" s="142"/>
      <c r="B376" s="142"/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</row>
    <row r="377" spans="1:14" x14ac:dyDescent="0.25">
      <c r="A377" s="142"/>
      <c r="B377" s="142"/>
      <c r="C377" s="142"/>
      <c r="D377" s="142"/>
      <c r="E377" s="142"/>
      <c r="F377" s="142"/>
      <c r="G377" s="142"/>
      <c r="H377" s="142"/>
      <c r="I377" s="142"/>
      <c r="J377" s="142"/>
      <c r="K377" s="142"/>
      <c r="L377" s="142"/>
      <c r="M377" s="142"/>
      <c r="N377" s="142"/>
    </row>
    <row r="378" spans="1:14" x14ac:dyDescent="0.25">
      <c r="A378" s="142"/>
      <c r="B378" s="142"/>
      <c r="C378" s="142"/>
      <c r="D378" s="142"/>
      <c r="E378" s="142"/>
      <c r="F378" s="142"/>
      <c r="G378" s="142"/>
      <c r="H378" s="142"/>
      <c r="I378" s="142"/>
      <c r="J378" s="142"/>
      <c r="K378" s="142"/>
      <c r="L378" s="142"/>
      <c r="M378" s="142"/>
      <c r="N378" s="142"/>
    </row>
    <row r="379" spans="1:14" x14ac:dyDescent="0.25">
      <c r="A379" s="142"/>
      <c r="B379" s="142"/>
      <c r="C379" s="142"/>
      <c r="D379" s="142"/>
      <c r="E379" s="142"/>
      <c r="F379" s="142"/>
      <c r="G379" s="142"/>
      <c r="H379" s="142"/>
      <c r="I379" s="142"/>
      <c r="J379" s="142"/>
      <c r="K379" s="142"/>
      <c r="L379" s="142"/>
      <c r="M379" s="142"/>
      <c r="N379" s="142"/>
    </row>
    <row r="380" spans="1:14" x14ac:dyDescent="0.25">
      <c r="A380" s="142"/>
      <c r="B380" s="142"/>
      <c r="C380" s="142"/>
      <c r="D380" s="142"/>
      <c r="E380" s="142"/>
      <c r="F380" s="142"/>
      <c r="G380" s="142"/>
      <c r="H380" s="142"/>
      <c r="I380" s="142"/>
      <c r="J380" s="142"/>
      <c r="K380" s="142"/>
      <c r="L380" s="142"/>
      <c r="M380" s="142"/>
      <c r="N380" s="142"/>
    </row>
    <row r="381" spans="1:14" x14ac:dyDescent="0.25">
      <c r="A381" s="142"/>
      <c r="B381" s="142"/>
      <c r="C381" s="142"/>
      <c r="D381" s="142"/>
      <c r="E381" s="142"/>
      <c r="F381" s="142"/>
      <c r="G381" s="142"/>
      <c r="H381" s="142"/>
      <c r="I381" s="142"/>
      <c r="J381" s="142"/>
      <c r="K381" s="142"/>
      <c r="L381" s="142"/>
      <c r="M381" s="142"/>
      <c r="N381" s="142"/>
    </row>
    <row r="382" spans="1:14" x14ac:dyDescent="0.25">
      <c r="A382" s="142"/>
      <c r="B382" s="142"/>
      <c r="C382" s="142"/>
      <c r="D382" s="142"/>
      <c r="E382" s="142"/>
      <c r="F382" s="142"/>
      <c r="G382" s="142"/>
      <c r="H382" s="142"/>
      <c r="I382" s="142"/>
      <c r="J382" s="142"/>
      <c r="K382" s="142"/>
      <c r="L382" s="142"/>
      <c r="M382" s="142"/>
      <c r="N382" s="142"/>
    </row>
    <row r="383" spans="1:14" x14ac:dyDescent="0.25">
      <c r="A383" s="142"/>
      <c r="B383" s="142"/>
      <c r="C383" s="142"/>
      <c r="D383" s="142"/>
      <c r="E383" s="142"/>
      <c r="F383" s="142"/>
      <c r="G383" s="142"/>
      <c r="H383" s="142"/>
      <c r="I383" s="142"/>
      <c r="J383" s="142"/>
      <c r="K383" s="142"/>
      <c r="L383" s="142"/>
      <c r="M383" s="142"/>
      <c r="N383" s="142"/>
    </row>
    <row r="384" spans="1:14" x14ac:dyDescent="0.25">
      <c r="A384" s="142"/>
      <c r="B384" s="142"/>
      <c r="C384" s="142"/>
      <c r="D384" s="142"/>
      <c r="E384" s="142"/>
      <c r="F384" s="142"/>
      <c r="G384" s="142"/>
      <c r="H384" s="142"/>
      <c r="I384" s="142"/>
      <c r="J384" s="142"/>
      <c r="K384" s="142"/>
      <c r="L384" s="142"/>
      <c r="M384" s="142"/>
      <c r="N384" s="142"/>
    </row>
    <row r="385" spans="1:14" x14ac:dyDescent="0.25">
      <c r="A385" s="142"/>
      <c r="B385" s="142"/>
      <c r="C385" s="142"/>
      <c r="D385" s="142"/>
      <c r="E385" s="142"/>
      <c r="F385" s="142"/>
      <c r="G385" s="142"/>
      <c r="H385" s="142"/>
      <c r="I385" s="142"/>
      <c r="J385" s="142"/>
      <c r="K385" s="142"/>
      <c r="L385" s="142"/>
      <c r="M385" s="142"/>
      <c r="N385" s="142"/>
    </row>
    <row r="386" spans="1:14" x14ac:dyDescent="0.25">
      <c r="A386" s="142"/>
      <c r="B386" s="142"/>
      <c r="C386" s="142"/>
      <c r="D386" s="142"/>
      <c r="E386" s="142"/>
      <c r="F386" s="142"/>
      <c r="G386" s="142"/>
      <c r="H386" s="142"/>
      <c r="I386" s="142"/>
      <c r="J386" s="142"/>
      <c r="K386" s="142"/>
      <c r="L386" s="142"/>
      <c r="M386" s="142"/>
      <c r="N386" s="142"/>
    </row>
    <row r="387" spans="1:14" x14ac:dyDescent="0.25">
      <c r="A387" s="142"/>
      <c r="B387" s="142"/>
      <c r="C387" s="142"/>
      <c r="D387" s="142"/>
      <c r="E387" s="142"/>
      <c r="F387" s="142"/>
      <c r="G387" s="142"/>
      <c r="H387" s="142"/>
      <c r="I387" s="142"/>
      <c r="J387" s="142"/>
      <c r="K387" s="142"/>
      <c r="L387" s="142"/>
      <c r="M387" s="142"/>
      <c r="N387" s="142"/>
    </row>
    <row r="388" spans="1:14" x14ac:dyDescent="0.25">
      <c r="A388" s="142"/>
      <c r="B388" s="142"/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</row>
    <row r="389" spans="1:14" x14ac:dyDescent="0.25">
      <c r="A389" s="142"/>
      <c r="B389" s="142"/>
      <c r="C389" s="142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</row>
    <row r="390" spans="1:14" x14ac:dyDescent="0.25">
      <c r="A390" s="142"/>
      <c r="B390" s="142"/>
      <c r="C390" s="142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</row>
    <row r="391" spans="1:14" x14ac:dyDescent="0.25">
      <c r="A391" s="142"/>
      <c r="B391" s="142"/>
      <c r="C391" s="142"/>
      <c r="D391" s="142"/>
      <c r="E391" s="142"/>
      <c r="F391" s="142"/>
      <c r="G391" s="142"/>
      <c r="H391" s="142"/>
      <c r="I391" s="142"/>
      <c r="J391" s="142"/>
      <c r="K391" s="142"/>
      <c r="L391" s="142"/>
      <c r="M391" s="142"/>
      <c r="N391" s="142"/>
    </row>
    <row r="392" spans="1:14" x14ac:dyDescent="0.25">
      <c r="A392" s="142"/>
      <c r="B392" s="142"/>
      <c r="C392" s="142"/>
      <c r="D392" s="142"/>
      <c r="E392" s="142"/>
      <c r="F392" s="142"/>
      <c r="G392" s="142"/>
      <c r="H392" s="142"/>
      <c r="I392" s="142"/>
      <c r="J392" s="142"/>
      <c r="K392" s="142"/>
      <c r="L392" s="142"/>
      <c r="M392" s="142"/>
      <c r="N392" s="142"/>
    </row>
    <row r="393" spans="1:14" x14ac:dyDescent="0.25">
      <c r="A393" s="142"/>
      <c r="B393" s="142"/>
      <c r="C393" s="142"/>
      <c r="D393" s="142"/>
      <c r="E393" s="142"/>
      <c r="F393" s="142"/>
      <c r="G393" s="142"/>
      <c r="H393" s="142"/>
      <c r="I393" s="142"/>
      <c r="J393" s="142"/>
      <c r="K393" s="142"/>
      <c r="L393" s="142"/>
      <c r="M393" s="142"/>
      <c r="N393" s="142"/>
    </row>
    <row r="394" spans="1:14" x14ac:dyDescent="0.25">
      <c r="A394" s="142"/>
      <c r="B394" s="142"/>
      <c r="C394" s="142"/>
      <c r="D394" s="142"/>
      <c r="E394" s="142"/>
      <c r="F394" s="142"/>
      <c r="G394" s="142"/>
      <c r="H394" s="142"/>
      <c r="I394" s="142"/>
      <c r="J394" s="142"/>
      <c r="K394" s="142"/>
      <c r="L394" s="142"/>
      <c r="M394" s="142"/>
      <c r="N394" s="142"/>
    </row>
    <row r="395" spans="1:14" x14ac:dyDescent="0.25">
      <c r="A395" s="142"/>
      <c r="B395" s="142"/>
      <c r="C395" s="142"/>
      <c r="D395" s="142"/>
      <c r="E395" s="142"/>
      <c r="F395" s="142"/>
      <c r="G395" s="142"/>
      <c r="H395" s="142"/>
      <c r="I395" s="142"/>
      <c r="J395" s="142"/>
      <c r="K395" s="142"/>
      <c r="L395" s="142"/>
      <c r="M395" s="142"/>
      <c r="N395" s="142"/>
    </row>
    <row r="396" spans="1:14" x14ac:dyDescent="0.25">
      <c r="A396" s="142"/>
      <c r="B396" s="142"/>
      <c r="C396" s="142"/>
      <c r="D396" s="142"/>
      <c r="E396" s="142"/>
      <c r="F396" s="142"/>
      <c r="G396" s="142"/>
      <c r="H396" s="142"/>
      <c r="I396" s="142"/>
      <c r="J396" s="142"/>
      <c r="K396" s="142"/>
      <c r="L396" s="142"/>
      <c r="M396" s="142"/>
      <c r="N396" s="142"/>
    </row>
    <row r="397" spans="1:14" x14ac:dyDescent="0.25">
      <c r="A397" s="142"/>
      <c r="B397" s="142"/>
      <c r="C397" s="142"/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  <c r="N397" s="142"/>
    </row>
    <row r="398" spans="1:14" x14ac:dyDescent="0.25">
      <c r="A398" s="142"/>
      <c r="B398" s="142"/>
      <c r="C398" s="142"/>
      <c r="D398" s="142"/>
      <c r="E398" s="142"/>
      <c r="F398" s="142"/>
      <c r="G398" s="142"/>
      <c r="H398" s="142"/>
      <c r="I398" s="142"/>
      <c r="J398" s="142"/>
      <c r="K398" s="142"/>
      <c r="L398" s="142"/>
      <c r="M398" s="142"/>
      <c r="N398" s="142"/>
    </row>
    <row r="399" spans="1:14" x14ac:dyDescent="0.25">
      <c r="A399" s="142"/>
      <c r="B399" s="142"/>
      <c r="C399" s="142"/>
      <c r="D399" s="142"/>
      <c r="E399" s="142"/>
      <c r="F399" s="142"/>
      <c r="G399" s="142"/>
      <c r="H399" s="142"/>
      <c r="I399" s="142"/>
      <c r="J399" s="142"/>
      <c r="K399" s="142"/>
      <c r="L399" s="142"/>
      <c r="M399" s="142"/>
      <c r="N399" s="142"/>
    </row>
    <row r="400" spans="1:14" x14ac:dyDescent="0.25">
      <c r="A400" s="142"/>
      <c r="B400" s="142"/>
      <c r="C400" s="142"/>
      <c r="D400" s="142"/>
      <c r="E400" s="142"/>
      <c r="F400" s="142"/>
      <c r="G400" s="142"/>
      <c r="H400" s="142"/>
      <c r="I400" s="142"/>
      <c r="J400" s="142"/>
      <c r="K400" s="142"/>
      <c r="L400" s="142"/>
      <c r="M400" s="142"/>
      <c r="N400" s="142"/>
    </row>
    <row r="401" spans="1:14" x14ac:dyDescent="0.25">
      <c r="A401" s="142"/>
      <c r="B401" s="142"/>
      <c r="C401" s="142"/>
      <c r="D401" s="142"/>
      <c r="E401" s="142"/>
      <c r="F401" s="142"/>
      <c r="G401" s="142"/>
      <c r="H401" s="142"/>
      <c r="I401" s="142"/>
      <c r="J401" s="142"/>
      <c r="K401" s="142"/>
      <c r="L401" s="142"/>
      <c r="M401" s="142"/>
      <c r="N401" s="142"/>
    </row>
    <row r="402" spans="1:14" x14ac:dyDescent="0.25">
      <c r="A402" s="142"/>
      <c r="B402" s="142"/>
      <c r="C402" s="142"/>
      <c r="D402" s="142"/>
      <c r="E402" s="142"/>
      <c r="F402" s="142"/>
      <c r="G402" s="142"/>
      <c r="H402" s="142"/>
      <c r="I402" s="142"/>
      <c r="J402" s="142"/>
      <c r="K402" s="142"/>
      <c r="L402" s="142"/>
      <c r="M402" s="142"/>
      <c r="N402" s="142"/>
    </row>
    <row r="403" spans="1:14" x14ac:dyDescent="0.25">
      <c r="A403" s="142"/>
      <c r="B403" s="142"/>
      <c r="C403" s="142"/>
      <c r="D403" s="142"/>
      <c r="E403" s="142"/>
      <c r="F403" s="142"/>
      <c r="G403" s="142"/>
      <c r="H403" s="142"/>
      <c r="I403" s="142"/>
      <c r="J403" s="142"/>
      <c r="K403" s="142"/>
      <c r="L403" s="142"/>
      <c r="M403" s="142"/>
      <c r="N403" s="142"/>
    </row>
    <row r="404" spans="1:14" x14ac:dyDescent="0.25">
      <c r="A404" s="142"/>
      <c r="B404" s="142"/>
      <c r="C404" s="142"/>
      <c r="D404" s="142"/>
      <c r="E404" s="142"/>
      <c r="F404" s="142"/>
      <c r="G404" s="142"/>
      <c r="H404" s="142"/>
      <c r="I404" s="142"/>
      <c r="J404" s="142"/>
      <c r="K404" s="142"/>
      <c r="L404" s="142"/>
      <c r="M404" s="142"/>
      <c r="N404" s="142"/>
    </row>
    <row r="405" spans="1:14" x14ac:dyDescent="0.25">
      <c r="A405" s="142"/>
      <c r="B405" s="142"/>
      <c r="C405" s="142"/>
      <c r="D405" s="142"/>
      <c r="E405" s="142"/>
      <c r="F405" s="142"/>
      <c r="G405" s="142"/>
      <c r="H405" s="142"/>
      <c r="I405" s="142"/>
      <c r="J405" s="142"/>
      <c r="K405" s="142"/>
      <c r="L405" s="142"/>
      <c r="M405" s="142"/>
      <c r="N405" s="142"/>
    </row>
    <row r="406" spans="1:14" x14ac:dyDescent="0.25">
      <c r="A406" s="142"/>
      <c r="B406" s="142"/>
      <c r="C406" s="142"/>
      <c r="D406" s="142"/>
      <c r="E406" s="142"/>
      <c r="F406" s="142"/>
      <c r="G406" s="142"/>
      <c r="H406" s="142"/>
      <c r="I406" s="142"/>
      <c r="J406" s="142"/>
      <c r="K406" s="142"/>
      <c r="L406" s="142"/>
      <c r="M406" s="142"/>
      <c r="N406" s="142"/>
    </row>
    <row r="407" spans="1:14" x14ac:dyDescent="0.25">
      <c r="A407" s="142"/>
      <c r="B407" s="142"/>
      <c r="C407" s="142"/>
      <c r="D407" s="142"/>
      <c r="E407" s="142"/>
      <c r="F407" s="142"/>
      <c r="G407" s="142"/>
      <c r="H407" s="142"/>
      <c r="I407" s="142"/>
      <c r="J407" s="142"/>
      <c r="K407" s="142"/>
      <c r="L407" s="142"/>
      <c r="M407" s="142"/>
      <c r="N407" s="142"/>
    </row>
    <row r="408" spans="1:14" x14ac:dyDescent="0.25">
      <c r="A408" s="142"/>
      <c r="B408" s="142"/>
      <c r="C408" s="142"/>
      <c r="D408" s="142"/>
      <c r="E408" s="142"/>
      <c r="F408" s="142"/>
      <c r="G408" s="142"/>
      <c r="H408" s="142"/>
      <c r="I408" s="142"/>
      <c r="J408" s="142"/>
      <c r="K408" s="142"/>
      <c r="L408" s="142"/>
      <c r="M408" s="142"/>
      <c r="N408" s="142"/>
    </row>
    <row r="409" spans="1:14" x14ac:dyDescent="0.25">
      <c r="A409" s="142"/>
      <c r="B409" s="142"/>
      <c r="C409" s="142"/>
      <c r="D409" s="142"/>
      <c r="E409" s="142"/>
      <c r="F409" s="142"/>
      <c r="G409" s="142"/>
      <c r="H409" s="142"/>
      <c r="I409" s="142"/>
      <c r="J409" s="142"/>
      <c r="K409" s="142"/>
      <c r="L409" s="142"/>
      <c r="M409" s="142"/>
      <c r="N409" s="142"/>
    </row>
    <row r="410" spans="1:14" x14ac:dyDescent="0.25">
      <c r="A410" s="142"/>
      <c r="B410" s="142"/>
      <c r="C410" s="142"/>
      <c r="D410" s="142"/>
      <c r="E410" s="142"/>
      <c r="F410" s="142"/>
      <c r="G410" s="142"/>
      <c r="H410" s="142"/>
      <c r="I410" s="142"/>
      <c r="J410" s="142"/>
      <c r="K410" s="142"/>
      <c r="L410" s="142"/>
      <c r="M410" s="142"/>
      <c r="N410" s="142"/>
    </row>
    <row r="411" spans="1:14" x14ac:dyDescent="0.25">
      <c r="A411" s="142"/>
      <c r="B411" s="142"/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</row>
    <row r="412" spans="1:14" x14ac:dyDescent="0.25">
      <c r="A412" s="142"/>
      <c r="B412" s="142"/>
      <c r="C412" s="142"/>
      <c r="D412" s="142"/>
      <c r="E412" s="142"/>
      <c r="F412" s="142"/>
      <c r="G412" s="142"/>
      <c r="H412" s="142"/>
      <c r="I412" s="142"/>
      <c r="J412" s="142"/>
      <c r="K412" s="142"/>
      <c r="L412" s="142"/>
      <c r="M412" s="142"/>
      <c r="N412" s="142"/>
    </row>
    <row r="413" spans="1:14" x14ac:dyDescent="0.25">
      <c r="A413" s="142"/>
      <c r="B413" s="142"/>
      <c r="C413" s="142"/>
      <c r="D413" s="142"/>
      <c r="E413" s="142"/>
      <c r="F413" s="142"/>
      <c r="G413" s="142"/>
      <c r="H413" s="142"/>
      <c r="I413" s="142"/>
      <c r="J413" s="142"/>
      <c r="K413" s="142"/>
      <c r="L413" s="142"/>
      <c r="M413" s="142"/>
      <c r="N413" s="142"/>
    </row>
    <row r="414" spans="1:14" x14ac:dyDescent="0.25">
      <c r="A414" s="142"/>
      <c r="B414" s="142"/>
      <c r="C414" s="142"/>
      <c r="D414" s="142"/>
      <c r="E414" s="142"/>
      <c r="F414" s="142"/>
      <c r="G414" s="142"/>
      <c r="H414" s="142"/>
      <c r="I414" s="142"/>
      <c r="J414" s="142"/>
      <c r="K414" s="142"/>
      <c r="L414" s="142"/>
      <c r="M414" s="142"/>
      <c r="N414" s="142"/>
    </row>
    <row r="415" spans="1:14" x14ac:dyDescent="0.25">
      <c r="A415" s="142"/>
      <c r="B415" s="142"/>
      <c r="C415" s="142"/>
      <c r="D415" s="142"/>
      <c r="E415" s="142"/>
      <c r="F415" s="142"/>
      <c r="G415" s="142"/>
      <c r="H415" s="142"/>
      <c r="I415" s="142"/>
      <c r="J415" s="142"/>
      <c r="K415" s="142"/>
      <c r="L415" s="142"/>
      <c r="M415" s="142"/>
      <c r="N415" s="142"/>
    </row>
    <row r="416" spans="1:14" x14ac:dyDescent="0.25">
      <c r="A416" s="142"/>
      <c r="B416" s="142"/>
      <c r="C416" s="142"/>
      <c r="D416" s="142"/>
      <c r="E416" s="142"/>
      <c r="F416" s="142"/>
      <c r="G416" s="142"/>
      <c r="H416" s="142"/>
      <c r="I416" s="142"/>
      <c r="J416" s="142"/>
      <c r="K416" s="142"/>
      <c r="L416" s="142"/>
      <c r="M416" s="142"/>
      <c r="N416" s="142"/>
    </row>
    <row r="417" spans="1:14" x14ac:dyDescent="0.25">
      <c r="A417" s="142"/>
      <c r="B417" s="142"/>
      <c r="C417" s="142"/>
      <c r="D417" s="142"/>
      <c r="E417" s="142"/>
      <c r="F417" s="142"/>
      <c r="G417" s="142"/>
      <c r="H417" s="142"/>
      <c r="I417" s="142"/>
      <c r="J417" s="142"/>
      <c r="K417" s="142"/>
      <c r="L417" s="142"/>
      <c r="M417" s="142"/>
      <c r="N417" s="142"/>
    </row>
    <row r="418" spans="1:14" x14ac:dyDescent="0.25">
      <c r="A418" s="142"/>
      <c r="B418" s="142"/>
      <c r="C418" s="142"/>
      <c r="D418" s="142"/>
      <c r="E418" s="142"/>
      <c r="F418" s="142"/>
      <c r="G418" s="142"/>
      <c r="H418" s="142"/>
      <c r="I418" s="142"/>
      <c r="J418" s="142"/>
      <c r="K418" s="142"/>
      <c r="L418" s="142"/>
      <c r="M418" s="142"/>
      <c r="N418" s="142"/>
    </row>
    <row r="419" spans="1:14" x14ac:dyDescent="0.25">
      <c r="A419" s="142"/>
      <c r="B419" s="142"/>
      <c r="C419" s="142"/>
      <c r="D419" s="142"/>
      <c r="E419" s="142"/>
      <c r="F419" s="142"/>
      <c r="G419" s="142"/>
      <c r="H419" s="142"/>
      <c r="I419" s="142"/>
      <c r="J419" s="142"/>
      <c r="K419" s="142"/>
      <c r="L419" s="142"/>
      <c r="M419" s="142"/>
      <c r="N419" s="142"/>
    </row>
    <row r="420" spans="1:14" x14ac:dyDescent="0.25">
      <c r="A420" s="142"/>
      <c r="B420" s="142"/>
      <c r="C420" s="142"/>
      <c r="D420" s="142"/>
      <c r="E420" s="142"/>
      <c r="F420" s="142"/>
      <c r="G420" s="142"/>
      <c r="H420" s="142"/>
      <c r="I420" s="142"/>
      <c r="J420" s="142"/>
      <c r="K420" s="142"/>
      <c r="L420" s="142"/>
      <c r="M420" s="142"/>
      <c r="N420" s="142"/>
    </row>
    <row r="421" spans="1:14" x14ac:dyDescent="0.25">
      <c r="A421" s="142"/>
      <c r="B421" s="142"/>
      <c r="C421" s="142"/>
      <c r="D421" s="142"/>
      <c r="E421" s="142"/>
      <c r="F421" s="142"/>
      <c r="G421" s="142"/>
      <c r="H421" s="142"/>
      <c r="I421" s="142"/>
      <c r="J421" s="142"/>
      <c r="K421" s="142"/>
      <c r="L421" s="142"/>
      <c r="M421" s="142"/>
      <c r="N421" s="142"/>
    </row>
    <row r="422" spans="1:14" x14ac:dyDescent="0.25">
      <c r="A422" s="142"/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</row>
    <row r="423" spans="1:14" x14ac:dyDescent="0.25">
      <c r="A423" s="142"/>
      <c r="B423" s="142"/>
      <c r="C423" s="142"/>
      <c r="D423" s="142"/>
      <c r="E423" s="142"/>
      <c r="F423" s="142"/>
      <c r="G423" s="142"/>
      <c r="H423" s="142"/>
      <c r="I423" s="142"/>
      <c r="J423" s="142"/>
      <c r="K423" s="142"/>
      <c r="L423" s="142"/>
      <c r="M423" s="142"/>
      <c r="N423" s="142"/>
    </row>
    <row r="424" spans="1:14" x14ac:dyDescent="0.25">
      <c r="A424" s="142"/>
      <c r="B424" s="142"/>
      <c r="C424" s="142"/>
      <c r="D424" s="142"/>
      <c r="E424" s="142"/>
      <c r="F424" s="142"/>
      <c r="G424" s="142"/>
      <c r="H424" s="142"/>
      <c r="I424" s="142"/>
      <c r="J424" s="142"/>
      <c r="K424" s="142"/>
      <c r="L424" s="142"/>
      <c r="M424" s="142"/>
      <c r="N424" s="142"/>
    </row>
    <row r="425" spans="1:14" x14ac:dyDescent="0.25">
      <c r="A425" s="142"/>
      <c r="B425" s="142"/>
      <c r="C425" s="142"/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</row>
    <row r="426" spans="1:14" x14ac:dyDescent="0.25">
      <c r="A426" s="142"/>
      <c r="B426" s="142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</row>
    <row r="427" spans="1:14" x14ac:dyDescent="0.25">
      <c r="A427" s="142"/>
      <c r="B427" s="142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</row>
    <row r="428" spans="1:14" x14ac:dyDescent="0.25">
      <c r="A428" s="142"/>
      <c r="B428" s="142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</row>
    <row r="429" spans="1:14" x14ac:dyDescent="0.25">
      <c r="A429" s="142"/>
      <c r="B429" s="142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</row>
    <row r="430" spans="1:14" x14ac:dyDescent="0.25">
      <c r="A430" s="142"/>
      <c r="B430" s="142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</row>
    <row r="431" spans="1:14" x14ac:dyDescent="0.25">
      <c r="A431" s="142"/>
      <c r="B431" s="142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</row>
    <row r="432" spans="1:14" x14ac:dyDescent="0.25">
      <c r="A432" s="142"/>
      <c r="B432" s="142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</row>
    <row r="433" spans="1:14" x14ac:dyDescent="0.25">
      <c r="A433" s="142"/>
      <c r="B433" s="142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</row>
    <row r="434" spans="1:14" x14ac:dyDescent="0.25">
      <c r="A434" s="142"/>
      <c r="B434" s="142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</row>
    <row r="435" spans="1:14" x14ac:dyDescent="0.25">
      <c r="A435" s="142"/>
      <c r="B435" s="142"/>
      <c r="C435" s="142"/>
      <c r="D435" s="142"/>
      <c r="E435" s="142"/>
      <c r="F435" s="142"/>
      <c r="G435" s="142"/>
      <c r="H435" s="142"/>
      <c r="I435" s="142"/>
      <c r="J435" s="142"/>
      <c r="K435" s="142"/>
      <c r="L435" s="142"/>
      <c r="M435" s="142"/>
      <c r="N435" s="142"/>
    </row>
    <row r="436" spans="1:14" x14ac:dyDescent="0.25">
      <c r="A436" s="142"/>
      <c r="B436" s="142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</row>
    <row r="437" spans="1:14" x14ac:dyDescent="0.25">
      <c r="A437" s="142"/>
      <c r="B437" s="142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</row>
    <row r="438" spans="1:14" x14ac:dyDescent="0.25">
      <c r="A438" s="142"/>
      <c r="B438" s="142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</row>
    <row r="439" spans="1:14" x14ac:dyDescent="0.25">
      <c r="A439" s="142"/>
      <c r="B439" s="142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</row>
    <row r="440" spans="1:14" x14ac:dyDescent="0.25">
      <c r="A440" s="142"/>
      <c r="B440" s="142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</row>
    <row r="441" spans="1:14" x14ac:dyDescent="0.25">
      <c r="A441" s="142"/>
      <c r="B441" s="142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</row>
    <row r="442" spans="1:14" x14ac:dyDescent="0.25">
      <c r="A442" s="142"/>
      <c r="B442" s="142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</row>
    <row r="443" spans="1:14" x14ac:dyDescent="0.25">
      <c r="A443" s="142"/>
      <c r="B443" s="142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</row>
    <row r="444" spans="1:14" x14ac:dyDescent="0.25">
      <c r="A444" s="142"/>
      <c r="B444" s="142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</row>
    <row r="445" spans="1:14" x14ac:dyDescent="0.25">
      <c r="A445" s="142"/>
      <c r="B445" s="142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</row>
    <row r="446" spans="1:14" x14ac:dyDescent="0.25">
      <c r="A446" s="142"/>
      <c r="B446" s="142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</row>
    <row r="447" spans="1:14" x14ac:dyDescent="0.25">
      <c r="A447" s="142"/>
      <c r="B447" s="142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</row>
    <row r="448" spans="1:14" x14ac:dyDescent="0.25">
      <c r="A448" s="142"/>
      <c r="B448" s="142"/>
      <c r="C448" s="142"/>
      <c r="D448" s="142"/>
      <c r="E448" s="142"/>
      <c r="F448" s="142"/>
      <c r="G448" s="142"/>
      <c r="H448" s="142"/>
      <c r="I448" s="142"/>
      <c r="J448" s="142"/>
      <c r="K448" s="142"/>
      <c r="L448" s="142"/>
      <c r="M448" s="142"/>
      <c r="N448" s="142"/>
    </row>
    <row r="449" spans="1:14" x14ac:dyDescent="0.25">
      <c r="A449" s="142"/>
      <c r="B449" s="142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</row>
    <row r="450" spans="1:14" x14ac:dyDescent="0.25">
      <c r="A450" s="142"/>
      <c r="B450" s="142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</row>
    <row r="451" spans="1:14" x14ac:dyDescent="0.25">
      <c r="A451" s="142"/>
      <c r="B451" s="142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</row>
    <row r="452" spans="1:14" x14ac:dyDescent="0.25">
      <c r="A452" s="142"/>
      <c r="B452" s="142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</row>
    <row r="453" spans="1:14" x14ac:dyDescent="0.25">
      <c r="A453" s="142"/>
      <c r="B453" s="142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</row>
    <row r="454" spans="1:14" x14ac:dyDescent="0.25">
      <c r="A454" s="142"/>
      <c r="B454" s="142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</row>
    <row r="455" spans="1:14" x14ac:dyDescent="0.25">
      <c r="A455" s="142"/>
      <c r="B455" s="142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</row>
    <row r="456" spans="1:14" x14ac:dyDescent="0.25">
      <c r="A456" s="142"/>
      <c r="B456" s="142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</row>
    <row r="457" spans="1:14" x14ac:dyDescent="0.25">
      <c r="A457" s="142"/>
      <c r="B457" s="142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</row>
    <row r="458" spans="1:14" x14ac:dyDescent="0.25">
      <c r="A458" s="142"/>
      <c r="B458" s="142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</row>
    <row r="459" spans="1:14" x14ac:dyDescent="0.25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</row>
    <row r="460" spans="1:14" x14ac:dyDescent="0.25">
      <c r="A460" s="142"/>
      <c r="B460" s="142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</row>
    <row r="461" spans="1:14" x14ac:dyDescent="0.25">
      <c r="A461" s="142"/>
      <c r="B461" s="142"/>
      <c r="C461" s="142"/>
      <c r="D461" s="142"/>
      <c r="E461" s="142"/>
      <c r="F461" s="142"/>
      <c r="G461" s="142"/>
      <c r="H461" s="142"/>
      <c r="I461" s="142"/>
      <c r="J461" s="142"/>
      <c r="K461" s="142"/>
      <c r="L461" s="142"/>
      <c r="M461" s="142"/>
      <c r="N461" s="142"/>
    </row>
    <row r="462" spans="1:14" x14ac:dyDescent="0.25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</row>
    <row r="463" spans="1:14" x14ac:dyDescent="0.25">
      <c r="A463" s="142"/>
      <c r="B463" s="142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</row>
    <row r="464" spans="1:14" x14ac:dyDescent="0.25">
      <c r="A464" s="142"/>
      <c r="B464" s="142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</row>
    <row r="465" spans="1:14" x14ac:dyDescent="0.25">
      <c r="A465" s="142"/>
      <c r="B465" s="142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</row>
    <row r="466" spans="1:14" x14ac:dyDescent="0.25">
      <c r="A466" s="142"/>
      <c r="B466" s="142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</row>
    <row r="467" spans="1:14" x14ac:dyDescent="0.25">
      <c r="A467" s="142"/>
      <c r="B467" s="142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</row>
    <row r="468" spans="1:14" x14ac:dyDescent="0.25">
      <c r="A468" s="142"/>
      <c r="B468" s="142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</row>
    <row r="469" spans="1:14" x14ac:dyDescent="0.25">
      <c r="A469" s="142"/>
      <c r="B469" s="142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</row>
    <row r="470" spans="1:14" x14ac:dyDescent="0.25">
      <c r="A470" s="142"/>
      <c r="B470" s="142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</row>
    <row r="471" spans="1:14" x14ac:dyDescent="0.25">
      <c r="A471" s="142"/>
      <c r="B471" s="142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</row>
    <row r="472" spans="1:14" x14ac:dyDescent="0.25">
      <c r="A472" s="142"/>
      <c r="B472" s="142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</row>
    <row r="473" spans="1:14" x14ac:dyDescent="0.25">
      <c r="A473" s="142"/>
      <c r="B473" s="142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</row>
    <row r="474" spans="1:14" x14ac:dyDescent="0.25">
      <c r="A474" s="142"/>
      <c r="B474" s="142"/>
      <c r="C474" s="142"/>
      <c r="D474" s="142"/>
      <c r="E474" s="142"/>
      <c r="F474" s="142"/>
      <c r="G474" s="142"/>
      <c r="H474" s="142"/>
      <c r="I474" s="142"/>
      <c r="J474" s="142"/>
      <c r="K474" s="142"/>
      <c r="L474" s="142"/>
      <c r="M474" s="142"/>
      <c r="N474" s="142"/>
    </row>
    <row r="475" spans="1:14" x14ac:dyDescent="0.25">
      <c r="A475" s="142"/>
      <c r="B475" s="142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</row>
    <row r="476" spans="1:14" x14ac:dyDescent="0.25">
      <c r="A476" s="142"/>
      <c r="B476" s="142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</row>
    <row r="477" spans="1:14" x14ac:dyDescent="0.25">
      <c r="A477" s="142"/>
      <c r="B477" s="142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</row>
    <row r="478" spans="1:14" x14ac:dyDescent="0.25">
      <c r="A478" s="142"/>
      <c r="B478" s="142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</row>
    <row r="479" spans="1:14" x14ac:dyDescent="0.25">
      <c r="A479" s="142"/>
      <c r="B479" s="142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</row>
    <row r="480" spans="1:14" x14ac:dyDescent="0.25">
      <c r="A480" s="142"/>
      <c r="B480" s="142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</row>
    <row r="481" spans="1:14" x14ac:dyDescent="0.25">
      <c r="A481" s="142"/>
      <c r="B481" s="142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</row>
    <row r="482" spans="1:14" x14ac:dyDescent="0.25">
      <c r="A482" s="142"/>
      <c r="B482" s="142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</row>
    <row r="483" spans="1:14" x14ac:dyDescent="0.25">
      <c r="A483" s="142"/>
      <c r="B483" s="142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</row>
    <row r="484" spans="1:14" x14ac:dyDescent="0.25">
      <c r="A484" s="142"/>
      <c r="B484" s="142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</row>
    <row r="485" spans="1:14" x14ac:dyDescent="0.25">
      <c r="A485" s="142"/>
      <c r="B485" s="142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</row>
    <row r="486" spans="1:14" x14ac:dyDescent="0.25">
      <c r="A486" s="142"/>
      <c r="B486" s="142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</row>
    <row r="487" spans="1:14" x14ac:dyDescent="0.25">
      <c r="A487" s="142"/>
      <c r="B487" s="142"/>
      <c r="C487" s="142"/>
      <c r="D487" s="142"/>
      <c r="E487" s="142"/>
      <c r="F487" s="142"/>
      <c r="G487" s="142"/>
      <c r="H487" s="142"/>
      <c r="I487" s="142"/>
      <c r="J487" s="142"/>
      <c r="K487" s="142"/>
      <c r="L487" s="142"/>
      <c r="M487" s="142"/>
      <c r="N487" s="142"/>
    </row>
    <row r="488" spans="1:14" x14ac:dyDescent="0.25">
      <c r="A488" s="142"/>
      <c r="B488" s="142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</row>
    <row r="489" spans="1:14" x14ac:dyDescent="0.25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</row>
    <row r="490" spans="1:14" x14ac:dyDescent="0.25">
      <c r="A490" s="142"/>
      <c r="B490" s="142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</row>
    <row r="491" spans="1:14" x14ac:dyDescent="0.25">
      <c r="A491" s="142"/>
      <c r="B491" s="142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</row>
    <row r="492" spans="1:14" x14ac:dyDescent="0.25">
      <c r="A492" s="142"/>
      <c r="B492" s="142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</row>
    <row r="493" spans="1:14" x14ac:dyDescent="0.25">
      <c r="A493" s="142"/>
      <c r="B493" s="142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</row>
    <row r="494" spans="1:14" x14ac:dyDescent="0.25">
      <c r="A494" s="142"/>
      <c r="B494" s="142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</row>
    <row r="495" spans="1:14" x14ac:dyDescent="0.25">
      <c r="A495" s="142"/>
      <c r="B495" s="142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</row>
    <row r="496" spans="1:14" x14ac:dyDescent="0.25">
      <c r="A496" s="142"/>
      <c r="B496" s="142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</row>
    <row r="497" spans="1:14" x14ac:dyDescent="0.25">
      <c r="A497" s="142"/>
      <c r="B497" s="142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</row>
    <row r="498" spans="1:14" x14ac:dyDescent="0.25">
      <c r="A498" s="142"/>
      <c r="B498" s="142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</row>
    <row r="499" spans="1:14" x14ac:dyDescent="0.25">
      <c r="A499" s="142"/>
      <c r="B499" s="142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</row>
    <row r="500" spans="1:14" x14ac:dyDescent="0.25">
      <c r="A500" s="142"/>
      <c r="B500" s="142"/>
      <c r="C500" s="142"/>
      <c r="D500" s="142"/>
      <c r="E500" s="142"/>
      <c r="F500" s="142"/>
      <c r="G500" s="142"/>
      <c r="H500" s="142"/>
      <c r="I500" s="142"/>
      <c r="J500" s="142"/>
      <c r="K500" s="142"/>
      <c r="L500" s="142"/>
      <c r="M500" s="142"/>
      <c r="N500" s="142"/>
    </row>
    <row r="501" spans="1:14" x14ac:dyDescent="0.25">
      <c r="A501" s="142"/>
      <c r="B501" s="142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</row>
    <row r="502" spans="1:14" x14ac:dyDescent="0.25">
      <c r="A502" s="142"/>
      <c r="B502" s="142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</row>
    <row r="503" spans="1:14" x14ac:dyDescent="0.25">
      <c r="A503" s="142"/>
      <c r="B503" s="142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</row>
    <row r="504" spans="1:14" x14ac:dyDescent="0.25">
      <c r="A504" s="142"/>
      <c r="B504" s="142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</row>
    <row r="505" spans="1:14" x14ac:dyDescent="0.25">
      <c r="A505" s="142"/>
      <c r="B505" s="142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</row>
    <row r="506" spans="1:14" x14ac:dyDescent="0.25">
      <c r="A506" s="142"/>
      <c r="B506" s="142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</row>
    <row r="507" spans="1:14" x14ac:dyDescent="0.25">
      <c r="A507" s="142"/>
      <c r="B507" s="142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</row>
    <row r="508" spans="1:14" x14ac:dyDescent="0.25">
      <c r="A508" s="142"/>
      <c r="B508" s="142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</row>
    <row r="509" spans="1:14" x14ac:dyDescent="0.25">
      <c r="A509" s="142"/>
      <c r="B509" s="142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</row>
    <row r="510" spans="1:14" x14ac:dyDescent="0.25">
      <c r="A510" s="142"/>
      <c r="B510" s="142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</row>
    <row r="511" spans="1:14" x14ac:dyDescent="0.25">
      <c r="A511" s="142"/>
      <c r="B511" s="142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</row>
    <row r="512" spans="1:14" x14ac:dyDescent="0.25">
      <c r="A512" s="142"/>
      <c r="B512" s="142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</row>
    <row r="513" spans="1:14" x14ac:dyDescent="0.25">
      <c r="A513" s="142"/>
      <c r="B513" s="142"/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</row>
    <row r="514" spans="1:14" x14ac:dyDescent="0.25">
      <c r="A514" s="142"/>
      <c r="B514" s="142"/>
      <c r="C514" s="142"/>
      <c r="D514" s="142"/>
      <c r="E514" s="142"/>
      <c r="F514" s="142"/>
      <c r="G514" s="142"/>
      <c r="H514" s="142"/>
      <c r="I514" s="142"/>
      <c r="J514" s="142"/>
      <c r="K514" s="142"/>
      <c r="L514" s="142"/>
      <c r="M514" s="142"/>
      <c r="N514" s="142"/>
    </row>
    <row r="515" spans="1:14" x14ac:dyDescent="0.25">
      <c r="A515" s="142"/>
      <c r="B515" s="142"/>
      <c r="C515" s="142"/>
      <c r="D515" s="142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</row>
    <row r="516" spans="1:14" x14ac:dyDescent="0.25">
      <c r="A516" s="142"/>
      <c r="B516" s="142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</row>
    <row r="517" spans="1:14" x14ac:dyDescent="0.25">
      <c r="A517" s="142"/>
      <c r="B517" s="142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</row>
    <row r="518" spans="1:14" x14ac:dyDescent="0.25">
      <c r="A518" s="142"/>
      <c r="B518" s="142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</row>
    <row r="519" spans="1:14" x14ac:dyDescent="0.25">
      <c r="A519" s="142"/>
      <c r="B519" s="142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</row>
    <row r="520" spans="1:14" x14ac:dyDescent="0.25">
      <c r="A520" s="142"/>
      <c r="B520" s="142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</row>
    <row r="521" spans="1:14" x14ac:dyDescent="0.25">
      <c r="A521" s="142"/>
      <c r="B521" s="142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</row>
    <row r="522" spans="1:14" x14ac:dyDescent="0.25">
      <c r="A522" s="142"/>
      <c r="B522" s="142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</row>
    <row r="523" spans="1:14" x14ac:dyDescent="0.25">
      <c r="A523" s="142"/>
      <c r="B523" s="142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</row>
    <row r="524" spans="1:14" x14ac:dyDescent="0.25">
      <c r="A524" s="142"/>
      <c r="B524" s="142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</row>
    <row r="525" spans="1:14" x14ac:dyDescent="0.25">
      <c r="A525" s="142"/>
      <c r="B525" s="142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</row>
    <row r="526" spans="1:14" x14ac:dyDescent="0.25">
      <c r="A526" s="142"/>
      <c r="B526" s="142"/>
      <c r="C526" s="142"/>
      <c r="D526" s="142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</row>
    <row r="527" spans="1:14" x14ac:dyDescent="0.25">
      <c r="A527" s="142"/>
      <c r="B527" s="142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</row>
    <row r="528" spans="1:14" x14ac:dyDescent="0.25">
      <c r="A528" s="142"/>
      <c r="B528" s="142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</row>
    <row r="529" spans="1:14" x14ac:dyDescent="0.25">
      <c r="A529" s="142"/>
      <c r="B529" s="142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</row>
    <row r="530" spans="1:14" x14ac:dyDescent="0.25">
      <c r="A530" s="142"/>
      <c r="B530" s="142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</row>
    <row r="531" spans="1:14" x14ac:dyDescent="0.25">
      <c r="A531" s="142"/>
      <c r="B531" s="142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</row>
    <row r="532" spans="1:14" x14ac:dyDescent="0.25">
      <c r="A532" s="142"/>
      <c r="B532" s="142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</row>
    <row r="533" spans="1:14" x14ac:dyDescent="0.25">
      <c r="A533" s="142"/>
      <c r="B533" s="142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</row>
    <row r="534" spans="1:14" x14ac:dyDescent="0.25">
      <c r="A534" s="142"/>
      <c r="B534" s="142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</row>
    <row r="535" spans="1:14" x14ac:dyDescent="0.25">
      <c r="A535" s="142"/>
      <c r="B535" s="142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</row>
    <row r="536" spans="1:14" x14ac:dyDescent="0.25">
      <c r="A536" s="142"/>
      <c r="B536" s="142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</row>
    <row r="537" spans="1:14" x14ac:dyDescent="0.25">
      <c r="A537" s="142"/>
      <c r="B537" s="142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</row>
    <row r="538" spans="1:14" x14ac:dyDescent="0.25">
      <c r="A538" s="142"/>
      <c r="B538" s="142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</row>
    <row r="539" spans="1:14" x14ac:dyDescent="0.25">
      <c r="A539" s="142"/>
      <c r="B539" s="142"/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</row>
    <row r="540" spans="1:14" x14ac:dyDescent="0.25">
      <c r="A540" s="142"/>
      <c r="B540" s="142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</row>
    <row r="541" spans="1:14" x14ac:dyDescent="0.25">
      <c r="A541" s="142"/>
      <c r="B541" s="142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</row>
    <row r="542" spans="1:14" x14ac:dyDescent="0.25">
      <c r="A542" s="142"/>
      <c r="B542" s="142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</row>
    <row r="543" spans="1:14" x14ac:dyDescent="0.25">
      <c r="A543" s="142"/>
      <c r="B543" s="142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</row>
    <row r="544" spans="1:14" x14ac:dyDescent="0.25">
      <c r="A544" s="142"/>
      <c r="B544" s="142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</row>
    <row r="545" spans="1:14" x14ac:dyDescent="0.25">
      <c r="A545" s="142"/>
      <c r="B545" s="142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</row>
    <row r="546" spans="1:14" x14ac:dyDescent="0.25">
      <c r="A546" s="142"/>
      <c r="B546" s="142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</row>
    <row r="547" spans="1:14" x14ac:dyDescent="0.25">
      <c r="A547" s="142"/>
      <c r="B547" s="142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</row>
    <row r="548" spans="1:14" x14ac:dyDescent="0.25">
      <c r="A548" s="142"/>
      <c r="B548" s="142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</row>
    <row r="549" spans="1:14" x14ac:dyDescent="0.25">
      <c r="A549" s="142"/>
      <c r="B549" s="142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</row>
    <row r="550" spans="1:14" x14ac:dyDescent="0.25">
      <c r="A550" s="142"/>
      <c r="B550" s="142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</row>
    <row r="551" spans="1:14" x14ac:dyDescent="0.25">
      <c r="A551" s="142"/>
      <c r="B551" s="142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</row>
    <row r="552" spans="1:14" x14ac:dyDescent="0.25">
      <c r="A552" s="142"/>
      <c r="B552" s="142"/>
      <c r="C552" s="142"/>
      <c r="D552" s="142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</row>
    <row r="553" spans="1:14" x14ac:dyDescent="0.25">
      <c r="A553" s="142"/>
      <c r="B553" s="142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</row>
    <row r="554" spans="1:14" x14ac:dyDescent="0.25">
      <c r="A554" s="142"/>
      <c r="B554" s="142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</row>
    <row r="555" spans="1:14" x14ac:dyDescent="0.25">
      <c r="A555" s="142"/>
      <c r="B555" s="142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</row>
    <row r="556" spans="1:14" x14ac:dyDescent="0.25">
      <c r="A556" s="142"/>
      <c r="B556" s="142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</row>
    <row r="557" spans="1:14" x14ac:dyDescent="0.25">
      <c r="A557" s="142"/>
      <c r="B557" s="142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</row>
    <row r="558" spans="1:14" x14ac:dyDescent="0.25">
      <c r="A558" s="142"/>
      <c r="B558" s="142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</row>
    <row r="559" spans="1:14" x14ac:dyDescent="0.25">
      <c r="A559" s="142"/>
      <c r="B559" s="142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</row>
    <row r="560" spans="1:14" x14ac:dyDescent="0.25">
      <c r="A560" s="142"/>
      <c r="B560" s="142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</row>
    <row r="561" spans="1:14" x14ac:dyDescent="0.25">
      <c r="A561" s="142"/>
      <c r="B561" s="142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</row>
    <row r="562" spans="1:14" x14ac:dyDescent="0.25">
      <c r="A562" s="142"/>
      <c r="B562" s="142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</row>
    <row r="563" spans="1:14" x14ac:dyDescent="0.25">
      <c r="A563" s="142"/>
      <c r="B563" s="142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</row>
    <row r="564" spans="1:14" x14ac:dyDescent="0.25">
      <c r="A564" s="142"/>
      <c r="B564" s="142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</row>
    <row r="565" spans="1:14" x14ac:dyDescent="0.25">
      <c r="A565" s="142"/>
      <c r="B565" s="142"/>
      <c r="C565" s="142"/>
      <c r="D565" s="142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</row>
    <row r="566" spans="1:14" x14ac:dyDescent="0.25">
      <c r="A566" s="142"/>
      <c r="B566" s="142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</row>
    <row r="567" spans="1:14" x14ac:dyDescent="0.25">
      <c r="A567" s="142"/>
      <c r="B567" s="142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</row>
    <row r="568" spans="1:14" x14ac:dyDescent="0.25">
      <c r="A568" s="142"/>
      <c r="B568" s="142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</row>
    <row r="569" spans="1:14" x14ac:dyDescent="0.25">
      <c r="A569" s="142"/>
      <c r="B569" s="142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</row>
    <row r="570" spans="1:14" x14ac:dyDescent="0.25">
      <c r="A570" s="142"/>
      <c r="B570" s="142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</row>
    <row r="571" spans="1:14" x14ac:dyDescent="0.25">
      <c r="A571" s="142"/>
      <c r="B571" s="142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</row>
    <row r="572" spans="1:14" x14ac:dyDescent="0.25">
      <c r="A572" s="142"/>
      <c r="B572" s="142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</row>
    <row r="573" spans="1:14" x14ac:dyDescent="0.25">
      <c r="A573" s="142"/>
      <c r="B573" s="142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</row>
    <row r="574" spans="1:14" x14ac:dyDescent="0.25">
      <c r="A574" s="142"/>
      <c r="B574" s="142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</row>
    <row r="575" spans="1:14" x14ac:dyDescent="0.25">
      <c r="A575" s="142"/>
      <c r="B575" s="142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</row>
    <row r="576" spans="1:14" x14ac:dyDescent="0.25">
      <c r="A576" s="142"/>
      <c r="B576" s="142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</row>
    <row r="577" spans="1:14" x14ac:dyDescent="0.25">
      <c r="A577" s="142"/>
      <c r="B577" s="142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</row>
    <row r="578" spans="1:14" x14ac:dyDescent="0.25">
      <c r="A578" s="142"/>
      <c r="B578" s="142"/>
      <c r="C578" s="142"/>
      <c r="D578" s="142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</row>
    <row r="579" spans="1:14" x14ac:dyDescent="0.25">
      <c r="A579" s="142"/>
      <c r="B579" s="142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</row>
    <row r="580" spans="1:14" x14ac:dyDescent="0.25">
      <c r="A580" s="142"/>
      <c r="B580" s="142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</row>
    <row r="581" spans="1:14" x14ac:dyDescent="0.25">
      <c r="A581" s="142"/>
      <c r="B581" s="142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</row>
    <row r="582" spans="1:14" x14ac:dyDescent="0.25">
      <c r="A582" s="142"/>
      <c r="B582" s="142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</row>
    <row r="583" spans="1:14" x14ac:dyDescent="0.25">
      <c r="A583" s="142"/>
      <c r="B583" s="142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</row>
    <row r="584" spans="1:14" x14ac:dyDescent="0.25">
      <c r="A584" s="142"/>
      <c r="B584" s="142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</row>
    <row r="585" spans="1:14" x14ac:dyDescent="0.25">
      <c r="A585" s="142"/>
      <c r="B585" s="142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</row>
    <row r="586" spans="1:14" x14ac:dyDescent="0.25">
      <c r="A586" s="142"/>
      <c r="B586" s="142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</row>
    <row r="587" spans="1:14" x14ac:dyDescent="0.25">
      <c r="A587" s="142"/>
      <c r="B587" s="142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</row>
    <row r="588" spans="1:14" x14ac:dyDescent="0.25">
      <c r="A588" s="142"/>
      <c r="B588" s="142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</row>
    <row r="589" spans="1:14" x14ac:dyDescent="0.25">
      <c r="A589" s="142"/>
      <c r="B589" s="142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</row>
    <row r="590" spans="1:14" x14ac:dyDescent="0.25">
      <c r="A590" s="142"/>
      <c r="B590" s="142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</row>
    <row r="591" spans="1:14" x14ac:dyDescent="0.25">
      <c r="A591" s="142"/>
      <c r="B591" s="142"/>
      <c r="C591" s="142"/>
      <c r="D591" s="142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</row>
    <row r="592" spans="1:14" x14ac:dyDescent="0.25">
      <c r="A592" s="142"/>
      <c r="B592" s="142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</row>
    <row r="593" spans="1:14" x14ac:dyDescent="0.25">
      <c r="A593" s="142"/>
      <c r="B593" s="142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</row>
    <row r="594" spans="1:14" x14ac:dyDescent="0.25">
      <c r="A594" s="142"/>
      <c r="B594" s="142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</row>
    <row r="595" spans="1:14" x14ac:dyDescent="0.25">
      <c r="A595" s="142"/>
      <c r="B595" s="142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</row>
    <row r="596" spans="1:14" x14ac:dyDescent="0.25">
      <c r="A596" s="142"/>
      <c r="B596" s="142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</row>
    <row r="597" spans="1:14" x14ac:dyDescent="0.25">
      <c r="A597" s="142"/>
      <c r="B597" s="142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</row>
    <row r="598" spans="1:14" x14ac:dyDescent="0.25">
      <c r="A598" s="142"/>
      <c r="B598" s="142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</row>
    <row r="599" spans="1:14" x14ac:dyDescent="0.25">
      <c r="A599" s="142"/>
      <c r="B599" s="142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</row>
    <row r="600" spans="1:14" x14ac:dyDescent="0.25">
      <c r="A600" s="142"/>
      <c r="B600" s="142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</row>
    <row r="601" spans="1:14" x14ac:dyDescent="0.25">
      <c r="A601" s="142"/>
      <c r="B601" s="142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</row>
    <row r="602" spans="1:14" x14ac:dyDescent="0.25">
      <c r="A602" s="142"/>
      <c r="B602" s="142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</row>
    <row r="603" spans="1:14" x14ac:dyDescent="0.25">
      <c r="A603" s="142"/>
      <c r="B603" s="142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</row>
    <row r="604" spans="1:14" x14ac:dyDescent="0.25">
      <c r="A604" s="142"/>
      <c r="B604" s="142"/>
      <c r="C604" s="142"/>
      <c r="D604" s="142"/>
      <c r="E604" s="142"/>
      <c r="F604" s="142"/>
      <c r="G604" s="142"/>
      <c r="H604" s="142"/>
      <c r="I604" s="142"/>
      <c r="J604" s="142"/>
      <c r="K604" s="142"/>
      <c r="L604" s="142"/>
      <c r="M604" s="142"/>
      <c r="N604" s="142"/>
    </row>
    <row r="605" spans="1:14" x14ac:dyDescent="0.25">
      <c r="A605" s="142"/>
      <c r="B605" s="142"/>
      <c r="C605" s="142"/>
      <c r="D605" s="142"/>
      <c r="E605" s="142"/>
      <c r="F605" s="142"/>
      <c r="G605" s="142"/>
      <c r="H605" s="142"/>
      <c r="I605" s="142"/>
      <c r="J605" s="142"/>
      <c r="K605" s="142"/>
      <c r="L605" s="142"/>
      <c r="M605" s="142"/>
      <c r="N605" s="142"/>
    </row>
    <row r="606" spans="1:14" x14ac:dyDescent="0.25">
      <c r="A606" s="142"/>
      <c r="B606" s="142"/>
      <c r="C606" s="142"/>
      <c r="D606" s="142"/>
      <c r="E606" s="142"/>
      <c r="F606" s="142"/>
      <c r="G606" s="142"/>
      <c r="H606" s="142"/>
      <c r="I606" s="142"/>
      <c r="J606" s="142"/>
      <c r="K606" s="142"/>
      <c r="L606" s="142"/>
      <c r="M606" s="142"/>
      <c r="N606" s="142"/>
    </row>
    <row r="607" spans="1:14" x14ac:dyDescent="0.25">
      <c r="A607" s="142"/>
      <c r="B607" s="142"/>
      <c r="C607" s="142"/>
      <c r="D607" s="142"/>
      <c r="E607" s="142"/>
      <c r="F607" s="142"/>
      <c r="G607" s="142"/>
      <c r="H607" s="142"/>
      <c r="I607" s="142"/>
      <c r="J607" s="142"/>
      <c r="K607" s="142"/>
      <c r="L607" s="142"/>
      <c r="M607" s="142"/>
      <c r="N607" s="142"/>
    </row>
    <row r="608" spans="1:14" x14ac:dyDescent="0.25">
      <c r="A608" s="142"/>
      <c r="B608" s="142"/>
      <c r="C608" s="142"/>
      <c r="D608" s="142"/>
      <c r="E608" s="142"/>
      <c r="F608" s="142"/>
      <c r="G608" s="142"/>
      <c r="H608" s="142"/>
      <c r="I608" s="142"/>
      <c r="J608" s="142"/>
      <c r="K608" s="142"/>
      <c r="L608" s="142"/>
      <c r="M608" s="142"/>
      <c r="N608" s="142"/>
    </row>
    <row r="609" spans="1:14" x14ac:dyDescent="0.25">
      <c r="A609" s="142"/>
      <c r="B609" s="142"/>
      <c r="C609" s="142"/>
      <c r="D609" s="142"/>
      <c r="E609" s="142"/>
      <c r="F609" s="142"/>
      <c r="G609" s="142"/>
      <c r="H609" s="142"/>
      <c r="I609" s="142"/>
      <c r="J609" s="142"/>
      <c r="K609" s="142"/>
      <c r="L609" s="142"/>
      <c r="M609" s="142"/>
      <c r="N609" s="142"/>
    </row>
    <row r="610" spans="1:14" x14ac:dyDescent="0.25">
      <c r="A610" s="142"/>
      <c r="B610" s="142"/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</row>
    <row r="611" spans="1:14" x14ac:dyDescent="0.25">
      <c r="A611" s="142"/>
      <c r="B611" s="142"/>
      <c r="C611" s="142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</row>
    <row r="612" spans="1:14" x14ac:dyDescent="0.25">
      <c r="A612" s="142"/>
      <c r="B612" s="142"/>
      <c r="C612" s="142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</row>
    <row r="613" spans="1:14" x14ac:dyDescent="0.25">
      <c r="A613" s="142"/>
      <c r="B613" s="142"/>
      <c r="C613" s="142"/>
      <c r="D613" s="142"/>
      <c r="E613" s="142"/>
      <c r="F613" s="142"/>
      <c r="G613" s="142"/>
      <c r="H613" s="142"/>
      <c r="I613" s="142"/>
      <c r="J613" s="142"/>
      <c r="K613" s="142"/>
      <c r="L613" s="142"/>
      <c r="M613" s="142"/>
      <c r="N613" s="142"/>
    </row>
    <row r="614" spans="1:14" x14ac:dyDescent="0.25">
      <c r="A614" s="142"/>
      <c r="B614" s="142"/>
      <c r="C614" s="142"/>
      <c r="D614" s="142"/>
      <c r="E614" s="142"/>
      <c r="F614" s="142"/>
      <c r="G614" s="142"/>
      <c r="H614" s="142"/>
      <c r="I614" s="142"/>
      <c r="J614" s="142"/>
      <c r="K614" s="142"/>
      <c r="L614" s="142"/>
      <c r="M614" s="142"/>
      <c r="N614" s="142"/>
    </row>
    <row r="615" spans="1:14" x14ac:dyDescent="0.25">
      <c r="A615" s="142"/>
      <c r="B615" s="142"/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</row>
    <row r="616" spans="1:14" x14ac:dyDescent="0.25">
      <c r="A616" s="142"/>
      <c r="B616" s="142"/>
      <c r="C616" s="142"/>
      <c r="D616" s="142"/>
      <c r="E616" s="142"/>
      <c r="F616" s="142"/>
      <c r="G616" s="142"/>
      <c r="H616" s="142"/>
      <c r="I616" s="142"/>
      <c r="J616" s="142"/>
      <c r="K616" s="142"/>
      <c r="L616" s="142"/>
      <c r="M616" s="142"/>
      <c r="N616" s="142"/>
    </row>
    <row r="617" spans="1:14" x14ac:dyDescent="0.25">
      <c r="A617" s="142"/>
      <c r="B617" s="142"/>
      <c r="C617" s="142"/>
      <c r="D617" s="142"/>
      <c r="E617" s="142"/>
      <c r="F617" s="142"/>
      <c r="G617" s="142"/>
      <c r="H617" s="142"/>
      <c r="I617" s="142"/>
      <c r="J617" s="142"/>
      <c r="K617" s="142"/>
      <c r="L617" s="142"/>
      <c r="M617" s="142"/>
      <c r="N617" s="142"/>
    </row>
    <row r="618" spans="1:14" x14ac:dyDescent="0.25">
      <c r="A618" s="142"/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  <c r="N618" s="142"/>
    </row>
    <row r="619" spans="1:14" x14ac:dyDescent="0.25">
      <c r="A619" s="142"/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</row>
    <row r="620" spans="1:14" x14ac:dyDescent="0.25">
      <c r="A620" s="142"/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</row>
    <row r="621" spans="1:14" x14ac:dyDescent="0.25">
      <c r="A621" s="142"/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</row>
    <row r="622" spans="1:14" x14ac:dyDescent="0.25">
      <c r="A622" s="142"/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</row>
    <row r="623" spans="1:14" x14ac:dyDescent="0.25">
      <c r="A623" s="142"/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</row>
    <row r="624" spans="1:14" x14ac:dyDescent="0.25">
      <c r="A624" s="142"/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</row>
    <row r="625" spans="1:14" x14ac:dyDescent="0.25">
      <c r="A625" s="142"/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</row>
    <row r="626" spans="1:14" x14ac:dyDescent="0.25">
      <c r="A626" s="142"/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</row>
    <row r="627" spans="1:14" x14ac:dyDescent="0.25">
      <c r="A627" s="142"/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</row>
    <row r="628" spans="1:14" x14ac:dyDescent="0.25">
      <c r="A628" s="142"/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</row>
    <row r="629" spans="1:14" x14ac:dyDescent="0.25">
      <c r="A629" s="142"/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</row>
    <row r="630" spans="1:14" x14ac:dyDescent="0.25">
      <c r="A630" s="142"/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</row>
    <row r="631" spans="1:14" x14ac:dyDescent="0.25">
      <c r="A631" s="142"/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</row>
    <row r="632" spans="1:14" x14ac:dyDescent="0.25">
      <c r="A632" s="142"/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</row>
    <row r="633" spans="1:14" x14ac:dyDescent="0.25">
      <c r="A633" s="142"/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</row>
    <row r="634" spans="1:14" x14ac:dyDescent="0.25">
      <c r="A634" s="142"/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</row>
    <row r="635" spans="1:14" x14ac:dyDescent="0.25">
      <c r="A635" s="142"/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</row>
    <row r="636" spans="1:14" x14ac:dyDescent="0.25">
      <c r="A636" s="142"/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</row>
    <row r="637" spans="1:14" x14ac:dyDescent="0.25">
      <c r="A637" s="142"/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</row>
    <row r="638" spans="1:14" x14ac:dyDescent="0.25">
      <c r="A638" s="142"/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</row>
    <row r="639" spans="1:14" x14ac:dyDescent="0.25">
      <c r="A639" s="142"/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</row>
    <row r="640" spans="1:14" x14ac:dyDescent="0.25">
      <c r="A640" s="142"/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</row>
    <row r="641" spans="1:14" x14ac:dyDescent="0.25">
      <c r="A641" s="142"/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</row>
    <row r="642" spans="1:14" x14ac:dyDescent="0.25">
      <c r="A642" s="142"/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</row>
    <row r="643" spans="1:14" x14ac:dyDescent="0.25">
      <c r="A643" s="142"/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</row>
    <row r="644" spans="1:14" x14ac:dyDescent="0.25">
      <c r="A644" s="142"/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</row>
    <row r="645" spans="1:14" x14ac:dyDescent="0.25">
      <c r="A645" s="142"/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</row>
    <row r="646" spans="1:14" x14ac:dyDescent="0.25">
      <c r="A646" s="142"/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</row>
    <row r="647" spans="1:14" x14ac:dyDescent="0.25">
      <c r="A647" s="142"/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</row>
    <row r="648" spans="1:14" x14ac:dyDescent="0.25">
      <c r="A648" s="142"/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</row>
    <row r="649" spans="1:14" x14ac:dyDescent="0.25">
      <c r="A649" s="142"/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</row>
    <row r="650" spans="1:14" x14ac:dyDescent="0.25">
      <c r="A650" s="142"/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</row>
    <row r="651" spans="1:14" x14ac:dyDescent="0.25">
      <c r="A651" s="142"/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</row>
    <row r="652" spans="1:14" x14ac:dyDescent="0.25">
      <c r="A652" s="142"/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</row>
    <row r="653" spans="1:14" x14ac:dyDescent="0.25">
      <c r="A653" s="142"/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</row>
    <row r="654" spans="1:14" x14ac:dyDescent="0.25">
      <c r="A654" s="142"/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</row>
    <row r="655" spans="1:14" x14ac:dyDescent="0.25">
      <c r="A655" s="142"/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</row>
    <row r="656" spans="1:14" x14ac:dyDescent="0.25">
      <c r="A656" s="142"/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</row>
    <row r="657" spans="1:14" x14ac:dyDescent="0.25">
      <c r="A657" s="142"/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</row>
    <row r="658" spans="1:14" x14ac:dyDescent="0.25">
      <c r="A658" s="142"/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</row>
    <row r="659" spans="1:14" x14ac:dyDescent="0.25">
      <c r="A659" s="142"/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</row>
    <row r="660" spans="1:14" x14ac:dyDescent="0.25">
      <c r="A660" s="142"/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</row>
    <row r="661" spans="1:14" x14ac:dyDescent="0.25">
      <c r="A661" s="142"/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</row>
    <row r="662" spans="1:14" x14ac:dyDescent="0.25">
      <c r="A662" s="142"/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</row>
    <row r="663" spans="1:14" x14ac:dyDescent="0.25">
      <c r="A663" s="142"/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</row>
    <row r="664" spans="1:14" x14ac:dyDescent="0.25">
      <c r="A664" s="142"/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</row>
    <row r="665" spans="1:14" x14ac:dyDescent="0.25">
      <c r="A665" s="142"/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</row>
    <row r="666" spans="1:14" x14ac:dyDescent="0.25">
      <c r="A666" s="142"/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</row>
    <row r="667" spans="1:14" x14ac:dyDescent="0.25">
      <c r="A667" s="142"/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</row>
    <row r="668" spans="1:14" x14ac:dyDescent="0.25">
      <c r="A668" s="142"/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</row>
    <row r="669" spans="1:14" x14ac:dyDescent="0.25">
      <c r="A669" s="142"/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</row>
    <row r="670" spans="1:14" x14ac:dyDescent="0.25">
      <c r="A670" s="142"/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</row>
    <row r="671" spans="1:14" x14ac:dyDescent="0.25">
      <c r="A671" s="142"/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</row>
    <row r="672" spans="1:14" x14ac:dyDescent="0.25">
      <c r="A672" s="142"/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</row>
    <row r="673" spans="1:14" x14ac:dyDescent="0.25">
      <c r="A673" s="142"/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</row>
    <row r="674" spans="1:14" x14ac:dyDescent="0.25">
      <c r="A674" s="142"/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</row>
    <row r="675" spans="1:14" x14ac:dyDescent="0.25">
      <c r="A675" s="142"/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</row>
    <row r="676" spans="1:14" x14ac:dyDescent="0.25">
      <c r="A676" s="142"/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</row>
    <row r="677" spans="1:14" x14ac:dyDescent="0.25">
      <c r="A677" s="142"/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</row>
    <row r="678" spans="1:14" x14ac:dyDescent="0.25">
      <c r="A678" s="142"/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</row>
    <row r="679" spans="1:14" x14ac:dyDescent="0.25">
      <c r="A679" s="142"/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</row>
    <row r="680" spans="1:14" x14ac:dyDescent="0.25">
      <c r="A680" s="142"/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</row>
    <row r="681" spans="1:14" x14ac:dyDescent="0.25">
      <c r="A681" s="142"/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</row>
    <row r="682" spans="1:14" x14ac:dyDescent="0.25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</row>
    <row r="683" spans="1:14" x14ac:dyDescent="0.25">
      <c r="A683" s="142"/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</row>
    <row r="684" spans="1:14" x14ac:dyDescent="0.25">
      <c r="A684" s="142"/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</row>
    <row r="685" spans="1:14" x14ac:dyDescent="0.25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</row>
    <row r="686" spans="1:14" x14ac:dyDescent="0.25">
      <c r="A686" s="142"/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</row>
    <row r="687" spans="1:14" x14ac:dyDescent="0.25">
      <c r="A687" s="142"/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</row>
    <row r="688" spans="1:14" x14ac:dyDescent="0.25">
      <c r="A688" s="142"/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</row>
    <row r="689" spans="1:14" x14ac:dyDescent="0.25">
      <c r="A689" s="142"/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</row>
    <row r="690" spans="1:14" x14ac:dyDescent="0.25">
      <c r="A690" s="142"/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</row>
    <row r="691" spans="1:14" x14ac:dyDescent="0.25">
      <c r="A691" s="142"/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</row>
    <row r="692" spans="1:14" x14ac:dyDescent="0.25">
      <c r="A692" s="142"/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</row>
    <row r="693" spans="1:14" x14ac:dyDescent="0.25">
      <c r="A693" s="142"/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</row>
    <row r="694" spans="1:14" x14ac:dyDescent="0.25">
      <c r="A694" s="142"/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</row>
    <row r="695" spans="1:14" x14ac:dyDescent="0.25">
      <c r="A695" s="142"/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</row>
    <row r="696" spans="1:14" x14ac:dyDescent="0.25">
      <c r="A696" s="142"/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</row>
    <row r="697" spans="1:14" x14ac:dyDescent="0.25">
      <c r="A697" s="142"/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</row>
    <row r="698" spans="1:14" x14ac:dyDescent="0.25">
      <c r="A698" s="142"/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</row>
    <row r="699" spans="1:14" x14ac:dyDescent="0.25">
      <c r="A699" s="142"/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</row>
    <row r="700" spans="1:14" x14ac:dyDescent="0.25">
      <c r="A700" s="142"/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</row>
    <row r="701" spans="1:14" x14ac:dyDescent="0.25">
      <c r="A701" s="142"/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</row>
    <row r="702" spans="1:14" x14ac:dyDescent="0.25">
      <c r="A702" s="142"/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</row>
    <row r="703" spans="1:14" x14ac:dyDescent="0.25">
      <c r="A703" s="142"/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</row>
    <row r="704" spans="1:14" x14ac:dyDescent="0.25">
      <c r="A704" s="142"/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</row>
    <row r="705" spans="1:14" x14ac:dyDescent="0.25">
      <c r="A705" s="142"/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</row>
    <row r="706" spans="1:14" x14ac:dyDescent="0.25">
      <c r="A706" s="142"/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</row>
    <row r="707" spans="1:14" x14ac:dyDescent="0.25">
      <c r="A707" s="142"/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</row>
    <row r="708" spans="1:14" x14ac:dyDescent="0.25">
      <c r="A708" s="142"/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</row>
    <row r="709" spans="1:14" x14ac:dyDescent="0.25">
      <c r="A709" s="142"/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</row>
    <row r="710" spans="1:14" x14ac:dyDescent="0.25">
      <c r="A710" s="142"/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</row>
    <row r="711" spans="1:14" x14ac:dyDescent="0.25">
      <c r="A711" s="142"/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</row>
    <row r="712" spans="1:14" x14ac:dyDescent="0.25">
      <c r="A712" s="142"/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</row>
    <row r="713" spans="1:14" x14ac:dyDescent="0.25">
      <c r="A713" s="142"/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</row>
    <row r="714" spans="1:14" x14ac:dyDescent="0.25">
      <c r="A714" s="142"/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</row>
    <row r="715" spans="1:14" x14ac:dyDescent="0.25">
      <c r="A715" s="142"/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</row>
    <row r="716" spans="1:14" x14ac:dyDescent="0.25">
      <c r="A716" s="142"/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</row>
    <row r="717" spans="1:14" x14ac:dyDescent="0.25">
      <c r="A717" s="142"/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</row>
    <row r="718" spans="1:14" x14ac:dyDescent="0.25">
      <c r="A718" s="142"/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</row>
    <row r="719" spans="1:14" x14ac:dyDescent="0.25">
      <c r="A719" s="142"/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</row>
    <row r="720" spans="1:14" x14ac:dyDescent="0.25">
      <c r="A720" s="142"/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</row>
    <row r="721" spans="1:14" x14ac:dyDescent="0.25">
      <c r="A721" s="142"/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</row>
    <row r="722" spans="1:14" x14ac:dyDescent="0.25">
      <c r="A722" s="142"/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</row>
    <row r="723" spans="1:14" x14ac:dyDescent="0.25">
      <c r="A723" s="142"/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</row>
    <row r="724" spans="1:14" x14ac:dyDescent="0.25">
      <c r="A724" s="142"/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</row>
    <row r="725" spans="1:14" x14ac:dyDescent="0.25">
      <c r="A725" s="142"/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</row>
    <row r="726" spans="1:14" x14ac:dyDescent="0.25">
      <c r="A726" s="142"/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</row>
    <row r="727" spans="1:14" x14ac:dyDescent="0.25">
      <c r="A727" s="142"/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</row>
    <row r="728" spans="1:14" x14ac:dyDescent="0.25">
      <c r="A728" s="142"/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</row>
    <row r="729" spans="1:14" x14ac:dyDescent="0.25">
      <c r="A729" s="142"/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</row>
    <row r="730" spans="1:14" x14ac:dyDescent="0.25">
      <c r="A730" s="142"/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</row>
    <row r="731" spans="1:14" x14ac:dyDescent="0.25">
      <c r="A731" s="142"/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</row>
    <row r="732" spans="1:14" x14ac:dyDescent="0.25">
      <c r="A732" s="142"/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</row>
    <row r="733" spans="1:14" x14ac:dyDescent="0.25">
      <c r="A733" s="142"/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</row>
    <row r="734" spans="1:14" x14ac:dyDescent="0.25">
      <c r="A734" s="142"/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  <c r="N734" s="142"/>
    </row>
    <row r="735" spans="1:14" x14ac:dyDescent="0.25">
      <c r="A735" s="142"/>
      <c r="B735" s="142"/>
      <c r="C735" s="142"/>
      <c r="D735" s="142"/>
      <c r="E735" s="142"/>
      <c r="F735" s="142"/>
      <c r="G735" s="142"/>
      <c r="H735" s="142"/>
      <c r="I735" s="142"/>
      <c r="J735" s="142"/>
      <c r="K735" s="142"/>
      <c r="L735" s="142"/>
      <c r="M735" s="142"/>
      <c r="N735" s="142"/>
    </row>
    <row r="736" spans="1:14" x14ac:dyDescent="0.25">
      <c r="A736" s="142"/>
      <c r="B736" s="142"/>
      <c r="C736" s="142"/>
      <c r="D736" s="142"/>
      <c r="E736" s="142"/>
      <c r="F736" s="142"/>
      <c r="G736" s="142"/>
      <c r="H736" s="142"/>
      <c r="I736" s="142"/>
      <c r="J736" s="142"/>
      <c r="K736" s="142"/>
      <c r="L736" s="142"/>
      <c r="M736" s="142"/>
      <c r="N736" s="142"/>
    </row>
    <row r="737" spans="1:14" x14ac:dyDescent="0.25">
      <c r="A737" s="142"/>
      <c r="B737" s="142"/>
      <c r="C737" s="142"/>
      <c r="D737" s="142"/>
      <c r="E737" s="142"/>
      <c r="F737" s="142"/>
      <c r="G737" s="142"/>
      <c r="H737" s="142"/>
      <c r="I737" s="142"/>
      <c r="J737" s="142"/>
      <c r="K737" s="142"/>
      <c r="L737" s="142"/>
      <c r="M737" s="142"/>
      <c r="N737" s="142"/>
    </row>
    <row r="738" spans="1:14" x14ac:dyDescent="0.25">
      <c r="A738" s="142"/>
      <c r="B738" s="142"/>
      <c r="C738" s="142"/>
      <c r="D738" s="142"/>
      <c r="E738" s="142"/>
      <c r="F738" s="142"/>
      <c r="G738" s="142"/>
      <c r="H738" s="142"/>
      <c r="I738" s="142"/>
      <c r="J738" s="142"/>
      <c r="K738" s="142"/>
      <c r="L738" s="142"/>
      <c r="M738" s="142"/>
      <c r="N738" s="142"/>
    </row>
    <row r="739" spans="1:14" x14ac:dyDescent="0.25">
      <c r="A739" s="142"/>
      <c r="B739" s="142"/>
      <c r="C739" s="142"/>
      <c r="D739" s="142"/>
      <c r="E739" s="142"/>
      <c r="F739" s="142"/>
      <c r="G739" s="142"/>
      <c r="H739" s="142"/>
      <c r="I739" s="142"/>
      <c r="J739" s="142"/>
      <c r="K739" s="142"/>
      <c r="L739" s="142"/>
      <c r="M739" s="142"/>
      <c r="N739" s="142"/>
    </row>
    <row r="740" spans="1:14" x14ac:dyDescent="0.25">
      <c r="A740" s="142"/>
      <c r="B740" s="142"/>
      <c r="C740" s="142"/>
      <c r="D740" s="142"/>
      <c r="E740" s="142"/>
      <c r="F740" s="142"/>
      <c r="G740" s="142"/>
      <c r="H740" s="142"/>
      <c r="I740" s="142"/>
      <c r="J740" s="142"/>
      <c r="K740" s="142"/>
      <c r="L740" s="142"/>
      <c r="M740" s="142"/>
      <c r="N740" s="142"/>
    </row>
    <row r="741" spans="1:14" x14ac:dyDescent="0.25">
      <c r="A741" s="142"/>
      <c r="B741" s="142"/>
      <c r="C741" s="142"/>
      <c r="D741" s="142"/>
      <c r="E741" s="142"/>
      <c r="F741" s="142"/>
      <c r="G741" s="142"/>
      <c r="H741" s="142"/>
      <c r="I741" s="142"/>
      <c r="J741" s="142"/>
      <c r="K741" s="142"/>
      <c r="L741" s="142"/>
      <c r="M741" s="142"/>
      <c r="N741" s="142"/>
    </row>
    <row r="742" spans="1:14" x14ac:dyDescent="0.25">
      <c r="A742" s="142"/>
      <c r="B742" s="142"/>
      <c r="C742" s="142"/>
      <c r="D742" s="142"/>
      <c r="E742" s="142"/>
      <c r="F742" s="142"/>
      <c r="G742" s="142"/>
      <c r="H742" s="142"/>
      <c r="I742" s="142"/>
      <c r="J742" s="142"/>
      <c r="K742" s="142"/>
      <c r="L742" s="142"/>
      <c r="M742" s="142"/>
      <c r="N742" s="142"/>
    </row>
    <row r="743" spans="1:14" x14ac:dyDescent="0.25">
      <c r="A743" s="142"/>
      <c r="B743" s="142"/>
      <c r="C743" s="142"/>
      <c r="D743" s="142"/>
      <c r="E743" s="142"/>
      <c r="F743" s="142"/>
      <c r="G743" s="142"/>
      <c r="H743" s="142"/>
      <c r="I743" s="142"/>
      <c r="J743" s="142"/>
      <c r="K743" s="142"/>
      <c r="L743" s="142"/>
      <c r="M743" s="142"/>
      <c r="N743" s="142"/>
    </row>
    <row r="744" spans="1:14" x14ac:dyDescent="0.25">
      <c r="A744" s="142"/>
      <c r="B744" s="142"/>
      <c r="C744" s="142"/>
      <c r="D744" s="142"/>
      <c r="E744" s="142"/>
      <c r="F744" s="142"/>
      <c r="G744" s="142"/>
      <c r="H744" s="142"/>
      <c r="I744" s="142"/>
      <c r="J744" s="142"/>
      <c r="K744" s="142"/>
      <c r="L744" s="142"/>
      <c r="M744" s="142"/>
      <c r="N744" s="142"/>
    </row>
    <row r="745" spans="1:14" x14ac:dyDescent="0.25">
      <c r="A745" s="142"/>
      <c r="B745" s="142"/>
      <c r="C745" s="142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</row>
    <row r="746" spans="1:14" x14ac:dyDescent="0.25">
      <c r="A746" s="142"/>
      <c r="B746" s="142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</row>
    <row r="747" spans="1:14" x14ac:dyDescent="0.25">
      <c r="A747" s="142"/>
      <c r="B747" s="142"/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</row>
    <row r="748" spans="1:14" x14ac:dyDescent="0.25">
      <c r="A748" s="142"/>
      <c r="B748" s="142"/>
      <c r="C748" s="142"/>
      <c r="D748" s="142"/>
      <c r="E748" s="142"/>
      <c r="F748" s="142"/>
      <c r="G748" s="142"/>
      <c r="H748" s="142"/>
      <c r="I748" s="142"/>
      <c r="J748" s="142"/>
      <c r="K748" s="142"/>
      <c r="L748" s="142"/>
      <c r="M748" s="142"/>
      <c r="N748" s="142"/>
    </row>
    <row r="749" spans="1:14" x14ac:dyDescent="0.25">
      <c r="A749" s="142"/>
      <c r="B749" s="142"/>
      <c r="C749" s="142"/>
      <c r="D749" s="142"/>
      <c r="E749" s="142"/>
      <c r="F749" s="142"/>
      <c r="G749" s="142"/>
      <c r="H749" s="142"/>
      <c r="I749" s="142"/>
      <c r="J749" s="142"/>
      <c r="K749" s="142"/>
      <c r="L749" s="142"/>
      <c r="M749" s="142"/>
      <c r="N749" s="142"/>
    </row>
    <row r="750" spans="1:14" x14ac:dyDescent="0.25">
      <c r="A750" s="142"/>
      <c r="B750" s="142"/>
      <c r="C750" s="142"/>
      <c r="D750" s="142"/>
      <c r="E750" s="142"/>
      <c r="F750" s="142"/>
      <c r="G750" s="142"/>
      <c r="H750" s="142"/>
      <c r="I750" s="142"/>
      <c r="J750" s="142"/>
      <c r="K750" s="142"/>
      <c r="L750" s="142"/>
      <c r="M750" s="142"/>
      <c r="N750" s="142"/>
    </row>
    <row r="751" spans="1:14" x14ac:dyDescent="0.25">
      <c r="A751" s="142"/>
      <c r="B751" s="142"/>
      <c r="C751" s="142"/>
      <c r="D751" s="142"/>
      <c r="E751" s="142"/>
      <c r="F751" s="142"/>
      <c r="G751" s="142"/>
      <c r="H751" s="142"/>
      <c r="I751" s="142"/>
      <c r="J751" s="142"/>
      <c r="K751" s="142"/>
      <c r="L751" s="142"/>
      <c r="M751" s="142"/>
      <c r="N751" s="142"/>
    </row>
    <row r="752" spans="1:14" x14ac:dyDescent="0.25">
      <c r="A752" s="142"/>
      <c r="B752" s="142"/>
      <c r="C752" s="142"/>
      <c r="D752" s="142"/>
      <c r="E752" s="142"/>
      <c r="F752" s="142"/>
      <c r="G752" s="142"/>
      <c r="H752" s="142"/>
      <c r="I752" s="142"/>
      <c r="J752" s="142"/>
      <c r="K752" s="142"/>
      <c r="L752" s="142"/>
      <c r="M752" s="142"/>
      <c r="N752" s="142"/>
    </row>
    <row r="753" spans="1:14" x14ac:dyDescent="0.25">
      <c r="A753" s="142"/>
      <c r="B753" s="142"/>
      <c r="C753" s="142"/>
      <c r="D753" s="142"/>
      <c r="E753" s="142"/>
      <c r="F753" s="142"/>
      <c r="G753" s="142"/>
      <c r="H753" s="142"/>
      <c r="I753" s="142"/>
      <c r="J753" s="142"/>
      <c r="K753" s="142"/>
      <c r="L753" s="142"/>
      <c r="M753" s="142"/>
      <c r="N753" s="142"/>
    </row>
    <row r="754" spans="1:14" x14ac:dyDescent="0.25">
      <c r="A754" s="142"/>
      <c r="B754" s="142"/>
      <c r="C754" s="142"/>
      <c r="D754" s="142"/>
      <c r="E754" s="142"/>
      <c r="F754" s="142"/>
      <c r="G754" s="142"/>
      <c r="H754" s="142"/>
      <c r="I754" s="142"/>
      <c r="J754" s="142"/>
      <c r="K754" s="142"/>
      <c r="L754" s="142"/>
      <c r="M754" s="142"/>
      <c r="N754" s="142"/>
    </row>
    <row r="755" spans="1:14" x14ac:dyDescent="0.25">
      <c r="A755" s="142"/>
      <c r="B755" s="142"/>
      <c r="C755" s="142"/>
      <c r="D755" s="142"/>
      <c r="E755" s="142"/>
      <c r="F755" s="142"/>
      <c r="G755" s="142"/>
      <c r="H755" s="142"/>
      <c r="I755" s="142"/>
      <c r="J755" s="142"/>
      <c r="K755" s="142"/>
      <c r="L755" s="142"/>
      <c r="M755" s="142"/>
      <c r="N755" s="142"/>
    </row>
    <row r="756" spans="1:14" x14ac:dyDescent="0.25">
      <c r="A756" s="142"/>
      <c r="B756" s="142"/>
      <c r="C756" s="142"/>
      <c r="D756" s="142"/>
      <c r="E756" s="142"/>
      <c r="F756" s="142"/>
      <c r="G756" s="142"/>
      <c r="H756" s="142"/>
      <c r="I756" s="142"/>
      <c r="J756" s="142"/>
      <c r="K756" s="142"/>
      <c r="L756" s="142"/>
      <c r="M756" s="142"/>
      <c r="N756" s="142"/>
    </row>
    <row r="757" spans="1:14" x14ac:dyDescent="0.25">
      <c r="A757" s="142"/>
      <c r="B757" s="142"/>
      <c r="C757" s="142"/>
      <c r="D757" s="142"/>
      <c r="E757" s="142"/>
      <c r="F757" s="142"/>
      <c r="G757" s="142"/>
      <c r="H757" s="142"/>
      <c r="I757" s="142"/>
      <c r="J757" s="142"/>
      <c r="K757" s="142"/>
      <c r="L757" s="142"/>
      <c r="M757" s="142"/>
      <c r="N757" s="142"/>
    </row>
    <row r="758" spans="1:14" x14ac:dyDescent="0.25">
      <c r="A758" s="142"/>
      <c r="B758" s="142"/>
      <c r="C758" s="142"/>
      <c r="D758" s="142"/>
      <c r="E758" s="142"/>
      <c r="F758" s="142"/>
      <c r="G758" s="142"/>
      <c r="H758" s="142"/>
      <c r="I758" s="142"/>
      <c r="J758" s="142"/>
      <c r="K758" s="142"/>
      <c r="L758" s="142"/>
      <c r="M758" s="142"/>
      <c r="N758" s="142"/>
    </row>
    <row r="759" spans="1:14" x14ac:dyDescent="0.25">
      <c r="A759" s="142"/>
      <c r="B759" s="142"/>
      <c r="C759" s="142"/>
      <c r="D759" s="142"/>
      <c r="E759" s="142"/>
      <c r="F759" s="142"/>
      <c r="G759" s="142"/>
      <c r="H759" s="142"/>
      <c r="I759" s="142"/>
      <c r="J759" s="142"/>
      <c r="K759" s="142"/>
      <c r="L759" s="142"/>
      <c r="M759" s="142"/>
      <c r="N759" s="142"/>
    </row>
    <row r="760" spans="1:14" x14ac:dyDescent="0.25">
      <c r="A760" s="142"/>
      <c r="B760" s="142"/>
      <c r="C760" s="142"/>
      <c r="D760" s="142"/>
      <c r="E760" s="142"/>
      <c r="F760" s="142"/>
      <c r="G760" s="142"/>
      <c r="H760" s="142"/>
      <c r="I760" s="142"/>
      <c r="J760" s="142"/>
      <c r="K760" s="142"/>
      <c r="L760" s="142"/>
      <c r="M760" s="142"/>
      <c r="N760" s="142"/>
    </row>
    <row r="761" spans="1:14" x14ac:dyDescent="0.25">
      <c r="A761" s="142"/>
      <c r="B761" s="142"/>
      <c r="C761" s="142"/>
      <c r="D761" s="142"/>
      <c r="E761" s="142"/>
      <c r="F761" s="142"/>
      <c r="G761" s="142"/>
      <c r="H761" s="142"/>
      <c r="I761" s="142"/>
      <c r="J761" s="142"/>
      <c r="K761" s="142"/>
      <c r="L761" s="142"/>
      <c r="M761" s="142"/>
      <c r="N761" s="142"/>
    </row>
    <row r="762" spans="1:14" x14ac:dyDescent="0.25">
      <c r="A762" s="142"/>
      <c r="B762" s="142"/>
      <c r="C762" s="142"/>
      <c r="D762" s="142"/>
      <c r="E762" s="142"/>
      <c r="F762" s="142"/>
      <c r="G762" s="142"/>
      <c r="H762" s="142"/>
      <c r="I762" s="142"/>
      <c r="J762" s="142"/>
      <c r="K762" s="142"/>
      <c r="L762" s="142"/>
      <c r="M762" s="142"/>
      <c r="N762" s="142"/>
    </row>
    <row r="763" spans="1:14" x14ac:dyDescent="0.25">
      <c r="A763" s="142"/>
      <c r="B763" s="142"/>
      <c r="C763" s="142"/>
      <c r="D763" s="142"/>
      <c r="E763" s="142"/>
      <c r="F763" s="142"/>
      <c r="G763" s="142"/>
      <c r="H763" s="142"/>
      <c r="I763" s="142"/>
      <c r="J763" s="142"/>
      <c r="K763" s="142"/>
      <c r="L763" s="142"/>
      <c r="M763" s="142"/>
      <c r="N763" s="142"/>
    </row>
    <row r="764" spans="1:14" x14ac:dyDescent="0.25">
      <c r="A764" s="142"/>
      <c r="B764" s="142"/>
      <c r="C764" s="142"/>
      <c r="D764" s="142"/>
      <c r="E764" s="142"/>
      <c r="F764" s="142"/>
      <c r="G764" s="142"/>
      <c r="H764" s="142"/>
      <c r="I764" s="142"/>
      <c r="J764" s="142"/>
      <c r="K764" s="142"/>
      <c r="L764" s="142"/>
      <c r="M764" s="142"/>
      <c r="N764" s="142"/>
    </row>
    <row r="765" spans="1:14" x14ac:dyDescent="0.25">
      <c r="A765" s="142"/>
      <c r="B765" s="142"/>
      <c r="C765" s="142"/>
      <c r="D765" s="142"/>
      <c r="E765" s="142"/>
      <c r="F765" s="142"/>
      <c r="G765" s="142"/>
      <c r="H765" s="142"/>
      <c r="I765" s="142"/>
      <c r="J765" s="142"/>
      <c r="K765" s="142"/>
      <c r="L765" s="142"/>
      <c r="M765" s="142"/>
      <c r="N765" s="142"/>
    </row>
    <row r="766" spans="1:14" x14ac:dyDescent="0.25">
      <c r="A766" s="142"/>
      <c r="B766" s="142"/>
      <c r="C766" s="142"/>
      <c r="D766" s="142"/>
      <c r="E766" s="142"/>
      <c r="F766" s="142"/>
      <c r="G766" s="142"/>
      <c r="H766" s="142"/>
      <c r="I766" s="142"/>
      <c r="J766" s="142"/>
      <c r="K766" s="142"/>
      <c r="L766" s="142"/>
      <c r="M766" s="142"/>
      <c r="N766" s="142"/>
    </row>
    <row r="767" spans="1:14" x14ac:dyDescent="0.25">
      <c r="A767" s="142"/>
      <c r="B767" s="142"/>
      <c r="C767" s="142"/>
      <c r="D767" s="142"/>
      <c r="E767" s="142"/>
      <c r="F767" s="142"/>
      <c r="G767" s="142"/>
      <c r="H767" s="142"/>
      <c r="I767" s="142"/>
      <c r="J767" s="142"/>
      <c r="K767" s="142"/>
      <c r="L767" s="142"/>
      <c r="M767" s="142"/>
      <c r="N767" s="142"/>
    </row>
    <row r="768" spans="1:14" x14ac:dyDescent="0.25">
      <c r="A768" s="142"/>
      <c r="B768" s="142"/>
      <c r="C768" s="142"/>
      <c r="D768" s="142"/>
      <c r="E768" s="142"/>
      <c r="F768" s="142"/>
      <c r="G768" s="142"/>
      <c r="H768" s="142"/>
      <c r="I768" s="142"/>
      <c r="J768" s="142"/>
      <c r="K768" s="142"/>
      <c r="L768" s="142"/>
      <c r="M768" s="142"/>
      <c r="N768" s="142"/>
    </row>
    <row r="769" spans="1:14" x14ac:dyDescent="0.25">
      <c r="A769" s="142"/>
      <c r="B769" s="142"/>
      <c r="C769" s="142"/>
      <c r="D769" s="142"/>
      <c r="E769" s="142"/>
      <c r="F769" s="142"/>
      <c r="G769" s="142"/>
      <c r="H769" s="142"/>
      <c r="I769" s="142"/>
      <c r="J769" s="142"/>
      <c r="K769" s="142"/>
      <c r="L769" s="142"/>
      <c r="M769" s="142"/>
      <c r="N769" s="142"/>
    </row>
    <row r="770" spans="1:14" x14ac:dyDescent="0.25">
      <c r="A770" s="142"/>
      <c r="B770" s="142"/>
      <c r="C770" s="142"/>
      <c r="D770" s="142"/>
      <c r="E770" s="142"/>
      <c r="F770" s="142"/>
      <c r="G770" s="142"/>
      <c r="H770" s="142"/>
      <c r="I770" s="142"/>
      <c r="J770" s="142"/>
      <c r="K770" s="142"/>
      <c r="L770" s="142"/>
      <c r="M770" s="142"/>
      <c r="N770" s="142"/>
    </row>
    <row r="771" spans="1:14" x14ac:dyDescent="0.25">
      <c r="A771" s="142"/>
      <c r="B771" s="142"/>
      <c r="C771" s="142"/>
      <c r="D771" s="142"/>
      <c r="E771" s="142"/>
      <c r="F771" s="142"/>
      <c r="G771" s="142"/>
      <c r="H771" s="142"/>
      <c r="I771" s="142"/>
      <c r="J771" s="142"/>
      <c r="K771" s="142"/>
      <c r="L771" s="142"/>
      <c r="M771" s="142"/>
      <c r="N771" s="142"/>
    </row>
    <row r="772" spans="1:14" x14ac:dyDescent="0.25">
      <c r="A772" s="142"/>
      <c r="B772" s="142"/>
      <c r="C772" s="142"/>
      <c r="D772" s="142"/>
      <c r="E772" s="142"/>
      <c r="F772" s="142"/>
      <c r="G772" s="142"/>
      <c r="H772" s="142"/>
      <c r="I772" s="142"/>
      <c r="J772" s="142"/>
      <c r="K772" s="142"/>
      <c r="L772" s="142"/>
      <c r="M772" s="142"/>
      <c r="N772" s="142"/>
    </row>
    <row r="773" spans="1:14" x14ac:dyDescent="0.25">
      <c r="A773" s="142"/>
      <c r="B773" s="142"/>
      <c r="C773" s="142"/>
      <c r="D773" s="142"/>
      <c r="E773" s="142"/>
      <c r="F773" s="142"/>
      <c r="G773" s="142"/>
      <c r="H773" s="142"/>
      <c r="I773" s="142"/>
      <c r="J773" s="142"/>
      <c r="K773" s="142"/>
      <c r="L773" s="142"/>
      <c r="M773" s="142"/>
      <c r="N773" s="142"/>
    </row>
    <row r="774" spans="1:14" x14ac:dyDescent="0.25">
      <c r="A774" s="142"/>
      <c r="B774" s="142"/>
      <c r="C774" s="142"/>
      <c r="D774" s="142"/>
      <c r="E774" s="142"/>
      <c r="F774" s="142"/>
      <c r="G774" s="142"/>
      <c r="H774" s="142"/>
      <c r="I774" s="142"/>
      <c r="J774" s="142"/>
      <c r="K774" s="142"/>
      <c r="L774" s="142"/>
      <c r="M774" s="142"/>
      <c r="N774" s="142"/>
    </row>
    <row r="775" spans="1:14" x14ac:dyDescent="0.25">
      <c r="A775" s="142"/>
      <c r="B775" s="142"/>
      <c r="C775" s="142"/>
      <c r="D775" s="142"/>
      <c r="E775" s="142"/>
      <c r="F775" s="142"/>
      <c r="G775" s="142"/>
      <c r="H775" s="142"/>
      <c r="I775" s="142"/>
      <c r="J775" s="142"/>
      <c r="K775" s="142"/>
      <c r="L775" s="142"/>
      <c r="M775" s="142"/>
      <c r="N775" s="142"/>
    </row>
    <row r="776" spans="1:14" x14ac:dyDescent="0.25">
      <c r="A776" s="142"/>
      <c r="B776" s="142"/>
      <c r="C776" s="142"/>
      <c r="D776" s="142"/>
      <c r="E776" s="142"/>
      <c r="F776" s="142"/>
      <c r="G776" s="142"/>
      <c r="H776" s="142"/>
      <c r="I776" s="142"/>
      <c r="J776" s="142"/>
      <c r="K776" s="142"/>
      <c r="L776" s="142"/>
      <c r="M776" s="142"/>
      <c r="N776" s="142"/>
    </row>
    <row r="777" spans="1:14" x14ac:dyDescent="0.25">
      <c r="A777" s="142"/>
      <c r="B777" s="142"/>
      <c r="C777" s="142"/>
      <c r="D777" s="142"/>
      <c r="E777" s="142"/>
      <c r="F777" s="142"/>
      <c r="G777" s="142"/>
      <c r="H777" s="142"/>
      <c r="I777" s="142"/>
      <c r="J777" s="142"/>
      <c r="K777" s="142"/>
      <c r="L777" s="142"/>
      <c r="M777" s="142"/>
      <c r="N777" s="142"/>
    </row>
    <row r="778" spans="1:14" x14ac:dyDescent="0.25">
      <c r="A778" s="142"/>
      <c r="B778" s="142"/>
      <c r="C778" s="142"/>
      <c r="D778" s="142"/>
      <c r="E778" s="142"/>
      <c r="F778" s="142"/>
      <c r="G778" s="142"/>
      <c r="H778" s="142"/>
      <c r="I778" s="142"/>
      <c r="J778" s="142"/>
      <c r="K778" s="142"/>
      <c r="L778" s="142"/>
      <c r="M778" s="142"/>
      <c r="N778" s="142"/>
    </row>
    <row r="779" spans="1:14" x14ac:dyDescent="0.25">
      <c r="A779" s="142"/>
      <c r="B779" s="142"/>
      <c r="C779" s="142"/>
      <c r="D779" s="142"/>
      <c r="E779" s="142"/>
      <c r="F779" s="142"/>
      <c r="G779" s="142"/>
      <c r="H779" s="142"/>
      <c r="I779" s="142"/>
      <c r="J779" s="142"/>
      <c r="K779" s="142"/>
      <c r="L779" s="142"/>
      <c r="M779" s="142"/>
      <c r="N779" s="142"/>
    </row>
    <row r="780" spans="1:14" x14ac:dyDescent="0.25">
      <c r="A780" s="142"/>
      <c r="B780" s="142"/>
      <c r="C780" s="142"/>
      <c r="D780" s="142"/>
      <c r="E780" s="142"/>
      <c r="F780" s="142"/>
      <c r="G780" s="142"/>
      <c r="H780" s="142"/>
      <c r="I780" s="142"/>
      <c r="J780" s="142"/>
      <c r="K780" s="142"/>
      <c r="L780" s="142"/>
      <c r="M780" s="142"/>
      <c r="N780" s="142"/>
    </row>
    <row r="781" spans="1:14" x14ac:dyDescent="0.25">
      <c r="A781" s="142"/>
      <c r="B781" s="142"/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</row>
    <row r="782" spans="1:14" x14ac:dyDescent="0.25">
      <c r="A782" s="142"/>
      <c r="B782" s="142"/>
      <c r="C782" s="142"/>
      <c r="D782" s="142"/>
      <c r="E782" s="142"/>
      <c r="F782" s="142"/>
      <c r="G782" s="142"/>
      <c r="H782" s="142"/>
      <c r="I782" s="142"/>
      <c r="J782" s="142"/>
      <c r="K782" s="142"/>
      <c r="L782" s="142"/>
      <c r="M782" s="142"/>
      <c r="N782" s="142"/>
    </row>
    <row r="783" spans="1:14" x14ac:dyDescent="0.25">
      <c r="A783" s="142"/>
      <c r="B783" s="142"/>
      <c r="C783" s="142"/>
      <c r="D783" s="142"/>
      <c r="E783" s="142"/>
      <c r="F783" s="142"/>
      <c r="G783" s="142"/>
      <c r="H783" s="142"/>
      <c r="I783" s="142"/>
      <c r="J783" s="142"/>
      <c r="K783" s="142"/>
      <c r="L783" s="142"/>
      <c r="M783" s="142"/>
      <c r="N783" s="142"/>
    </row>
    <row r="784" spans="1:14" x14ac:dyDescent="0.25">
      <c r="A784" s="142"/>
      <c r="B784" s="142"/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</row>
    <row r="785" spans="1:14" x14ac:dyDescent="0.25">
      <c r="A785" s="142"/>
      <c r="B785" s="142"/>
      <c r="C785" s="142"/>
      <c r="D785" s="142"/>
      <c r="E785" s="142"/>
      <c r="F785" s="142"/>
      <c r="G785" s="142"/>
      <c r="H785" s="142"/>
      <c r="I785" s="142"/>
      <c r="J785" s="142"/>
      <c r="K785" s="142"/>
      <c r="L785" s="142"/>
      <c r="M785" s="142"/>
      <c r="N785" s="142"/>
    </row>
    <row r="786" spans="1:14" x14ac:dyDescent="0.25">
      <c r="A786" s="142"/>
      <c r="B786" s="142"/>
      <c r="C786" s="142"/>
      <c r="D786" s="142"/>
      <c r="E786" s="142"/>
      <c r="F786" s="142"/>
      <c r="G786" s="142"/>
      <c r="H786" s="142"/>
      <c r="I786" s="142"/>
      <c r="J786" s="142"/>
      <c r="K786" s="142"/>
      <c r="L786" s="142"/>
      <c r="M786" s="142"/>
      <c r="N786" s="142"/>
    </row>
    <row r="787" spans="1:14" x14ac:dyDescent="0.25">
      <c r="A787" s="142"/>
      <c r="B787" s="142"/>
      <c r="C787" s="142"/>
      <c r="D787" s="142"/>
      <c r="E787" s="142"/>
      <c r="F787" s="142"/>
      <c r="G787" s="142"/>
      <c r="H787" s="142"/>
      <c r="I787" s="142"/>
      <c r="J787" s="142"/>
      <c r="K787" s="142"/>
      <c r="L787" s="142"/>
      <c r="M787" s="142"/>
      <c r="N787" s="142"/>
    </row>
    <row r="788" spans="1:14" x14ac:dyDescent="0.25">
      <c r="A788" s="142"/>
      <c r="B788" s="142"/>
      <c r="C788" s="142"/>
      <c r="D788" s="142"/>
      <c r="E788" s="142"/>
      <c r="F788" s="142"/>
      <c r="G788" s="142"/>
      <c r="H788" s="142"/>
      <c r="I788" s="142"/>
      <c r="J788" s="142"/>
      <c r="K788" s="142"/>
      <c r="L788" s="142"/>
      <c r="M788" s="142"/>
      <c r="N788" s="142"/>
    </row>
    <row r="789" spans="1:14" x14ac:dyDescent="0.25">
      <c r="A789" s="142"/>
      <c r="B789" s="142"/>
      <c r="C789" s="142"/>
      <c r="D789" s="142"/>
      <c r="E789" s="142"/>
      <c r="F789" s="142"/>
      <c r="G789" s="142"/>
      <c r="H789" s="142"/>
      <c r="I789" s="142"/>
      <c r="J789" s="142"/>
      <c r="K789" s="142"/>
      <c r="L789" s="142"/>
      <c r="M789" s="142"/>
      <c r="N789" s="142"/>
    </row>
    <row r="790" spans="1:14" x14ac:dyDescent="0.25">
      <c r="A790" s="142"/>
      <c r="B790" s="142"/>
      <c r="C790" s="142"/>
      <c r="D790" s="142"/>
      <c r="E790" s="142"/>
      <c r="F790" s="142"/>
      <c r="G790" s="142"/>
      <c r="H790" s="142"/>
      <c r="I790" s="142"/>
      <c r="J790" s="142"/>
      <c r="K790" s="142"/>
      <c r="L790" s="142"/>
      <c r="M790" s="142"/>
      <c r="N790" s="142"/>
    </row>
    <row r="791" spans="1:14" x14ac:dyDescent="0.25">
      <c r="A791" s="142"/>
      <c r="B791" s="142"/>
      <c r="C791" s="142"/>
      <c r="D791" s="142"/>
      <c r="E791" s="142"/>
      <c r="F791" s="142"/>
      <c r="G791" s="142"/>
      <c r="H791" s="142"/>
      <c r="I791" s="142"/>
      <c r="J791" s="142"/>
      <c r="K791" s="142"/>
      <c r="L791" s="142"/>
      <c r="M791" s="142"/>
      <c r="N791" s="142"/>
    </row>
    <row r="792" spans="1:14" x14ac:dyDescent="0.25">
      <c r="A792" s="142"/>
      <c r="B792" s="142"/>
      <c r="C792" s="142"/>
      <c r="D792" s="142"/>
      <c r="E792" s="142"/>
      <c r="F792" s="142"/>
      <c r="G792" s="142"/>
      <c r="H792" s="142"/>
      <c r="I792" s="142"/>
      <c r="J792" s="142"/>
      <c r="K792" s="142"/>
      <c r="L792" s="142"/>
      <c r="M792" s="142"/>
      <c r="N792" s="142"/>
    </row>
    <row r="793" spans="1:14" x14ac:dyDescent="0.25">
      <c r="A793" s="142"/>
      <c r="B793" s="142"/>
      <c r="C793" s="142"/>
      <c r="D793" s="142"/>
      <c r="E793" s="142"/>
      <c r="F793" s="142"/>
      <c r="G793" s="142"/>
      <c r="H793" s="142"/>
      <c r="I793" s="142"/>
      <c r="J793" s="142"/>
      <c r="K793" s="142"/>
      <c r="L793" s="142"/>
      <c r="M793" s="142"/>
      <c r="N793" s="142"/>
    </row>
    <row r="794" spans="1:14" x14ac:dyDescent="0.25">
      <c r="A794" s="142"/>
      <c r="B794" s="142"/>
      <c r="C794" s="142"/>
      <c r="D794" s="142"/>
      <c r="E794" s="142"/>
      <c r="F794" s="142"/>
      <c r="G794" s="142"/>
      <c r="H794" s="142"/>
      <c r="I794" s="142"/>
      <c r="J794" s="142"/>
      <c r="K794" s="142"/>
      <c r="L794" s="142"/>
      <c r="M794" s="142"/>
      <c r="N794" s="142"/>
    </row>
    <row r="795" spans="1:14" x14ac:dyDescent="0.25">
      <c r="A795" s="142"/>
      <c r="B795" s="142"/>
      <c r="C795" s="142"/>
      <c r="D795" s="142"/>
      <c r="E795" s="142"/>
      <c r="F795" s="142"/>
      <c r="G795" s="142"/>
      <c r="H795" s="142"/>
      <c r="I795" s="142"/>
      <c r="J795" s="142"/>
      <c r="K795" s="142"/>
      <c r="L795" s="142"/>
      <c r="M795" s="142"/>
      <c r="N795" s="142"/>
    </row>
    <row r="796" spans="1:14" x14ac:dyDescent="0.25">
      <c r="A796" s="142"/>
      <c r="B796" s="142"/>
      <c r="C796" s="142"/>
      <c r="D796" s="142"/>
      <c r="E796" s="142"/>
      <c r="F796" s="142"/>
      <c r="G796" s="142"/>
      <c r="H796" s="142"/>
      <c r="I796" s="142"/>
      <c r="J796" s="142"/>
      <c r="K796" s="142"/>
      <c r="L796" s="142"/>
      <c r="M796" s="142"/>
      <c r="N796" s="142"/>
    </row>
    <row r="797" spans="1:14" x14ac:dyDescent="0.25">
      <c r="A797" s="142"/>
      <c r="B797" s="142"/>
      <c r="C797" s="142"/>
      <c r="D797" s="142"/>
      <c r="E797" s="142"/>
      <c r="F797" s="142"/>
      <c r="G797" s="142"/>
      <c r="H797" s="142"/>
      <c r="I797" s="142"/>
      <c r="J797" s="142"/>
      <c r="K797" s="142"/>
      <c r="L797" s="142"/>
      <c r="M797" s="142"/>
      <c r="N797" s="142"/>
    </row>
    <row r="798" spans="1:14" x14ac:dyDescent="0.25">
      <c r="A798" s="142"/>
      <c r="B798" s="142"/>
      <c r="C798" s="142"/>
      <c r="D798" s="142"/>
      <c r="E798" s="142"/>
      <c r="F798" s="142"/>
      <c r="G798" s="142"/>
      <c r="H798" s="142"/>
      <c r="I798" s="142"/>
      <c r="J798" s="142"/>
      <c r="K798" s="142"/>
      <c r="L798" s="142"/>
      <c r="M798" s="142"/>
      <c r="N798" s="142"/>
    </row>
    <row r="799" spans="1:14" x14ac:dyDescent="0.25">
      <c r="A799" s="142"/>
      <c r="B799" s="142"/>
      <c r="C799" s="142"/>
      <c r="D799" s="142"/>
      <c r="E799" s="142"/>
      <c r="F799" s="142"/>
      <c r="G799" s="142"/>
      <c r="H799" s="142"/>
      <c r="I799" s="142"/>
      <c r="J799" s="142"/>
      <c r="K799" s="142"/>
      <c r="L799" s="142"/>
      <c r="M799" s="142"/>
      <c r="N799" s="142"/>
    </row>
    <row r="800" spans="1:14" x14ac:dyDescent="0.25">
      <c r="A800" s="142"/>
      <c r="B800" s="142"/>
      <c r="C800" s="142"/>
      <c r="D800" s="142"/>
      <c r="E800" s="142"/>
      <c r="F800" s="142"/>
      <c r="G800" s="142"/>
      <c r="H800" s="142"/>
      <c r="I800" s="142"/>
      <c r="J800" s="142"/>
      <c r="K800" s="142"/>
      <c r="L800" s="142"/>
      <c r="M800" s="142"/>
      <c r="N800" s="142"/>
    </row>
    <row r="801" spans="1:14" x14ac:dyDescent="0.25">
      <c r="A801" s="142"/>
      <c r="B801" s="142"/>
      <c r="C801" s="142"/>
      <c r="D801" s="142"/>
      <c r="E801" s="142"/>
      <c r="F801" s="142"/>
      <c r="G801" s="142"/>
      <c r="H801" s="142"/>
      <c r="I801" s="142"/>
      <c r="J801" s="142"/>
      <c r="K801" s="142"/>
      <c r="L801" s="142"/>
      <c r="M801" s="142"/>
      <c r="N801" s="142"/>
    </row>
    <row r="802" spans="1:14" x14ac:dyDescent="0.25">
      <c r="A802" s="142"/>
      <c r="B802" s="142"/>
      <c r="C802" s="142"/>
      <c r="D802" s="142"/>
      <c r="E802" s="142"/>
      <c r="F802" s="142"/>
      <c r="G802" s="142"/>
      <c r="H802" s="142"/>
      <c r="I802" s="142"/>
      <c r="J802" s="142"/>
      <c r="K802" s="142"/>
      <c r="L802" s="142"/>
      <c r="M802" s="142"/>
      <c r="N802" s="142"/>
    </row>
    <row r="803" spans="1:14" x14ac:dyDescent="0.25">
      <c r="A803" s="142"/>
      <c r="B803" s="142"/>
      <c r="C803" s="142"/>
      <c r="D803" s="142"/>
      <c r="E803" s="142"/>
      <c r="F803" s="142"/>
      <c r="G803" s="142"/>
      <c r="H803" s="142"/>
      <c r="I803" s="142"/>
      <c r="J803" s="142"/>
      <c r="K803" s="142"/>
      <c r="L803" s="142"/>
      <c r="M803" s="142"/>
      <c r="N803" s="142"/>
    </row>
    <row r="804" spans="1:14" x14ac:dyDescent="0.25">
      <c r="A804" s="142"/>
      <c r="B804" s="142"/>
      <c r="C804" s="142"/>
      <c r="D804" s="142"/>
      <c r="E804" s="142"/>
      <c r="F804" s="142"/>
      <c r="G804" s="142"/>
      <c r="H804" s="142"/>
      <c r="I804" s="142"/>
      <c r="J804" s="142"/>
      <c r="K804" s="142"/>
      <c r="L804" s="142"/>
      <c r="M804" s="142"/>
      <c r="N804" s="142"/>
    </row>
    <row r="805" spans="1:14" x14ac:dyDescent="0.25">
      <c r="A805" s="142"/>
      <c r="B805" s="142"/>
      <c r="C805" s="142"/>
      <c r="D805" s="142"/>
      <c r="E805" s="142"/>
      <c r="F805" s="142"/>
      <c r="G805" s="142"/>
      <c r="H805" s="142"/>
      <c r="I805" s="142"/>
      <c r="J805" s="142"/>
      <c r="K805" s="142"/>
      <c r="L805" s="142"/>
      <c r="M805" s="142"/>
      <c r="N805" s="142"/>
    </row>
    <row r="806" spans="1:14" x14ac:dyDescent="0.25">
      <c r="A806" s="142"/>
      <c r="B806" s="142"/>
      <c r="C806" s="142"/>
      <c r="D806" s="142"/>
      <c r="E806" s="142"/>
      <c r="F806" s="142"/>
      <c r="G806" s="142"/>
      <c r="H806" s="142"/>
      <c r="I806" s="142"/>
      <c r="J806" s="142"/>
      <c r="K806" s="142"/>
      <c r="L806" s="142"/>
      <c r="M806" s="142"/>
      <c r="N806" s="142"/>
    </row>
    <row r="807" spans="1:14" x14ac:dyDescent="0.25">
      <c r="A807" s="142"/>
      <c r="B807" s="142"/>
      <c r="C807" s="142"/>
      <c r="D807" s="142"/>
      <c r="E807" s="142"/>
      <c r="F807" s="142"/>
      <c r="G807" s="142"/>
      <c r="H807" s="142"/>
      <c r="I807" s="142"/>
      <c r="J807" s="142"/>
      <c r="K807" s="142"/>
      <c r="L807" s="142"/>
      <c r="M807" s="142"/>
      <c r="N807" s="142"/>
    </row>
    <row r="808" spans="1:14" x14ac:dyDescent="0.25">
      <c r="A808" s="142"/>
      <c r="B808" s="142"/>
      <c r="C808" s="142"/>
      <c r="D808" s="142"/>
      <c r="E808" s="142"/>
      <c r="F808" s="142"/>
      <c r="G808" s="142"/>
      <c r="H808" s="142"/>
      <c r="I808" s="142"/>
      <c r="J808" s="142"/>
      <c r="K808" s="142"/>
      <c r="L808" s="142"/>
      <c r="M808" s="142"/>
      <c r="N808" s="142"/>
    </row>
    <row r="809" spans="1:14" x14ac:dyDescent="0.25">
      <c r="A809" s="142"/>
      <c r="B809" s="142"/>
      <c r="C809" s="142"/>
      <c r="D809" s="142"/>
      <c r="E809" s="142"/>
      <c r="F809" s="142"/>
      <c r="G809" s="142"/>
      <c r="H809" s="142"/>
      <c r="I809" s="142"/>
      <c r="J809" s="142"/>
      <c r="K809" s="142"/>
      <c r="L809" s="142"/>
      <c r="M809" s="142"/>
      <c r="N809" s="142"/>
    </row>
    <row r="810" spans="1:14" x14ac:dyDescent="0.25">
      <c r="A810" s="142"/>
      <c r="B810" s="142"/>
      <c r="C810" s="142"/>
      <c r="D810" s="142"/>
      <c r="E810" s="142"/>
      <c r="F810" s="142"/>
      <c r="G810" s="142"/>
      <c r="H810" s="142"/>
      <c r="I810" s="142"/>
      <c r="J810" s="142"/>
      <c r="K810" s="142"/>
      <c r="L810" s="142"/>
      <c r="M810" s="142"/>
      <c r="N810" s="142"/>
    </row>
    <row r="811" spans="1:14" x14ac:dyDescent="0.25">
      <c r="A811" s="142"/>
      <c r="B811" s="142"/>
      <c r="C811" s="142"/>
      <c r="D811" s="142"/>
      <c r="E811" s="142"/>
      <c r="F811" s="142"/>
      <c r="G811" s="142"/>
      <c r="H811" s="142"/>
      <c r="I811" s="142"/>
      <c r="J811" s="142"/>
      <c r="K811" s="142"/>
      <c r="L811" s="142"/>
      <c r="M811" s="142"/>
      <c r="N811" s="142"/>
    </row>
    <row r="812" spans="1:14" x14ac:dyDescent="0.25">
      <c r="A812" s="142"/>
      <c r="B812" s="142"/>
      <c r="C812" s="142"/>
      <c r="D812" s="142"/>
      <c r="E812" s="142"/>
      <c r="F812" s="142"/>
      <c r="G812" s="142"/>
      <c r="H812" s="142"/>
      <c r="I812" s="142"/>
      <c r="J812" s="142"/>
      <c r="K812" s="142"/>
      <c r="L812" s="142"/>
      <c r="M812" s="142"/>
      <c r="N812" s="142"/>
    </row>
    <row r="813" spans="1:14" x14ac:dyDescent="0.25">
      <c r="A813" s="142"/>
      <c r="B813" s="142"/>
      <c r="C813" s="142"/>
      <c r="D813" s="142"/>
      <c r="E813" s="142"/>
      <c r="F813" s="142"/>
      <c r="G813" s="142"/>
      <c r="H813" s="142"/>
      <c r="I813" s="142"/>
      <c r="J813" s="142"/>
      <c r="K813" s="142"/>
      <c r="L813" s="142"/>
      <c r="M813" s="142"/>
      <c r="N813" s="142"/>
    </row>
    <row r="814" spans="1:14" x14ac:dyDescent="0.25">
      <c r="A814" s="142"/>
      <c r="B814" s="142"/>
      <c r="C814" s="142"/>
      <c r="D814" s="142"/>
      <c r="E814" s="142"/>
      <c r="F814" s="142"/>
      <c r="G814" s="142"/>
      <c r="H814" s="142"/>
      <c r="I814" s="142"/>
      <c r="J814" s="142"/>
      <c r="K814" s="142"/>
      <c r="L814" s="142"/>
      <c r="M814" s="142"/>
      <c r="N814" s="142"/>
    </row>
    <row r="815" spans="1:14" x14ac:dyDescent="0.25">
      <c r="A815" s="142"/>
      <c r="B815" s="142"/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</row>
    <row r="816" spans="1:14" x14ac:dyDescent="0.25">
      <c r="A816" s="142"/>
      <c r="B816" s="142"/>
      <c r="C816" s="142"/>
      <c r="D816" s="142"/>
      <c r="E816" s="142"/>
      <c r="F816" s="142"/>
      <c r="G816" s="142"/>
      <c r="H816" s="142"/>
      <c r="I816" s="142"/>
      <c r="J816" s="142"/>
      <c r="K816" s="142"/>
      <c r="L816" s="142"/>
      <c r="M816" s="142"/>
      <c r="N816" s="142"/>
    </row>
    <row r="817" spans="1:14" x14ac:dyDescent="0.25">
      <c r="A817" s="142"/>
      <c r="B817" s="142"/>
      <c r="C817" s="142"/>
      <c r="D817" s="142"/>
      <c r="E817" s="142"/>
      <c r="F817" s="142"/>
      <c r="G817" s="142"/>
      <c r="H817" s="142"/>
      <c r="I817" s="142"/>
      <c r="J817" s="142"/>
      <c r="K817" s="142"/>
      <c r="L817" s="142"/>
      <c r="M817" s="142"/>
      <c r="N817" s="142"/>
    </row>
    <row r="818" spans="1:14" x14ac:dyDescent="0.25">
      <c r="A818" s="142"/>
      <c r="B818" s="142"/>
      <c r="C818" s="142"/>
      <c r="D818" s="142"/>
      <c r="E818" s="142"/>
      <c r="F818" s="142"/>
      <c r="G818" s="142"/>
      <c r="H818" s="142"/>
      <c r="I818" s="142"/>
      <c r="J818" s="142"/>
      <c r="K818" s="142"/>
      <c r="L818" s="142"/>
      <c r="M818" s="142"/>
      <c r="N818" s="142"/>
    </row>
    <row r="819" spans="1:14" x14ac:dyDescent="0.25">
      <c r="A819" s="142"/>
      <c r="B819" s="142"/>
      <c r="C819" s="142"/>
      <c r="D819" s="142"/>
      <c r="E819" s="142"/>
      <c r="F819" s="142"/>
      <c r="G819" s="142"/>
      <c r="H819" s="142"/>
      <c r="I819" s="142"/>
      <c r="J819" s="142"/>
      <c r="K819" s="142"/>
      <c r="L819" s="142"/>
      <c r="M819" s="142"/>
      <c r="N819" s="142"/>
    </row>
    <row r="820" spans="1:14" x14ac:dyDescent="0.25">
      <c r="A820" s="142"/>
      <c r="B820" s="142"/>
      <c r="C820" s="142"/>
      <c r="D820" s="142"/>
      <c r="E820" s="142"/>
      <c r="F820" s="142"/>
      <c r="G820" s="142"/>
      <c r="H820" s="142"/>
      <c r="I820" s="142"/>
      <c r="J820" s="142"/>
      <c r="K820" s="142"/>
      <c r="L820" s="142"/>
      <c r="M820" s="142"/>
      <c r="N820" s="142"/>
    </row>
    <row r="821" spans="1:14" x14ac:dyDescent="0.25">
      <c r="A821" s="142"/>
      <c r="B821" s="142"/>
      <c r="C821" s="142"/>
      <c r="D821" s="142"/>
      <c r="E821" s="142"/>
      <c r="F821" s="142"/>
      <c r="G821" s="142"/>
      <c r="H821" s="142"/>
      <c r="I821" s="142"/>
      <c r="J821" s="142"/>
      <c r="K821" s="142"/>
      <c r="L821" s="142"/>
      <c r="M821" s="142"/>
      <c r="N821" s="142"/>
    </row>
    <row r="822" spans="1:14" x14ac:dyDescent="0.25">
      <c r="A822" s="142"/>
      <c r="B822" s="142"/>
      <c r="C822" s="142"/>
      <c r="D822" s="142"/>
      <c r="E822" s="142"/>
      <c r="F822" s="142"/>
      <c r="G822" s="142"/>
      <c r="H822" s="142"/>
      <c r="I822" s="142"/>
      <c r="J822" s="142"/>
      <c r="K822" s="142"/>
      <c r="L822" s="142"/>
      <c r="M822" s="142"/>
      <c r="N822" s="142"/>
    </row>
    <row r="823" spans="1:14" x14ac:dyDescent="0.25">
      <c r="A823" s="142"/>
      <c r="B823" s="142"/>
      <c r="C823" s="142"/>
      <c r="D823" s="142"/>
      <c r="E823" s="142"/>
      <c r="F823" s="142"/>
      <c r="G823" s="142"/>
      <c r="H823" s="142"/>
      <c r="I823" s="142"/>
      <c r="J823" s="142"/>
      <c r="K823" s="142"/>
      <c r="L823" s="142"/>
      <c r="M823" s="142"/>
      <c r="N823" s="142"/>
    </row>
    <row r="824" spans="1:14" x14ac:dyDescent="0.25">
      <c r="A824" s="142"/>
      <c r="B824" s="142"/>
      <c r="C824" s="142"/>
      <c r="D824" s="142"/>
      <c r="E824" s="142"/>
      <c r="F824" s="142"/>
      <c r="G824" s="142"/>
      <c r="H824" s="142"/>
      <c r="I824" s="142"/>
      <c r="J824" s="142"/>
      <c r="K824" s="142"/>
      <c r="L824" s="142"/>
      <c r="M824" s="142"/>
      <c r="N824" s="142"/>
    </row>
    <row r="825" spans="1:14" x14ac:dyDescent="0.25">
      <c r="A825" s="142"/>
      <c r="B825" s="142"/>
      <c r="C825" s="142"/>
      <c r="D825" s="142"/>
      <c r="E825" s="142"/>
      <c r="F825" s="142"/>
      <c r="G825" s="142"/>
      <c r="H825" s="142"/>
      <c r="I825" s="142"/>
      <c r="J825" s="142"/>
      <c r="K825" s="142"/>
      <c r="L825" s="142"/>
      <c r="M825" s="142"/>
      <c r="N825" s="142"/>
    </row>
    <row r="826" spans="1:14" x14ac:dyDescent="0.25">
      <c r="A826" s="142"/>
      <c r="B826" s="142"/>
      <c r="C826" s="142"/>
      <c r="D826" s="142"/>
      <c r="E826" s="142"/>
      <c r="F826" s="142"/>
      <c r="G826" s="142"/>
      <c r="H826" s="142"/>
      <c r="I826" s="142"/>
      <c r="J826" s="142"/>
      <c r="K826" s="142"/>
      <c r="L826" s="142"/>
      <c r="M826" s="142"/>
      <c r="N826" s="142"/>
    </row>
    <row r="827" spans="1:14" x14ac:dyDescent="0.25">
      <c r="A827" s="142"/>
      <c r="B827" s="142"/>
      <c r="C827" s="142"/>
      <c r="D827" s="142"/>
      <c r="E827" s="142"/>
      <c r="F827" s="142"/>
      <c r="G827" s="142"/>
      <c r="H827" s="142"/>
      <c r="I827" s="142"/>
      <c r="J827" s="142"/>
      <c r="K827" s="142"/>
      <c r="L827" s="142"/>
      <c r="M827" s="142"/>
      <c r="N827" s="142"/>
    </row>
    <row r="828" spans="1:14" x14ac:dyDescent="0.25">
      <c r="A828" s="142"/>
      <c r="B828" s="142"/>
      <c r="C828" s="142"/>
      <c r="D828" s="142"/>
      <c r="E828" s="142"/>
      <c r="F828" s="142"/>
      <c r="G828" s="142"/>
      <c r="H828" s="142"/>
      <c r="I828" s="142"/>
      <c r="J828" s="142"/>
      <c r="K828" s="142"/>
      <c r="L828" s="142"/>
      <c r="M828" s="142"/>
      <c r="N828" s="142"/>
    </row>
    <row r="829" spans="1:14" x14ac:dyDescent="0.25">
      <c r="A829" s="142"/>
      <c r="B829" s="142"/>
      <c r="C829" s="142"/>
      <c r="D829" s="142"/>
      <c r="E829" s="142"/>
      <c r="F829" s="142"/>
      <c r="G829" s="142"/>
      <c r="H829" s="142"/>
      <c r="I829" s="142"/>
      <c r="J829" s="142"/>
      <c r="K829" s="142"/>
      <c r="L829" s="142"/>
      <c r="M829" s="142"/>
      <c r="N829" s="142"/>
    </row>
    <row r="830" spans="1:14" x14ac:dyDescent="0.25">
      <c r="A830" s="142"/>
      <c r="B830" s="142"/>
      <c r="C830" s="142"/>
      <c r="D830" s="142"/>
      <c r="E830" s="142"/>
      <c r="F830" s="142"/>
      <c r="G830" s="142"/>
      <c r="H830" s="142"/>
      <c r="I830" s="142"/>
      <c r="J830" s="142"/>
      <c r="K830" s="142"/>
      <c r="L830" s="142"/>
      <c r="M830" s="142"/>
      <c r="N830" s="142"/>
    </row>
    <row r="831" spans="1:14" x14ac:dyDescent="0.25">
      <c r="A831" s="142"/>
      <c r="B831" s="142"/>
      <c r="C831" s="142"/>
      <c r="D831" s="142"/>
      <c r="E831" s="142"/>
      <c r="F831" s="142"/>
      <c r="G831" s="142"/>
      <c r="H831" s="142"/>
      <c r="I831" s="142"/>
      <c r="J831" s="142"/>
      <c r="K831" s="142"/>
      <c r="L831" s="142"/>
      <c r="M831" s="142"/>
      <c r="N831" s="142"/>
    </row>
    <row r="832" spans="1:14" x14ac:dyDescent="0.25">
      <c r="A832" s="142"/>
      <c r="B832" s="142"/>
      <c r="C832" s="142"/>
      <c r="D832" s="142"/>
      <c r="E832" s="142"/>
      <c r="F832" s="142"/>
      <c r="G832" s="142"/>
      <c r="H832" s="142"/>
      <c r="I832" s="142"/>
      <c r="J832" s="142"/>
      <c r="K832" s="142"/>
      <c r="L832" s="142"/>
      <c r="M832" s="142"/>
      <c r="N832" s="142"/>
    </row>
    <row r="833" spans="1:14" x14ac:dyDescent="0.25">
      <c r="A833" s="142"/>
      <c r="B833" s="142"/>
      <c r="C833" s="142"/>
      <c r="D833" s="142"/>
      <c r="E833" s="142"/>
      <c r="F833" s="142"/>
      <c r="G833" s="142"/>
      <c r="H833" s="142"/>
      <c r="I833" s="142"/>
      <c r="J833" s="142"/>
      <c r="K833" s="142"/>
      <c r="L833" s="142"/>
      <c r="M833" s="142"/>
      <c r="N833" s="142"/>
    </row>
    <row r="834" spans="1:14" x14ac:dyDescent="0.25">
      <c r="A834" s="142"/>
      <c r="B834" s="142"/>
      <c r="C834" s="142"/>
      <c r="D834" s="142"/>
      <c r="E834" s="142"/>
      <c r="F834" s="142"/>
      <c r="G834" s="142"/>
      <c r="H834" s="142"/>
      <c r="I834" s="142"/>
      <c r="J834" s="142"/>
      <c r="K834" s="142"/>
      <c r="L834" s="142"/>
      <c r="M834" s="142"/>
      <c r="N834" s="142"/>
    </row>
    <row r="835" spans="1:14" x14ac:dyDescent="0.25">
      <c r="A835" s="142"/>
      <c r="B835" s="142"/>
      <c r="C835" s="142"/>
      <c r="D835" s="142"/>
      <c r="E835" s="142"/>
      <c r="F835" s="142"/>
      <c r="G835" s="142"/>
      <c r="H835" s="142"/>
      <c r="I835" s="142"/>
      <c r="J835" s="142"/>
      <c r="K835" s="142"/>
      <c r="L835" s="142"/>
      <c r="M835" s="142"/>
      <c r="N835" s="142"/>
    </row>
    <row r="836" spans="1:14" x14ac:dyDescent="0.25">
      <c r="A836" s="142"/>
      <c r="B836" s="142"/>
      <c r="C836" s="142"/>
      <c r="D836" s="142"/>
      <c r="E836" s="142"/>
      <c r="F836" s="142"/>
      <c r="G836" s="142"/>
      <c r="H836" s="142"/>
      <c r="I836" s="142"/>
      <c r="J836" s="142"/>
      <c r="K836" s="142"/>
      <c r="L836" s="142"/>
      <c r="M836" s="142"/>
      <c r="N836" s="142"/>
    </row>
    <row r="837" spans="1:14" x14ac:dyDescent="0.25">
      <c r="A837" s="142"/>
      <c r="B837" s="142"/>
      <c r="C837" s="142"/>
      <c r="D837" s="142"/>
      <c r="E837" s="142"/>
      <c r="F837" s="142"/>
      <c r="G837" s="142"/>
      <c r="H837" s="142"/>
      <c r="I837" s="142"/>
      <c r="J837" s="142"/>
      <c r="K837" s="142"/>
      <c r="L837" s="142"/>
      <c r="M837" s="142"/>
      <c r="N837" s="142"/>
    </row>
    <row r="838" spans="1:14" x14ac:dyDescent="0.25">
      <c r="A838" s="142"/>
      <c r="B838" s="142"/>
      <c r="C838" s="142"/>
      <c r="D838" s="142"/>
      <c r="E838" s="142"/>
      <c r="F838" s="142"/>
      <c r="G838" s="142"/>
      <c r="H838" s="142"/>
      <c r="I838" s="142"/>
      <c r="J838" s="142"/>
      <c r="K838" s="142"/>
      <c r="L838" s="142"/>
      <c r="M838" s="142"/>
      <c r="N838" s="142"/>
    </row>
    <row r="839" spans="1:14" x14ac:dyDescent="0.25">
      <c r="A839" s="142"/>
      <c r="B839" s="142"/>
      <c r="C839" s="142"/>
      <c r="D839" s="142"/>
      <c r="E839" s="142"/>
      <c r="F839" s="142"/>
      <c r="G839" s="142"/>
      <c r="H839" s="142"/>
      <c r="I839" s="142"/>
      <c r="J839" s="142"/>
      <c r="K839" s="142"/>
      <c r="L839" s="142"/>
      <c r="M839" s="142"/>
      <c r="N839" s="142"/>
    </row>
    <row r="840" spans="1:14" x14ac:dyDescent="0.25">
      <c r="A840" s="142"/>
      <c r="B840" s="142"/>
      <c r="C840" s="142"/>
      <c r="D840" s="142"/>
      <c r="E840" s="142"/>
      <c r="F840" s="142"/>
      <c r="G840" s="142"/>
      <c r="H840" s="142"/>
      <c r="I840" s="142"/>
      <c r="J840" s="142"/>
      <c r="K840" s="142"/>
      <c r="L840" s="142"/>
      <c r="M840" s="142"/>
      <c r="N840" s="142"/>
    </row>
    <row r="841" spans="1:14" x14ac:dyDescent="0.25">
      <c r="A841" s="142"/>
      <c r="B841" s="142"/>
      <c r="C841" s="142"/>
      <c r="D841" s="142"/>
      <c r="E841" s="142"/>
      <c r="F841" s="142"/>
      <c r="G841" s="142"/>
      <c r="H841" s="142"/>
      <c r="I841" s="142"/>
      <c r="J841" s="142"/>
      <c r="K841" s="142"/>
      <c r="L841" s="142"/>
      <c r="M841" s="142"/>
      <c r="N841" s="142"/>
    </row>
    <row r="842" spans="1:14" x14ac:dyDescent="0.25">
      <c r="A842" s="142"/>
      <c r="B842" s="142"/>
      <c r="C842" s="142"/>
      <c r="D842" s="142"/>
      <c r="E842" s="142"/>
      <c r="F842" s="142"/>
      <c r="G842" s="142"/>
      <c r="H842" s="142"/>
      <c r="I842" s="142"/>
      <c r="J842" s="142"/>
      <c r="K842" s="142"/>
      <c r="L842" s="142"/>
      <c r="M842" s="142"/>
      <c r="N842" s="142"/>
    </row>
    <row r="843" spans="1:14" x14ac:dyDescent="0.25">
      <c r="A843" s="142"/>
      <c r="B843" s="142"/>
      <c r="C843" s="142"/>
      <c r="D843" s="142"/>
      <c r="E843" s="142"/>
      <c r="F843" s="142"/>
      <c r="G843" s="142"/>
      <c r="H843" s="142"/>
      <c r="I843" s="142"/>
      <c r="J843" s="142"/>
      <c r="K843" s="142"/>
      <c r="L843" s="142"/>
      <c r="M843" s="142"/>
      <c r="N843" s="142"/>
    </row>
    <row r="844" spans="1:14" x14ac:dyDescent="0.25">
      <c r="A844" s="142"/>
      <c r="B844" s="142"/>
      <c r="C844" s="142"/>
      <c r="D844" s="142"/>
      <c r="E844" s="142"/>
      <c r="F844" s="142"/>
      <c r="G844" s="142"/>
      <c r="H844" s="142"/>
      <c r="I844" s="142"/>
      <c r="J844" s="142"/>
      <c r="K844" s="142"/>
      <c r="L844" s="142"/>
      <c r="M844" s="142"/>
      <c r="N844" s="142"/>
    </row>
    <row r="845" spans="1:14" x14ac:dyDescent="0.25">
      <c r="A845" s="142"/>
      <c r="B845" s="142"/>
      <c r="C845" s="142"/>
      <c r="D845" s="142"/>
      <c r="E845" s="142"/>
      <c r="F845" s="142"/>
      <c r="G845" s="142"/>
      <c r="H845" s="142"/>
      <c r="I845" s="142"/>
      <c r="J845" s="142"/>
      <c r="K845" s="142"/>
      <c r="L845" s="142"/>
      <c r="M845" s="142"/>
      <c r="N845" s="142"/>
    </row>
    <row r="846" spans="1:14" x14ac:dyDescent="0.25">
      <c r="A846" s="142"/>
      <c r="B846" s="142"/>
      <c r="C846" s="142"/>
      <c r="D846" s="142"/>
      <c r="E846" s="142"/>
      <c r="F846" s="142"/>
      <c r="G846" s="142"/>
      <c r="H846" s="142"/>
      <c r="I846" s="142"/>
      <c r="J846" s="142"/>
      <c r="K846" s="142"/>
      <c r="L846" s="142"/>
      <c r="M846" s="142"/>
      <c r="N846" s="142"/>
    </row>
    <row r="847" spans="1:14" x14ac:dyDescent="0.25">
      <c r="A847" s="142"/>
      <c r="B847" s="142"/>
      <c r="C847" s="142"/>
      <c r="D847" s="142"/>
      <c r="E847" s="142"/>
      <c r="F847" s="142"/>
      <c r="G847" s="142"/>
      <c r="H847" s="142"/>
      <c r="I847" s="142"/>
      <c r="J847" s="142"/>
      <c r="K847" s="142"/>
      <c r="L847" s="142"/>
      <c r="M847" s="142"/>
      <c r="N847" s="142"/>
    </row>
    <row r="848" spans="1:14" x14ac:dyDescent="0.25">
      <c r="A848" s="142"/>
      <c r="B848" s="142"/>
      <c r="C848" s="142"/>
      <c r="D848" s="142"/>
      <c r="E848" s="142"/>
      <c r="F848" s="142"/>
      <c r="G848" s="142"/>
      <c r="H848" s="142"/>
      <c r="I848" s="142"/>
      <c r="J848" s="142"/>
      <c r="K848" s="142"/>
      <c r="L848" s="142"/>
      <c r="M848" s="142"/>
      <c r="N848" s="142"/>
    </row>
    <row r="849" spans="1:14" x14ac:dyDescent="0.25">
      <c r="A849" s="142"/>
      <c r="B849" s="142"/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</row>
    <row r="850" spans="1:14" x14ac:dyDescent="0.25">
      <c r="A850" s="142"/>
      <c r="B850" s="142"/>
      <c r="C850" s="142"/>
      <c r="D850" s="142"/>
      <c r="E850" s="142"/>
      <c r="F850" s="142"/>
      <c r="G850" s="142"/>
      <c r="H850" s="142"/>
      <c r="I850" s="142"/>
      <c r="J850" s="142"/>
      <c r="K850" s="142"/>
      <c r="L850" s="142"/>
      <c r="M850" s="142"/>
      <c r="N850" s="142"/>
    </row>
    <row r="851" spans="1:14" x14ac:dyDescent="0.25">
      <c r="A851" s="142"/>
      <c r="B851" s="142"/>
      <c r="C851" s="142"/>
      <c r="D851" s="142"/>
      <c r="E851" s="142"/>
      <c r="F851" s="142"/>
      <c r="G851" s="142"/>
      <c r="H851" s="142"/>
      <c r="I851" s="142"/>
      <c r="J851" s="142"/>
      <c r="K851" s="142"/>
      <c r="L851" s="142"/>
      <c r="M851" s="142"/>
      <c r="N851" s="142"/>
    </row>
    <row r="852" spans="1:14" x14ac:dyDescent="0.25">
      <c r="A852" s="142"/>
      <c r="B852" s="142"/>
      <c r="C852" s="142"/>
      <c r="D852" s="142"/>
      <c r="E852" s="142"/>
      <c r="F852" s="142"/>
      <c r="G852" s="142"/>
      <c r="H852" s="142"/>
      <c r="I852" s="142"/>
      <c r="J852" s="142"/>
      <c r="K852" s="142"/>
      <c r="L852" s="142"/>
      <c r="M852" s="142"/>
      <c r="N852" s="142"/>
    </row>
    <row r="853" spans="1:14" x14ac:dyDescent="0.25">
      <c r="A853" s="142"/>
      <c r="B853" s="142"/>
      <c r="C853" s="142"/>
      <c r="D853" s="142"/>
      <c r="E853" s="142"/>
      <c r="F853" s="142"/>
      <c r="G853" s="142"/>
      <c r="H853" s="142"/>
      <c r="I853" s="142"/>
      <c r="J853" s="142"/>
      <c r="K853" s="142"/>
      <c r="L853" s="142"/>
      <c r="M853" s="142"/>
      <c r="N853" s="142"/>
    </row>
    <row r="854" spans="1:14" x14ac:dyDescent="0.25">
      <c r="A854" s="142"/>
      <c r="B854" s="142"/>
      <c r="C854" s="142"/>
      <c r="D854" s="142"/>
      <c r="E854" s="142"/>
      <c r="F854" s="142"/>
      <c r="G854" s="142"/>
      <c r="H854" s="142"/>
      <c r="I854" s="142"/>
      <c r="J854" s="142"/>
      <c r="K854" s="142"/>
      <c r="L854" s="142"/>
      <c r="M854" s="142"/>
      <c r="N854" s="142"/>
    </row>
    <row r="855" spans="1:14" x14ac:dyDescent="0.25">
      <c r="A855" s="142"/>
      <c r="B855" s="142"/>
      <c r="C855" s="142"/>
      <c r="D855" s="142"/>
      <c r="E855" s="142"/>
      <c r="F855" s="142"/>
      <c r="G855" s="142"/>
      <c r="H855" s="142"/>
      <c r="I855" s="142"/>
      <c r="J855" s="142"/>
      <c r="K855" s="142"/>
      <c r="L855" s="142"/>
      <c r="M855" s="142"/>
      <c r="N855" s="142"/>
    </row>
    <row r="856" spans="1:14" x14ac:dyDescent="0.25">
      <c r="A856" s="142"/>
      <c r="B856" s="142"/>
      <c r="C856" s="142"/>
      <c r="D856" s="142"/>
      <c r="E856" s="142"/>
      <c r="F856" s="142"/>
      <c r="G856" s="142"/>
      <c r="H856" s="142"/>
      <c r="I856" s="142"/>
      <c r="J856" s="142"/>
      <c r="K856" s="142"/>
      <c r="L856" s="142"/>
      <c r="M856" s="142"/>
      <c r="N856" s="142"/>
    </row>
    <row r="857" spans="1:14" x14ac:dyDescent="0.25">
      <c r="A857" s="142"/>
      <c r="B857" s="142"/>
      <c r="C857" s="142"/>
      <c r="D857" s="142"/>
      <c r="E857" s="142"/>
      <c r="F857" s="142"/>
      <c r="G857" s="142"/>
      <c r="H857" s="142"/>
      <c r="I857" s="142"/>
      <c r="J857" s="142"/>
      <c r="K857" s="142"/>
      <c r="L857" s="142"/>
      <c r="M857" s="142"/>
      <c r="N857" s="142"/>
    </row>
    <row r="858" spans="1:14" x14ac:dyDescent="0.25">
      <c r="A858" s="142"/>
      <c r="B858" s="142"/>
      <c r="C858" s="142"/>
      <c r="D858" s="142"/>
      <c r="E858" s="142"/>
      <c r="F858" s="142"/>
      <c r="G858" s="142"/>
      <c r="H858" s="142"/>
      <c r="I858" s="142"/>
      <c r="J858" s="142"/>
      <c r="K858" s="142"/>
      <c r="L858" s="142"/>
      <c r="M858" s="142"/>
      <c r="N858" s="142"/>
    </row>
    <row r="859" spans="1:14" x14ac:dyDescent="0.25">
      <c r="A859" s="142"/>
      <c r="B859" s="142"/>
      <c r="C859" s="142"/>
      <c r="D859" s="142"/>
      <c r="E859" s="142"/>
      <c r="F859" s="142"/>
      <c r="G859" s="142"/>
      <c r="H859" s="142"/>
      <c r="I859" s="142"/>
      <c r="J859" s="142"/>
      <c r="K859" s="142"/>
      <c r="L859" s="142"/>
      <c r="M859" s="142"/>
      <c r="N859" s="142"/>
    </row>
    <row r="860" spans="1:14" x14ac:dyDescent="0.25">
      <c r="A860" s="142"/>
      <c r="B860" s="142"/>
      <c r="C860" s="142"/>
      <c r="D860" s="142"/>
      <c r="E860" s="142"/>
      <c r="F860" s="142"/>
      <c r="G860" s="142"/>
      <c r="H860" s="142"/>
      <c r="I860" s="142"/>
      <c r="J860" s="142"/>
      <c r="K860" s="142"/>
      <c r="L860" s="142"/>
      <c r="M860" s="142"/>
      <c r="N860" s="142"/>
    </row>
    <row r="861" spans="1:14" x14ac:dyDescent="0.25">
      <c r="A861" s="142"/>
      <c r="B861" s="142"/>
      <c r="C861" s="142"/>
      <c r="D861" s="142"/>
      <c r="E861" s="142"/>
      <c r="F861" s="142"/>
      <c r="G861" s="142"/>
      <c r="H861" s="142"/>
      <c r="I861" s="142"/>
      <c r="J861" s="142"/>
      <c r="K861" s="142"/>
      <c r="L861" s="142"/>
      <c r="M861" s="142"/>
      <c r="N861" s="142"/>
    </row>
    <row r="862" spans="1:14" x14ac:dyDescent="0.25">
      <c r="A862" s="142"/>
      <c r="B862" s="142"/>
      <c r="C862" s="142"/>
      <c r="D862" s="142"/>
      <c r="E862" s="142"/>
      <c r="F862" s="142"/>
      <c r="G862" s="142"/>
      <c r="H862" s="142"/>
      <c r="I862" s="142"/>
      <c r="J862" s="142"/>
      <c r="K862" s="142"/>
      <c r="L862" s="142"/>
      <c r="M862" s="142"/>
      <c r="N862" s="142"/>
    </row>
    <row r="863" spans="1:14" x14ac:dyDescent="0.25">
      <c r="A863" s="142"/>
      <c r="B863" s="142"/>
      <c r="C863" s="142"/>
      <c r="D863" s="142"/>
      <c r="E863" s="142"/>
      <c r="F863" s="142"/>
      <c r="G863" s="142"/>
      <c r="H863" s="142"/>
      <c r="I863" s="142"/>
      <c r="J863" s="142"/>
      <c r="K863" s="142"/>
      <c r="L863" s="142"/>
      <c r="M863" s="142"/>
      <c r="N863" s="142"/>
    </row>
    <row r="864" spans="1:14" x14ac:dyDescent="0.25">
      <c r="A864" s="142"/>
      <c r="B864" s="142"/>
      <c r="C864" s="142"/>
      <c r="D864" s="142"/>
      <c r="E864" s="142"/>
      <c r="F864" s="142"/>
      <c r="G864" s="142"/>
      <c r="H864" s="142"/>
      <c r="I864" s="142"/>
      <c r="J864" s="142"/>
      <c r="K864" s="142"/>
      <c r="L864" s="142"/>
      <c r="M864" s="142"/>
      <c r="N864" s="142"/>
    </row>
    <row r="865" spans="1:14" x14ac:dyDescent="0.25">
      <c r="A865" s="142"/>
      <c r="B865" s="142"/>
      <c r="C865" s="142"/>
      <c r="D865" s="142"/>
      <c r="E865" s="142"/>
      <c r="F865" s="142"/>
      <c r="G865" s="142"/>
      <c r="H865" s="142"/>
      <c r="I865" s="142"/>
      <c r="J865" s="142"/>
      <c r="K865" s="142"/>
      <c r="L865" s="142"/>
      <c r="M865" s="142"/>
      <c r="N865" s="142"/>
    </row>
    <row r="866" spans="1:14" x14ac:dyDescent="0.25">
      <c r="A866" s="142"/>
      <c r="B866" s="142"/>
      <c r="C866" s="142"/>
      <c r="D866" s="142"/>
      <c r="E866" s="142"/>
      <c r="F866" s="142"/>
      <c r="G866" s="142"/>
      <c r="H866" s="142"/>
      <c r="I866" s="142"/>
      <c r="J866" s="142"/>
      <c r="K866" s="142"/>
      <c r="L866" s="142"/>
      <c r="M866" s="142"/>
      <c r="N866" s="142"/>
    </row>
    <row r="867" spans="1:14" x14ac:dyDescent="0.25">
      <c r="A867" s="142"/>
      <c r="B867" s="142"/>
      <c r="C867" s="142"/>
      <c r="D867" s="142"/>
      <c r="E867" s="142"/>
      <c r="F867" s="142"/>
      <c r="G867" s="142"/>
      <c r="H867" s="142"/>
      <c r="I867" s="142"/>
      <c r="J867" s="142"/>
      <c r="K867" s="142"/>
      <c r="L867" s="142"/>
      <c r="M867" s="142"/>
      <c r="N867" s="142"/>
    </row>
    <row r="868" spans="1:14" x14ac:dyDescent="0.25">
      <c r="A868" s="142"/>
      <c r="B868" s="142"/>
      <c r="C868" s="142"/>
      <c r="D868" s="142"/>
      <c r="E868" s="142"/>
      <c r="F868" s="142"/>
      <c r="G868" s="142"/>
      <c r="H868" s="142"/>
      <c r="I868" s="142"/>
      <c r="J868" s="142"/>
      <c r="K868" s="142"/>
      <c r="L868" s="142"/>
      <c r="M868" s="142"/>
      <c r="N868" s="142"/>
    </row>
    <row r="869" spans="1:14" x14ac:dyDescent="0.25">
      <c r="A869" s="142"/>
      <c r="B869" s="142"/>
      <c r="C869" s="142"/>
      <c r="D869" s="142"/>
      <c r="E869" s="142"/>
      <c r="F869" s="142"/>
      <c r="G869" s="142"/>
      <c r="H869" s="142"/>
      <c r="I869" s="142"/>
      <c r="J869" s="142"/>
      <c r="K869" s="142"/>
      <c r="L869" s="142"/>
      <c r="M869" s="142"/>
      <c r="N869" s="142"/>
    </row>
    <row r="870" spans="1:14" x14ac:dyDescent="0.25">
      <c r="A870" s="142"/>
      <c r="B870" s="142"/>
      <c r="C870" s="142"/>
      <c r="D870" s="142"/>
      <c r="E870" s="142"/>
      <c r="F870" s="142"/>
      <c r="G870" s="142"/>
      <c r="H870" s="142"/>
      <c r="I870" s="142"/>
      <c r="J870" s="142"/>
      <c r="K870" s="142"/>
      <c r="L870" s="142"/>
      <c r="M870" s="142"/>
      <c r="N870" s="142"/>
    </row>
    <row r="871" spans="1:14" x14ac:dyDescent="0.25">
      <c r="A871" s="142"/>
      <c r="B871" s="142"/>
      <c r="C871" s="142"/>
      <c r="D871" s="142"/>
      <c r="E871" s="142"/>
      <c r="F871" s="142"/>
      <c r="G871" s="142"/>
      <c r="H871" s="142"/>
      <c r="I871" s="142"/>
      <c r="J871" s="142"/>
      <c r="K871" s="142"/>
      <c r="L871" s="142"/>
      <c r="M871" s="142"/>
      <c r="N871" s="142"/>
    </row>
    <row r="872" spans="1:14" x14ac:dyDescent="0.25">
      <c r="A872" s="142"/>
      <c r="B872" s="142"/>
      <c r="C872" s="142"/>
      <c r="D872" s="142"/>
      <c r="E872" s="142"/>
      <c r="F872" s="142"/>
      <c r="G872" s="142"/>
      <c r="H872" s="142"/>
      <c r="I872" s="142"/>
      <c r="J872" s="142"/>
      <c r="K872" s="142"/>
      <c r="L872" s="142"/>
      <c r="M872" s="142"/>
      <c r="N872" s="142"/>
    </row>
    <row r="873" spans="1:14" x14ac:dyDescent="0.25">
      <c r="A873" s="142"/>
      <c r="B873" s="142"/>
      <c r="C873" s="142"/>
      <c r="D873" s="142"/>
      <c r="E873" s="142"/>
      <c r="F873" s="142"/>
      <c r="G873" s="142"/>
      <c r="H873" s="142"/>
      <c r="I873" s="142"/>
      <c r="J873" s="142"/>
      <c r="K873" s="142"/>
      <c r="L873" s="142"/>
      <c r="M873" s="142"/>
      <c r="N873" s="142"/>
    </row>
    <row r="874" spans="1:14" x14ac:dyDescent="0.25">
      <c r="A874" s="142"/>
      <c r="B874" s="142"/>
      <c r="C874" s="142"/>
      <c r="D874" s="142"/>
      <c r="E874" s="142"/>
      <c r="F874" s="142"/>
      <c r="G874" s="142"/>
      <c r="H874" s="142"/>
      <c r="I874" s="142"/>
      <c r="J874" s="142"/>
      <c r="K874" s="142"/>
      <c r="L874" s="142"/>
      <c r="M874" s="142"/>
      <c r="N874" s="142"/>
    </row>
    <row r="875" spans="1:14" x14ac:dyDescent="0.25">
      <c r="A875" s="142"/>
      <c r="B875" s="142"/>
      <c r="C875" s="142"/>
      <c r="D875" s="142"/>
      <c r="E875" s="142"/>
      <c r="F875" s="142"/>
      <c r="G875" s="142"/>
      <c r="H875" s="142"/>
      <c r="I875" s="142"/>
      <c r="J875" s="142"/>
      <c r="K875" s="142"/>
      <c r="L875" s="142"/>
      <c r="M875" s="142"/>
      <c r="N875" s="142"/>
    </row>
    <row r="876" spans="1:14" x14ac:dyDescent="0.25">
      <c r="A876" s="142"/>
      <c r="B876" s="142"/>
      <c r="C876" s="142"/>
      <c r="D876" s="142"/>
      <c r="E876" s="142"/>
      <c r="F876" s="142"/>
      <c r="G876" s="142"/>
      <c r="H876" s="142"/>
      <c r="I876" s="142"/>
      <c r="J876" s="142"/>
      <c r="K876" s="142"/>
      <c r="L876" s="142"/>
      <c r="M876" s="142"/>
      <c r="N876" s="142"/>
    </row>
    <row r="877" spans="1:14" x14ac:dyDescent="0.25">
      <c r="A877" s="142"/>
      <c r="B877" s="142"/>
      <c r="C877" s="142"/>
      <c r="D877" s="142"/>
      <c r="E877" s="142"/>
      <c r="F877" s="142"/>
      <c r="G877" s="142"/>
      <c r="H877" s="142"/>
      <c r="I877" s="142"/>
      <c r="J877" s="142"/>
      <c r="K877" s="142"/>
      <c r="L877" s="142"/>
      <c r="M877" s="142"/>
      <c r="N877" s="142"/>
    </row>
    <row r="878" spans="1:14" x14ac:dyDescent="0.25">
      <c r="A878" s="142"/>
      <c r="B878" s="142"/>
      <c r="C878" s="142"/>
      <c r="D878" s="142"/>
      <c r="E878" s="142"/>
      <c r="F878" s="142"/>
      <c r="G878" s="142"/>
      <c r="H878" s="142"/>
      <c r="I878" s="142"/>
      <c r="J878" s="142"/>
      <c r="K878" s="142"/>
      <c r="L878" s="142"/>
      <c r="M878" s="142"/>
      <c r="N878" s="142"/>
    </row>
    <row r="879" spans="1:14" x14ac:dyDescent="0.25">
      <c r="A879" s="142"/>
      <c r="B879" s="142"/>
      <c r="C879" s="142"/>
      <c r="D879" s="142"/>
      <c r="E879" s="142"/>
      <c r="F879" s="142"/>
      <c r="G879" s="142"/>
      <c r="H879" s="142"/>
      <c r="I879" s="142"/>
      <c r="J879" s="142"/>
      <c r="K879" s="142"/>
      <c r="L879" s="142"/>
      <c r="M879" s="142"/>
      <c r="N879" s="142"/>
    </row>
    <row r="880" spans="1:14" x14ac:dyDescent="0.25">
      <c r="A880" s="142"/>
      <c r="B880" s="142"/>
      <c r="C880" s="142"/>
      <c r="D880" s="142"/>
      <c r="E880" s="142"/>
      <c r="F880" s="142"/>
      <c r="G880" s="142"/>
      <c r="H880" s="142"/>
      <c r="I880" s="142"/>
      <c r="J880" s="142"/>
      <c r="K880" s="142"/>
      <c r="L880" s="142"/>
      <c r="M880" s="142"/>
      <c r="N880" s="142"/>
    </row>
    <row r="881" spans="1:14" x14ac:dyDescent="0.25">
      <c r="A881" s="142"/>
      <c r="B881" s="142"/>
      <c r="C881" s="142"/>
      <c r="D881" s="142"/>
      <c r="E881" s="142"/>
      <c r="F881" s="142"/>
      <c r="G881" s="142"/>
      <c r="H881" s="142"/>
      <c r="I881" s="142"/>
      <c r="J881" s="142"/>
      <c r="K881" s="142"/>
      <c r="L881" s="142"/>
      <c r="M881" s="142"/>
      <c r="N881" s="142"/>
    </row>
    <row r="882" spans="1:14" x14ac:dyDescent="0.25">
      <c r="A882" s="142"/>
      <c r="B882" s="142"/>
      <c r="C882" s="142"/>
      <c r="D882" s="142"/>
      <c r="E882" s="142"/>
      <c r="F882" s="142"/>
      <c r="G882" s="142"/>
      <c r="H882" s="142"/>
      <c r="I882" s="142"/>
      <c r="J882" s="142"/>
      <c r="K882" s="142"/>
      <c r="L882" s="142"/>
      <c r="M882" s="142"/>
      <c r="N882" s="142"/>
    </row>
    <row r="883" spans="1:14" x14ac:dyDescent="0.25">
      <c r="A883" s="142"/>
      <c r="B883" s="142"/>
      <c r="C883" s="142"/>
      <c r="D883" s="142"/>
      <c r="E883" s="142"/>
      <c r="F883" s="142"/>
      <c r="G883" s="142"/>
      <c r="H883" s="142"/>
      <c r="I883" s="142"/>
      <c r="J883" s="142"/>
      <c r="K883" s="142"/>
      <c r="L883" s="142"/>
      <c r="M883" s="142"/>
      <c r="N883" s="142"/>
    </row>
    <row r="884" spans="1:14" x14ac:dyDescent="0.25">
      <c r="A884" s="142"/>
      <c r="B884" s="142"/>
      <c r="C884" s="142"/>
      <c r="D884" s="142"/>
      <c r="E884" s="142"/>
      <c r="F884" s="142"/>
      <c r="G884" s="142"/>
      <c r="H884" s="142"/>
      <c r="I884" s="142"/>
      <c r="J884" s="142"/>
      <c r="K884" s="142"/>
      <c r="L884" s="142"/>
      <c r="M884" s="142"/>
      <c r="N884" s="142"/>
    </row>
    <row r="885" spans="1:14" x14ac:dyDescent="0.25">
      <c r="A885" s="142"/>
      <c r="B885" s="142"/>
      <c r="C885" s="142"/>
      <c r="D885" s="142"/>
      <c r="E885" s="142"/>
      <c r="F885" s="142"/>
      <c r="G885" s="142"/>
      <c r="H885" s="142"/>
      <c r="I885" s="142"/>
      <c r="J885" s="142"/>
      <c r="K885" s="142"/>
      <c r="L885" s="142"/>
      <c r="M885" s="142"/>
      <c r="N885" s="142"/>
    </row>
    <row r="886" spans="1:14" x14ac:dyDescent="0.25">
      <c r="A886" s="142"/>
      <c r="B886" s="142"/>
      <c r="C886" s="142"/>
      <c r="D886" s="142"/>
      <c r="E886" s="142"/>
      <c r="F886" s="142"/>
      <c r="G886" s="142"/>
      <c r="H886" s="142"/>
      <c r="I886" s="142"/>
      <c r="J886" s="142"/>
      <c r="K886" s="142"/>
      <c r="L886" s="142"/>
      <c r="M886" s="142"/>
      <c r="N886" s="142"/>
    </row>
    <row r="887" spans="1:14" x14ac:dyDescent="0.25">
      <c r="A887" s="142"/>
      <c r="B887" s="142"/>
      <c r="C887" s="142"/>
      <c r="D887" s="142"/>
      <c r="E887" s="142"/>
      <c r="F887" s="142"/>
      <c r="G887" s="142"/>
      <c r="H887" s="142"/>
      <c r="I887" s="142"/>
      <c r="J887" s="142"/>
      <c r="K887" s="142"/>
      <c r="L887" s="142"/>
      <c r="M887" s="142"/>
      <c r="N887" s="142"/>
    </row>
    <row r="888" spans="1:14" x14ac:dyDescent="0.25">
      <c r="A888" s="142"/>
      <c r="B888" s="142"/>
      <c r="C888" s="142"/>
      <c r="D888" s="142"/>
      <c r="E888" s="142"/>
      <c r="F888" s="142"/>
      <c r="G888" s="142"/>
      <c r="H888" s="142"/>
      <c r="I888" s="142"/>
      <c r="J888" s="142"/>
      <c r="K888" s="142"/>
      <c r="L888" s="142"/>
      <c r="M888" s="142"/>
      <c r="N888" s="142"/>
    </row>
    <row r="889" spans="1:14" x14ac:dyDescent="0.25">
      <c r="A889" s="142"/>
      <c r="B889" s="142"/>
      <c r="C889" s="142"/>
      <c r="D889" s="142"/>
      <c r="E889" s="142"/>
      <c r="F889" s="142"/>
      <c r="G889" s="142"/>
      <c r="H889" s="142"/>
      <c r="I889" s="142"/>
      <c r="J889" s="142"/>
      <c r="K889" s="142"/>
      <c r="L889" s="142"/>
      <c r="M889" s="142"/>
      <c r="N889" s="142"/>
    </row>
    <row r="890" spans="1:14" x14ac:dyDescent="0.25">
      <c r="A890" s="142"/>
      <c r="B890" s="142"/>
      <c r="C890" s="142"/>
      <c r="D890" s="142"/>
      <c r="E890" s="142"/>
      <c r="F890" s="142"/>
      <c r="G890" s="142"/>
      <c r="H890" s="142"/>
      <c r="I890" s="142"/>
      <c r="J890" s="142"/>
      <c r="K890" s="142"/>
      <c r="L890" s="142"/>
      <c r="M890" s="142"/>
      <c r="N890" s="142"/>
    </row>
    <row r="891" spans="1:14" x14ac:dyDescent="0.25">
      <c r="A891" s="142"/>
      <c r="B891" s="142"/>
      <c r="C891" s="142"/>
      <c r="D891" s="142"/>
      <c r="E891" s="142"/>
      <c r="F891" s="142"/>
      <c r="G891" s="142"/>
      <c r="H891" s="142"/>
      <c r="I891" s="142"/>
      <c r="J891" s="142"/>
      <c r="K891" s="142"/>
      <c r="L891" s="142"/>
      <c r="M891" s="142"/>
      <c r="N891" s="142"/>
    </row>
    <row r="892" spans="1:14" x14ac:dyDescent="0.25">
      <c r="A892" s="142"/>
      <c r="B892" s="142"/>
      <c r="C892" s="142"/>
      <c r="D892" s="142"/>
      <c r="E892" s="142"/>
      <c r="F892" s="142"/>
      <c r="G892" s="142"/>
      <c r="H892" s="142"/>
      <c r="I892" s="142"/>
      <c r="J892" s="142"/>
      <c r="K892" s="142"/>
      <c r="L892" s="142"/>
      <c r="M892" s="142"/>
      <c r="N892" s="142"/>
    </row>
    <row r="893" spans="1:14" x14ac:dyDescent="0.25">
      <c r="A893" s="142"/>
      <c r="B893" s="142"/>
      <c r="C893" s="142"/>
      <c r="D893" s="142"/>
      <c r="E893" s="142"/>
      <c r="F893" s="142"/>
      <c r="G893" s="142"/>
      <c r="H893" s="142"/>
      <c r="I893" s="142"/>
      <c r="J893" s="142"/>
      <c r="K893" s="142"/>
      <c r="L893" s="142"/>
      <c r="M893" s="142"/>
      <c r="N893" s="142"/>
    </row>
    <row r="894" spans="1:14" x14ac:dyDescent="0.25">
      <c r="A894" s="142"/>
      <c r="B894" s="142"/>
      <c r="C894" s="142"/>
      <c r="D894" s="142"/>
      <c r="E894" s="142"/>
      <c r="F894" s="142"/>
      <c r="G894" s="142"/>
      <c r="H894" s="142"/>
      <c r="I894" s="142"/>
      <c r="J894" s="142"/>
      <c r="K894" s="142"/>
      <c r="L894" s="142"/>
      <c r="M894" s="142"/>
      <c r="N894" s="142"/>
    </row>
    <row r="895" spans="1:14" x14ac:dyDescent="0.25">
      <c r="A895" s="142"/>
      <c r="B895" s="142"/>
      <c r="C895" s="142"/>
      <c r="D895" s="142"/>
      <c r="E895" s="142"/>
      <c r="F895" s="142"/>
      <c r="G895" s="142"/>
      <c r="H895" s="142"/>
      <c r="I895" s="142"/>
      <c r="J895" s="142"/>
      <c r="K895" s="142"/>
      <c r="L895" s="142"/>
      <c r="M895" s="142"/>
      <c r="N895" s="142"/>
    </row>
    <row r="896" spans="1:14" x14ac:dyDescent="0.25">
      <c r="A896" s="142"/>
      <c r="B896" s="142"/>
      <c r="C896" s="142"/>
      <c r="D896" s="142"/>
      <c r="E896" s="142"/>
      <c r="F896" s="142"/>
      <c r="G896" s="142"/>
      <c r="H896" s="142"/>
      <c r="I896" s="142"/>
      <c r="J896" s="142"/>
      <c r="K896" s="142"/>
      <c r="L896" s="142"/>
      <c r="M896" s="142"/>
      <c r="N896" s="142"/>
    </row>
    <row r="897" spans="1:14" x14ac:dyDescent="0.25">
      <c r="A897" s="142"/>
      <c r="B897" s="142"/>
      <c r="C897" s="142"/>
      <c r="D897" s="142"/>
      <c r="E897" s="142"/>
      <c r="F897" s="142"/>
      <c r="G897" s="142"/>
      <c r="H897" s="142"/>
      <c r="I897" s="142"/>
      <c r="J897" s="142"/>
      <c r="K897" s="142"/>
      <c r="L897" s="142"/>
      <c r="M897" s="142"/>
      <c r="N897" s="142"/>
    </row>
    <row r="898" spans="1:14" x14ac:dyDescent="0.25">
      <c r="A898" s="142"/>
      <c r="B898" s="142"/>
      <c r="C898" s="142"/>
      <c r="D898" s="142"/>
      <c r="E898" s="142"/>
      <c r="F898" s="142"/>
      <c r="G898" s="142"/>
      <c r="H898" s="142"/>
      <c r="I898" s="142"/>
      <c r="J898" s="142"/>
      <c r="K898" s="142"/>
      <c r="L898" s="142"/>
      <c r="M898" s="142"/>
      <c r="N898" s="142"/>
    </row>
    <row r="899" spans="1:14" x14ac:dyDescent="0.25">
      <c r="A899" s="142"/>
      <c r="B899" s="142"/>
      <c r="C899" s="142"/>
      <c r="D899" s="142"/>
      <c r="E899" s="142"/>
      <c r="F899" s="142"/>
      <c r="G899" s="142"/>
      <c r="H899" s="142"/>
      <c r="I899" s="142"/>
      <c r="J899" s="142"/>
      <c r="K899" s="142"/>
      <c r="L899" s="142"/>
      <c r="M899" s="142"/>
      <c r="N899" s="142"/>
    </row>
    <row r="900" spans="1:14" x14ac:dyDescent="0.25">
      <c r="A900" s="142"/>
      <c r="B900" s="142"/>
      <c r="C900" s="142"/>
      <c r="D900" s="142"/>
      <c r="E900" s="142"/>
      <c r="F900" s="142"/>
      <c r="G900" s="142"/>
      <c r="H900" s="142"/>
      <c r="I900" s="142"/>
      <c r="J900" s="142"/>
      <c r="K900" s="142"/>
      <c r="L900" s="142"/>
      <c r="M900" s="142"/>
      <c r="N900" s="142"/>
    </row>
    <row r="901" spans="1:14" x14ac:dyDescent="0.25">
      <c r="A901" s="142"/>
      <c r="B901" s="142"/>
      <c r="C901" s="142"/>
      <c r="D901" s="142"/>
      <c r="E901" s="142"/>
      <c r="F901" s="142"/>
      <c r="G901" s="142"/>
      <c r="H901" s="142"/>
      <c r="I901" s="142"/>
      <c r="J901" s="142"/>
      <c r="K901" s="142"/>
      <c r="L901" s="142"/>
      <c r="M901" s="142"/>
      <c r="N901" s="142"/>
    </row>
    <row r="902" spans="1:14" x14ac:dyDescent="0.25">
      <c r="A902" s="142"/>
      <c r="B902" s="142"/>
      <c r="C902" s="142"/>
      <c r="D902" s="142"/>
      <c r="E902" s="142"/>
      <c r="F902" s="142"/>
      <c r="G902" s="142"/>
      <c r="H902" s="142"/>
      <c r="I902" s="142"/>
      <c r="J902" s="142"/>
      <c r="K902" s="142"/>
      <c r="L902" s="142"/>
      <c r="M902" s="142"/>
      <c r="N902" s="142"/>
    </row>
    <row r="903" spans="1:14" x14ac:dyDescent="0.25">
      <c r="A903" s="142"/>
      <c r="B903" s="142"/>
      <c r="C903" s="142"/>
      <c r="D903" s="142"/>
      <c r="E903" s="142"/>
      <c r="F903" s="142"/>
      <c r="G903" s="142"/>
      <c r="H903" s="142"/>
      <c r="I903" s="142"/>
      <c r="J903" s="142"/>
      <c r="K903" s="142"/>
      <c r="L903" s="142"/>
      <c r="M903" s="142"/>
      <c r="N903" s="142"/>
    </row>
    <row r="904" spans="1:14" x14ac:dyDescent="0.25">
      <c r="A904" s="142"/>
      <c r="B904" s="142"/>
      <c r="C904" s="142"/>
      <c r="D904" s="142"/>
      <c r="E904" s="142"/>
      <c r="F904" s="142"/>
      <c r="G904" s="142"/>
      <c r="H904" s="142"/>
      <c r="I904" s="142"/>
      <c r="J904" s="142"/>
      <c r="K904" s="142"/>
      <c r="L904" s="142"/>
      <c r="M904" s="142"/>
      <c r="N904" s="142"/>
    </row>
    <row r="905" spans="1:14" x14ac:dyDescent="0.25">
      <c r="A905" s="142"/>
      <c r="B905" s="142"/>
      <c r="C905" s="142"/>
      <c r="D905" s="142"/>
      <c r="E905" s="142"/>
      <c r="F905" s="142"/>
      <c r="G905" s="142"/>
      <c r="H905" s="142"/>
      <c r="I905" s="142"/>
      <c r="J905" s="142"/>
      <c r="K905" s="142"/>
      <c r="L905" s="142"/>
      <c r="M905" s="142"/>
      <c r="N905" s="142"/>
    </row>
    <row r="906" spans="1:14" x14ac:dyDescent="0.25">
      <c r="A906" s="142"/>
      <c r="B906" s="142"/>
      <c r="C906" s="142"/>
      <c r="D906" s="142"/>
      <c r="E906" s="142"/>
      <c r="F906" s="142"/>
      <c r="G906" s="142"/>
      <c r="H906" s="142"/>
      <c r="I906" s="142"/>
      <c r="J906" s="142"/>
      <c r="K906" s="142"/>
      <c r="L906" s="142"/>
      <c r="M906" s="142"/>
      <c r="N906" s="142"/>
    </row>
    <row r="907" spans="1:14" x14ac:dyDescent="0.25">
      <c r="A907" s="142"/>
      <c r="B907" s="142"/>
      <c r="C907" s="142"/>
      <c r="D907" s="142"/>
      <c r="E907" s="142"/>
      <c r="F907" s="142"/>
      <c r="G907" s="142"/>
      <c r="H907" s="142"/>
      <c r="I907" s="142"/>
      <c r="J907" s="142"/>
      <c r="K907" s="142"/>
      <c r="L907" s="142"/>
      <c r="M907" s="142"/>
      <c r="N907" s="142"/>
    </row>
    <row r="908" spans="1:14" x14ac:dyDescent="0.25">
      <c r="A908" s="142"/>
      <c r="B908" s="142"/>
      <c r="C908" s="142"/>
      <c r="D908" s="142"/>
      <c r="E908" s="142"/>
      <c r="F908" s="142"/>
      <c r="G908" s="142"/>
      <c r="H908" s="142"/>
      <c r="I908" s="142"/>
      <c r="J908" s="142"/>
      <c r="K908" s="142"/>
      <c r="L908" s="142"/>
      <c r="M908" s="142"/>
      <c r="N908" s="142"/>
    </row>
    <row r="909" spans="1:14" x14ac:dyDescent="0.25">
      <c r="A909" s="142"/>
      <c r="B909" s="142"/>
      <c r="C909" s="142"/>
      <c r="D909" s="142"/>
      <c r="E909" s="142"/>
      <c r="F909" s="142"/>
      <c r="G909" s="142"/>
      <c r="H909" s="142"/>
      <c r="I909" s="142"/>
      <c r="J909" s="142"/>
      <c r="K909" s="142"/>
      <c r="L909" s="142"/>
      <c r="M909" s="142"/>
      <c r="N909" s="142"/>
    </row>
    <row r="910" spans="1:14" x14ac:dyDescent="0.25">
      <c r="A910" s="142"/>
      <c r="B910" s="142"/>
      <c r="C910" s="142"/>
      <c r="D910" s="142"/>
      <c r="E910" s="142"/>
      <c r="F910" s="142"/>
      <c r="G910" s="142"/>
      <c r="H910" s="142"/>
      <c r="I910" s="142"/>
      <c r="J910" s="142"/>
      <c r="K910" s="142"/>
      <c r="L910" s="142"/>
      <c r="M910" s="142"/>
      <c r="N910" s="142"/>
    </row>
    <row r="911" spans="1:14" x14ac:dyDescent="0.25">
      <c r="A911" s="142"/>
      <c r="B911" s="142"/>
      <c r="C911" s="142"/>
      <c r="D911" s="142"/>
      <c r="E911" s="142"/>
      <c r="F911" s="142"/>
      <c r="G911" s="142"/>
      <c r="H911" s="142"/>
      <c r="I911" s="142"/>
      <c r="J911" s="142"/>
      <c r="K911" s="142"/>
      <c r="L911" s="142"/>
      <c r="M911" s="142"/>
      <c r="N911" s="142"/>
    </row>
    <row r="912" spans="1:14" x14ac:dyDescent="0.25">
      <c r="A912" s="142"/>
      <c r="B912" s="142"/>
      <c r="C912" s="142"/>
      <c r="D912" s="142"/>
      <c r="E912" s="142"/>
      <c r="F912" s="142"/>
      <c r="G912" s="142"/>
      <c r="H912" s="142"/>
      <c r="I912" s="142"/>
      <c r="J912" s="142"/>
      <c r="K912" s="142"/>
      <c r="L912" s="142"/>
      <c r="M912" s="142"/>
      <c r="N912" s="142"/>
    </row>
    <row r="913" spans="1:14" x14ac:dyDescent="0.25">
      <c r="A913" s="142"/>
      <c r="B913" s="142"/>
      <c r="C913" s="142"/>
      <c r="D913" s="142"/>
      <c r="E913" s="142"/>
      <c r="F913" s="142"/>
      <c r="G913" s="142"/>
      <c r="H913" s="142"/>
      <c r="I913" s="142"/>
      <c r="J913" s="142"/>
      <c r="K913" s="142"/>
      <c r="L913" s="142"/>
      <c r="M913" s="142"/>
      <c r="N913" s="142"/>
    </row>
    <row r="914" spans="1:14" x14ac:dyDescent="0.25">
      <c r="A914" s="142"/>
      <c r="B914" s="142"/>
      <c r="C914" s="142"/>
      <c r="D914" s="142"/>
      <c r="E914" s="142"/>
      <c r="F914" s="142"/>
      <c r="G914" s="142"/>
      <c r="H914" s="142"/>
      <c r="I914" s="142"/>
      <c r="J914" s="142"/>
      <c r="K914" s="142"/>
      <c r="L914" s="142"/>
      <c r="M914" s="142"/>
      <c r="N914" s="142"/>
    </row>
    <row r="915" spans="1:14" x14ac:dyDescent="0.25">
      <c r="A915" s="142"/>
      <c r="B915" s="142"/>
      <c r="C915" s="142"/>
      <c r="D915" s="142"/>
      <c r="E915" s="142"/>
      <c r="F915" s="142"/>
      <c r="G915" s="142"/>
      <c r="H915" s="142"/>
      <c r="I915" s="142"/>
      <c r="J915" s="142"/>
      <c r="K915" s="142"/>
      <c r="L915" s="142"/>
      <c r="M915" s="142"/>
      <c r="N915" s="142"/>
    </row>
    <row r="916" spans="1:14" x14ac:dyDescent="0.25">
      <c r="A916" s="142"/>
      <c r="B916" s="142"/>
      <c r="C916" s="142"/>
      <c r="D916" s="142"/>
      <c r="E916" s="142"/>
      <c r="F916" s="142"/>
      <c r="G916" s="142"/>
      <c r="H916" s="142"/>
      <c r="I916" s="142"/>
      <c r="J916" s="142"/>
      <c r="K916" s="142"/>
      <c r="L916" s="142"/>
      <c r="M916" s="142"/>
      <c r="N916" s="142"/>
    </row>
    <row r="917" spans="1:14" x14ac:dyDescent="0.25">
      <c r="A917" s="142"/>
      <c r="B917" s="142"/>
      <c r="C917" s="142"/>
      <c r="D917" s="142"/>
      <c r="E917" s="142"/>
      <c r="F917" s="142"/>
      <c r="G917" s="142"/>
      <c r="H917" s="142"/>
      <c r="I917" s="142"/>
      <c r="J917" s="142"/>
      <c r="K917" s="142"/>
      <c r="L917" s="142"/>
      <c r="M917" s="142"/>
      <c r="N917" s="142"/>
    </row>
    <row r="918" spans="1:14" x14ac:dyDescent="0.25">
      <c r="A918" s="142"/>
      <c r="B918" s="142"/>
      <c r="C918" s="142"/>
      <c r="D918" s="142"/>
      <c r="E918" s="142"/>
      <c r="F918" s="142"/>
      <c r="G918" s="142"/>
      <c r="H918" s="142"/>
      <c r="I918" s="142"/>
      <c r="J918" s="142"/>
      <c r="K918" s="142"/>
      <c r="L918" s="142"/>
      <c r="M918" s="142"/>
      <c r="N918" s="142"/>
    </row>
    <row r="919" spans="1:14" x14ac:dyDescent="0.25">
      <c r="A919" s="142"/>
      <c r="B919" s="142"/>
      <c r="C919" s="142"/>
      <c r="D919" s="142"/>
      <c r="E919" s="142"/>
      <c r="F919" s="142"/>
      <c r="G919" s="142"/>
      <c r="H919" s="142"/>
      <c r="I919" s="142"/>
      <c r="J919" s="142"/>
      <c r="K919" s="142"/>
      <c r="L919" s="142"/>
      <c r="M919" s="142"/>
      <c r="N919" s="142"/>
    </row>
    <row r="920" spans="1:14" x14ac:dyDescent="0.25">
      <c r="A920" s="142"/>
      <c r="B920" s="142"/>
      <c r="C920" s="142"/>
      <c r="D920" s="142"/>
      <c r="E920" s="142"/>
      <c r="F920" s="142"/>
      <c r="G920" s="142"/>
      <c r="H920" s="142"/>
      <c r="I920" s="142"/>
      <c r="J920" s="142"/>
      <c r="K920" s="142"/>
      <c r="L920" s="142"/>
      <c r="M920" s="142"/>
      <c r="N920" s="142"/>
    </row>
    <row r="921" spans="1:14" x14ac:dyDescent="0.25">
      <c r="A921" s="142"/>
      <c r="B921" s="142"/>
      <c r="C921" s="142"/>
      <c r="D921" s="142"/>
      <c r="E921" s="142"/>
      <c r="F921" s="142"/>
      <c r="G921" s="142"/>
      <c r="H921" s="142"/>
      <c r="I921" s="142"/>
      <c r="J921" s="142"/>
      <c r="K921" s="142"/>
      <c r="L921" s="142"/>
      <c r="M921" s="142"/>
      <c r="N921" s="142"/>
    </row>
    <row r="922" spans="1:14" x14ac:dyDescent="0.25">
      <c r="A922" s="142"/>
      <c r="B922" s="142"/>
      <c r="C922" s="142"/>
      <c r="D922" s="142"/>
      <c r="E922" s="142"/>
      <c r="F922" s="142"/>
      <c r="G922" s="142"/>
      <c r="H922" s="142"/>
      <c r="I922" s="142"/>
      <c r="J922" s="142"/>
      <c r="K922" s="142"/>
      <c r="L922" s="142"/>
      <c r="M922" s="142"/>
      <c r="N922" s="142"/>
    </row>
    <row r="923" spans="1:14" x14ac:dyDescent="0.25">
      <c r="A923" s="142"/>
      <c r="B923" s="142"/>
      <c r="C923" s="142"/>
      <c r="D923" s="142"/>
      <c r="E923" s="142"/>
      <c r="F923" s="142"/>
      <c r="G923" s="142"/>
      <c r="H923" s="142"/>
      <c r="I923" s="142"/>
      <c r="J923" s="142"/>
      <c r="K923" s="142"/>
      <c r="L923" s="142"/>
      <c r="M923" s="142"/>
      <c r="N923" s="142"/>
    </row>
    <row r="924" spans="1:14" x14ac:dyDescent="0.25">
      <c r="A924" s="142"/>
      <c r="B924" s="142"/>
      <c r="C924" s="142"/>
      <c r="D924" s="142"/>
      <c r="E924" s="142"/>
      <c r="F924" s="142"/>
      <c r="G924" s="142"/>
      <c r="H924" s="142"/>
      <c r="I924" s="142"/>
      <c r="J924" s="142"/>
      <c r="K924" s="142"/>
      <c r="L924" s="142"/>
      <c r="M924" s="142"/>
      <c r="N924" s="142"/>
    </row>
    <row r="925" spans="1:14" x14ac:dyDescent="0.25">
      <c r="A925" s="142"/>
      <c r="B925" s="142"/>
      <c r="C925" s="142"/>
      <c r="D925" s="142"/>
      <c r="E925" s="142"/>
      <c r="F925" s="142"/>
      <c r="G925" s="142"/>
      <c r="H925" s="142"/>
      <c r="I925" s="142"/>
      <c r="J925" s="142"/>
      <c r="K925" s="142"/>
      <c r="L925" s="142"/>
      <c r="M925" s="142"/>
      <c r="N925" s="142"/>
    </row>
    <row r="926" spans="1:14" x14ac:dyDescent="0.25">
      <c r="A926" s="142"/>
      <c r="B926" s="142"/>
      <c r="C926" s="142"/>
      <c r="D926" s="142"/>
      <c r="E926" s="142"/>
      <c r="F926" s="142"/>
      <c r="G926" s="142"/>
      <c r="H926" s="142"/>
      <c r="I926" s="142"/>
      <c r="J926" s="142"/>
      <c r="K926" s="142"/>
      <c r="L926" s="142"/>
      <c r="M926" s="142"/>
      <c r="N926" s="142"/>
    </row>
    <row r="927" spans="1:14" x14ac:dyDescent="0.25">
      <c r="A927" s="142"/>
      <c r="B927" s="142"/>
      <c r="C927" s="142"/>
      <c r="D927" s="142"/>
      <c r="E927" s="142"/>
      <c r="F927" s="142"/>
      <c r="G927" s="142"/>
      <c r="H927" s="142"/>
      <c r="I927" s="142"/>
      <c r="J927" s="142"/>
      <c r="K927" s="142"/>
      <c r="L927" s="142"/>
      <c r="M927" s="142"/>
      <c r="N927" s="142"/>
    </row>
    <row r="928" spans="1:14" x14ac:dyDescent="0.25">
      <c r="A928" s="142"/>
      <c r="B928" s="142"/>
      <c r="C928" s="142"/>
      <c r="D928" s="142"/>
      <c r="E928" s="142"/>
      <c r="F928" s="142"/>
      <c r="G928" s="142"/>
      <c r="H928" s="142"/>
      <c r="I928" s="142"/>
      <c r="J928" s="142"/>
      <c r="K928" s="142"/>
      <c r="L928" s="142"/>
      <c r="M928" s="142"/>
      <c r="N928" s="142"/>
    </row>
    <row r="929" spans="1:14" x14ac:dyDescent="0.25">
      <c r="A929" s="142"/>
      <c r="B929" s="142"/>
      <c r="C929" s="142"/>
      <c r="D929" s="142"/>
      <c r="E929" s="142"/>
      <c r="F929" s="142"/>
      <c r="G929" s="142"/>
      <c r="H929" s="142"/>
      <c r="I929" s="142"/>
      <c r="J929" s="142"/>
      <c r="K929" s="142"/>
      <c r="L929" s="142"/>
      <c r="M929" s="142"/>
      <c r="N929" s="142"/>
    </row>
    <row r="930" spans="1:14" x14ac:dyDescent="0.25">
      <c r="A930" s="142"/>
      <c r="B930" s="142"/>
      <c r="C930" s="142"/>
      <c r="D930" s="142"/>
      <c r="E930" s="142"/>
      <c r="F930" s="142"/>
      <c r="G930" s="142"/>
      <c r="H930" s="142"/>
      <c r="I930" s="142"/>
      <c r="J930" s="142"/>
      <c r="K930" s="142"/>
      <c r="L930" s="142"/>
      <c r="M930" s="142"/>
      <c r="N930" s="142"/>
    </row>
    <row r="931" spans="1:14" x14ac:dyDescent="0.25">
      <c r="A931" s="142"/>
      <c r="B931" s="142"/>
      <c r="C931" s="142"/>
      <c r="D931" s="142"/>
      <c r="E931" s="142"/>
      <c r="F931" s="142"/>
      <c r="G931" s="142"/>
      <c r="H931" s="142"/>
      <c r="I931" s="142"/>
      <c r="J931" s="142"/>
      <c r="K931" s="142"/>
      <c r="L931" s="142"/>
      <c r="M931" s="142"/>
      <c r="N931" s="142"/>
    </row>
    <row r="932" spans="1:14" x14ac:dyDescent="0.25">
      <c r="A932" s="142"/>
      <c r="B932" s="142"/>
      <c r="C932" s="142"/>
      <c r="D932" s="142"/>
      <c r="E932" s="142"/>
      <c r="F932" s="142"/>
      <c r="G932" s="142"/>
      <c r="H932" s="142"/>
      <c r="I932" s="142"/>
      <c r="J932" s="142"/>
      <c r="K932" s="142"/>
      <c r="L932" s="142"/>
      <c r="M932" s="142"/>
      <c r="N932" s="142"/>
    </row>
    <row r="933" spans="1:14" x14ac:dyDescent="0.25">
      <c r="A933" s="142"/>
      <c r="B933" s="142"/>
      <c r="C933" s="142"/>
      <c r="D933" s="142"/>
      <c r="E933" s="142"/>
      <c r="F933" s="142"/>
      <c r="G933" s="142"/>
      <c r="H933" s="142"/>
      <c r="I933" s="142"/>
      <c r="J933" s="142"/>
      <c r="K933" s="142"/>
      <c r="L933" s="142"/>
      <c r="M933" s="142"/>
      <c r="N933" s="142"/>
    </row>
    <row r="934" spans="1:14" x14ac:dyDescent="0.25">
      <c r="A934" s="142"/>
      <c r="B934" s="142"/>
      <c r="C934" s="142"/>
      <c r="D934" s="142"/>
      <c r="E934" s="142"/>
      <c r="F934" s="142"/>
      <c r="G934" s="142"/>
      <c r="H934" s="142"/>
      <c r="I934" s="142"/>
      <c r="J934" s="142"/>
      <c r="K934" s="142"/>
      <c r="L934" s="142"/>
      <c r="M934" s="142"/>
      <c r="N934" s="142"/>
    </row>
    <row r="935" spans="1:14" x14ac:dyDescent="0.25">
      <c r="A935" s="142"/>
      <c r="B935" s="142"/>
      <c r="C935" s="142"/>
      <c r="D935" s="142"/>
      <c r="E935" s="142"/>
      <c r="F935" s="142"/>
      <c r="G935" s="142"/>
      <c r="H935" s="142"/>
      <c r="I935" s="142"/>
      <c r="J935" s="142"/>
      <c r="K935" s="142"/>
      <c r="L935" s="142"/>
      <c r="M935" s="142"/>
      <c r="N935" s="142"/>
    </row>
    <row r="936" spans="1:14" x14ac:dyDescent="0.25">
      <c r="A936" s="142"/>
      <c r="B936" s="142"/>
      <c r="C936" s="142"/>
      <c r="D936" s="142"/>
      <c r="E936" s="142"/>
      <c r="F936" s="142"/>
      <c r="G936" s="142"/>
      <c r="H936" s="142"/>
      <c r="I936" s="142"/>
      <c r="J936" s="142"/>
      <c r="K936" s="142"/>
      <c r="L936" s="142"/>
      <c r="M936" s="142"/>
      <c r="N936" s="142"/>
    </row>
    <row r="937" spans="1:14" x14ac:dyDescent="0.25">
      <c r="A937" s="142"/>
      <c r="B937" s="142"/>
      <c r="C937" s="142"/>
      <c r="D937" s="142"/>
      <c r="E937" s="142"/>
      <c r="F937" s="142"/>
      <c r="G937" s="142"/>
      <c r="H937" s="142"/>
      <c r="I937" s="142"/>
      <c r="J937" s="142"/>
      <c r="K937" s="142"/>
      <c r="L937" s="142"/>
      <c r="M937" s="142"/>
      <c r="N937" s="142"/>
    </row>
    <row r="938" spans="1:14" x14ac:dyDescent="0.25">
      <c r="A938" s="142"/>
      <c r="B938" s="142"/>
      <c r="C938" s="142"/>
      <c r="D938" s="142"/>
      <c r="E938" s="142"/>
      <c r="F938" s="142"/>
      <c r="G938" s="142"/>
      <c r="H938" s="142"/>
      <c r="I938" s="142"/>
      <c r="J938" s="142"/>
      <c r="K938" s="142"/>
      <c r="L938" s="142"/>
      <c r="M938" s="142"/>
      <c r="N938" s="142"/>
    </row>
    <row r="939" spans="1:14" x14ac:dyDescent="0.25">
      <c r="A939" s="142"/>
      <c r="B939" s="142"/>
      <c r="C939" s="142"/>
      <c r="D939" s="142"/>
      <c r="E939" s="142"/>
      <c r="F939" s="142"/>
      <c r="G939" s="142"/>
      <c r="H939" s="142"/>
      <c r="I939" s="142"/>
      <c r="J939" s="142"/>
      <c r="K939" s="142"/>
      <c r="L939" s="142"/>
      <c r="M939" s="142"/>
      <c r="N939" s="142"/>
    </row>
    <row r="940" spans="1:14" x14ac:dyDescent="0.25">
      <c r="A940" s="142"/>
      <c r="B940" s="142"/>
      <c r="C940" s="142"/>
      <c r="D940" s="142"/>
      <c r="E940" s="142"/>
      <c r="F940" s="142"/>
      <c r="G940" s="142"/>
      <c r="H940" s="142"/>
      <c r="I940" s="142"/>
      <c r="J940" s="142"/>
      <c r="K940" s="142"/>
      <c r="L940" s="142"/>
      <c r="M940" s="142"/>
      <c r="N940" s="142"/>
    </row>
    <row r="941" spans="1:14" x14ac:dyDescent="0.25">
      <c r="A941" s="142"/>
      <c r="B941" s="142"/>
      <c r="C941" s="142"/>
      <c r="D941" s="142"/>
      <c r="E941" s="142"/>
      <c r="F941" s="142"/>
      <c r="G941" s="142"/>
      <c r="H941" s="142"/>
      <c r="I941" s="142"/>
      <c r="J941" s="142"/>
      <c r="K941" s="142"/>
      <c r="L941" s="142"/>
      <c r="M941" s="142"/>
      <c r="N941" s="142"/>
    </row>
    <row r="942" spans="1:14" x14ac:dyDescent="0.25">
      <c r="A942" s="142"/>
      <c r="B942" s="142"/>
      <c r="C942" s="142"/>
      <c r="D942" s="142"/>
      <c r="E942" s="142"/>
      <c r="F942" s="142"/>
      <c r="G942" s="142"/>
      <c r="H942" s="142"/>
      <c r="I942" s="142"/>
      <c r="J942" s="142"/>
      <c r="K942" s="142"/>
      <c r="L942" s="142"/>
      <c r="M942" s="142"/>
      <c r="N942" s="142"/>
    </row>
    <row r="943" spans="1:14" x14ac:dyDescent="0.25">
      <c r="A943" s="142"/>
      <c r="B943" s="142"/>
      <c r="C943" s="142"/>
      <c r="D943" s="142"/>
      <c r="E943" s="142"/>
      <c r="F943" s="142"/>
      <c r="G943" s="142"/>
      <c r="H943" s="142"/>
      <c r="I943" s="142"/>
      <c r="J943" s="142"/>
      <c r="K943" s="142"/>
      <c r="L943" s="142"/>
      <c r="M943" s="142"/>
      <c r="N943" s="142"/>
    </row>
    <row r="944" spans="1:14" x14ac:dyDescent="0.25">
      <c r="A944" s="142"/>
      <c r="B944" s="142"/>
      <c r="C944" s="142"/>
      <c r="D944" s="142"/>
      <c r="E944" s="142"/>
      <c r="F944" s="142"/>
      <c r="G944" s="142"/>
      <c r="H944" s="142"/>
      <c r="I944" s="142"/>
      <c r="J944" s="142"/>
      <c r="K944" s="142"/>
      <c r="L944" s="142"/>
      <c r="M944" s="142"/>
      <c r="N944" s="142"/>
    </row>
    <row r="945" spans="1:14" x14ac:dyDescent="0.25">
      <c r="A945" s="142"/>
      <c r="B945" s="142"/>
      <c r="C945" s="142"/>
      <c r="D945" s="142"/>
      <c r="E945" s="142"/>
      <c r="F945" s="142"/>
      <c r="G945" s="142"/>
      <c r="H945" s="142"/>
      <c r="I945" s="142"/>
      <c r="J945" s="142"/>
      <c r="K945" s="142"/>
      <c r="L945" s="142"/>
      <c r="M945" s="142"/>
      <c r="N945" s="142"/>
    </row>
    <row r="946" spans="1:14" x14ac:dyDescent="0.25">
      <c r="A946" s="142"/>
      <c r="B946" s="142"/>
      <c r="C946" s="142"/>
      <c r="D946" s="142"/>
      <c r="E946" s="142"/>
      <c r="F946" s="142"/>
      <c r="G946" s="142"/>
      <c r="H946" s="142"/>
      <c r="I946" s="142"/>
      <c r="J946" s="142"/>
      <c r="K946" s="142"/>
      <c r="L946" s="142"/>
      <c r="M946" s="142"/>
      <c r="N946" s="142"/>
    </row>
    <row r="947" spans="1:14" x14ac:dyDescent="0.25">
      <c r="A947" s="142"/>
      <c r="B947" s="142"/>
      <c r="C947" s="142"/>
      <c r="D947" s="142"/>
      <c r="E947" s="142"/>
      <c r="F947" s="142"/>
      <c r="G947" s="142"/>
      <c r="H947" s="142"/>
      <c r="I947" s="142"/>
      <c r="J947" s="142"/>
      <c r="K947" s="142"/>
      <c r="L947" s="142"/>
      <c r="M947" s="142"/>
      <c r="N947" s="142"/>
    </row>
    <row r="948" spans="1:14" x14ac:dyDescent="0.25">
      <c r="A948" s="142"/>
      <c r="B948" s="142"/>
      <c r="C948" s="142"/>
      <c r="D948" s="142"/>
      <c r="E948" s="142"/>
      <c r="F948" s="142"/>
      <c r="G948" s="142"/>
      <c r="H948" s="142"/>
      <c r="I948" s="142"/>
      <c r="J948" s="142"/>
      <c r="K948" s="142"/>
      <c r="L948" s="142"/>
      <c r="M948" s="142"/>
      <c r="N948" s="142"/>
    </row>
    <row r="949" spans="1:14" x14ac:dyDescent="0.25">
      <c r="A949" s="142"/>
      <c r="B949" s="142"/>
      <c r="C949" s="142"/>
      <c r="D949" s="142"/>
      <c r="E949" s="142"/>
      <c r="F949" s="142"/>
      <c r="G949" s="142"/>
      <c r="H949" s="142"/>
      <c r="I949" s="142"/>
      <c r="J949" s="142"/>
      <c r="K949" s="142"/>
      <c r="L949" s="142"/>
      <c r="M949" s="142"/>
      <c r="N949" s="142"/>
    </row>
    <row r="950" spans="1:14" x14ac:dyDescent="0.25">
      <c r="A950" s="142"/>
      <c r="B950" s="142"/>
      <c r="C950" s="142"/>
      <c r="D950" s="142"/>
      <c r="E950" s="142"/>
      <c r="F950" s="142"/>
      <c r="G950" s="142"/>
      <c r="H950" s="142"/>
      <c r="I950" s="142"/>
      <c r="J950" s="142"/>
      <c r="K950" s="142"/>
      <c r="L950" s="142"/>
      <c r="M950" s="142"/>
      <c r="N950" s="142"/>
    </row>
    <row r="951" spans="1:14" x14ac:dyDescent="0.25">
      <c r="A951" s="142"/>
      <c r="B951" s="142"/>
      <c r="C951" s="142"/>
      <c r="D951" s="142"/>
      <c r="E951" s="142"/>
      <c r="F951" s="142"/>
      <c r="G951" s="142"/>
      <c r="H951" s="142"/>
      <c r="I951" s="142"/>
      <c r="J951" s="142"/>
      <c r="K951" s="142"/>
      <c r="L951" s="142"/>
      <c r="M951" s="142"/>
      <c r="N951" s="142"/>
    </row>
    <row r="952" spans="1:14" x14ac:dyDescent="0.25">
      <c r="A952" s="142"/>
      <c r="B952" s="142"/>
      <c r="C952" s="142"/>
      <c r="D952" s="142"/>
      <c r="E952" s="142"/>
      <c r="F952" s="142"/>
      <c r="G952" s="142"/>
      <c r="H952" s="142"/>
      <c r="I952" s="142"/>
      <c r="J952" s="142"/>
      <c r="K952" s="142"/>
      <c r="L952" s="142"/>
      <c r="M952" s="142"/>
      <c r="N952" s="142"/>
    </row>
    <row r="953" spans="1:14" x14ac:dyDescent="0.25">
      <c r="A953" s="142"/>
      <c r="B953" s="142"/>
      <c r="C953" s="142"/>
      <c r="D953" s="142"/>
      <c r="E953" s="142"/>
      <c r="F953" s="142"/>
      <c r="G953" s="142"/>
      <c r="H953" s="142"/>
      <c r="I953" s="142"/>
      <c r="J953" s="142"/>
      <c r="K953" s="142"/>
      <c r="L953" s="142"/>
      <c r="M953" s="142"/>
      <c r="N953" s="142"/>
    </row>
    <row r="954" spans="1:14" x14ac:dyDescent="0.25">
      <c r="A954" s="142"/>
      <c r="B954" s="142"/>
      <c r="C954" s="142"/>
      <c r="D954" s="142"/>
      <c r="E954" s="142"/>
      <c r="F954" s="142"/>
      <c r="G954" s="142"/>
      <c r="H954" s="142"/>
      <c r="I954" s="142"/>
      <c r="J954" s="142"/>
      <c r="K954" s="142"/>
      <c r="L954" s="142"/>
      <c r="M954" s="142"/>
      <c r="N954" s="142"/>
    </row>
    <row r="955" spans="1:14" x14ac:dyDescent="0.25">
      <c r="A955" s="142"/>
      <c r="B955" s="142"/>
      <c r="C955" s="142"/>
      <c r="D955" s="142"/>
      <c r="E955" s="142"/>
      <c r="F955" s="142"/>
      <c r="G955" s="142"/>
      <c r="H955" s="142"/>
      <c r="I955" s="142"/>
      <c r="J955" s="142"/>
      <c r="K955" s="142"/>
      <c r="L955" s="142"/>
      <c r="M955" s="142"/>
      <c r="N955" s="142"/>
    </row>
    <row r="956" spans="1:14" x14ac:dyDescent="0.25">
      <c r="A956" s="142"/>
      <c r="B956" s="142"/>
      <c r="C956" s="142"/>
      <c r="D956" s="142"/>
      <c r="E956" s="142"/>
      <c r="F956" s="142"/>
      <c r="G956" s="142"/>
      <c r="H956" s="142"/>
      <c r="I956" s="142"/>
      <c r="J956" s="142"/>
      <c r="K956" s="142"/>
      <c r="L956" s="142"/>
      <c r="M956" s="142"/>
      <c r="N956" s="142"/>
    </row>
    <row r="957" spans="1:14" x14ac:dyDescent="0.25">
      <c r="A957" s="142"/>
      <c r="B957" s="142"/>
      <c r="C957" s="142"/>
      <c r="D957" s="142"/>
      <c r="E957" s="142"/>
      <c r="F957" s="142"/>
      <c r="G957" s="142"/>
      <c r="H957" s="142"/>
      <c r="I957" s="142"/>
      <c r="J957" s="142"/>
      <c r="K957" s="142"/>
      <c r="L957" s="142"/>
      <c r="M957" s="142"/>
      <c r="N957" s="142"/>
    </row>
    <row r="958" spans="1:14" x14ac:dyDescent="0.25">
      <c r="A958" s="142"/>
      <c r="B958" s="142"/>
      <c r="C958" s="142"/>
      <c r="D958" s="142"/>
      <c r="E958" s="142"/>
      <c r="F958" s="142"/>
      <c r="G958" s="142"/>
      <c r="H958" s="142"/>
      <c r="I958" s="142"/>
      <c r="J958" s="142"/>
      <c r="K958" s="142"/>
      <c r="L958" s="142"/>
      <c r="M958" s="142"/>
      <c r="N958" s="142"/>
    </row>
    <row r="959" spans="1:14" x14ac:dyDescent="0.25">
      <c r="A959" s="142"/>
      <c r="B959" s="142"/>
      <c r="C959" s="142"/>
      <c r="D959" s="142"/>
      <c r="E959" s="142"/>
      <c r="F959" s="142"/>
      <c r="G959" s="142"/>
      <c r="H959" s="142"/>
      <c r="I959" s="142"/>
      <c r="J959" s="142"/>
      <c r="K959" s="142"/>
      <c r="L959" s="142"/>
      <c r="M959" s="142"/>
      <c r="N959" s="142"/>
    </row>
    <row r="960" spans="1:14" x14ac:dyDescent="0.25">
      <c r="A960" s="142"/>
      <c r="B960" s="142"/>
      <c r="C960" s="142"/>
      <c r="D960" s="142"/>
      <c r="E960" s="142"/>
      <c r="F960" s="142"/>
      <c r="G960" s="142"/>
      <c r="H960" s="142"/>
      <c r="I960" s="142"/>
      <c r="J960" s="142"/>
      <c r="K960" s="142"/>
      <c r="L960" s="142"/>
      <c r="M960" s="142"/>
      <c r="N960" s="142"/>
    </row>
    <row r="961" spans="1:14" x14ac:dyDescent="0.25">
      <c r="A961" s="142"/>
      <c r="B961" s="142"/>
      <c r="C961" s="142"/>
      <c r="D961" s="142"/>
      <c r="E961" s="142"/>
      <c r="F961" s="142"/>
      <c r="G961" s="142"/>
      <c r="H961" s="142"/>
      <c r="I961" s="142"/>
      <c r="J961" s="142"/>
      <c r="K961" s="142"/>
      <c r="L961" s="142"/>
      <c r="M961" s="142"/>
      <c r="N961" s="142"/>
    </row>
    <row r="962" spans="1:14" x14ac:dyDescent="0.25">
      <c r="A962" s="142"/>
      <c r="B962" s="142"/>
      <c r="C962" s="142"/>
      <c r="D962" s="142"/>
      <c r="E962" s="142"/>
      <c r="F962" s="142"/>
      <c r="G962" s="142"/>
      <c r="H962" s="142"/>
      <c r="I962" s="142"/>
      <c r="J962" s="142"/>
      <c r="K962" s="142"/>
      <c r="L962" s="142"/>
      <c r="M962" s="142"/>
      <c r="N962" s="142"/>
    </row>
    <row r="963" spans="1:14" x14ac:dyDescent="0.25">
      <c r="A963" s="142"/>
      <c r="B963" s="142"/>
      <c r="C963" s="142"/>
      <c r="D963" s="142"/>
      <c r="E963" s="142"/>
      <c r="F963" s="142"/>
      <c r="G963" s="142"/>
      <c r="H963" s="142"/>
      <c r="I963" s="142"/>
      <c r="J963" s="142"/>
      <c r="K963" s="142"/>
      <c r="L963" s="142"/>
      <c r="M963" s="142"/>
      <c r="N963" s="142"/>
    </row>
    <row r="964" spans="1:14" x14ac:dyDescent="0.25">
      <c r="A964" s="142"/>
      <c r="B964" s="142"/>
      <c r="C964" s="142"/>
      <c r="D964" s="142"/>
      <c r="E964" s="142"/>
      <c r="F964" s="142"/>
      <c r="G964" s="142"/>
      <c r="H964" s="142"/>
      <c r="I964" s="142"/>
      <c r="J964" s="142"/>
      <c r="K964" s="142"/>
      <c r="L964" s="142"/>
      <c r="M964" s="142"/>
      <c r="N964" s="142"/>
    </row>
    <row r="965" spans="1:14" x14ac:dyDescent="0.25">
      <c r="A965" s="142"/>
      <c r="B965" s="142"/>
      <c r="C965" s="142"/>
      <c r="D965" s="142"/>
      <c r="E965" s="142"/>
      <c r="F965" s="142"/>
      <c r="G965" s="142"/>
      <c r="H965" s="142"/>
      <c r="I965" s="142"/>
      <c r="J965" s="142"/>
      <c r="K965" s="142"/>
      <c r="L965" s="142"/>
      <c r="M965" s="142"/>
      <c r="N965" s="142"/>
    </row>
    <row r="966" spans="1:14" x14ac:dyDescent="0.25">
      <c r="A966" s="142"/>
      <c r="B966" s="142"/>
      <c r="C966" s="142"/>
      <c r="D966" s="142"/>
      <c r="E966" s="142"/>
      <c r="F966" s="142"/>
      <c r="G966" s="142"/>
      <c r="H966" s="142"/>
      <c r="I966" s="142"/>
      <c r="J966" s="142"/>
      <c r="K966" s="142"/>
      <c r="L966" s="142"/>
      <c r="M966" s="142"/>
      <c r="N966" s="142"/>
    </row>
    <row r="967" spans="1:14" x14ac:dyDescent="0.25">
      <c r="A967" s="142"/>
      <c r="B967" s="142"/>
      <c r="C967" s="142"/>
      <c r="D967" s="142"/>
      <c r="E967" s="142"/>
      <c r="F967" s="142"/>
      <c r="G967" s="142"/>
      <c r="H967" s="142"/>
      <c r="I967" s="142"/>
      <c r="J967" s="142"/>
      <c r="K967" s="142"/>
      <c r="L967" s="142"/>
      <c r="M967" s="142"/>
      <c r="N967" s="142"/>
    </row>
    <row r="968" spans="1:14" x14ac:dyDescent="0.25">
      <c r="A968" s="142"/>
      <c r="B968" s="142"/>
      <c r="C968" s="142"/>
      <c r="D968" s="142"/>
      <c r="E968" s="142"/>
      <c r="F968" s="142"/>
      <c r="G968" s="142"/>
      <c r="H968" s="142"/>
      <c r="I968" s="142"/>
      <c r="J968" s="142"/>
      <c r="K968" s="142"/>
      <c r="L968" s="142"/>
      <c r="M968" s="142"/>
      <c r="N968" s="142"/>
    </row>
    <row r="969" spans="1:14" x14ac:dyDescent="0.25">
      <c r="A969" s="142"/>
      <c r="B969" s="142"/>
      <c r="C969" s="142"/>
      <c r="D969" s="142"/>
      <c r="E969" s="142"/>
      <c r="F969" s="142"/>
      <c r="G969" s="142"/>
      <c r="H969" s="142"/>
      <c r="I969" s="142"/>
      <c r="J969" s="142"/>
      <c r="K969" s="142"/>
      <c r="L969" s="142"/>
      <c r="M969" s="142"/>
      <c r="N969" s="142"/>
    </row>
    <row r="970" spans="1:14" x14ac:dyDescent="0.25">
      <c r="A970" s="142"/>
      <c r="B970" s="142"/>
      <c r="C970" s="142"/>
      <c r="D970" s="142"/>
      <c r="E970" s="142"/>
      <c r="F970" s="142"/>
      <c r="G970" s="142"/>
      <c r="H970" s="142"/>
      <c r="I970" s="142"/>
      <c r="J970" s="142"/>
      <c r="K970" s="142"/>
      <c r="L970" s="142"/>
      <c r="M970" s="142"/>
      <c r="N970" s="142"/>
    </row>
    <row r="971" spans="1:14" x14ac:dyDescent="0.25">
      <c r="A971" s="142"/>
      <c r="B971" s="142"/>
      <c r="C971" s="142"/>
      <c r="D971" s="142"/>
      <c r="E971" s="142"/>
      <c r="F971" s="142"/>
      <c r="G971" s="142"/>
      <c r="H971" s="142"/>
      <c r="I971" s="142"/>
      <c r="J971" s="142"/>
      <c r="K971" s="142"/>
      <c r="L971" s="142"/>
      <c r="M971" s="142"/>
      <c r="N971" s="142"/>
    </row>
    <row r="972" spans="1:14" x14ac:dyDescent="0.25">
      <c r="A972" s="142"/>
      <c r="B972" s="142"/>
      <c r="C972" s="142"/>
      <c r="D972" s="142"/>
      <c r="E972" s="142"/>
      <c r="F972" s="142"/>
      <c r="G972" s="142"/>
      <c r="H972" s="142"/>
      <c r="I972" s="142"/>
      <c r="J972" s="142"/>
      <c r="K972" s="142"/>
      <c r="L972" s="142"/>
      <c r="M972" s="142"/>
      <c r="N972" s="142"/>
    </row>
    <row r="973" spans="1:14" x14ac:dyDescent="0.25">
      <c r="A973" s="142"/>
      <c r="B973" s="142"/>
      <c r="C973" s="142"/>
      <c r="D973" s="142"/>
      <c r="E973" s="142"/>
      <c r="F973" s="142"/>
      <c r="G973" s="142"/>
      <c r="H973" s="142"/>
      <c r="I973" s="142"/>
      <c r="J973" s="142"/>
      <c r="K973" s="142"/>
      <c r="L973" s="142"/>
      <c r="M973" s="142"/>
      <c r="N973" s="142"/>
    </row>
    <row r="974" spans="1:14" x14ac:dyDescent="0.25">
      <c r="A974" s="142"/>
      <c r="B974" s="142"/>
      <c r="C974" s="142"/>
      <c r="D974" s="142"/>
      <c r="E974" s="142"/>
      <c r="F974" s="142"/>
      <c r="G974" s="142"/>
      <c r="H974" s="142"/>
      <c r="I974" s="142"/>
      <c r="J974" s="142"/>
      <c r="K974" s="142"/>
      <c r="L974" s="142"/>
      <c r="M974" s="142"/>
      <c r="N974" s="142"/>
    </row>
    <row r="975" spans="1:14" x14ac:dyDescent="0.25">
      <c r="A975" s="142"/>
      <c r="B975" s="142"/>
      <c r="C975" s="142"/>
      <c r="D975" s="142"/>
      <c r="E975" s="142"/>
      <c r="F975" s="142"/>
      <c r="G975" s="142"/>
      <c r="H975" s="142"/>
      <c r="I975" s="142"/>
      <c r="J975" s="142"/>
      <c r="K975" s="142"/>
      <c r="L975" s="142"/>
      <c r="M975" s="142"/>
      <c r="N975" s="142"/>
    </row>
    <row r="976" spans="1:14" x14ac:dyDescent="0.25">
      <c r="A976" s="142"/>
      <c r="B976" s="142"/>
      <c r="C976" s="142"/>
      <c r="D976" s="142"/>
      <c r="E976" s="142"/>
      <c r="F976" s="142"/>
      <c r="G976" s="142"/>
      <c r="H976" s="142"/>
      <c r="I976" s="142"/>
      <c r="J976" s="142"/>
      <c r="K976" s="142"/>
      <c r="L976" s="142"/>
      <c r="M976" s="142"/>
      <c r="N976" s="142"/>
    </row>
    <row r="977" spans="1:14" x14ac:dyDescent="0.25">
      <c r="A977" s="142"/>
      <c r="B977" s="142"/>
      <c r="C977" s="142"/>
      <c r="D977" s="142"/>
      <c r="E977" s="142"/>
      <c r="F977" s="142"/>
      <c r="G977" s="142"/>
      <c r="H977" s="142"/>
      <c r="I977" s="142"/>
      <c r="J977" s="142"/>
      <c r="K977" s="142"/>
      <c r="L977" s="142"/>
      <c r="M977" s="142"/>
      <c r="N977" s="142"/>
    </row>
    <row r="978" spans="1:14" x14ac:dyDescent="0.25">
      <c r="A978" s="142"/>
      <c r="B978" s="142"/>
      <c r="C978" s="142"/>
      <c r="D978" s="142"/>
      <c r="E978" s="142"/>
      <c r="F978" s="142"/>
      <c r="G978" s="142"/>
      <c r="H978" s="142"/>
      <c r="I978" s="142"/>
      <c r="J978" s="142"/>
      <c r="K978" s="142"/>
      <c r="L978" s="142"/>
      <c r="M978" s="142"/>
      <c r="N978" s="142"/>
    </row>
    <row r="979" spans="1:14" x14ac:dyDescent="0.25">
      <c r="A979" s="142"/>
      <c r="B979" s="142"/>
      <c r="C979" s="142"/>
      <c r="D979" s="142"/>
      <c r="E979" s="142"/>
      <c r="F979" s="142"/>
      <c r="G979" s="142"/>
      <c r="H979" s="142"/>
      <c r="I979" s="142"/>
      <c r="J979" s="142"/>
      <c r="K979" s="142"/>
      <c r="L979" s="142"/>
      <c r="M979" s="142"/>
      <c r="N979" s="142"/>
    </row>
    <row r="980" spans="1:14" x14ac:dyDescent="0.25">
      <c r="A980" s="142"/>
      <c r="B980" s="142"/>
      <c r="C980" s="142"/>
      <c r="D980" s="142"/>
      <c r="E980" s="142"/>
      <c r="F980" s="142"/>
      <c r="G980" s="142"/>
      <c r="H980" s="142"/>
      <c r="I980" s="142"/>
      <c r="J980" s="142"/>
      <c r="K980" s="142"/>
      <c r="L980" s="142"/>
      <c r="M980" s="142"/>
      <c r="N980" s="142"/>
    </row>
    <row r="981" spans="1:14" x14ac:dyDescent="0.25">
      <c r="A981" s="142"/>
      <c r="B981" s="142"/>
      <c r="C981" s="142"/>
      <c r="D981" s="142"/>
      <c r="E981" s="142"/>
      <c r="F981" s="142"/>
      <c r="G981" s="142"/>
      <c r="H981" s="142"/>
      <c r="I981" s="142"/>
      <c r="J981" s="142"/>
      <c r="K981" s="142"/>
      <c r="L981" s="142"/>
      <c r="M981" s="142"/>
      <c r="N981" s="142"/>
    </row>
    <row r="982" spans="1:14" x14ac:dyDescent="0.25">
      <c r="A982" s="142"/>
      <c r="B982" s="142"/>
      <c r="C982" s="142"/>
      <c r="D982" s="142"/>
      <c r="E982" s="142"/>
      <c r="F982" s="142"/>
      <c r="G982" s="142"/>
      <c r="H982" s="142"/>
      <c r="I982" s="142"/>
      <c r="J982" s="142"/>
      <c r="K982" s="142"/>
      <c r="L982" s="142"/>
      <c r="M982" s="142"/>
      <c r="N982" s="142"/>
    </row>
    <row r="983" spans="1:14" x14ac:dyDescent="0.25">
      <c r="A983" s="142"/>
      <c r="B983" s="142"/>
      <c r="C983" s="142"/>
      <c r="D983" s="142"/>
      <c r="E983" s="142"/>
      <c r="F983" s="142"/>
      <c r="G983" s="142"/>
      <c r="H983" s="142"/>
      <c r="I983" s="142"/>
      <c r="J983" s="142"/>
      <c r="K983" s="142"/>
      <c r="L983" s="142"/>
      <c r="M983" s="142"/>
      <c r="N983" s="142"/>
    </row>
    <row r="984" spans="1:14" x14ac:dyDescent="0.25">
      <c r="A984" s="142"/>
      <c r="B984" s="142"/>
      <c r="C984" s="142"/>
      <c r="D984" s="142"/>
      <c r="E984" s="142"/>
      <c r="F984" s="142"/>
      <c r="G984" s="142"/>
      <c r="H984" s="142"/>
      <c r="I984" s="142"/>
      <c r="J984" s="142"/>
      <c r="K984" s="142"/>
      <c r="L984" s="142"/>
      <c r="M984" s="142"/>
      <c r="N984" s="142"/>
    </row>
    <row r="985" spans="1:14" x14ac:dyDescent="0.25">
      <c r="A985" s="142"/>
      <c r="B985" s="142"/>
      <c r="C985" s="142"/>
      <c r="D985" s="142"/>
      <c r="E985" s="142"/>
      <c r="F985" s="142"/>
      <c r="G985" s="142"/>
      <c r="H985" s="142"/>
      <c r="I985" s="142"/>
      <c r="J985" s="142"/>
      <c r="K985" s="142"/>
      <c r="L985" s="142"/>
      <c r="M985" s="142"/>
      <c r="N985" s="142"/>
    </row>
    <row r="986" spans="1:14" x14ac:dyDescent="0.25">
      <c r="A986" s="142"/>
      <c r="B986" s="142"/>
      <c r="C986" s="142"/>
      <c r="D986" s="142"/>
      <c r="E986" s="142"/>
      <c r="F986" s="142"/>
      <c r="G986" s="142"/>
      <c r="H986" s="142"/>
      <c r="I986" s="142"/>
      <c r="J986" s="142"/>
      <c r="K986" s="142"/>
      <c r="L986" s="142"/>
      <c r="M986" s="142"/>
      <c r="N986" s="142"/>
    </row>
    <row r="987" spans="1:14" x14ac:dyDescent="0.25">
      <c r="A987" s="142"/>
      <c r="B987" s="142"/>
      <c r="C987" s="142"/>
      <c r="D987" s="142"/>
      <c r="E987" s="142"/>
      <c r="F987" s="142"/>
      <c r="G987" s="142"/>
      <c r="H987" s="142"/>
      <c r="I987" s="142"/>
      <c r="J987" s="142"/>
      <c r="K987" s="142"/>
      <c r="L987" s="142"/>
      <c r="M987" s="142"/>
      <c r="N987" s="142"/>
    </row>
    <row r="988" spans="1:14" x14ac:dyDescent="0.25">
      <c r="A988" s="142"/>
      <c r="B988" s="142"/>
      <c r="C988" s="142"/>
      <c r="D988" s="142"/>
      <c r="E988" s="142"/>
      <c r="F988" s="142"/>
      <c r="G988" s="142"/>
      <c r="H988" s="142"/>
      <c r="I988" s="142"/>
      <c r="J988" s="142"/>
      <c r="K988" s="142"/>
      <c r="L988" s="142"/>
      <c r="M988" s="142"/>
      <c r="N988" s="142"/>
    </row>
    <row r="989" spans="1:14" x14ac:dyDescent="0.25">
      <c r="A989" s="142"/>
      <c r="B989" s="142"/>
      <c r="C989" s="142"/>
      <c r="D989" s="142"/>
      <c r="E989" s="142"/>
      <c r="F989" s="142"/>
      <c r="G989" s="142"/>
      <c r="H989" s="142"/>
      <c r="I989" s="142"/>
      <c r="J989" s="142"/>
      <c r="K989" s="142"/>
      <c r="L989" s="142"/>
      <c r="M989" s="142"/>
      <c r="N989" s="142"/>
    </row>
    <row r="990" spans="1:14" x14ac:dyDescent="0.25">
      <c r="A990" s="142"/>
      <c r="B990" s="142"/>
      <c r="C990" s="142"/>
      <c r="D990" s="142"/>
      <c r="E990" s="142"/>
      <c r="F990" s="142"/>
      <c r="G990" s="142"/>
      <c r="H990" s="142"/>
      <c r="I990" s="142"/>
      <c r="J990" s="142"/>
      <c r="K990" s="142"/>
      <c r="L990" s="142"/>
      <c r="M990" s="142"/>
      <c r="N990" s="142"/>
    </row>
    <row r="991" spans="1:14" x14ac:dyDescent="0.25">
      <c r="A991" s="142"/>
      <c r="B991" s="142"/>
      <c r="C991" s="142"/>
      <c r="D991" s="142"/>
      <c r="E991" s="142"/>
      <c r="F991" s="142"/>
      <c r="G991" s="142"/>
      <c r="H991" s="142"/>
      <c r="I991" s="142"/>
      <c r="J991" s="142"/>
      <c r="K991" s="142"/>
      <c r="L991" s="142"/>
      <c r="M991" s="142"/>
      <c r="N991" s="142"/>
    </row>
    <row r="992" spans="1:14" x14ac:dyDescent="0.25">
      <c r="A992" s="142"/>
      <c r="B992" s="142"/>
      <c r="C992" s="142"/>
      <c r="D992" s="142"/>
      <c r="E992" s="142"/>
      <c r="F992" s="142"/>
      <c r="G992" s="142"/>
      <c r="H992" s="142"/>
      <c r="I992" s="142"/>
      <c r="J992" s="142"/>
      <c r="K992" s="142"/>
      <c r="L992" s="142"/>
      <c r="M992" s="142"/>
      <c r="N992" s="142"/>
    </row>
    <row r="993" spans="1:14" x14ac:dyDescent="0.25">
      <c r="A993" s="142"/>
      <c r="B993" s="142"/>
      <c r="C993" s="142"/>
      <c r="D993" s="142"/>
      <c r="E993" s="142"/>
      <c r="F993" s="142"/>
      <c r="G993" s="142"/>
      <c r="H993" s="142"/>
      <c r="I993" s="142"/>
      <c r="J993" s="142"/>
      <c r="K993" s="142"/>
      <c r="L993" s="142"/>
      <c r="M993" s="142"/>
      <c r="N993" s="142"/>
    </row>
    <row r="994" spans="1:14" x14ac:dyDescent="0.25">
      <c r="A994" s="142"/>
      <c r="B994" s="142"/>
      <c r="C994" s="142"/>
      <c r="D994" s="142"/>
      <c r="E994" s="142"/>
      <c r="F994" s="142"/>
      <c r="G994" s="142"/>
      <c r="H994" s="142"/>
      <c r="I994" s="142"/>
      <c r="J994" s="142"/>
      <c r="K994" s="142"/>
      <c r="L994" s="142"/>
      <c r="M994" s="142"/>
      <c r="N994" s="142"/>
    </row>
    <row r="995" spans="1:14" x14ac:dyDescent="0.25">
      <c r="A995" s="142"/>
      <c r="B995" s="142"/>
      <c r="C995" s="142"/>
      <c r="D995" s="142"/>
      <c r="E995" s="142"/>
      <c r="F995" s="142"/>
      <c r="G995" s="142"/>
      <c r="H995" s="142"/>
      <c r="I995" s="142"/>
      <c r="J995" s="142"/>
      <c r="K995" s="142"/>
      <c r="L995" s="142"/>
      <c r="M995" s="142"/>
      <c r="N995" s="142"/>
    </row>
    <row r="996" spans="1:14" x14ac:dyDescent="0.25">
      <c r="A996" s="142"/>
      <c r="B996" s="142"/>
      <c r="C996" s="142"/>
      <c r="D996" s="142"/>
      <c r="E996" s="142"/>
      <c r="F996" s="142"/>
      <c r="G996" s="142"/>
      <c r="H996" s="142"/>
      <c r="I996" s="142"/>
      <c r="J996" s="142"/>
      <c r="K996" s="142"/>
      <c r="L996" s="142"/>
      <c r="M996" s="142"/>
      <c r="N996" s="142"/>
    </row>
    <row r="997" spans="1:14" x14ac:dyDescent="0.25">
      <c r="A997" s="142"/>
      <c r="B997" s="142"/>
      <c r="C997" s="142"/>
      <c r="D997" s="142"/>
      <c r="E997" s="142"/>
      <c r="F997" s="142"/>
      <c r="G997" s="142"/>
      <c r="H997" s="142"/>
      <c r="I997" s="142"/>
      <c r="J997" s="142"/>
      <c r="K997" s="142"/>
      <c r="L997" s="142"/>
      <c r="M997" s="142"/>
      <c r="N997" s="142"/>
    </row>
    <row r="998" spans="1:14" x14ac:dyDescent="0.25">
      <c r="A998" s="142"/>
      <c r="B998" s="142"/>
      <c r="C998" s="142"/>
      <c r="D998" s="142"/>
      <c r="E998" s="142"/>
      <c r="F998" s="142"/>
      <c r="G998" s="142"/>
      <c r="H998" s="142"/>
      <c r="I998" s="142"/>
      <c r="J998" s="142"/>
      <c r="K998" s="142"/>
      <c r="L998" s="142"/>
      <c r="M998" s="142"/>
      <c r="N998" s="142"/>
    </row>
    <row r="999" spans="1:14" x14ac:dyDescent="0.25">
      <c r="A999" s="142"/>
      <c r="B999" s="142"/>
      <c r="C999" s="142"/>
      <c r="D999" s="142"/>
      <c r="E999" s="142"/>
      <c r="F999" s="142"/>
      <c r="G999" s="142"/>
      <c r="H999" s="142"/>
      <c r="I999" s="142"/>
      <c r="J999" s="142"/>
      <c r="K999" s="142"/>
      <c r="L999" s="142"/>
      <c r="M999" s="142"/>
      <c r="N999" s="142"/>
    </row>
    <row r="1000" spans="1:14" x14ac:dyDescent="0.25">
      <c r="A1000" s="142"/>
      <c r="B1000" s="142"/>
      <c r="C1000" s="142"/>
      <c r="D1000" s="142"/>
      <c r="E1000" s="142"/>
      <c r="F1000" s="142"/>
      <c r="G1000" s="142"/>
      <c r="H1000" s="142"/>
      <c r="I1000" s="142"/>
      <c r="J1000" s="142"/>
      <c r="K1000" s="142"/>
      <c r="L1000" s="142"/>
      <c r="M1000" s="142"/>
      <c r="N1000" s="142"/>
    </row>
    <row r="1001" spans="1:14" x14ac:dyDescent="0.25">
      <c r="A1001" s="142"/>
      <c r="B1001" s="142"/>
      <c r="C1001" s="142"/>
      <c r="D1001" s="142"/>
      <c r="E1001" s="142"/>
      <c r="F1001" s="142"/>
      <c r="G1001" s="142"/>
      <c r="H1001" s="142"/>
      <c r="I1001" s="142"/>
      <c r="J1001" s="142"/>
      <c r="K1001" s="142"/>
      <c r="L1001" s="142"/>
      <c r="M1001" s="142"/>
      <c r="N1001" s="142"/>
    </row>
    <row r="1002" spans="1:14" x14ac:dyDescent="0.25">
      <c r="A1002" s="142"/>
      <c r="B1002" s="142"/>
      <c r="C1002" s="142"/>
      <c r="D1002" s="142"/>
      <c r="E1002" s="142"/>
      <c r="F1002" s="142"/>
      <c r="G1002" s="142"/>
      <c r="H1002" s="142"/>
      <c r="I1002" s="142"/>
      <c r="J1002" s="142"/>
      <c r="K1002" s="142"/>
      <c r="L1002" s="142"/>
      <c r="M1002" s="142"/>
      <c r="N1002" s="142"/>
    </row>
    <row r="1003" spans="1:14" x14ac:dyDescent="0.25">
      <c r="A1003" s="142"/>
      <c r="B1003" s="142"/>
      <c r="C1003" s="142"/>
      <c r="D1003" s="142"/>
      <c r="E1003" s="142"/>
      <c r="F1003" s="142"/>
      <c r="G1003" s="142"/>
      <c r="H1003" s="142"/>
      <c r="I1003" s="142"/>
      <c r="J1003" s="142"/>
      <c r="K1003" s="142"/>
      <c r="L1003" s="142"/>
      <c r="M1003" s="142"/>
      <c r="N1003" s="142"/>
    </row>
  </sheetData>
  <sheetProtection sheet="1" objects="1" scenarios="1"/>
  <mergeCells count="5">
    <mergeCell ref="A1:G1"/>
    <mergeCell ref="K1:N1"/>
    <mergeCell ref="A2:G2"/>
    <mergeCell ref="K2:N2"/>
    <mergeCell ref="H1:J2"/>
  </mergeCells>
  <pageMargins left="0.7" right="0.7" top="0.75" bottom="0.75" header="0.3" footer="0.3"/>
  <pageSetup paperSize="9" orientation="portrait" verticalDpi="0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003"/>
  <sheetViews>
    <sheetView topLeftCell="A67" zoomScale="70" zoomScaleNormal="70" zoomScalePageLayoutView="70" workbookViewId="0">
      <selection activeCell="I81" sqref="I81"/>
    </sheetView>
  </sheetViews>
  <sheetFormatPr baseColWidth="10" defaultColWidth="15.140625" defaultRowHeight="15" x14ac:dyDescent="0.25"/>
  <cols>
    <col min="1" max="10" width="13.7109375" style="146" customWidth="1"/>
    <col min="11" max="16384" width="15.140625" style="146"/>
  </cols>
  <sheetData>
    <row r="1" spans="1:10" x14ac:dyDescent="0.25">
      <c r="A1" s="715" t="s">
        <v>12</v>
      </c>
      <c r="B1" s="716"/>
      <c r="C1" s="716"/>
      <c r="D1" s="716"/>
      <c r="E1" s="716"/>
      <c r="F1" s="716"/>
      <c r="G1" s="716"/>
      <c r="H1" s="717" t="s">
        <v>82</v>
      </c>
      <c r="I1" s="716"/>
      <c r="J1" s="716"/>
    </row>
    <row r="2" spans="1:10" x14ac:dyDescent="0.25">
      <c r="A2" s="718" t="s">
        <v>81</v>
      </c>
      <c r="B2" s="719"/>
      <c r="C2" s="719"/>
      <c r="D2" s="719"/>
      <c r="E2" s="719"/>
      <c r="F2" s="719"/>
      <c r="G2" s="719"/>
      <c r="H2" s="720" t="s">
        <v>138</v>
      </c>
      <c r="I2" s="719"/>
      <c r="J2" s="719"/>
    </row>
    <row r="3" spans="1:10" ht="90" customHeight="1" x14ac:dyDescent="0.25">
      <c r="A3" s="139" t="s">
        <v>17</v>
      </c>
      <c r="B3" s="140" t="s">
        <v>20</v>
      </c>
      <c r="C3" s="140" t="s">
        <v>2</v>
      </c>
      <c r="D3" s="140" t="s">
        <v>3</v>
      </c>
      <c r="E3" s="140" t="s">
        <v>6</v>
      </c>
      <c r="F3" s="140" t="s">
        <v>4</v>
      </c>
      <c r="G3" s="140" t="s">
        <v>5</v>
      </c>
      <c r="H3" s="141" t="s">
        <v>134</v>
      </c>
      <c r="I3" s="140" t="s">
        <v>510</v>
      </c>
      <c r="J3" s="140" t="s">
        <v>498</v>
      </c>
    </row>
    <row r="4" spans="1:10" ht="45" customHeight="1" x14ac:dyDescent="0.25">
      <c r="A4" s="139" t="s">
        <v>18</v>
      </c>
      <c r="B4" s="140" t="s">
        <v>0</v>
      </c>
      <c r="C4" s="140" t="s">
        <v>355</v>
      </c>
      <c r="D4" s="140" t="s">
        <v>356</v>
      </c>
      <c r="E4" s="140" t="s">
        <v>6</v>
      </c>
      <c r="F4" s="140" t="s">
        <v>357</v>
      </c>
      <c r="G4" s="140" t="s">
        <v>26</v>
      </c>
      <c r="H4" s="141"/>
      <c r="I4" s="140"/>
      <c r="J4" s="141"/>
    </row>
    <row r="5" spans="1:10" x14ac:dyDescent="0.25">
      <c r="A5" s="142"/>
      <c r="B5" s="142" t="s">
        <v>176</v>
      </c>
      <c r="C5" s="142">
        <v>67</v>
      </c>
      <c r="D5" s="142">
        <v>754</v>
      </c>
      <c r="E5" s="142">
        <v>23</v>
      </c>
      <c r="F5" s="142">
        <v>6</v>
      </c>
      <c r="G5" s="142"/>
      <c r="H5" s="644">
        <f t="shared" ref="H5:H36" si="0">F5/E5</f>
        <v>0.2608695652173913</v>
      </c>
      <c r="I5" s="143">
        <f t="shared" ref="I5:I36" si="1">E5/D5</f>
        <v>3.0503978779840849E-2</v>
      </c>
      <c r="J5" s="641">
        <f t="shared" ref="J5:J36" si="2">E5/C5</f>
        <v>0.34328358208955223</v>
      </c>
    </row>
    <row r="6" spans="1:10" x14ac:dyDescent="0.25">
      <c r="A6" s="142"/>
      <c r="B6" s="142" t="s">
        <v>129</v>
      </c>
      <c r="C6" s="142">
        <v>4</v>
      </c>
      <c r="D6" s="142">
        <v>47</v>
      </c>
      <c r="E6" s="142">
        <v>0</v>
      </c>
      <c r="F6" s="142">
        <v>0</v>
      </c>
      <c r="G6" s="142"/>
      <c r="H6" s="644" t="e">
        <f t="shared" si="0"/>
        <v>#DIV/0!</v>
      </c>
      <c r="I6" s="143">
        <f t="shared" si="1"/>
        <v>0</v>
      </c>
      <c r="J6" s="641">
        <f t="shared" si="2"/>
        <v>0</v>
      </c>
    </row>
    <row r="7" spans="1:10" x14ac:dyDescent="0.25">
      <c r="A7" s="142"/>
      <c r="B7" s="142" t="s">
        <v>61</v>
      </c>
      <c r="C7" s="142">
        <v>18</v>
      </c>
      <c r="D7" s="142">
        <v>27</v>
      </c>
      <c r="E7" s="142">
        <v>7</v>
      </c>
      <c r="F7" s="142">
        <v>0</v>
      </c>
      <c r="G7" s="142"/>
      <c r="H7" s="644">
        <f t="shared" si="0"/>
        <v>0</v>
      </c>
      <c r="I7" s="143">
        <f t="shared" si="1"/>
        <v>0.25925925925925924</v>
      </c>
      <c r="J7" s="641">
        <f t="shared" si="2"/>
        <v>0.3888888888888889</v>
      </c>
    </row>
    <row r="8" spans="1:10" s="454" customFormat="1" x14ac:dyDescent="0.25">
      <c r="B8" s="454" t="s">
        <v>42</v>
      </c>
      <c r="C8" s="454">
        <v>26</v>
      </c>
      <c r="D8" s="454">
        <v>103</v>
      </c>
      <c r="E8" s="454">
        <v>10</v>
      </c>
      <c r="F8" s="454">
        <v>3</v>
      </c>
      <c r="H8" s="642">
        <f t="shared" si="0"/>
        <v>0.3</v>
      </c>
      <c r="I8" s="454">
        <f t="shared" si="1"/>
        <v>9.7087378640776698E-2</v>
      </c>
      <c r="J8" s="642">
        <f t="shared" si="2"/>
        <v>0.38461538461538464</v>
      </c>
    </row>
    <row r="9" spans="1:10" s="454" customFormat="1" x14ac:dyDescent="0.25">
      <c r="B9" s="454" t="s">
        <v>27</v>
      </c>
      <c r="C9" s="454">
        <v>22</v>
      </c>
      <c r="D9" s="454">
        <v>61</v>
      </c>
      <c r="E9" s="454">
        <v>8</v>
      </c>
      <c r="F9" s="454">
        <v>3</v>
      </c>
      <c r="H9" s="642">
        <f t="shared" si="0"/>
        <v>0.375</v>
      </c>
      <c r="I9" s="454">
        <f t="shared" si="1"/>
        <v>0.13114754098360656</v>
      </c>
      <c r="J9" s="642">
        <f t="shared" si="2"/>
        <v>0.36363636363636365</v>
      </c>
    </row>
    <row r="10" spans="1:10" x14ac:dyDescent="0.25">
      <c r="A10" s="142"/>
      <c r="B10" s="142" t="s">
        <v>48</v>
      </c>
      <c r="C10" s="142">
        <v>8</v>
      </c>
      <c r="D10" s="142">
        <v>97</v>
      </c>
      <c r="E10" s="142">
        <v>2</v>
      </c>
      <c r="F10" s="142">
        <v>0</v>
      </c>
      <c r="G10" s="142"/>
      <c r="H10" s="644">
        <f t="shared" si="0"/>
        <v>0</v>
      </c>
      <c r="I10" s="143">
        <f t="shared" si="1"/>
        <v>2.0618556701030927E-2</v>
      </c>
      <c r="J10" s="641">
        <f t="shared" si="2"/>
        <v>0.25</v>
      </c>
    </row>
    <row r="11" spans="1:10" x14ac:dyDescent="0.25">
      <c r="A11" s="142"/>
      <c r="B11" s="142" t="s">
        <v>43</v>
      </c>
      <c r="C11" s="142">
        <v>1</v>
      </c>
      <c r="D11" s="142">
        <v>9</v>
      </c>
      <c r="E11" s="142">
        <v>1</v>
      </c>
      <c r="F11" s="142">
        <v>0</v>
      </c>
      <c r="G11" s="142"/>
      <c r="H11" s="644">
        <f t="shared" si="0"/>
        <v>0</v>
      </c>
      <c r="I11" s="143">
        <f t="shared" si="1"/>
        <v>0.1111111111111111</v>
      </c>
      <c r="J11" s="641">
        <f t="shared" si="2"/>
        <v>1</v>
      </c>
    </row>
    <row r="12" spans="1:10" x14ac:dyDescent="0.25">
      <c r="A12" s="142"/>
      <c r="B12" s="142" t="s">
        <v>358</v>
      </c>
      <c r="C12" s="142">
        <v>85</v>
      </c>
      <c r="D12" s="142">
        <v>780</v>
      </c>
      <c r="E12" s="142">
        <v>30</v>
      </c>
      <c r="F12" s="142">
        <v>14</v>
      </c>
      <c r="G12" s="142"/>
      <c r="H12" s="644">
        <f t="shared" si="0"/>
        <v>0.46666666666666667</v>
      </c>
      <c r="I12" s="143">
        <f t="shared" si="1"/>
        <v>3.8461538461538464E-2</v>
      </c>
      <c r="J12" s="641">
        <f t="shared" si="2"/>
        <v>0.35294117647058826</v>
      </c>
    </row>
    <row r="13" spans="1:10" x14ac:dyDescent="0.25">
      <c r="A13" s="142"/>
      <c r="B13" s="142" t="s">
        <v>125</v>
      </c>
      <c r="C13" s="142">
        <v>6</v>
      </c>
      <c r="D13" s="142">
        <v>40</v>
      </c>
      <c r="E13" s="142">
        <v>-4</v>
      </c>
      <c r="F13" s="142">
        <v>-2</v>
      </c>
      <c r="G13" s="142"/>
      <c r="H13" s="644">
        <f t="shared" si="0"/>
        <v>0.5</v>
      </c>
      <c r="I13" s="143">
        <f t="shared" si="1"/>
        <v>-0.1</v>
      </c>
      <c r="J13" s="641">
        <f t="shared" si="2"/>
        <v>-0.66666666666666663</v>
      </c>
    </row>
    <row r="14" spans="1:10" s="454" customFormat="1" x14ac:dyDescent="0.25">
      <c r="B14" s="454" t="s">
        <v>126</v>
      </c>
      <c r="C14" s="454">
        <v>2</v>
      </c>
      <c r="D14" s="454">
        <v>0</v>
      </c>
      <c r="E14" s="454">
        <v>2</v>
      </c>
      <c r="F14" s="454">
        <v>0</v>
      </c>
      <c r="H14" s="642">
        <f t="shared" si="0"/>
        <v>0</v>
      </c>
      <c r="I14" s="454" t="e">
        <f t="shared" si="1"/>
        <v>#DIV/0!</v>
      </c>
      <c r="J14" s="642">
        <f t="shared" si="2"/>
        <v>1</v>
      </c>
    </row>
    <row r="15" spans="1:10" x14ac:dyDescent="0.25">
      <c r="A15" s="142"/>
      <c r="B15" s="142" t="s">
        <v>128</v>
      </c>
      <c r="C15" s="142">
        <v>8</v>
      </c>
      <c r="D15" s="142">
        <v>41</v>
      </c>
      <c r="E15" s="142">
        <v>3</v>
      </c>
      <c r="F15" s="142">
        <v>0</v>
      </c>
      <c r="G15" s="142"/>
      <c r="H15" s="644">
        <f t="shared" si="0"/>
        <v>0</v>
      </c>
      <c r="I15" s="143">
        <f t="shared" si="1"/>
        <v>7.3170731707317069E-2</v>
      </c>
      <c r="J15" s="641">
        <f t="shared" si="2"/>
        <v>0.375</v>
      </c>
    </row>
    <row r="16" spans="1:10" x14ac:dyDescent="0.25">
      <c r="A16" s="142"/>
      <c r="B16" s="142" t="s">
        <v>50</v>
      </c>
      <c r="C16" s="142">
        <v>15</v>
      </c>
      <c r="D16" s="142">
        <v>66</v>
      </c>
      <c r="E16" s="142">
        <v>-12</v>
      </c>
      <c r="F16" s="142">
        <v>-3</v>
      </c>
      <c r="G16" s="142"/>
      <c r="H16" s="644">
        <f t="shared" si="0"/>
        <v>0.25</v>
      </c>
      <c r="I16" s="143">
        <f t="shared" si="1"/>
        <v>-0.18181818181818182</v>
      </c>
      <c r="J16" s="641">
        <f t="shared" si="2"/>
        <v>-0.8</v>
      </c>
    </row>
    <row r="17" spans="1:10" x14ac:dyDescent="0.25">
      <c r="A17" s="142"/>
      <c r="B17" s="142" t="s">
        <v>359</v>
      </c>
      <c r="C17" s="142">
        <v>23</v>
      </c>
      <c r="D17" s="142">
        <v>220</v>
      </c>
      <c r="E17" s="142">
        <v>8</v>
      </c>
      <c r="F17" s="142">
        <v>4</v>
      </c>
      <c r="G17" s="142"/>
      <c r="H17" s="644">
        <f t="shared" si="0"/>
        <v>0.5</v>
      </c>
      <c r="I17" s="143">
        <f t="shared" si="1"/>
        <v>3.6363636363636362E-2</v>
      </c>
      <c r="J17" s="641">
        <f t="shared" si="2"/>
        <v>0.34782608695652173</v>
      </c>
    </row>
    <row r="18" spans="1:10" x14ac:dyDescent="0.25">
      <c r="A18" s="142"/>
      <c r="B18" s="142" t="s">
        <v>38</v>
      </c>
      <c r="C18" s="142">
        <v>2</v>
      </c>
      <c r="D18" s="142">
        <v>7</v>
      </c>
      <c r="E18" s="142">
        <v>1</v>
      </c>
      <c r="F18" s="142">
        <v>0</v>
      </c>
      <c r="G18" s="142"/>
      <c r="H18" s="644">
        <f t="shared" si="0"/>
        <v>0</v>
      </c>
      <c r="I18" s="143">
        <f t="shared" si="1"/>
        <v>0.14285714285714285</v>
      </c>
      <c r="J18" s="641">
        <f t="shared" si="2"/>
        <v>0.5</v>
      </c>
    </row>
    <row r="19" spans="1:10" x14ac:dyDescent="0.25">
      <c r="A19" s="142"/>
      <c r="B19" s="142" t="s">
        <v>123</v>
      </c>
      <c r="C19" s="142">
        <v>11</v>
      </c>
      <c r="D19" s="142">
        <v>79</v>
      </c>
      <c r="E19" s="142">
        <v>0</v>
      </c>
      <c r="F19" s="142">
        <v>1</v>
      </c>
      <c r="G19" s="142"/>
      <c r="H19" s="644" t="e">
        <f t="shared" si="0"/>
        <v>#DIV/0!</v>
      </c>
      <c r="I19" s="143">
        <f t="shared" si="1"/>
        <v>0</v>
      </c>
      <c r="J19" s="641">
        <f t="shared" si="2"/>
        <v>0</v>
      </c>
    </row>
    <row r="20" spans="1:10" x14ac:dyDescent="0.25">
      <c r="A20" s="142"/>
      <c r="B20" s="142" t="s">
        <v>360</v>
      </c>
      <c r="C20" s="142">
        <v>25</v>
      </c>
      <c r="D20" s="142">
        <v>263</v>
      </c>
      <c r="E20" s="142">
        <v>-10</v>
      </c>
      <c r="F20" s="142">
        <v>-2</v>
      </c>
      <c r="G20" s="142"/>
      <c r="H20" s="644">
        <f t="shared" si="0"/>
        <v>0.2</v>
      </c>
      <c r="I20" s="143">
        <f t="shared" si="1"/>
        <v>-3.8022813688212927E-2</v>
      </c>
      <c r="J20" s="641">
        <f t="shared" si="2"/>
        <v>-0.4</v>
      </c>
    </row>
    <row r="21" spans="1:10" x14ac:dyDescent="0.25">
      <c r="A21" s="142"/>
      <c r="B21" s="142" t="s">
        <v>361</v>
      </c>
      <c r="C21" s="142">
        <v>1</v>
      </c>
      <c r="D21" s="142">
        <v>23</v>
      </c>
      <c r="E21" s="142">
        <v>-1</v>
      </c>
      <c r="F21" s="142">
        <v>0</v>
      </c>
      <c r="G21" s="142"/>
      <c r="H21" s="644">
        <f t="shared" si="0"/>
        <v>0</v>
      </c>
      <c r="I21" s="143">
        <f t="shared" si="1"/>
        <v>-4.3478260869565216E-2</v>
      </c>
      <c r="J21" s="641">
        <f t="shared" si="2"/>
        <v>-1</v>
      </c>
    </row>
    <row r="22" spans="1:10" s="454" customFormat="1" x14ac:dyDescent="0.25">
      <c r="B22" s="454" t="s">
        <v>362</v>
      </c>
      <c r="C22" s="454">
        <v>4</v>
      </c>
      <c r="D22" s="454">
        <v>95</v>
      </c>
      <c r="E22" s="454">
        <v>-2</v>
      </c>
      <c r="F22" s="454">
        <v>0</v>
      </c>
      <c r="H22" s="642">
        <f t="shared" si="0"/>
        <v>0</v>
      </c>
      <c r="I22" s="454">
        <f t="shared" si="1"/>
        <v>-2.1052631578947368E-2</v>
      </c>
      <c r="J22" s="642">
        <f t="shared" si="2"/>
        <v>-0.5</v>
      </c>
    </row>
    <row r="23" spans="1:10" s="145" customFormat="1" x14ac:dyDescent="0.25">
      <c r="B23" s="145" t="s">
        <v>36</v>
      </c>
      <c r="C23" s="145">
        <v>19118</v>
      </c>
      <c r="D23" s="145">
        <v>91232</v>
      </c>
      <c r="E23" s="145">
        <v>4877</v>
      </c>
      <c r="F23" s="145">
        <v>1760</v>
      </c>
      <c r="H23" s="643">
        <f t="shared" si="0"/>
        <v>0.36087758868156655</v>
      </c>
      <c r="I23" s="145">
        <f t="shared" si="1"/>
        <v>5.3457120308663626E-2</v>
      </c>
      <c r="J23" s="643">
        <f t="shared" si="2"/>
        <v>0.25509990584789205</v>
      </c>
    </row>
    <row r="24" spans="1:10" x14ac:dyDescent="0.25">
      <c r="A24" s="142"/>
      <c r="B24" s="142" t="s">
        <v>363</v>
      </c>
      <c r="C24" s="142">
        <v>58</v>
      </c>
      <c r="D24" s="142">
        <v>296</v>
      </c>
      <c r="E24" s="142">
        <v>20</v>
      </c>
      <c r="F24" s="142">
        <v>8</v>
      </c>
      <c r="G24" s="142"/>
      <c r="H24" s="644">
        <f t="shared" si="0"/>
        <v>0.4</v>
      </c>
      <c r="I24" s="143">
        <f t="shared" si="1"/>
        <v>6.7567567567567571E-2</v>
      </c>
      <c r="J24" s="641">
        <f t="shared" si="2"/>
        <v>0.34482758620689657</v>
      </c>
    </row>
    <row r="25" spans="1:10" x14ac:dyDescent="0.25">
      <c r="A25" s="142"/>
      <c r="B25" s="142" t="s">
        <v>31</v>
      </c>
      <c r="C25" s="142">
        <v>213</v>
      </c>
      <c r="D25" s="142">
        <v>713</v>
      </c>
      <c r="E25" s="142">
        <v>87</v>
      </c>
      <c r="F25" s="142">
        <v>30</v>
      </c>
      <c r="G25" s="142"/>
      <c r="H25" s="644">
        <f t="shared" si="0"/>
        <v>0.34482758620689657</v>
      </c>
      <c r="I25" s="143">
        <f t="shared" si="1"/>
        <v>0.12201963534361851</v>
      </c>
      <c r="J25" s="641">
        <f t="shared" si="2"/>
        <v>0.40845070422535212</v>
      </c>
    </row>
    <row r="26" spans="1:10" x14ac:dyDescent="0.25">
      <c r="A26" s="142"/>
      <c r="B26" s="142" t="s">
        <v>148</v>
      </c>
      <c r="C26" s="142">
        <v>452</v>
      </c>
      <c r="D26" s="142">
        <v>586</v>
      </c>
      <c r="E26" s="142">
        <v>257</v>
      </c>
      <c r="F26" s="142">
        <v>47</v>
      </c>
      <c r="G26" s="142"/>
      <c r="H26" s="644">
        <f t="shared" si="0"/>
        <v>0.1828793774319066</v>
      </c>
      <c r="I26" s="143">
        <f t="shared" si="1"/>
        <v>0.43856655290102387</v>
      </c>
      <c r="J26" s="641">
        <f t="shared" si="2"/>
        <v>0.56858407079646023</v>
      </c>
    </row>
    <row r="27" spans="1:10" s="454" customFormat="1" x14ac:dyDescent="0.25">
      <c r="B27" s="454" t="s">
        <v>53</v>
      </c>
      <c r="C27" s="454">
        <v>113</v>
      </c>
      <c r="D27" s="454">
        <v>306</v>
      </c>
      <c r="E27" s="454">
        <v>3</v>
      </c>
      <c r="F27" s="454">
        <v>5</v>
      </c>
      <c r="H27" s="642">
        <f t="shared" si="0"/>
        <v>1.6666666666666667</v>
      </c>
      <c r="I27" s="454">
        <f t="shared" si="1"/>
        <v>9.8039215686274508E-3</v>
      </c>
      <c r="J27" s="642">
        <f t="shared" si="2"/>
        <v>2.6548672566371681E-2</v>
      </c>
    </row>
    <row r="28" spans="1:10" x14ac:dyDescent="0.25">
      <c r="A28" s="142"/>
      <c r="B28" s="142" t="s">
        <v>39</v>
      </c>
      <c r="C28" s="142">
        <v>-1</v>
      </c>
      <c r="D28" s="142">
        <v>34</v>
      </c>
      <c r="E28" s="142">
        <v>0</v>
      </c>
      <c r="F28" s="142">
        <v>0</v>
      </c>
      <c r="G28" s="142"/>
      <c r="H28" s="644" t="e">
        <f t="shared" si="0"/>
        <v>#DIV/0!</v>
      </c>
      <c r="I28" s="143">
        <f t="shared" si="1"/>
        <v>0</v>
      </c>
      <c r="J28" s="641">
        <f t="shared" si="2"/>
        <v>0</v>
      </c>
    </row>
    <row r="29" spans="1:10" x14ac:dyDescent="0.25">
      <c r="A29" s="142"/>
      <c r="B29" s="142" t="s">
        <v>59</v>
      </c>
      <c r="C29" s="142">
        <v>0</v>
      </c>
      <c r="D29" s="142">
        <v>4</v>
      </c>
      <c r="E29" s="142">
        <v>0</v>
      </c>
      <c r="F29" s="142">
        <v>0</v>
      </c>
      <c r="G29" s="142"/>
      <c r="H29" s="644" t="e">
        <f t="shared" si="0"/>
        <v>#DIV/0!</v>
      </c>
      <c r="I29" s="143">
        <f t="shared" si="1"/>
        <v>0</v>
      </c>
      <c r="J29" s="641" t="e">
        <f t="shared" si="2"/>
        <v>#DIV/0!</v>
      </c>
    </row>
    <row r="30" spans="1:10" s="454" customFormat="1" x14ac:dyDescent="0.25">
      <c r="B30" s="454" t="s">
        <v>44</v>
      </c>
      <c r="C30" s="454">
        <v>5</v>
      </c>
      <c r="D30" s="454">
        <v>9</v>
      </c>
      <c r="E30" s="454">
        <v>2</v>
      </c>
      <c r="F30" s="454">
        <v>-1</v>
      </c>
      <c r="H30" s="642">
        <f t="shared" si="0"/>
        <v>-0.5</v>
      </c>
      <c r="I30" s="454">
        <f t="shared" si="1"/>
        <v>0.22222222222222221</v>
      </c>
      <c r="J30" s="642">
        <f t="shared" si="2"/>
        <v>0.4</v>
      </c>
    </row>
    <row r="31" spans="1:10" x14ac:dyDescent="0.25">
      <c r="A31" s="142"/>
      <c r="B31" s="142" t="s">
        <v>151</v>
      </c>
      <c r="C31" s="142">
        <v>12</v>
      </c>
      <c r="D31" s="142">
        <v>101</v>
      </c>
      <c r="E31" s="142">
        <v>2</v>
      </c>
      <c r="F31" s="142">
        <v>1</v>
      </c>
      <c r="G31" s="142"/>
      <c r="H31" s="644">
        <f t="shared" si="0"/>
        <v>0.5</v>
      </c>
      <c r="I31" s="143">
        <f t="shared" si="1"/>
        <v>1.9801980198019802E-2</v>
      </c>
      <c r="J31" s="641">
        <f t="shared" si="2"/>
        <v>0.16666666666666666</v>
      </c>
    </row>
    <row r="32" spans="1:10" x14ac:dyDescent="0.25">
      <c r="A32" s="142"/>
      <c r="B32" s="142" t="s">
        <v>34</v>
      </c>
      <c r="C32" s="142">
        <v>171</v>
      </c>
      <c r="D32" s="142">
        <v>289</v>
      </c>
      <c r="E32" s="142">
        <v>107</v>
      </c>
      <c r="F32" s="142">
        <v>26</v>
      </c>
      <c r="G32" s="142"/>
      <c r="H32" s="644">
        <f t="shared" si="0"/>
        <v>0.24299065420560748</v>
      </c>
      <c r="I32" s="143">
        <f t="shared" si="1"/>
        <v>0.37024221453287198</v>
      </c>
      <c r="J32" s="641">
        <f t="shared" si="2"/>
        <v>0.6257309941520468</v>
      </c>
    </row>
    <row r="33" spans="1:10" x14ac:dyDescent="0.25">
      <c r="A33" s="142"/>
      <c r="B33" s="142" t="s">
        <v>51</v>
      </c>
      <c r="C33" s="142">
        <v>41</v>
      </c>
      <c r="D33" s="142">
        <v>125</v>
      </c>
      <c r="E33" s="142">
        <v>6</v>
      </c>
      <c r="F33" s="142">
        <v>4</v>
      </c>
      <c r="G33" s="142"/>
      <c r="H33" s="644">
        <f t="shared" si="0"/>
        <v>0.66666666666666663</v>
      </c>
      <c r="I33" s="143">
        <f t="shared" si="1"/>
        <v>4.8000000000000001E-2</v>
      </c>
      <c r="J33" s="641">
        <f t="shared" si="2"/>
        <v>0.14634146341463414</v>
      </c>
    </row>
    <row r="34" spans="1:10" s="454" customFormat="1" x14ac:dyDescent="0.25">
      <c r="B34" s="454" t="s">
        <v>152</v>
      </c>
      <c r="C34" s="454">
        <v>-1</v>
      </c>
      <c r="D34" s="454">
        <v>0</v>
      </c>
      <c r="E34" s="454">
        <v>-1</v>
      </c>
      <c r="F34" s="454">
        <v>0</v>
      </c>
      <c r="H34" s="642">
        <f t="shared" si="0"/>
        <v>0</v>
      </c>
      <c r="I34" s="454" t="e">
        <f t="shared" si="1"/>
        <v>#DIV/0!</v>
      </c>
      <c r="J34" s="642">
        <f t="shared" si="2"/>
        <v>1</v>
      </c>
    </row>
    <row r="35" spans="1:10" x14ac:dyDescent="0.25">
      <c r="A35" s="142"/>
      <c r="B35" s="142" t="s">
        <v>364</v>
      </c>
      <c r="C35" s="142">
        <v>7</v>
      </c>
      <c r="D35" s="142">
        <v>165</v>
      </c>
      <c r="E35" s="142">
        <v>1</v>
      </c>
      <c r="F35" s="142">
        <v>0</v>
      </c>
      <c r="G35" s="142"/>
      <c r="H35" s="644">
        <f t="shared" si="0"/>
        <v>0</v>
      </c>
      <c r="I35" s="143">
        <f t="shared" si="1"/>
        <v>6.0606060606060606E-3</v>
      </c>
      <c r="J35" s="641">
        <f t="shared" si="2"/>
        <v>0.14285714285714285</v>
      </c>
    </row>
    <row r="36" spans="1:10" x14ac:dyDescent="0.25">
      <c r="A36" s="142"/>
      <c r="B36" s="142" t="s">
        <v>153</v>
      </c>
      <c r="C36" s="142">
        <v>0</v>
      </c>
      <c r="D36" s="142">
        <v>9</v>
      </c>
      <c r="E36" s="142">
        <v>0</v>
      </c>
      <c r="F36" s="142">
        <v>0</v>
      </c>
      <c r="G36" s="142"/>
      <c r="H36" s="644" t="e">
        <f t="shared" si="0"/>
        <v>#DIV/0!</v>
      </c>
      <c r="I36" s="143">
        <f t="shared" si="1"/>
        <v>0</v>
      </c>
      <c r="J36" s="641" t="e">
        <f t="shared" si="2"/>
        <v>#DIV/0!</v>
      </c>
    </row>
    <row r="37" spans="1:10" x14ac:dyDescent="0.25">
      <c r="A37" s="142"/>
      <c r="B37" s="142" t="s">
        <v>235</v>
      </c>
      <c r="C37" s="142">
        <v>2</v>
      </c>
      <c r="D37" s="142">
        <v>15</v>
      </c>
      <c r="E37" s="142">
        <v>1</v>
      </c>
      <c r="F37" s="142">
        <v>0</v>
      </c>
      <c r="G37" s="142"/>
      <c r="H37" s="644">
        <f t="shared" ref="H37:H65" si="3">F37/E37</f>
        <v>0</v>
      </c>
      <c r="I37" s="143">
        <f t="shared" ref="I37:I65" si="4">E37/D37</f>
        <v>6.6666666666666666E-2</v>
      </c>
      <c r="J37" s="641">
        <f t="shared" ref="J37:J65" si="5">E37/C37</f>
        <v>0.5</v>
      </c>
    </row>
    <row r="38" spans="1:10" s="454" customFormat="1" x14ac:dyDescent="0.25">
      <c r="B38" s="454" t="s">
        <v>119</v>
      </c>
      <c r="C38" s="454">
        <v>208</v>
      </c>
      <c r="D38" s="454">
        <v>259</v>
      </c>
      <c r="E38" s="454">
        <v>129</v>
      </c>
      <c r="F38" s="454">
        <v>18</v>
      </c>
      <c r="H38" s="642">
        <f t="shared" si="3"/>
        <v>0.13953488372093023</v>
      </c>
      <c r="I38" s="454">
        <f t="shared" si="4"/>
        <v>0.49806949806949807</v>
      </c>
      <c r="J38" s="642">
        <f t="shared" si="5"/>
        <v>0.62019230769230771</v>
      </c>
    </row>
    <row r="39" spans="1:10" x14ac:dyDescent="0.25">
      <c r="A39" s="142"/>
      <c r="B39" s="142" t="s">
        <v>365</v>
      </c>
      <c r="C39" s="142">
        <v>30</v>
      </c>
      <c r="D39" s="142">
        <v>395</v>
      </c>
      <c r="E39" s="142">
        <v>17</v>
      </c>
      <c r="F39" s="142">
        <v>3</v>
      </c>
      <c r="G39" s="142"/>
      <c r="H39" s="644">
        <f t="shared" si="3"/>
        <v>0.17647058823529413</v>
      </c>
      <c r="I39" s="143">
        <f t="shared" si="4"/>
        <v>4.3037974683544304E-2</v>
      </c>
      <c r="J39" s="641">
        <f t="shared" si="5"/>
        <v>0.56666666666666665</v>
      </c>
    </row>
    <row r="40" spans="1:10" x14ac:dyDescent="0.25">
      <c r="A40" s="142"/>
      <c r="B40" s="142" t="s">
        <v>58</v>
      </c>
      <c r="C40" s="142">
        <v>1</v>
      </c>
      <c r="D40" s="142">
        <v>5</v>
      </c>
      <c r="E40" s="142">
        <v>1</v>
      </c>
      <c r="F40" s="142">
        <v>0</v>
      </c>
      <c r="G40" s="142"/>
      <c r="H40" s="644">
        <f t="shared" si="3"/>
        <v>0</v>
      </c>
      <c r="I40" s="143">
        <f t="shared" si="4"/>
        <v>0.2</v>
      </c>
      <c r="J40" s="641">
        <f t="shared" si="5"/>
        <v>1</v>
      </c>
    </row>
    <row r="41" spans="1:10" s="454" customFormat="1" x14ac:dyDescent="0.25">
      <c r="B41" s="454" t="s">
        <v>62</v>
      </c>
      <c r="C41" s="454">
        <v>16</v>
      </c>
      <c r="D41" s="454">
        <v>275</v>
      </c>
      <c r="E41" s="454">
        <v>2</v>
      </c>
      <c r="F41" s="454">
        <v>0</v>
      </c>
      <c r="H41" s="642">
        <f t="shared" si="3"/>
        <v>0</v>
      </c>
      <c r="I41" s="454">
        <f t="shared" si="4"/>
        <v>7.2727272727272727E-3</v>
      </c>
      <c r="J41" s="642">
        <f t="shared" si="5"/>
        <v>0.125</v>
      </c>
    </row>
    <row r="42" spans="1:10" x14ac:dyDescent="0.25">
      <c r="A42" s="142"/>
      <c r="B42" s="142" t="s">
        <v>49</v>
      </c>
      <c r="C42" s="142">
        <v>0</v>
      </c>
      <c r="D42" s="142">
        <v>52</v>
      </c>
      <c r="E42" s="142">
        <v>-4</v>
      </c>
      <c r="F42" s="142">
        <v>3</v>
      </c>
      <c r="G42" s="142"/>
      <c r="H42" s="644">
        <f t="shared" si="3"/>
        <v>-0.75</v>
      </c>
      <c r="I42" s="143">
        <f t="shared" si="4"/>
        <v>-7.6923076923076927E-2</v>
      </c>
      <c r="J42" s="641" t="e">
        <f t="shared" si="5"/>
        <v>#DIV/0!</v>
      </c>
    </row>
    <row r="43" spans="1:10" s="454" customFormat="1" x14ac:dyDescent="0.25">
      <c r="B43" s="454" t="s">
        <v>169</v>
      </c>
      <c r="C43" s="454">
        <v>12</v>
      </c>
      <c r="D43" s="454">
        <v>41</v>
      </c>
      <c r="E43" s="454">
        <v>3</v>
      </c>
      <c r="F43" s="454">
        <v>1</v>
      </c>
      <c r="H43" s="642">
        <f t="shared" si="3"/>
        <v>0.33333333333333331</v>
      </c>
      <c r="I43" s="454">
        <f t="shared" si="4"/>
        <v>7.3170731707317069E-2</v>
      </c>
      <c r="J43" s="642">
        <f t="shared" si="5"/>
        <v>0.25</v>
      </c>
    </row>
    <row r="44" spans="1:10" x14ac:dyDescent="0.25">
      <c r="A44" s="142"/>
      <c r="B44" s="142" t="s">
        <v>230</v>
      </c>
      <c r="C44" s="142">
        <v>-4</v>
      </c>
      <c r="D44" s="142">
        <v>4</v>
      </c>
      <c r="E44" s="142">
        <v>-16</v>
      </c>
      <c r="F44" s="142">
        <v>0</v>
      </c>
      <c r="G44" s="142"/>
      <c r="H44" s="644">
        <f t="shared" si="3"/>
        <v>0</v>
      </c>
      <c r="I44" s="143">
        <f t="shared" si="4"/>
        <v>-4</v>
      </c>
      <c r="J44" s="641">
        <f t="shared" si="5"/>
        <v>4</v>
      </c>
    </row>
    <row r="45" spans="1:10" s="454" customFormat="1" x14ac:dyDescent="0.25">
      <c r="B45" s="454" t="s">
        <v>8</v>
      </c>
      <c r="C45" s="454">
        <v>26</v>
      </c>
      <c r="D45" s="454">
        <v>76</v>
      </c>
      <c r="E45" s="454">
        <v>13</v>
      </c>
      <c r="F45" s="454">
        <v>3</v>
      </c>
      <c r="H45" s="642">
        <f t="shared" si="3"/>
        <v>0.23076923076923078</v>
      </c>
      <c r="I45" s="454">
        <f t="shared" si="4"/>
        <v>0.17105263157894737</v>
      </c>
      <c r="J45" s="642">
        <f t="shared" si="5"/>
        <v>0.5</v>
      </c>
    </row>
    <row r="46" spans="1:10" x14ac:dyDescent="0.25">
      <c r="A46" s="142"/>
      <c r="B46" s="142" t="s">
        <v>366</v>
      </c>
      <c r="C46" s="142">
        <v>71</v>
      </c>
      <c r="D46" s="142">
        <v>341</v>
      </c>
      <c r="E46" s="142">
        <v>30</v>
      </c>
      <c r="F46" s="142">
        <v>14</v>
      </c>
      <c r="G46" s="142"/>
      <c r="H46" s="644">
        <f t="shared" si="3"/>
        <v>0.46666666666666667</v>
      </c>
      <c r="I46" s="143">
        <f t="shared" si="4"/>
        <v>8.797653958944282E-2</v>
      </c>
      <c r="J46" s="641">
        <f t="shared" si="5"/>
        <v>0.42253521126760563</v>
      </c>
    </row>
    <row r="47" spans="1:10" x14ac:dyDescent="0.25">
      <c r="A47" s="142"/>
      <c r="B47" s="142" t="s">
        <v>30</v>
      </c>
      <c r="C47" s="142">
        <v>35</v>
      </c>
      <c r="D47" s="142">
        <v>238</v>
      </c>
      <c r="E47" s="142">
        <v>23</v>
      </c>
      <c r="F47" s="142">
        <v>4</v>
      </c>
      <c r="G47" s="142"/>
      <c r="H47" s="644">
        <f t="shared" si="3"/>
        <v>0.17391304347826086</v>
      </c>
      <c r="I47" s="143">
        <f t="shared" si="4"/>
        <v>9.6638655462184878E-2</v>
      </c>
      <c r="J47" s="641">
        <f t="shared" si="5"/>
        <v>0.65714285714285714</v>
      </c>
    </row>
    <row r="48" spans="1:10" x14ac:dyDescent="0.25">
      <c r="A48" s="142"/>
      <c r="B48" s="142" t="s">
        <v>45</v>
      </c>
      <c r="C48" s="142">
        <v>31</v>
      </c>
      <c r="D48" s="142">
        <v>151</v>
      </c>
      <c r="E48" s="142">
        <v>5</v>
      </c>
      <c r="F48" s="142">
        <v>1</v>
      </c>
      <c r="G48" s="142"/>
      <c r="H48" s="644">
        <f t="shared" si="3"/>
        <v>0.2</v>
      </c>
      <c r="I48" s="143">
        <f t="shared" si="4"/>
        <v>3.3112582781456956E-2</v>
      </c>
      <c r="J48" s="641">
        <f t="shared" si="5"/>
        <v>0.16129032258064516</v>
      </c>
    </row>
    <row r="49" spans="1:10" x14ac:dyDescent="0.25">
      <c r="A49" s="142"/>
      <c r="B49" s="142" t="s">
        <v>32</v>
      </c>
      <c r="C49" s="142">
        <v>7</v>
      </c>
      <c r="D49" s="142">
        <v>92</v>
      </c>
      <c r="E49" s="142">
        <v>3</v>
      </c>
      <c r="F49" s="142">
        <v>0</v>
      </c>
      <c r="G49" s="142"/>
      <c r="H49" s="644">
        <f t="shared" si="3"/>
        <v>0</v>
      </c>
      <c r="I49" s="143">
        <f t="shared" si="4"/>
        <v>3.2608695652173912E-2</v>
      </c>
      <c r="J49" s="641">
        <f t="shared" si="5"/>
        <v>0.42857142857142855</v>
      </c>
    </row>
    <row r="50" spans="1:10" x14ac:dyDescent="0.25">
      <c r="A50" s="142"/>
      <c r="B50" s="142" t="s">
        <v>37</v>
      </c>
      <c r="C50" s="142">
        <v>20</v>
      </c>
      <c r="D50" s="142">
        <v>65</v>
      </c>
      <c r="E50" s="142">
        <v>12</v>
      </c>
      <c r="F50" s="142">
        <v>1</v>
      </c>
      <c r="G50" s="142"/>
      <c r="H50" s="644">
        <f t="shared" si="3"/>
        <v>8.3333333333333329E-2</v>
      </c>
      <c r="I50" s="143">
        <f t="shared" si="4"/>
        <v>0.18461538461538463</v>
      </c>
      <c r="J50" s="641">
        <f t="shared" si="5"/>
        <v>0.6</v>
      </c>
    </row>
    <row r="51" spans="1:10" s="454" customFormat="1" x14ac:dyDescent="0.25">
      <c r="B51" s="454" t="s">
        <v>52</v>
      </c>
      <c r="C51" s="454">
        <v>75</v>
      </c>
      <c r="D51" s="454">
        <v>181</v>
      </c>
      <c r="E51" s="454">
        <v>29</v>
      </c>
      <c r="F51" s="454">
        <v>4</v>
      </c>
      <c r="H51" s="642">
        <f t="shared" si="3"/>
        <v>0.13793103448275862</v>
      </c>
      <c r="I51" s="454">
        <f t="shared" si="4"/>
        <v>0.16022099447513813</v>
      </c>
      <c r="J51" s="642">
        <f t="shared" si="5"/>
        <v>0.38666666666666666</v>
      </c>
    </row>
    <row r="52" spans="1:10" x14ac:dyDescent="0.25">
      <c r="A52" s="142"/>
      <c r="B52" s="142" t="s">
        <v>40</v>
      </c>
      <c r="C52" s="142">
        <v>1</v>
      </c>
      <c r="D52" s="142">
        <v>8</v>
      </c>
      <c r="E52" s="142">
        <v>0</v>
      </c>
      <c r="F52" s="142">
        <v>0</v>
      </c>
      <c r="G52" s="142"/>
      <c r="H52" s="644" t="e">
        <f t="shared" si="3"/>
        <v>#DIV/0!</v>
      </c>
      <c r="I52" s="143">
        <f t="shared" si="4"/>
        <v>0</v>
      </c>
      <c r="J52" s="641">
        <f t="shared" si="5"/>
        <v>0</v>
      </c>
    </row>
    <row r="53" spans="1:10" x14ac:dyDescent="0.25">
      <c r="A53" s="142"/>
      <c r="B53" s="142" t="s">
        <v>161</v>
      </c>
      <c r="C53" s="142">
        <v>5</v>
      </c>
      <c r="D53" s="142">
        <v>59</v>
      </c>
      <c r="E53" s="142">
        <v>0</v>
      </c>
      <c r="F53" s="142">
        <v>0</v>
      </c>
      <c r="G53" s="142"/>
      <c r="H53" s="644" t="e">
        <f t="shared" si="3"/>
        <v>#DIV/0!</v>
      </c>
      <c r="I53" s="143">
        <f t="shared" si="4"/>
        <v>0</v>
      </c>
      <c r="J53" s="641">
        <f t="shared" si="5"/>
        <v>0</v>
      </c>
    </row>
    <row r="54" spans="1:10" x14ac:dyDescent="0.25">
      <c r="A54" s="142"/>
      <c r="B54" s="142" t="s">
        <v>33</v>
      </c>
      <c r="C54" s="142">
        <v>160</v>
      </c>
      <c r="D54" s="142">
        <v>276</v>
      </c>
      <c r="E54" s="142">
        <v>72</v>
      </c>
      <c r="F54" s="142">
        <v>19</v>
      </c>
      <c r="G54" s="142"/>
      <c r="H54" s="644">
        <f t="shared" si="3"/>
        <v>0.2638888888888889</v>
      </c>
      <c r="I54" s="143">
        <f t="shared" si="4"/>
        <v>0.2608695652173913</v>
      </c>
      <c r="J54" s="641">
        <f t="shared" si="5"/>
        <v>0.45</v>
      </c>
    </row>
    <row r="55" spans="1:10" x14ac:dyDescent="0.25">
      <c r="A55" s="142"/>
      <c r="B55" s="142" t="s">
        <v>122</v>
      </c>
      <c r="C55" s="142">
        <v>3</v>
      </c>
      <c r="D55" s="142">
        <v>13</v>
      </c>
      <c r="E55" s="142">
        <v>0</v>
      </c>
      <c r="F55" s="142">
        <v>0</v>
      </c>
      <c r="G55" s="142"/>
      <c r="H55" s="644" t="e">
        <f t="shared" si="3"/>
        <v>#DIV/0!</v>
      </c>
      <c r="I55" s="143">
        <f t="shared" si="4"/>
        <v>0</v>
      </c>
      <c r="J55" s="641">
        <f t="shared" si="5"/>
        <v>0</v>
      </c>
    </row>
    <row r="56" spans="1:10" s="454" customFormat="1" x14ac:dyDescent="0.25">
      <c r="B56" s="454" t="s">
        <v>46</v>
      </c>
      <c r="C56" s="454">
        <v>34</v>
      </c>
      <c r="D56" s="454">
        <v>94</v>
      </c>
      <c r="E56" s="454">
        <v>6</v>
      </c>
      <c r="F56" s="454">
        <v>2</v>
      </c>
      <c r="H56" s="642">
        <f t="shared" si="3"/>
        <v>0.33333333333333331</v>
      </c>
      <c r="I56" s="454">
        <f t="shared" si="4"/>
        <v>6.3829787234042548E-2</v>
      </c>
      <c r="J56" s="642">
        <f t="shared" si="5"/>
        <v>0.17647058823529413</v>
      </c>
    </row>
    <row r="57" spans="1:10" x14ac:dyDescent="0.25">
      <c r="A57" s="142"/>
      <c r="B57" s="142" t="s">
        <v>56</v>
      </c>
      <c r="C57" s="142">
        <v>2</v>
      </c>
      <c r="D57" s="142">
        <v>20</v>
      </c>
      <c r="E57" s="142">
        <v>1</v>
      </c>
      <c r="F57" s="142">
        <v>0</v>
      </c>
      <c r="G57" s="142"/>
      <c r="H57" s="644">
        <f t="shared" si="3"/>
        <v>0</v>
      </c>
      <c r="I57" s="143">
        <f t="shared" si="4"/>
        <v>0.05</v>
      </c>
      <c r="J57" s="641">
        <f t="shared" si="5"/>
        <v>0.5</v>
      </c>
    </row>
    <row r="58" spans="1:10" x14ac:dyDescent="0.25">
      <c r="A58" s="142"/>
      <c r="B58" s="142" t="s">
        <v>163</v>
      </c>
      <c r="C58" s="142">
        <v>0</v>
      </c>
      <c r="D58" s="142">
        <v>83</v>
      </c>
      <c r="E58" s="142">
        <v>0</v>
      </c>
      <c r="F58" s="142">
        <v>0</v>
      </c>
      <c r="G58" s="142"/>
      <c r="H58" s="644" t="e">
        <f t="shared" si="3"/>
        <v>#DIV/0!</v>
      </c>
      <c r="I58" s="143">
        <f t="shared" si="4"/>
        <v>0</v>
      </c>
      <c r="J58" s="641" t="e">
        <f t="shared" si="5"/>
        <v>#DIV/0!</v>
      </c>
    </row>
    <row r="59" spans="1:10" x14ac:dyDescent="0.25">
      <c r="A59" s="142"/>
      <c r="B59" s="142" t="s">
        <v>352</v>
      </c>
      <c r="C59" s="142">
        <v>39</v>
      </c>
      <c r="D59" s="142">
        <v>489</v>
      </c>
      <c r="E59" s="142">
        <v>4</v>
      </c>
      <c r="F59" s="142">
        <v>2</v>
      </c>
      <c r="G59" s="142"/>
      <c r="H59" s="644">
        <f t="shared" si="3"/>
        <v>0.5</v>
      </c>
      <c r="I59" s="143">
        <f t="shared" si="4"/>
        <v>8.1799591002044997E-3</v>
      </c>
      <c r="J59" s="641">
        <f t="shared" si="5"/>
        <v>0.10256410256410256</v>
      </c>
    </row>
    <row r="60" spans="1:10" x14ac:dyDescent="0.25">
      <c r="A60" s="142"/>
      <c r="B60" s="142" t="s">
        <v>83</v>
      </c>
      <c r="C60" s="142">
        <v>3</v>
      </c>
      <c r="D60" s="142">
        <v>50</v>
      </c>
      <c r="E60" s="142">
        <v>-4</v>
      </c>
      <c r="F60" s="142">
        <v>0</v>
      </c>
      <c r="G60" s="142"/>
      <c r="H60" s="644">
        <f t="shared" si="3"/>
        <v>0</v>
      </c>
      <c r="I60" s="143">
        <f t="shared" si="4"/>
        <v>-0.08</v>
      </c>
      <c r="J60" s="641">
        <f t="shared" si="5"/>
        <v>-1.3333333333333333</v>
      </c>
    </row>
    <row r="61" spans="1:10" x14ac:dyDescent="0.25">
      <c r="A61" s="142"/>
      <c r="B61" s="142" t="s">
        <v>280</v>
      </c>
      <c r="C61" s="142">
        <v>10</v>
      </c>
      <c r="D61" s="142">
        <v>56</v>
      </c>
      <c r="E61" s="142">
        <v>2</v>
      </c>
      <c r="F61" s="142">
        <v>0</v>
      </c>
      <c r="G61" s="142"/>
      <c r="H61" s="644">
        <f t="shared" si="3"/>
        <v>0</v>
      </c>
      <c r="I61" s="143">
        <f t="shared" si="4"/>
        <v>3.5714285714285712E-2</v>
      </c>
      <c r="J61" s="641">
        <f t="shared" si="5"/>
        <v>0.2</v>
      </c>
    </row>
    <row r="62" spans="1:10" x14ac:dyDescent="0.25">
      <c r="A62" s="142"/>
      <c r="B62" s="142" t="s">
        <v>124</v>
      </c>
      <c r="C62" s="142">
        <v>2548</v>
      </c>
      <c r="D62" s="142">
        <v>2796</v>
      </c>
      <c r="E62" s="142">
        <v>841</v>
      </c>
      <c r="F62" s="142">
        <v>343</v>
      </c>
      <c r="G62" s="142"/>
      <c r="H62" s="644">
        <f t="shared" si="3"/>
        <v>0.40784780023781214</v>
      </c>
      <c r="I62" s="143">
        <f t="shared" si="4"/>
        <v>0.30078683834048642</v>
      </c>
      <c r="J62" s="641">
        <f t="shared" si="5"/>
        <v>0.33006279434850866</v>
      </c>
    </row>
    <row r="63" spans="1:10" x14ac:dyDescent="0.25">
      <c r="A63" s="142"/>
      <c r="B63" s="142" t="s">
        <v>182</v>
      </c>
      <c r="C63" s="142">
        <v>0</v>
      </c>
      <c r="D63" s="142">
        <v>1</v>
      </c>
      <c r="E63" s="142">
        <v>0</v>
      </c>
      <c r="F63" s="142">
        <v>0</v>
      </c>
      <c r="G63" s="142"/>
      <c r="H63" s="644" t="e">
        <f t="shared" si="3"/>
        <v>#DIV/0!</v>
      </c>
      <c r="I63" s="143">
        <f t="shared" si="4"/>
        <v>0</v>
      </c>
      <c r="J63" s="641" t="e">
        <f t="shared" si="5"/>
        <v>#DIV/0!</v>
      </c>
    </row>
    <row r="64" spans="1:10" s="454" customFormat="1" x14ac:dyDescent="0.25">
      <c r="B64" s="454" t="s">
        <v>367</v>
      </c>
      <c r="C64" s="454">
        <v>11</v>
      </c>
      <c r="D64" s="454">
        <v>118</v>
      </c>
      <c r="E64" s="454">
        <v>5</v>
      </c>
      <c r="F64" s="454">
        <v>0</v>
      </c>
      <c r="H64" s="642">
        <f t="shared" si="3"/>
        <v>0</v>
      </c>
      <c r="I64" s="454">
        <f t="shared" si="4"/>
        <v>4.2372881355932202E-2</v>
      </c>
      <c r="J64" s="642">
        <f t="shared" si="5"/>
        <v>0.45454545454545453</v>
      </c>
    </row>
    <row r="65" spans="1:10" x14ac:dyDescent="0.25">
      <c r="A65" s="142"/>
      <c r="B65" s="142" t="s">
        <v>165</v>
      </c>
      <c r="C65" s="142">
        <v>2</v>
      </c>
      <c r="D65" s="142">
        <v>53</v>
      </c>
      <c r="E65" s="142">
        <v>2</v>
      </c>
      <c r="F65" s="142">
        <v>0</v>
      </c>
      <c r="G65" s="142"/>
      <c r="H65" s="644">
        <f t="shared" si="3"/>
        <v>0</v>
      </c>
      <c r="I65" s="143">
        <f t="shared" si="4"/>
        <v>3.7735849056603772E-2</v>
      </c>
      <c r="J65" s="641">
        <f t="shared" si="5"/>
        <v>1</v>
      </c>
    </row>
    <row r="66" spans="1:10" x14ac:dyDescent="0.25">
      <c r="A66" s="142"/>
      <c r="B66" s="142"/>
      <c r="C66" s="142"/>
      <c r="D66" s="142"/>
      <c r="E66" s="142"/>
      <c r="F66" s="142"/>
      <c r="G66" s="142"/>
      <c r="H66" s="141"/>
      <c r="I66" s="147"/>
      <c r="J66" s="148"/>
    </row>
    <row r="67" spans="1:10" ht="15.75" customHeight="1" thickBot="1" x14ac:dyDescent="0.3">
      <c r="A67" s="142"/>
      <c r="B67" s="142"/>
      <c r="C67" s="142"/>
      <c r="D67" s="142"/>
      <c r="E67" s="142"/>
      <c r="F67" s="142"/>
      <c r="G67" s="142"/>
      <c r="H67" s="142"/>
      <c r="I67" s="142"/>
      <c r="J67" s="142"/>
    </row>
    <row r="68" spans="1:10" ht="90.75" customHeight="1" thickTop="1" x14ac:dyDescent="0.25">
      <c r="A68" s="149"/>
      <c r="B68" s="150"/>
      <c r="C68" s="150" t="s">
        <v>2</v>
      </c>
      <c r="D68" s="150" t="s">
        <v>3</v>
      </c>
      <c r="E68" s="150" t="s">
        <v>6</v>
      </c>
      <c r="F68" s="150" t="s">
        <v>4</v>
      </c>
      <c r="G68" s="150" t="s">
        <v>5</v>
      </c>
      <c r="H68" s="152" t="s">
        <v>134</v>
      </c>
      <c r="I68" s="150" t="s">
        <v>510</v>
      </c>
      <c r="J68" s="150" t="s">
        <v>498</v>
      </c>
    </row>
    <row r="69" spans="1:10" x14ac:dyDescent="0.25">
      <c r="A69" s="153" t="s">
        <v>79</v>
      </c>
      <c r="B69" s="154"/>
      <c r="C69" s="155">
        <f t="shared" ref="C69:F69" si="6">SUM(C5:C65)</f>
        <v>23864</v>
      </c>
      <c r="D69" s="155">
        <f t="shared" si="6"/>
        <v>102887</v>
      </c>
      <c r="E69" s="154">
        <f t="shared" si="6"/>
        <v>6604</v>
      </c>
      <c r="F69" s="155">
        <f t="shared" si="6"/>
        <v>2322</v>
      </c>
      <c r="G69" s="154"/>
      <c r="H69" s="157">
        <f>F69/E69</f>
        <v>0.35160508782556027</v>
      </c>
      <c r="I69" s="158">
        <f>E69/D69</f>
        <v>6.4186923518034344E-2</v>
      </c>
      <c r="J69" s="157">
        <f>E69/C69</f>
        <v>0.27673483070734162</v>
      </c>
    </row>
    <row r="70" spans="1:10" x14ac:dyDescent="0.25">
      <c r="A70" s="153" t="s">
        <v>78</v>
      </c>
      <c r="B70" s="154"/>
      <c r="C70" s="154">
        <v>23868</v>
      </c>
      <c r="D70" s="154">
        <v>102886</v>
      </c>
      <c r="E70" s="154">
        <v>6604</v>
      </c>
      <c r="F70" s="154">
        <v>2323</v>
      </c>
      <c r="G70" s="154"/>
      <c r="H70" s="157">
        <f>F70/E70</f>
        <v>0.35175651120533008</v>
      </c>
      <c r="I70" s="158">
        <f>E70/D70</f>
        <v>6.41875473825399E-2</v>
      </c>
      <c r="J70" s="157">
        <f>E70/C70</f>
        <v>0.27668845315904139</v>
      </c>
    </row>
    <row r="71" spans="1:10" s="223" customFormat="1" x14ac:dyDescent="0.25">
      <c r="A71" s="219" t="s">
        <v>140</v>
      </c>
      <c r="B71" s="220"/>
      <c r="C71" s="220">
        <f>C23</f>
        <v>19118</v>
      </c>
      <c r="D71" s="220">
        <f t="shared" ref="D71:F71" si="7">D23</f>
        <v>91232</v>
      </c>
      <c r="E71" s="220">
        <f t="shared" si="7"/>
        <v>4877</v>
      </c>
      <c r="F71" s="220">
        <f t="shared" si="7"/>
        <v>1760</v>
      </c>
      <c r="G71" s="220"/>
      <c r="H71" s="221">
        <f>F71/E71</f>
        <v>0.36087758868156655</v>
      </c>
      <c r="I71" s="222">
        <f>E71/D71</f>
        <v>5.3457120308663626E-2</v>
      </c>
      <c r="J71" s="221">
        <f>E71/C71</f>
        <v>0.25509990584789205</v>
      </c>
    </row>
    <row r="72" spans="1:10" s="223" customFormat="1" x14ac:dyDescent="0.25">
      <c r="A72" s="219" t="s">
        <v>141</v>
      </c>
      <c r="B72" s="220"/>
      <c r="C72" s="221">
        <f t="shared" ref="C72:F72" si="8">C71/C69</f>
        <v>0.80112303050620182</v>
      </c>
      <c r="D72" s="221">
        <f t="shared" si="8"/>
        <v>0.88672038255561925</v>
      </c>
      <c r="E72" s="221">
        <f t="shared" si="8"/>
        <v>0.7384918231374924</v>
      </c>
      <c r="F72" s="221">
        <f t="shared" si="8"/>
        <v>0.75796726959517657</v>
      </c>
      <c r="G72" s="221"/>
      <c r="H72" s="221"/>
      <c r="I72" s="221"/>
      <c r="J72" s="221"/>
    </row>
    <row r="73" spans="1:10" s="208" customFormat="1" x14ac:dyDescent="0.25">
      <c r="A73" s="210" t="s">
        <v>139</v>
      </c>
      <c r="B73" s="205"/>
      <c r="C73" s="205">
        <f>SUM(C8+C9+C14+C22+C27+C30+C34+C38+C41+C43+C45+C51+C56+C64)</f>
        <v>553</v>
      </c>
      <c r="D73" s="205">
        <f t="shared" ref="D73:F73" si="9">SUM(D8+D9+D14+D22+D27+D30+D34+D38+D41+D43+D45+D51+D56+D64)</f>
        <v>1618</v>
      </c>
      <c r="E73" s="205">
        <f t="shared" si="9"/>
        <v>209</v>
      </c>
      <c r="F73" s="205">
        <f t="shared" si="9"/>
        <v>38</v>
      </c>
      <c r="G73" s="205"/>
      <c r="H73" s="206">
        <f>F73/E73</f>
        <v>0.18181818181818182</v>
      </c>
      <c r="I73" s="207">
        <f>E73/D73</f>
        <v>0.12917181705809641</v>
      </c>
      <c r="J73" s="206">
        <f>E73/C73</f>
        <v>0.37793851717902349</v>
      </c>
    </row>
    <row r="74" spans="1:10" s="208" customFormat="1" ht="15.75" customHeight="1" x14ac:dyDescent="0.25">
      <c r="A74" s="210" t="s">
        <v>87</v>
      </c>
      <c r="B74" s="205"/>
      <c r="C74" s="206">
        <f t="shared" ref="C74:F74" si="10">C73/C69</f>
        <v>2.3172980221253772E-2</v>
      </c>
      <c r="D74" s="206">
        <f t="shared" si="10"/>
        <v>1.572599064993634E-2</v>
      </c>
      <c r="E74" s="206">
        <f t="shared" si="10"/>
        <v>3.1647486371895822E-2</v>
      </c>
      <c r="F74" s="206">
        <f t="shared" si="10"/>
        <v>1.636520241171404E-2</v>
      </c>
      <c r="G74" s="206"/>
      <c r="H74" s="206"/>
      <c r="I74" s="206"/>
      <c r="J74" s="206"/>
    </row>
    <row r="75" spans="1:10" s="215" customFormat="1" ht="15.75" customHeight="1" x14ac:dyDescent="0.25">
      <c r="A75" s="211" t="s">
        <v>133</v>
      </c>
      <c r="B75" s="212"/>
      <c r="C75" s="212">
        <f>SUM(C65+C63+C62+C61+C60+C59+C28+C58+C57+C55+C54+C53+C52+C50+C49+C48+C47+C46+C44+C42+C40+C39+C37+C36+C35+C33+C32+C31+C29+C26+C25+C24+C21+C20+C19+C18+C17+C16+C15+C13+C12+C11+C10+C7+C6+C5+C23)</f>
        <v>23311</v>
      </c>
      <c r="D75" s="212">
        <f t="shared" ref="D75:F75" si="11">SUM(D65+D63+D62+D61+D60+D59+D28+D58+D57+D55+D54+D53+D52+D50+D49+D48+D47+D46+D44+D42+D40+D39+D37+D36+D35+D33+D32+D31+D29+D26+D25+D24+D21+D20+D19+D18+D17+D16+D15+D13+D12+D11+D10+D7+D6+D5+D23)</f>
        <v>101269</v>
      </c>
      <c r="E75" s="212">
        <f t="shared" si="11"/>
        <v>6395</v>
      </c>
      <c r="F75" s="212">
        <f t="shared" si="11"/>
        <v>2284</v>
      </c>
      <c r="G75" s="212"/>
      <c r="H75" s="213">
        <f>F75/E75</f>
        <v>0.35715402658326817</v>
      </c>
      <c r="I75" s="214">
        <f>E75/D75</f>
        <v>6.3148643711303562E-2</v>
      </c>
      <c r="J75" s="213">
        <f>E75/C75</f>
        <v>0.2743340054051735</v>
      </c>
    </row>
    <row r="76" spans="1:10" s="215" customFormat="1" ht="15.75" customHeight="1" thickBot="1" x14ac:dyDescent="0.3">
      <c r="A76" s="216" t="s">
        <v>136</v>
      </c>
      <c r="B76" s="217"/>
      <c r="C76" s="218">
        <f t="shared" ref="C76:F76" si="12">C75/C69</f>
        <v>0.9768270197787462</v>
      </c>
      <c r="D76" s="218">
        <f t="shared" si="12"/>
        <v>0.98427400935006371</v>
      </c>
      <c r="E76" s="218">
        <f t="shared" si="12"/>
        <v>0.96835251362810415</v>
      </c>
      <c r="F76" s="218">
        <f t="shared" si="12"/>
        <v>0.98363479758828598</v>
      </c>
      <c r="G76" s="218"/>
      <c r="H76" s="218"/>
      <c r="I76" s="217"/>
      <c r="J76" s="218"/>
    </row>
    <row r="77" spans="1:10" ht="15.75" customHeight="1" thickTop="1" x14ac:dyDescent="0.25">
      <c r="A77" s="142"/>
      <c r="B77" s="142"/>
      <c r="C77" s="148"/>
      <c r="D77" s="148"/>
      <c r="E77" s="148"/>
      <c r="F77" s="148"/>
      <c r="G77" s="148"/>
      <c r="H77" s="142"/>
      <c r="I77" s="142"/>
      <c r="J77" s="142"/>
    </row>
    <row r="78" spans="1:10" ht="15.75" customHeight="1" x14ac:dyDescent="0.25">
      <c r="A78" s="142"/>
      <c r="B78" s="142"/>
      <c r="C78" s="142"/>
      <c r="D78" s="142"/>
      <c r="E78" s="142"/>
      <c r="F78" s="142"/>
      <c r="G78" s="148"/>
      <c r="H78" s="142"/>
      <c r="I78" s="142"/>
      <c r="J78" s="142"/>
    </row>
    <row r="79" spans="1:10" ht="15.75" customHeight="1" x14ac:dyDescent="0.25">
      <c r="A79" s="142"/>
      <c r="B79" s="142"/>
      <c r="C79" s="148"/>
      <c r="D79" s="148"/>
      <c r="E79" s="148"/>
      <c r="F79" s="148"/>
      <c r="G79" s="148"/>
      <c r="H79" s="142"/>
      <c r="I79" s="142"/>
      <c r="J79" s="142"/>
    </row>
    <row r="80" spans="1:10" ht="15.75" customHeight="1" x14ac:dyDescent="0.25">
      <c r="A80" s="142"/>
      <c r="B80" s="142"/>
      <c r="C80" s="148"/>
      <c r="D80" s="148"/>
      <c r="E80" s="148"/>
      <c r="F80" s="148"/>
      <c r="G80" s="148"/>
      <c r="H80" s="142"/>
      <c r="I80" s="142"/>
      <c r="J80" s="142"/>
    </row>
    <row r="81" spans="1:10" x14ac:dyDescent="0.25">
      <c r="A81" s="142"/>
      <c r="B81" s="142"/>
      <c r="C81" s="142"/>
      <c r="D81" s="142"/>
      <c r="E81" s="142"/>
      <c r="F81" s="142"/>
      <c r="G81" s="142"/>
      <c r="H81" s="142"/>
      <c r="I81" s="142"/>
      <c r="J81" s="142"/>
    </row>
    <row r="82" spans="1:10" x14ac:dyDescent="0.25">
      <c r="A82" s="159" t="s">
        <v>514</v>
      </c>
      <c r="B82" s="142"/>
      <c r="C82" s="142"/>
      <c r="D82" s="142"/>
      <c r="E82" s="142"/>
      <c r="F82" s="142"/>
      <c r="G82" s="142"/>
      <c r="H82" s="142"/>
      <c r="I82" s="142"/>
      <c r="J82" s="142"/>
    </row>
    <row r="83" spans="1:10" x14ac:dyDescent="0.25">
      <c r="A83" s="160" t="s">
        <v>84</v>
      </c>
      <c r="B83" s="161"/>
      <c r="C83" s="142"/>
      <c r="D83" s="142"/>
      <c r="E83" s="142"/>
      <c r="F83" s="142"/>
      <c r="G83" s="142"/>
      <c r="H83" s="142"/>
      <c r="I83" s="142"/>
      <c r="J83" s="142"/>
    </row>
    <row r="84" spans="1:10" x14ac:dyDescent="0.25">
      <c r="A84" s="162" t="s">
        <v>85</v>
      </c>
      <c r="B84" s="163"/>
      <c r="C84" s="142"/>
      <c r="D84" s="142"/>
      <c r="E84" s="142"/>
      <c r="F84" s="142"/>
      <c r="G84" s="142"/>
      <c r="H84" s="142"/>
      <c r="I84" s="142"/>
      <c r="J84" s="142"/>
    </row>
    <row r="85" spans="1:10" x14ac:dyDescent="0.25">
      <c r="A85" s="142"/>
      <c r="B85" s="142"/>
      <c r="C85" s="142"/>
      <c r="D85" s="142"/>
      <c r="E85" s="142"/>
      <c r="F85" s="142"/>
      <c r="G85" s="142"/>
      <c r="H85" s="142"/>
      <c r="I85" s="142"/>
      <c r="J85" s="142"/>
    </row>
    <row r="86" spans="1:10" x14ac:dyDescent="0.25">
      <c r="A86" s="142"/>
      <c r="B86" s="142"/>
      <c r="C86" s="142"/>
      <c r="D86" s="142"/>
      <c r="E86" s="142"/>
      <c r="F86" s="142"/>
      <c r="G86" s="142"/>
      <c r="H86" s="142"/>
      <c r="I86" s="142"/>
      <c r="J86" s="142"/>
    </row>
    <row r="87" spans="1:10" x14ac:dyDescent="0.25">
      <c r="A87" s="142"/>
      <c r="B87" s="142"/>
      <c r="C87" s="142"/>
      <c r="D87" s="142"/>
      <c r="E87" s="142"/>
      <c r="F87" s="142"/>
      <c r="G87" s="142"/>
      <c r="H87" s="142"/>
      <c r="I87" s="142"/>
      <c r="J87" s="142"/>
    </row>
    <row r="88" spans="1:10" x14ac:dyDescent="0.25">
      <c r="A88" s="142"/>
      <c r="B88" s="142"/>
      <c r="C88" s="142"/>
      <c r="D88" s="142"/>
      <c r="E88" s="142"/>
      <c r="F88" s="142"/>
      <c r="G88" s="142"/>
      <c r="H88" s="142"/>
      <c r="I88" s="142"/>
      <c r="J88" s="142"/>
    </row>
    <row r="89" spans="1:10" x14ac:dyDescent="0.25">
      <c r="A89" s="142"/>
      <c r="B89" s="142"/>
      <c r="C89" s="142"/>
      <c r="D89" s="142"/>
      <c r="E89" s="142"/>
      <c r="F89" s="142"/>
      <c r="G89" s="142"/>
      <c r="H89" s="142"/>
      <c r="I89" s="142"/>
      <c r="J89" s="142"/>
    </row>
    <row r="90" spans="1:10" x14ac:dyDescent="0.25">
      <c r="A90" s="142"/>
      <c r="B90" s="142"/>
      <c r="C90" s="142"/>
      <c r="D90" s="142"/>
      <c r="E90" s="142"/>
      <c r="F90" s="142"/>
      <c r="G90" s="142"/>
      <c r="H90" s="142"/>
      <c r="I90" s="142"/>
      <c r="J90" s="142"/>
    </row>
    <row r="91" spans="1:10" x14ac:dyDescent="0.25">
      <c r="A91" s="142"/>
      <c r="B91" s="142"/>
      <c r="C91" s="142"/>
      <c r="D91" s="142"/>
      <c r="E91" s="142"/>
      <c r="F91" s="142"/>
      <c r="G91" s="142"/>
      <c r="H91" s="142"/>
      <c r="I91" s="142"/>
      <c r="J91" s="142"/>
    </row>
    <row r="92" spans="1:10" x14ac:dyDescent="0.25">
      <c r="A92" s="142"/>
      <c r="B92" s="142"/>
      <c r="C92" s="142"/>
      <c r="D92" s="142"/>
      <c r="E92" s="142"/>
      <c r="F92" s="142"/>
      <c r="G92" s="142"/>
      <c r="H92" s="142"/>
      <c r="I92" s="142"/>
      <c r="J92" s="142"/>
    </row>
    <row r="93" spans="1:10" x14ac:dyDescent="0.25">
      <c r="A93" s="142"/>
      <c r="B93" s="142"/>
      <c r="C93" s="142"/>
      <c r="D93" s="142"/>
      <c r="E93" s="142"/>
      <c r="F93" s="142"/>
      <c r="G93" s="142"/>
      <c r="H93" s="142"/>
      <c r="I93" s="142"/>
      <c r="J93" s="142"/>
    </row>
    <row r="94" spans="1:10" x14ac:dyDescent="0.25">
      <c r="A94" s="142"/>
      <c r="B94" s="142"/>
      <c r="C94" s="142"/>
      <c r="D94" s="142"/>
      <c r="E94" s="142"/>
      <c r="F94" s="142"/>
      <c r="G94" s="142"/>
      <c r="H94" s="142"/>
      <c r="I94" s="142"/>
      <c r="J94" s="142"/>
    </row>
    <row r="95" spans="1:10" x14ac:dyDescent="0.25">
      <c r="A95" s="142"/>
      <c r="B95" s="142"/>
      <c r="C95" s="142"/>
      <c r="D95" s="142"/>
      <c r="E95" s="142"/>
      <c r="F95" s="142"/>
      <c r="G95" s="142"/>
      <c r="H95" s="142"/>
      <c r="I95" s="142"/>
      <c r="J95" s="142"/>
    </row>
    <row r="96" spans="1:10" x14ac:dyDescent="0.25">
      <c r="A96" s="142"/>
      <c r="B96" s="142"/>
      <c r="C96" s="142"/>
      <c r="D96" s="142"/>
      <c r="E96" s="142"/>
      <c r="F96" s="142"/>
      <c r="G96" s="142"/>
      <c r="H96" s="142"/>
      <c r="I96" s="142"/>
      <c r="J96" s="142"/>
    </row>
    <row r="97" spans="1:10" x14ac:dyDescent="0.25">
      <c r="A97" s="142"/>
      <c r="B97" s="142"/>
      <c r="C97" s="142"/>
      <c r="D97" s="142"/>
      <c r="E97" s="142"/>
      <c r="F97" s="142"/>
      <c r="G97" s="142"/>
      <c r="H97" s="142"/>
      <c r="I97" s="142"/>
      <c r="J97" s="142"/>
    </row>
    <row r="98" spans="1:10" x14ac:dyDescent="0.25">
      <c r="A98" s="142"/>
      <c r="B98" s="142"/>
      <c r="C98" s="142"/>
      <c r="D98" s="142"/>
      <c r="E98" s="142"/>
      <c r="F98" s="142"/>
      <c r="G98" s="142"/>
      <c r="H98" s="142"/>
      <c r="I98" s="142"/>
      <c r="J98" s="142"/>
    </row>
    <row r="99" spans="1:10" x14ac:dyDescent="0.25">
      <c r="A99" s="142"/>
      <c r="B99" s="142"/>
      <c r="C99" s="142"/>
      <c r="D99" s="142"/>
      <c r="E99" s="142"/>
      <c r="F99" s="142"/>
      <c r="G99" s="142"/>
      <c r="H99" s="142"/>
      <c r="I99" s="142"/>
      <c r="J99" s="142"/>
    </row>
    <row r="100" spans="1:10" x14ac:dyDescent="0.25">
      <c r="A100" s="142"/>
      <c r="B100" s="142"/>
      <c r="C100" s="142"/>
      <c r="D100" s="142"/>
      <c r="E100" s="142"/>
      <c r="F100" s="142"/>
      <c r="G100" s="142"/>
      <c r="H100" s="142"/>
      <c r="I100" s="142"/>
      <c r="J100" s="142"/>
    </row>
    <row r="101" spans="1:10" x14ac:dyDescent="0.25">
      <c r="A101" s="142"/>
      <c r="B101" s="142"/>
      <c r="C101" s="142"/>
      <c r="D101" s="142"/>
      <c r="E101" s="142"/>
      <c r="F101" s="142"/>
      <c r="G101" s="142"/>
      <c r="H101" s="142"/>
      <c r="I101" s="142"/>
      <c r="J101" s="142"/>
    </row>
    <row r="102" spans="1:10" x14ac:dyDescent="0.25">
      <c r="A102" s="142"/>
      <c r="B102" s="142"/>
      <c r="C102" s="142"/>
      <c r="D102" s="142"/>
      <c r="E102" s="142"/>
      <c r="F102" s="142"/>
      <c r="G102" s="142"/>
      <c r="H102" s="142"/>
      <c r="I102" s="142"/>
      <c r="J102" s="142"/>
    </row>
    <row r="103" spans="1:10" x14ac:dyDescent="0.25">
      <c r="A103" s="142"/>
      <c r="B103" s="142"/>
      <c r="C103" s="142"/>
      <c r="D103" s="142"/>
      <c r="E103" s="142"/>
      <c r="F103" s="142"/>
      <c r="G103" s="142"/>
      <c r="H103" s="142"/>
      <c r="I103" s="142"/>
      <c r="J103" s="142"/>
    </row>
    <row r="104" spans="1:10" x14ac:dyDescent="0.25">
      <c r="A104" s="142"/>
      <c r="B104" s="142"/>
      <c r="C104" s="142"/>
      <c r="D104" s="142"/>
      <c r="E104" s="142"/>
      <c r="F104" s="142"/>
      <c r="G104" s="142"/>
      <c r="H104" s="142"/>
      <c r="I104" s="142"/>
      <c r="J104" s="142"/>
    </row>
    <row r="105" spans="1:10" x14ac:dyDescent="0.25">
      <c r="A105" s="142"/>
      <c r="B105" s="142"/>
      <c r="C105" s="142"/>
      <c r="D105" s="142"/>
      <c r="E105" s="142"/>
      <c r="F105" s="142"/>
      <c r="G105" s="142"/>
      <c r="H105" s="142"/>
      <c r="I105" s="142"/>
      <c r="J105" s="142"/>
    </row>
    <row r="106" spans="1:10" x14ac:dyDescent="0.25">
      <c r="A106" s="142"/>
      <c r="B106" s="142"/>
      <c r="C106" s="142"/>
      <c r="D106" s="142"/>
      <c r="E106" s="142"/>
      <c r="F106" s="142"/>
      <c r="G106" s="142"/>
      <c r="H106" s="142"/>
      <c r="I106" s="142"/>
      <c r="J106" s="142"/>
    </row>
    <row r="107" spans="1:10" x14ac:dyDescent="0.25">
      <c r="A107" s="142"/>
      <c r="B107" s="142"/>
      <c r="C107" s="142"/>
      <c r="D107" s="142"/>
      <c r="E107" s="142"/>
      <c r="F107" s="142"/>
      <c r="G107" s="142"/>
      <c r="H107" s="142"/>
      <c r="I107" s="142"/>
      <c r="J107" s="142"/>
    </row>
    <row r="108" spans="1:10" x14ac:dyDescent="0.25">
      <c r="A108" s="142"/>
      <c r="B108" s="142"/>
      <c r="C108" s="142"/>
      <c r="D108" s="142"/>
      <c r="E108" s="142"/>
      <c r="F108" s="142"/>
      <c r="G108" s="142"/>
      <c r="H108" s="142"/>
      <c r="I108" s="142"/>
      <c r="J108" s="142"/>
    </row>
    <row r="109" spans="1:10" x14ac:dyDescent="0.25">
      <c r="A109" s="142"/>
      <c r="B109" s="142"/>
      <c r="C109" s="142"/>
      <c r="D109" s="142"/>
      <c r="E109" s="142"/>
      <c r="F109" s="142"/>
      <c r="G109" s="142"/>
      <c r="H109" s="142"/>
      <c r="I109" s="142"/>
      <c r="J109" s="142"/>
    </row>
    <row r="110" spans="1:10" x14ac:dyDescent="0.25">
      <c r="A110" s="142"/>
      <c r="B110" s="142"/>
      <c r="C110" s="142"/>
      <c r="D110" s="142"/>
      <c r="E110" s="142"/>
      <c r="F110" s="142"/>
      <c r="G110" s="142"/>
      <c r="H110" s="142"/>
      <c r="I110" s="142"/>
      <c r="J110" s="142"/>
    </row>
    <row r="111" spans="1:10" x14ac:dyDescent="0.25">
      <c r="A111" s="142"/>
      <c r="B111" s="142"/>
      <c r="C111" s="142"/>
      <c r="D111" s="142"/>
      <c r="E111" s="142"/>
      <c r="F111" s="142"/>
      <c r="G111" s="142"/>
      <c r="H111" s="142"/>
      <c r="I111" s="142"/>
      <c r="J111" s="142"/>
    </row>
    <row r="112" spans="1:10" x14ac:dyDescent="0.25">
      <c r="A112" s="142"/>
      <c r="B112" s="142"/>
      <c r="C112" s="142"/>
      <c r="D112" s="142"/>
      <c r="E112" s="142"/>
      <c r="F112" s="142"/>
      <c r="G112" s="142"/>
      <c r="H112" s="142"/>
      <c r="I112" s="142"/>
      <c r="J112" s="142"/>
    </row>
    <row r="113" spans="1:10" x14ac:dyDescent="0.25">
      <c r="A113" s="142"/>
      <c r="B113" s="142"/>
      <c r="C113" s="142"/>
      <c r="D113" s="142"/>
      <c r="E113" s="142"/>
      <c r="F113" s="142"/>
      <c r="G113" s="142"/>
      <c r="H113" s="142"/>
      <c r="I113" s="142"/>
      <c r="J113" s="142"/>
    </row>
    <row r="114" spans="1:10" x14ac:dyDescent="0.25">
      <c r="A114" s="142"/>
      <c r="B114" s="142"/>
      <c r="C114" s="142"/>
      <c r="D114" s="142"/>
      <c r="E114" s="142"/>
      <c r="F114" s="142"/>
      <c r="G114" s="142"/>
      <c r="H114" s="142"/>
      <c r="I114" s="142"/>
      <c r="J114" s="142"/>
    </row>
    <row r="115" spans="1:10" x14ac:dyDescent="0.25">
      <c r="A115" s="142"/>
      <c r="B115" s="142"/>
      <c r="C115" s="142"/>
      <c r="D115" s="142"/>
      <c r="E115" s="142"/>
      <c r="F115" s="142"/>
      <c r="G115" s="142"/>
      <c r="H115" s="142"/>
      <c r="I115" s="142"/>
      <c r="J115" s="142"/>
    </row>
    <row r="116" spans="1:10" x14ac:dyDescent="0.25">
      <c r="A116" s="142"/>
      <c r="B116" s="142"/>
      <c r="C116" s="142"/>
      <c r="D116" s="142"/>
      <c r="E116" s="142"/>
      <c r="F116" s="142"/>
      <c r="G116" s="142"/>
      <c r="H116" s="142"/>
      <c r="I116" s="142"/>
      <c r="J116" s="142"/>
    </row>
    <row r="117" spans="1:10" x14ac:dyDescent="0.25">
      <c r="A117" s="142"/>
      <c r="B117" s="142"/>
      <c r="C117" s="142"/>
      <c r="D117" s="142"/>
      <c r="E117" s="142"/>
      <c r="F117" s="142"/>
      <c r="G117" s="142"/>
      <c r="H117" s="142"/>
      <c r="I117" s="142"/>
      <c r="J117" s="142"/>
    </row>
    <row r="118" spans="1:10" x14ac:dyDescent="0.25">
      <c r="A118" s="142"/>
      <c r="B118" s="142"/>
      <c r="C118" s="142"/>
      <c r="D118" s="142"/>
      <c r="E118" s="142"/>
      <c r="F118" s="142"/>
      <c r="G118" s="142"/>
      <c r="H118" s="142"/>
      <c r="I118" s="142"/>
      <c r="J118" s="142"/>
    </row>
    <row r="119" spans="1:10" x14ac:dyDescent="0.25">
      <c r="A119" s="142"/>
      <c r="B119" s="142"/>
      <c r="C119" s="142"/>
      <c r="D119" s="142"/>
      <c r="E119" s="142"/>
      <c r="F119" s="142"/>
      <c r="G119" s="142"/>
      <c r="H119" s="142"/>
      <c r="I119" s="142"/>
      <c r="J119" s="142"/>
    </row>
    <row r="120" spans="1:10" x14ac:dyDescent="0.25">
      <c r="A120" s="142"/>
      <c r="B120" s="142"/>
      <c r="C120" s="142"/>
      <c r="D120" s="142"/>
      <c r="E120" s="142"/>
      <c r="F120" s="142"/>
      <c r="G120" s="142"/>
      <c r="H120" s="142"/>
      <c r="I120" s="142"/>
      <c r="J120" s="142"/>
    </row>
    <row r="121" spans="1:10" x14ac:dyDescent="0.25">
      <c r="A121" s="142"/>
      <c r="B121" s="142"/>
      <c r="C121" s="142"/>
      <c r="D121" s="142"/>
      <c r="E121" s="142"/>
      <c r="F121" s="142"/>
      <c r="G121" s="142"/>
      <c r="H121" s="142"/>
      <c r="I121" s="142"/>
      <c r="J121" s="142"/>
    </row>
    <row r="122" spans="1:10" x14ac:dyDescent="0.25">
      <c r="A122" s="142"/>
      <c r="B122" s="142"/>
      <c r="C122" s="142"/>
      <c r="D122" s="142"/>
      <c r="E122" s="142"/>
      <c r="F122" s="142"/>
      <c r="G122" s="142"/>
      <c r="H122" s="142"/>
      <c r="I122" s="142"/>
      <c r="J122" s="142"/>
    </row>
    <row r="123" spans="1:10" x14ac:dyDescent="0.25">
      <c r="A123" s="142"/>
      <c r="B123" s="142"/>
      <c r="C123" s="142"/>
      <c r="D123" s="142"/>
      <c r="E123" s="142"/>
      <c r="F123" s="142"/>
      <c r="G123" s="142"/>
      <c r="H123" s="142"/>
      <c r="I123" s="142"/>
      <c r="J123" s="142"/>
    </row>
    <row r="124" spans="1:10" x14ac:dyDescent="0.25">
      <c r="A124" s="142"/>
      <c r="B124" s="142"/>
      <c r="C124" s="142"/>
      <c r="D124" s="142"/>
      <c r="E124" s="142"/>
      <c r="F124" s="142"/>
      <c r="G124" s="142"/>
      <c r="H124" s="142"/>
      <c r="I124" s="142"/>
      <c r="J124" s="142"/>
    </row>
    <row r="125" spans="1:10" x14ac:dyDescent="0.25">
      <c r="A125" s="142"/>
      <c r="B125" s="142"/>
      <c r="C125" s="142"/>
      <c r="D125" s="142"/>
      <c r="E125" s="142"/>
      <c r="F125" s="142"/>
      <c r="G125" s="142"/>
      <c r="H125" s="142"/>
      <c r="I125" s="142"/>
      <c r="J125" s="142"/>
    </row>
    <row r="126" spans="1:10" x14ac:dyDescent="0.25">
      <c r="A126" s="142"/>
      <c r="B126" s="142"/>
      <c r="C126" s="142"/>
      <c r="D126" s="142"/>
      <c r="E126" s="142"/>
      <c r="F126" s="142"/>
      <c r="G126" s="142"/>
      <c r="H126" s="142"/>
      <c r="I126" s="142"/>
      <c r="J126" s="142"/>
    </row>
    <row r="127" spans="1:10" x14ac:dyDescent="0.25">
      <c r="A127" s="142"/>
      <c r="B127" s="142"/>
      <c r="C127" s="142"/>
      <c r="D127" s="142"/>
      <c r="E127" s="142"/>
      <c r="F127" s="142"/>
      <c r="G127" s="142"/>
      <c r="H127" s="142"/>
      <c r="I127" s="142"/>
      <c r="J127" s="142"/>
    </row>
    <row r="128" spans="1:10" x14ac:dyDescent="0.25">
      <c r="A128" s="142"/>
      <c r="B128" s="142"/>
      <c r="C128" s="142"/>
      <c r="D128" s="142"/>
      <c r="E128" s="142"/>
      <c r="F128" s="142"/>
      <c r="G128" s="142"/>
      <c r="H128" s="142"/>
      <c r="I128" s="142"/>
      <c r="J128" s="142"/>
    </row>
    <row r="129" spans="1:10" x14ac:dyDescent="0.25">
      <c r="A129" s="142"/>
      <c r="B129" s="142"/>
      <c r="C129" s="142"/>
      <c r="D129" s="142"/>
      <c r="E129" s="142"/>
      <c r="F129" s="142"/>
      <c r="G129" s="142"/>
      <c r="H129" s="142"/>
      <c r="I129" s="142"/>
      <c r="J129" s="142"/>
    </row>
    <row r="130" spans="1:10" x14ac:dyDescent="0.25">
      <c r="A130" s="142"/>
      <c r="B130" s="142"/>
      <c r="C130" s="142"/>
      <c r="D130" s="142"/>
      <c r="E130" s="142"/>
      <c r="F130" s="142"/>
      <c r="G130" s="142"/>
      <c r="H130" s="142"/>
      <c r="I130" s="142"/>
      <c r="J130" s="142"/>
    </row>
    <row r="131" spans="1:10" x14ac:dyDescent="0.25">
      <c r="A131" s="142"/>
      <c r="B131" s="142"/>
      <c r="C131" s="142"/>
      <c r="D131" s="142"/>
      <c r="E131" s="142"/>
      <c r="F131" s="142"/>
      <c r="G131" s="142"/>
      <c r="H131" s="142"/>
      <c r="I131" s="142"/>
      <c r="J131" s="142"/>
    </row>
    <row r="132" spans="1:10" x14ac:dyDescent="0.25">
      <c r="A132" s="142"/>
      <c r="B132" s="142"/>
      <c r="C132" s="142"/>
      <c r="D132" s="142"/>
      <c r="E132" s="142"/>
      <c r="F132" s="142"/>
      <c r="G132" s="142"/>
      <c r="H132" s="142"/>
      <c r="I132" s="142"/>
      <c r="J132" s="142"/>
    </row>
    <row r="133" spans="1:10" x14ac:dyDescent="0.25">
      <c r="A133" s="142"/>
      <c r="B133" s="142"/>
      <c r="C133" s="142"/>
      <c r="D133" s="142"/>
      <c r="E133" s="142"/>
      <c r="F133" s="142"/>
      <c r="G133" s="142"/>
      <c r="H133" s="142"/>
      <c r="I133" s="142"/>
      <c r="J133" s="142"/>
    </row>
    <row r="134" spans="1:10" x14ac:dyDescent="0.25">
      <c r="A134" s="142"/>
      <c r="B134" s="142"/>
      <c r="C134" s="142"/>
      <c r="D134" s="142"/>
      <c r="E134" s="142"/>
      <c r="F134" s="142"/>
      <c r="G134" s="142"/>
      <c r="H134" s="142"/>
      <c r="I134" s="142"/>
      <c r="J134" s="142"/>
    </row>
    <row r="135" spans="1:10" x14ac:dyDescent="0.25">
      <c r="A135" s="142"/>
      <c r="B135" s="142"/>
      <c r="C135" s="142"/>
      <c r="D135" s="142"/>
      <c r="E135" s="142"/>
      <c r="F135" s="142"/>
      <c r="G135" s="142"/>
      <c r="H135" s="142"/>
      <c r="I135" s="142"/>
      <c r="J135" s="142"/>
    </row>
    <row r="136" spans="1:10" x14ac:dyDescent="0.25">
      <c r="A136" s="142"/>
      <c r="B136" s="142"/>
      <c r="C136" s="142"/>
      <c r="D136" s="142"/>
      <c r="E136" s="142"/>
      <c r="F136" s="142"/>
      <c r="G136" s="142"/>
      <c r="H136" s="142"/>
      <c r="I136" s="142"/>
      <c r="J136" s="142"/>
    </row>
    <row r="137" spans="1:10" x14ac:dyDescent="0.25">
      <c r="A137" s="142"/>
      <c r="B137" s="142"/>
      <c r="C137" s="142"/>
      <c r="D137" s="142"/>
      <c r="E137" s="142"/>
      <c r="F137" s="142"/>
      <c r="G137" s="142"/>
      <c r="H137" s="142"/>
      <c r="I137" s="142"/>
      <c r="J137" s="142"/>
    </row>
    <row r="138" spans="1:10" x14ac:dyDescent="0.25">
      <c r="A138" s="142"/>
      <c r="B138" s="142"/>
      <c r="C138" s="142"/>
      <c r="D138" s="142"/>
      <c r="E138" s="142"/>
      <c r="F138" s="142"/>
      <c r="G138" s="142"/>
      <c r="H138" s="142"/>
      <c r="I138" s="142"/>
      <c r="J138" s="142"/>
    </row>
    <row r="139" spans="1:10" x14ac:dyDescent="0.25">
      <c r="A139" s="142"/>
      <c r="B139" s="142"/>
      <c r="C139" s="142"/>
      <c r="D139" s="142"/>
      <c r="E139" s="142"/>
      <c r="F139" s="142"/>
      <c r="G139" s="142"/>
      <c r="H139" s="142"/>
      <c r="I139" s="142"/>
      <c r="J139" s="142"/>
    </row>
    <row r="140" spans="1:10" x14ac:dyDescent="0.25">
      <c r="A140" s="142"/>
      <c r="B140" s="142"/>
      <c r="C140" s="142"/>
      <c r="D140" s="142"/>
      <c r="E140" s="142"/>
      <c r="F140" s="142"/>
      <c r="G140" s="142"/>
      <c r="H140" s="142"/>
      <c r="I140" s="142"/>
      <c r="J140" s="142"/>
    </row>
    <row r="141" spans="1:10" x14ac:dyDescent="0.25">
      <c r="A141" s="142"/>
      <c r="B141" s="142"/>
      <c r="C141" s="142"/>
      <c r="D141" s="142"/>
      <c r="E141" s="142"/>
      <c r="F141" s="142"/>
      <c r="G141" s="142"/>
      <c r="H141" s="142"/>
      <c r="I141" s="142"/>
      <c r="J141" s="142"/>
    </row>
    <row r="142" spans="1:10" x14ac:dyDescent="0.25">
      <c r="A142" s="142"/>
      <c r="B142" s="142"/>
      <c r="C142" s="142"/>
      <c r="D142" s="142"/>
      <c r="E142" s="142"/>
      <c r="F142" s="142"/>
      <c r="G142" s="142"/>
      <c r="H142" s="142"/>
      <c r="I142" s="142"/>
      <c r="J142" s="142"/>
    </row>
    <row r="143" spans="1:10" x14ac:dyDescent="0.25">
      <c r="A143" s="142"/>
      <c r="B143" s="142"/>
      <c r="C143" s="142"/>
      <c r="D143" s="142"/>
      <c r="E143" s="142"/>
      <c r="F143" s="142"/>
      <c r="G143" s="142"/>
      <c r="H143" s="142"/>
      <c r="I143" s="142"/>
      <c r="J143" s="142"/>
    </row>
    <row r="144" spans="1:10" x14ac:dyDescent="0.25">
      <c r="A144" s="142"/>
      <c r="B144" s="142"/>
      <c r="C144" s="142"/>
      <c r="D144" s="142"/>
      <c r="E144" s="142"/>
      <c r="F144" s="142"/>
      <c r="G144" s="142"/>
      <c r="H144" s="142"/>
      <c r="I144" s="142"/>
      <c r="J144" s="142"/>
    </row>
    <row r="145" spans="1:10" x14ac:dyDescent="0.25">
      <c r="A145" s="142"/>
      <c r="B145" s="142"/>
      <c r="C145" s="142"/>
      <c r="D145" s="142"/>
      <c r="E145" s="142"/>
      <c r="F145" s="142"/>
      <c r="G145" s="142"/>
      <c r="H145" s="142"/>
      <c r="I145" s="142"/>
      <c r="J145" s="142"/>
    </row>
    <row r="146" spans="1:10" x14ac:dyDescent="0.25">
      <c r="A146" s="142"/>
      <c r="B146" s="142"/>
      <c r="C146" s="142"/>
      <c r="D146" s="142"/>
      <c r="E146" s="142"/>
      <c r="F146" s="142"/>
      <c r="G146" s="142"/>
      <c r="H146" s="142"/>
      <c r="I146" s="142"/>
      <c r="J146" s="142"/>
    </row>
    <row r="147" spans="1:10" x14ac:dyDescent="0.25">
      <c r="A147" s="142"/>
      <c r="B147" s="142"/>
      <c r="C147" s="142"/>
      <c r="D147" s="142"/>
      <c r="E147" s="142"/>
      <c r="F147" s="142"/>
      <c r="G147" s="142"/>
      <c r="H147" s="142"/>
      <c r="I147" s="142"/>
      <c r="J147" s="142"/>
    </row>
    <row r="148" spans="1:10" x14ac:dyDescent="0.25">
      <c r="A148" s="142"/>
      <c r="B148" s="142"/>
      <c r="C148" s="142"/>
      <c r="D148" s="142"/>
      <c r="E148" s="142"/>
      <c r="F148" s="142"/>
      <c r="G148" s="142"/>
      <c r="H148" s="142"/>
      <c r="I148" s="142"/>
      <c r="J148" s="142"/>
    </row>
    <row r="149" spans="1:10" x14ac:dyDescent="0.25">
      <c r="A149" s="142"/>
      <c r="B149" s="142"/>
      <c r="C149" s="142"/>
      <c r="D149" s="142"/>
      <c r="E149" s="142"/>
      <c r="F149" s="142"/>
      <c r="G149" s="142"/>
      <c r="H149" s="142"/>
      <c r="I149" s="142"/>
      <c r="J149" s="142"/>
    </row>
    <row r="150" spans="1:10" x14ac:dyDescent="0.25">
      <c r="A150" s="142"/>
      <c r="B150" s="142"/>
      <c r="C150" s="142"/>
      <c r="D150" s="142"/>
      <c r="E150" s="142"/>
      <c r="F150" s="142"/>
      <c r="G150" s="142"/>
      <c r="H150" s="142"/>
      <c r="I150" s="142"/>
      <c r="J150" s="142"/>
    </row>
    <row r="151" spans="1:10" x14ac:dyDescent="0.25">
      <c r="A151" s="142"/>
      <c r="B151" s="142"/>
      <c r="C151" s="142"/>
      <c r="D151" s="142"/>
      <c r="E151" s="142"/>
      <c r="F151" s="142"/>
      <c r="G151" s="142"/>
      <c r="H151" s="142"/>
      <c r="I151" s="142"/>
      <c r="J151" s="142"/>
    </row>
    <row r="152" spans="1:10" x14ac:dyDescent="0.25">
      <c r="A152" s="142"/>
      <c r="B152" s="142"/>
      <c r="C152" s="142"/>
      <c r="D152" s="142"/>
      <c r="E152" s="142"/>
      <c r="F152" s="142"/>
      <c r="G152" s="142"/>
      <c r="H152" s="142"/>
      <c r="I152" s="142"/>
      <c r="J152" s="142"/>
    </row>
    <row r="153" spans="1:10" x14ac:dyDescent="0.25">
      <c r="A153" s="142"/>
      <c r="B153" s="142"/>
      <c r="C153" s="142"/>
      <c r="D153" s="142"/>
      <c r="E153" s="142"/>
      <c r="F153" s="142"/>
      <c r="G153" s="142"/>
      <c r="H153" s="142"/>
      <c r="I153" s="142"/>
      <c r="J153" s="142"/>
    </row>
    <row r="154" spans="1:10" x14ac:dyDescent="0.25">
      <c r="A154" s="142"/>
      <c r="B154" s="142"/>
      <c r="C154" s="142"/>
      <c r="D154" s="142"/>
      <c r="E154" s="142"/>
      <c r="F154" s="142"/>
      <c r="G154" s="142"/>
      <c r="H154" s="142"/>
      <c r="I154" s="142"/>
      <c r="J154" s="142"/>
    </row>
    <row r="155" spans="1:10" x14ac:dyDescent="0.25">
      <c r="A155" s="142"/>
      <c r="B155" s="142"/>
      <c r="C155" s="142"/>
      <c r="D155" s="142"/>
      <c r="E155" s="142"/>
      <c r="F155" s="142"/>
      <c r="G155" s="142"/>
      <c r="H155" s="142"/>
      <c r="I155" s="142"/>
      <c r="J155" s="142"/>
    </row>
    <row r="156" spans="1:10" x14ac:dyDescent="0.25">
      <c r="A156" s="142"/>
      <c r="B156" s="142"/>
      <c r="C156" s="142"/>
      <c r="D156" s="142"/>
      <c r="E156" s="142"/>
      <c r="F156" s="142"/>
      <c r="G156" s="142"/>
      <c r="H156" s="142"/>
      <c r="I156" s="142"/>
      <c r="J156" s="142"/>
    </row>
    <row r="157" spans="1:10" x14ac:dyDescent="0.25">
      <c r="A157" s="142"/>
      <c r="B157" s="142"/>
      <c r="C157" s="142"/>
      <c r="D157" s="142"/>
      <c r="E157" s="142"/>
      <c r="F157" s="142"/>
      <c r="G157" s="142"/>
      <c r="H157" s="142"/>
      <c r="I157" s="142"/>
      <c r="J157" s="142"/>
    </row>
    <row r="158" spans="1:10" x14ac:dyDescent="0.25">
      <c r="A158" s="142"/>
      <c r="B158" s="142"/>
      <c r="C158" s="142"/>
      <c r="D158" s="142"/>
      <c r="E158" s="142"/>
      <c r="F158" s="142"/>
      <c r="G158" s="142"/>
      <c r="H158" s="142"/>
      <c r="I158" s="142"/>
      <c r="J158" s="142"/>
    </row>
    <row r="159" spans="1:10" x14ac:dyDescent="0.25">
      <c r="A159" s="142"/>
      <c r="B159" s="142"/>
      <c r="C159" s="142"/>
      <c r="D159" s="142"/>
      <c r="E159" s="142"/>
      <c r="F159" s="142"/>
      <c r="G159" s="142"/>
      <c r="H159" s="142"/>
      <c r="I159" s="142"/>
      <c r="J159" s="142"/>
    </row>
    <row r="160" spans="1:10" x14ac:dyDescent="0.25">
      <c r="A160" s="142"/>
      <c r="B160" s="142"/>
      <c r="C160" s="142"/>
      <c r="D160" s="142"/>
      <c r="E160" s="142"/>
      <c r="F160" s="142"/>
      <c r="G160" s="142"/>
      <c r="H160" s="142"/>
      <c r="I160" s="142"/>
      <c r="J160" s="142"/>
    </row>
    <row r="161" spans="1:10" x14ac:dyDescent="0.25">
      <c r="A161" s="142"/>
      <c r="B161" s="142"/>
      <c r="C161" s="142"/>
      <c r="D161" s="142"/>
      <c r="E161" s="142"/>
      <c r="F161" s="142"/>
      <c r="G161" s="142"/>
      <c r="H161" s="142"/>
      <c r="I161" s="142"/>
      <c r="J161" s="142"/>
    </row>
    <row r="162" spans="1:10" x14ac:dyDescent="0.25">
      <c r="A162" s="142"/>
      <c r="B162" s="142"/>
      <c r="C162" s="142"/>
      <c r="D162" s="142"/>
      <c r="E162" s="142"/>
      <c r="F162" s="142"/>
      <c r="G162" s="142"/>
      <c r="H162" s="142"/>
      <c r="I162" s="142"/>
      <c r="J162" s="142"/>
    </row>
    <row r="163" spans="1:10" x14ac:dyDescent="0.25">
      <c r="A163" s="142"/>
      <c r="B163" s="142"/>
      <c r="C163" s="142"/>
      <c r="D163" s="142"/>
      <c r="E163" s="142"/>
      <c r="F163" s="142"/>
      <c r="G163" s="142"/>
      <c r="H163" s="142"/>
      <c r="I163" s="142"/>
      <c r="J163" s="142"/>
    </row>
    <row r="164" spans="1:10" x14ac:dyDescent="0.25">
      <c r="A164" s="142"/>
      <c r="B164" s="142"/>
      <c r="C164" s="142"/>
      <c r="D164" s="142"/>
      <c r="E164" s="142"/>
      <c r="F164" s="142"/>
      <c r="G164" s="142"/>
      <c r="H164" s="142"/>
      <c r="I164" s="142"/>
      <c r="J164" s="142"/>
    </row>
    <row r="165" spans="1:10" x14ac:dyDescent="0.25">
      <c r="A165" s="142"/>
      <c r="B165" s="142"/>
      <c r="C165" s="142"/>
      <c r="D165" s="142"/>
      <c r="E165" s="142"/>
      <c r="F165" s="142"/>
      <c r="G165" s="142"/>
      <c r="H165" s="142"/>
      <c r="I165" s="142"/>
      <c r="J165" s="142"/>
    </row>
    <row r="166" spans="1:10" x14ac:dyDescent="0.25">
      <c r="A166" s="142"/>
      <c r="B166" s="142"/>
      <c r="C166" s="142"/>
      <c r="D166" s="142"/>
      <c r="E166" s="142"/>
      <c r="F166" s="142"/>
      <c r="G166" s="142"/>
      <c r="H166" s="142"/>
      <c r="I166" s="142"/>
      <c r="J166" s="142"/>
    </row>
    <row r="167" spans="1:10" x14ac:dyDescent="0.25">
      <c r="A167" s="142"/>
      <c r="B167" s="142"/>
      <c r="C167" s="142"/>
      <c r="D167" s="142"/>
      <c r="E167" s="142"/>
      <c r="F167" s="142"/>
      <c r="G167" s="142"/>
      <c r="H167" s="142"/>
      <c r="I167" s="142"/>
      <c r="J167" s="142"/>
    </row>
    <row r="168" spans="1:10" x14ac:dyDescent="0.25">
      <c r="A168" s="142"/>
      <c r="B168" s="142"/>
      <c r="C168" s="142"/>
      <c r="D168" s="142"/>
      <c r="E168" s="142"/>
      <c r="F168" s="142"/>
      <c r="G168" s="142"/>
      <c r="H168" s="142"/>
      <c r="I168" s="142"/>
      <c r="J168" s="142"/>
    </row>
    <row r="169" spans="1:10" x14ac:dyDescent="0.25">
      <c r="A169" s="142"/>
      <c r="B169" s="142"/>
      <c r="C169" s="142"/>
      <c r="D169" s="142"/>
      <c r="E169" s="142"/>
      <c r="F169" s="142"/>
      <c r="G169" s="142"/>
      <c r="H169" s="142"/>
      <c r="I169" s="142"/>
      <c r="J169" s="142"/>
    </row>
    <row r="170" spans="1:10" x14ac:dyDescent="0.25">
      <c r="A170" s="142"/>
      <c r="B170" s="142"/>
      <c r="C170" s="142"/>
      <c r="D170" s="142"/>
      <c r="E170" s="142"/>
      <c r="F170" s="142"/>
      <c r="G170" s="142"/>
      <c r="H170" s="142"/>
      <c r="I170" s="142"/>
      <c r="J170" s="142"/>
    </row>
    <row r="171" spans="1:10" x14ac:dyDescent="0.25">
      <c r="A171" s="142"/>
      <c r="B171" s="142"/>
      <c r="C171" s="142"/>
      <c r="D171" s="142"/>
      <c r="E171" s="142"/>
      <c r="F171" s="142"/>
      <c r="G171" s="142"/>
      <c r="H171" s="142"/>
      <c r="I171" s="142"/>
      <c r="J171" s="142"/>
    </row>
    <row r="172" spans="1:10" x14ac:dyDescent="0.25">
      <c r="A172" s="142"/>
      <c r="B172" s="142"/>
      <c r="C172" s="142"/>
      <c r="D172" s="142"/>
      <c r="E172" s="142"/>
      <c r="F172" s="142"/>
      <c r="G172" s="142"/>
      <c r="H172" s="142"/>
      <c r="I172" s="142"/>
      <c r="J172" s="142"/>
    </row>
    <row r="173" spans="1:10" x14ac:dyDescent="0.25">
      <c r="A173" s="142"/>
      <c r="B173" s="142"/>
      <c r="C173" s="142"/>
      <c r="D173" s="142"/>
      <c r="E173" s="142"/>
      <c r="F173" s="142"/>
      <c r="G173" s="142"/>
      <c r="H173" s="142"/>
      <c r="I173" s="142"/>
      <c r="J173" s="142"/>
    </row>
    <row r="174" spans="1:10" x14ac:dyDescent="0.25">
      <c r="A174" s="142"/>
      <c r="B174" s="142"/>
      <c r="C174" s="142"/>
      <c r="D174" s="142"/>
      <c r="E174" s="142"/>
      <c r="F174" s="142"/>
      <c r="G174" s="142"/>
      <c r="H174" s="142"/>
      <c r="I174" s="142"/>
      <c r="J174" s="142"/>
    </row>
    <row r="175" spans="1:10" x14ac:dyDescent="0.25">
      <c r="A175" s="142"/>
      <c r="B175" s="142"/>
      <c r="C175" s="142"/>
      <c r="D175" s="142"/>
      <c r="E175" s="142"/>
      <c r="F175" s="142"/>
      <c r="G175" s="142"/>
      <c r="H175" s="142"/>
      <c r="I175" s="142"/>
      <c r="J175" s="142"/>
    </row>
    <row r="176" spans="1:10" x14ac:dyDescent="0.25">
      <c r="A176" s="142"/>
      <c r="B176" s="142"/>
      <c r="C176" s="142"/>
      <c r="D176" s="142"/>
      <c r="E176" s="142"/>
      <c r="F176" s="142"/>
      <c r="G176" s="142"/>
      <c r="H176" s="142"/>
      <c r="I176" s="142"/>
      <c r="J176" s="142"/>
    </row>
    <row r="177" spans="1:10" x14ac:dyDescent="0.25">
      <c r="A177" s="142"/>
      <c r="B177" s="142"/>
      <c r="C177" s="142"/>
      <c r="D177" s="142"/>
      <c r="E177" s="142"/>
      <c r="F177" s="142"/>
      <c r="G177" s="142"/>
      <c r="H177" s="142"/>
      <c r="I177" s="142"/>
      <c r="J177" s="142"/>
    </row>
    <row r="178" spans="1:10" x14ac:dyDescent="0.25">
      <c r="A178" s="142"/>
      <c r="B178" s="142"/>
      <c r="C178" s="142"/>
      <c r="D178" s="142"/>
      <c r="E178" s="142"/>
      <c r="F178" s="142"/>
      <c r="G178" s="142"/>
      <c r="H178" s="142"/>
      <c r="I178" s="142"/>
      <c r="J178" s="142"/>
    </row>
    <row r="179" spans="1:10" x14ac:dyDescent="0.25">
      <c r="A179" s="142"/>
      <c r="B179" s="142"/>
      <c r="C179" s="142"/>
      <c r="D179" s="142"/>
      <c r="E179" s="142"/>
      <c r="F179" s="142"/>
      <c r="G179" s="142"/>
      <c r="H179" s="142"/>
      <c r="I179" s="142"/>
      <c r="J179" s="142"/>
    </row>
    <row r="180" spans="1:10" x14ac:dyDescent="0.25">
      <c r="A180" s="142"/>
      <c r="B180" s="142"/>
      <c r="C180" s="142"/>
      <c r="D180" s="142"/>
      <c r="E180" s="142"/>
      <c r="F180" s="142"/>
      <c r="G180" s="142"/>
      <c r="H180" s="142"/>
      <c r="I180" s="142"/>
      <c r="J180" s="142"/>
    </row>
    <row r="181" spans="1:10" x14ac:dyDescent="0.25">
      <c r="A181" s="142"/>
      <c r="B181" s="142"/>
      <c r="C181" s="142"/>
      <c r="D181" s="142"/>
      <c r="E181" s="142"/>
      <c r="F181" s="142"/>
      <c r="G181" s="142"/>
      <c r="H181" s="142"/>
      <c r="I181" s="142"/>
      <c r="J181" s="142"/>
    </row>
    <row r="182" spans="1:10" x14ac:dyDescent="0.25">
      <c r="A182" s="142"/>
      <c r="B182" s="142"/>
      <c r="C182" s="142"/>
      <c r="D182" s="142"/>
      <c r="E182" s="142"/>
      <c r="F182" s="142"/>
      <c r="G182" s="142"/>
      <c r="H182" s="142"/>
      <c r="I182" s="142"/>
      <c r="J182" s="142"/>
    </row>
    <row r="183" spans="1:10" x14ac:dyDescent="0.25">
      <c r="A183" s="142"/>
      <c r="B183" s="142"/>
      <c r="C183" s="142"/>
      <c r="D183" s="142"/>
      <c r="E183" s="142"/>
      <c r="F183" s="142"/>
      <c r="G183" s="142"/>
      <c r="H183" s="142"/>
      <c r="I183" s="142"/>
      <c r="J183" s="142"/>
    </row>
    <row r="184" spans="1:10" x14ac:dyDescent="0.25">
      <c r="A184" s="142"/>
      <c r="B184" s="142"/>
      <c r="C184" s="142"/>
      <c r="D184" s="142"/>
      <c r="E184" s="142"/>
      <c r="F184" s="142"/>
      <c r="G184" s="142"/>
      <c r="H184" s="142"/>
      <c r="I184" s="142"/>
      <c r="J184" s="142"/>
    </row>
    <row r="185" spans="1:10" x14ac:dyDescent="0.25">
      <c r="A185" s="142"/>
      <c r="B185" s="142"/>
      <c r="C185" s="142"/>
      <c r="D185" s="142"/>
      <c r="E185" s="142"/>
      <c r="F185" s="142"/>
      <c r="G185" s="142"/>
      <c r="H185" s="142"/>
      <c r="I185" s="142"/>
      <c r="J185" s="142"/>
    </row>
    <row r="186" spans="1:10" x14ac:dyDescent="0.25">
      <c r="A186" s="142"/>
      <c r="B186" s="142"/>
      <c r="C186" s="142"/>
      <c r="D186" s="142"/>
      <c r="E186" s="142"/>
      <c r="F186" s="142"/>
      <c r="G186" s="142"/>
      <c r="H186" s="142"/>
      <c r="I186" s="142"/>
      <c r="J186" s="142"/>
    </row>
    <row r="187" spans="1:10" x14ac:dyDescent="0.25">
      <c r="A187" s="142"/>
      <c r="B187" s="142"/>
      <c r="C187" s="142"/>
      <c r="D187" s="142"/>
      <c r="E187" s="142"/>
      <c r="F187" s="142"/>
      <c r="G187" s="142"/>
      <c r="H187" s="142"/>
      <c r="I187" s="142"/>
      <c r="J187" s="142"/>
    </row>
    <row r="188" spans="1:10" x14ac:dyDescent="0.25">
      <c r="A188" s="142"/>
      <c r="B188" s="142"/>
      <c r="C188" s="142"/>
      <c r="D188" s="142"/>
      <c r="E188" s="142"/>
      <c r="F188" s="142"/>
      <c r="G188" s="142"/>
      <c r="H188" s="142"/>
      <c r="I188" s="142"/>
      <c r="J188" s="142"/>
    </row>
    <row r="189" spans="1:10" x14ac:dyDescent="0.25">
      <c r="A189" s="142"/>
      <c r="B189" s="142"/>
      <c r="C189" s="142"/>
      <c r="D189" s="142"/>
      <c r="E189" s="142"/>
      <c r="F189" s="142"/>
      <c r="G189" s="142"/>
      <c r="H189" s="142"/>
      <c r="I189" s="142"/>
      <c r="J189" s="142"/>
    </row>
    <row r="190" spans="1:10" x14ac:dyDescent="0.25">
      <c r="A190" s="142"/>
      <c r="B190" s="142"/>
      <c r="C190" s="142"/>
      <c r="D190" s="142"/>
      <c r="E190" s="142"/>
      <c r="F190" s="142"/>
      <c r="G190" s="142"/>
      <c r="H190" s="142"/>
      <c r="I190" s="142"/>
      <c r="J190" s="142"/>
    </row>
    <row r="191" spans="1:10" x14ac:dyDescent="0.25">
      <c r="A191" s="142"/>
      <c r="B191" s="142"/>
      <c r="C191" s="142"/>
      <c r="D191" s="142"/>
      <c r="E191" s="142"/>
      <c r="F191" s="142"/>
      <c r="G191" s="142"/>
      <c r="H191" s="142"/>
      <c r="I191" s="142"/>
      <c r="J191" s="142"/>
    </row>
    <row r="192" spans="1:10" x14ac:dyDescent="0.25">
      <c r="A192" s="142"/>
      <c r="B192" s="142"/>
      <c r="C192" s="142"/>
      <c r="D192" s="142"/>
      <c r="E192" s="142"/>
      <c r="F192" s="142"/>
      <c r="G192" s="142"/>
      <c r="H192" s="142"/>
      <c r="I192" s="142"/>
      <c r="J192" s="142"/>
    </row>
    <row r="193" spans="1:10" x14ac:dyDescent="0.25">
      <c r="A193" s="142"/>
      <c r="B193" s="142"/>
      <c r="C193" s="142"/>
      <c r="D193" s="142"/>
      <c r="E193" s="142"/>
      <c r="F193" s="142"/>
      <c r="G193" s="142"/>
      <c r="H193" s="142"/>
      <c r="I193" s="142"/>
      <c r="J193" s="142"/>
    </row>
    <row r="194" spans="1:10" x14ac:dyDescent="0.25">
      <c r="A194" s="142"/>
      <c r="B194" s="142"/>
      <c r="C194" s="142"/>
      <c r="D194" s="142"/>
      <c r="E194" s="142"/>
      <c r="F194" s="142"/>
      <c r="G194" s="142"/>
      <c r="H194" s="142"/>
      <c r="I194" s="142"/>
      <c r="J194" s="142"/>
    </row>
    <row r="195" spans="1:10" x14ac:dyDescent="0.25">
      <c r="A195" s="142"/>
      <c r="B195" s="142"/>
      <c r="C195" s="142"/>
      <c r="D195" s="142"/>
      <c r="E195" s="142"/>
      <c r="F195" s="142"/>
      <c r="G195" s="142"/>
      <c r="H195" s="142"/>
      <c r="I195" s="142"/>
      <c r="J195" s="142"/>
    </row>
    <row r="196" spans="1:10" x14ac:dyDescent="0.25">
      <c r="A196" s="142"/>
      <c r="B196" s="142"/>
      <c r="C196" s="142"/>
      <c r="D196" s="142"/>
      <c r="E196" s="142"/>
      <c r="F196" s="142"/>
      <c r="G196" s="142"/>
      <c r="H196" s="142"/>
      <c r="I196" s="142"/>
      <c r="J196" s="142"/>
    </row>
    <row r="197" spans="1:10" x14ac:dyDescent="0.25">
      <c r="A197" s="142"/>
      <c r="B197" s="142"/>
      <c r="C197" s="142"/>
      <c r="D197" s="142"/>
      <c r="E197" s="142"/>
      <c r="F197" s="142"/>
      <c r="G197" s="142"/>
      <c r="H197" s="142"/>
      <c r="I197" s="142"/>
      <c r="J197" s="142"/>
    </row>
    <row r="198" spans="1:10" x14ac:dyDescent="0.25">
      <c r="A198" s="142"/>
      <c r="B198" s="142"/>
      <c r="C198" s="142"/>
      <c r="D198" s="142"/>
      <c r="E198" s="142"/>
      <c r="F198" s="142"/>
      <c r="G198" s="142"/>
      <c r="H198" s="142"/>
      <c r="I198" s="142"/>
      <c r="J198" s="142"/>
    </row>
    <row r="199" spans="1:10" x14ac:dyDescent="0.25">
      <c r="A199" s="142"/>
      <c r="B199" s="142"/>
      <c r="C199" s="142"/>
      <c r="D199" s="142"/>
      <c r="E199" s="142"/>
      <c r="F199" s="142"/>
      <c r="G199" s="142"/>
      <c r="H199" s="142"/>
      <c r="I199" s="142"/>
      <c r="J199" s="142"/>
    </row>
    <row r="200" spans="1:10" x14ac:dyDescent="0.25">
      <c r="A200" s="142"/>
      <c r="B200" s="142"/>
      <c r="C200" s="142"/>
      <c r="D200" s="142"/>
      <c r="E200" s="142"/>
      <c r="F200" s="142"/>
      <c r="G200" s="142"/>
      <c r="H200" s="142"/>
      <c r="I200" s="142"/>
      <c r="J200" s="142"/>
    </row>
    <row r="201" spans="1:10" x14ac:dyDescent="0.25">
      <c r="A201" s="142"/>
      <c r="B201" s="142"/>
      <c r="C201" s="142"/>
      <c r="D201" s="142"/>
      <c r="E201" s="142"/>
      <c r="F201" s="142"/>
      <c r="G201" s="142"/>
      <c r="H201" s="142"/>
      <c r="I201" s="142"/>
      <c r="J201" s="142"/>
    </row>
    <row r="202" spans="1:10" x14ac:dyDescent="0.25">
      <c r="A202" s="142"/>
      <c r="B202" s="142"/>
      <c r="C202" s="142"/>
      <c r="D202" s="142"/>
      <c r="E202" s="142"/>
      <c r="F202" s="142"/>
      <c r="G202" s="142"/>
      <c r="H202" s="142"/>
      <c r="I202" s="142"/>
      <c r="J202" s="142"/>
    </row>
    <row r="203" spans="1:10" x14ac:dyDescent="0.25">
      <c r="A203" s="142"/>
      <c r="B203" s="142"/>
      <c r="C203" s="142"/>
      <c r="D203" s="142"/>
      <c r="E203" s="142"/>
      <c r="F203" s="142"/>
      <c r="G203" s="142"/>
      <c r="H203" s="142"/>
      <c r="I203" s="142"/>
      <c r="J203" s="142"/>
    </row>
    <row r="204" spans="1:10" x14ac:dyDescent="0.25">
      <c r="A204" s="142"/>
      <c r="B204" s="142"/>
      <c r="C204" s="142"/>
      <c r="D204" s="142"/>
      <c r="E204" s="142"/>
      <c r="F204" s="142"/>
      <c r="G204" s="142"/>
      <c r="H204" s="142"/>
      <c r="I204" s="142"/>
      <c r="J204" s="142"/>
    </row>
    <row r="205" spans="1:10" x14ac:dyDescent="0.25">
      <c r="A205" s="142"/>
      <c r="B205" s="142"/>
      <c r="C205" s="142"/>
      <c r="D205" s="142"/>
      <c r="E205" s="142"/>
      <c r="F205" s="142"/>
      <c r="G205" s="142"/>
      <c r="H205" s="142"/>
      <c r="I205" s="142"/>
      <c r="J205" s="142"/>
    </row>
    <row r="206" spans="1:10" x14ac:dyDescent="0.25">
      <c r="A206" s="142"/>
      <c r="B206" s="142"/>
      <c r="C206" s="142"/>
      <c r="D206" s="142"/>
      <c r="E206" s="142"/>
      <c r="F206" s="142"/>
      <c r="G206" s="142"/>
      <c r="H206" s="142"/>
      <c r="I206" s="142"/>
      <c r="J206" s="142"/>
    </row>
    <row r="207" spans="1:10" x14ac:dyDescent="0.25">
      <c r="A207" s="142"/>
      <c r="B207" s="142"/>
      <c r="C207" s="142"/>
      <c r="D207" s="142"/>
      <c r="E207" s="142"/>
      <c r="F207" s="142"/>
      <c r="G207" s="142"/>
      <c r="H207" s="142"/>
      <c r="I207" s="142"/>
      <c r="J207" s="142"/>
    </row>
    <row r="208" spans="1:10" x14ac:dyDescent="0.25">
      <c r="A208" s="142"/>
      <c r="B208" s="142"/>
      <c r="C208" s="142"/>
      <c r="D208" s="142"/>
      <c r="E208" s="142"/>
      <c r="F208" s="142"/>
      <c r="G208" s="142"/>
      <c r="H208" s="142"/>
      <c r="I208" s="142"/>
      <c r="J208" s="142"/>
    </row>
    <row r="209" spans="1:10" x14ac:dyDescent="0.25">
      <c r="A209" s="142"/>
      <c r="B209" s="142"/>
      <c r="C209" s="142"/>
      <c r="D209" s="142"/>
      <c r="E209" s="142"/>
      <c r="F209" s="142"/>
      <c r="G209" s="142"/>
      <c r="H209" s="142"/>
      <c r="I209" s="142"/>
      <c r="J209" s="142"/>
    </row>
    <row r="210" spans="1:10" x14ac:dyDescent="0.25">
      <c r="A210" s="142"/>
      <c r="B210" s="142"/>
      <c r="C210" s="142"/>
      <c r="D210" s="142"/>
      <c r="E210" s="142"/>
      <c r="F210" s="142"/>
      <c r="G210" s="142"/>
      <c r="H210" s="142"/>
      <c r="I210" s="142"/>
      <c r="J210" s="142"/>
    </row>
    <row r="211" spans="1:10" x14ac:dyDescent="0.25">
      <c r="A211" s="142"/>
      <c r="B211" s="142"/>
      <c r="C211" s="142"/>
      <c r="D211" s="142"/>
      <c r="E211" s="142"/>
      <c r="F211" s="142"/>
      <c r="G211" s="142"/>
      <c r="H211" s="142"/>
      <c r="I211" s="142"/>
      <c r="J211" s="142"/>
    </row>
    <row r="212" spans="1:10" x14ac:dyDescent="0.25">
      <c r="A212" s="142"/>
      <c r="B212" s="142"/>
      <c r="C212" s="142"/>
      <c r="D212" s="142"/>
      <c r="E212" s="142"/>
      <c r="F212" s="142"/>
      <c r="G212" s="142"/>
      <c r="H212" s="142"/>
      <c r="I212" s="142"/>
      <c r="J212" s="142"/>
    </row>
    <row r="213" spans="1:10" x14ac:dyDescent="0.25">
      <c r="A213" s="142"/>
      <c r="B213" s="142"/>
      <c r="C213" s="142"/>
      <c r="D213" s="142"/>
      <c r="E213" s="142"/>
      <c r="F213" s="142"/>
      <c r="G213" s="142"/>
      <c r="H213" s="142"/>
      <c r="I213" s="142"/>
      <c r="J213" s="142"/>
    </row>
    <row r="214" spans="1:10" x14ac:dyDescent="0.25">
      <c r="A214" s="142"/>
      <c r="B214" s="142"/>
      <c r="C214" s="142"/>
      <c r="D214" s="142"/>
      <c r="E214" s="142"/>
      <c r="F214" s="142"/>
      <c r="G214" s="142"/>
      <c r="H214" s="142"/>
      <c r="I214" s="142"/>
      <c r="J214" s="142"/>
    </row>
    <row r="215" spans="1:10" x14ac:dyDescent="0.25">
      <c r="A215" s="142"/>
      <c r="B215" s="142"/>
      <c r="C215" s="142"/>
      <c r="D215" s="142"/>
      <c r="E215" s="142"/>
      <c r="F215" s="142"/>
      <c r="G215" s="142"/>
      <c r="H215" s="142"/>
      <c r="I215" s="142"/>
      <c r="J215" s="142"/>
    </row>
    <row r="216" spans="1:10" x14ac:dyDescent="0.25">
      <c r="A216" s="142"/>
      <c r="B216" s="142"/>
      <c r="C216" s="142"/>
      <c r="D216" s="142"/>
      <c r="E216" s="142"/>
      <c r="F216" s="142"/>
      <c r="G216" s="142"/>
      <c r="H216" s="142"/>
      <c r="I216" s="142"/>
      <c r="J216" s="142"/>
    </row>
    <row r="217" spans="1:10" x14ac:dyDescent="0.25">
      <c r="A217" s="142"/>
      <c r="B217" s="142"/>
      <c r="C217" s="142"/>
      <c r="D217" s="142"/>
      <c r="E217" s="142"/>
      <c r="F217" s="142"/>
      <c r="G217" s="142"/>
      <c r="H217" s="142"/>
      <c r="I217" s="142"/>
      <c r="J217" s="142"/>
    </row>
    <row r="218" spans="1:10" x14ac:dyDescent="0.25">
      <c r="A218" s="142"/>
      <c r="B218" s="142"/>
      <c r="C218" s="142"/>
      <c r="D218" s="142"/>
      <c r="E218" s="142"/>
      <c r="F218" s="142"/>
      <c r="G218" s="142"/>
      <c r="H218" s="142"/>
      <c r="I218" s="142"/>
      <c r="J218" s="142"/>
    </row>
    <row r="219" spans="1:10" x14ac:dyDescent="0.25">
      <c r="A219" s="142"/>
      <c r="B219" s="142"/>
      <c r="C219" s="142"/>
      <c r="D219" s="142"/>
      <c r="E219" s="142"/>
      <c r="F219" s="142"/>
      <c r="G219" s="142"/>
      <c r="H219" s="142"/>
      <c r="I219" s="142"/>
      <c r="J219" s="142"/>
    </row>
    <row r="220" spans="1:10" x14ac:dyDescent="0.25">
      <c r="A220" s="142"/>
      <c r="B220" s="142"/>
      <c r="C220" s="142"/>
      <c r="D220" s="142"/>
      <c r="E220" s="142"/>
      <c r="F220" s="142"/>
      <c r="G220" s="142"/>
      <c r="H220" s="142"/>
      <c r="I220" s="142"/>
      <c r="J220" s="142"/>
    </row>
    <row r="221" spans="1:10" x14ac:dyDescent="0.25">
      <c r="A221" s="142"/>
      <c r="B221" s="142"/>
      <c r="C221" s="142"/>
      <c r="D221" s="142"/>
      <c r="E221" s="142"/>
      <c r="F221" s="142"/>
      <c r="G221" s="142"/>
      <c r="H221" s="142"/>
      <c r="I221" s="142"/>
      <c r="J221" s="142"/>
    </row>
    <row r="222" spans="1:10" x14ac:dyDescent="0.25">
      <c r="A222" s="142"/>
      <c r="B222" s="142"/>
      <c r="C222" s="142"/>
      <c r="D222" s="142"/>
      <c r="E222" s="142"/>
      <c r="F222" s="142"/>
      <c r="G222" s="142"/>
      <c r="H222" s="142"/>
      <c r="I222" s="142"/>
      <c r="J222" s="142"/>
    </row>
    <row r="223" spans="1:10" x14ac:dyDescent="0.25">
      <c r="A223" s="142"/>
      <c r="B223" s="142"/>
      <c r="C223" s="142"/>
      <c r="D223" s="142"/>
      <c r="E223" s="142"/>
      <c r="F223" s="142"/>
      <c r="G223" s="142"/>
      <c r="H223" s="142"/>
      <c r="I223" s="142"/>
      <c r="J223" s="142"/>
    </row>
    <row r="224" spans="1:10" x14ac:dyDescent="0.25">
      <c r="A224" s="142"/>
      <c r="B224" s="142"/>
      <c r="C224" s="142"/>
      <c r="D224" s="142"/>
      <c r="E224" s="142"/>
      <c r="F224" s="142"/>
      <c r="G224" s="142"/>
      <c r="H224" s="142"/>
      <c r="I224" s="142"/>
      <c r="J224" s="142"/>
    </row>
    <row r="225" spans="1:10" x14ac:dyDescent="0.25">
      <c r="A225" s="142"/>
      <c r="B225" s="142"/>
      <c r="C225" s="142"/>
      <c r="D225" s="142"/>
      <c r="E225" s="142"/>
      <c r="F225" s="142"/>
      <c r="G225" s="142"/>
      <c r="H225" s="142"/>
      <c r="I225" s="142"/>
      <c r="J225" s="142"/>
    </row>
    <row r="226" spans="1:10" x14ac:dyDescent="0.25">
      <c r="A226" s="142"/>
      <c r="B226" s="142"/>
      <c r="C226" s="142"/>
      <c r="D226" s="142"/>
      <c r="E226" s="142"/>
      <c r="F226" s="142"/>
      <c r="G226" s="142"/>
      <c r="H226" s="142"/>
      <c r="I226" s="142"/>
      <c r="J226" s="142"/>
    </row>
    <row r="227" spans="1:10" x14ac:dyDescent="0.25">
      <c r="A227" s="142"/>
      <c r="B227" s="142"/>
      <c r="C227" s="142"/>
      <c r="D227" s="142"/>
      <c r="E227" s="142"/>
      <c r="F227" s="142"/>
      <c r="G227" s="142"/>
      <c r="H227" s="142"/>
      <c r="I227" s="142"/>
      <c r="J227" s="142"/>
    </row>
    <row r="228" spans="1:10" x14ac:dyDescent="0.25">
      <c r="A228" s="142"/>
      <c r="B228" s="142"/>
      <c r="C228" s="142"/>
      <c r="D228" s="142"/>
      <c r="E228" s="142"/>
      <c r="F228" s="142"/>
      <c r="G228" s="142"/>
      <c r="H228" s="142"/>
      <c r="I228" s="142"/>
      <c r="J228" s="142"/>
    </row>
    <row r="229" spans="1:10" x14ac:dyDescent="0.25">
      <c r="A229" s="142"/>
      <c r="B229" s="142"/>
      <c r="C229" s="142"/>
      <c r="D229" s="142"/>
      <c r="E229" s="142"/>
      <c r="F229" s="142"/>
      <c r="G229" s="142"/>
      <c r="H229" s="142"/>
      <c r="I229" s="142"/>
      <c r="J229" s="142"/>
    </row>
    <row r="230" spans="1:10" x14ac:dyDescent="0.25">
      <c r="A230" s="142"/>
      <c r="B230" s="142"/>
      <c r="C230" s="142"/>
      <c r="D230" s="142"/>
      <c r="E230" s="142"/>
      <c r="F230" s="142"/>
      <c r="G230" s="142"/>
      <c r="H230" s="142"/>
      <c r="I230" s="142"/>
      <c r="J230" s="142"/>
    </row>
    <row r="231" spans="1:10" x14ac:dyDescent="0.25">
      <c r="A231" s="142"/>
      <c r="B231" s="142"/>
      <c r="C231" s="142"/>
      <c r="D231" s="142"/>
      <c r="E231" s="142"/>
      <c r="F231" s="142"/>
      <c r="G231" s="142"/>
      <c r="H231" s="142"/>
      <c r="I231" s="142"/>
      <c r="J231" s="142"/>
    </row>
    <row r="232" spans="1:10" x14ac:dyDescent="0.25">
      <c r="A232" s="142"/>
      <c r="B232" s="142"/>
      <c r="C232" s="142"/>
      <c r="D232" s="142"/>
      <c r="E232" s="142"/>
      <c r="F232" s="142"/>
      <c r="G232" s="142"/>
      <c r="H232" s="142"/>
      <c r="I232" s="142"/>
      <c r="J232" s="142"/>
    </row>
    <row r="233" spans="1:10" x14ac:dyDescent="0.25">
      <c r="A233" s="142"/>
      <c r="B233" s="142"/>
      <c r="C233" s="142"/>
      <c r="D233" s="142"/>
      <c r="E233" s="142"/>
      <c r="F233" s="142"/>
      <c r="G233" s="142"/>
      <c r="H233" s="142"/>
      <c r="I233" s="142"/>
      <c r="J233" s="142"/>
    </row>
    <row r="234" spans="1:10" x14ac:dyDescent="0.25">
      <c r="A234" s="142"/>
      <c r="B234" s="142"/>
      <c r="C234" s="142"/>
      <c r="D234" s="142"/>
      <c r="E234" s="142"/>
      <c r="F234" s="142"/>
      <c r="G234" s="142"/>
      <c r="H234" s="142"/>
      <c r="I234" s="142"/>
      <c r="J234" s="142"/>
    </row>
    <row r="235" spans="1:10" x14ac:dyDescent="0.25">
      <c r="A235" s="142"/>
      <c r="B235" s="142"/>
      <c r="C235" s="142"/>
      <c r="D235" s="142"/>
      <c r="E235" s="142"/>
      <c r="F235" s="142"/>
      <c r="G235" s="142"/>
      <c r="H235" s="142"/>
      <c r="I235" s="142"/>
      <c r="J235" s="142"/>
    </row>
    <row r="236" spans="1:10" x14ac:dyDescent="0.25">
      <c r="A236" s="142"/>
      <c r="B236" s="142"/>
      <c r="C236" s="142"/>
      <c r="D236" s="142"/>
      <c r="E236" s="142"/>
      <c r="F236" s="142"/>
      <c r="G236" s="142"/>
      <c r="H236" s="142"/>
      <c r="I236" s="142"/>
      <c r="J236" s="142"/>
    </row>
    <row r="237" spans="1:10" x14ac:dyDescent="0.25">
      <c r="A237" s="142"/>
      <c r="B237" s="142"/>
      <c r="C237" s="142"/>
      <c r="D237" s="142"/>
      <c r="E237" s="142"/>
      <c r="F237" s="142"/>
      <c r="G237" s="142"/>
      <c r="H237" s="142"/>
      <c r="I237" s="142"/>
      <c r="J237" s="142"/>
    </row>
    <row r="238" spans="1:10" x14ac:dyDescent="0.25">
      <c r="A238" s="142"/>
      <c r="B238" s="142"/>
      <c r="C238" s="142"/>
      <c r="D238" s="142"/>
      <c r="E238" s="142"/>
      <c r="F238" s="142"/>
      <c r="G238" s="142"/>
      <c r="H238" s="142"/>
      <c r="I238" s="142"/>
      <c r="J238" s="142"/>
    </row>
    <row r="239" spans="1:10" x14ac:dyDescent="0.25">
      <c r="A239" s="142"/>
      <c r="B239" s="142"/>
      <c r="C239" s="142"/>
      <c r="D239" s="142"/>
      <c r="E239" s="142"/>
      <c r="F239" s="142"/>
      <c r="G239" s="142"/>
      <c r="H239" s="142"/>
      <c r="I239" s="142"/>
      <c r="J239" s="142"/>
    </row>
    <row r="240" spans="1:10" x14ac:dyDescent="0.25">
      <c r="A240" s="142"/>
      <c r="B240" s="142"/>
      <c r="C240" s="142"/>
      <c r="D240" s="142"/>
      <c r="E240" s="142"/>
      <c r="F240" s="142"/>
      <c r="G240" s="142"/>
      <c r="H240" s="142"/>
      <c r="I240" s="142"/>
      <c r="J240" s="142"/>
    </row>
    <row r="241" spans="1:10" x14ac:dyDescent="0.25">
      <c r="A241" s="142"/>
      <c r="B241" s="142"/>
      <c r="C241" s="142"/>
      <c r="D241" s="142"/>
      <c r="E241" s="142"/>
      <c r="F241" s="142"/>
      <c r="G241" s="142"/>
      <c r="H241" s="142"/>
      <c r="I241" s="142"/>
      <c r="J241" s="142"/>
    </row>
    <row r="242" spans="1:10" x14ac:dyDescent="0.25">
      <c r="A242" s="142"/>
      <c r="B242" s="142"/>
      <c r="C242" s="142"/>
      <c r="D242" s="142"/>
      <c r="E242" s="142"/>
      <c r="F242" s="142"/>
      <c r="G242" s="142"/>
      <c r="H242" s="142"/>
      <c r="I242" s="142"/>
      <c r="J242" s="142"/>
    </row>
    <row r="243" spans="1:10" x14ac:dyDescent="0.25">
      <c r="A243" s="142"/>
      <c r="B243" s="142"/>
      <c r="C243" s="142"/>
      <c r="D243" s="142"/>
      <c r="E243" s="142"/>
      <c r="F243" s="142"/>
      <c r="G243" s="142"/>
      <c r="H243" s="142"/>
      <c r="I243" s="142"/>
      <c r="J243" s="142"/>
    </row>
    <row r="244" spans="1:10" x14ac:dyDescent="0.25">
      <c r="A244" s="142"/>
      <c r="B244" s="142"/>
      <c r="C244" s="142"/>
      <c r="D244" s="142"/>
      <c r="E244" s="142"/>
      <c r="F244" s="142"/>
      <c r="G244" s="142"/>
      <c r="H244" s="142"/>
      <c r="I244" s="142"/>
      <c r="J244" s="142"/>
    </row>
    <row r="245" spans="1:10" x14ac:dyDescent="0.25">
      <c r="A245" s="142"/>
      <c r="B245" s="142"/>
      <c r="C245" s="142"/>
      <c r="D245" s="142"/>
      <c r="E245" s="142"/>
      <c r="F245" s="142"/>
      <c r="G245" s="142"/>
      <c r="H245" s="142"/>
      <c r="I245" s="142"/>
      <c r="J245" s="142"/>
    </row>
    <row r="246" spans="1:10" x14ac:dyDescent="0.25">
      <c r="A246" s="142"/>
      <c r="B246" s="142"/>
      <c r="C246" s="142"/>
      <c r="D246" s="142"/>
      <c r="E246" s="142"/>
      <c r="F246" s="142"/>
      <c r="G246" s="142"/>
      <c r="H246" s="142"/>
      <c r="I246" s="142"/>
      <c r="J246" s="142"/>
    </row>
    <row r="247" spans="1:10" x14ac:dyDescent="0.25">
      <c r="A247" s="142"/>
      <c r="B247" s="142"/>
      <c r="C247" s="142"/>
      <c r="D247" s="142"/>
      <c r="E247" s="142"/>
      <c r="F247" s="142"/>
      <c r="G247" s="142"/>
      <c r="H247" s="142"/>
      <c r="I247" s="142"/>
      <c r="J247" s="142"/>
    </row>
    <row r="248" spans="1:10" x14ac:dyDescent="0.25">
      <c r="A248" s="142"/>
      <c r="B248" s="142"/>
      <c r="C248" s="142"/>
      <c r="D248" s="142"/>
      <c r="E248" s="142"/>
      <c r="F248" s="142"/>
      <c r="G248" s="142"/>
      <c r="H248" s="142"/>
      <c r="I248" s="142"/>
      <c r="J248" s="142"/>
    </row>
    <row r="249" spans="1:10" x14ac:dyDescent="0.25">
      <c r="A249" s="142"/>
      <c r="B249" s="142"/>
      <c r="C249" s="142"/>
      <c r="D249" s="142"/>
      <c r="E249" s="142"/>
      <c r="F249" s="142"/>
      <c r="G249" s="142"/>
      <c r="H249" s="142"/>
      <c r="I249" s="142"/>
      <c r="J249" s="142"/>
    </row>
    <row r="250" spans="1:10" x14ac:dyDescent="0.25">
      <c r="A250" s="142"/>
      <c r="B250" s="142"/>
      <c r="C250" s="142"/>
      <c r="D250" s="142"/>
      <c r="E250" s="142"/>
      <c r="F250" s="142"/>
      <c r="G250" s="142"/>
      <c r="H250" s="142"/>
      <c r="I250" s="142"/>
      <c r="J250" s="142"/>
    </row>
    <row r="251" spans="1:10" x14ac:dyDescent="0.25">
      <c r="A251" s="142"/>
      <c r="B251" s="142"/>
      <c r="C251" s="142"/>
      <c r="D251" s="142"/>
      <c r="E251" s="142"/>
      <c r="F251" s="142"/>
      <c r="G251" s="142"/>
      <c r="H251" s="142"/>
      <c r="I251" s="142"/>
      <c r="J251" s="142"/>
    </row>
    <row r="252" spans="1:10" x14ac:dyDescent="0.25">
      <c r="A252" s="142"/>
      <c r="B252" s="142"/>
      <c r="C252" s="142"/>
      <c r="D252" s="142"/>
      <c r="E252" s="142"/>
      <c r="F252" s="142"/>
      <c r="G252" s="142"/>
      <c r="H252" s="142"/>
      <c r="I252" s="142"/>
      <c r="J252" s="142"/>
    </row>
    <row r="253" spans="1:10" x14ac:dyDescent="0.25">
      <c r="A253" s="142"/>
      <c r="B253" s="142"/>
      <c r="C253" s="142"/>
      <c r="D253" s="142"/>
      <c r="E253" s="142"/>
      <c r="F253" s="142"/>
      <c r="G253" s="142"/>
      <c r="H253" s="142"/>
      <c r="I253" s="142"/>
      <c r="J253" s="142"/>
    </row>
    <row r="254" spans="1:10" x14ac:dyDescent="0.25">
      <c r="A254" s="142"/>
      <c r="B254" s="142"/>
      <c r="C254" s="142"/>
      <c r="D254" s="142"/>
      <c r="E254" s="142"/>
      <c r="F254" s="142"/>
      <c r="G254" s="142"/>
      <c r="H254" s="142"/>
      <c r="I254" s="142"/>
      <c r="J254" s="142"/>
    </row>
    <row r="255" spans="1:10" x14ac:dyDescent="0.25">
      <c r="A255" s="142"/>
      <c r="B255" s="142"/>
      <c r="C255" s="142"/>
      <c r="D255" s="142"/>
      <c r="E255" s="142"/>
      <c r="F255" s="142"/>
      <c r="G255" s="142"/>
      <c r="H255" s="142"/>
      <c r="I255" s="142"/>
      <c r="J255" s="142"/>
    </row>
    <row r="256" spans="1:10" x14ac:dyDescent="0.25">
      <c r="A256" s="142"/>
      <c r="B256" s="142"/>
      <c r="C256" s="142"/>
      <c r="D256" s="142"/>
      <c r="E256" s="142"/>
      <c r="F256" s="142"/>
      <c r="G256" s="142"/>
      <c r="H256" s="142"/>
      <c r="I256" s="142"/>
      <c r="J256" s="142"/>
    </row>
    <row r="257" spans="1:10" x14ac:dyDescent="0.25">
      <c r="A257" s="142"/>
      <c r="B257" s="142"/>
      <c r="C257" s="142"/>
      <c r="D257" s="142"/>
      <c r="E257" s="142"/>
      <c r="F257" s="142"/>
      <c r="G257" s="142"/>
      <c r="H257" s="142"/>
      <c r="I257" s="142"/>
      <c r="J257" s="142"/>
    </row>
    <row r="258" spans="1:10" x14ac:dyDescent="0.25">
      <c r="A258" s="142"/>
      <c r="B258" s="142"/>
      <c r="C258" s="142"/>
      <c r="D258" s="142"/>
      <c r="E258" s="142"/>
      <c r="F258" s="142"/>
      <c r="G258" s="142"/>
      <c r="H258" s="142"/>
      <c r="I258" s="142"/>
      <c r="J258" s="142"/>
    </row>
    <row r="259" spans="1:10" x14ac:dyDescent="0.25">
      <c r="A259" s="142"/>
      <c r="B259" s="142"/>
      <c r="C259" s="142"/>
      <c r="D259" s="142"/>
      <c r="E259" s="142"/>
      <c r="F259" s="142"/>
      <c r="G259" s="142"/>
      <c r="H259" s="142"/>
      <c r="I259" s="142"/>
      <c r="J259" s="142"/>
    </row>
    <row r="260" spans="1:10" x14ac:dyDescent="0.25">
      <c r="A260" s="142"/>
      <c r="B260" s="142"/>
      <c r="C260" s="142"/>
      <c r="D260" s="142"/>
      <c r="E260" s="142"/>
      <c r="F260" s="142"/>
      <c r="G260" s="142"/>
      <c r="H260" s="142"/>
      <c r="I260" s="142"/>
      <c r="J260" s="142"/>
    </row>
    <row r="261" spans="1:10" x14ac:dyDescent="0.25">
      <c r="A261" s="142"/>
      <c r="B261" s="142"/>
      <c r="C261" s="142"/>
      <c r="D261" s="142"/>
      <c r="E261" s="142"/>
      <c r="F261" s="142"/>
      <c r="G261" s="142"/>
      <c r="H261" s="142"/>
      <c r="I261" s="142"/>
      <c r="J261" s="142"/>
    </row>
    <row r="262" spans="1:10" x14ac:dyDescent="0.25">
      <c r="A262" s="142"/>
      <c r="B262" s="142"/>
      <c r="C262" s="142"/>
      <c r="D262" s="142"/>
      <c r="E262" s="142"/>
      <c r="F262" s="142"/>
      <c r="G262" s="142"/>
      <c r="H262" s="142"/>
      <c r="I262" s="142"/>
      <c r="J262" s="142"/>
    </row>
    <row r="263" spans="1:10" x14ac:dyDescent="0.25">
      <c r="A263" s="142"/>
      <c r="B263" s="142"/>
      <c r="C263" s="142"/>
      <c r="D263" s="142"/>
      <c r="E263" s="142"/>
      <c r="F263" s="142"/>
      <c r="G263" s="142"/>
      <c r="H263" s="142"/>
      <c r="I263" s="142"/>
      <c r="J263" s="142"/>
    </row>
    <row r="264" spans="1:10" x14ac:dyDescent="0.25">
      <c r="A264" s="142"/>
      <c r="B264" s="142"/>
      <c r="C264" s="142"/>
      <c r="D264" s="142"/>
      <c r="E264" s="142"/>
      <c r="F264" s="142"/>
      <c r="G264" s="142"/>
      <c r="H264" s="142"/>
      <c r="I264" s="142"/>
      <c r="J264" s="142"/>
    </row>
    <row r="265" spans="1:10" x14ac:dyDescent="0.25">
      <c r="A265" s="142"/>
      <c r="B265" s="142"/>
      <c r="C265" s="142"/>
      <c r="D265" s="142"/>
      <c r="E265" s="142"/>
      <c r="F265" s="142"/>
      <c r="G265" s="142"/>
      <c r="H265" s="142"/>
      <c r="I265" s="142"/>
      <c r="J265" s="142"/>
    </row>
    <row r="266" spans="1:10" x14ac:dyDescent="0.25">
      <c r="A266" s="142"/>
      <c r="B266" s="142"/>
      <c r="C266" s="142"/>
      <c r="D266" s="142"/>
      <c r="E266" s="142"/>
      <c r="F266" s="142"/>
      <c r="G266" s="142"/>
      <c r="H266" s="142"/>
      <c r="I266" s="142"/>
      <c r="J266" s="142"/>
    </row>
    <row r="267" spans="1:10" x14ac:dyDescent="0.25">
      <c r="A267" s="142"/>
      <c r="B267" s="142"/>
      <c r="C267" s="142"/>
      <c r="D267" s="142"/>
      <c r="E267" s="142"/>
      <c r="F267" s="142"/>
      <c r="G267" s="142"/>
      <c r="H267" s="142"/>
      <c r="I267" s="142"/>
      <c r="J267" s="142"/>
    </row>
    <row r="268" spans="1:10" x14ac:dyDescent="0.25">
      <c r="A268" s="142"/>
      <c r="B268" s="142"/>
      <c r="C268" s="142"/>
      <c r="D268" s="142"/>
      <c r="E268" s="142"/>
      <c r="F268" s="142"/>
      <c r="G268" s="142"/>
      <c r="H268" s="142"/>
      <c r="I268" s="142"/>
      <c r="J268" s="142"/>
    </row>
    <row r="269" spans="1:10" x14ac:dyDescent="0.25">
      <c r="A269" s="142"/>
      <c r="B269" s="142"/>
      <c r="C269" s="142"/>
      <c r="D269" s="142"/>
      <c r="E269" s="142"/>
      <c r="F269" s="142"/>
      <c r="G269" s="142"/>
      <c r="H269" s="142"/>
      <c r="I269" s="142"/>
      <c r="J269" s="142"/>
    </row>
    <row r="270" spans="1:10" x14ac:dyDescent="0.25">
      <c r="A270" s="142"/>
      <c r="B270" s="142"/>
      <c r="C270" s="142"/>
      <c r="D270" s="142"/>
      <c r="E270" s="142"/>
      <c r="F270" s="142"/>
      <c r="G270" s="142"/>
      <c r="H270" s="142"/>
      <c r="I270" s="142"/>
      <c r="J270" s="142"/>
    </row>
    <row r="271" spans="1:10" x14ac:dyDescent="0.25">
      <c r="A271" s="142"/>
      <c r="B271" s="142"/>
      <c r="C271" s="142"/>
      <c r="D271" s="142"/>
      <c r="E271" s="142"/>
      <c r="F271" s="142"/>
      <c r="G271" s="142"/>
      <c r="H271" s="142"/>
      <c r="I271" s="142"/>
      <c r="J271" s="142"/>
    </row>
    <row r="272" spans="1:10" x14ac:dyDescent="0.25">
      <c r="A272" s="142"/>
      <c r="B272" s="142"/>
      <c r="C272" s="142"/>
      <c r="D272" s="142"/>
      <c r="E272" s="142"/>
      <c r="F272" s="142"/>
      <c r="G272" s="142"/>
      <c r="H272" s="142"/>
      <c r="I272" s="142"/>
      <c r="J272" s="142"/>
    </row>
    <row r="273" spans="1:10" x14ac:dyDescent="0.25">
      <c r="A273" s="142"/>
      <c r="B273" s="142"/>
      <c r="C273" s="142"/>
      <c r="D273" s="142"/>
      <c r="E273" s="142"/>
      <c r="F273" s="142"/>
      <c r="G273" s="142"/>
      <c r="H273" s="142"/>
      <c r="I273" s="142"/>
      <c r="J273" s="142"/>
    </row>
    <row r="274" spans="1:10" x14ac:dyDescent="0.25">
      <c r="A274" s="142"/>
      <c r="B274" s="142"/>
      <c r="C274" s="142"/>
      <c r="D274" s="142"/>
      <c r="E274" s="142"/>
      <c r="F274" s="142"/>
      <c r="G274" s="142"/>
      <c r="H274" s="142"/>
      <c r="I274" s="142"/>
      <c r="J274" s="142"/>
    </row>
    <row r="275" spans="1:10" x14ac:dyDescent="0.25">
      <c r="A275" s="142"/>
      <c r="B275" s="142"/>
      <c r="C275" s="142"/>
      <c r="D275" s="142"/>
      <c r="E275" s="142"/>
      <c r="F275" s="142"/>
      <c r="G275" s="142"/>
      <c r="H275" s="142"/>
      <c r="I275" s="142"/>
      <c r="J275" s="142"/>
    </row>
    <row r="276" spans="1:10" x14ac:dyDescent="0.25">
      <c r="A276" s="142"/>
      <c r="B276" s="142"/>
      <c r="C276" s="142"/>
      <c r="D276" s="142"/>
      <c r="E276" s="142"/>
      <c r="F276" s="142"/>
      <c r="G276" s="142"/>
      <c r="H276" s="142"/>
      <c r="I276" s="142"/>
      <c r="J276" s="142"/>
    </row>
    <row r="277" spans="1:10" x14ac:dyDescent="0.25">
      <c r="A277" s="142"/>
      <c r="B277" s="142"/>
      <c r="C277" s="142"/>
      <c r="D277" s="142"/>
      <c r="E277" s="142"/>
      <c r="F277" s="142"/>
      <c r="G277" s="142"/>
      <c r="H277" s="142"/>
      <c r="I277" s="142"/>
      <c r="J277" s="142"/>
    </row>
    <row r="278" spans="1:10" x14ac:dyDescent="0.25">
      <c r="A278" s="142"/>
      <c r="B278" s="142"/>
      <c r="C278" s="142"/>
      <c r="D278" s="142"/>
      <c r="E278" s="142"/>
      <c r="F278" s="142"/>
      <c r="G278" s="142"/>
      <c r="H278" s="142"/>
      <c r="I278" s="142"/>
      <c r="J278" s="142"/>
    </row>
    <row r="279" spans="1:10" x14ac:dyDescent="0.25">
      <c r="A279" s="142"/>
      <c r="B279" s="142"/>
      <c r="C279" s="142"/>
      <c r="D279" s="142"/>
      <c r="E279" s="142"/>
      <c r="F279" s="142"/>
      <c r="G279" s="142"/>
      <c r="H279" s="142"/>
      <c r="I279" s="142"/>
      <c r="J279" s="142"/>
    </row>
    <row r="280" spans="1:10" x14ac:dyDescent="0.25">
      <c r="A280" s="142"/>
      <c r="B280" s="142"/>
      <c r="C280" s="142"/>
      <c r="D280" s="142"/>
      <c r="E280" s="142"/>
      <c r="F280" s="142"/>
      <c r="G280" s="142"/>
      <c r="H280" s="142"/>
      <c r="I280" s="142"/>
      <c r="J280" s="142"/>
    </row>
    <row r="281" spans="1:10" x14ac:dyDescent="0.25">
      <c r="A281" s="142"/>
      <c r="B281" s="142"/>
      <c r="C281" s="142"/>
      <c r="D281" s="142"/>
      <c r="E281" s="142"/>
      <c r="F281" s="142"/>
      <c r="G281" s="142"/>
      <c r="H281" s="142"/>
      <c r="I281" s="142"/>
      <c r="J281" s="142"/>
    </row>
    <row r="282" spans="1:10" x14ac:dyDescent="0.25">
      <c r="A282" s="142"/>
      <c r="B282" s="142"/>
      <c r="C282" s="142"/>
      <c r="D282" s="142"/>
      <c r="E282" s="142"/>
      <c r="F282" s="142"/>
      <c r="G282" s="142"/>
      <c r="H282" s="142"/>
      <c r="I282" s="142"/>
      <c r="J282" s="142"/>
    </row>
    <row r="283" spans="1:10" x14ac:dyDescent="0.25">
      <c r="A283" s="142"/>
      <c r="B283" s="142"/>
      <c r="C283" s="142"/>
      <c r="D283" s="142"/>
      <c r="E283" s="142"/>
      <c r="F283" s="142"/>
      <c r="G283" s="142"/>
      <c r="H283" s="142"/>
      <c r="I283" s="142"/>
      <c r="J283" s="142"/>
    </row>
    <row r="284" spans="1:10" x14ac:dyDescent="0.25">
      <c r="A284" s="142"/>
      <c r="B284" s="142"/>
      <c r="C284" s="142"/>
      <c r="D284" s="142"/>
      <c r="E284" s="142"/>
      <c r="F284" s="142"/>
      <c r="G284" s="142"/>
      <c r="H284" s="142"/>
      <c r="I284" s="142"/>
      <c r="J284" s="142"/>
    </row>
    <row r="285" spans="1:10" x14ac:dyDescent="0.25">
      <c r="A285" s="142"/>
      <c r="B285" s="142"/>
      <c r="C285" s="142"/>
      <c r="D285" s="142"/>
      <c r="E285" s="142"/>
      <c r="F285" s="142"/>
      <c r="G285" s="142"/>
      <c r="H285" s="142"/>
      <c r="I285" s="142"/>
      <c r="J285" s="142"/>
    </row>
    <row r="286" spans="1:10" x14ac:dyDescent="0.25">
      <c r="A286" s="142"/>
      <c r="B286" s="142"/>
      <c r="C286" s="142"/>
      <c r="D286" s="142"/>
      <c r="E286" s="142"/>
      <c r="F286" s="142"/>
      <c r="G286" s="142"/>
      <c r="H286" s="142"/>
      <c r="I286" s="142"/>
      <c r="J286" s="142"/>
    </row>
    <row r="287" spans="1:10" x14ac:dyDescent="0.25">
      <c r="A287" s="142"/>
      <c r="B287" s="142"/>
      <c r="C287" s="142"/>
      <c r="D287" s="142"/>
      <c r="E287" s="142"/>
      <c r="F287" s="142"/>
      <c r="G287" s="142"/>
      <c r="H287" s="142"/>
      <c r="I287" s="142"/>
      <c r="J287" s="142"/>
    </row>
    <row r="288" spans="1:10" x14ac:dyDescent="0.25">
      <c r="A288" s="142"/>
      <c r="B288" s="142"/>
      <c r="C288" s="142"/>
      <c r="D288" s="142"/>
      <c r="E288" s="142"/>
      <c r="F288" s="142"/>
      <c r="G288" s="142"/>
      <c r="H288" s="142"/>
      <c r="I288" s="142"/>
      <c r="J288" s="142"/>
    </row>
    <row r="289" spans="1:10" x14ac:dyDescent="0.25">
      <c r="A289" s="142"/>
      <c r="B289" s="142"/>
      <c r="C289" s="142"/>
      <c r="D289" s="142"/>
      <c r="E289" s="142"/>
      <c r="F289" s="142"/>
      <c r="G289" s="142"/>
      <c r="H289" s="142"/>
      <c r="I289" s="142"/>
      <c r="J289" s="142"/>
    </row>
    <row r="290" spans="1:10" x14ac:dyDescent="0.25">
      <c r="A290" s="142"/>
      <c r="B290" s="142"/>
      <c r="C290" s="142"/>
      <c r="D290" s="142"/>
      <c r="E290" s="142"/>
      <c r="F290" s="142"/>
      <c r="G290" s="142"/>
      <c r="H290" s="142"/>
      <c r="I290" s="142"/>
      <c r="J290" s="142"/>
    </row>
    <row r="291" spans="1:10" x14ac:dyDescent="0.25">
      <c r="A291" s="142"/>
      <c r="B291" s="142"/>
      <c r="C291" s="142"/>
      <c r="D291" s="142"/>
      <c r="E291" s="142"/>
      <c r="F291" s="142"/>
      <c r="G291" s="142"/>
      <c r="H291" s="142"/>
      <c r="I291" s="142"/>
      <c r="J291" s="142"/>
    </row>
    <row r="292" spans="1:10" x14ac:dyDescent="0.25">
      <c r="A292" s="142"/>
      <c r="B292" s="142"/>
      <c r="C292" s="142"/>
      <c r="D292" s="142"/>
      <c r="E292" s="142"/>
      <c r="F292" s="142"/>
      <c r="G292" s="142"/>
      <c r="H292" s="142"/>
      <c r="I292" s="142"/>
      <c r="J292" s="142"/>
    </row>
    <row r="293" spans="1:10" x14ac:dyDescent="0.25">
      <c r="A293" s="142"/>
      <c r="B293" s="142"/>
      <c r="C293" s="142"/>
      <c r="D293" s="142"/>
      <c r="E293" s="142"/>
      <c r="F293" s="142"/>
      <c r="G293" s="142"/>
      <c r="H293" s="142"/>
      <c r="I293" s="142"/>
      <c r="J293" s="142"/>
    </row>
    <row r="294" spans="1:10" x14ac:dyDescent="0.25">
      <c r="A294" s="142"/>
      <c r="B294" s="142"/>
      <c r="C294" s="142"/>
      <c r="D294" s="142"/>
      <c r="E294" s="142"/>
      <c r="F294" s="142"/>
      <c r="G294" s="142"/>
      <c r="H294" s="142"/>
      <c r="I294" s="142"/>
      <c r="J294" s="142"/>
    </row>
    <row r="295" spans="1:10" x14ac:dyDescent="0.25">
      <c r="A295" s="142"/>
      <c r="B295" s="142"/>
      <c r="C295" s="142"/>
      <c r="D295" s="142"/>
      <c r="E295" s="142"/>
      <c r="F295" s="142"/>
      <c r="G295" s="142"/>
      <c r="H295" s="142"/>
      <c r="I295" s="142"/>
      <c r="J295" s="142"/>
    </row>
    <row r="296" spans="1:10" x14ac:dyDescent="0.25">
      <c r="A296" s="142"/>
      <c r="B296" s="142"/>
      <c r="C296" s="142"/>
      <c r="D296" s="142"/>
      <c r="E296" s="142"/>
      <c r="F296" s="142"/>
      <c r="G296" s="142"/>
      <c r="H296" s="142"/>
      <c r="I296" s="142"/>
      <c r="J296" s="142"/>
    </row>
    <row r="297" spans="1:10" x14ac:dyDescent="0.25">
      <c r="A297" s="142"/>
      <c r="B297" s="142"/>
      <c r="C297" s="142"/>
      <c r="D297" s="142"/>
      <c r="E297" s="142"/>
      <c r="F297" s="142"/>
      <c r="G297" s="142"/>
      <c r="H297" s="142"/>
      <c r="I297" s="142"/>
      <c r="J297" s="142"/>
    </row>
    <row r="298" spans="1:10" x14ac:dyDescent="0.25">
      <c r="A298" s="142"/>
      <c r="B298" s="142"/>
      <c r="C298" s="142"/>
      <c r="D298" s="142"/>
      <c r="E298" s="142"/>
      <c r="F298" s="142"/>
      <c r="G298" s="142"/>
      <c r="H298" s="142"/>
      <c r="I298" s="142"/>
      <c r="J298" s="142"/>
    </row>
    <row r="299" spans="1:10" x14ac:dyDescent="0.25">
      <c r="A299" s="142"/>
      <c r="B299" s="142"/>
      <c r="C299" s="142"/>
      <c r="D299" s="142"/>
      <c r="E299" s="142"/>
      <c r="F299" s="142"/>
      <c r="G299" s="142"/>
      <c r="H299" s="142"/>
      <c r="I299" s="142"/>
      <c r="J299" s="142"/>
    </row>
    <row r="300" spans="1:10" x14ac:dyDescent="0.25">
      <c r="A300" s="142"/>
      <c r="B300" s="142"/>
      <c r="C300" s="142"/>
      <c r="D300" s="142"/>
      <c r="E300" s="142"/>
      <c r="F300" s="142"/>
      <c r="G300" s="142"/>
      <c r="H300" s="142"/>
      <c r="I300" s="142"/>
      <c r="J300" s="142"/>
    </row>
    <row r="301" spans="1:10" x14ac:dyDescent="0.25">
      <c r="A301" s="142"/>
      <c r="B301" s="142"/>
      <c r="C301" s="142"/>
      <c r="D301" s="142"/>
      <c r="E301" s="142"/>
      <c r="F301" s="142"/>
      <c r="G301" s="142"/>
      <c r="H301" s="142"/>
      <c r="I301" s="142"/>
      <c r="J301" s="142"/>
    </row>
    <row r="302" spans="1:10" x14ac:dyDescent="0.25">
      <c r="A302" s="142"/>
      <c r="B302" s="142"/>
      <c r="C302" s="142"/>
      <c r="D302" s="142"/>
      <c r="E302" s="142"/>
      <c r="F302" s="142"/>
      <c r="G302" s="142"/>
      <c r="H302" s="142"/>
      <c r="I302" s="142"/>
      <c r="J302" s="142"/>
    </row>
    <row r="303" spans="1:10" x14ac:dyDescent="0.25">
      <c r="A303" s="142"/>
      <c r="B303" s="142"/>
      <c r="C303" s="142"/>
      <c r="D303" s="142"/>
      <c r="E303" s="142"/>
      <c r="F303" s="142"/>
      <c r="G303" s="142"/>
      <c r="H303" s="142"/>
      <c r="I303" s="142"/>
      <c r="J303" s="142"/>
    </row>
    <row r="304" spans="1:10" x14ac:dyDescent="0.25">
      <c r="A304" s="142"/>
      <c r="B304" s="142"/>
      <c r="C304" s="142"/>
      <c r="D304" s="142"/>
      <c r="E304" s="142"/>
      <c r="F304" s="142"/>
      <c r="G304" s="142"/>
      <c r="H304" s="142"/>
      <c r="I304" s="142"/>
      <c r="J304" s="142"/>
    </row>
    <row r="305" spans="1:10" x14ac:dyDescent="0.25">
      <c r="A305" s="142"/>
      <c r="B305" s="142"/>
      <c r="C305" s="142"/>
      <c r="D305" s="142"/>
      <c r="E305" s="142"/>
      <c r="F305" s="142"/>
      <c r="G305" s="142"/>
      <c r="H305" s="142"/>
      <c r="I305" s="142"/>
      <c r="J305" s="142"/>
    </row>
    <row r="306" spans="1:10" x14ac:dyDescent="0.25">
      <c r="A306" s="142"/>
      <c r="B306" s="142"/>
      <c r="C306" s="142"/>
      <c r="D306" s="142"/>
      <c r="E306" s="142"/>
      <c r="F306" s="142"/>
      <c r="G306" s="142"/>
      <c r="H306" s="142"/>
      <c r="I306" s="142"/>
      <c r="J306" s="142"/>
    </row>
    <row r="307" spans="1:10" x14ac:dyDescent="0.25">
      <c r="A307" s="142"/>
      <c r="B307" s="142"/>
      <c r="C307" s="142"/>
      <c r="D307" s="142"/>
      <c r="E307" s="142"/>
      <c r="F307" s="142"/>
      <c r="G307" s="142"/>
      <c r="H307" s="142"/>
      <c r="I307" s="142"/>
      <c r="J307" s="142"/>
    </row>
    <row r="308" spans="1:10" x14ac:dyDescent="0.25">
      <c r="A308" s="142"/>
      <c r="B308" s="142"/>
      <c r="C308" s="142"/>
      <c r="D308" s="142"/>
      <c r="E308" s="142"/>
      <c r="F308" s="142"/>
      <c r="G308" s="142"/>
      <c r="H308" s="142"/>
      <c r="I308" s="142"/>
      <c r="J308" s="142"/>
    </row>
    <row r="309" spans="1:10" x14ac:dyDescent="0.25">
      <c r="A309" s="142"/>
      <c r="B309" s="142"/>
      <c r="C309" s="142"/>
      <c r="D309" s="142"/>
      <c r="E309" s="142"/>
      <c r="F309" s="142"/>
      <c r="G309" s="142"/>
      <c r="H309" s="142"/>
      <c r="I309" s="142"/>
      <c r="J309" s="142"/>
    </row>
    <row r="310" spans="1:10" x14ac:dyDescent="0.25">
      <c r="A310" s="142"/>
      <c r="B310" s="142"/>
      <c r="C310" s="142"/>
      <c r="D310" s="142"/>
      <c r="E310" s="142"/>
      <c r="F310" s="142"/>
      <c r="G310" s="142"/>
      <c r="H310" s="142"/>
      <c r="I310" s="142"/>
      <c r="J310" s="142"/>
    </row>
    <row r="311" spans="1:10" x14ac:dyDescent="0.25">
      <c r="A311" s="142"/>
      <c r="B311" s="142"/>
      <c r="C311" s="142"/>
      <c r="D311" s="142"/>
      <c r="E311" s="142"/>
      <c r="F311" s="142"/>
      <c r="G311" s="142"/>
      <c r="H311" s="142"/>
      <c r="I311" s="142"/>
      <c r="J311" s="142"/>
    </row>
    <row r="312" spans="1:10" x14ac:dyDescent="0.25">
      <c r="A312" s="142"/>
      <c r="B312" s="142"/>
      <c r="C312" s="142"/>
      <c r="D312" s="142"/>
      <c r="E312" s="142"/>
      <c r="F312" s="142"/>
      <c r="G312" s="142"/>
      <c r="H312" s="142"/>
      <c r="I312" s="142"/>
      <c r="J312" s="142"/>
    </row>
    <row r="313" spans="1:10" x14ac:dyDescent="0.25">
      <c r="A313" s="142"/>
      <c r="B313" s="142"/>
      <c r="C313" s="142"/>
      <c r="D313" s="142"/>
      <c r="E313" s="142"/>
      <c r="F313" s="142"/>
      <c r="G313" s="142"/>
      <c r="H313" s="142"/>
      <c r="I313" s="142"/>
      <c r="J313" s="142"/>
    </row>
    <row r="314" spans="1:10" x14ac:dyDescent="0.25">
      <c r="A314" s="142"/>
      <c r="B314" s="142"/>
      <c r="C314" s="142"/>
      <c r="D314" s="142"/>
      <c r="E314" s="142"/>
      <c r="F314" s="142"/>
      <c r="G314" s="142"/>
      <c r="H314" s="142"/>
      <c r="I314" s="142"/>
      <c r="J314" s="142"/>
    </row>
    <row r="315" spans="1:10" x14ac:dyDescent="0.25">
      <c r="A315" s="142"/>
      <c r="B315" s="142"/>
      <c r="C315" s="142"/>
      <c r="D315" s="142"/>
      <c r="E315" s="142"/>
      <c r="F315" s="142"/>
      <c r="G315" s="142"/>
      <c r="H315" s="142"/>
      <c r="I315" s="142"/>
      <c r="J315" s="142"/>
    </row>
    <row r="316" spans="1:10" x14ac:dyDescent="0.25">
      <c r="A316" s="142"/>
      <c r="B316" s="142"/>
      <c r="C316" s="142"/>
      <c r="D316" s="142"/>
      <c r="E316" s="142"/>
      <c r="F316" s="142"/>
      <c r="G316" s="142"/>
      <c r="H316" s="142"/>
      <c r="I316" s="142"/>
      <c r="J316" s="142"/>
    </row>
    <row r="317" spans="1:10" x14ac:dyDescent="0.25">
      <c r="A317" s="142"/>
      <c r="B317" s="142"/>
      <c r="C317" s="142"/>
      <c r="D317" s="142"/>
      <c r="E317" s="142"/>
      <c r="F317" s="142"/>
      <c r="G317" s="142"/>
      <c r="H317" s="142"/>
      <c r="I317" s="142"/>
      <c r="J317" s="142"/>
    </row>
    <row r="318" spans="1:10" x14ac:dyDescent="0.25">
      <c r="A318" s="142"/>
      <c r="B318" s="142"/>
      <c r="C318" s="142"/>
      <c r="D318" s="142"/>
      <c r="E318" s="142"/>
      <c r="F318" s="142"/>
      <c r="G318" s="142"/>
      <c r="H318" s="142"/>
      <c r="I318" s="142"/>
      <c r="J318" s="142"/>
    </row>
    <row r="319" spans="1:10" x14ac:dyDescent="0.25">
      <c r="A319" s="142"/>
      <c r="B319" s="142"/>
      <c r="C319" s="142"/>
      <c r="D319" s="142"/>
      <c r="E319" s="142"/>
      <c r="F319" s="142"/>
      <c r="G319" s="142"/>
      <c r="H319" s="142"/>
      <c r="I319" s="142"/>
      <c r="J319" s="142"/>
    </row>
    <row r="320" spans="1:10" x14ac:dyDescent="0.25">
      <c r="A320" s="142"/>
      <c r="B320" s="142"/>
      <c r="C320" s="142"/>
      <c r="D320" s="142"/>
      <c r="E320" s="142"/>
      <c r="F320" s="142"/>
      <c r="G320" s="142"/>
      <c r="H320" s="142"/>
      <c r="I320" s="142"/>
      <c r="J320" s="142"/>
    </row>
    <row r="321" spans="1:10" x14ac:dyDescent="0.25">
      <c r="A321" s="142"/>
      <c r="B321" s="142"/>
      <c r="C321" s="142"/>
      <c r="D321" s="142"/>
      <c r="E321" s="142"/>
      <c r="F321" s="142"/>
      <c r="G321" s="142"/>
      <c r="H321" s="142"/>
      <c r="I321" s="142"/>
      <c r="J321" s="142"/>
    </row>
    <row r="322" spans="1:10" x14ac:dyDescent="0.25">
      <c r="A322" s="142"/>
      <c r="B322" s="142"/>
      <c r="C322" s="142"/>
      <c r="D322" s="142"/>
      <c r="E322" s="142"/>
      <c r="F322" s="142"/>
      <c r="G322" s="142"/>
      <c r="H322" s="142"/>
      <c r="I322" s="142"/>
      <c r="J322" s="142"/>
    </row>
    <row r="323" spans="1:10" x14ac:dyDescent="0.25">
      <c r="A323" s="142"/>
      <c r="B323" s="142"/>
      <c r="C323" s="142"/>
      <c r="D323" s="142"/>
      <c r="E323" s="142"/>
      <c r="F323" s="142"/>
      <c r="G323" s="142"/>
      <c r="H323" s="142"/>
      <c r="I323" s="142"/>
      <c r="J323" s="142"/>
    </row>
    <row r="324" spans="1:10" x14ac:dyDescent="0.25">
      <c r="A324" s="142"/>
      <c r="B324" s="142"/>
      <c r="C324" s="142"/>
      <c r="D324" s="142"/>
      <c r="E324" s="142"/>
      <c r="F324" s="142"/>
      <c r="G324" s="142"/>
      <c r="H324" s="142"/>
      <c r="I324" s="142"/>
      <c r="J324" s="142"/>
    </row>
    <row r="325" spans="1:10" x14ac:dyDescent="0.25">
      <c r="A325" s="142"/>
      <c r="B325" s="142"/>
      <c r="C325" s="142"/>
      <c r="D325" s="142"/>
      <c r="E325" s="142"/>
      <c r="F325" s="142"/>
      <c r="G325" s="142"/>
      <c r="H325" s="142"/>
      <c r="I325" s="142"/>
      <c r="J325" s="142"/>
    </row>
    <row r="326" spans="1:10" x14ac:dyDescent="0.25">
      <c r="A326" s="142"/>
      <c r="B326" s="142"/>
      <c r="C326" s="142"/>
      <c r="D326" s="142"/>
      <c r="E326" s="142"/>
      <c r="F326" s="142"/>
      <c r="G326" s="142"/>
      <c r="H326" s="142"/>
      <c r="I326" s="142"/>
      <c r="J326" s="142"/>
    </row>
    <row r="327" spans="1:10" x14ac:dyDescent="0.25">
      <c r="A327" s="142"/>
      <c r="B327" s="142"/>
      <c r="C327" s="142"/>
      <c r="D327" s="142"/>
      <c r="E327" s="142"/>
      <c r="F327" s="142"/>
      <c r="G327" s="142"/>
      <c r="H327" s="142"/>
      <c r="I327" s="142"/>
      <c r="J327" s="142"/>
    </row>
    <row r="328" spans="1:10" x14ac:dyDescent="0.25">
      <c r="A328" s="142"/>
      <c r="B328" s="142"/>
      <c r="C328" s="142"/>
      <c r="D328" s="142"/>
      <c r="E328" s="142"/>
      <c r="F328" s="142"/>
      <c r="G328" s="142"/>
      <c r="H328" s="142"/>
      <c r="I328" s="142"/>
      <c r="J328" s="142"/>
    </row>
    <row r="329" spans="1:10" x14ac:dyDescent="0.25">
      <c r="A329" s="142"/>
      <c r="B329" s="142"/>
      <c r="C329" s="142"/>
      <c r="D329" s="142"/>
      <c r="E329" s="142"/>
      <c r="F329" s="142"/>
      <c r="G329" s="142"/>
      <c r="H329" s="142"/>
      <c r="I329" s="142"/>
      <c r="J329" s="142"/>
    </row>
    <row r="330" spans="1:10" x14ac:dyDescent="0.25">
      <c r="A330" s="142"/>
      <c r="B330" s="142"/>
      <c r="C330" s="142"/>
      <c r="D330" s="142"/>
      <c r="E330" s="142"/>
      <c r="F330" s="142"/>
      <c r="G330" s="142"/>
      <c r="H330" s="142"/>
      <c r="I330" s="142"/>
      <c r="J330" s="142"/>
    </row>
    <row r="331" spans="1:10" x14ac:dyDescent="0.25">
      <c r="A331" s="142"/>
      <c r="B331" s="142"/>
      <c r="C331" s="142"/>
      <c r="D331" s="142"/>
      <c r="E331" s="142"/>
      <c r="F331" s="142"/>
      <c r="G331" s="142"/>
      <c r="H331" s="142"/>
      <c r="I331" s="142"/>
      <c r="J331" s="142"/>
    </row>
    <row r="332" spans="1:10" x14ac:dyDescent="0.25">
      <c r="A332" s="142"/>
      <c r="B332" s="142"/>
      <c r="C332" s="142"/>
      <c r="D332" s="142"/>
      <c r="E332" s="142"/>
      <c r="F332" s="142"/>
      <c r="G332" s="142"/>
      <c r="H332" s="142"/>
      <c r="I332" s="142"/>
      <c r="J332" s="142"/>
    </row>
    <row r="333" spans="1:10" x14ac:dyDescent="0.25">
      <c r="A333" s="142"/>
      <c r="B333" s="142"/>
      <c r="C333" s="142"/>
      <c r="D333" s="142"/>
      <c r="E333" s="142"/>
      <c r="F333" s="142"/>
      <c r="G333" s="142"/>
      <c r="H333" s="142"/>
      <c r="I333" s="142"/>
      <c r="J333" s="142"/>
    </row>
    <row r="334" spans="1:10" x14ac:dyDescent="0.25">
      <c r="A334" s="142"/>
      <c r="B334" s="142"/>
      <c r="C334" s="142"/>
      <c r="D334" s="142"/>
      <c r="E334" s="142"/>
      <c r="F334" s="142"/>
      <c r="G334" s="142"/>
      <c r="H334" s="142"/>
      <c r="I334" s="142"/>
      <c r="J334" s="142"/>
    </row>
    <row r="335" spans="1:10" x14ac:dyDescent="0.25">
      <c r="A335" s="142"/>
      <c r="B335" s="142"/>
      <c r="C335" s="142"/>
      <c r="D335" s="142"/>
      <c r="E335" s="142"/>
      <c r="F335" s="142"/>
      <c r="G335" s="142"/>
      <c r="H335" s="142"/>
      <c r="I335" s="142"/>
      <c r="J335" s="142"/>
    </row>
    <row r="336" spans="1:10" x14ac:dyDescent="0.25">
      <c r="A336" s="142"/>
      <c r="B336" s="142"/>
      <c r="C336" s="142"/>
      <c r="D336" s="142"/>
      <c r="E336" s="142"/>
      <c r="F336" s="142"/>
      <c r="G336" s="142"/>
      <c r="H336" s="142"/>
      <c r="I336" s="142"/>
      <c r="J336" s="142"/>
    </row>
    <row r="337" spans="1:10" x14ac:dyDescent="0.25">
      <c r="A337" s="142"/>
      <c r="B337" s="142"/>
      <c r="C337" s="142"/>
      <c r="D337" s="142"/>
      <c r="E337" s="142"/>
      <c r="F337" s="142"/>
      <c r="G337" s="142"/>
      <c r="H337" s="142"/>
      <c r="I337" s="142"/>
      <c r="J337" s="142"/>
    </row>
    <row r="338" spans="1:10" x14ac:dyDescent="0.25">
      <c r="A338" s="142"/>
      <c r="B338" s="142"/>
      <c r="C338" s="142"/>
      <c r="D338" s="142"/>
      <c r="E338" s="142"/>
      <c r="F338" s="142"/>
      <c r="G338" s="142"/>
      <c r="H338" s="142"/>
      <c r="I338" s="142"/>
      <c r="J338" s="142"/>
    </row>
    <row r="339" spans="1:10" x14ac:dyDescent="0.25">
      <c r="A339" s="142"/>
      <c r="B339" s="142"/>
      <c r="C339" s="142"/>
      <c r="D339" s="142"/>
      <c r="E339" s="142"/>
      <c r="F339" s="142"/>
      <c r="G339" s="142"/>
      <c r="H339" s="142"/>
      <c r="I339" s="142"/>
      <c r="J339" s="142"/>
    </row>
    <row r="340" spans="1:10" x14ac:dyDescent="0.25">
      <c r="A340" s="142"/>
      <c r="B340" s="142"/>
      <c r="C340" s="142"/>
      <c r="D340" s="142"/>
      <c r="E340" s="142"/>
      <c r="F340" s="142"/>
      <c r="G340" s="142"/>
      <c r="H340" s="142"/>
      <c r="I340" s="142"/>
      <c r="J340" s="142"/>
    </row>
    <row r="341" spans="1:10" x14ac:dyDescent="0.25">
      <c r="A341" s="142"/>
      <c r="B341" s="142"/>
      <c r="C341" s="142"/>
      <c r="D341" s="142"/>
      <c r="E341" s="142"/>
      <c r="F341" s="142"/>
      <c r="G341" s="142"/>
      <c r="H341" s="142"/>
      <c r="I341" s="142"/>
      <c r="J341" s="142"/>
    </row>
    <row r="342" spans="1:10" x14ac:dyDescent="0.25">
      <c r="A342" s="142"/>
      <c r="B342" s="142"/>
      <c r="C342" s="142"/>
      <c r="D342" s="142"/>
      <c r="E342" s="142"/>
      <c r="F342" s="142"/>
      <c r="G342" s="142"/>
      <c r="H342" s="142"/>
      <c r="I342" s="142"/>
      <c r="J342" s="142"/>
    </row>
    <row r="343" spans="1:10" x14ac:dyDescent="0.25">
      <c r="A343" s="142"/>
      <c r="B343" s="142"/>
      <c r="C343" s="142"/>
      <c r="D343" s="142"/>
      <c r="E343" s="142"/>
      <c r="F343" s="142"/>
      <c r="G343" s="142"/>
      <c r="H343" s="142"/>
      <c r="I343" s="142"/>
      <c r="J343" s="142"/>
    </row>
    <row r="344" spans="1:10" x14ac:dyDescent="0.25">
      <c r="A344" s="142"/>
      <c r="B344" s="142"/>
      <c r="C344" s="142"/>
      <c r="D344" s="142"/>
      <c r="E344" s="142"/>
      <c r="F344" s="142"/>
      <c r="G344" s="142"/>
      <c r="H344" s="142"/>
      <c r="I344" s="142"/>
      <c r="J344" s="142"/>
    </row>
    <row r="345" spans="1:10" x14ac:dyDescent="0.25">
      <c r="A345" s="142"/>
      <c r="B345" s="142"/>
      <c r="C345" s="142"/>
      <c r="D345" s="142"/>
      <c r="E345" s="142"/>
      <c r="F345" s="142"/>
      <c r="G345" s="142"/>
      <c r="H345" s="142"/>
      <c r="I345" s="142"/>
      <c r="J345" s="142"/>
    </row>
    <row r="346" spans="1:10" x14ac:dyDescent="0.25">
      <c r="A346" s="142"/>
      <c r="B346" s="142"/>
      <c r="C346" s="142"/>
      <c r="D346" s="142"/>
      <c r="E346" s="142"/>
      <c r="F346" s="142"/>
      <c r="G346" s="142"/>
      <c r="H346" s="142"/>
      <c r="I346" s="142"/>
      <c r="J346" s="142"/>
    </row>
    <row r="347" spans="1:10" x14ac:dyDescent="0.25">
      <c r="A347" s="142"/>
      <c r="B347" s="142"/>
      <c r="C347" s="142"/>
      <c r="D347" s="142"/>
      <c r="E347" s="142"/>
      <c r="F347" s="142"/>
      <c r="G347" s="142"/>
      <c r="H347" s="142"/>
      <c r="I347" s="142"/>
      <c r="J347" s="142"/>
    </row>
    <row r="348" spans="1:10" x14ac:dyDescent="0.25">
      <c r="A348" s="142"/>
      <c r="B348" s="142"/>
      <c r="C348" s="142"/>
      <c r="D348" s="142"/>
      <c r="E348" s="142"/>
      <c r="F348" s="142"/>
      <c r="G348" s="142"/>
      <c r="H348" s="142"/>
      <c r="I348" s="142"/>
      <c r="J348" s="142"/>
    </row>
    <row r="349" spans="1:10" x14ac:dyDescent="0.25">
      <c r="A349" s="142"/>
      <c r="B349" s="142"/>
      <c r="C349" s="142"/>
      <c r="D349" s="142"/>
      <c r="E349" s="142"/>
      <c r="F349" s="142"/>
      <c r="G349" s="142"/>
      <c r="H349" s="142"/>
      <c r="I349" s="142"/>
      <c r="J349" s="142"/>
    </row>
    <row r="350" spans="1:10" x14ac:dyDescent="0.25">
      <c r="A350" s="142"/>
      <c r="B350" s="142"/>
      <c r="C350" s="142"/>
      <c r="D350" s="142"/>
      <c r="E350" s="142"/>
      <c r="F350" s="142"/>
      <c r="G350" s="142"/>
      <c r="H350" s="142"/>
      <c r="I350" s="142"/>
      <c r="J350" s="142"/>
    </row>
    <row r="351" spans="1:10" x14ac:dyDescent="0.25">
      <c r="A351" s="142"/>
      <c r="B351" s="142"/>
      <c r="C351" s="142"/>
      <c r="D351" s="142"/>
      <c r="E351" s="142"/>
      <c r="F351" s="142"/>
      <c r="G351" s="142"/>
      <c r="H351" s="142"/>
      <c r="I351" s="142"/>
      <c r="J351" s="142"/>
    </row>
    <row r="352" spans="1:10" x14ac:dyDescent="0.25">
      <c r="A352" s="142"/>
      <c r="B352" s="142"/>
      <c r="C352" s="142"/>
      <c r="D352" s="142"/>
      <c r="E352" s="142"/>
      <c r="F352" s="142"/>
      <c r="G352" s="142"/>
      <c r="H352" s="142"/>
      <c r="I352" s="142"/>
      <c r="J352" s="142"/>
    </row>
    <row r="353" spans="1:10" x14ac:dyDescent="0.25">
      <c r="A353" s="142"/>
      <c r="B353" s="142"/>
      <c r="C353" s="142"/>
      <c r="D353" s="142"/>
      <c r="E353" s="142"/>
      <c r="F353" s="142"/>
      <c r="G353" s="142"/>
      <c r="H353" s="142"/>
      <c r="I353" s="142"/>
      <c r="J353" s="142"/>
    </row>
    <row r="354" spans="1:10" x14ac:dyDescent="0.25">
      <c r="A354" s="142"/>
      <c r="B354" s="142"/>
      <c r="C354" s="142"/>
      <c r="D354" s="142"/>
      <c r="E354" s="142"/>
      <c r="F354" s="142"/>
      <c r="G354" s="142"/>
      <c r="H354" s="142"/>
      <c r="I354" s="142"/>
      <c r="J354" s="142"/>
    </row>
    <row r="355" spans="1:10" x14ac:dyDescent="0.25">
      <c r="A355" s="142"/>
      <c r="B355" s="142"/>
      <c r="C355" s="142"/>
      <c r="D355" s="142"/>
      <c r="E355" s="142"/>
      <c r="F355" s="142"/>
      <c r="G355" s="142"/>
      <c r="H355" s="142"/>
      <c r="I355" s="142"/>
      <c r="J355" s="142"/>
    </row>
    <row r="356" spans="1:10" x14ac:dyDescent="0.25">
      <c r="A356" s="142"/>
      <c r="B356" s="142"/>
      <c r="C356" s="142"/>
      <c r="D356" s="142"/>
      <c r="E356" s="142"/>
      <c r="F356" s="142"/>
      <c r="G356" s="142"/>
      <c r="H356" s="142"/>
      <c r="I356" s="142"/>
      <c r="J356" s="142"/>
    </row>
    <row r="357" spans="1:10" x14ac:dyDescent="0.25">
      <c r="A357" s="142"/>
      <c r="B357" s="142"/>
      <c r="C357" s="142"/>
      <c r="D357" s="142"/>
      <c r="E357" s="142"/>
      <c r="F357" s="142"/>
      <c r="G357" s="142"/>
      <c r="H357" s="142"/>
      <c r="I357" s="142"/>
      <c r="J357" s="142"/>
    </row>
    <row r="358" spans="1:10" x14ac:dyDescent="0.25">
      <c r="A358" s="142"/>
      <c r="B358" s="142"/>
      <c r="C358" s="142"/>
      <c r="D358" s="142"/>
      <c r="E358" s="142"/>
      <c r="F358" s="142"/>
      <c r="G358" s="142"/>
      <c r="H358" s="142"/>
      <c r="I358" s="142"/>
      <c r="J358" s="142"/>
    </row>
    <row r="359" spans="1:10" x14ac:dyDescent="0.25">
      <c r="A359" s="142"/>
      <c r="B359" s="142"/>
      <c r="C359" s="142"/>
      <c r="D359" s="142"/>
      <c r="E359" s="142"/>
      <c r="F359" s="142"/>
      <c r="G359" s="142"/>
      <c r="H359" s="142"/>
      <c r="I359" s="142"/>
      <c r="J359" s="142"/>
    </row>
    <row r="360" spans="1:10" x14ac:dyDescent="0.25">
      <c r="A360" s="142"/>
      <c r="B360" s="142"/>
      <c r="C360" s="142"/>
      <c r="D360" s="142"/>
      <c r="E360" s="142"/>
      <c r="F360" s="142"/>
      <c r="G360" s="142"/>
      <c r="H360" s="142"/>
      <c r="I360" s="142"/>
      <c r="J360" s="142"/>
    </row>
    <row r="361" spans="1:10" x14ac:dyDescent="0.25">
      <c r="A361" s="142"/>
      <c r="B361" s="142"/>
      <c r="C361" s="142"/>
      <c r="D361" s="142"/>
      <c r="E361" s="142"/>
      <c r="F361" s="142"/>
      <c r="G361" s="142"/>
      <c r="H361" s="142"/>
      <c r="I361" s="142"/>
      <c r="J361" s="142"/>
    </row>
    <row r="362" spans="1:10" x14ac:dyDescent="0.25">
      <c r="A362" s="142"/>
      <c r="B362" s="142"/>
      <c r="C362" s="142"/>
      <c r="D362" s="142"/>
      <c r="E362" s="142"/>
      <c r="F362" s="142"/>
      <c r="G362" s="142"/>
      <c r="H362" s="142"/>
      <c r="I362" s="142"/>
      <c r="J362" s="142"/>
    </row>
    <row r="363" spans="1:10" x14ac:dyDescent="0.25">
      <c r="A363" s="142"/>
      <c r="B363" s="142"/>
      <c r="C363" s="142"/>
      <c r="D363" s="142"/>
      <c r="E363" s="142"/>
      <c r="F363" s="142"/>
      <c r="G363" s="142"/>
      <c r="H363" s="142"/>
      <c r="I363" s="142"/>
      <c r="J363" s="142"/>
    </row>
    <row r="364" spans="1:10" x14ac:dyDescent="0.25">
      <c r="A364" s="142"/>
      <c r="B364" s="142"/>
      <c r="C364" s="142"/>
      <c r="D364" s="142"/>
      <c r="E364" s="142"/>
      <c r="F364" s="142"/>
      <c r="G364" s="142"/>
      <c r="H364" s="142"/>
      <c r="I364" s="142"/>
      <c r="J364" s="142"/>
    </row>
    <row r="365" spans="1:10" x14ac:dyDescent="0.25">
      <c r="A365" s="142"/>
      <c r="B365" s="142"/>
      <c r="C365" s="142"/>
      <c r="D365" s="142"/>
      <c r="E365" s="142"/>
      <c r="F365" s="142"/>
      <c r="G365" s="142"/>
      <c r="H365" s="142"/>
      <c r="I365" s="142"/>
      <c r="J365" s="142"/>
    </row>
    <row r="366" spans="1:10" x14ac:dyDescent="0.25">
      <c r="A366" s="142"/>
      <c r="B366" s="142"/>
      <c r="C366" s="142"/>
      <c r="D366" s="142"/>
      <c r="E366" s="142"/>
      <c r="F366" s="142"/>
      <c r="G366" s="142"/>
      <c r="H366" s="142"/>
      <c r="I366" s="142"/>
      <c r="J366" s="142"/>
    </row>
    <row r="367" spans="1:10" x14ac:dyDescent="0.25">
      <c r="A367" s="142"/>
      <c r="B367" s="142"/>
      <c r="C367" s="142"/>
      <c r="D367" s="142"/>
      <c r="E367" s="142"/>
      <c r="F367" s="142"/>
      <c r="G367" s="142"/>
      <c r="H367" s="142"/>
      <c r="I367" s="142"/>
      <c r="J367" s="142"/>
    </row>
    <row r="368" spans="1:10" x14ac:dyDescent="0.25">
      <c r="A368" s="142"/>
      <c r="B368" s="142"/>
      <c r="C368" s="142"/>
      <c r="D368" s="142"/>
      <c r="E368" s="142"/>
      <c r="F368" s="142"/>
      <c r="G368" s="142"/>
      <c r="H368" s="142"/>
      <c r="I368" s="142"/>
      <c r="J368" s="142"/>
    </row>
    <row r="369" spans="1:10" x14ac:dyDescent="0.25">
      <c r="A369" s="142"/>
      <c r="B369" s="142"/>
      <c r="C369" s="142"/>
      <c r="D369" s="142"/>
      <c r="E369" s="142"/>
      <c r="F369" s="142"/>
      <c r="G369" s="142"/>
      <c r="H369" s="142"/>
      <c r="I369" s="142"/>
      <c r="J369" s="142"/>
    </row>
    <row r="370" spans="1:10" x14ac:dyDescent="0.25">
      <c r="A370" s="142"/>
      <c r="B370" s="142"/>
      <c r="C370" s="142"/>
      <c r="D370" s="142"/>
      <c r="E370" s="142"/>
      <c r="F370" s="142"/>
      <c r="G370" s="142"/>
      <c r="H370" s="142"/>
      <c r="I370" s="142"/>
      <c r="J370" s="142"/>
    </row>
    <row r="371" spans="1:10" x14ac:dyDescent="0.25">
      <c r="A371" s="142"/>
      <c r="B371" s="142"/>
      <c r="C371" s="142"/>
      <c r="D371" s="142"/>
      <c r="E371" s="142"/>
      <c r="F371" s="142"/>
      <c r="G371" s="142"/>
      <c r="H371" s="142"/>
      <c r="I371" s="142"/>
      <c r="J371" s="142"/>
    </row>
    <row r="372" spans="1:10" x14ac:dyDescent="0.25">
      <c r="A372" s="142"/>
      <c r="B372" s="142"/>
      <c r="C372" s="142"/>
      <c r="D372" s="142"/>
      <c r="E372" s="142"/>
      <c r="F372" s="142"/>
      <c r="G372" s="142"/>
      <c r="H372" s="142"/>
      <c r="I372" s="142"/>
      <c r="J372" s="142"/>
    </row>
    <row r="373" spans="1:10" x14ac:dyDescent="0.25">
      <c r="A373" s="142"/>
      <c r="B373" s="142"/>
      <c r="C373" s="142"/>
      <c r="D373" s="142"/>
      <c r="E373" s="142"/>
      <c r="F373" s="142"/>
      <c r="G373" s="142"/>
      <c r="H373" s="142"/>
      <c r="I373" s="142"/>
      <c r="J373" s="142"/>
    </row>
    <row r="374" spans="1:10" x14ac:dyDescent="0.25">
      <c r="A374" s="142"/>
      <c r="B374" s="142"/>
      <c r="C374" s="142"/>
      <c r="D374" s="142"/>
      <c r="E374" s="142"/>
      <c r="F374" s="142"/>
      <c r="G374" s="142"/>
      <c r="H374" s="142"/>
      <c r="I374" s="142"/>
      <c r="J374" s="142"/>
    </row>
    <row r="375" spans="1:10" x14ac:dyDescent="0.25">
      <c r="A375" s="142"/>
      <c r="B375" s="142"/>
      <c r="C375" s="142"/>
      <c r="D375" s="142"/>
      <c r="E375" s="142"/>
      <c r="F375" s="142"/>
      <c r="G375" s="142"/>
      <c r="H375" s="142"/>
      <c r="I375" s="142"/>
      <c r="J375" s="142"/>
    </row>
    <row r="376" spans="1:10" x14ac:dyDescent="0.25">
      <c r="A376" s="142"/>
      <c r="B376" s="142"/>
      <c r="C376" s="142"/>
      <c r="D376" s="142"/>
      <c r="E376" s="142"/>
      <c r="F376" s="142"/>
      <c r="G376" s="142"/>
      <c r="H376" s="142"/>
      <c r="I376" s="142"/>
      <c r="J376" s="142"/>
    </row>
    <row r="377" spans="1:10" x14ac:dyDescent="0.25">
      <c r="A377" s="142"/>
      <c r="B377" s="142"/>
      <c r="C377" s="142"/>
      <c r="D377" s="142"/>
      <c r="E377" s="142"/>
      <c r="F377" s="142"/>
      <c r="G377" s="142"/>
      <c r="H377" s="142"/>
      <c r="I377" s="142"/>
      <c r="J377" s="142"/>
    </row>
    <row r="378" spans="1:10" x14ac:dyDescent="0.25">
      <c r="A378" s="142"/>
      <c r="B378" s="142"/>
      <c r="C378" s="142"/>
      <c r="D378" s="142"/>
      <c r="E378" s="142"/>
      <c r="F378" s="142"/>
      <c r="G378" s="142"/>
      <c r="H378" s="142"/>
      <c r="I378" s="142"/>
      <c r="J378" s="142"/>
    </row>
    <row r="379" spans="1:10" x14ac:dyDescent="0.25">
      <c r="A379" s="142"/>
      <c r="B379" s="142"/>
      <c r="C379" s="142"/>
      <c r="D379" s="142"/>
      <c r="E379" s="142"/>
      <c r="F379" s="142"/>
      <c r="G379" s="142"/>
      <c r="H379" s="142"/>
      <c r="I379" s="142"/>
      <c r="J379" s="142"/>
    </row>
    <row r="380" spans="1:10" x14ac:dyDescent="0.25">
      <c r="A380" s="142"/>
      <c r="B380" s="142"/>
      <c r="C380" s="142"/>
      <c r="D380" s="142"/>
      <c r="E380" s="142"/>
      <c r="F380" s="142"/>
      <c r="G380" s="142"/>
      <c r="H380" s="142"/>
      <c r="I380" s="142"/>
      <c r="J380" s="142"/>
    </row>
    <row r="381" spans="1:10" x14ac:dyDescent="0.25">
      <c r="A381" s="142"/>
      <c r="B381" s="142"/>
      <c r="C381" s="142"/>
      <c r="D381" s="142"/>
      <c r="E381" s="142"/>
      <c r="F381" s="142"/>
      <c r="G381" s="142"/>
      <c r="H381" s="142"/>
      <c r="I381" s="142"/>
      <c r="J381" s="142"/>
    </row>
    <row r="382" spans="1:10" x14ac:dyDescent="0.25">
      <c r="A382" s="142"/>
      <c r="B382" s="142"/>
      <c r="C382" s="142"/>
      <c r="D382" s="142"/>
      <c r="E382" s="142"/>
      <c r="F382" s="142"/>
      <c r="G382" s="142"/>
      <c r="H382" s="142"/>
      <c r="I382" s="142"/>
      <c r="J382" s="142"/>
    </row>
    <row r="383" spans="1:10" x14ac:dyDescent="0.25">
      <c r="A383" s="142"/>
      <c r="B383" s="142"/>
      <c r="C383" s="142"/>
      <c r="D383" s="142"/>
      <c r="E383" s="142"/>
      <c r="F383" s="142"/>
      <c r="G383" s="142"/>
      <c r="H383" s="142"/>
      <c r="I383" s="142"/>
      <c r="J383" s="142"/>
    </row>
    <row r="384" spans="1:10" x14ac:dyDescent="0.25">
      <c r="A384" s="142"/>
      <c r="B384" s="142"/>
      <c r="C384" s="142"/>
      <c r="D384" s="142"/>
      <c r="E384" s="142"/>
      <c r="F384" s="142"/>
      <c r="G384" s="142"/>
      <c r="H384" s="142"/>
      <c r="I384" s="142"/>
      <c r="J384" s="142"/>
    </row>
    <row r="385" spans="1:10" x14ac:dyDescent="0.25">
      <c r="A385" s="142"/>
      <c r="B385" s="142"/>
      <c r="C385" s="142"/>
      <c r="D385" s="142"/>
      <c r="E385" s="142"/>
      <c r="F385" s="142"/>
      <c r="G385" s="142"/>
      <c r="H385" s="142"/>
      <c r="I385" s="142"/>
      <c r="J385" s="142"/>
    </row>
    <row r="386" spans="1:10" x14ac:dyDescent="0.25">
      <c r="A386" s="142"/>
      <c r="B386" s="142"/>
      <c r="C386" s="142"/>
      <c r="D386" s="142"/>
      <c r="E386" s="142"/>
      <c r="F386" s="142"/>
      <c r="G386" s="142"/>
      <c r="H386" s="142"/>
      <c r="I386" s="142"/>
      <c r="J386" s="142"/>
    </row>
    <row r="387" spans="1:10" x14ac:dyDescent="0.25">
      <c r="A387" s="142"/>
      <c r="B387" s="142"/>
      <c r="C387" s="142"/>
      <c r="D387" s="142"/>
      <c r="E387" s="142"/>
      <c r="F387" s="142"/>
      <c r="G387" s="142"/>
      <c r="H387" s="142"/>
      <c r="I387" s="142"/>
      <c r="J387" s="142"/>
    </row>
    <row r="388" spans="1:10" x14ac:dyDescent="0.25">
      <c r="A388" s="142"/>
      <c r="B388" s="142"/>
      <c r="C388" s="142"/>
      <c r="D388" s="142"/>
      <c r="E388" s="142"/>
      <c r="F388" s="142"/>
      <c r="G388" s="142"/>
      <c r="H388" s="142"/>
      <c r="I388" s="142"/>
      <c r="J388" s="142"/>
    </row>
    <row r="389" spans="1:10" x14ac:dyDescent="0.25">
      <c r="A389" s="142"/>
      <c r="B389" s="142"/>
      <c r="C389" s="142"/>
      <c r="D389" s="142"/>
      <c r="E389" s="142"/>
      <c r="F389" s="142"/>
      <c r="G389" s="142"/>
      <c r="H389" s="142"/>
      <c r="I389" s="142"/>
      <c r="J389" s="142"/>
    </row>
    <row r="390" spans="1:10" x14ac:dyDescent="0.25">
      <c r="A390" s="142"/>
      <c r="B390" s="142"/>
      <c r="C390" s="142"/>
      <c r="D390" s="142"/>
      <c r="E390" s="142"/>
      <c r="F390" s="142"/>
      <c r="G390" s="142"/>
      <c r="H390" s="142"/>
      <c r="I390" s="142"/>
      <c r="J390" s="142"/>
    </row>
    <row r="391" spans="1:10" x14ac:dyDescent="0.25">
      <c r="A391" s="142"/>
      <c r="B391" s="142"/>
      <c r="C391" s="142"/>
      <c r="D391" s="142"/>
      <c r="E391" s="142"/>
      <c r="F391" s="142"/>
      <c r="G391" s="142"/>
      <c r="H391" s="142"/>
      <c r="I391" s="142"/>
      <c r="J391" s="142"/>
    </row>
    <row r="392" spans="1:10" x14ac:dyDescent="0.25">
      <c r="A392" s="142"/>
      <c r="B392" s="142"/>
      <c r="C392" s="142"/>
      <c r="D392" s="142"/>
      <c r="E392" s="142"/>
      <c r="F392" s="142"/>
      <c r="G392" s="142"/>
      <c r="H392" s="142"/>
      <c r="I392" s="142"/>
      <c r="J392" s="142"/>
    </row>
    <row r="393" spans="1:10" x14ac:dyDescent="0.25">
      <c r="A393" s="142"/>
      <c r="B393" s="142"/>
      <c r="C393" s="142"/>
      <c r="D393" s="142"/>
      <c r="E393" s="142"/>
      <c r="F393" s="142"/>
      <c r="G393" s="142"/>
      <c r="H393" s="142"/>
      <c r="I393" s="142"/>
      <c r="J393" s="142"/>
    </row>
    <row r="394" spans="1:10" x14ac:dyDescent="0.25">
      <c r="A394" s="142"/>
      <c r="B394" s="142"/>
      <c r="C394" s="142"/>
      <c r="D394" s="142"/>
      <c r="E394" s="142"/>
      <c r="F394" s="142"/>
      <c r="G394" s="142"/>
      <c r="H394" s="142"/>
      <c r="I394" s="142"/>
      <c r="J394" s="142"/>
    </row>
    <row r="395" spans="1:10" x14ac:dyDescent="0.25">
      <c r="A395" s="142"/>
      <c r="B395" s="142"/>
      <c r="C395" s="142"/>
      <c r="D395" s="142"/>
      <c r="E395" s="142"/>
      <c r="F395" s="142"/>
      <c r="G395" s="142"/>
      <c r="H395" s="142"/>
      <c r="I395" s="142"/>
      <c r="J395" s="142"/>
    </row>
    <row r="396" spans="1:10" x14ac:dyDescent="0.25">
      <c r="A396" s="142"/>
      <c r="B396" s="142"/>
      <c r="C396" s="142"/>
      <c r="D396" s="142"/>
      <c r="E396" s="142"/>
      <c r="F396" s="142"/>
      <c r="G396" s="142"/>
      <c r="H396" s="142"/>
      <c r="I396" s="142"/>
      <c r="J396" s="142"/>
    </row>
    <row r="397" spans="1:10" x14ac:dyDescent="0.25">
      <c r="A397" s="142"/>
      <c r="B397" s="142"/>
      <c r="C397" s="142"/>
      <c r="D397" s="142"/>
      <c r="E397" s="142"/>
      <c r="F397" s="142"/>
      <c r="G397" s="142"/>
      <c r="H397" s="142"/>
      <c r="I397" s="142"/>
      <c r="J397" s="142"/>
    </row>
    <row r="398" spans="1:10" x14ac:dyDescent="0.25">
      <c r="A398" s="142"/>
      <c r="B398" s="142"/>
      <c r="C398" s="142"/>
      <c r="D398" s="142"/>
      <c r="E398" s="142"/>
      <c r="F398" s="142"/>
      <c r="G398" s="142"/>
      <c r="H398" s="142"/>
      <c r="I398" s="142"/>
      <c r="J398" s="142"/>
    </row>
    <row r="399" spans="1:10" x14ac:dyDescent="0.25">
      <c r="A399" s="142"/>
      <c r="B399" s="142"/>
      <c r="C399" s="142"/>
      <c r="D399" s="142"/>
      <c r="E399" s="142"/>
      <c r="F399" s="142"/>
      <c r="G399" s="142"/>
      <c r="H399" s="142"/>
      <c r="I399" s="142"/>
      <c r="J399" s="142"/>
    </row>
    <row r="400" spans="1:10" x14ac:dyDescent="0.25">
      <c r="A400" s="142"/>
      <c r="B400" s="142"/>
      <c r="C400" s="142"/>
      <c r="D400" s="142"/>
      <c r="E400" s="142"/>
      <c r="F400" s="142"/>
      <c r="G400" s="142"/>
      <c r="H400" s="142"/>
      <c r="I400" s="142"/>
      <c r="J400" s="142"/>
    </row>
    <row r="401" spans="1:10" x14ac:dyDescent="0.25">
      <c r="A401" s="142"/>
      <c r="B401" s="142"/>
      <c r="C401" s="142"/>
      <c r="D401" s="142"/>
      <c r="E401" s="142"/>
      <c r="F401" s="142"/>
      <c r="G401" s="142"/>
      <c r="H401" s="142"/>
      <c r="I401" s="142"/>
      <c r="J401" s="142"/>
    </row>
    <row r="402" spans="1:10" x14ac:dyDescent="0.25">
      <c r="A402" s="142"/>
      <c r="B402" s="142"/>
      <c r="C402" s="142"/>
      <c r="D402" s="142"/>
      <c r="E402" s="142"/>
      <c r="F402" s="142"/>
      <c r="G402" s="142"/>
      <c r="H402" s="142"/>
      <c r="I402" s="142"/>
      <c r="J402" s="142"/>
    </row>
    <row r="403" spans="1:10" x14ac:dyDescent="0.25">
      <c r="A403" s="142"/>
      <c r="B403" s="142"/>
      <c r="C403" s="142"/>
      <c r="D403" s="142"/>
      <c r="E403" s="142"/>
      <c r="F403" s="142"/>
      <c r="G403" s="142"/>
      <c r="H403" s="142"/>
      <c r="I403" s="142"/>
      <c r="J403" s="142"/>
    </row>
    <row r="404" spans="1:10" x14ac:dyDescent="0.25">
      <c r="A404" s="142"/>
      <c r="B404" s="142"/>
      <c r="C404" s="142"/>
      <c r="D404" s="142"/>
      <c r="E404" s="142"/>
      <c r="F404" s="142"/>
      <c r="G404" s="142"/>
      <c r="H404" s="142"/>
      <c r="I404" s="142"/>
      <c r="J404" s="142"/>
    </row>
    <row r="405" spans="1:10" x14ac:dyDescent="0.25">
      <c r="A405" s="142"/>
      <c r="B405" s="142"/>
      <c r="C405" s="142"/>
      <c r="D405" s="142"/>
      <c r="E405" s="142"/>
      <c r="F405" s="142"/>
      <c r="G405" s="142"/>
      <c r="H405" s="142"/>
      <c r="I405" s="142"/>
      <c r="J405" s="142"/>
    </row>
    <row r="406" spans="1:10" x14ac:dyDescent="0.25">
      <c r="A406" s="142"/>
      <c r="B406" s="142"/>
      <c r="C406" s="142"/>
      <c r="D406" s="142"/>
      <c r="E406" s="142"/>
      <c r="F406" s="142"/>
      <c r="G406" s="142"/>
      <c r="H406" s="142"/>
      <c r="I406" s="142"/>
      <c r="J406" s="142"/>
    </row>
    <row r="407" spans="1:10" x14ac:dyDescent="0.25">
      <c r="A407" s="142"/>
      <c r="B407" s="142"/>
      <c r="C407" s="142"/>
      <c r="D407" s="142"/>
      <c r="E407" s="142"/>
      <c r="F407" s="142"/>
      <c r="G407" s="142"/>
      <c r="H407" s="142"/>
      <c r="I407" s="142"/>
      <c r="J407" s="142"/>
    </row>
    <row r="408" spans="1:10" x14ac:dyDescent="0.25">
      <c r="A408" s="142"/>
      <c r="B408" s="142"/>
      <c r="C408" s="142"/>
      <c r="D408" s="142"/>
      <c r="E408" s="142"/>
      <c r="F408" s="142"/>
      <c r="G408" s="142"/>
      <c r="H408" s="142"/>
      <c r="I408" s="142"/>
      <c r="J408" s="142"/>
    </row>
    <row r="409" spans="1:10" x14ac:dyDescent="0.25">
      <c r="A409" s="142"/>
      <c r="B409" s="142"/>
      <c r="C409" s="142"/>
      <c r="D409" s="142"/>
      <c r="E409" s="142"/>
      <c r="F409" s="142"/>
      <c r="G409" s="142"/>
      <c r="H409" s="142"/>
      <c r="I409" s="142"/>
      <c r="J409" s="142"/>
    </row>
    <row r="410" spans="1:10" x14ac:dyDescent="0.25">
      <c r="A410" s="142"/>
      <c r="B410" s="142"/>
      <c r="C410" s="142"/>
      <c r="D410" s="142"/>
      <c r="E410" s="142"/>
      <c r="F410" s="142"/>
      <c r="G410" s="142"/>
      <c r="H410" s="142"/>
      <c r="I410" s="142"/>
      <c r="J410" s="142"/>
    </row>
    <row r="411" spans="1:10" x14ac:dyDescent="0.25">
      <c r="A411" s="142"/>
      <c r="B411" s="142"/>
      <c r="C411" s="142"/>
      <c r="D411" s="142"/>
      <c r="E411" s="142"/>
      <c r="F411" s="142"/>
      <c r="G411" s="142"/>
      <c r="H411" s="142"/>
      <c r="I411" s="142"/>
      <c r="J411" s="142"/>
    </row>
    <row r="412" spans="1:10" x14ac:dyDescent="0.25">
      <c r="A412" s="142"/>
      <c r="B412" s="142"/>
      <c r="C412" s="142"/>
      <c r="D412" s="142"/>
      <c r="E412" s="142"/>
      <c r="F412" s="142"/>
      <c r="G412" s="142"/>
      <c r="H412" s="142"/>
      <c r="I412" s="142"/>
      <c r="J412" s="142"/>
    </row>
    <row r="413" spans="1:10" x14ac:dyDescent="0.25">
      <c r="A413" s="142"/>
      <c r="B413" s="142"/>
      <c r="C413" s="142"/>
      <c r="D413" s="142"/>
      <c r="E413" s="142"/>
      <c r="F413" s="142"/>
      <c r="G413" s="142"/>
      <c r="H413" s="142"/>
      <c r="I413" s="142"/>
      <c r="J413" s="142"/>
    </row>
    <row r="414" spans="1:10" x14ac:dyDescent="0.25">
      <c r="A414" s="142"/>
      <c r="B414" s="142"/>
      <c r="C414" s="142"/>
      <c r="D414" s="142"/>
      <c r="E414" s="142"/>
      <c r="F414" s="142"/>
      <c r="G414" s="142"/>
      <c r="H414" s="142"/>
      <c r="I414" s="142"/>
      <c r="J414" s="142"/>
    </row>
    <row r="415" spans="1:10" x14ac:dyDescent="0.25">
      <c r="A415" s="142"/>
      <c r="B415" s="142"/>
      <c r="C415" s="142"/>
      <c r="D415" s="142"/>
      <c r="E415" s="142"/>
      <c r="F415" s="142"/>
      <c r="G415" s="142"/>
      <c r="H415" s="142"/>
      <c r="I415" s="142"/>
      <c r="J415" s="142"/>
    </row>
    <row r="416" spans="1:10" x14ac:dyDescent="0.25">
      <c r="A416" s="142"/>
      <c r="B416" s="142"/>
      <c r="C416" s="142"/>
      <c r="D416" s="142"/>
      <c r="E416" s="142"/>
      <c r="F416" s="142"/>
      <c r="G416" s="142"/>
      <c r="H416" s="142"/>
      <c r="I416" s="142"/>
      <c r="J416" s="142"/>
    </row>
    <row r="417" spans="1:10" x14ac:dyDescent="0.25">
      <c r="A417" s="142"/>
      <c r="B417" s="142"/>
      <c r="C417" s="142"/>
      <c r="D417" s="142"/>
      <c r="E417" s="142"/>
      <c r="F417" s="142"/>
      <c r="G417" s="142"/>
      <c r="H417" s="142"/>
      <c r="I417" s="142"/>
      <c r="J417" s="142"/>
    </row>
    <row r="418" spans="1:10" x14ac:dyDescent="0.25">
      <c r="A418" s="142"/>
      <c r="B418" s="142"/>
      <c r="C418" s="142"/>
      <c r="D418" s="142"/>
      <c r="E418" s="142"/>
      <c r="F418" s="142"/>
      <c r="G418" s="142"/>
      <c r="H418" s="142"/>
      <c r="I418" s="142"/>
      <c r="J418" s="142"/>
    </row>
    <row r="419" spans="1:10" x14ac:dyDescent="0.25">
      <c r="A419" s="142"/>
      <c r="B419" s="142"/>
      <c r="C419" s="142"/>
      <c r="D419" s="142"/>
      <c r="E419" s="142"/>
      <c r="F419" s="142"/>
      <c r="G419" s="142"/>
      <c r="H419" s="142"/>
      <c r="I419" s="142"/>
      <c r="J419" s="142"/>
    </row>
    <row r="420" spans="1:10" x14ac:dyDescent="0.25">
      <c r="A420" s="142"/>
      <c r="B420" s="142"/>
      <c r="C420" s="142"/>
      <c r="D420" s="142"/>
      <c r="E420" s="142"/>
      <c r="F420" s="142"/>
      <c r="G420" s="142"/>
      <c r="H420" s="142"/>
      <c r="I420" s="142"/>
      <c r="J420" s="142"/>
    </row>
    <row r="421" spans="1:10" x14ac:dyDescent="0.25">
      <c r="A421" s="142"/>
      <c r="B421" s="142"/>
      <c r="C421" s="142"/>
      <c r="D421" s="142"/>
      <c r="E421" s="142"/>
      <c r="F421" s="142"/>
      <c r="G421" s="142"/>
      <c r="H421" s="142"/>
      <c r="I421" s="142"/>
      <c r="J421" s="142"/>
    </row>
    <row r="422" spans="1:10" x14ac:dyDescent="0.25">
      <c r="A422" s="142"/>
      <c r="B422" s="142"/>
      <c r="C422" s="142"/>
      <c r="D422" s="142"/>
      <c r="E422" s="142"/>
      <c r="F422" s="142"/>
      <c r="G422" s="142"/>
      <c r="H422" s="142"/>
      <c r="I422" s="142"/>
      <c r="J422" s="142"/>
    </row>
    <row r="423" spans="1:10" x14ac:dyDescent="0.25">
      <c r="A423" s="142"/>
      <c r="B423" s="142"/>
      <c r="C423" s="142"/>
      <c r="D423" s="142"/>
      <c r="E423" s="142"/>
      <c r="F423" s="142"/>
      <c r="G423" s="142"/>
      <c r="H423" s="142"/>
      <c r="I423" s="142"/>
      <c r="J423" s="142"/>
    </row>
    <row r="424" spans="1:10" x14ac:dyDescent="0.25">
      <c r="A424" s="142"/>
      <c r="B424" s="142"/>
      <c r="C424" s="142"/>
      <c r="D424" s="142"/>
      <c r="E424" s="142"/>
      <c r="F424" s="142"/>
      <c r="G424" s="142"/>
      <c r="H424" s="142"/>
      <c r="I424" s="142"/>
      <c r="J424" s="142"/>
    </row>
    <row r="425" spans="1:10" x14ac:dyDescent="0.25">
      <c r="A425" s="142"/>
      <c r="B425" s="142"/>
      <c r="C425" s="142"/>
      <c r="D425" s="142"/>
      <c r="E425" s="142"/>
      <c r="F425" s="142"/>
      <c r="G425" s="142"/>
      <c r="H425" s="142"/>
      <c r="I425" s="142"/>
      <c r="J425" s="142"/>
    </row>
    <row r="426" spans="1:10" x14ac:dyDescent="0.25">
      <c r="A426" s="142"/>
      <c r="B426" s="142"/>
      <c r="C426" s="142"/>
      <c r="D426" s="142"/>
      <c r="E426" s="142"/>
      <c r="F426" s="142"/>
      <c r="G426" s="142"/>
      <c r="H426" s="142"/>
      <c r="I426" s="142"/>
      <c r="J426" s="142"/>
    </row>
    <row r="427" spans="1:10" x14ac:dyDescent="0.25">
      <c r="A427" s="142"/>
      <c r="B427" s="142"/>
      <c r="C427" s="142"/>
      <c r="D427" s="142"/>
      <c r="E427" s="142"/>
      <c r="F427" s="142"/>
      <c r="G427" s="142"/>
      <c r="H427" s="142"/>
      <c r="I427" s="142"/>
      <c r="J427" s="142"/>
    </row>
    <row r="428" spans="1:10" x14ac:dyDescent="0.25">
      <c r="A428" s="142"/>
      <c r="B428" s="142"/>
      <c r="C428" s="142"/>
      <c r="D428" s="142"/>
      <c r="E428" s="142"/>
      <c r="F428" s="142"/>
      <c r="G428" s="142"/>
      <c r="H428" s="142"/>
      <c r="I428" s="142"/>
      <c r="J428" s="142"/>
    </row>
    <row r="429" spans="1:10" x14ac:dyDescent="0.25">
      <c r="A429" s="142"/>
      <c r="B429" s="142"/>
      <c r="C429" s="142"/>
      <c r="D429" s="142"/>
      <c r="E429" s="142"/>
      <c r="F429" s="142"/>
      <c r="G429" s="142"/>
      <c r="H429" s="142"/>
      <c r="I429" s="142"/>
      <c r="J429" s="142"/>
    </row>
    <row r="430" spans="1:10" x14ac:dyDescent="0.25">
      <c r="A430" s="142"/>
      <c r="B430" s="142"/>
      <c r="C430" s="142"/>
      <c r="D430" s="142"/>
      <c r="E430" s="142"/>
      <c r="F430" s="142"/>
      <c r="G430" s="142"/>
      <c r="H430" s="142"/>
      <c r="I430" s="142"/>
      <c r="J430" s="142"/>
    </row>
    <row r="431" spans="1:10" x14ac:dyDescent="0.25">
      <c r="A431" s="142"/>
      <c r="B431" s="142"/>
      <c r="C431" s="142"/>
      <c r="D431" s="142"/>
      <c r="E431" s="142"/>
      <c r="F431" s="142"/>
      <c r="G431" s="142"/>
      <c r="H431" s="142"/>
      <c r="I431" s="142"/>
      <c r="J431" s="142"/>
    </row>
    <row r="432" spans="1:10" x14ac:dyDescent="0.25">
      <c r="A432" s="142"/>
      <c r="B432" s="142"/>
      <c r="C432" s="142"/>
      <c r="D432" s="142"/>
      <c r="E432" s="142"/>
      <c r="F432" s="142"/>
      <c r="G432" s="142"/>
      <c r="H432" s="142"/>
      <c r="I432" s="142"/>
      <c r="J432" s="142"/>
    </row>
    <row r="433" spans="1:10" x14ac:dyDescent="0.25">
      <c r="A433" s="142"/>
      <c r="B433" s="142"/>
      <c r="C433" s="142"/>
      <c r="D433" s="142"/>
      <c r="E433" s="142"/>
      <c r="F433" s="142"/>
      <c r="G433" s="142"/>
      <c r="H433" s="142"/>
      <c r="I433" s="142"/>
      <c r="J433" s="142"/>
    </row>
    <row r="434" spans="1:10" x14ac:dyDescent="0.25">
      <c r="A434" s="142"/>
      <c r="B434" s="142"/>
      <c r="C434" s="142"/>
      <c r="D434" s="142"/>
      <c r="E434" s="142"/>
      <c r="F434" s="142"/>
      <c r="G434" s="142"/>
      <c r="H434" s="142"/>
      <c r="I434" s="142"/>
      <c r="J434" s="142"/>
    </row>
    <row r="435" spans="1:10" x14ac:dyDescent="0.25">
      <c r="A435" s="142"/>
      <c r="B435" s="142"/>
      <c r="C435" s="142"/>
      <c r="D435" s="142"/>
      <c r="E435" s="142"/>
      <c r="F435" s="142"/>
      <c r="G435" s="142"/>
      <c r="H435" s="142"/>
      <c r="I435" s="142"/>
      <c r="J435" s="142"/>
    </row>
    <row r="436" spans="1:10" x14ac:dyDescent="0.25">
      <c r="A436" s="142"/>
      <c r="B436" s="142"/>
      <c r="C436" s="142"/>
      <c r="D436" s="142"/>
      <c r="E436" s="142"/>
      <c r="F436" s="142"/>
      <c r="G436" s="142"/>
      <c r="H436" s="142"/>
      <c r="I436" s="142"/>
      <c r="J436" s="142"/>
    </row>
    <row r="437" spans="1:10" x14ac:dyDescent="0.25">
      <c r="A437" s="142"/>
      <c r="B437" s="142"/>
      <c r="C437" s="142"/>
      <c r="D437" s="142"/>
      <c r="E437" s="142"/>
      <c r="F437" s="142"/>
      <c r="G437" s="142"/>
      <c r="H437" s="142"/>
      <c r="I437" s="142"/>
      <c r="J437" s="142"/>
    </row>
    <row r="438" spans="1:10" x14ac:dyDescent="0.25">
      <c r="A438" s="142"/>
      <c r="B438" s="142"/>
      <c r="C438" s="142"/>
      <c r="D438" s="142"/>
      <c r="E438" s="142"/>
      <c r="F438" s="142"/>
      <c r="G438" s="142"/>
      <c r="H438" s="142"/>
      <c r="I438" s="142"/>
      <c r="J438" s="142"/>
    </row>
    <row r="439" spans="1:10" x14ac:dyDescent="0.25">
      <c r="A439" s="142"/>
      <c r="B439" s="142"/>
      <c r="C439" s="142"/>
      <c r="D439" s="142"/>
      <c r="E439" s="142"/>
      <c r="F439" s="142"/>
      <c r="G439" s="142"/>
      <c r="H439" s="142"/>
      <c r="I439" s="142"/>
      <c r="J439" s="142"/>
    </row>
    <row r="440" spans="1:10" x14ac:dyDescent="0.25">
      <c r="A440" s="142"/>
      <c r="B440" s="142"/>
      <c r="C440" s="142"/>
      <c r="D440" s="142"/>
      <c r="E440" s="142"/>
      <c r="F440" s="142"/>
      <c r="G440" s="142"/>
      <c r="H440" s="142"/>
      <c r="I440" s="142"/>
      <c r="J440" s="142"/>
    </row>
    <row r="441" spans="1:10" x14ac:dyDescent="0.25">
      <c r="A441" s="142"/>
      <c r="B441" s="142"/>
      <c r="C441" s="142"/>
      <c r="D441" s="142"/>
      <c r="E441" s="142"/>
      <c r="F441" s="142"/>
      <c r="G441" s="142"/>
      <c r="H441" s="142"/>
      <c r="I441" s="142"/>
      <c r="J441" s="142"/>
    </row>
    <row r="442" spans="1:10" x14ac:dyDescent="0.25">
      <c r="A442" s="142"/>
      <c r="B442" s="142"/>
      <c r="C442" s="142"/>
      <c r="D442" s="142"/>
      <c r="E442" s="142"/>
      <c r="F442" s="142"/>
      <c r="G442" s="142"/>
      <c r="H442" s="142"/>
      <c r="I442" s="142"/>
      <c r="J442" s="142"/>
    </row>
    <row r="443" spans="1:10" x14ac:dyDescent="0.25">
      <c r="A443" s="142"/>
      <c r="B443" s="142"/>
      <c r="C443" s="142"/>
      <c r="D443" s="142"/>
      <c r="E443" s="142"/>
      <c r="F443" s="142"/>
      <c r="G443" s="142"/>
      <c r="H443" s="142"/>
      <c r="I443" s="142"/>
      <c r="J443" s="142"/>
    </row>
    <row r="444" spans="1:10" x14ac:dyDescent="0.25">
      <c r="A444" s="142"/>
      <c r="B444" s="142"/>
      <c r="C444" s="142"/>
      <c r="D444" s="142"/>
      <c r="E444" s="142"/>
      <c r="F444" s="142"/>
      <c r="G444" s="142"/>
      <c r="H444" s="142"/>
      <c r="I444" s="142"/>
      <c r="J444" s="142"/>
    </row>
    <row r="445" spans="1:10" x14ac:dyDescent="0.25">
      <c r="A445" s="142"/>
      <c r="B445" s="142"/>
      <c r="C445" s="142"/>
      <c r="D445" s="142"/>
      <c r="E445" s="142"/>
      <c r="F445" s="142"/>
      <c r="G445" s="142"/>
      <c r="H445" s="142"/>
      <c r="I445" s="142"/>
      <c r="J445" s="142"/>
    </row>
    <row r="446" spans="1:10" x14ac:dyDescent="0.25">
      <c r="A446" s="142"/>
      <c r="B446" s="142"/>
      <c r="C446" s="142"/>
      <c r="D446" s="142"/>
      <c r="E446" s="142"/>
      <c r="F446" s="142"/>
      <c r="G446" s="142"/>
      <c r="H446" s="142"/>
      <c r="I446" s="142"/>
      <c r="J446" s="142"/>
    </row>
    <row r="447" spans="1:10" x14ac:dyDescent="0.25">
      <c r="A447" s="142"/>
      <c r="B447" s="142"/>
      <c r="C447" s="142"/>
      <c r="D447" s="142"/>
      <c r="E447" s="142"/>
      <c r="F447" s="142"/>
      <c r="G447" s="142"/>
      <c r="H447" s="142"/>
      <c r="I447" s="142"/>
      <c r="J447" s="142"/>
    </row>
    <row r="448" spans="1:10" x14ac:dyDescent="0.25">
      <c r="A448" s="142"/>
      <c r="B448" s="142"/>
      <c r="C448" s="142"/>
      <c r="D448" s="142"/>
      <c r="E448" s="142"/>
      <c r="F448" s="142"/>
      <c r="G448" s="142"/>
      <c r="H448" s="142"/>
      <c r="I448" s="142"/>
      <c r="J448" s="142"/>
    </row>
    <row r="449" spans="1:10" x14ac:dyDescent="0.25">
      <c r="A449" s="142"/>
      <c r="B449" s="142"/>
      <c r="C449" s="142"/>
      <c r="D449" s="142"/>
      <c r="E449" s="142"/>
      <c r="F449" s="142"/>
      <c r="G449" s="142"/>
      <c r="H449" s="142"/>
      <c r="I449" s="142"/>
      <c r="J449" s="142"/>
    </row>
    <row r="450" spans="1:10" x14ac:dyDescent="0.25">
      <c r="A450" s="142"/>
      <c r="B450" s="142"/>
      <c r="C450" s="142"/>
      <c r="D450" s="142"/>
      <c r="E450" s="142"/>
      <c r="F450" s="142"/>
      <c r="G450" s="142"/>
      <c r="H450" s="142"/>
      <c r="I450" s="142"/>
      <c r="J450" s="142"/>
    </row>
    <row r="451" spans="1:10" x14ac:dyDescent="0.25">
      <c r="A451" s="142"/>
      <c r="B451" s="142"/>
      <c r="C451" s="142"/>
      <c r="D451" s="142"/>
      <c r="E451" s="142"/>
      <c r="F451" s="142"/>
      <c r="G451" s="142"/>
      <c r="H451" s="142"/>
      <c r="I451" s="142"/>
      <c r="J451" s="142"/>
    </row>
    <row r="452" spans="1:10" x14ac:dyDescent="0.25">
      <c r="A452" s="142"/>
      <c r="B452" s="142"/>
      <c r="C452" s="142"/>
      <c r="D452" s="142"/>
      <c r="E452" s="142"/>
      <c r="F452" s="142"/>
      <c r="G452" s="142"/>
      <c r="H452" s="142"/>
      <c r="I452" s="142"/>
      <c r="J452" s="142"/>
    </row>
    <row r="453" spans="1:10" x14ac:dyDescent="0.25">
      <c r="A453" s="142"/>
      <c r="B453" s="142"/>
      <c r="C453" s="142"/>
      <c r="D453" s="142"/>
      <c r="E453" s="142"/>
      <c r="F453" s="142"/>
      <c r="G453" s="142"/>
      <c r="H453" s="142"/>
      <c r="I453" s="142"/>
      <c r="J453" s="142"/>
    </row>
    <row r="454" spans="1:10" x14ac:dyDescent="0.25">
      <c r="A454" s="142"/>
      <c r="B454" s="142"/>
      <c r="C454" s="142"/>
      <c r="D454" s="142"/>
      <c r="E454" s="142"/>
      <c r="F454" s="142"/>
      <c r="G454" s="142"/>
      <c r="H454" s="142"/>
      <c r="I454" s="142"/>
      <c r="J454" s="142"/>
    </row>
    <row r="455" spans="1:10" x14ac:dyDescent="0.25">
      <c r="A455" s="142"/>
      <c r="B455" s="142"/>
      <c r="C455" s="142"/>
      <c r="D455" s="142"/>
      <c r="E455" s="142"/>
      <c r="F455" s="142"/>
      <c r="G455" s="142"/>
      <c r="H455" s="142"/>
      <c r="I455" s="142"/>
      <c r="J455" s="142"/>
    </row>
    <row r="456" spans="1:10" x14ac:dyDescent="0.25">
      <c r="A456" s="142"/>
      <c r="B456" s="142"/>
      <c r="C456" s="142"/>
      <c r="D456" s="142"/>
      <c r="E456" s="142"/>
      <c r="F456" s="142"/>
      <c r="G456" s="142"/>
      <c r="H456" s="142"/>
      <c r="I456" s="142"/>
      <c r="J456" s="142"/>
    </row>
    <row r="457" spans="1:10" x14ac:dyDescent="0.25">
      <c r="A457" s="142"/>
      <c r="B457" s="142"/>
      <c r="C457" s="142"/>
      <c r="D457" s="142"/>
      <c r="E457" s="142"/>
      <c r="F457" s="142"/>
      <c r="G457" s="142"/>
      <c r="H457" s="142"/>
      <c r="I457" s="142"/>
      <c r="J457" s="142"/>
    </row>
    <row r="458" spans="1:10" x14ac:dyDescent="0.25">
      <c r="A458" s="142"/>
      <c r="B458" s="142"/>
      <c r="C458" s="142"/>
      <c r="D458" s="142"/>
      <c r="E458" s="142"/>
      <c r="F458" s="142"/>
      <c r="G458" s="142"/>
      <c r="H458" s="142"/>
      <c r="I458" s="142"/>
      <c r="J458" s="142"/>
    </row>
    <row r="459" spans="1:10" x14ac:dyDescent="0.25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</row>
    <row r="460" spans="1:10" x14ac:dyDescent="0.25">
      <c r="A460" s="142"/>
      <c r="B460" s="142"/>
      <c r="C460" s="142"/>
      <c r="D460" s="142"/>
      <c r="E460" s="142"/>
      <c r="F460" s="142"/>
      <c r="G460" s="142"/>
      <c r="H460" s="142"/>
      <c r="I460" s="142"/>
      <c r="J460" s="142"/>
    </row>
    <row r="461" spans="1:10" x14ac:dyDescent="0.25">
      <c r="A461" s="142"/>
      <c r="B461" s="142"/>
      <c r="C461" s="142"/>
      <c r="D461" s="142"/>
      <c r="E461" s="142"/>
      <c r="F461" s="142"/>
      <c r="G461" s="142"/>
      <c r="H461" s="142"/>
      <c r="I461" s="142"/>
      <c r="J461" s="142"/>
    </row>
    <row r="462" spans="1:10" x14ac:dyDescent="0.25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</row>
    <row r="463" spans="1:10" x14ac:dyDescent="0.25">
      <c r="A463" s="142"/>
      <c r="B463" s="142"/>
      <c r="C463" s="142"/>
      <c r="D463" s="142"/>
      <c r="E463" s="142"/>
      <c r="F463" s="142"/>
      <c r="G463" s="142"/>
      <c r="H463" s="142"/>
      <c r="I463" s="142"/>
      <c r="J463" s="142"/>
    </row>
    <row r="464" spans="1:10" x14ac:dyDescent="0.25">
      <c r="A464" s="142"/>
      <c r="B464" s="142"/>
      <c r="C464" s="142"/>
      <c r="D464" s="142"/>
      <c r="E464" s="142"/>
      <c r="F464" s="142"/>
      <c r="G464" s="142"/>
      <c r="H464" s="142"/>
      <c r="I464" s="142"/>
      <c r="J464" s="142"/>
    </row>
    <row r="465" spans="1:10" x14ac:dyDescent="0.25">
      <c r="A465" s="142"/>
      <c r="B465" s="142"/>
      <c r="C465" s="142"/>
      <c r="D465" s="142"/>
      <c r="E465" s="142"/>
      <c r="F465" s="142"/>
      <c r="G465" s="142"/>
      <c r="H465" s="142"/>
      <c r="I465" s="142"/>
      <c r="J465" s="142"/>
    </row>
    <row r="466" spans="1:10" x14ac:dyDescent="0.25">
      <c r="A466" s="142"/>
      <c r="B466" s="142"/>
      <c r="C466" s="142"/>
      <c r="D466" s="142"/>
      <c r="E466" s="142"/>
      <c r="F466" s="142"/>
      <c r="G466" s="142"/>
      <c r="H466" s="142"/>
      <c r="I466" s="142"/>
      <c r="J466" s="142"/>
    </row>
    <row r="467" spans="1:10" x14ac:dyDescent="0.25">
      <c r="A467" s="142"/>
      <c r="B467" s="142"/>
      <c r="C467" s="142"/>
      <c r="D467" s="142"/>
      <c r="E467" s="142"/>
      <c r="F467" s="142"/>
      <c r="G467" s="142"/>
      <c r="H467" s="142"/>
      <c r="I467" s="142"/>
      <c r="J467" s="142"/>
    </row>
    <row r="468" spans="1:10" x14ac:dyDescent="0.25">
      <c r="A468" s="142"/>
      <c r="B468" s="142"/>
      <c r="C468" s="142"/>
      <c r="D468" s="142"/>
      <c r="E468" s="142"/>
      <c r="F468" s="142"/>
      <c r="G468" s="142"/>
      <c r="H468" s="142"/>
      <c r="I468" s="142"/>
      <c r="J468" s="142"/>
    </row>
    <row r="469" spans="1:10" x14ac:dyDescent="0.25">
      <c r="A469" s="142"/>
      <c r="B469" s="142"/>
      <c r="C469" s="142"/>
      <c r="D469" s="142"/>
      <c r="E469" s="142"/>
      <c r="F469" s="142"/>
      <c r="G469" s="142"/>
      <c r="H469" s="142"/>
      <c r="I469" s="142"/>
      <c r="J469" s="142"/>
    </row>
    <row r="470" spans="1:10" x14ac:dyDescent="0.25">
      <c r="A470" s="142"/>
      <c r="B470" s="142"/>
      <c r="C470" s="142"/>
      <c r="D470" s="142"/>
      <c r="E470" s="142"/>
      <c r="F470" s="142"/>
      <c r="G470" s="142"/>
      <c r="H470" s="142"/>
      <c r="I470" s="142"/>
      <c r="J470" s="142"/>
    </row>
    <row r="471" spans="1:10" x14ac:dyDescent="0.25">
      <c r="A471" s="142"/>
      <c r="B471" s="142"/>
      <c r="C471" s="142"/>
      <c r="D471" s="142"/>
      <c r="E471" s="142"/>
      <c r="F471" s="142"/>
      <c r="G471" s="142"/>
      <c r="H471" s="142"/>
      <c r="I471" s="142"/>
      <c r="J471" s="142"/>
    </row>
    <row r="472" spans="1:10" x14ac:dyDescent="0.25">
      <c r="A472" s="142"/>
      <c r="B472" s="142"/>
      <c r="C472" s="142"/>
      <c r="D472" s="142"/>
      <c r="E472" s="142"/>
      <c r="F472" s="142"/>
      <c r="G472" s="142"/>
      <c r="H472" s="142"/>
      <c r="I472" s="142"/>
      <c r="J472" s="142"/>
    </row>
    <row r="473" spans="1:10" x14ac:dyDescent="0.25">
      <c r="A473" s="142"/>
      <c r="B473" s="142"/>
      <c r="C473" s="142"/>
      <c r="D473" s="142"/>
      <c r="E473" s="142"/>
      <c r="F473" s="142"/>
      <c r="G473" s="142"/>
      <c r="H473" s="142"/>
      <c r="I473" s="142"/>
      <c r="J473" s="142"/>
    </row>
    <row r="474" spans="1:10" x14ac:dyDescent="0.25">
      <c r="A474" s="142"/>
      <c r="B474" s="142"/>
      <c r="C474" s="142"/>
      <c r="D474" s="142"/>
      <c r="E474" s="142"/>
      <c r="F474" s="142"/>
      <c r="G474" s="142"/>
      <c r="H474" s="142"/>
      <c r="I474" s="142"/>
      <c r="J474" s="142"/>
    </row>
    <row r="475" spans="1:10" x14ac:dyDescent="0.25">
      <c r="A475" s="142"/>
      <c r="B475" s="142"/>
      <c r="C475" s="142"/>
      <c r="D475" s="142"/>
      <c r="E475" s="142"/>
      <c r="F475" s="142"/>
      <c r="G475" s="142"/>
      <c r="H475" s="142"/>
      <c r="I475" s="142"/>
      <c r="J475" s="142"/>
    </row>
    <row r="476" spans="1:10" x14ac:dyDescent="0.25">
      <c r="A476" s="142"/>
      <c r="B476" s="142"/>
      <c r="C476" s="142"/>
      <c r="D476" s="142"/>
      <c r="E476" s="142"/>
      <c r="F476" s="142"/>
      <c r="G476" s="142"/>
      <c r="H476" s="142"/>
      <c r="I476" s="142"/>
      <c r="J476" s="142"/>
    </row>
    <row r="477" spans="1:10" x14ac:dyDescent="0.25">
      <c r="A477" s="142"/>
      <c r="B477" s="142"/>
      <c r="C477" s="142"/>
      <c r="D477" s="142"/>
      <c r="E477" s="142"/>
      <c r="F477" s="142"/>
      <c r="G477" s="142"/>
      <c r="H477" s="142"/>
      <c r="I477" s="142"/>
      <c r="J477" s="142"/>
    </row>
    <row r="478" spans="1:10" x14ac:dyDescent="0.25">
      <c r="A478" s="142"/>
      <c r="B478" s="142"/>
      <c r="C478" s="142"/>
      <c r="D478" s="142"/>
      <c r="E478" s="142"/>
      <c r="F478" s="142"/>
      <c r="G478" s="142"/>
      <c r="H478" s="142"/>
      <c r="I478" s="142"/>
      <c r="J478" s="142"/>
    </row>
    <row r="479" spans="1:10" x14ac:dyDescent="0.25">
      <c r="A479" s="142"/>
      <c r="B479" s="142"/>
      <c r="C479" s="142"/>
      <c r="D479" s="142"/>
      <c r="E479" s="142"/>
      <c r="F479" s="142"/>
      <c r="G479" s="142"/>
      <c r="H479" s="142"/>
      <c r="I479" s="142"/>
      <c r="J479" s="142"/>
    </row>
    <row r="480" spans="1:10" x14ac:dyDescent="0.25">
      <c r="A480" s="142"/>
      <c r="B480" s="142"/>
      <c r="C480" s="142"/>
      <c r="D480" s="142"/>
      <c r="E480" s="142"/>
      <c r="F480" s="142"/>
      <c r="G480" s="142"/>
      <c r="H480" s="142"/>
      <c r="I480" s="142"/>
      <c r="J480" s="142"/>
    </row>
    <row r="481" spans="1:10" x14ac:dyDescent="0.25">
      <c r="A481" s="142"/>
      <c r="B481" s="142"/>
      <c r="C481" s="142"/>
      <c r="D481" s="142"/>
      <c r="E481" s="142"/>
      <c r="F481" s="142"/>
      <c r="G481" s="142"/>
      <c r="H481" s="142"/>
      <c r="I481" s="142"/>
      <c r="J481" s="142"/>
    </row>
    <row r="482" spans="1:10" x14ac:dyDescent="0.25">
      <c r="A482" s="142"/>
      <c r="B482" s="142"/>
      <c r="C482" s="142"/>
      <c r="D482" s="142"/>
      <c r="E482" s="142"/>
      <c r="F482" s="142"/>
      <c r="G482" s="142"/>
      <c r="H482" s="142"/>
      <c r="I482" s="142"/>
      <c r="J482" s="142"/>
    </row>
    <row r="483" spans="1:10" x14ac:dyDescent="0.25">
      <c r="A483" s="142"/>
      <c r="B483" s="142"/>
      <c r="C483" s="142"/>
      <c r="D483" s="142"/>
      <c r="E483" s="142"/>
      <c r="F483" s="142"/>
      <c r="G483" s="142"/>
      <c r="H483" s="142"/>
      <c r="I483" s="142"/>
      <c r="J483" s="142"/>
    </row>
    <row r="484" spans="1:10" x14ac:dyDescent="0.25">
      <c r="A484" s="142"/>
      <c r="B484" s="142"/>
      <c r="C484" s="142"/>
      <c r="D484" s="142"/>
      <c r="E484" s="142"/>
      <c r="F484" s="142"/>
      <c r="G484" s="142"/>
      <c r="H484" s="142"/>
      <c r="I484" s="142"/>
      <c r="J484" s="142"/>
    </row>
    <row r="485" spans="1:10" x14ac:dyDescent="0.25">
      <c r="A485" s="142"/>
      <c r="B485" s="142"/>
      <c r="C485" s="142"/>
      <c r="D485" s="142"/>
      <c r="E485" s="142"/>
      <c r="F485" s="142"/>
      <c r="G485" s="142"/>
      <c r="H485" s="142"/>
      <c r="I485" s="142"/>
      <c r="J485" s="142"/>
    </row>
    <row r="486" spans="1:10" x14ac:dyDescent="0.25">
      <c r="A486" s="142"/>
      <c r="B486" s="142"/>
      <c r="C486" s="142"/>
      <c r="D486" s="142"/>
      <c r="E486" s="142"/>
      <c r="F486" s="142"/>
      <c r="G486" s="142"/>
      <c r="H486" s="142"/>
      <c r="I486" s="142"/>
      <c r="J486" s="142"/>
    </row>
    <row r="487" spans="1:10" x14ac:dyDescent="0.25">
      <c r="A487" s="142"/>
      <c r="B487" s="142"/>
      <c r="C487" s="142"/>
      <c r="D487" s="142"/>
      <c r="E487" s="142"/>
      <c r="F487" s="142"/>
      <c r="G487" s="142"/>
      <c r="H487" s="142"/>
      <c r="I487" s="142"/>
      <c r="J487" s="142"/>
    </row>
    <row r="488" spans="1:10" x14ac:dyDescent="0.25">
      <c r="A488" s="142"/>
      <c r="B488" s="142"/>
      <c r="C488" s="142"/>
      <c r="D488" s="142"/>
      <c r="E488" s="142"/>
      <c r="F488" s="142"/>
      <c r="G488" s="142"/>
      <c r="H488" s="142"/>
      <c r="I488" s="142"/>
      <c r="J488" s="142"/>
    </row>
    <row r="489" spans="1:10" x14ac:dyDescent="0.25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</row>
    <row r="490" spans="1:10" x14ac:dyDescent="0.25">
      <c r="A490" s="142"/>
      <c r="B490" s="142"/>
      <c r="C490" s="142"/>
      <c r="D490" s="142"/>
      <c r="E490" s="142"/>
      <c r="F490" s="142"/>
      <c r="G490" s="142"/>
      <c r="H490" s="142"/>
      <c r="I490" s="142"/>
      <c r="J490" s="142"/>
    </row>
    <row r="491" spans="1:10" x14ac:dyDescent="0.25">
      <c r="A491" s="142"/>
      <c r="B491" s="142"/>
      <c r="C491" s="142"/>
      <c r="D491" s="142"/>
      <c r="E491" s="142"/>
      <c r="F491" s="142"/>
      <c r="G491" s="142"/>
      <c r="H491" s="142"/>
      <c r="I491" s="142"/>
      <c r="J491" s="142"/>
    </row>
    <row r="492" spans="1:10" x14ac:dyDescent="0.25">
      <c r="A492" s="142"/>
      <c r="B492" s="142"/>
      <c r="C492" s="142"/>
      <c r="D492" s="142"/>
      <c r="E492" s="142"/>
      <c r="F492" s="142"/>
      <c r="G492" s="142"/>
      <c r="H492" s="142"/>
      <c r="I492" s="142"/>
      <c r="J492" s="142"/>
    </row>
    <row r="493" spans="1:10" x14ac:dyDescent="0.25">
      <c r="A493" s="142"/>
      <c r="B493" s="142"/>
      <c r="C493" s="142"/>
      <c r="D493" s="142"/>
      <c r="E493" s="142"/>
      <c r="F493" s="142"/>
      <c r="G493" s="142"/>
      <c r="H493" s="142"/>
      <c r="I493" s="142"/>
      <c r="J493" s="142"/>
    </row>
    <row r="494" spans="1:10" x14ac:dyDescent="0.25">
      <c r="A494" s="142"/>
      <c r="B494" s="142"/>
      <c r="C494" s="142"/>
      <c r="D494" s="142"/>
      <c r="E494" s="142"/>
      <c r="F494" s="142"/>
      <c r="G494" s="142"/>
      <c r="H494" s="142"/>
      <c r="I494" s="142"/>
      <c r="J494" s="142"/>
    </row>
    <row r="495" spans="1:10" x14ac:dyDescent="0.25">
      <c r="A495" s="142"/>
      <c r="B495" s="142"/>
      <c r="C495" s="142"/>
      <c r="D495" s="142"/>
      <c r="E495" s="142"/>
      <c r="F495" s="142"/>
      <c r="G495" s="142"/>
      <c r="H495" s="142"/>
      <c r="I495" s="142"/>
      <c r="J495" s="142"/>
    </row>
    <row r="496" spans="1:10" x14ac:dyDescent="0.25">
      <c r="A496" s="142"/>
      <c r="B496" s="142"/>
      <c r="C496" s="142"/>
      <c r="D496" s="142"/>
      <c r="E496" s="142"/>
      <c r="F496" s="142"/>
      <c r="G496" s="142"/>
      <c r="H496" s="142"/>
      <c r="I496" s="142"/>
      <c r="J496" s="142"/>
    </row>
    <row r="497" spans="1:10" x14ac:dyDescent="0.25">
      <c r="A497" s="142"/>
      <c r="B497" s="142"/>
      <c r="C497" s="142"/>
      <c r="D497" s="142"/>
      <c r="E497" s="142"/>
      <c r="F497" s="142"/>
      <c r="G497" s="142"/>
      <c r="H497" s="142"/>
      <c r="I497" s="142"/>
      <c r="J497" s="142"/>
    </row>
    <row r="498" spans="1:10" x14ac:dyDescent="0.25">
      <c r="A498" s="142"/>
      <c r="B498" s="142"/>
      <c r="C498" s="142"/>
      <c r="D498" s="142"/>
      <c r="E498" s="142"/>
      <c r="F498" s="142"/>
      <c r="G498" s="142"/>
      <c r="H498" s="142"/>
      <c r="I498" s="142"/>
      <c r="J498" s="142"/>
    </row>
    <row r="499" spans="1:10" x14ac:dyDescent="0.25">
      <c r="A499" s="142"/>
      <c r="B499" s="142"/>
      <c r="C499" s="142"/>
      <c r="D499" s="142"/>
      <c r="E499" s="142"/>
      <c r="F499" s="142"/>
      <c r="G499" s="142"/>
      <c r="H499" s="142"/>
      <c r="I499" s="142"/>
      <c r="J499" s="142"/>
    </row>
    <row r="500" spans="1:10" x14ac:dyDescent="0.25">
      <c r="A500" s="142"/>
      <c r="B500" s="142"/>
      <c r="C500" s="142"/>
      <c r="D500" s="142"/>
      <c r="E500" s="142"/>
      <c r="F500" s="142"/>
      <c r="G500" s="142"/>
      <c r="H500" s="142"/>
      <c r="I500" s="142"/>
      <c r="J500" s="142"/>
    </row>
    <row r="501" spans="1:10" x14ac:dyDescent="0.25">
      <c r="A501" s="142"/>
      <c r="B501" s="142"/>
      <c r="C501" s="142"/>
      <c r="D501" s="142"/>
      <c r="E501" s="142"/>
      <c r="F501" s="142"/>
      <c r="G501" s="142"/>
      <c r="H501" s="142"/>
      <c r="I501" s="142"/>
      <c r="J501" s="142"/>
    </row>
    <row r="502" spans="1:10" x14ac:dyDescent="0.25">
      <c r="A502" s="142"/>
      <c r="B502" s="142"/>
      <c r="C502" s="142"/>
      <c r="D502" s="142"/>
      <c r="E502" s="142"/>
      <c r="F502" s="142"/>
      <c r="G502" s="142"/>
      <c r="H502" s="142"/>
      <c r="I502" s="142"/>
      <c r="J502" s="142"/>
    </row>
    <row r="503" spans="1:10" x14ac:dyDescent="0.25">
      <c r="A503" s="142"/>
      <c r="B503" s="142"/>
      <c r="C503" s="142"/>
      <c r="D503" s="142"/>
      <c r="E503" s="142"/>
      <c r="F503" s="142"/>
      <c r="G503" s="142"/>
      <c r="H503" s="142"/>
      <c r="I503" s="142"/>
      <c r="J503" s="142"/>
    </row>
    <row r="504" spans="1:10" x14ac:dyDescent="0.25">
      <c r="A504" s="142"/>
      <c r="B504" s="142"/>
      <c r="C504" s="142"/>
      <c r="D504" s="142"/>
      <c r="E504" s="142"/>
      <c r="F504" s="142"/>
      <c r="G504" s="142"/>
      <c r="H504" s="142"/>
      <c r="I504" s="142"/>
      <c r="J504" s="142"/>
    </row>
    <row r="505" spans="1:10" x14ac:dyDescent="0.25">
      <c r="A505" s="142"/>
      <c r="B505" s="142"/>
      <c r="C505" s="142"/>
      <c r="D505" s="142"/>
      <c r="E505" s="142"/>
      <c r="F505" s="142"/>
      <c r="G505" s="142"/>
      <c r="H505" s="142"/>
      <c r="I505" s="142"/>
      <c r="J505" s="142"/>
    </row>
    <row r="506" spans="1:10" x14ac:dyDescent="0.25">
      <c r="A506" s="142"/>
      <c r="B506" s="142"/>
      <c r="C506" s="142"/>
      <c r="D506" s="142"/>
      <c r="E506" s="142"/>
      <c r="F506" s="142"/>
      <c r="G506" s="142"/>
      <c r="H506" s="142"/>
      <c r="I506" s="142"/>
      <c r="J506" s="142"/>
    </row>
    <row r="507" spans="1:10" x14ac:dyDescent="0.25">
      <c r="A507" s="142"/>
      <c r="B507" s="142"/>
      <c r="C507" s="142"/>
      <c r="D507" s="142"/>
      <c r="E507" s="142"/>
      <c r="F507" s="142"/>
      <c r="G507" s="142"/>
      <c r="H507" s="142"/>
      <c r="I507" s="142"/>
      <c r="J507" s="142"/>
    </row>
    <row r="508" spans="1:10" x14ac:dyDescent="0.25">
      <c r="A508" s="142"/>
      <c r="B508" s="142"/>
      <c r="C508" s="142"/>
      <c r="D508" s="142"/>
      <c r="E508" s="142"/>
      <c r="F508" s="142"/>
      <c r="G508" s="142"/>
      <c r="H508" s="142"/>
      <c r="I508" s="142"/>
      <c r="J508" s="142"/>
    </row>
    <row r="509" spans="1:10" x14ac:dyDescent="0.25">
      <c r="A509" s="142"/>
      <c r="B509" s="142"/>
      <c r="C509" s="142"/>
      <c r="D509" s="142"/>
      <c r="E509" s="142"/>
      <c r="F509" s="142"/>
      <c r="G509" s="142"/>
      <c r="H509" s="142"/>
      <c r="I509" s="142"/>
      <c r="J509" s="142"/>
    </row>
    <row r="510" spans="1:10" x14ac:dyDescent="0.25">
      <c r="A510" s="142"/>
      <c r="B510" s="142"/>
      <c r="C510" s="142"/>
      <c r="D510" s="142"/>
      <c r="E510" s="142"/>
      <c r="F510" s="142"/>
      <c r="G510" s="142"/>
      <c r="H510" s="142"/>
      <c r="I510" s="142"/>
      <c r="J510" s="142"/>
    </row>
    <row r="511" spans="1:10" x14ac:dyDescent="0.25">
      <c r="A511" s="142"/>
      <c r="B511" s="142"/>
      <c r="C511" s="142"/>
      <c r="D511" s="142"/>
      <c r="E511" s="142"/>
      <c r="F511" s="142"/>
      <c r="G511" s="142"/>
      <c r="H511" s="142"/>
      <c r="I511" s="142"/>
      <c r="J511" s="142"/>
    </row>
    <row r="512" spans="1:10" x14ac:dyDescent="0.25">
      <c r="A512" s="142"/>
      <c r="B512" s="142"/>
      <c r="C512" s="142"/>
      <c r="D512" s="142"/>
      <c r="E512" s="142"/>
      <c r="F512" s="142"/>
      <c r="G512" s="142"/>
      <c r="H512" s="142"/>
      <c r="I512" s="142"/>
      <c r="J512" s="142"/>
    </row>
    <row r="513" spans="1:10" x14ac:dyDescent="0.25">
      <c r="A513" s="142"/>
      <c r="B513" s="142"/>
      <c r="C513" s="142"/>
      <c r="D513" s="142"/>
      <c r="E513" s="142"/>
      <c r="F513" s="142"/>
      <c r="G513" s="142"/>
      <c r="H513" s="142"/>
      <c r="I513" s="142"/>
      <c r="J513" s="142"/>
    </row>
    <row r="514" spans="1:10" x14ac:dyDescent="0.25">
      <c r="A514" s="142"/>
      <c r="B514" s="142"/>
      <c r="C514" s="142"/>
      <c r="D514" s="142"/>
      <c r="E514" s="142"/>
      <c r="F514" s="142"/>
      <c r="G514" s="142"/>
      <c r="H514" s="142"/>
      <c r="I514" s="142"/>
      <c r="J514" s="142"/>
    </row>
    <row r="515" spans="1:10" x14ac:dyDescent="0.25">
      <c r="A515" s="142"/>
      <c r="B515" s="142"/>
      <c r="C515" s="142"/>
      <c r="D515" s="142"/>
      <c r="E515" s="142"/>
      <c r="F515" s="142"/>
      <c r="G515" s="142"/>
      <c r="H515" s="142"/>
      <c r="I515" s="142"/>
      <c r="J515" s="142"/>
    </row>
    <row r="516" spans="1:10" x14ac:dyDescent="0.25">
      <c r="A516" s="142"/>
      <c r="B516" s="142"/>
      <c r="C516" s="142"/>
      <c r="D516" s="142"/>
      <c r="E516" s="142"/>
      <c r="F516" s="142"/>
      <c r="G516" s="142"/>
      <c r="H516" s="142"/>
      <c r="I516" s="142"/>
      <c r="J516" s="142"/>
    </row>
    <row r="517" spans="1:10" x14ac:dyDescent="0.25">
      <c r="A517" s="142"/>
      <c r="B517" s="142"/>
      <c r="C517" s="142"/>
      <c r="D517" s="142"/>
      <c r="E517" s="142"/>
      <c r="F517" s="142"/>
      <c r="G517" s="142"/>
      <c r="H517" s="142"/>
      <c r="I517" s="142"/>
      <c r="J517" s="142"/>
    </row>
    <row r="518" spans="1:10" x14ac:dyDescent="0.25">
      <c r="A518" s="142"/>
      <c r="B518" s="142"/>
      <c r="C518" s="142"/>
      <c r="D518" s="142"/>
      <c r="E518" s="142"/>
      <c r="F518" s="142"/>
      <c r="G518" s="142"/>
      <c r="H518" s="142"/>
      <c r="I518" s="142"/>
      <c r="J518" s="142"/>
    </row>
    <row r="519" spans="1:10" x14ac:dyDescent="0.25">
      <c r="A519" s="142"/>
      <c r="B519" s="142"/>
      <c r="C519" s="142"/>
      <c r="D519" s="142"/>
      <c r="E519" s="142"/>
      <c r="F519" s="142"/>
      <c r="G519" s="142"/>
      <c r="H519" s="142"/>
      <c r="I519" s="142"/>
      <c r="J519" s="142"/>
    </row>
    <row r="520" spans="1:10" x14ac:dyDescent="0.25">
      <c r="A520" s="142"/>
      <c r="B520" s="142"/>
      <c r="C520" s="142"/>
      <c r="D520" s="142"/>
      <c r="E520" s="142"/>
      <c r="F520" s="142"/>
      <c r="G520" s="142"/>
      <c r="H520" s="142"/>
      <c r="I520" s="142"/>
      <c r="J520" s="142"/>
    </row>
    <row r="521" spans="1:10" x14ac:dyDescent="0.25">
      <c r="A521" s="142"/>
      <c r="B521" s="142"/>
      <c r="C521" s="142"/>
      <c r="D521" s="142"/>
      <c r="E521" s="142"/>
      <c r="F521" s="142"/>
      <c r="G521" s="142"/>
      <c r="H521" s="142"/>
      <c r="I521" s="142"/>
      <c r="J521" s="142"/>
    </row>
    <row r="522" spans="1:10" x14ac:dyDescent="0.25">
      <c r="A522" s="142"/>
      <c r="B522" s="142"/>
      <c r="C522" s="142"/>
      <c r="D522" s="142"/>
      <c r="E522" s="142"/>
      <c r="F522" s="142"/>
      <c r="G522" s="142"/>
      <c r="H522" s="142"/>
      <c r="I522" s="142"/>
      <c r="J522" s="142"/>
    </row>
    <row r="523" spans="1:10" x14ac:dyDescent="0.25">
      <c r="A523" s="142"/>
      <c r="B523" s="142"/>
      <c r="C523" s="142"/>
      <c r="D523" s="142"/>
      <c r="E523" s="142"/>
      <c r="F523" s="142"/>
      <c r="G523" s="142"/>
      <c r="H523" s="142"/>
      <c r="I523" s="142"/>
      <c r="J523" s="142"/>
    </row>
    <row r="524" spans="1:10" x14ac:dyDescent="0.25">
      <c r="A524" s="142"/>
      <c r="B524" s="142"/>
      <c r="C524" s="142"/>
      <c r="D524" s="142"/>
      <c r="E524" s="142"/>
      <c r="F524" s="142"/>
      <c r="G524" s="142"/>
      <c r="H524" s="142"/>
      <c r="I524" s="142"/>
      <c r="J524" s="142"/>
    </row>
    <row r="525" spans="1:10" x14ac:dyDescent="0.25">
      <c r="A525" s="142"/>
      <c r="B525" s="142"/>
      <c r="C525" s="142"/>
      <c r="D525" s="142"/>
      <c r="E525" s="142"/>
      <c r="F525" s="142"/>
      <c r="G525" s="142"/>
      <c r="H525" s="142"/>
      <c r="I525" s="142"/>
      <c r="J525" s="142"/>
    </row>
    <row r="526" spans="1:10" x14ac:dyDescent="0.25">
      <c r="A526" s="142"/>
      <c r="B526" s="142"/>
      <c r="C526" s="142"/>
      <c r="D526" s="142"/>
      <c r="E526" s="142"/>
      <c r="F526" s="142"/>
      <c r="G526" s="142"/>
      <c r="H526" s="142"/>
      <c r="I526" s="142"/>
      <c r="J526" s="142"/>
    </row>
    <row r="527" spans="1:10" x14ac:dyDescent="0.25">
      <c r="A527" s="142"/>
      <c r="B527" s="142"/>
      <c r="C527" s="142"/>
      <c r="D527" s="142"/>
      <c r="E527" s="142"/>
      <c r="F527" s="142"/>
      <c r="G527" s="142"/>
      <c r="H527" s="142"/>
      <c r="I527" s="142"/>
      <c r="J527" s="142"/>
    </row>
    <row r="528" spans="1:10" x14ac:dyDescent="0.25">
      <c r="A528" s="142"/>
      <c r="B528" s="142"/>
      <c r="C528" s="142"/>
      <c r="D528" s="142"/>
      <c r="E528" s="142"/>
      <c r="F528" s="142"/>
      <c r="G528" s="142"/>
      <c r="H528" s="142"/>
      <c r="I528" s="142"/>
      <c r="J528" s="142"/>
    </row>
    <row r="529" spans="1:10" x14ac:dyDescent="0.25">
      <c r="A529" s="142"/>
      <c r="B529" s="142"/>
      <c r="C529" s="142"/>
      <c r="D529" s="142"/>
      <c r="E529" s="142"/>
      <c r="F529" s="142"/>
      <c r="G529" s="142"/>
      <c r="H529" s="142"/>
      <c r="I529" s="142"/>
      <c r="J529" s="142"/>
    </row>
    <row r="530" spans="1:10" x14ac:dyDescent="0.25">
      <c r="A530" s="142"/>
      <c r="B530" s="142"/>
      <c r="C530" s="142"/>
      <c r="D530" s="142"/>
      <c r="E530" s="142"/>
      <c r="F530" s="142"/>
      <c r="G530" s="142"/>
      <c r="H530" s="142"/>
      <c r="I530" s="142"/>
      <c r="J530" s="142"/>
    </row>
    <row r="531" spans="1:10" x14ac:dyDescent="0.25">
      <c r="A531" s="142"/>
      <c r="B531" s="142"/>
      <c r="C531" s="142"/>
      <c r="D531" s="142"/>
      <c r="E531" s="142"/>
      <c r="F531" s="142"/>
      <c r="G531" s="142"/>
      <c r="H531" s="142"/>
      <c r="I531" s="142"/>
      <c r="J531" s="142"/>
    </row>
    <row r="532" spans="1:10" x14ac:dyDescent="0.25">
      <c r="A532" s="142"/>
      <c r="B532" s="142"/>
      <c r="C532" s="142"/>
      <c r="D532" s="142"/>
      <c r="E532" s="142"/>
      <c r="F532" s="142"/>
      <c r="G532" s="142"/>
      <c r="H532" s="142"/>
      <c r="I532" s="142"/>
      <c r="J532" s="142"/>
    </row>
    <row r="533" spans="1:10" x14ac:dyDescent="0.25">
      <c r="A533" s="142"/>
      <c r="B533" s="142"/>
      <c r="C533" s="142"/>
      <c r="D533" s="142"/>
      <c r="E533" s="142"/>
      <c r="F533" s="142"/>
      <c r="G533" s="142"/>
      <c r="H533" s="142"/>
      <c r="I533" s="142"/>
      <c r="J533" s="142"/>
    </row>
    <row r="534" spans="1:10" x14ac:dyDescent="0.25">
      <c r="A534" s="142"/>
      <c r="B534" s="142"/>
      <c r="C534" s="142"/>
      <c r="D534" s="142"/>
      <c r="E534" s="142"/>
      <c r="F534" s="142"/>
      <c r="G534" s="142"/>
      <c r="H534" s="142"/>
      <c r="I534" s="142"/>
      <c r="J534" s="142"/>
    </row>
    <row r="535" spans="1:10" x14ac:dyDescent="0.25">
      <c r="A535" s="142"/>
      <c r="B535" s="142"/>
      <c r="C535" s="142"/>
      <c r="D535" s="142"/>
      <c r="E535" s="142"/>
      <c r="F535" s="142"/>
      <c r="G535" s="142"/>
      <c r="H535" s="142"/>
      <c r="I535" s="142"/>
      <c r="J535" s="142"/>
    </row>
    <row r="536" spans="1:10" x14ac:dyDescent="0.25">
      <c r="A536" s="142"/>
      <c r="B536" s="142"/>
      <c r="C536" s="142"/>
      <c r="D536" s="142"/>
      <c r="E536" s="142"/>
      <c r="F536" s="142"/>
      <c r="G536" s="142"/>
      <c r="H536" s="142"/>
      <c r="I536" s="142"/>
      <c r="J536" s="142"/>
    </row>
    <row r="537" spans="1:10" x14ac:dyDescent="0.25">
      <c r="A537" s="142"/>
      <c r="B537" s="142"/>
      <c r="C537" s="142"/>
      <c r="D537" s="142"/>
      <c r="E537" s="142"/>
      <c r="F537" s="142"/>
      <c r="G537" s="142"/>
      <c r="H537" s="142"/>
      <c r="I537" s="142"/>
      <c r="J537" s="142"/>
    </row>
    <row r="538" spans="1:10" x14ac:dyDescent="0.25">
      <c r="A538" s="142"/>
      <c r="B538" s="142"/>
      <c r="C538" s="142"/>
      <c r="D538" s="142"/>
      <c r="E538" s="142"/>
      <c r="F538" s="142"/>
      <c r="G538" s="142"/>
      <c r="H538" s="142"/>
      <c r="I538" s="142"/>
      <c r="J538" s="142"/>
    </row>
    <row r="539" spans="1:10" x14ac:dyDescent="0.25">
      <c r="A539" s="142"/>
      <c r="B539" s="142"/>
      <c r="C539" s="142"/>
      <c r="D539" s="142"/>
      <c r="E539" s="142"/>
      <c r="F539" s="142"/>
      <c r="G539" s="142"/>
      <c r="H539" s="142"/>
      <c r="I539" s="142"/>
      <c r="J539" s="142"/>
    </row>
    <row r="540" spans="1:10" x14ac:dyDescent="0.25">
      <c r="A540" s="142"/>
      <c r="B540" s="142"/>
      <c r="C540" s="142"/>
      <c r="D540" s="142"/>
      <c r="E540" s="142"/>
      <c r="F540" s="142"/>
      <c r="G540" s="142"/>
      <c r="H540" s="142"/>
      <c r="I540" s="142"/>
      <c r="J540" s="142"/>
    </row>
    <row r="541" spans="1:10" x14ac:dyDescent="0.25">
      <c r="A541" s="142"/>
      <c r="B541" s="142"/>
      <c r="C541" s="142"/>
      <c r="D541" s="142"/>
      <c r="E541" s="142"/>
      <c r="F541" s="142"/>
      <c r="G541" s="142"/>
      <c r="H541" s="142"/>
      <c r="I541" s="142"/>
      <c r="J541" s="142"/>
    </row>
    <row r="542" spans="1:10" x14ac:dyDescent="0.25">
      <c r="A542" s="142"/>
      <c r="B542" s="142"/>
      <c r="C542" s="142"/>
      <c r="D542" s="142"/>
      <c r="E542" s="142"/>
      <c r="F542" s="142"/>
      <c r="G542" s="142"/>
      <c r="H542" s="142"/>
      <c r="I542" s="142"/>
      <c r="J542" s="142"/>
    </row>
    <row r="543" spans="1:10" x14ac:dyDescent="0.25">
      <c r="A543" s="142"/>
      <c r="B543" s="142"/>
      <c r="C543" s="142"/>
      <c r="D543" s="142"/>
      <c r="E543" s="142"/>
      <c r="F543" s="142"/>
      <c r="G543" s="142"/>
      <c r="H543" s="142"/>
      <c r="I543" s="142"/>
      <c r="J543" s="142"/>
    </row>
    <row r="544" spans="1:10" x14ac:dyDescent="0.25">
      <c r="A544" s="142"/>
      <c r="B544" s="142"/>
      <c r="C544" s="142"/>
      <c r="D544" s="142"/>
      <c r="E544" s="142"/>
      <c r="F544" s="142"/>
      <c r="G544" s="142"/>
      <c r="H544" s="142"/>
      <c r="I544" s="142"/>
      <c r="J544" s="142"/>
    </row>
    <row r="545" spans="1:10" x14ac:dyDescent="0.25">
      <c r="A545" s="142"/>
      <c r="B545" s="142"/>
      <c r="C545" s="142"/>
      <c r="D545" s="142"/>
      <c r="E545" s="142"/>
      <c r="F545" s="142"/>
      <c r="G545" s="142"/>
      <c r="H545" s="142"/>
      <c r="I545" s="142"/>
      <c r="J545" s="142"/>
    </row>
    <row r="546" spans="1:10" x14ac:dyDescent="0.25">
      <c r="A546" s="142"/>
      <c r="B546" s="142"/>
      <c r="C546" s="142"/>
      <c r="D546" s="142"/>
      <c r="E546" s="142"/>
      <c r="F546" s="142"/>
      <c r="G546" s="142"/>
      <c r="H546" s="142"/>
      <c r="I546" s="142"/>
      <c r="J546" s="142"/>
    </row>
    <row r="547" spans="1:10" x14ac:dyDescent="0.25">
      <c r="A547" s="142"/>
      <c r="B547" s="142"/>
      <c r="C547" s="142"/>
      <c r="D547" s="142"/>
      <c r="E547" s="142"/>
      <c r="F547" s="142"/>
      <c r="G547" s="142"/>
      <c r="H547" s="142"/>
      <c r="I547" s="142"/>
      <c r="J547" s="142"/>
    </row>
    <row r="548" spans="1:10" x14ac:dyDescent="0.25">
      <c r="A548" s="142"/>
      <c r="B548" s="142"/>
      <c r="C548" s="142"/>
      <c r="D548" s="142"/>
      <c r="E548" s="142"/>
      <c r="F548" s="142"/>
      <c r="G548" s="142"/>
      <c r="H548" s="142"/>
      <c r="I548" s="142"/>
      <c r="J548" s="142"/>
    </row>
    <row r="549" spans="1:10" x14ac:dyDescent="0.25">
      <c r="A549" s="142"/>
      <c r="B549" s="142"/>
      <c r="C549" s="142"/>
      <c r="D549" s="142"/>
      <c r="E549" s="142"/>
      <c r="F549" s="142"/>
      <c r="G549" s="142"/>
      <c r="H549" s="142"/>
      <c r="I549" s="142"/>
      <c r="J549" s="142"/>
    </row>
    <row r="550" spans="1:10" x14ac:dyDescent="0.25">
      <c r="A550" s="142"/>
      <c r="B550" s="142"/>
      <c r="C550" s="142"/>
      <c r="D550" s="142"/>
      <c r="E550" s="142"/>
      <c r="F550" s="142"/>
      <c r="G550" s="142"/>
      <c r="H550" s="142"/>
      <c r="I550" s="142"/>
      <c r="J550" s="142"/>
    </row>
    <row r="551" spans="1:10" x14ac:dyDescent="0.25">
      <c r="A551" s="142"/>
      <c r="B551" s="142"/>
      <c r="C551" s="142"/>
      <c r="D551" s="142"/>
      <c r="E551" s="142"/>
      <c r="F551" s="142"/>
      <c r="G551" s="142"/>
      <c r="H551" s="142"/>
      <c r="I551" s="142"/>
      <c r="J551" s="142"/>
    </row>
    <row r="552" spans="1:10" x14ac:dyDescent="0.25">
      <c r="A552" s="142"/>
      <c r="B552" s="142"/>
      <c r="C552" s="142"/>
      <c r="D552" s="142"/>
      <c r="E552" s="142"/>
      <c r="F552" s="142"/>
      <c r="G552" s="142"/>
      <c r="H552" s="142"/>
      <c r="I552" s="142"/>
      <c r="J552" s="142"/>
    </row>
    <row r="553" spans="1:10" x14ac:dyDescent="0.25">
      <c r="A553" s="142"/>
      <c r="B553" s="142"/>
      <c r="C553" s="142"/>
      <c r="D553" s="142"/>
      <c r="E553" s="142"/>
      <c r="F553" s="142"/>
      <c r="G553" s="142"/>
      <c r="H553" s="142"/>
      <c r="I553" s="142"/>
      <c r="J553" s="142"/>
    </row>
    <row r="554" spans="1:10" x14ac:dyDescent="0.25">
      <c r="A554" s="142"/>
      <c r="B554" s="142"/>
      <c r="C554" s="142"/>
      <c r="D554" s="142"/>
      <c r="E554" s="142"/>
      <c r="F554" s="142"/>
      <c r="G554" s="142"/>
      <c r="H554" s="142"/>
      <c r="I554" s="142"/>
      <c r="J554" s="142"/>
    </row>
    <row r="555" spans="1:10" x14ac:dyDescent="0.25">
      <c r="A555" s="142"/>
      <c r="B555" s="142"/>
      <c r="C555" s="142"/>
      <c r="D555" s="142"/>
      <c r="E555" s="142"/>
      <c r="F555" s="142"/>
      <c r="G555" s="142"/>
      <c r="H555" s="142"/>
      <c r="I555" s="142"/>
      <c r="J555" s="142"/>
    </row>
    <row r="556" spans="1:10" x14ac:dyDescent="0.25">
      <c r="A556" s="142"/>
      <c r="B556" s="142"/>
      <c r="C556" s="142"/>
      <c r="D556" s="142"/>
      <c r="E556" s="142"/>
      <c r="F556" s="142"/>
      <c r="G556" s="142"/>
      <c r="H556" s="142"/>
      <c r="I556" s="142"/>
      <c r="J556" s="142"/>
    </row>
    <row r="557" spans="1:10" x14ac:dyDescent="0.25">
      <c r="A557" s="142"/>
      <c r="B557" s="142"/>
      <c r="C557" s="142"/>
      <c r="D557" s="142"/>
      <c r="E557" s="142"/>
      <c r="F557" s="142"/>
      <c r="G557" s="142"/>
      <c r="H557" s="142"/>
      <c r="I557" s="142"/>
      <c r="J557" s="142"/>
    </row>
    <row r="558" spans="1:10" x14ac:dyDescent="0.25">
      <c r="A558" s="142"/>
      <c r="B558" s="142"/>
      <c r="C558" s="142"/>
      <c r="D558" s="142"/>
      <c r="E558" s="142"/>
      <c r="F558" s="142"/>
      <c r="G558" s="142"/>
      <c r="H558" s="142"/>
      <c r="I558" s="142"/>
      <c r="J558" s="142"/>
    </row>
    <row r="559" spans="1:10" x14ac:dyDescent="0.25">
      <c r="A559" s="142"/>
      <c r="B559" s="142"/>
      <c r="C559" s="142"/>
      <c r="D559" s="142"/>
      <c r="E559" s="142"/>
      <c r="F559" s="142"/>
      <c r="G559" s="142"/>
      <c r="H559" s="142"/>
      <c r="I559" s="142"/>
      <c r="J559" s="142"/>
    </row>
    <row r="560" spans="1:10" x14ac:dyDescent="0.25">
      <c r="A560" s="142"/>
      <c r="B560" s="142"/>
      <c r="C560" s="142"/>
      <c r="D560" s="142"/>
      <c r="E560" s="142"/>
      <c r="F560" s="142"/>
      <c r="G560" s="142"/>
      <c r="H560" s="142"/>
      <c r="I560" s="142"/>
      <c r="J560" s="142"/>
    </row>
    <row r="561" spans="1:10" x14ac:dyDescent="0.25">
      <c r="A561" s="142"/>
      <c r="B561" s="142"/>
      <c r="C561" s="142"/>
      <c r="D561" s="142"/>
      <c r="E561" s="142"/>
      <c r="F561" s="142"/>
      <c r="G561" s="142"/>
      <c r="H561" s="142"/>
      <c r="I561" s="142"/>
      <c r="J561" s="142"/>
    </row>
    <row r="562" spans="1:10" x14ac:dyDescent="0.25">
      <c r="A562" s="142"/>
      <c r="B562" s="142"/>
      <c r="C562" s="142"/>
      <c r="D562" s="142"/>
      <c r="E562" s="142"/>
      <c r="F562" s="142"/>
      <c r="G562" s="142"/>
      <c r="H562" s="142"/>
      <c r="I562" s="142"/>
      <c r="J562" s="142"/>
    </row>
    <row r="563" spans="1:10" x14ac:dyDescent="0.25">
      <c r="A563" s="142"/>
      <c r="B563" s="142"/>
      <c r="C563" s="142"/>
      <c r="D563" s="142"/>
      <c r="E563" s="142"/>
      <c r="F563" s="142"/>
      <c r="G563" s="142"/>
      <c r="H563" s="142"/>
      <c r="I563" s="142"/>
      <c r="J563" s="142"/>
    </row>
    <row r="564" spans="1:10" x14ac:dyDescent="0.25">
      <c r="A564" s="142"/>
      <c r="B564" s="142"/>
      <c r="C564" s="142"/>
      <c r="D564" s="142"/>
      <c r="E564" s="142"/>
      <c r="F564" s="142"/>
      <c r="G564" s="142"/>
      <c r="H564" s="142"/>
      <c r="I564" s="142"/>
      <c r="J564" s="142"/>
    </row>
    <row r="565" spans="1:10" x14ac:dyDescent="0.25">
      <c r="A565" s="142"/>
      <c r="B565" s="142"/>
      <c r="C565" s="142"/>
      <c r="D565" s="142"/>
      <c r="E565" s="142"/>
      <c r="F565" s="142"/>
      <c r="G565" s="142"/>
      <c r="H565" s="142"/>
      <c r="I565" s="142"/>
      <c r="J565" s="142"/>
    </row>
    <row r="566" spans="1:10" x14ac:dyDescent="0.25">
      <c r="A566" s="142"/>
      <c r="B566" s="142"/>
      <c r="C566" s="142"/>
      <c r="D566" s="142"/>
      <c r="E566" s="142"/>
      <c r="F566" s="142"/>
      <c r="G566" s="142"/>
      <c r="H566" s="142"/>
      <c r="I566" s="142"/>
      <c r="J566" s="142"/>
    </row>
    <row r="567" spans="1:10" x14ac:dyDescent="0.25">
      <c r="A567" s="142"/>
      <c r="B567" s="142"/>
      <c r="C567" s="142"/>
      <c r="D567" s="142"/>
      <c r="E567" s="142"/>
      <c r="F567" s="142"/>
      <c r="G567" s="142"/>
      <c r="H567" s="142"/>
      <c r="I567" s="142"/>
      <c r="J567" s="142"/>
    </row>
    <row r="568" spans="1:10" x14ac:dyDescent="0.25">
      <c r="A568" s="142"/>
      <c r="B568" s="142"/>
      <c r="C568" s="142"/>
      <c r="D568" s="142"/>
      <c r="E568" s="142"/>
      <c r="F568" s="142"/>
      <c r="G568" s="142"/>
      <c r="H568" s="142"/>
      <c r="I568" s="142"/>
      <c r="J568" s="142"/>
    </row>
    <row r="569" spans="1:10" x14ac:dyDescent="0.25">
      <c r="A569" s="142"/>
      <c r="B569" s="142"/>
      <c r="C569" s="142"/>
      <c r="D569" s="142"/>
      <c r="E569" s="142"/>
      <c r="F569" s="142"/>
      <c r="G569" s="142"/>
      <c r="H569" s="142"/>
      <c r="I569" s="142"/>
      <c r="J569" s="142"/>
    </row>
    <row r="570" spans="1:10" x14ac:dyDescent="0.25">
      <c r="A570" s="142"/>
      <c r="B570" s="142"/>
      <c r="C570" s="142"/>
      <c r="D570" s="142"/>
      <c r="E570" s="142"/>
      <c r="F570" s="142"/>
      <c r="G570" s="142"/>
      <c r="H570" s="142"/>
      <c r="I570" s="142"/>
      <c r="J570" s="142"/>
    </row>
    <row r="571" spans="1:10" x14ac:dyDescent="0.25">
      <c r="A571" s="142"/>
      <c r="B571" s="142"/>
      <c r="C571" s="142"/>
      <c r="D571" s="142"/>
      <c r="E571" s="142"/>
      <c r="F571" s="142"/>
      <c r="G571" s="142"/>
      <c r="H571" s="142"/>
      <c r="I571" s="142"/>
      <c r="J571" s="142"/>
    </row>
    <row r="572" spans="1:10" x14ac:dyDescent="0.25">
      <c r="A572" s="142"/>
      <c r="B572" s="142"/>
      <c r="C572" s="142"/>
      <c r="D572" s="142"/>
      <c r="E572" s="142"/>
      <c r="F572" s="142"/>
      <c r="G572" s="142"/>
      <c r="H572" s="142"/>
      <c r="I572" s="142"/>
      <c r="J572" s="142"/>
    </row>
    <row r="573" spans="1:10" x14ac:dyDescent="0.25">
      <c r="A573" s="142"/>
      <c r="B573" s="142"/>
      <c r="C573" s="142"/>
      <c r="D573" s="142"/>
      <c r="E573" s="142"/>
      <c r="F573" s="142"/>
      <c r="G573" s="142"/>
      <c r="H573" s="142"/>
      <c r="I573" s="142"/>
      <c r="J573" s="142"/>
    </row>
    <row r="574" spans="1:10" x14ac:dyDescent="0.25">
      <c r="A574" s="142"/>
      <c r="B574" s="142"/>
      <c r="C574" s="142"/>
      <c r="D574" s="142"/>
      <c r="E574" s="142"/>
      <c r="F574" s="142"/>
      <c r="G574" s="142"/>
      <c r="H574" s="142"/>
      <c r="I574" s="142"/>
      <c r="J574" s="142"/>
    </row>
    <row r="575" spans="1:10" x14ac:dyDescent="0.25">
      <c r="A575" s="142"/>
      <c r="B575" s="142"/>
      <c r="C575" s="142"/>
      <c r="D575" s="142"/>
      <c r="E575" s="142"/>
      <c r="F575" s="142"/>
      <c r="G575" s="142"/>
      <c r="H575" s="142"/>
      <c r="I575" s="142"/>
      <c r="J575" s="142"/>
    </row>
    <row r="576" spans="1:10" x14ac:dyDescent="0.25">
      <c r="A576" s="142"/>
      <c r="B576" s="142"/>
      <c r="C576" s="142"/>
      <c r="D576" s="142"/>
      <c r="E576" s="142"/>
      <c r="F576" s="142"/>
      <c r="G576" s="142"/>
      <c r="H576" s="142"/>
      <c r="I576" s="142"/>
      <c r="J576" s="142"/>
    </row>
    <row r="577" spans="1:10" x14ac:dyDescent="0.25">
      <c r="A577" s="142"/>
      <c r="B577" s="142"/>
      <c r="C577" s="142"/>
      <c r="D577" s="142"/>
      <c r="E577" s="142"/>
      <c r="F577" s="142"/>
      <c r="G577" s="142"/>
      <c r="H577" s="142"/>
      <c r="I577" s="142"/>
      <c r="J577" s="142"/>
    </row>
    <row r="578" spans="1:10" x14ac:dyDescent="0.25">
      <c r="A578" s="142"/>
      <c r="B578" s="142"/>
      <c r="C578" s="142"/>
      <c r="D578" s="142"/>
      <c r="E578" s="142"/>
      <c r="F578" s="142"/>
      <c r="G578" s="142"/>
      <c r="H578" s="142"/>
      <c r="I578" s="142"/>
      <c r="J578" s="142"/>
    </row>
    <row r="579" spans="1:10" x14ac:dyDescent="0.25">
      <c r="A579" s="142"/>
      <c r="B579" s="142"/>
      <c r="C579" s="142"/>
      <c r="D579" s="142"/>
      <c r="E579" s="142"/>
      <c r="F579" s="142"/>
      <c r="G579" s="142"/>
      <c r="H579" s="142"/>
      <c r="I579" s="142"/>
      <c r="J579" s="142"/>
    </row>
    <row r="580" spans="1:10" x14ac:dyDescent="0.25">
      <c r="A580" s="142"/>
      <c r="B580" s="142"/>
      <c r="C580" s="142"/>
      <c r="D580" s="142"/>
      <c r="E580" s="142"/>
      <c r="F580" s="142"/>
      <c r="G580" s="142"/>
      <c r="H580" s="142"/>
      <c r="I580" s="142"/>
      <c r="J580" s="142"/>
    </row>
    <row r="581" spans="1:10" x14ac:dyDescent="0.25">
      <c r="A581" s="142"/>
      <c r="B581" s="142"/>
      <c r="C581" s="142"/>
      <c r="D581" s="142"/>
      <c r="E581" s="142"/>
      <c r="F581" s="142"/>
      <c r="G581" s="142"/>
      <c r="H581" s="142"/>
      <c r="I581" s="142"/>
      <c r="J581" s="142"/>
    </row>
    <row r="582" spans="1:10" x14ac:dyDescent="0.25">
      <c r="A582" s="142"/>
      <c r="B582" s="142"/>
      <c r="C582" s="142"/>
      <c r="D582" s="142"/>
      <c r="E582" s="142"/>
      <c r="F582" s="142"/>
      <c r="G582" s="142"/>
      <c r="H582" s="142"/>
      <c r="I582" s="142"/>
      <c r="J582" s="142"/>
    </row>
    <row r="583" spans="1:10" x14ac:dyDescent="0.25">
      <c r="A583" s="142"/>
      <c r="B583" s="142"/>
      <c r="C583" s="142"/>
      <c r="D583" s="142"/>
      <c r="E583" s="142"/>
      <c r="F583" s="142"/>
      <c r="G583" s="142"/>
      <c r="H583" s="142"/>
      <c r="I583" s="142"/>
      <c r="J583" s="142"/>
    </row>
    <row r="584" spans="1:10" x14ac:dyDescent="0.25">
      <c r="A584" s="142"/>
      <c r="B584" s="142"/>
      <c r="C584" s="142"/>
      <c r="D584" s="142"/>
      <c r="E584" s="142"/>
      <c r="F584" s="142"/>
      <c r="G584" s="142"/>
      <c r="H584" s="142"/>
      <c r="I584" s="142"/>
      <c r="J584" s="142"/>
    </row>
    <row r="585" spans="1:10" x14ac:dyDescent="0.25">
      <c r="A585" s="142"/>
      <c r="B585" s="142"/>
      <c r="C585" s="142"/>
      <c r="D585" s="142"/>
      <c r="E585" s="142"/>
      <c r="F585" s="142"/>
      <c r="G585" s="142"/>
      <c r="H585" s="142"/>
      <c r="I585" s="142"/>
      <c r="J585" s="142"/>
    </row>
    <row r="586" spans="1:10" x14ac:dyDescent="0.25">
      <c r="A586" s="142"/>
      <c r="B586" s="142"/>
      <c r="C586" s="142"/>
      <c r="D586" s="142"/>
      <c r="E586" s="142"/>
      <c r="F586" s="142"/>
      <c r="G586" s="142"/>
      <c r="H586" s="142"/>
      <c r="I586" s="142"/>
      <c r="J586" s="142"/>
    </row>
    <row r="587" spans="1:10" x14ac:dyDescent="0.25">
      <c r="A587" s="142"/>
      <c r="B587" s="142"/>
      <c r="C587" s="142"/>
      <c r="D587" s="142"/>
      <c r="E587" s="142"/>
      <c r="F587" s="142"/>
      <c r="G587" s="142"/>
      <c r="H587" s="142"/>
      <c r="I587" s="142"/>
      <c r="J587" s="142"/>
    </row>
    <row r="588" spans="1:10" x14ac:dyDescent="0.25">
      <c r="A588" s="142"/>
      <c r="B588" s="142"/>
      <c r="C588" s="142"/>
      <c r="D588" s="142"/>
      <c r="E588" s="142"/>
      <c r="F588" s="142"/>
      <c r="G588" s="142"/>
      <c r="H588" s="142"/>
      <c r="I588" s="142"/>
      <c r="J588" s="142"/>
    </row>
    <row r="589" spans="1:10" x14ac:dyDescent="0.25">
      <c r="A589" s="142"/>
      <c r="B589" s="142"/>
      <c r="C589" s="142"/>
      <c r="D589" s="142"/>
      <c r="E589" s="142"/>
      <c r="F589" s="142"/>
      <c r="G589" s="142"/>
      <c r="H589" s="142"/>
      <c r="I589" s="142"/>
      <c r="J589" s="142"/>
    </row>
    <row r="590" spans="1:10" x14ac:dyDescent="0.25">
      <c r="A590" s="142"/>
      <c r="B590" s="142"/>
      <c r="C590" s="142"/>
      <c r="D590" s="142"/>
      <c r="E590" s="142"/>
      <c r="F590" s="142"/>
      <c r="G590" s="142"/>
      <c r="H590" s="142"/>
      <c r="I590" s="142"/>
      <c r="J590" s="142"/>
    </row>
    <row r="591" spans="1:10" x14ac:dyDescent="0.25">
      <c r="A591" s="142"/>
      <c r="B591" s="142"/>
      <c r="C591" s="142"/>
      <c r="D591" s="142"/>
      <c r="E591" s="142"/>
      <c r="F591" s="142"/>
      <c r="G591" s="142"/>
      <c r="H591" s="142"/>
      <c r="I591" s="142"/>
      <c r="J591" s="142"/>
    </row>
    <row r="592" spans="1:10" x14ac:dyDescent="0.25">
      <c r="A592" s="142"/>
      <c r="B592" s="142"/>
      <c r="C592" s="142"/>
      <c r="D592" s="142"/>
      <c r="E592" s="142"/>
      <c r="F592" s="142"/>
      <c r="G592" s="142"/>
      <c r="H592" s="142"/>
      <c r="I592" s="142"/>
      <c r="J592" s="142"/>
    </row>
    <row r="593" spans="1:10" x14ac:dyDescent="0.25">
      <c r="A593" s="142"/>
      <c r="B593" s="142"/>
      <c r="C593" s="142"/>
      <c r="D593" s="142"/>
      <c r="E593" s="142"/>
      <c r="F593" s="142"/>
      <c r="G593" s="142"/>
      <c r="H593" s="142"/>
      <c r="I593" s="142"/>
      <c r="J593" s="142"/>
    </row>
    <row r="594" spans="1:10" x14ac:dyDescent="0.25">
      <c r="A594" s="142"/>
      <c r="B594" s="142"/>
      <c r="C594" s="142"/>
      <c r="D594" s="142"/>
      <c r="E594" s="142"/>
      <c r="F594" s="142"/>
      <c r="G594" s="142"/>
      <c r="H594" s="142"/>
      <c r="I594" s="142"/>
      <c r="J594" s="142"/>
    </row>
    <row r="595" spans="1:10" x14ac:dyDescent="0.25">
      <c r="A595" s="142"/>
      <c r="B595" s="142"/>
      <c r="C595" s="142"/>
      <c r="D595" s="142"/>
      <c r="E595" s="142"/>
      <c r="F595" s="142"/>
      <c r="G595" s="142"/>
      <c r="H595" s="142"/>
      <c r="I595" s="142"/>
      <c r="J595" s="142"/>
    </row>
    <row r="596" spans="1:10" x14ac:dyDescent="0.25">
      <c r="A596" s="142"/>
      <c r="B596" s="142"/>
      <c r="C596" s="142"/>
      <c r="D596" s="142"/>
      <c r="E596" s="142"/>
      <c r="F596" s="142"/>
      <c r="G596" s="142"/>
      <c r="H596" s="142"/>
      <c r="I596" s="142"/>
      <c r="J596" s="142"/>
    </row>
    <row r="597" spans="1:10" x14ac:dyDescent="0.25">
      <c r="A597" s="142"/>
      <c r="B597" s="142"/>
      <c r="C597" s="142"/>
      <c r="D597" s="142"/>
      <c r="E597" s="142"/>
      <c r="F597" s="142"/>
      <c r="G597" s="142"/>
      <c r="H597" s="142"/>
      <c r="I597" s="142"/>
      <c r="J597" s="142"/>
    </row>
    <row r="598" spans="1:10" x14ac:dyDescent="0.25">
      <c r="A598" s="142"/>
      <c r="B598" s="142"/>
      <c r="C598" s="142"/>
      <c r="D598" s="142"/>
      <c r="E598" s="142"/>
      <c r="F598" s="142"/>
      <c r="G598" s="142"/>
      <c r="H598" s="142"/>
      <c r="I598" s="142"/>
      <c r="J598" s="142"/>
    </row>
    <row r="599" spans="1:10" x14ac:dyDescent="0.25">
      <c r="A599" s="142"/>
      <c r="B599" s="142"/>
      <c r="C599" s="142"/>
      <c r="D599" s="142"/>
      <c r="E599" s="142"/>
      <c r="F599" s="142"/>
      <c r="G599" s="142"/>
      <c r="H599" s="142"/>
      <c r="I599" s="142"/>
      <c r="J599" s="142"/>
    </row>
    <row r="600" spans="1:10" x14ac:dyDescent="0.25">
      <c r="A600" s="142"/>
      <c r="B600" s="142"/>
      <c r="C600" s="142"/>
      <c r="D600" s="142"/>
      <c r="E600" s="142"/>
      <c r="F600" s="142"/>
      <c r="G600" s="142"/>
      <c r="H600" s="142"/>
      <c r="I600" s="142"/>
      <c r="J600" s="142"/>
    </row>
    <row r="601" spans="1:10" x14ac:dyDescent="0.25">
      <c r="A601" s="142"/>
      <c r="B601" s="142"/>
      <c r="C601" s="142"/>
      <c r="D601" s="142"/>
      <c r="E601" s="142"/>
      <c r="F601" s="142"/>
      <c r="G601" s="142"/>
      <c r="H601" s="142"/>
      <c r="I601" s="142"/>
      <c r="J601" s="142"/>
    </row>
    <row r="602" spans="1:10" x14ac:dyDescent="0.25">
      <c r="A602" s="142"/>
      <c r="B602" s="142"/>
      <c r="C602" s="142"/>
      <c r="D602" s="142"/>
      <c r="E602" s="142"/>
      <c r="F602" s="142"/>
      <c r="G602" s="142"/>
      <c r="H602" s="142"/>
      <c r="I602" s="142"/>
      <c r="J602" s="142"/>
    </row>
    <row r="603" spans="1:10" x14ac:dyDescent="0.25">
      <c r="A603" s="142"/>
      <c r="B603" s="142"/>
      <c r="C603" s="142"/>
      <c r="D603" s="142"/>
      <c r="E603" s="142"/>
      <c r="F603" s="142"/>
      <c r="G603" s="142"/>
      <c r="H603" s="142"/>
      <c r="I603" s="142"/>
      <c r="J603" s="142"/>
    </row>
    <row r="604" spans="1:10" x14ac:dyDescent="0.25">
      <c r="A604" s="142"/>
      <c r="B604" s="142"/>
      <c r="C604" s="142"/>
      <c r="D604" s="142"/>
      <c r="E604" s="142"/>
      <c r="F604" s="142"/>
      <c r="G604" s="142"/>
      <c r="H604" s="142"/>
      <c r="I604" s="142"/>
      <c r="J604" s="142"/>
    </row>
    <row r="605" spans="1:10" x14ac:dyDescent="0.25">
      <c r="A605" s="142"/>
      <c r="B605" s="142"/>
      <c r="C605" s="142"/>
      <c r="D605" s="142"/>
      <c r="E605" s="142"/>
      <c r="F605" s="142"/>
      <c r="G605" s="142"/>
      <c r="H605" s="142"/>
      <c r="I605" s="142"/>
      <c r="J605" s="142"/>
    </row>
    <row r="606" spans="1:10" x14ac:dyDescent="0.25">
      <c r="A606" s="142"/>
      <c r="B606" s="142"/>
      <c r="C606" s="142"/>
      <c r="D606" s="142"/>
      <c r="E606" s="142"/>
      <c r="F606" s="142"/>
      <c r="G606" s="142"/>
      <c r="H606" s="142"/>
      <c r="I606" s="142"/>
      <c r="J606" s="142"/>
    </row>
    <row r="607" spans="1:10" x14ac:dyDescent="0.25">
      <c r="A607" s="142"/>
      <c r="B607" s="142"/>
      <c r="C607" s="142"/>
      <c r="D607" s="142"/>
      <c r="E607" s="142"/>
      <c r="F607" s="142"/>
      <c r="G607" s="142"/>
      <c r="H607" s="142"/>
      <c r="I607" s="142"/>
      <c r="J607" s="142"/>
    </row>
    <row r="608" spans="1:10" x14ac:dyDescent="0.25">
      <c r="A608" s="142"/>
      <c r="B608" s="142"/>
      <c r="C608" s="142"/>
      <c r="D608" s="142"/>
      <c r="E608" s="142"/>
      <c r="F608" s="142"/>
      <c r="G608" s="142"/>
      <c r="H608" s="142"/>
      <c r="I608" s="142"/>
      <c r="J608" s="142"/>
    </row>
    <row r="609" spans="1:10" x14ac:dyDescent="0.25">
      <c r="A609" s="142"/>
      <c r="B609" s="142"/>
      <c r="C609" s="142"/>
      <c r="D609" s="142"/>
      <c r="E609" s="142"/>
      <c r="F609" s="142"/>
      <c r="G609" s="142"/>
      <c r="H609" s="142"/>
      <c r="I609" s="142"/>
      <c r="J609" s="142"/>
    </row>
    <row r="610" spans="1:10" x14ac:dyDescent="0.25">
      <c r="A610" s="142"/>
      <c r="B610" s="142"/>
      <c r="C610" s="142"/>
      <c r="D610" s="142"/>
      <c r="E610" s="142"/>
      <c r="F610" s="142"/>
      <c r="G610" s="142"/>
      <c r="H610" s="142"/>
      <c r="I610" s="142"/>
      <c r="J610" s="142"/>
    </row>
    <row r="611" spans="1:10" x14ac:dyDescent="0.25">
      <c r="A611" s="142"/>
      <c r="B611" s="142"/>
      <c r="C611" s="142"/>
      <c r="D611" s="142"/>
      <c r="E611" s="142"/>
      <c r="F611" s="142"/>
      <c r="G611" s="142"/>
      <c r="H611" s="142"/>
      <c r="I611" s="142"/>
      <c r="J611" s="142"/>
    </row>
    <row r="612" spans="1:10" x14ac:dyDescent="0.25">
      <c r="A612" s="142"/>
      <c r="B612" s="142"/>
      <c r="C612" s="142"/>
      <c r="D612" s="142"/>
      <c r="E612" s="142"/>
      <c r="F612" s="142"/>
      <c r="G612" s="142"/>
      <c r="H612" s="142"/>
      <c r="I612" s="142"/>
      <c r="J612" s="142"/>
    </row>
    <row r="613" spans="1:10" x14ac:dyDescent="0.25">
      <c r="A613" s="142"/>
      <c r="B613" s="142"/>
      <c r="C613" s="142"/>
      <c r="D613" s="142"/>
      <c r="E613" s="142"/>
      <c r="F613" s="142"/>
      <c r="G613" s="142"/>
      <c r="H613" s="142"/>
      <c r="I613" s="142"/>
      <c r="J613" s="142"/>
    </row>
    <row r="614" spans="1:10" x14ac:dyDescent="0.25">
      <c r="A614" s="142"/>
      <c r="B614" s="142"/>
      <c r="C614" s="142"/>
      <c r="D614" s="142"/>
      <c r="E614" s="142"/>
      <c r="F614" s="142"/>
      <c r="G614" s="142"/>
      <c r="H614" s="142"/>
      <c r="I614" s="142"/>
      <c r="J614" s="142"/>
    </row>
    <row r="615" spans="1:10" x14ac:dyDescent="0.25">
      <c r="A615" s="142"/>
      <c r="B615" s="142"/>
      <c r="C615" s="142"/>
      <c r="D615" s="142"/>
      <c r="E615" s="142"/>
      <c r="F615" s="142"/>
      <c r="G615" s="142"/>
      <c r="H615" s="142"/>
      <c r="I615" s="142"/>
      <c r="J615" s="142"/>
    </row>
    <row r="616" spans="1:10" x14ac:dyDescent="0.25">
      <c r="A616" s="142"/>
      <c r="B616" s="142"/>
      <c r="C616" s="142"/>
      <c r="D616" s="142"/>
      <c r="E616" s="142"/>
      <c r="F616" s="142"/>
      <c r="G616" s="142"/>
      <c r="H616" s="142"/>
      <c r="I616" s="142"/>
      <c r="J616" s="142"/>
    </row>
    <row r="617" spans="1:10" x14ac:dyDescent="0.25">
      <c r="A617" s="142"/>
      <c r="B617" s="142"/>
      <c r="C617" s="142"/>
      <c r="D617" s="142"/>
      <c r="E617" s="142"/>
      <c r="F617" s="142"/>
      <c r="G617" s="142"/>
      <c r="H617" s="142"/>
      <c r="I617" s="142"/>
      <c r="J617" s="142"/>
    </row>
    <row r="618" spans="1:10" x14ac:dyDescent="0.25">
      <c r="A618" s="142"/>
      <c r="B618" s="142"/>
      <c r="C618" s="142"/>
      <c r="D618" s="142"/>
      <c r="E618" s="142"/>
      <c r="F618" s="142"/>
      <c r="G618" s="142"/>
      <c r="H618" s="142"/>
      <c r="I618" s="142"/>
      <c r="J618" s="142"/>
    </row>
    <row r="619" spans="1:10" x14ac:dyDescent="0.25">
      <c r="A619" s="142"/>
      <c r="B619" s="142"/>
      <c r="C619" s="142"/>
      <c r="D619" s="142"/>
      <c r="E619" s="142"/>
      <c r="F619" s="142"/>
      <c r="G619" s="142"/>
      <c r="H619" s="142"/>
      <c r="I619" s="142"/>
      <c r="J619" s="142"/>
    </row>
    <row r="620" spans="1:10" x14ac:dyDescent="0.25">
      <c r="A620" s="142"/>
      <c r="B620" s="142"/>
      <c r="C620" s="142"/>
      <c r="D620" s="142"/>
      <c r="E620" s="142"/>
      <c r="F620" s="142"/>
      <c r="G620" s="142"/>
      <c r="H620" s="142"/>
      <c r="I620" s="142"/>
      <c r="J620" s="142"/>
    </row>
    <row r="621" spans="1:10" x14ac:dyDescent="0.25">
      <c r="A621" s="142"/>
      <c r="B621" s="142"/>
      <c r="C621" s="142"/>
      <c r="D621" s="142"/>
      <c r="E621" s="142"/>
      <c r="F621" s="142"/>
      <c r="G621" s="142"/>
      <c r="H621" s="142"/>
      <c r="I621" s="142"/>
      <c r="J621" s="142"/>
    </row>
    <row r="622" spans="1:10" x14ac:dyDescent="0.25">
      <c r="A622" s="142"/>
      <c r="B622" s="142"/>
      <c r="C622" s="142"/>
      <c r="D622" s="142"/>
      <c r="E622" s="142"/>
      <c r="F622" s="142"/>
      <c r="G622" s="142"/>
      <c r="H622" s="142"/>
      <c r="I622" s="142"/>
      <c r="J622" s="142"/>
    </row>
    <row r="623" spans="1:10" x14ac:dyDescent="0.25">
      <c r="A623" s="142"/>
      <c r="B623" s="142"/>
      <c r="C623" s="142"/>
      <c r="D623" s="142"/>
      <c r="E623" s="142"/>
      <c r="F623" s="142"/>
      <c r="G623" s="142"/>
      <c r="H623" s="142"/>
      <c r="I623" s="142"/>
      <c r="J623" s="142"/>
    </row>
    <row r="624" spans="1:10" x14ac:dyDescent="0.25">
      <c r="A624" s="142"/>
      <c r="B624" s="142"/>
      <c r="C624" s="142"/>
      <c r="D624" s="142"/>
      <c r="E624" s="142"/>
      <c r="F624" s="142"/>
      <c r="G624" s="142"/>
      <c r="H624" s="142"/>
      <c r="I624" s="142"/>
      <c r="J624" s="142"/>
    </row>
    <row r="625" spans="1:10" x14ac:dyDescent="0.25">
      <c r="A625" s="142"/>
      <c r="B625" s="142"/>
      <c r="C625" s="142"/>
      <c r="D625" s="142"/>
      <c r="E625" s="142"/>
      <c r="F625" s="142"/>
      <c r="G625" s="142"/>
      <c r="H625" s="142"/>
      <c r="I625" s="142"/>
      <c r="J625" s="142"/>
    </row>
    <row r="626" spans="1:10" x14ac:dyDescent="0.25">
      <c r="A626" s="142"/>
      <c r="B626" s="142"/>
      <c r="C626" s="142"/>
      <c r="D626" s="142"/>
      <c r="E626" s="142"/>
      <c r="F626" s="142"/>
      <c r="G626" s="142"/>
      <c r="H626" s="142"/>
      <c r="I626" s="142"/>
      <c r="J626" s="142"/>
    </row>
    <row r="627" spans="1:10" x14ac:dyDescent="0.25">
      <c r="A627" s="142"/>
      <c r="B627" s="142"/>
      <c r="C627" s="142"/>
      <c r="D627" s="142"/>
      <c r="E627" s="142"/>
      <c r="F627" s="142"/>
      <c r="G627" s="142"/>
      <c r="H627" s="142"/>
      <c r="I627" s="142"/>
      <c r="J627" s="142"/>
    </row>
    <row r="628" spans="1:10" x14ac:dyDescent="0.25">
      <c r="A628" s="142"/>
      <c r="B628" s="142"/>
      <c r="C628" s="142"/>
      <c r="D628" s="142"/>
      <c r="E628" s="142"/>
      <c r="F628" s="142"/>
      <c r="G628" s="142"/>
      <c r="H628" s="142"/>
      <c r="I628" s="142"/>
      <c r="J628" s="142"/>
    </row>
    <row r="629" spans="1:10" x14ac:dyDescent="0.25">
      <c r="A629" s="142"/>
      <c r="B629" s="142"/>
      <c r="C629" s="142"/>
      <c r="D629" s="142"/>
      <c r="E629" s="142"/>
      <c r="F629" s="142"/>
      <c r="G629" s="142"/>
      <c r="H629" s="142"/>
      <c r="I629" s="142"/>
      <c r="J629" s="142"/>
    </row>
    <row r="630" spans="1:10" x14ac:dyDescent="0.25">
      <c r="A630" s="142"/>
      <c r="B630" s="142"/>
      <c r="C630" s="142"/>
      <c r="D630" s="142"/>
      <c r="E630" s="142"/>
      <c r="F630" s="142"/>
      <c r="G630" s="142"/>
      <c r="H630" s="142"/>
      <c r="I630" s="142"/>
      <c r="J630" s="142"/>
    </row>
    <row r="631" spans="1:10" x14ac:dyDescent="0.25">
      <c r="A631" s="142"/>
      <c r="B631" s="142"/>
      <c r="C631" s="142"/>
      <c r="D631" s="142"/>
      <c r="E631" s="142"/>
      <c r="F631" s="142"/>
      <c r="G631" s="142"/>
      <c r="H631" s="142"/>
      <c r="I631" s="142"/>
      <c r="J631" s="142"/>
    </row>
    <row r="632" spans="1:10" x14ac:dyDescent="0.25">
      <c r="A632" s="142"/>
      <c r="B632" s="142"/>
      <c r="C632" s="142"/>
      <c r="D632" s="142"/>
      <c r="E632" s="142"/>
      <c r="F632" s="142"/>
      <c r="G632" s="142"/>
      <c r="H632" s="142"/>
      <c r="I632" s="142"/>
      <c r="J632" s="142"/>
    </row>
    <row r="633" spans="1:10" x14ac:dyDescent="0.25">
      <c r="A633" s="142"/>
      <c r="B633" s="142"/>
      <c r="C633" s="142"/>
      <c r="D633" s="142"/>
      <c r="E633" s="142"/>
      <c r="F633" s="142"/>
      <c r="G633" s="142"/>
      <c r="H633" s="142"/>
      <c r="I633" s="142"/>
      <c r="J633" s="142"/>
    </row>
    <row r="634" spans="1:10" x14ac:dyDescent="0.25">
      <c r="A634" s="142"/>
      <c r="B634" s="142"/>
      <c r="C634" s="142"/>
      <c r="D634" s="142"/>
      <c r="E634" s="142"/>
      <c r="F634" s="142"/>
      <c r="G634" s="142"/>
      <c r="H634" s="142"/>
      <c r="I634" s="142"/>
      <c r="J634" s="142"/>
    </row>
    <row r="635" spans="1:10" x14ac:dyDescent="0.25">
      <c r="A635" s="142"/>
      <c r="B635" s="142"/>
      <c r="C635" s="142"/>
      <c r="D635" s="142"/>
      <c r="E635" s="142"/>
      <c r="F635" s="142"/>
      <c r="G635" s="142"/>
      <c r="H635" s="142"/>
      <c r="I635" s="142"/>
      <c r="J635" s="142"/>
    </row>
    <row r="636" spans="1:10" x14ac:dyDescent="0.25">
      <c r="A636" s="142"/>
      <c r="B636" s="142"/>
      <c r="C636" s="142"/>
      <c r="D636" s="142"/>
      <c r="E636" s="142"/>
      <c r="F636" s="142"/>
      <c r="G636" s="142"/>
      <c r="H636" s="142"/>
      <c r="I636" s="142"/>
      <c r="J636" s="142"/>
    </row>
    <row r="637" spans="1:10" x14ac:dyDescent="0.25">
      <c r="A637" s="142"/>
      <c r="B637" s="142"/>
      <c r="C637" s="142"/>
      <c r="D637" s="142"/>
      <c r="E637" s="142"/>
      <c r="F637" s="142"/>
      <c r="G637" s="142"/>
      <c r="H637" s="142"/>
      <c r="I637" s="142"/>
      <c r="J637" s="142"/>
    </row>
    <row r="638" spans="1:10" x14ac:dyDescent="0.25">
      <c r="A638" s="142"/>
      <c r="B638" s="142"/>
      <c r="C638" s="142"/>
      <c r="D638" s="142"/>
      <c r="E638" s="142"/>
      <c r="F638" s="142"/>
      <c r="G638" s="142"/>
      <c r="H638" s="142"/>
      <c r="I638" s="142"/>
      <c r="J638" s="142"/>
    </row>
    <row r="639" spans="1:10" x14ac:dyDescent="0.25">
      <c r="A639" s="142"/>
      <c r="B639" s="142"/>
      <c r="C639" s="142"/>
      <c r="D639" s="142"/>
      <c r="E639" s="142"/>
      <c r="F639" s="142"/>
      <c r="G639" s="142"/>
      <c r="H639" s="142"/>
      <c r="I639" s="142"/>
      <c r="J639" s="142"/>
    </row>
    <row r="640" spans="1:10" x14ac:dyDescent="0.25">
      <c r="A640" s="142"/>
      <c r="B640" s="142"/>
      <c r="C640" s="142"/>
      <c r="D640" s="142"/>
      <c r="E640" s="142"/>
      <c r="F640" s="142"/>
      <c r="G640" s="142"/>
      <c r="H640" s="142"/>
      <c r="I640" s="142"/>
      <c r="J640" s="142"/>
    </row>
    <row r="641" spans="1:10" x14ac:dyDescent="0.25">
      <c r="A641" s="142"/>
      <c r="B641" s="142"/>
      <c r="C641" s="142"/>
      <c r="D641" s="142"/>
      <c r="E641" s="142"/>
      <c r="F641" s="142"/>
      <c r="G641" s="142"/>
      <c r="H641" s="142"/>
      <c r="I641" s="142"/>
      <c r="J641" s="142"/>
    </row>
    <row r="642" spans="1:10" x14ac:dyDescent="0.25">
      <c r="A642" s="142"/>
      <c r="B642" s="142"/>
      <c r="C642" s="142"/>
      <c r="D642" s="142"/>
      <c r="E642" s="142"/>
      <c r="F642" s="142"/>
      <c r="G642" s="142"/>
      <c r="H642" s="142"/>
      <c r="I642" s="142"/>
      <c r="J642" s="142"/>
    </row>
    <row r="643" spans="1:10" x14ac:dyDescent="0.25">
      <c r="A643" s="142"/>
      <c r="B643" s="142"/>
      <c r="C643" s="142"/>
      <c r="D643" s="142"/>
      <c r="E643" s="142"/>
      <c r="F643" s="142"/>
      <c r="G643" s="142"/>
      <c r="H643" s="142"/>
      <c r="I643" s="142"/>
      <c r="J643" s="142"/>
    </row>
    <row r="644" spans="1:10" x14ac:dyDescent="0.25">
      <c r="A644" s="142"/>
      <c r="B644" s="142"/>
      <c r="C644" s="142"/>
      <c r="D644" s="142"/>
      <c r="E644" s="142"/>
      <c r="F644" s="142"/>
      <c r="G644" s="142"/>
      <c r="H644" s="142"/>
      <c r="I644" s="142"/>
      <c r="J644" s="142"/>
    </row>
    <row r="645" spans="1:10" x14ac:dyDescent="0.25">
      <c r="A645" s="142"/>
      <c r="B645" s="142"/>
      <c r="C645" s="142"/>
      <c r="D645" s="142"/>
      <c r="E645" s="142"/>
      <c r="F645" s="142"/>
      <c r="G645" s="142"/>
      <c r="H645" s="142"/>
      <c r="I645" s="142"/>
      <c r="J645" s="142"/>
    </row>
    <row r="646" spans="1:10" x14ac:dyDescent="0.25">
      <c r="A646" s="142"/>
      <c r="B646" s="142"/>
      <c r="C646" s="142"/>
      <c r="D646" s="142"/>
      <c r="E646" s="142"/>
      <c r="F646" s="142"/>
      <c r="G646" s="142"/>
      <c r="H646" s="142"/>
      <c r="I646" s="142"/>
      <c r="J646" s="142"/>
    </row>
    <row r="647" spans="1:10" x14ac:dyDescent="0.25">
      <c r="A647" s="142"/>
      <c r="B647" s="142"/>
      <c r="C647" s="142"/>
      <c r="D647" s="142"/>
      <c r="E647" s="142"/>
      <c r="F647" s="142"/>
      <c r="G647" s="142"/>
      <c r="H647" s="142"/>
      <c r="I647" s="142"/>
      <c r="J647" s="142"/>
    </row>
    <row r="648" spans="1:10" x14ac:dyDescent="0.25">
      <c r="A648" s="142"/>
      <c r="B648" s="142"/>
      <c r="C648" s="142"/>
      <c r="D648" s="142"/>
      <c r="E648" s="142"/>
      <c r="F648" s="142"/>
      <c r="G648" s="142"/>
      <c r="H648" s="142"/>
      <c r="I648" s="142"/>
      <c r="J648" s="142"/>
    </row>
    <row r="649" spans="1:10" x14ac:dyDescent="0.25">
      <c r="A649" s="142"/>
      <c r="B649" s="142"/>
      <c r="C649" s="142"/>
      <c r="D649" s="142"/>
      <c r="E649" s="142"/>
      <c r="F649" s="142"/>
      <c r="G649" s="142"/>
      <c r="H649" s="142"/>
      <c r="I649" s="142"/>
      <c r="J649" s="142"/>
    </row>
    <row r="650" spans="1:10" x14ac:dyDescent="0.25">
      <c r="A650" s="142"/>
      <c r="B650" s="142"/>
      <c r="C650" s="142"/>
      <c r="D650" s="142"/>
      <c r="E650" s="142"/>
      <c r="F650" s="142"/>
      <c r="G650" s="142"/>
      <c r="H650" s="142"/>
      <c r="I650" s="142"/>
      <c r="J650" s="142"/>
    </row>
    <row r="651" spans="1:10" x14ac:dyDescent="0.25">
      <c r="A651" s="142"/>
      <c r="B651" s="142"/>
      <c r="C651" s="142"/>
      <c r="D651" s="142"/>
      <c r="E651" s="142"/>
      <c r="F651" s="142"/>
      <c r="G651" s="142"/>
      <c r="H651" s="142"/>
      <c r="I651" s="142"/>
      <c r="J651" s="142"/>
    </row>
    <row r="652" spans="1:10" x14ac:dyDescent="0.25">
      <c r="A652" s="142"/>
      <c r="B652" s="142"/>
      <c r="C652" s="142"/>
      <c r="D652" s="142"/>
      <c r="E652" s="142"/>
      <c r="F652" s="142"/>
      <c r="G652" s="142"/>
      <c r="H652" s="142"/>
      <c r="I652" s="142"/>
      <c r="J652" s="142"/>
    </row>
    <row r="653" spans="1:10" x14ac:dyDescent="0.25">
      <c r="A653" s="142"/>
      <c r="B653" s="142"/>
      <c r="C653" s="142"/>
      <c r="D653" s="142"/>
      <c r="E653" s="142"/>
      <c r="F653" s="142"/>
      <c r="G653" s="142"/>
      <c r="H653" s="142"/>
      <c r="I653" s="142"/>
      <c r="J653" s="142"/>
    </row>
    <row r="654" spans="1:10" x14ac:dyDescent="0.25">
      <c r="A654" s="142"/>
      <c r="B654" s="142"/>
      <c r="C654" s="142"/>
      <c r="D654" s="142"/>
      <c r="E654" s="142"/>
      <c r="F654" s="142"/>
      <c r="G654" s="142"/>
      <c r="H654" s="142"/>
      <c r="I654" s="142"/>
      <c r="J654" s="142"/>
    </row>
    <row r="655" spans="1:10" x14ac:dyDescent="0.25">
      <c r="A655" s="142"/>
      <c r="B655" s="142"/>
      <c r="C655" s="142"/>
      <c r="D655" s="142"/>
      <c r="E655" s="142"/>
      <c r="F655" s="142"/>
      <c r="G655" s="142"/>
      <c r="H655" s="142"/>
      <c r="I655" s="142"/>
      <c r="J655" s="142"/>
    </row>
    <row r="656" spans="1:10" x14ac:dyDescent="0.25">
      <c r="A656" s="142"/>
      <c r="B656" s="142"/>
      <c r="C656" s="142"/>
      <c r="D656" s="142"/>
      <c r="E656" s="142"/>
      <c r="F656" s="142"/>
      <c r="G656" s="142"/>
      <c r="H656" s="142"/>
      <c r="I656" s="142"/>
      <c r="J656" s="142"/>
    </row>
    <row r="657" spans="1:10" x14ac:dyDescent="0.25">
      <c r="A657" s="142"/>
      <c r="B657" s="142"/>
      <c r="C657" s="142"/>
      <c r="D657" s="142"/>
      <c r="E657" s="142"/>
      <c r="F657" s="142"/>
      <c r="G657" s="142"/>
      <c r="H657" s="142"/>
      <c r="I657" s="142"/>
      <c r="J657" s="142"/>
    </row>
    <row r="658" spans="1:10" x14ac:dyDescent="0.25">
      <c r="A658" s="142"/>
      <c r="B658" s="142"/>
      <c r="C658" s="142"/>
      <c r="D658" s="142"/>
      <c r="E658" s="142"/>
      <c r="F658" s="142"/>
      <c r="G658" s="142"/>
      <c r="H658" s="142"/>
      <c r="I658" s="142"/>
      <c r="J658" s="142"/>
    </row>
    <row r="659" spans="1:10" x14ac:dyDescent="0.25">
      <c r="A659" s="142"/>
      <c r="B659" s="142"/>
      <c r="C659" s="142"/>
      <c r="D659" s="142"/>
      <c r="E659" s="142"/>
      <c r="F659" s="142"/>
      <c r="G659" s="142"/>
      <c r="H659" s="142"/>
      <c r="I659" s="142"/>
      <c r="J659" s="142"/>
    </row>
    <row r="660" spans="1:10" x14ac:dyDescent="0.25">
      <c r="A660" s="142"/>
      <c r="B660" s="142"/>
      <c r="C660" s="142"/>
      <c r="D660" s="142"/>
      <c r="E660" s="142"/>
      <c r="F660" s="142"/>
      <c r="G660" s="142"/>
      <c r="H660" s="142"/>
      <c r="I660" s="142"/>
      <c r="J660" s="142"/>
    </row>
    <row r="661" spans="1:10" x14ac:dyDescent="0.25">
      <c r="A661" s="142"/>
      <c r="B661" s="142"/>
      <c r="C661" s="142"/>
      <c r="D661" s="142"/>
      <c r="E661" s="142"/>
      <c r="F661" s="142"/>
      <c r="G661" s="142"/>
      <c r="H661" s="142"/>
      <c r="I661" s="142"/>
      <c r="J661" s="142"/>
    </row>
    <row r="662" spans="1:10" x14ac:dyDescent="0.25">
      <c r="A662" s="142"/>
      <c r="B662" s="142"/>
      <c r="C662" s="142"/>
      <c r="D662" s="142"/>
      <c r="E662" s="142"/>
      <c r="F662" s="142"/>
      <c r="G662" s="142"/>
      <c r="H662" s="142"/>
      <c r="I662" s="142"/>
      <c r="J662" s="142"/>
    </row>
    <row r="663" spans="1:10" x14ac:dyDescent="0.25">
      <c r="A663" s="142"/>
      <c r="B663" s="142"/>
      <c r="C663" s="142"/>
      <c r="D663" s="142"/>
      <c r="E663" s="142"/>
      <c r="F663" s="142"/>
      <c r="G663" s="142"/>
      <c r="H663" s="142"/>
      <c r="I663" s="142"/>
      <c r="J663" s="142"/>
    </row>
    <row r="664" spans="1:10" x14ac:dyDescent="0.25">
      <c r="A664" s="142"/>
      <c r="B664" s="142"/>
      <c r="C664" s="142"/>
      <c r="D664" s="142"/>
      <c r="E664" s="142"/>
      <c r="F664" s="142"/>
      <c r="G664" s="142"/>
      <c r="H664" s="142"/>
      <c r="I664" s="142"/>
      <c r="J664" s="142"/>
    </row>
    <row r="665" spans="1:10" x14ac:dyDescent="0.25">
      <c r="A665" s="142"/>
      <c r="B665" s="142"/>
      <c r="C665" s="142"/>
      <c r="D665" s="142"/>
      <c r="E665" s="142"/>
      <c r="F665" s="142"/>
      <c r="G665" s="142"/>
      <c r="H665" s="142"/>
      <c r="I665" s="142"/>
      <c r="J665" s="142"/>
    </row>
    <row r="666" spans="1:10" x14ac:dyDescent="0.25">
      <c r="A666" s="142"/>
      <c r="B666" s="142"/>
      <c r="C666" s="142"/>
      <c r="D666" s="142"/>
      <c r="E666" s="142"/>
      <c r="F666" s="142"/>
      <c r="G666" s="142"/>
      <c r="H666" s="142"/>
      <c r="I666" s="142"/>
      <c r="J666" s="142"/>
    </row>
    <row r="667" spans="1:10" x14ac:dyDescent="0.25">
      <c r="A667" s="142"/>
      <c r="B667" s="142"/>
      <c r="C667" s="142"/>
      <c r="D667" s="142"/>
      <c r="E667" s="142"/>
      <c r="F667" s="142"/>
      <c r="G667" s="142"/>
      <c r="H667" s="142"/>
      <c r="I667" s="142"/>
      <c r="J667" s="142"/>
    </row>
    <row r="668" spans="1:10" x14ac:dyDescent="0.25">
      <c r="A668" s="142"/>
      <c r="B668" s="142"/>
      <c r="C668" s="142"/>
      <c r="D668" s="142"/>
      <c r="E668" s="142"/>
      <c r="F668" s="142"/>
      <c r="G668" s="142"/>
      <c r="H668" s="142"/>
      <c r="I668" s="142"/>
      <c r="J668" s="142"/>
    </row>
    <row r="669" spans="1:10" x14ac:dyDescent="0.25">
      <c r="A669" s="142"/>
      <c r="B669" s="142"/>
      <c r="C669" s="142"/>
      <c r="D669" s="142"/>
      <c r="E669" s="142"/>
      <c r="F669" s="142"/>
      <c r="G669" s="142"/>
      <c r="H669" s="142"/>
      <c r="I669" s="142"/>
      <c r="J669" s="142"/>
    </row>
    <row r="670" spans="1:10" x14ac:dyDescent="0.25">
      <c r="A670" s="142"/>
      <c r="B670" s="142"/>
      <c r="C670" s="142"/>
      <c r="D670" s="142"/>
      <c r="E670" s="142"/>
      <c r="F670" s="142"/>
      <c r="G670" s="142"/>
      <c r="H670" s="142"/>
      <c r="I670" s="142"/>
      <c r="J670" s="142"/>
    </row>
    <row r="671" spans="1:10" x14ac:dyDescent="0.25">
      <c r="A671" s="142"/>
      <c r="B671" s="142"/>
      <c r="C671" s="142"/>
      <c r="D671" s="142"/>
      <c r="E671" s="142"/>
      <c r="F671" s="142"/>
      <c r="G671" s="142"/>
      <c r="H671" s="142"/>
      <c r="I671" s="142"/>
      <c r="J671" s="142"/>
    </row>
    <row r="672" spans="1:10" x14ac:dyDescent="0.25">
      <c r="A672" s="142"/>
      <c r="B672" s="142"/>
      <c r="C672" s="142"/>
      <c r="D672" s="142"/>
      <c r="E672" s="142"/>
      <c r="F672" s="142"/>
      <c r="G672" s="142"/>
      <c r="H672" s="142"/>
      <c r="I672" s="142"/>
      <c r="J672" s="142"/>
    </row>
    <row r="673" spans="1:10" x14ac:dyDescent="0.25">
      <c r="A673" s="142"/>
      <c r="B673" s="142"/>
      <c r="C673" s="142"/>
      <c r="D673" s="142"/>
      <c r="E673" s="142"/>
      <c r="F673" s="142"/>
      <c r="G673" s="142"/>
      <c r="H673" s="142"/>
      <c r="I673" s="142"/>
      <c r="J673" s="142"/>
    </row>
    <row r="674" spans="1:10" x14ac:dyDescent="0.25">
      <c r="A674" s="142"/>
      <c r="B674" s="142"/>
      <c r="C674" s="142"/>
      <c r="D674" s="142"/>
      <c r="E674" s="142"/>
      <c r="F674" s="142"/>
      <c r="G674" s="142"/>
      <c r="H674" s="142"/>
      <c r="I674" s="142"/>
      <c r="J674" s="142"/>
    </row>
    <row r="675" spans="1:10" x14ac:dyDescent="0.25">
      <c r="A675" s="142"/>
      <c r="B675" s="142"/>
      <c r="C675" s="142"/>
      <c r="D675" s="142"/>
      <c r="E675" s="142"/>
      <c r="F675" s="142"/>
      <c r="G675" s="142"/>
      <c r="H675" s="142"/>
      <c r="I675" s="142"/>
      <c r="J675" s="142"/>
    </row>
    <row r="676" spans="1:10" x14ac:dyDescent="0.25">
      <c r="A676" s="142"/>
      <c r="B676" s="142"/>
      <c r="C676" s="142"/>
      <c r="D676" s="142"/>
      <c r="E676" s="142"/>
      <c r="F676" s="142"/>
      <c r="G676" s="142"/>
      <c r="H676" s="142"/>
      <c r="I676" s="142"/>
      <c r="J676" s="142"/>
    </row>
    <row r="677" spans="1:10" x14ac:dyDescent="0.25">
      <c r="A677" s="142"/>
      <c r="B677" s="142"/>
      <c r="C677" s="142"/>
      <c r="D677" s="142"/>
      <c r="E677" s="142"/>
      <c r="F677" s="142"/>
      <c r="G677" s="142"/>
      <c r="H677" s="142"/>
      <c r="I677" s="142"/>
      <c r="J677" s="142"/>
    </row>
    <row r="678" spans="1:10" x14ac:dyDescent="0.25">
      <c r="A678" s="142"/>
      <c r="B678" s="142"/>
      <c r="C678" s="142"/>
      <c r="D678" s="142"/>
      <c r="E678" s="142"/>
      <c r="F678" s="142"/>
      <c r="G678" s="142"/>
      <c r="H678" s="142"/>
      <c r="I678" s="142"/>
      <c r="J678" s="142"/>
    </row>
    <row r="679" spans="1:10" x14ac:dyDescent="0.25">
      <c r="A679" s="142"/>
      <c r="B679" s="142"/>
      <c r="C679" s="142"/>
      <c r="D679" s="142"/>
      <c r="E679" s="142"/>
      <c r="F679" s="142"/>
      <c r="G679" s="142"/>
      <c r="H679" s="142"/>
      <c r="I679" s="142"/>
      <c r="J679" s="142"/>
    </row>
    <row r="680" spans="1:10" x14ac:dyDescent="0.25">
      <c r="A680" s="142"/>
      <c r="B680" s="142"/>
      <c r="C680" s="142"/>
      <c r="D680" s="142"/>
      <c r="E680" s="142"/>
      <c r="F680" s="142"/>
      <c r="G680" s="142"/>
      <c r="H680" s="142"/>
      <c r="I680" s="142"/>
      <c r="J680" s="142"/>
    </row>
    <row r="681" spans="1:10" x14ac:dyDescent="0.25">
      <c r="A681" s="142"/>
      <c r="B681" s="142"/>
      <c r="C681" s="142"/>
      <c r="D681" s="142"/>
      <c r="E681" s="142"/>
      <c r="F681" s="142"/>
      <c r="G681" s="142"/>
      <c r="H681" s="142"/>
      <c r="I681" s="142"/>
      <c r="J681" s="142"/>
    </row>
    <row r="682" spans="1:10" x14ac:dyDescent="0.25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</row>
    <row r="683" spans="1:10" x14ac:dyDescent="0.25">
      <c r="A683" s="142"/>
      <c r="B683" s="142"/>
      <c r="C683" s="142"/>
      <c r="D683" s="142"/>
      <c r="E683" s="142"/>
      <c r="F683" s="142"/>
      <c r="G683" s="142"/>
      <c r="H683" s="142"/>
      <c r="I683" s="142"/>
      <c r="J683" s="142"/>
    </row>
    <row r="684" spans="1:10" x14ac:dyDescent="0.25">
      <c r="A684" s="142"/>
      <c r="B684" s="142"/>
      <c r="C684" s="142"/>
      <c r="D684" s="142"/>
      <c r="E684" s="142"/>
      <c r="F684" s="142"/>
      <c r="G684" s="142"/>
      <c r="H684" s="142"/>
      <c r="I684" s="142"/>
      <c r="J684" s="142"/>
    </row>
    <row r="685" spans="1:10" x14ac:dyDescent="0.25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</row>
    <row r="686" spans="1:10" x14ac:dyDescent="0.25">
      <c r="A686" s="142"/>
      <c r="B686" s="142"/>
      <c r="C686" s="142"/>
      <c r="D686" s="142"/>
      <c r="E686" s="142"/>
      <c r="F686" s="142"/>
      <c r="G686" s="142"/>
      <c r="H686" s="142"/>
      <c r="I686" s="142"/>
      <c r="J686" s="142"/>
    </row>
    <row r="687" spans="1:10" x14ac:dyDescent="0.25">
      <c r="A687" s="142"/>
      <c r="B687" s="142"/>
      <c r="C687" s="142"/>
      <c r="D687" s="142"/>
      <c r="E687" s="142"/>
      <c r="F687" s="142"/>
      <c r="G687" s="142"/>
      <c r="H687" s="142"/>
      <c r="I687" s="142"/>
      <c r="J687" s="142"/>
    </row>
    <row r="688" spans="1:10" x14ac:dyDescent="0.25">
      <c r="A688" s="142"/>
      <c r="B688" s="142"/>
      <c r="C688" s="142"/>
      <c r="D688" s="142"/>
      <c r="E688" s="142"/>
      <c r="F688" s="142"/>
      <c r="G688" s="142"/>
      <c r="H688" s="142"/>
      <c r="I688" s="142"/>
      <c r="J688" s="142"/>
    </row>
    <row r="689" spans="1:10" x14ac:dyDescent="0.25">
      <c r="A689" s="142"/>
      <c r="B689" s="142"/>
      <c r="C689" s="142"/>
      <c r="D689" s="142"/>
      <c r="E689" s="142"/>
      <c r="F689" s="142"/>
      <c r="G689" s="142"/>
      <c r="H689" s="142"/>
      <c r="I689" s="142"/>
      <c r="J689" s="142"/>
    </row>
    <row r="690" spans="1:10" x14ac:dyDescent="0.25">
      <c r="A690" s="142"/>
      <c r="B690" s="142"/>
      <c r="C690" s="142"/>
      <c r="D690" s="142"/>
      <c r="E690" s="142"/>
      <c r="F690" s="142"/>
      <c r="G690" s="142"/>
      <c r="H690" s="142"/>
      <c r="I690" s="142"/>
      <c r="J690" s="142"/>
    </row>
    <row r="691" spans="1:10" x14ac:dyDescent="0.25">
      <c r="A691" s="142"/>
      <c r="B691" s="142"/>
      <c r="C691" s="142"/>
      <c r="D691" s="142"/>
      <c r="E691" s="142"/>
      <c r="F691" s="142"/>
      <c r="G691" s="142"/>
      <c r="H691" s="142"/>
      <c r="I691" s="142"/>
      <c r="J691" s="142"/>
    </row>
    <row r="692" spans="1:10" x14ac:dyDescent="0.25">
      <c r="A692" s="142"/>
      <c r="B692" s="142"/>
      <c r="C692" s="142"/>
      <c r="D692" s="142"/>
      <c r="E692" s="142"/>
      <c r="F692" s="142"/>
      <c r="G692" s="142"/>
      <c r="H692" s="142"/>
      <c r="I692" s="142"/>
      <c r="J692" s="142"/>
    </row>
    <row r="693" spans="1:10" x14ac:dyDescent="0.25">
      <c r="A693" s="142"/>
      <c r="B693" s="142"/>
      <c r="C693" s="142"/>
      <c r="D693" s="142"/>
      <c r="E693" s="142"/>
      <c r="F693" s="142"/>
      <c r="G693" s="142"/>
      <c r="H693" s="142"/>
      <c r="I693" s="142"/>
      <c r="J693" s="142"/>
    </row>
    <row r="694" spans="1:10" x14ac:dyDescent="0.25">
      <c r="A694" s="142"/>
      <c r="B694" s="142"/>
      <c r="C694" s="142"/>
      <c r="D694" s="142"/>
      <c r="E694" s="142"/>
      <c r="F694" s="142"/>
      <c r="G694" s="142"/>
      <c r="H694" s="142"/>
      <c r="I694" s="142"/>
      <c r="J694" s="142"/>
    </row>
    <row r="695" spans="1:10" x14ac:dyDescent="0.25">
      <c r="A695" s="142"/>
      <c r="B695" s="142"/>
      <c r="C695" s="142"/>
      <c r="D695" s="142"/>
      <c r="E695" s="142"/>
      <c r="F695" s="142"/>
      <c r="G695" s="142"/>
      <c r="H695" s="142"/>
      <c r="I695" s="142"/>
      <c r="J695" s="142"/>
    </row>
    <row r="696" spans="1:10" x14ac:dyDescent="0.25">
      <c r="A696" s="142"/>
      <c r="B696" s="142"/>
      <c r="C696" s="142"/>
      <c r="D696" s="142"/>
      <c r="E696" s="142"/>
      <c r="F696" s="142"/>
      <c r="G696" s="142"/>
      <c r="H696" s="142"/>
      <c r="I696" s="142"/>
      <c r="J696" s="142"/>
    </row>
    <row r="697" spans="1:10" x14ac:dyDescent="0.25">
      <c r="A697" s="142"/>
      <c r="B697" s="142"/>
      <c r="C697" s="142"/>
      <c r="D697" s="142"/>
      <c r="E697" s="142"/>
      <c r="F697" s="142"/>
      <c r="G697" s="142"/>
      <c r="H697" s="142"/>
      <c r="I697" s="142"/>
      <c r="J697" s="142"/>
    </row>
    <row r="698" spans="1:10" x14ac:dyDescent="0.25">
      <c r="A698" s="142"/>
      <c r="B698" s="142"/>
      <c r="C698" s="142"/>
      <c r="D698" s="142"/>
      <c r="E698" s="142"/>
      <c r="F698" s="142"/>
      <c r="G698" s="142"/>
      <c r="H698" s="142"/>
      <c r="I698" s="142"/>
      <c r="J698" s="142"/>
    </row>
    <row r="699" spans="1:10" x14ac:dyDescent="0.25">
      <c r="A699" s="142"/>
      <c r="B699" s="142"/>
      <c r="C699" s="142"/>
      <c r="D699" s="142"/>
      <c r="E699" s="142"/>
      <c r="F699" s="142"/>
      <c r="G699" s="142"/>
      <c r="H699" s="142"/>
      <c r="I699" s="142"/>
      <c r="J699" s="142"/>
    </row>
    <row r="700" spans="1:10" x14ac:dyDescent="0.25">
      <c r="A700" s="142"/>
      <c r="B700" s="142"/>
      <c r="C700" s="142"/>
      <c r="D700" s="142"/>
      <c r="E700" s="142"/>
      <c r="F700" s="142"/>
      <c r="G700" s="142"/>
      <c r="H700" s="142"/>
      <c r="I700" s="142"/>
      <c r="J700" s="142"/>
    </row>
    <row r="701" spans="1:10" x14ac:dyDescent="0.25">
      <c r="A701" s="142"/>
      <c r="B701" s="142"/>
      <c r="C701" s="142"/>
      <c r="D701" s="142"/>
      <c r="E701" s="142"/>
      <c r="F701" s="142"/>
      <c r="G701" s="142"/>
      <c r="H701" s="142"/>
      <c r="I701" s="142"/>
      <c r="J701" s="142"/>
    </row>
    <row r="702" spans="1:10" x14ac:dyDescent="0.25">
      <c r="A702" s="142"/>
      <c r="B702" s="142"/>
      <c r="C702" s="142"/>
      <c r="D702" s="142"/>
      <c r="E702" s="142"/>
      <c r="F702" s="142"/>
      <c r="G702" s="142"/>
      <c r="H702" s="142"/>
      <c r="I702" s="142"/>
      <c r="J702" s="142"/>
    </row>
    <row r="703" spans="1:10" x14ac:dyDescent="0.25">
      <c r="A703" s="142"/>
      <c r="B703" s="142"/>
      <c r="C703" s="142"/>
      <c r="D703" s="142"/>
      <c r="E703" s="142"/>
      <c r="F703" s="142"/>
      <c r="G703" s="142"/>
      <c r="H703" s="142"/>
      <c r="I703" s="142"/>
      <c r="J703" s="142"/>
    </row>
    <row r="704" spans="1:10" x14ac:dyDescent="0.25">
      <c r="A704" s="142"/>
      <c r="B704" s="142"/>
      <c r="C704" s="142"/>
      <c r="D704" s="142"/>
      <c r="E704" s="142"/>
      <c r="F704" s="142"/>
      <c r="G704" s="142"/>
      <c r="H704" s="142"/>
      <c r="I704" s="142"/>
      <c r="J704" s="142"/>
    </row>
    <row r="705" spans="1:10" x14ac:dyDescent="0.25">
      <c r="A705" s="142"/>
      <c r="B705" s="142"/>
      <c r="C705" s="142"/>
      <c r="D705" s="142"/>
      <c r="E705" s="142"/>
      <c r="F705" s="142"/>
      <c r="G705" s="142"/>
      <c r="H705" s="142"/>
      <c r="I705" s="142"/>
      <c r="J705" s="142"/>
    </row>
    <row r="706" spans="1:10" x14ac:dyDescent="0.25">
      <c r="A706" s="142"/>
      <c r="B706" s="142"/>
      <c r="C706" s="142"/>
      <c r="D706" s="142"/>
      <c r="E706" s="142"/>
      <c r="F706" s="142"/>
      <c r="G706" s="142"/>
      <c r="H706" s="142"/>
      <c r="I706" s="142"/>
      <c r="J706" s="142"/>
    </row>
    <row r="707" spans="1:10" x14ac:dyDescent="0.25">
      <c r="A707" s="142"/>
      <c r="B707" s="142"/>
      <c r="C707" s="142"/>
      <c r="D707" s="142"/>
      <c r="E707" s="142"/>
      <c r="F707" s="142"/>
      <c r="G707" s="142"/>
      <c r="H707" s="142"/>
      <c r="I707" s="142"/>
      <c r="J707" s="142"/>
    </row>
    <row r="708" spans="1:10" x14ac:dyDescent="0.25">
      <c r="A708" s="142"/>
      <c r="B708" s="142"/>
      <c r="C708" s="142"/>
      <c r="D708" s="142"/>
      <c r="E708" s="142"/>
      <c r="F708" s="142"/>
      <c r="G708" s="142"/>
      <c r="H708" s="142"/>
      <c r="I708" s="142"/>
      <c r="J708" s="142"/>
    </row>
    <row r="709" spans="1:10" x14ac:dyDescent="0.25">
      <c r="A709" s="142"/>
      <c r="B709" s="142"/>
      <c r="C709" s="142"/>
      <c r="D709" s="142"/>
      <c r="E709" s="142"/>
      <c r="F709" s="142"/>
      <c r="G709" s="142"/>
      <c r="H709" s="142"/>
      <c r="I709" s="142"/>
      <c r="J709" s="142"/>
    </row>
    <row r="710" spans="1:10" x14ac:dyDescent="0.25">
      <c r="A710" s="142"/>
      <c r="B710" s="142"/>
      <c r="C710" s="142"/>
      <c r="D710" s="142"/>
      <c r="E710" s="142"/>
      <c r="F710" s="142"/>
      <c r="G710" s="142"/>
      <c r="H710" s="142"/>
      <c r="I710" s="142"/>
      <c r="J710" s="142"/>
    </row>
    <row r="711" spans="1:10" x14ac:dyDescent="0.25">
      <c r="A711" s="142"/>
      <c r="B711" s="142"/>
      <c r="C711" s="142"/>
      <c r="D711" s="142"/>
      <c r="E711" s="142"/>
      <c r="F711" s="142"/>
      <c r="G711" s="142"/>
      <c r="H711" s="142"/>
      <c r="I711" s="142"/>
      <c r="J711" s="142"/>
    </row>
    <row r="712" spans="1:10" x14ac:dyDescent="0.25">
      <c r="A712" s="142"/>
      <c r="B712" s="142"/>
      <c r="C712" s="142"/>
      <c r="D712" s="142"/>
      <c r="E712" s="142"/>
      <c r="F712" s="142"/>
      <c r="G712" s="142"/>
      <c r="H712" s="142"/>
      <c r="I712" s="142"/>
      <c r="J712" s="142"/>
    </row>
    <row r="713" spans="1:10" x14ac:dyDescent="0.25">
      <c r="A713" s="142"/>
      <c r="B713" s="142"/>
      <c r="C713" s="142"/>
      <c r="D713" s="142"/>
      <c r="E713" s="142"/>
      <c r="F713" s="142"/>
      <c r="G713" s="142"/>
      <c r="H713" s="142"/>
      <c r="I713" s="142"/>
      <c r="J713" s="142"/>
    </row>
    <row r="714" spans="1:10" x14ac:dyDescent="0.25">
      <c r="A714" s="142"/>
      <c r="B714" s="142"/>
      <c r="C714" s="142"/>
      <c r="D714" s="142"/>
      <c r="E714" s="142"/>
      <c r="F714" s="142"/>
      <c r="G714" s="142"/>
      <c r="H714" s="142"/>
      <c r="I714" s="142"/>
      <c r="J714" s="142"/>
    </row>
    <row r="715" spans="1:10" x14ac:dyDescent="0.25">
      <c r="A715" s="142"/>
      <c r="B715" s="142"/>
      <c r="C715" s="142"/>
      <c r="D715" s="142"/>
      <c r="E715" s="142"/>
      <c r="F715" s="142"/>
      <c r="G715" s="142"/>
      <c r="H715" s="142"/>
      <c r="I715" s="142"/>
      <c r="J715" s="142"/>
    </row>
    <row r="716" spans="1:10" x14ac:dyDescent="0.25">
      <c r="A716" s="142"/>
      <c r="B716" s="142"/>
      <c r="C716" s="142"/>
      <c r="D716" s="142"/>
      <c r="E716" s="142"/>
      <c r="F716" s="142"/>
      <c r="G716" s="142"/>
      <c r="H716" s="142"/>
      <c r="I716" s="142"/>
      <c r="J716" s="142"/>
    </row>
    <row r="717" spans="1:10" x14ac:dyDescent="0.25">
      <c r="A717" s="142"/>
      <c r="B717" s="142"/>
      <c r="C717" s="142"/>
      <c r="D717" s="142"/>
      <c r="E717" s="142"/>
      <c r="F717" s="142"/>
      <c r="G717" s="142"/>
      <c r="H717" s="142"/>
      <c r="I717" s="142"/>
      <c r="J717" s="142"/>
    </row>
    <row r="718" spans="1:10" x14ac:dyDescent="0.25">
      <c r="A718" s="142"/>
      <c r="B718" s="142"/>
      <c r="C718" s="142"/>
      <c r="D718" s="142"/>
      <c r="E718" s="142"/>
      <c r="F718" s="142"/>
      <c r="G718" s="142"/>
      <c r="H718" s="142"/>
      <c r="I718" s="142"/>
      <c r="J718" s="142"/>
    </row>
    <row r="719" spans="1:10" x14ac:dyDescent="0.25">
      <c r="A719" s="142"/>
      <c r="B719" s="142"/>
      <c r="C719" s="142"/>
      <c r="D719" s="142"/>
      <c r="E719" s="142"/>
      <c r="F719" s="142"/>
      <c r="G719" s="142"/>
      <c r="H719" s="142"/>
      <c r="I719" s="142"/>
      <c r="J719" s="142"/>
    </row>
    <row r="720" spans="1:10" x14ac:dyDescent="0.25">
      <c r="A720" s="142"/>
      <c r="B720" s="142"/>
      <c r="C720" s="142"/>
      <c r="D720" s="142"/>
      <c r="E720" s="142"/>
      <c r="F720" s="142"/>
      <c r="G720" s="142"/>
      <c r="H720" s="142"/>
      <c r="I720" s="142"/>
      <c r="J720" s="142"/>
    </row>
    <row r="721" spans="1:10" x14ac:dyDescent="0.25">
      <c r="A721" s="142"/>
      <c r="B721" s="142"/>
      <c r="C721" s="142"/>
      <c r="D721" s="142"/>
      <c r="E721" s="142"/>
      <c r="F721" s="142"/>
      <c r="G721" s="142"/>
      <c r="H721" s="142"/>
      <c r="I721" s="142"/>
      <c r="J721" s="142"/>
    </row>
    <row r="722" spans="1:10" x14ac:dyDescent="0.25">
      <c r="A722" s="142"/>
      <c r="B722" s="142"/>
      <c r="C722" s="142"/>
      <c r="D722" s="142"/>
      <c r="E722" s="142"/>
      <c r="F722" s="142"/>
      <c r="G722" s="142"/>
      <c r="H722" s="142"/>
      <c r="I722" s="142"/>
      <c r="J722" s="142"/>
    </row>
    <row r="723" spans="1:10" x14ac:dyDescent="0.25">
      <c r="A723" s="142"/>
      <c r="B723" s="142"/>
      <c r="C723" s="142"/>
      <c r="D723" s="142"/>
      <c r="E723" s="142"/>
      <c r="F723" s="142"/>
      <c r="G723" s="142"/>
      <c r="H723" s="142"/>
      <c r="I723" s="142"/>
      <c r="J723" s="142"/>
    </row>
    <row r="724" spans="1:10" x14ac:dyDescent="0.25">
      <c r="A724" s="142"/>
      <c r="B724" s="142"/>
      <c r="C724" s="142"/>
      <c r="D724" s="142"/>
      <c r="E724" s="142"/>
      <c r="F724" s="142"/>
      <c r="G724" s="142"/>
      <c r="H724" s="142"/>
      <c r="I724" s="142"/>
      <c r="J724" s="142"/>
    </row>
    <row r="725" spans="1:10" x14ac:dyDescent="0.25">
      <c r="A725" s="142"/>
      <c r="B725" s="142"/>
      <c r="C725" s="142"/>
      <c r="D725" s="142"/>
      <c r="E725" s="142"/>
      <c r="F725" s="142"/>
      <c r="G725" s="142"/>
      <c r="H725" s="142"/>
      <c r="I725" s="142"/>
      <c r="J725" s="142"/>
    </row>
    <row r="726" spans="1:10" x14ac:dyDescent="0.25">
      <c r="A726" s="142"/>
      <c r="B726" s="142"/>
      <c r="C726" s="142"/>
      <c r="D726" s="142"/>
      <c r="E726" s="142"/>
      <c r="F726" s="142"/>
      <c r="G726" s="142"/>
      <c r="H726" s="142"/>
      <c r="I726" s="142"/>
      <c r="J726" s="142"/>
    </row>
    <row r="727" spans="1:10" x14ac:dyDescent="0.25">
      <c r="A727" s="142"/>
      <c r="B727" s="142"/>
      <c r="C727" s="142"/>
      <c r="D727" s="142"/>
      <c r="E727" s="142"/>
      <c r="F727" s="142"/>
      <c r="G727" s="142"/>
      <c r="H727" s="142"/>
      <c r="I727" s="142"/>
      <c r="J727" s="142"/>
    </row>
    <row r="728" spans="1:10" x14ac:dyDescent="0.25">
      <c r="A728" s="142"/>
      <c r="B728" s="142"/>
      <c r="C728" s="142"/>
      <c r="D728" s="142"/>
      <c r="E728" s="142"/>
      <c r="F728" s="142"/>
      <c r="G728" s="142"/>
      <c r="H728" s="142"/>
      <c r="I728" s="142"/>
      <c r="J728" s="142"/>
    </row>
    <row r="729" spans="1:10" x14ac:dyDescent="0.25">
      <c r="A729" s="142"/>
      <c r="B729" s="142"/>
      <c r="C729" s="142"/>
      <c r="D729" s="142"/>
      <c r="E729" s="142"/>
      <c r="F729" s="142"/>
      <c r="G729" s="142"/>
      <c r="H729" s="142"/>
      <c r="I729" s="142"/>
      <c r="J729" s="142"/>
    </row>
    <row r="730" spans="1:10" x14ac:dyDescent="0.25">
      <c r="A730" s="142"/>
      <c r="B730" s="142"/>
      <c r="C730" s="142"/>
      <c r="D730" s="142"/>
      <c r="E730" s="142"/>
      <c r="F730" s="142"/>
      <c r="G730" s="142"/>
      <c r="H730" s="142"/>
      <c r="I730" s="142"/>
      <c r="J730" s="142"/>
    </row>
    <row r="731" spans="1:10" x14ac:dyDescent="0.25">
      <c r="A731" s="142"/>
      <c r="B731" s="142"/>
      <c r="C731" s="142"/>
      <c r="D731" s="142"/>
      <c r="E731" s="142"/>
      <c r="F731" s="142"/>
      <c r="G731" s="142"/>
      <c r="H731" s="142"/>
      <c r="I731" s="142"/>
      <c r="J731" s="142"/>
    </row>
    <row r="732" spans="1:10" x14ac:dyDescent="0.25">
      <c r="A732" s="142"/>
      <c r="B732" s="142"/>
      <c r="C732" s="142"/>
      <c r="D732" s="142"/>
      <c r="E732" s="142"/>
      <c r="F732" s="142"/>
      <c r="G732" s="142"/>
      <c r="H732" s="142"/>
      <c r="I732" s="142"/>
      <c r="J732" s="142"/>
    </row>
    <row r="733" spans="1:10" x14ac:dyDescent="0.25">
      <c r="A733" s="142"/>
      <c r="B733" s="142"/>
      <c r="C733" s="142"/>
      <c r="D733" s="142"/>
      <c r="E733" s="142"/>
      <c r="F733" s="142"/>
      <c r="G733" s="142"/>
      <c r="H733" s="142"/>
      <c r="I733" s="142"/>
      <c r="J733" s="142"/>
    </row>
    <row r="734" spans="1:10" x14ac:dyDescent="0.25">
      <c r="A734" s="142"/>
      <c r="B734" s="142"/>
      <c r="C734" s="142"/>
      <c r="D734" s="142"/>
      <c r="E734" s="142"/>
      <c r="F734" s="142"/>
      <c r="G734" s="142"/>
      <c r="H734" s="142"/>
      <c r="I734" s="142"/>
      <c r="J734" s="142"/>
    </row>
    <row r="735" spans="1:10" x14ac:dyDescent="0.25">
      <c r="A735" s="142"/>
      <c r="B735" s="142"/>
      <c r="C735" s="142"/>
      <c r="D735" s="142"/>
      <c r="E735" s="142"/>
      <c r="F735" s="142"/>
      <c r="G735" s="142"/>
      <c r="H735" s="142"/>
      <c r="I735" s="142"/>
      <c r="J735" s="142"/>
    </row>
    <row r="736" spans="1:10" x14ac:dyDescent="0.25">
      <c r="A736" s="142"/>
      <c r="B736" s="142"/>
      <c r="C736" s="142"/>
      <c r="D736" s="142"/>
      <c r="E736" s="142"/>
      <c r="F736" s="142"/>
      <c r="G736" s="142"/>
      <c r="H736" s="142"/>
      <c r="I736" s="142"/>
      <c r="J736" s="142"/>
    </row>
    <row r="737" spans="1:10" x14ac:dyDescent="0.25">
      <c r="A737" s="142"/>
      <c r="B737" s="142"/>
      <c r="C737" s="142"/>
      <c r="D737" s="142"/>
      <c r="E737" s="142"/>
      <c r="F737" s="142"/>
      <c r="G737" s="142"/>
      <c r="H737" s="142"/>
      <c r="I737" s="142"/>
      <c r="J737" s="142"/>
    </row>
    <row r="738" spans="1:10" x14ac:dyDescent="0.25">
      <c r="A738" s="142"/>
      <c r="B738" s="142"/>
      <c r="C738" s="142"/>
      <c r="D738" s="142"/>
      <c r="E738" s="142"/>
      <c r="F738" s="142"/>
      <c r="G738" s="142"/>
      <c r="H738" s="142"/>
      <c r="I738" s="142"/>
      <c r="J738" s="142"/>
    </row>
    <row r="739" spans="1:10" x14ac:dyDescent="0.25">
      <c r="A739" s="142"/>
      <c r="B739" s="142"/>
      <c r="C739" s="142"/>
      <c r="D739" s="142"/>
      <c r="E739" s="142"/>
      <c r="F739" s="142"/>
      <c r="G739" s="142"/>
      <c r="H739" s="142"/>
      <c r="I739" s="142"/>
      <c r="J739" s="142"/>
    </row>
    <row r="740" spans="1:10" x14ac:dyDescent="0.25">
      <c r="A740" s="142"/>
      <c r="B740" s="142"/>
      <c r="C740" s="142"/>
      <c r="D740" s="142"/>
      <c r="E740" s="142"/>
      <c r="F740" s="142"/>
      <c r="G740" s="142"/>
      <c r="H740" s="142"/>
      <c r="I740" s="142"/>
      <c r="J740" s="142"/>
    </row>
    <row r="741" spans="1:10" x14ac:dyDescent="0.25">
      <c r="A741" s="142"/>
      <c r="B741" s="142"/>
      <c r="C741" s="142"/>
      <c r="D741" s="142"/>
      <c r="E741" s="142"/>
      <c r="F741" s="142"/>
      <c r="G741" s="142"/>
      <c r="H741" s="142"/>
      <c r="I741" s="142"/>
      <c r="J741" s="142"/>
    </row>
    <row r="742" spans="1:10" x14ac:dyDescent="0.25">
      <c r="A742" s="142"/>
      <c r="B742" s="142"/>
      <c r="C742" s="142"/>
      <c r="D742" s="142"/>
      <c r="E742" s="142"/>
      <c r="F742" s="142"/>
      <c r="G742" s="142"/>
      <c r="H742" s="142"/>
      <c r="I742" s="142"/>
      <c r="J742" s="142"/>
    </row>
    <row r="743" spans="1:10" x14ac:dyDescent="0.25">
      <c r="A743" s="142"/>
      <c r="B743" s="142"/>
      <c r="C743" s="142"/>
      <c r="D743" s="142"/>
      <c r="E743" s="142"/>
      <c r="F743" s="142"/>
      <c r="G743" s="142"/>
      <c r="H743" s="142"/>
      <c r="I743" s="142"/>
      <c r="J743" s="142"/>
    </row>
    <row r="744" spans="1:10" x14ac:dyDescent="0.25">
      <c r="A744" s="142"/>
      <c r="B744" s="142"/>
      <c r="C744" s="142"/>
      <c r="D744" s="142"/>
      <c r="E744" s="142"/>
      <c r="F744" s="142"/>
      <c r="G744" s="142"/>
      <c r="H744" s="142"/>
      <c r="I744" s="142"/>
      <c r="J744" s="142"/>
    </row>
    <row r="745" spans="1:10" x14ac:dyDescent="0.25">
      <c r="A745" s="142"/>
      <c r="B745" s="142"/>
      <c r="C745" s="142"/>
      <c r="D745" s="142"/>
      <c r="E745" s="142"/>
      <c r="F745" s="142"/>
      <c r="G745" s="142"/>
      <c r="H745" s="142"/>
      <c r="I745" s="142"/>
      <c r="J745" s="142"/>
    </row>
    <row r="746" spans="1:10" x14ac:dyDescent="0.25">
      <c r="A746" s="142"/>
      <c r="B746" s="142"/>
      <c r="C746" s="142"/>
      <c r="D746" s="142"/>
      <c r="E746" s="142"/>
      <c r="F746" s="142"/>
      <c r="G746" s="142"/>
      <c r="H746" s="142"/>
      <c r="I746" s="142"/>
      <c r="J746" s="142"/>
    </row>
    <row r="747" spans="1:10" x14ac:dyDescent="0.25">
      <c r="A747" s="142"/>
      <c r="B747" s="142"/>
      <c r="C747" s="142"/>
      <c r="D747" s="142"/>
      <c r="E747" s="142"/>
      <c r="F747" s="142"/>
      <c r="G747" s="142"/>
      <c r="H747" s="142"/>
      <c r="I747" s="142"/>
      <c r="J747" s="142"/>
    </row>
    <row r="748" spans="1:10" x14ac:dyDescent="0.25">
      <c r="A748" s="142"/>
      <c r="B748" s="142"/>
      <c r="C748" s="142"/>
      <c r="D748" s="142"/>
      <c r="E748" s="142"/>
      <c r="F748" s="142"/>
      <c r="G748" s="142"/>
      <c r="H748" s="142"/>
      <c r="I748" s="142"/>
      <c r="J748" s="142"/>
    </row>
    <row r="749" spans="1:10" x14ac:dyDescent="0.25">
      <c r="A749" s="142"/>
      <c r="B749" s="142"/>
      <c r="C749" s="142"/>
      <c r="D749" s="142"/>
      <c r="E749" s="142"/>
      <c r="F749" s="142"/>
      <c r="G749" s="142"/>
      <c r="H749" s="142"/>
      <c r="I749" s="142"/>
      <c r="J749" s="142"/>
    </row>
    <row r="750" spans="1:10" x14ac:dyDescent="0.25">
      <c r="A750" s="142"/>
      <c r="B750" s="142"/>
      <c r="C750" s="142"/>
      <c r="D750" s="142"/>
      <c r="E750" s="142"/>
      <c r="F750" s="142"/>
      <c r="G750" s="142"/>
      <c r="H750" s="142"/>
      <c r="I750" s="142"/>
      <c r="J750" s="142"/>
    </row>
    <row r="751" spans="1:10" x14ac:dyDescent="0.25">
      <c r="A751" s="142"/>
      <c r="B751" s="142"/>
      <c r="C751" s="142"/>
      <c r="D751" s="142"/>
      <c r="E751" s="142"/>
      <c r="F751" s="142"/>
      <c r="G751" s="142"/>
      <c r="H751" s="142"/>
      <c r="I751" s="142"/>
      <c r="J751" s="142"/>
    </row>
    <row r="752" spans="1:10" x14ac:dyDescent="0.25">
      <c r="A752" s="142"/>
      <c r="B752" s="142"/>
      <c r="C752" s="142"/>
      <c r="D752" s="142"/>
      <c r="E752" s="142"/>
      <c r="F752" s="142"/>
      <c r="G752" s="142"/>
      <c r="H752" s="142"/>
      <c r="I752" s="142"/>
      <c r="J752" s="142"/>
    </row>
    <row r="753" spans="1:10" x14ac:dyDescent="0.25">
      <c r="A753" s="142"/>
      <c r="B753" s="142"/>
      <c r="C753" s="142"/>
      <c r="D753" s="142"/>
      <c r="E753" s="142"/>
      <c r="F753" s="142"/>
      <c r="G753" s="142"/>
      <c r="H753" s="142"/>
      <c r="I753" s="142"/>
      <c r="J753" s="142"/>
    </row>
    <row r="754" spans="1:10" x14ac:dyDescent="0.25">
      <c r="A754" s="142"/>
      <c r="B754" s="142"/>
      <c r="C754" s="142"/>
      <c r="D754" s="142"/>
      <c r="E754" s="142"/>
      <c r="F754" s="142"/>
      <c r="G754" s="142"/>
      <c r="H754" s="142"/>
      <c r="I754" s="142"/>
      <c r="J754" s="142"/>
    </row>
    <row r="755" spans="1:10" x14ac:dyDescent="0.25">
      <c r="A755" s="142"/>
      <c r="B755" s="142"/>
      <c r="C755" s="142"/>
      <c r="D755" s="142"/>
      <c r="E755" s="142"/>
      <c r="F755" s="142"/>
      <c r="G755" s="142"/>
      <c r="H755" s="142"/>
      <c r="I755" s="142"/>
      <c r="J755" s="142"/>
    </row>
    <row r="756" spans="1:10" x14ac:dyDescent="0.25">
      <c r="A756" s="142"/>
      <c r="B756" s="142"/>
      <c r="C756" s="142"/>
      <c r="D756" s="142"/>
      <c r="E756" s="142"/>
      <c r="F756" s="142"/>
      <c r="G756" s="142"/>
      <c r="H756" s="142"/>
      <c r="I756" s="142"/>
      <c r="J756" s="142"/>
    </row>
    <row r="757" spans="1:10" x14ac:dyDescent="0.25">
      <c r="A757" s="142"/>
      <c r="B757" s="142"/>
      <c r="C757" s="142"/>
      <c r="D757" s="142"/>
      <c r="E757" s="142"/>
      <c r="F757" s="142"/>
      <c r="G757" s="142"/>
      <c r="H757" s="142"/>
      <c r="I757" s="142"/>
      <c r="J757" s="142"/>
    </row>
    <row r="758" spans="1:10" x14ac:dyDescent="0.25">
      <c r="A758" s="142"/>
      <c r="B758" s="142"/>
      <c r="C758" s="142"/>
      <c r="D758" s="142"/>
      <c r="E758" s="142"/>
      <c r="F758" s="142"/>
      <c r="G758" s="142"/>
      <c r="H758" s="142"/>
      <c r="I758" s="142"/>
      <c r="J758" s="142"/>
    </row>
    <row r="759" spans="1:10" x14ac:dyDescent="0.25">
      <c r="A759" s="142"/>
      <c r="B759" s="142"/>
      <c r="C759" s="142"/>
      <c r="D759" s="142"/>
      <c r="E759" s="142"/>
      <c r="F759" s="142"/>
      <c r="G759" s="142"/>
      <c r="H759" s="142"/>
      <c r="I759" s="142"/>
      <c r="J759" s="142"/>
    </row>
    <row r="760" spans="1:10" x14ac:dyDescent="0.25">
      <c r="A760" s="142"/>
      <c r="B760" s="142"/>
      <c r="C760" s="142"/>
      <c r="D760" s="142"/>
      <c r="E760" s="142"/>
      <c r="F760" s="142"/>
      <c r="G760" s="142"/>
      <c r="H760" s="142"/>
      <c r="I760" s="142"/>
      <c r="J760" s="142"/>
    </row>
    <row r="761" spans="1:10" x14ac:dyDescent="0.25">
      <c r="A761" s="142"/>
      <c r="B761" s="142"/>
      <c r="C761" s="142"/>
      <c r="D761" s="142"/>
      <c r="E761" s="142"/>
      <c r="F761" s="142"/>
      <c r="G761" s="142"/>
      <c r="H761" s="142"/>
      <c r="I761" s="142"/>
      <c r="J761" s="142"/>
    </row>
    <row r="762" spans="1:10" x14ac:dyDescent="0.25">
      <c r="A762" s="142"/>
      <c r="B762" s="142"/>
      <c r="C762" s="142"/>
      <c r="D762" s="142"/>
      <c r="E762" s="142"/>
      <c r="F762" s="142"/>
      <c r="G762" s="142"/>
      <c r="H762" s="142"/>
      <c r="I762" s="142"/>
      <c r="J762" s="142"/>
    </row>
    <row r="763" spans="1:10" x14ac:dyDescent="0.25">
      <c r="A763" s="142"/>
      <c r="B763" s="142"/>
      <c r="C763" s="142"/>
      <c r="D763" s="142"/>
      <c r="E763" s="142"/>
      <c r="F763" s="142"/>
      <c r="G763" s="142"/>
      <c r="H763" s="142"/>
      <c r="I763" s="142"/>
      <c r="J763" s="142"/>
    </row>
    <row r="764" spans="1:10" x14ac:dyDescent="0.25">
      <c r="A764" s="142"/>
      <c r="B764" s="142"/>
      <c r="C764" s="142"/>
      <c r="D764" s="142"/>
      <c r="E764" s="142"/>
      <c r="F764" s="142"/>
      <c r="G764" s="142"/>
      <c r="H764" s="142"/>
      <c r="I764" s="142"/>
      <c r="J764" s="142"/>
    </row>
    <row r="765" spans="1:10" x14ac:dyDescent="0.25">
      <c r="A765" s="142"/>
      <c r="B765" s="142"/>
      <c r="C765" s="142"/>
      <c r="D765" s="142"/>
      <c r="E765" s="142"/>
      <c r="F765" s="142"/>
      <c r="G765" s="142"/>
      <c r="H765" s="142"/>
      <c r="I765" s="142"/>
      <c r="J765" s="142"/>
    </row>
    <row r="766" spans="1:10" x14ac:dyDescent="0.25">
      <c r="A766" s="142"/>
      <c r="B766" s="142"/>
      <c r="C766" s="142"/>
      <c r="D766" s="142"/>
      <c r="E766" s="142"/>
      <c r="F766" s="142"/>
      <c r="G766" s="142"/>
      <c r="H766" s="142"/>
      <c r="I766" s="142"/>
      <c r="J766" s="142"/>
    </row>
    <row r="767" spans="1:10" x14ac:dyDescent="0.25">
      <c r="A767" s="142"/>
      <c r="B767" s="142"/>
      <c r="C767" s="142"/>
      <c r="D767" s="142"/>
      <c r="E767" s="142"/>
      <c r="F767" s="142"/>
      <c r="G767" s="142"/>
      <c r="H767" s="142"/>
      <c r="I767" s="142"/>
      <c r="J767" s="142"/>
    </row>
    <row r="768" spans="1:10" x14ac:dyDescent="0.25">
      <c r="A768" s="142"/>
      <c r="B768" s="142"/>
      <c r="C768" s="142"/>
      <c r="D768" s="142"/>
      <c r="E768" s="142"/>
      <c r="F768" s="142"/>
      <c r="G768" s="142"/>
      <c r="H768" s="142"/>
      <c r="I768" s="142"/>
      <c r="J768" s="142"/>
    </row>
    <row r="769" spans="1:10" x14ac:dyDescent="0.25">
      <c r="A769" s="142"/>
      <c r="B769" s="142"/>
      <c r="C769" s="142"/>
      <c r="D769" s="142"/>
      <c r="E769" s="142"/>
      <c r="F769" s="142"/>
      <c r="G769" s="142"/>
      <c r="H769" s="142"/>
      <c r="I769" s="142"/>
      <c r="J769" s="142"/>
    </row>
    <row r="770" spans="1:10" x14ac:dyDescent="0.25">
      <c r="A770" s="142"/>
      <c r="B770" s="142"/>
      <c r="C770" s="142"/>
      <c r="D770" s="142"/>
      <c r="E770" s="142"/>
      <c r="F770" s="142"/>
      <c r="G770" s="142"/>
      <c r="H770" s="142"/>
      <c r="I770" s="142"/>
      <c r="J770" s="142"/>
    </row>
    <row r="771" spans="1:10" x14ac:dyDescent="0.25">
      <c r="A771" s="142"/>
      <c r="B771" s="142"/>
      <c r="C771" s="142"/>
      <c r="D771" s="142"/>
      <c r="E771" s="142"/>
      <c r="F771" s="142"/>
      <c r="G771" s="142"/>
      <c r="H771" s="142"/>
      <c r="I771" s="142"/>
      <c r="J771" s="142"/>
    </row>
    <row r="772" spans="1:10" x14ac:dyDescent="0.25">
      <c r="A772" s="142"/>
      <c r="B772" s="142"/>
      <c r="C772" s="142"/>
      <c r="D772" s="142"/>
      <c r="E772" s="142"/>
      <c r="F772" s="142"/>
      <c r="G772" s="142"/>
      <c r="H772" s="142"/>
      <c r="I772" s="142"/>
      <c r="J772" s="142"/>
    </row>
    <row r="773" spans="1:10" x14ac:dyDescent="0.25">
      <c r="A773" s="142"/>
      <c r="B773" s="142"/>
      <c r="C773" s="142"/>
      <c r="D773" s="142"/>
      <c r="E773" s="142"/>
      <c r="F773" s="142"/>
      <c r="G773" s="142"/>
      <c r="H773" s="142"/>
      <c r="I773" s="142"/>
      <c r="J773" s="142"/>
    </row>
    <row r="774" spans="1:10" x14ac:dyDescent="0.25">
      <c r="A774" s="142"/>
      <c r="B774" s="142"/>
      <c r="C774" s="142"/>
      <c r="D774" s="142"/>
      <c r="E774" s="142"/>
      <c r="F774" s="142"/>
      <c r="G774" s="142"/>
      <c r="H774" s="142"/>
      <c r="I774" s="142"/>
      <c r="J774" s="142"/>
    </row>
    <row r="775" spans="1:10" x14ac:dyDescent="0.25">
      <c r="A775" s="142"/>
      <c r="B775" s="142"/>
      <c r="C775" s="142"/>
      <c r="D775" s="142"/>
      <c r="E775" s="142"/>
      <c r="F775" s="142"/>
      <c r="G775" s="142"/>
      <c r="H775" s="142"/>
      <c r="I775" s="142"/>
      <c r="J775" s="142"/>
    </row>
    <row r="776" spans="1:10" x14ac:dyDescent="0.25">
      <c r="A776" s="142"/>
      <c r="B776" s="142"/>
      <c r="C776" s="142"/>
      <c r="D776" s="142"/>
      <c r="E776" s="142"/>
      <c r="F776" s="142"/>
      <c r="G776" s="142"/>
      <c r="H776" s="142"/>
      <c r="I776" s="142"/>
      <c r="J776" s="142"/>
    </row>
    <row r="777" spans="1:10" x14ac:dyDescent="0.25">
      <c r="A777" s="142"/>
      <c r="B777" s="142"/>
      <c r="C777" s="142"/>
      <c r="D777" s="142"/>
      <c r="E777" s="142"/>
      <c r="F777" s="142"/>
      <c r="G777" s="142"/>
      <c r="H777" s="142"/>
      <c r="I777" s="142"/>
      <c r="J777" s="142"/>
    </row>
    <row r="778" spans="1:10" x14ac:dyDescent="0.25">
      <c r="A778" s="142"/>
      <c r="B778" s="142"/>
      <c r="C778" s="142"/>
      <c r="D778" s="142"/>
      <c r="E778" s="142"/>
      <c r="F778" s="142"/>
      <c r="G778" s="142"/>
      <c r="H778" s="142"/>
      <c r="I778" s="142"/>
      <c r="J778" s="142"/>
    </row>
    <row r="779" spans="1:10" x14ac:dyDescent="0.25">
      <c r="A779" s="142"/>
      <c r="B779" s="142"/>
      <c r="C779" s="142"/>
      <c r="D779" s="142"/>
      <c r="E779" s="142"/>
      <c r="F779" s="142"/>
      <c r="G779" s="142"/>
      <c r="H779" s="142"/>
      <c r="I779" s="142"/>
      <c r="J779" s="142"/>
    </row>
    <row r="780" spans="1:10" x14ac:dyDescent="0.25">
      <c r="A780" s="142"/>
      <c r="B780" s="142"/>
      <c r="C780" s="142"/>
      <c r="D780" s="142"/>
      <c r="E780" s="142"/>
      <c r="F780" s="142"/>
      <c r="G780" s="142"/>
      <c r="H780" s="142"/>
      <c r="I780" s="142"/>
      <c r="J780" s="142"/>
    </row>
    <row r="781" spans="1:10" x14ac:dyDescent="0.25">
      <c r="A781" s="142"/>
      <c r="B781" s="142"/>
      <c r="C781" s="142"/>
      <c r="D781" s="142"/>
      <c r="E781" s="142"/>
      <c r="F781" s="142"/>
      <c r="G781" s="142"/>
      <c r="H781" s="142"/>
      <c r="I781" s="142"/>
      <c r="J781" s="142"/>
    </row>
    <row r="782" spans="1:10" x14ac:dyDescent="0.25">
      <c r="A782" s="142"/>
      <c r="B782" s="142"/>
      <c r="C782" s="142"/>
      <c r="D782" s="142"/>
      <c r="E782" s="142"/>
      <c r="F782" s="142"/>
      <c r="G782" s="142"/>
      <c r="H782" s="142"/>
      <c r="I782" s="142"/>
      <c r="J782" s="142"/>
    </row>
    <row r="783" spans="1:10" x14ac:dyDescent="0.25">
      <c r="A783" s="142"/>
      <c r="B783" s="142"/>
      <c r="C783" s="142"/>
      <c r="D783" s="142"/>
      <c r="E783" s="142"/>
      <c r="F783" s="142"/>
      <c r="G783" s="142"/>
      <c r="H783" s="142"/>
      <c r="I783" s="142"/>
      <c r="J783" s="142"/>
    </row>
    <row r="784" spans="1:10" x14ac:dyDescent="0.25">
      <c r="A784" s="142"/>
      <c r="B784" s="142"/>
      <c r="C784" s="142"/>
      <c r="D784" s="142"/>
      <c r="E784" s="142"/>
      <c r="F784" s="142"/>
      <c r="G784" s="142"/>
      <c r="H784" s="142"/>
      <c r="I784" s="142"/>
      <c r="J784" s="142"/>
    </row>
    <row r="785" spans="1:10" x14ac:dyDescent="0.25">
      <c r="A785" s="142"/>
      <c r="B785" s="142"/>
      <c r="C785" s="142"/>
      <c r="D785" s="142"/>
      <c r="E785" s="142"/>
      <c r="F785" s="142"/>
      <c r="G785" s="142"/>
      <c r="H785" s="142"/>
      <c r="I785" s="142"/>
      <c r="J785" s="142"/>
    </row>
    <row r="786" spans="1:10" x14ac:dyDescent="0.25">
      <c r="A786" s="142"/>
      <c r="B786" s="142"/>
      <c r="C786" s="142"/>
      <c r="D786" s="142"/>
      <c r="E786" s="142"/>
      <c r="F786" s="142"/>
      <c r="G786" s="142"/>
      <c r="H786" s="142"/>
      <c r="I786" s="142"/>
      <c r="J786" s="142"/>
    </row>
    <row r="787" spans="1:10" x14ac:dyDescent="0.25">
      <c r="A787" s="142"/>
      <c r="B787" s="142"/>
      <c r="C787" s="142"/>
      <c r="D787" s="142"/>
      <c r="E787" s="142"/>
      <c r="F787" s="142"/>
      <c r="G787" s="142"/>
      <c r="H787" s="142"/>
      <c r="I787" s="142"/>
      <c r="J787" s="142"/>
    </row>
    <row r="788" spans="1:10" x14ac:dyDescent="0.25">
      <c r="A788" s="142"/>
      <c r="B788" s="142"/>
      <c r="C788" s="142"/>
      <c r="D788" s="142"/>
      <c r="E788" s="142"/>
      <c r="F788" s="142"/>
      <c r="G788" s="142"/>
      <c r="H788" s="142"/>
      <c r="I788" s="142"/>
      <c r="J788" s="142"/>
    </row>
    <row r="789" spans="1:10" x14ac:dyDescent="0.25">
      <c r="A789" s="142"/>
      <c r="B789" s="142"/>
      <c r="C789" s="142"/>
      <c r="D789" s="142"/>
      <c r="E789" s="142"/>
      <c r="F789" s="142"/>
      <c r="G789" s="142"/>
      <c r="H789" s="142"/>
      <c r="I789" s="142"/>
      <c r="J789" s="142"/>
    </row>
    <row r="790" spans="1:10" x14ac:dyDescent="0.25">
      <c r="A790" s="142"/>
      <c r="B790" s="142"/>
      <c r="C790" s="142"/>
      <c r="D790" s="142"/>
      <c r="E790" s="142"/>
      <c r="F790" s="142"/>
      <c r="G790" s="142"/>
      <c r="H790" s="142"/>
      <c r="I790" s="142"/>
      <c r="J790" s="142"/>
    </row>
    <row r="791" spans="1:10" x14ac:dyDescent="0.25">
      <c r="A791" s="142"/>
      <c r="B791" s="142"/>
      <c r="C791" s="142"/>
      <c r="D791" s="142"/>
      <c r="E791" s="142"/>
      <c r="F791" s="142"/>
      <c r="G791" s="142"/>
      <c r="H791" s="142"/>
      <c r="I791" s="142"/>
      <c r="J791" s="142"/>
    </row>
    <row r="792" spans="1:10" x14ac:dyDescent="0.25">
      <c r="A792" s="142"/>
      <c r="B792" s="142"/>
      <c r="C792" s="142"/>
      <c r="D792" s="142"/>
      <c r="E792" s="142"/>
      <c r="F792" s="142"/>
      <c r="G792" s="142"/>
      <c r="H792" s="142"/>
      <c r="I792" s="142"/>
      <c r="J792" s="142"/>
    </row>
    <row r="793" spans="1:10" x14ac:dyDescent="0.25">
      <c r="A793" s="142"/>
      <c r="B793" s="142"/>
      <c r="C793" s="142"/>
      <c r="D793" s="142"/>
      <c r="E793" s="142"/>
      <c r="F793" s="142"/>
      <c r="G793" s="142"/>
      <c r="H793" s="142"/>
      <c r="I793" s="142"/>
      <c r="J793" s="142"/>
    </row>
    <row r="794" spans="1:10" x14ac:dyDescent="0.25">
      <c r="A794" s="142"/>
      <c r="B794" s="142"/>
      <c r="C794" s="142"/>
      <c r="D794" s="142"/>
      <c r="E794" s="142"/>
      <c r="F794" s="142"/>
      <c r="G794" s="142"/>
      <c r="H794" s="142"/>
      <c r="I794" s="142"/>
      <c r="J794" s="142"/>
    </row>
    <row r="795" spans="1:10" x14ac:dyDescent="0.25">
      <c r="A795" s="142"/>
      <c r="B795" s="142"/>
      <c r="C795" s="142"/>
      <c r="D795" s="142"/>
      <c r="E795" s="142"/>
      <c r="F795" s="142"/>
      <c r="G795" s="142"/>
      <c r="H795" s="142"/>
      <c r="I795" s="142"/>
      <c r="J795" s="142"/>
    </row>
    <row r="796" spans="1:10" x14ac:dyDescent="0.25">
      <c r="A796" s="142"/>
      <c r="B796" s="142"/>
      <c r="C796" s="142"/>
      <c r="D796" s="142"/>
      <c r="E796" s="142"/>
      <c r="F796" s="142"/>
      <c r="G796" s="142"/>
      <c r="H796" s="142"/>
      <c r="I796" s="142"/>
      <c r="J796" s="142"/>
    </row>
    <row r="797" spans="1:10" x14ac:dyDescent="0.25">
      <c r="A797" s="142"/>
      <c r="B797" s="142"/>
      <c r="C797" s="142"/>
      <c r="D797" s="142"/>
      <c r="E797" s="142"/>
      <c r="F797" s="142"/>
      <c r="G797" s="142"/>
      <c r="H797" s="142"/>
      <c r="I797" s="142"/>
      <c r="J797" s="142"/>
    </row>
    <row r="798" spans="1:10" x14ac:dyDescent="0.25">
      <c r="A798" s="142"/>
      <c r="B798" s="142"/>
      <c r="C798" s="142"/>
      <c r="D798" s="142"/>
      <c r="E798" s="142"/>
      <c r="F798" s="142"/>
      <c r="G798" s="142"/>
      <c r="H798" s="142"/>
      <c r="I798" s="142"/>
      <c r="J798" s="142"/>
    </row>
    <row r="799" spans="1:10" x14ac:dyDescent="0.25">
      <c r="A799" s="142"/>
      <c r="B799" s="142"/>
      <c r="C799" s="142"/>
      <c r="D799" s="142"/>
      <c r="E799" s="142"/>
      <c r="F799" s="142"/>
      <c r="G799" s="142"/>
      <c r="H799" s="142"/>
      <c r="I799" s="142"/>
      <c r="J799" s="142"/>
    </row>
    <row r="800" spans="1:10" x14ac:dyDescent="0.25">
      <c r="A800" s="142"/>
      <c r="B800" s="142"/>
      <c r="C800" s="142"/>
      <c r="D800" s="142"/>
      <c r="E800" s="142"/>
      <c r="F800" s="142"/>
      <c r="G800" s="142"/>
      <c r="H800" s="142"/>
      <c r="I800" s="142"/>
      <c r="J800" s="142"/>
    </row>
    <row r="801" spans="1:10" x14ac:dyDescent="0.25">
      <c r="A801" s="142"/>
      <c r="B801" s="142"/>
      <c r="C801" s="142"/>
      <c r="D801" s="142"/>
      <c r="E801" s="142"/>
      <c r="F801" s="142"/>
      <c r="G801" s="142"/>
      <c r="H801" s="142"/>
      <c r="I801" s="142"/>
      <c r="J801" s="142"/>
    </row>
    <row r="802" spans="1:10" x14ac:dyDescent="0.25">
      <c r="A802" s="142"/>
      <c r="B802" s="142"/>
      <c r="C802" s="142"/>
      <c r="D802" s="142"/>
      <c r="E802" s="142"/>
      <c r="F802" s="142"/>
      <c r="G802" s="142"/>
      <c r="H802" s="142"/>
      <c r="I802" s="142"/>
      <c r="J802" s="142"/>
    </row>
    <row r="803" spans="1:10" x14ac:dyDescent="0.25">
      <c r="A803" s="142"/>
      <c r="B803" s="142"/>
      <c r="C803" s="142"/>
      <c r="D803" s="142"/>
      <c r="E803" s="142"/>
      <c r="F803" s="142"/>
      <c r="G803" s="142"/>
      <c r="H803" s="142"/>
      <c r="I803" s="142"/>
      <c r="J803" s="142"/>
    </row>
    <row r="804" spans="1:10" x14ac:dyDescent="0.25">
      <c r="A804" s="142"/>
      <c r="B804" s="142"/>
      <c r="C804" s="142"/>
      <c r="D804" s="142"/>
      <c r="E804" s="142"/>
      <c r="F804" s="142"/>
      <c r="G804" s="142"/>
      <c r="H804" s="142"/>
      <c r="I804" s="142"/>
      <c r="J804" s="142"/>
    </row>
    <row r="805" spans="1:10" x14ac:dyDescent="0.25">
      <c r="A805" s="142"/>
      <c r="B805" s="142"/>
      <c r="C805" s="142"/>
      <c r="D805" s="142"/>
      <c r="E805" s="142"/>
      <c r="F805" s="142"/>
      <c r="G805" s="142"/>
      <c r="H805" s="142"/>
      <c r="I805" s="142"/>
      <c r="J805" s="142"/>
    </row>
    <row r="806" spans="1:10" x14ac:dyDescent="0.25">
      <c r="A806" s="142"/>
      <c r="B806" s="142"/>
      <c r="C806" s="142"/>
      <c r="D806" s="142"/>
      <c r="E806" s="142"/>
      <c r="F806" s="142"/>
      <c r="G806" s="142"/>
      <c r="H806" s="142"/>
      <c r="I806" s="142"/>
      <c r="J806" s="142"/>
    </row>
    <row r="807" spans="1:10" x14ac:dyDescent="0.25">
      <c r="A807" s="142"/>
      <c r="B807" s="142"/>
      <c r="C807" s="142"/>
      <c r="D807" s="142"/>
      <c r="E807" s="142"/>
      <c r="F807" s="142"/>
      <c r="G807" s="142"/>
      <c r="H807" s="142"/>
      <c r="I807" s="142"/>
      <c r="J807" s="142"/>
    </row>
    <row r="808" spans="1:10" x14ac:dyDescent="0.25">
      <c r="A808" s="142"/>
      <c r="B808" s="142"/>
      <c r="C808" s="142"/>
      <c r="D808" s="142"/>
      <c r="E808" s="142"/>
      <c r="F808" s="142"/>
      <c r="G808" s="142"/>
      <c r="H808" s="142"/>
      <c r="I808" s="142"/>
      <c r="J808" s="142"/>
    </row>
    <row r="809" spans="1:10" x14ac:dyDescent="0.25">
      <c r="A809" s="142"/>
      <c r="B809" s="142"/>
      <c r="C809" s="142"/>
      <c r="D809" s="142"/>
      <c r="E809" s="142"/>
      <c r="F809" s="142"/>
      <c r="G809" s="142"/>
      <c r="H809" s="142"/>
      <c r="I809" s="142"/>
      <c r="J809" s="142"/>
    </row>
    <row r="810" spans="1:10" x14ac:dyDescent="0.25">
      <c r="A810" s="142"/>
      <c r="B810" s="142"/>
      <c r="C810" s="142"/>
      <c r="D810" s="142"/>
      <c r="E810" s="142"/>
      <c r="F810" s="142"/>
      <c r="G810" s="142"/>
      <c r="H810" s="142"/>
      <c r="I810" s="142"/>
      <c r="J810" s="142"/>
    </row>
    <row r="811" spans="1:10" x14ac:dyDescent="0.25">
      <c r="A811" s="142"/>
      <c r="B811" s="142"/>
      <c r="C811" s="142"/>
      <c r="D811" s="142"/>
      <c r="E811" s="142"/>
      <c r="F811" s="142"/>
      <c r="G811" s="142"/>
      <c r="H811" s="142"/>
      <c r="I811" s="142"/>
      <c r="J811" s="142"/>
    </row>
    <row r="812" spans="1:10" x14ac:dyDescent="0.25">
      <c r="A812" s="142"/>
      <c r="B812" s="142"/>
      <c r="C812" s="142"/>
      <c r="D812" s="142"/>
      <c r="E812" s="142"/>
      <c r="F812" s="142"/>
      <c r="G812" s="142"/>
      <c r="H812" s="142"/>
      <c r="I812" s="142"/>
      <c r="J812" s="142"/>
    </row>
    <row r="813" spans="1:10" x14ac:dyDescent="0.25">
      <c r="A813" s="142"/>
      <c r="B813" s="142"/>
      <c r="C813" s="142"/>
      <c r="D813" s="142"/>
      <c r="E813" s="142"/>
      <c r="F813" s="142"/>
      <c r="G813" s="142"/>
      <c r="H813" s="142"/>
      <c r="I813" s="142"/>
      <c r="J813" s="142"/>
    </row>
    <row r="814" spans="1:10" x14ac:dyDescent="0.25">
      <c r="A814" s="142"/>
      <c r="B814" s="142"/>
      <c r="C814" s="142"/>
      <c r="D814" s="142"/>
      <c r="E814" s="142"/>
      <c r="F814" s="142"/>
      <c r="G814" s="142"/>
      <c r="H814" s="142"/>
      <c r="I814" s="142"/>
      <c r="J814" s="142"/>
    </row>
    <row r="815" spans="1:10" x14ac:dyDescent="0.25">
      <c r="A815" s="142"/>
      <c r="B815" s="142"/>
      <c r="C815" s="142"/>
      <c r="D815" s="142"/>
      <c r="E815" s="142"/>
      <c r="F815" s="142"/>
      <c r="G815" s="142"/>
      <c r="H815" s="142"/>
      <c r="I815" s="142"/>
      <c r="J815" s="142"/>
    </row>
    <row r="816" spans="1:10" x14ac:dyDescent="0.25">
      <c r="A816" s="142"/>
      <c r="B816" s="142"/>
      <c r="C816" s="142"/>
      <c r="D816" s="142"/>
      <c r="E816" s="142"/>
      <c r="F816" s="142"/>
      <c r="G816" s="142"/>
      <c r="H816" s="142"/>
      <c r="I816" s="142"/>
      <c r="J816" s="142"/>
    </row>
    <row r="817" spans="1:10" x14ac:dyDescent="0.25">
      <c r="A817" s="142"/>
      <c r="B817" s="142"/>
      <c r="C817" s="142"/>
      <c r="D817" s="142"/>
      <c r="E817" s="142"/>
      <c r="F817" s="142"/>
      <c r="G817" s="142"/>
      <c r="H817" s="142"/>
      <c r="I817" s="142"/>
      <c r="J817" s="142"/>
    </row>
    <row r="818" spans="1:10" x14ac:dyDescent="0.25">
      <c r="A818" s="142"/>
      <c r="B818" s="142"/>
      <c r="C818" s="142"/>
      <c r="D818" s="142"/>
      <c r="E818" s="142"/>
      <c r="F818" s="142"/>
      <c r="G818" s="142"/>
      <c r="H818" s="142"/>
      <c r="I818" s="142"/>
      <c r="J818" s="142"/>
    </row>
    <row r="819" spans="1:10" x14ac:dyDescent="0.25">
      <c r="A819" s="142"/>
      <c r="B819" s="142"/>
      <c r="C819" s="142"/>
      <c r="D819" s="142"/>
      <c r="E819" s="142"/>
      <c r="F819" s="142"/>
      <c r="G819" s="142"/>
      <c r="H819" s="142"/>
      <c r="I819" s="142"/>
      <c r="J819" s="142"/>
    </row>
    <row r="820" spans="1:10" x14ac:dyDescent="0.25">
      <c r="A820" s="142"/>
      <c r="B820" s="142"/>
      <c r="C820" s="142"/>
      <c r="D820" s="142"/>
      <c r="E820" s="142"/>
      <c r="F820" s="142"/>
      <c r="G820" s="142"/>
      <c r="H820" s="142"/>
      <c r="I820" s="142"/>
      <c r="J820" s="142"/>
    </row>
    <row r="821" spans="1:10" x14ac:dyDescent="0.25">
      <c r="A821" s="142"/>
      <c r="B821" s="142"/>
      <c r="C821" s="142"/>
      <c r="D821" s="142"/>
      <c r="E821" s="142"/>
      <c r="F821" s="142"/>
      <c r="G821" s="142"/>
      <c r="H821" s="142"/>
      <c r="I821" s="142"/>
      <c r="J821" s="142"/>
    </row>
    <row r="822" spans="1:10" x14ac:dyDescent="0.25">
      <c r="A822" s="142"/>
      <c r="B822" s="142"/>
      <c r="C822" s="142"/>
      <c r="D822" s="142"/>
      <c r="E822" s="142"/>
      <c r="F822" s="142"/>
      <c r="G822" s="142"/>
      <c r="H822" s="142"/>
      <c r="I822" s="142"/>
      <c r="J822" s="142"/>
    </row>
    <row r="823" spans="1:10" x14ac:dyDescent="0.25">
      <c r="A823" s="142"/>
      <c r="B823" s="142"/>
      <c r="C823" s="142"/>
      <c r="D823" s="142"/>
      <c r="E823" s="142"/>
      <c r="F823" s="142"/>
      <c r="G823" s="142"/>
      <c r="H823" s="142"/>
      <c r="I823" s="142"/>
      <c r="J823" s="142"/>
    </row>
    <row r="824" spans="1:10" x14ac:dyDescent="0.25">
      <c r="A824" s="142"/>
      <c r="B824" s="142"/>
      <c r="C824" s="142"/>
      <c r="D824" s="142"/>
      <c r="E824" s="142"/>
      <c r="F824" s="142"/>
      <c r="G824" s="142"/>
      <c r="H824" s="142"/>
      <c r="I824" s="142"/>
      <c r="J824" s="142"/>
    </row>
    <row r="825" spans="1:10" x14ac:dyDescent="0.25">
      <c r="A825" s="142"/>
      <c r="B825" s="142"/>
      <c r="C825" s="142"/>
      <c r="D825" s="142"/>
      <c r="E825" s="142"/>
      <c r="F825" s="142"/>
      <c r="G825" s="142"/>
      <c r="H825" s="142"/>
      <c r="I825" s="142"/>
      <c r="J825" s="142"/>
    </row>
    <row r="826" spans="1:10" x14ac:dyDescent="0.25">
      <c r="A826" s="142"/>
      <c r="B826" s="142"/>
      <c r="C826" s="142"/>
      <c r="D826" s="142"/>
      <c r="E826" s="142"/>
      <c r="F826" s="142"/>
      <c r="G826" s="142"/>
      <c r="H826" s="142"/>
      <c r="I826" s="142"/>
      <c r="J826" s="142"/>
    </row>
    <row r="827" spans="1:10" x14ac:dyDescent="0.25">
      <c r="A827" s="142"/>
      <c r="B827" s="142"/>
      <c r="C827" s="142"/>
      <c r="D827" s="142"/>
      <c r="E827" s="142"/>
      <c r="F827" s="142"/>
      <c r="G827" s="142"/>
      <c r="H827" s="142"/>
      <c r="I827" s="142"/>
      <c r="J827" s="142"/>
    </row>
    <row r="828" spans="1:10" x14ac:dyDescent="0.25">
      <c r="A828" s="142"/>
      <c r="B828" s="142"/>
      <c r="C828" s="142"/>
      <c r="D828" s="142"/>
      <c r="E828" s="142"/>
      <c r="F828" s="142"/>
      <c r="G828" s="142"/>
      <c r="H828" s="142"/>
      <c r="I828" s="142"/>
      <c r="J828" s="142"/>
    </row>
    <row r="829" spans="1:10" x14ac:dyDescent="0.25">
      <c r="A829" s="142"/>
      <c r="B829" s="142"/>
      <c r="C829" s="142"/>
      <c r="D829" s="142"/>
      <c r="E829" s="142"/>
      <c r="F829" s="142"/>
      <c r="G829" s="142"/>
      <c r="H829" s="142"/>
      <c r="I829" s="142"/>
      <c r="J829" s="142"/>
    </row>
    <row r="830" spans="1:10" x14ac:dyDescent="0.25">
      <c r="A830" s="142"/>
      <c r="B830" s="142"/>
      <c r="C830" s="142"/>
      <c r="D830" s="142"/>
      <c r="E830" s="142"/>
      <c r="F830" s="142"/>
      <c r="G830" s="142"/>
      <c r="H830" s="142"/>
      <c r="I830" s="142"/>
      <c r="J830" s="142"/>
    </row>
    <row r="831" spans="1:10" x14ac:dyDescent="0.25">
      <c r="A831" s="142"/>
      <c r="B831" s="142"/>
      <c r="C831" s="142"/>
      <c r="D831" s="142"/>
      <c r="E831" s="142"/>
      <c r="F831" s="142"/>
      <c r="G831" s="142"/>
      <c r="H831" s="142"/>
      <c r="I831" s="142"/>
      <c r="J831" s="142"/>
    </row>
    <row r="832" spans="1:10" x14ac:dyDescent="0.25">
      <c r="A832" s="142"/>
      <c r="B832" s="142"/>
      <c r="C832" s="142"/>
      <c r="D832" s="142"/>
      <c r="E832" s="142"/>
      <c r="F832" s="142"/>
      <c r="G832" s="142"/>
      <c r="H832" s="142"/>
      <c r="I832" s="142"/>
      <c r="J832" s="142"/>
    </row>
    <row r="833" spans="1:10" x14ac:dyDescent="0.25">
      <c r="A833" s="142"/>
      <c r="B833" s="142"/>
      <c r="C833" s="142"/>
      <c r="D833" s="142"/>
      <c r="E833" s="142"/>
      <c r="F833" s="142"/>
      <c r="G833" s="142"/>
      <c r="H833" s="142"/>
      <c r="I833" s="142"/>
      <c r="J833" s="142"/>
    </row>
    <row r="834" spans="1:10" x14ac:dyDescent="0.25">
      <c r="A834" s="142"/>
      <c r="B834" s="142"/>
      <c r="C834" s="142"/>
      <c r="D834" s="142"/>
      <c r="E834" s="142"/>
      <c r="F834" s="142"/>
      <c r="G834" s="142"/>
      <c r="H834" s="142"/>
      <c r="I834" s="142"/>
      <c r="J834" s="142"/>
    </row>
    <row r="835" spans="1:10" x14ac:dyDescent="0.25">
      <c r="A835" s="142"/>
      <c r="B835" s="142"/>
      <c r="C835" s="142"/>
      <c r="D835" s="142"/>
      <c r="E835" s="142"/>
      <c r="F835" s="142"/>
      <c r="G835" s="142"/>
      <c r="H835" s="142"/>
      <c r="I835" s="142"/>
      <c r="J835" s="142"/>
    </row>
    <row r="836" spans="1:10" x14ac:dyDescent="0.25">
      <c r="A836" s="142"/>
      <c r="B836" s="142"/>
      <c r="C836" s="142"/>
      <c r="D836" s="142"/>
      <c r="E836" s="142"/>
      <c r="F836" s="142"/>
      <c r="G836" s="142"/>
      <c r="H836" s="142"/>
      <c r="I836" s="142"/>
      <c r="J836" s="142"/>
    </row>
    <row r="837" spans="1:10" x14ac:dyDescent="0.25">
      <c r="A837" s="142"/>
      <c r="B837" s="142"/>
      <c r="C837" s="142"/>
      <c r="D837" s="142"/>
      <c r="E837" s="142"/>
      <c r="F837" s="142"/>
      <c r="G837" s="142"/>
      <c r="H837" s="142"/>
      <c r="I837" s="142"/>
      <c r="J837" s="142"/>
    </row>
    <row r="838" spans="1:10" x14ac:dyDescent="0.25">
      <c r="A838" s="142"/>
      <c r="B838" s="142"/>
      <c r="C838" s="142"/>
      <c r="D838" s="142"/>
      <c r="E838" s="142"/>
      <c r="F838" s="142"/>
      <c r="G838" s="142"/>
      <c r="H838" s="142"/>
      <c r="I838" s="142"/>
      <c r="J838" s="142"/>
    </row>
    <row r="839" spans="1:10" x14ac:dyDescent="0.25">
      <c r="A839" s="142"/>
      <c r="B839" s="142"/>
      <c r="C839" s="142"/>
      <c r="D839" s="142"/>
      <c r="E839" s="142"/>
      <c r="F839" s="142"/>
      <c r="G839" s="142"/>
      <c r="H839" s="142"/>
      <c r="I839" s="142"/>
      <c r="J839" s="142"/>
    </row>
    <row r="840" spans="1:10" x14ac:dyDescent="0.25">
      <c r="A840" s="142"/>
      <c r="B840" s="142"/>
      <c r="C840" s="142"/>
      <c r="D840" s="142"/>
      <c r="E840" s="142"/>
      <c r="F840" s="142"/>
      <c r="G840" s="142"/>
      <c r="H840" s="142"/>
      <c r="I840" s="142"/>
      <c r="J840" s="142"/>
    </row>
    <row r="841" spans="1:10" x14ac:dyDescent="0.25">
      <c r="A841" s="142"/>
      <c r="B841" s="142"/>
      <c r="C841" s="142"/>
      <c r="D841" s="142"/>
      <c r="E841" s="142"/>
      <c r="F841" s="142"/>
      <c r="G841" s="142"/>
      <c r="H841" s="142"/>
      <c r="I841" s="142"/>
      <c r="J841" s="142"/>
    </row>
    <row r="842" spans="1:10" x14ac:dyDescent="0.25">
      <c r="A842" s="142"/>
      <c r="B842" s="142"/>
      <c r="C842" s="142"/>
      <c r="D842" s="142"/>
      <c r="E842" s="142"/>
      <c r="F842" s="142"/>
      <c r="G842" s="142"/>
      <c r="H842" s="142"/>
      <c r="I842" s="142"/>
      <c r="J842" s="142"/>
    </row>
    <row r="843" spans="1:10" x14ac:dyDescent="0.25">
      <c r="A843" s="142"/>
      <c r="B843" s="142"/>
      <c r="C843" s="142"/>
      <c r="D843" s="142"/>
      <c r="E843" s="142"/>
      <c r="F843" s="142"/>
      <c r="G843" s="142"/>
      <c r="H843" s="142"/>
      <c r="I843" s="142"/>
      <c r="J843" s="142"/>
    </row>
    <row r="844" spans="1:10" x14ac:dyDescent="0.25">
      <c r="A844" s="142"/>
      <c r="B844" s="142"/>
      <c r="C844" s="142"/>
      <c r="D844" s="142"/>
      <c r="E844" s="142"/>
      <c r="F844" s="142"/>
      <c r="G844" s="142"/>
      <c r="H844" s="142"/>
      <c r="I844" s="142"/>
      <c r="J844" s="142"/>
    </row>
    <row r="845" spans="1:10" x14ac:dyDescent="0.25">
      <c r="A845" s="142"/>
      <c r="B845" s="142"/>
      <c r="C845" s="142"/>
      <c r="D845" s="142"/>
      <c r="E845" s="142"/>
      <c r="F845" s="142"/>
      <c r="G845" s="142"/>
      <c r="H845" s="142"/>
      <c r="I845" s="142"/>
      <c r="J845" s="142"/>
    </row>
    <row r="846" spans="1:10" x14ac:dyDescent="0.25">
      <c r="A846" s="142"/>
      <c r="B846" s="142"/>
      <c r="C846" s="142"/>
      <c r="D846" s="142"/>
      <c r="E846" s="142"/>
      <c r="F846" s="142"/>
      <c r="G846" s="142"/>
      <c r="H846" s="142"/>
      <c r="I846" s="142"/>
      <c r="J846" s="142"/>
    </row>
    <row r="847" spans="1:10" x14ac:dyDescent="0.25">
      <c r="A847" s="142"/>
      <c r="B847" s="142"/>
      <c r="C847" s="142"/>
      <c r="D847" s="142"/>
      <c r="E847" s="142"/>
      <c r="F847" s="142"/>
      <c r="G847" s="142"/>
      <c r="H847" s="142"/>
      <c r="I847" s="142"/>
      <c r="J847" s="142"/>
    </row>
    <row r="848" spans="1:10" x14ac:dyDescent="0.25">
      <c r="A848" s="142"/>
      <c r="B848" s="142"/>
      <c r="C848" s="142"/>
      <c r="D848" s="142"/>
      <c r="E848" s="142"/>
      <c r="F848" s="142"/>
      <c r="G848" s="142"/>
      <c r="H848" s="142"/>
      <c r="I848" s="142"/>
      <c r="J848" s="142"/>
    </row>
    <row r="849" spans="1:10" x14ac:dyDescent="0.25">
      <c r="A849" s="142"/>
      <c r="B849" s="142"/>
      <c r="C849" s="142"/>
      <c r="D849" s="142"/>
      <c r="E849" s="142"/>
      <c r="F849" s="142"/>
      <c r="G849" s="142"/>
      <c r="H849" s="142"/>
      <c r="I849" s="142"/>
      <c r="J849" s="142"/>
    </row>
    <row r="850" spans="1:10" x14ac:dyDescent="0.25">
      <c r="A850" s="142"/>
      <c r="B850" s="142"/>
      <c r="C850" s="142"/>
      <c r="D850" s="142"/>
      <c r="E850" s="142"/>
      <c r="F850" s="142"/>
      <c r="G850" s="142"/>
      <c r="H850" s="142"/>
      <c r="I850" s="142"/>
      <c r="J850" s="142"/>
    </row>
    <row r="851" spans="1:10" x14ac:dyDescent="0.25">
      <c r="A851" s="142"/>
      <c r="B851" s="142"/>
      <c r="C851" s="142"/>
      <c r="D851" s="142"/>
      <c r="E851" s="142"/>
      <c r="F851" s="142"/>
      <c r="G851" s="142"/>
      <c r="H851" s="142"/>
      <c r="I851" s="142"/>
      <c r="J851" s="142"/>
    </row>
    <row r="852" spans="1:10" x14ac:dyDescent="0.25">
      <c r="A852" s="142"/>
      <c r="B852" s="142"/>
      <c r="C852" s="142"/>
      <c r="D852" s="142"/>
      <c r="E852" s="142"/>
      <c r="F852" s="142"/>
      <c r="G852" s="142"/>
      <c r="H852" s="142"/>
      <c r="I852" s="142"/>
      <c r="J852" s="142"/>
    </row>
    <row r="853" spans="1:10" x14ac:dyDescent="0.25">
      <c r="A853" s="142"/>
      <c r="B853" s="142"/>
      <c r="C853" s="142"/>
      <c r="D853" s="142"/>
      <c r="E853" s="142"/>
      <c r="F853" s="142"/>
      <c r="G853" s="142"/>
      <c r="H853" s="142"/>
      <c r="I853" s="142"/>
      <c r="J853" s="142"/>
    </row>
    <row r="854" spans="1:10" x14ac:dyDescent="0.25">
      <c r="A854" s="142"/>
      <c r="B854" s="142"/>
      <c r="C854" s="142"/>
      <c r="D854" s="142"/>
      <c r="E854" s="142"/>
      <c r="F854" s="142"/>
      <c r="G854" s="142"/>
      <c r="H854" s="142"/>
      <c r="I854" s="142"/>
      <c r="J854" s="142"/>
    </row>
    <row r="855" spans="1:10" x14ac:dyDescent="0.25">
      <c r="A855" s="142"/>
      <c r="B855" s="142"/>
      <c r="C855" s="142"/>
      <c r="D855" s="142"/>
      <c r="E855" s="142"/>
      <c r="F855" s="142"/>
      <c r="G855" s="142"/>
      <c r="H855" s="142"/>
      <c r="I855" s="142"/>
      <c r="J855" s="142"/>
    </row>
    <row r="856" spans="1:10" x14ac:dyDescent="0.25">
      <c r="A856" s="142"/>
      <c r="B856" s="142"/>
      <c r="C856" s="142"/>
      <c r="D856" s="142"/>
      <c r="E856" s="142"/>
      <c r="F856" s="142"/>
      <c r="G856" s="142"/>
      <c r="H856" s="142"/>
      <c r="I856" s="142"/>
      <c r="J856" s="142"/>
    </row>
    <row r="857" spans="1:10" x14ac:dyDescent="0.25">
      <c r="A857" s="142"/>
      <c r="B857" s="142"/>
      <c r="C857" s="142"/>
      <c r="D857" s="142"/>
      <c r="E857" s="142"/>
      <c r="F857" s="142"/>
      <c r="G857" s="142"/>
      <c r="H857" s="142"/>
      <c r="I857" s="142"/>
      <c r="J857" s="142"/>
    </row>
    <row r="858" spans="1:10" x14ac:dyDescent="0.25">
      <c r="A858" s="142"/>
      <c r="B858" s="142"/>
      <c r="C858" s="142"/>
      <c r="D858" s="142"/>
      <c r="E858" s="142"/>
      <c r="F858" s="142"/>
      <c r="G858" s="142"/>
      <c r="H858" s="142"/>
      <c r="I858" s="142"/>
      <c r="J858" s="142"/>
    </row>
    <row r="859" spans="1:10" x14ac:dyDescent="0.25">
      <c r="A859" s="142"/>
      <c r="B859" s="142"/>
      <c r="C859" s="142"/>
      <c r="D859" s="142"/>
      <c r="E859" s="142"/>
      <c r="F859" s="142"/>
      <c r="G859" s="142"/>
      <c r="H859" s="142"/>
      <c r="I859" s="142"/>
      <c r="J859" s="142"/>
    </row>
    <row r="860" spans="1:10" x14ac:dyDescent="0.25">
      <c r="A860" s="142"/>
      <c r="B860" s="142"/>
      <c r="C860" s="142"/>
      <c r="D860" s="142"/>
      <c r="E860" s="142"/>
      <c r="F860" s="142"/>
      <c r="G860" s="142"/>
      <c r="H860" s="142"/>
      <c r="I860" s="142"/>
      <c r="J860" s="142"/>
    </row>
    <row r="861" spans="1:10" x14ac:dyDescent="0.25">
      <c r="A861" s="142"/>
      <c r="B861" s="142"/>
      <c r="C861" s="142"/>
      <c r="D861" s="142"/>
      <c r="E861" s="142"/>
      <c r="F861" s="142"/>
      <c r="G861" s="142"/>
      <c r="H861" s="142"/>
      <c r="I861" s="142"/>
      <c r="J861" s="142"/>
    </row>
    <row r="862" spans="1:10" x14ac:dyDescent="0.25">
      <c r="A862" s="142"/>
      <c r="B862" s="142"/>
      <c r="C862" s="142"/>
      <c r="D862" s="142"/>
      <c r="E862" s="142"/>
      <c r="F862" s="142"/>
      <c r="G862" s="142"/>
      <c r="H862" s="142"/>
      <c r="I862" s="142"/>
      <c r="J862" s="142"/>
    </row>
    <row r="863" spans="1:10" x14ac:dyDescent="0.25">
      <c r="A863" s="142"/>
      <c r="B863" s="142"/>
      <c r="C863" s="142"/>
      <c r="D863" s="142"/>
      <c r="E863" s="142"/>
      <c r="F863" s="142"/>
      <c r="G863" s="142"/>
      <c r="H863" s="142"/>
      <c r="I863" s="142"/>
      <c r="J863" s="142"/>
    </row>
    <row r="864" spans="1:10" x14ac:dyDescent="0.25">
      <c r="A864" s="142"/>
      <c r="B864" s="142"/>
      <c r="C864" s="142"/>
      <c r="D864" s="142"/>
      <c r="E864" s="142"/>
      <c r="F864" s="142"/>
      <c r="G864" s="142"/>
      <c r="H864" s="142"/>
      <c r="I864" s="142"/>
      <c r="J864" s="142"/>
    </row>
    <row r="865" spans="1:10" x14ac:dyDescent="0.25">
      <c r="A865" s="142"/>
      <c r="B865" s="142"/>
      <c r="C865" s="142"/>
      <c r="D865" s="142"/>
      <c r="E865" s="142"/>
      <c r="F865" s="142"/>
      <c r="G865" s="142"/>
      <c r="H865" s="142"/>
      <c r="I865" s="142"/>
      <c r="J865" s="142"/>
    </row>
    <row r="866" spans="1:10" x14ac:dyDescent="0.25">
      <c r="A866" s="142"/>
      <c r="B866" s="142"/>
      <c r="C866" s="142"/>
      <c r="D866" s="142"/>
      <c r="E866" s="142"/>
      <c r="F866" s="142"/>
      <c r="G866" s="142"/>
      <c r="H866" s="142"/>
      <c r="I866" s="142"/>
      <c r="J866" s="142"/>
    </row>
    <row r="867" spans="1:10" x14ac:dyDescent="0.25">
      <c r="A867" s="142"/>
      <c r="B867" s="142"/>
      <c r="C867" s="142"/>
      <c r="D867" s="142"/>
      <c r="E867" s="142"/>
      <c r="F867" s="142"/>
      <c r="G867" s="142"/>
      <c r="H867" s="142"/>
      <c r="I867" s="142"/>
      <c r="J867" s="142"/>
    </row>
    <row r="868" spans="1:10" x14ac:dyDescent="0.25">
      <c r="A868" s="142"/>
      <c r="B868" s="142"/>
      <c r="C868" s="142"/>
      <c r="D868" s="142"/>
      <c r="E868" s="142"/>
      <c r="F868" s="142"/>
      <c r="G868" s="142"/>
      <c r="H868" s="142"/>
      <c r="I868" s="142"/>
      <c r="J868" s="142"/>
    </row>
    <row r="869" spans="1:10" x14ac:dyDescent="0.25">
      <c r="A869" s="142"/>
      <c r="B869" s="142"/>
      <c r="C869" s="142"/>
      <c r="D869" s="142"/>
      <c r="E869" s="142"/>
      <c r="F869" s="142"/>
      <c r="G869" s="142"/>
      <c r="H869" s="142"/>
      <c r="I869" s="142"/>
      <c r="J869" s="142"/>
    </row>
    <row r="870" spans="1:10" x14ac:dyDescent="0.25">
      <c r="A870" s="142"/>
      <c r="B870" s="142"/>
      <c r="C870" s="142"/>
      <c r="D870" s="142"/>
      <c r="E870" s="142"/>
      <c r="F870" s="142"/>
      <c r="G870" s="142"/>
      <c r="H870" s="142"/>
      <c r="I870" s="142"/>
      <c r="J870" s="142"/>
    </row>
    <row r="871" spans="1:10" x14ac:dyDescent="0.25">
      <c r="A871" s="142"/>
      <c r="B871" s="142"/>
      <c r="C871" s="142"/>
      <c r="D871" s="142"/>
      <c r="E871" s="142"/>
      <c r="F871" s="142"/>
      <c r="G871" s="142"/>
      <c r="H871" s="142"/>
      <c r="I871" s="142"/>
      <c r="J871" s="142"/>
    </row>
    <row r="872" spans="1:10" x14ac:dyDescent="0.25">
      <c r="A872" s="142"/>
      <c r="B872" s="142"/>
      <c r="C872" s="142"/>
      <c r="D872" s="142"/>
      <c r="E872" s="142"/>
      <c r="F872" s="142"/>
      <c r="G872" s="142"/>
      <c r="H872" s="142"/>
      <c r="I872" s="142"/>
      <c r="J872" s="142"/>
    </row>
    <row r="873" spans="1:10" x14ac:dyDescent="0.25">
      <c r="A873" s="142"/>
      <c r="B873" s="142"/>
      <c r="C873" s="142"/>
      <c r="D873" s="142"/>
      <c r="E873" s="142"/>
      <c r="F873" s="142"/>
      <c r="G873" s="142"/>
      <c r="H873" s="142"/>
      <c r="I873" s="142"/>
      <c r="J873" s="142"/>
    </row>
    <row r="874" spans="1:10" x14ac:dyDescent="0.25">
      <c r="A874" s="142"/>
      <c r="B874" s="142"/>
      <c r="C874" s="142"/>
      <c r="D874" s="142"/>
      <c r="E874" s="142"/>
      <c r="F874" s="142"/>
      <c r="G874" s="142"/>
      <c r="H874" s="142"/>
      <c r="I874" s="142"/>
      <c r="J874" s="142"/>
    </row>
    <row r="875" spans="1:10" x14ac:dyDescent="0.25">
      <c r="A875" s="142"/>
      <c r="B875" s="142"/>
      <c r="C875" s="142"/>
      <c r="D875" s="142"/>
      <c r="E875" s="142"/>
      <c r="F875" s="142"/>
      <c r="G875" s="142"/>
      <c r="H875" s="142"/>
      <c r="I875" s="142"/>
      <c r="J875" s="142"/>
    </row>
    <row r="876" spans="1:10" x14ac:dyDescent="0.25">
      <c r="A876" s="142"/>
      <c r="B876" s="142"/>
      <c r="C876" s="142"/>
      <c r="D876" s="142"/>
      <c r="E876" s="142"/>
      <c r="F876" s="142"/>
      <c r="G876" s="142"/>
      <c r="H876" s="142"/>
      <c r="I876" s="142"/>
      <c r="J876" s="142"/>
    </row>
    <row r="877" spans="1:10" x14ac:dyDescent="0.25">
      <c r="A877" s="142"/>
      <c r="B877" s="142"/>
      <c r="C877" s="142"/>
      <c r="D877" s="142"/>
      <c r="E877" s="142"/>
      <c r="F877" s="142"/>
      <c r="G877" s="142"/>
      <c r="H877" s="142"/>
      <c r="I877" s="142"/>
      <c r="J877" s="142"/>
    </row>
    <row r="878" spans="1:10" x14ac:dyDescent="0.25">
      <c r="A878" s="142"/>
      <c r="B878" s="142"/>
      <c r="C878" s="142"/>
      <c r="D878" s="142"/>
      <c r="E878" s="142"/>
      <c r="F878" s="142"/>
      <c r="G878" s="142"/>
      <c r="H878" s="142"/>
      <c r="I878" s="142"/>
      <c r="J878" s="142"/>
    </row>
    <row r="879" spans="1:10" x14ac:dyDescent="0.25">
      <c r="A879" s="142"/>
      <c r="B879" s="142"/>
      <c r="C879" s="142"/>
      <c r="D879" s="142"/>
      <c r="E879" s="142"/>
      <c r="F879" s="142"/>
      <c r="G879" s="142"/>
      <c r="H879" s="142"/>
      <c r="I879" s="142"/>
      <c r="J879" s="142"/>
    </row>
    <row r="880" spans="1:10" x14ac:dyDescent="0.25">
      <c r="A880" s="142"/>
      <c r="B880" s="142"/>
      <c r="C880" s="142"/>
      <c r="D880" s="142"/>
      <c r="E880" s="142"/>
      <c r="F880" s="142"/>
      <c r="G880" s="142"/>
      <c r="H880" s="142"/>
      <c r="I880" s="142"/>
      <c r="J880" s="142"/>
    </row>
    <row r="881" spans="1:10" x14ac:dyDescent="0.25">
      <c r="A881" s="142"/>
      <c r="B881" s="142"/>
      <c r="C881" s="142"/>
      <c r="D881" s="142"/>
      <c r="E881" s="142"/>
      <c r="F881" s="142"/>
      <c r="G881" s="142"/>
      <c r="H881" s="142"/>
      <c r="I881" s="142"/>
      <c r="J881" s="142"/>
    </row>
    <row r="882" spans="1:10" x14ac:dyDescent="0.25">
      <c r="A882" s="142"/>
      <c r="B882" s="142"/>
      <c r="C882" s="142"/>
      <c r="D882" s="142"/>
      <c r="E882" s="142"/>
      <c r="F882" s="142"/>
      <c r="G882" s="142"/>
      <c r="H882" s="142"/>
      <c r="I882" s="142"/>
      <c r="J882" s="142"/>
    </row>
    <row r="883" spans="1:10" x14ac:dyDescent="0.25">
      <c r="A883" s="142"/>
      <c r="B883" s="142"/>
      <c r="C883" s="142"/>
      <c r="D883" s="142"/>
      <c r="E883" s="142"/>
      <c r="F883" s="142"/>
      <c r="G883" s="142"/>
      <c r="H883" s="142"/>
      <c r="I883" s="142"/>
      <c r="J883" s="142"/>
    </row>
    <row r="884" spans="1:10" x14ac:dyDescent="0.25">
      <c r="A884" s="142"/>
      <c r="B884" s="142"/>
      <c r="C884" s="142"/>
      <c r="D884" s="142"/>
      <c r="E884" s="142"/>
      <c r="F884" s="142"/>
      <c r="G884" s="142"/>
      <c r="H884" s="142"/>
      <c r="I884" s="142"/>
      <c r="J884" s="142"/>
    </row>
    <row r="885" spans="1:10" x14ac:dyDescent="0.25">
      <c r="A885" s="142"/>
      <c r="B885" s="142"/>
      <c r="C885" s="142"/>
      <c r="D885" s="142"/>
      <c r="E885" s="142"/>
      <c r="F885" s="142"/>
      <c r="G885" s="142"/>
      <c r="H885" s="142"/>
      <c r="I885" s="142"/>
      <c r="J885" s="142"/>
    </row>
    <row r="886" spans="1:10" x14ac:dyDescent="0.25">
      <c r="A886" s="142"/>
      <c r="B886" s="142"/>
      <c r="C886" s="142"/>
      <c r="D886" s="142"/>
      <c r="E886" s="142"/>
      <c r="F886" s="142"/>
      <c r="G886" s="142"/>
      <c r="H886" s="142"/>
      <c r="I886" s="142"/>
      <c r="J886" s="142"/>
    </row>
    <row r="887" spans="1:10" x14ac:dyDescent="0.25">
      <c r="A887" s="142"/>
      <c r="B887" s="142"/>
      <c r="C887" s="142"/>
      <c r="D887" s="142"/>
      <c r="E887" s="142"/>
      <c r="F887" s="142"/>
      <c r="G887" s="142"/>
      <c r="H887" s="142"/>
      <c r="I887" s="142"/>
      <c r="J887" s="142"/>
    </row>
    <row r="888" spans="1:10" x14ac:dyDescent="0.25">
      <c r="A888" s="142"/>
      <c r="B888" s="142"/>
      <c r="C888" s="142"/>
      <c r="D888" s="142"/>
      <c r="E888" s="142"/>
      <c r="F888" s="142"/>
      <c r="G888" s="142"/>
      <c r="H888" s="142"/>
      <c r="I888" s="142"/>
      <c r="J888" s="142"/>
    </row>
    <row r="889" spans="1:10" x14ac:dyDescent="0.25">
      <c r="A889" s="142"/>
      <c r="B889" s="142"/>
      <c r="C889" s="142"/>
      <c r="D889" s="142"/>
      <c r="E889" s="142"/>
      <c r="F889" s="142"/>
      <c r="G889" s="142"/>
      <c r="H889" s="142"/>
      <c r="I889" s="142"/>
      <c r="J889" s="142"/>
    </row>
    <row r="890" spans="1:10" x14ac:dyDescent="0.25">
      <c r="A890" s="142"/>
      <c r="B890" s="142"/>
      <c r="C890" s="142"/>
      <c r="D890" s="142"/>
      <c r="E890" s="142"/>
      <c r="F890" s="142"/>
      <c r="G890" s="142"/>
      <c r="H890" s="142"/>
      <c r="I890" s="142"/>
      <c r="J890" s="142"/>
    </row>
    <row r="891" spans="1:10" x14ac:dyDescent="0.25">
      <c r="A891" s="142"/>
      <c r="B891" s="142"/>
      <c r="C891" s="142"/>
      <c r="D891" s="142"/>
      <c r="E891" s="142"/>
      <c r="F891" s="142"/>
      <c r="G891" s="142"/>
      <c r="H891" s="142"/>
      <c r="I891" s="142"/>
      <c r="J891" s="142"/>
    </row>
    <row r="892" spans="1:10" x14ac:dyDescent="0.25">
      <c r="A892" s="142"/>
      <c r="B892" s="142"/>
      <c r="C892" s="142"/>
      <c r="D892" s="142"/>
      <c r="E892" s="142"/>
      <c r="F892" s="142"/>
      <c r="G892" s="142"/>
      <c r="H892" s="142"/>
      <c r="I892" s="142"/>
      <c r="J892" s="142"/>
    </row>
    <row r="893" spans="1:10" x14ac:dyDescent="0.25">
      <c r="A893" s="142"/>
      <c r="B893" s="142"/>
      <c r="C893" s="142"/>
      <c r="D893" s="142"/>
      <c r="E893" s="142"/>
      <c r="F893" s="142"/>
      <c r="G893" s="142"/>
      <c r="H893" s="142"/>
      <c r="I893" s="142"/>
      <c r="J893" s="142"/>
    </row>
    <row r="894" spans="1:10" x14ac:dyDescent="0.25">
      <c r="A894" s="142"/>
      <c r="B894" s="142"/>
      <c r="C894" s="142"/>
      <c r="D894" s="142"/>
      <c r="E894" s="142"/>
      <c r="F894" s="142"/>
      <c r="G894" s="142"/>
      <c r="H894" s="142"/>
      <c r="I894" s="142"/>
      <c r="J894" s="142"/>
    </row>
    <row r="895" spans="1:10" x14ac:dyDescent="0.25">
      <c r="A895" s="142"/>
      <c r="B895" s="142"/>
      <c r="C895" s="142"/>
      <c r="D895" s="142"/>
      <c r="E895" s="142"/>
      <c r="F895" s="142"/>
      <c r="G895" s="142"/>
      <c r="H895" s="142"/>
      <c r="I895" s="142"/>
      <c r="J895" s="142"/>
    </row>
    <row r="896" spans="1:10" x14ac:dyDescent="0.25">
      <c r="A896" s="142"/>
      <c r="B896" s="142"/>
      <c r="C896" s="142"/>
      <c r="D896" s="142"/>
      <c r="E896" s="142"/>
      <c r="F896" s="142"/>
      <c r="G896" s="142"/>
      <c r="H896" s="142"/>
      <c r="I896" s="142"/>
      <c r="J896" s="142"/>
    </row>
    <row r="897" spans="1:10" x14ac:dyDescent="0.25">
      <c r="A897" s="142"/>
      <c r="B897" s="142"/>
      <c r="C897" s="142"/>
      <c r="D897" s="142"/>
      <c r="E897" s="142"/>
      <c r="F897" s="142"/>
      <c r="G897" s="142"/>
      <c r="H897" s="142"/>
      <c r="I897" s="142"/>
      <c r="J897" s="142"/>
    </row>
    <row r="898" spans="1:10" x14ac:dyDescent="0.25">
      <c r="A898" s="142"/>
      <c r="B898" s="142"/>
      <c r="C898" s="142"/>
      <c r="D898" s="142"/>
      <c r="E898" s="142"/>
      <c r="F898" s="142"/>
      <c r="G898" s="142"/>
      <c r="H898" s="142"/>
      <c r="I898" s="142"/>
      <c r="J898" s="142"/>
    </row>
    <row r="899" spans="1:10" x14ac:dyDescent="0.25">
      <c r="A899" s="142"/>
      <c r="B899" s="142"/>
      <c r="C899" s="142"/>
      <c r="D899" s="142"/>
      <c r="E899" s="142"/>
      <c r="F899" s="142"/>
      <c r="G899" s="142"/>
      <c r="H899" s="142"/>
      <c r="I899" s="142"/>
      <c r="J899" s="142"/>
    </row>
    <row r="900" spans="1:10" x14ac:dyDescent="0.25">
      <c r="A900" s="142"/>
      <c r="B900" s="142"/>
      <c r="C900" s="142"/>
      <c r="D900" s="142"/>
      <c r="E900" s="142"/>
      <c r="F900" s="142"/>
      <c r="G900" s="142"/>
      <c r="H900" s="142"/>
      <c r="I900" s="142"/>
      <c r="J900" s="142"/>
    </row>
    <row r="901" spans="1:10" x14ac:dyDescent="0.25">
      <c r="A901" s="142"/>
      <c r="B901" s="142"/>
      <c r="C901" s="142"/>
      <c r="D901" s="142"/>
      <c r="E901" s="142"/>
      <c r="F901" s="142"/>
      <c r="G901" s="142"/>
      <c r="H901" s="142"/>
      <c r="I901" s="142"/>
      <c r="J901" s="142"/>
    </row>
    <row r="902" spans="1:10" x14ac:dyDescent="0.25">
      <c r="A902" s="142"/>
      <c r="B902" s="142"/>
      <c r="C902" s="142"/>
      <c r="D902" s="142"/>
      <c r="E902" s="142"/>
      <c r="F902" s="142"/>
      <c r="G902" s="142"/>
      <c r="H902" s="142"/>
      <c r="I902" s="142"/>
      <c r="J902" s="142"/>
    </row>
    <row r="903" spans="1:10" x14ac:dyDescent="0.25">
      <c r="A903" s="142"/>
      <c r="B903" s="142"/>
      <c r="C903" s="142"/>
      <c r="D903" s="142"/>
      <c r="E903" s="142"/>
      <c r="F903" s="142"/>
      <c r="G903" s="142"/>
      <c r="H903" s="142"/>
      <c r="I903" s="142"/>
      <c r="J903" s="142"/>
    </row>
    <row r="904" spans="1:10" x14ac:dyDescent="0.25">
      <c r="A904" s="142"/>
      <c r="B904" s="142"/>
      <c r="C904" s="142"/>
      <c r="D904" s="142"/>
      <c r="E904" s="142"/>
      <c r="F904" s="142"/>
      <c r="G904" s="142"/>
      <c r="H904" s="142"/>
      <c r="I904" s="142"/>
      <c r="J904" s="142"/>
    </row>
    <row r="905" spans="1:10" x14ac:dyDescent="0.25">
      <c r="A905" s="142"/>
      <c r="B905" s="142"/>
      <c r="C905" s="142"/>
      <c r="D905" s="142"/>
      <c r="E905" s="142"/>
      <c r="F905" s="142"/>
      <c r="G905" s="142"/>
      <c r="H905" s="142"/>
      <c r="I905" s="142"/>
      <c r="J905" s="142"/>
    </row>
    <row r="906" spans="1:10" x14ac:dyDescent="0.25">
      <c r="A906" s="142"/>
      <c r="B906" s="142"/>
      <c r="C906" s="142"/>
      <c r="D906" s="142"/>
      <c r="E906" s="142"/>
      <c r="F906" s="142"/>
      <c r="G906" s="142"/>
      <c r="H906" s="142"/>
      <c r="I906" s="142"/>
      <c r="J906" s="142"/>
    </row>
    <row r="907" spans="1:10" x14ac:dyDescent="0.25">
      <c r="A907" s="142"/>
      <c r="B907" s="142"/>
      <c r="C907" s="142"/>
      <c r="D907" s="142"/>
      <c r="E907" s="142"/>
      <c r="F907" s="142"/>
      <c r="G907" s="142"/>
      <c r="H907" s="142"/>
      <c r="I907" s="142"/>
      <c r="J907" s="142"/>
    </row>
    <row r="908" spans="1:10" x14ac:dyDescent="0.25">
      <c r="A908" s="142"/>
      <c r="B908" s="142"/>
      <c r="C908" s="142"/>
      <c r="D908" s="142"/>
      <c r="E908" s="142"/>
      <c r="F908" s="142"/>
      <c r="G908" s="142"/>
      <c r="H908" s="142"/>
      <c r="I908" s="142"/>
      <c r="J908" s="142"/>
    </row>
    <row r="909" spans="1:10" x14ac:dyDescent="0.25">
      <c r="A909" s="142"/>
      <c r="B909" s="142"/>
      <c r="C909" s="142"/>
      <c r="D909" s="142"/>
      <c r="E909" s="142"/>
      <c r="F909" s="142"/>
      <c r="G909" s="142"/>
      <c r="H909" s="142"/>
      <c r="I909" s="142"/>
      <c r="J909" s="142"/>
    </row>
    <row r="910" spans="1:10" x14ac:dyDescent="0.25">
      <c r="A910" s="142"/>
      <c r="B910" s="142"/>
      <c r="C910" s="142"/>
      <c r="D910" s="142"/>
      <c r="E910" s="142"/>
      <c r="F910" s="142"/>
      <c r="G910" s="142"/>
      <c r="H910" s="142"/>
      <c r="I910" s="142"/>
      <c r="J910" s="142"/>
    </row>
    <row r="911" spans="1:10" x14ac:dyDescent="0.25">
      <c r="A911" s="142"/>
      <c r="B911" s="142"/>
      <c r="C911" s="142"/>
      <c r="D911" s="142"/>
      <c r="E911" s="142"/>
      <c r="F911" s="142"/>
      <c r="G911" s="142"/>
      <c r="H911" s="142"/>
      <c r="I911" s="142"/>
      <c r="J911" s="142"/>
    </row>
    <row r="912" spans="1:10" x14ac:dyDescent="0.25">
      <c r="A912" s="142"/>
      <c r="B912" s="142"/>
      <c r="C912" s="142"/>
      <c r="D912" s="142"/>
      <c r="E912" s="142"/>
      <c r="F912" s="142"/>
      <c r="G912" s="142"/>
      <c r="H912" s="142"/>
      <c r="I912" s="142"/>
      <c r="J912" s="142"/>
    </row>
    <row r="913" spans="1:10" x14ac:dyDescent="0.25">
      <c r="A913" s="142"/>
      <c r="B913" s="142"/>
      <c r="C913" s="142"/>
      <c r="D913" s="142"/>
      <c r="E913" s="142"/>
      <c r="F913" s="142"/>
      <c r="G913" s="142"/>
      <c r="H913" s="142"/>
      <c r="I913" s="142"/>
      <c r="J913" s="142"/>
    </row>
    <row r="914" spans="1:10" x14ac:dyDescent="0.25">
      <c r="A914" s="142"/>
      <c r="B914" s="142"/>
      <c r="C914" s="142"/>
      <c r="D914" s="142"/>
      <c r="E914" s="142"/>
      <c r="F914" s="142"/>
      <c r="G914" s="142"/>
      <c r="H914" s="142"/>
      <c r="I914" s="142"/>
      <c r="J914" s="142"/>
    </row>
    <row r="915" spans="1:10" x14ac:dyDescent="0.25">
      <c r="A915" s="142"/>
      <c r="B915" s="142"/>
      <c r="C915" s="142"/>
      <c r="D915" s="142"/>
      <c r="E915" s="142"/>
      <c r="F915" s="142"/>
      <c r="G915" s="142"/>
      <c r="H915" s="142"/>
      <c r="I915" s="142"/>
      <c r="J915" s="142"/>
    </row>
    <row r="916" spans="1:10" x14ac:dyDescent="0.25">
      <c r="A916" s="142"/>
      <c r="B916" s="142"/>
      <c r="C916" s="142"/>
      <c r="D916" s="142"/>
      <c r="E916" s="142"/>
      <c r="F916" s="142"/>
      <c r="G916" s="142"/>
      <c r="H916" s="142"/>
      <c r="I916" s="142"/>
      <c r="J916" s="142"/>
    </row>
    <row r="917" spans="1:10" x14ac:dyDescent="0.25">
      <c r="A917" s="142"/>
      <c r="B917" s="142"/>
      <c r="C917" s="142"/>
      <c r="D917" s="142"/>
      <c r="E917" s="142"/>
      <c r="F917" s="142"/>
      <c r="G917" s="142"/>
      <c r="H917" s="142"/>
      <c r="I917" s="142"/>
      <c r="J917" s="142"/>
    </row>
    <row r="918" spans="1:10" x14ac:dyDescent="0.25">
      <c r="A918" s="142"/>
      <c r="B918" s="142"/>
      <c r="C918" s="142"/>
      <c r="D918" s="142"/>
      <c r="E918" s="142"/>
      <c r="F918" s="142"/>
      <c r="G918" s="142"/>
      <c r="H918" s="142"/>
      <c r="I918" s="142"/>
      <c r="J918" s="142"/>
    </row>
    <row r="919" spans="1:10" x14ac:dyDescent="0.25">
      <c r="A919" s="142"/>
      <c r="B919" s="142"/>
      <c r="C919" s="142"/>
      <c r="D919" s="142"/>
      <c r="E919" s="142"/>
      <c r="F919" s="142"/>
      <c r="G919" s="142"/>
      <c r="H919" s="142"/>
      <c r="I919" s="142"/>
      <c r="J919" s="142"/>
    </row>
    <row r="920" spans="1:10" x14ac:dyDescent="0.25">
      <c r="A920" s="142"/>
      <c r="B920" s="142"/>
      <c r="C920" s="142"/>
      <c r="D920" s="142"/>
      <c r="E920" s="142"/>
      <c r="F920" s="142"/>
      <c r="G920" s="142"/>
      <c r="H920" s="142"/>
      <c r="I920" s="142"/>
      <c r="J920" s="142"/>
    </row>
    <row r="921" spans="1:10" x14ac:dyDescent="0.25">
      <c r="A921" s="142"/>
      <c r="B921" s="142"/>
      <c r="C921" s="142"/>
      <c r="D921" s="142"/>
      <c r="E921" s="142"/>
      <c r="F921" s="142"/>
      <c r="G921" s="142"/>
      <c r="H921" s="142"/>
      <c r="I921" s="142"/>
      <c r="J921" s="142"/>
    </row>
    <row r="922" spans="1:10" x14ac:dyDescent="0.25">
      <c r="A922" s="142"/>
      <c r="B922" s="142"/>
      <c r="C922" s="142"/>
      <c r="D922" s="142"/>
      <c r="E922" s="142"/>
      <c r="F922" s="142"/>
      <c r="G922" s="142"/>
      <c r="H922" s="142"/>
      <c r="I922" s="142"/>
      <c r="J922" s="142"/>
    </row>
    <row r="923" spans="1:10" x14ac:dyDescent="0.25">
      <c r="A923" s="142"/>
      <c r="B923" s="142"/>
      <c r="C923" s="142"/>
      <c r="D923" s="142"/>
      <c r="E923" s="142"/>
      <c r="F923" s="142"/>
      <c r="G923" s="142"/>
      <c r="H923" s="142"/>
      <c r="I923" s="142"/>
      <c r="J923" s="142"/>
    </row>
    <row r="924" spans="1:10" x14ac:dyDescent="0.25">
      <c r="A924" s="142"/>
      <c r="B924" s="142"/>
      <c r="C924" s="142"/>
      <c r="D924" s="142"/>
      <c r="E924" s="142"/>
      <c r="F924" s="142"/>
      <c r="G924" s="142"/>
      <c r="H924" s="142"/>
      <c r="I924" s="142"/>
      <c r="J924" s="142"/>
    </row>
    <row r="925" spans="1:10" x14ac:dyDescent="0.25">
      <c r="A925" s="142"/>
      <c r="B925" s="142"/>
      <c r="C925" s="142"/>
      <c r="D925" s="142"/>
      <c r="E925" s="142"/>
      <c r="F925" s="142"/>
      <c r="G925" s="142"/>
      <c r="H925" s="142"/>
      <c r="I925" s="142"/>
      <c r="J925" s="142"/>
    </row>
    <row r="926" spans="1:10" x14ac:dyDescent="0.25">
      <c r="A926" s="142"/>
      <c r="B926" s="142"/>
      <c r="C926" s="142"/>
      <c r="D926" s="142"/>
      <c r="E926" s="142"/>
      <c r="F926" s="142"/>
      <c r="G926" s="142"/>
      <c r="H926" s="142"/>
      <c r="I926" s="142"/>
      <c r="J926" s="142"/>
    </row>
    <row r="927" spans="1:10" x14ac:dyDescent="0.25">
      <c r="A927" s="142"/>
      <c r="B927" s="142"/>
      <c r="C927" s="142"/>
      <c r="D927" s="142"/>
      <c r="E927" s="142"/>
      <c r="F927" s="142"/>
      <c r="G927" s="142"/>
      <c r="H927" s="142"/>
      <c r="I927" s="142"/>
      <c r="J927" s="142"/>
    </row>
    <row r="928" spans="1:10" x14ac:dyDescent="0.25">
      <c r="A928" s="142"/>
      <c r="B928" s="142"/>
      <c r="C928" s="142"/>
      <c r="D928" s="142"/>
      <c r="E928" s="142"/>
      <c r="F928" s="142"/>
      <c r="G928" s="142"/>
      <c r="H928" s="142"/>
      <c r="I928" s="142"/>
      <c r="J928" s="142"/>
    </row>
    <row r="929" spans="1:10" x14ac:dyDescent="0.25">
      <c r="A929" s="142"/>
      <c r="B929" s="142"/>
      <c r="C929" s="142"/>
      <c r="D929" s="142"/>
      <c r="E929" s="142"/>
      <c r="F929" s="142"/>
      <c r="G929" s="142"/>
      <c r="H929" s="142"/>
      <c r="I929" s="142"/>
      <c r="J929" s="142"/>
    </row>
    <row r="930" spans="1:10" x14ac:dyDescent="0.25">
      <c r="A930" s="142"/>
      <c r="B930" s="142"/>
      <c r="C930" s="142"/>
      <c r="D930" s="142"/>
      <c r="E930" s="142"/>
      <c r="F930" s="142"/>
      <c r="G930" s="142"/>
      <c r="H930" s="142"/>
      <c r="I930" s="142"/>
      <c r="J930" s="142"/>
    </row>
    <row r="931" spans="1:10" x14ac:dyDescent="0.25">
      <c r="A931" s="142"/>
      <c r="B931" s="142"/>
      <c r="C931" s="142"/>
      <c r="D931" s="142"/>
      <c r="E931" s="142"/>
      <c r="F931" s="142"/>
      <c r="G931" s="142"/>
      <c r="H931" s="142"/>
      <c r="I931" s="142"/>
      <c r="J931" s="142"/>
    </row>
    <row r="932" spans="1:10" x14ac:dyDescent="0.25">
      <c r="A932" s="142"/>
      <c r="B932" s="142"/>
      <c r="C932" s="142"/>
      <c r="D932" s="142"/>
      <c r="E932" s="142"/>
      <c r="F932" s="142"/>
      <c r="G932" s="142"/>
      <c r="H932" s="142"/>
      <c r="I932" s="142"/>
      <c r="J932" s="142"/>
    </row>
    <row r="933" spans="1:10" x14ac:dyDescent="0.25">
      <c r="A933" s="142"/>
      <c r="B933" s="142"/>
      <c r="C933" s="142"/>
      <c r="D933" s="142"/>
      <c r="E933" s="142"/>
      <c r="F933" s="142"/>
      <c r="G933" s="142"/>
      <c r="H933" s="142"/>
      <c r="I933" s="142"/>
      <c r="J933" s="142"/>
    </row>
    <row r="934" spans="1:10" x14ac:dyDescent="0.25">
      <c r="A934" s="142"/>
      <c r="B934" s="142"/>
      <c r="C934" s="142"/>
      <c r="D934" s="142"/>
      <c r="E934" s="142"/>
      <c r="F934" s="142"/>
      <c r="G934" s="142"/>
      <c r="H934" s="142"/>
      <c r="I934" s="142"/>
      <c r="J934" s="142"/>
    </row>
    <row r="935" spans="1:10" x14ac:dyDescent="0.25">
      <c r="A935" s="142"/>
      <c r="B935" s="142"/>
      <c r="C935" s="142"/>
      <c r="D935" s="142"/>
      <c r="E935" s="142"/>
      <c r="F935" s="142"/>
      <c r="G935" s="142"/>
      <c r="H935" s="142"/>
      <c r="I935" s="142"/>
      <c r="J935" s="142"/>
    </row>
    <row r="936" spans="1:10" x14ac:dyDescent="0.25">
      <c r="A936" s="142"/>
      <c r="B936" s="142"/>
      <c r="C936" s="142"/>
      <c r="D936" s="142"/>
      <c r="E936" s="142"/>
      <c r="F936" s="142"/>
      <c r="G936" s="142"/>
      <c r="H936" s="142"/>
      <c r="I936" s="142"/>
      <c r="J936" s="142"/>
    </row>
    <row r="937" spans="1:10" x14ac:dyDescent="0.25">
      <c r="A937" s="142"/>
      <c r="B937" s="142"/>
      <c r="C937" s="142"/>
      <c r="D937" s="142"/>
      <c r="E937" s="142"/>
      <c r="F937" s="142"/>
      <c r="G937" s="142"/>
      <c r="H937" s="142"/>
      <c r="I937" s="142"/>
      <c r="J937" s="142"/>
    </row>
    <row r="938" spans="1:10" x14ac:dyDescent="0.25">
      <c r="A938" s="142"/>
      <c r="B938" s="142"/>
      <c r="C938" s="142"/>
      <c r="D938" s="142"/>
      <c r="E938" s="142"/>
      <c r="F938" s="142"/>
      <c r="G938" s="142"/>
      <c r="H938" s="142"/>
      <c r="I938" s="142"/>
      <c r="J938" s="142"/>
    </row>
    <row r="939" spans="1:10" x14ac:dyDescent="0.25">
      <c r="A939" s="142"/>
      <c r="B939" s="142"/>
      <c r="C939" s="142"/>
      <c r="D939" s="142"/>
      <c r="E939" s="142"/>
      <c r="F939" s="142"/>
      <c r="G939" s="142"/>
      <c r="H939" s="142"/>
      <c r="I939" s="142"/>
      <c r="J939" s="142"/>
    </row>
    <row r="940" spans="1:10" x14ac:dyDescent="0.25">
      <c r="A940" s="142"/>
      <c r="B940" s="142"/>
      <c r="C940" s="142"/>
      <c r="D940" s="142"/>
      <c r="E940" s="142"/>
      <c r="F940" s="142"/>
      <c r="G940" s="142"/>
      <c r="H940" s="142"/>
      <c r="I940" s="142"/>
      <c r="J940" s="142"/>
    </row>
    <row r="941" spans="1:10" x14ac:dyDescent="0.25">
      <c r="A941" s="142"/>
      <c r="B941" s="142"/>
      <c r="C941" s="142"/>
      <c r="D941" s="142"/>
      <c r="E941" s="142"/>
      <c r="F941" s="142"/>
      <c r="G941" s="142"/>
      <c r="H941" s="142"/>
      <c r="I941" s="142"/>
      <c r="J941" s="142"/>
    </row>
    <row r="942" spans="1:10" x14ac:dyDescent="0.25">
      <c r="A942" s="142"/>
      <c r="B942" s="142"/>
      <c r="C942" s="142"/>
      <c r="D942" s="142"/>
      <c r="E942" s="142"/>
      <c r="F942" s="142"/>
      <c r="G942" s="142"/>
      <c r="H942" s="142"/>
      <c r="I942" s="142"/>
      <c r="J942" s="142"/>
    </row>
    <row r="943" spans="1:10" x14ac:dyDescent="0.25">
      <c r="A943" s="142"/>
      <c r="B943" s="142"/>
      <c r="C943" s="142"/>
      <c r="D943" s="142"/>
      <c r="E943" s="142"/>
      <c r="F943" s="142"/>
      <c r="G943" s="142"/>
      <c r="H943" s="142"/>
      <c r="I943" s="142"/>
      <c r="J943" s="142"/>
    </row>
    <row r="944" spans="1:10" x14ac:dyDescent="0.25">
      <c r="A944" s="142"/>
      <c r="B944" s="142"/>
      <c r="C944" s="142"/>
      <c r="D944" s="142"/>
      <c r="E944" s="142"/>
      <c r="F944" s="142"/>
      <c r="G944" s="142"/>
      <c r="H944" s="142"/>
      <c r="I944" s="142"/>
      <c r="J944" s="142"/>
    </row>
    <row r="945" spans="1:10" x14ac:dyDescent="0.25">
      <c r="A945" s="142"/>
      <c r="B945" s="142"/>
      <c r="C945" s="142"/>
      <c r="D945" s="142"/>
      <c r="E945" s="142"/>
      <c r="F945" s="142"/>
      <c r="G945" s="142"/>
      <c r="H945" s="142"/>
      <c r="I945" s="142"/>
      <c r="J945" s="142"/>
    </row>
    <row r="946" spans="1:10" x14ac:dyDescent="0.25">
      <c r="A946" s="142"/>
      <c r="B946" s="142"/>
      <c r="C946" s="142"/>
      <c r="D946" s="142"/>
      <c r="E946" s="142"/>
      <c r="F946" s="142"/>
      <c r="G946" s="142"/>
      <c r="H946" s="142"/>
      <c r="I946" s="142"/>
      <c r="J946" s="142"/>
    </row>
    <row r="947" spans="1:10" x14ac:dyDescent="0.25">
      <c r="A947" s="142"/>
      <c r="B947" s="142"/>
      <c r="C947" s="142"/>
      <c r="D947" s="142"/>
      <c r="E947" s="142"/>
      <c r="F947" s="142"/>
      <c r="G947" s="142"/>
      <c r="H947" s="142"/>
      <c r="I947" s="142"/>
      <c r="J947" s="142"/>
    </row>
    <row r="948" spans="1:10" x14ac:dyDescent="0.25">
      <c r="A948" s="142"/>
      <c r="B948" s="142"/>
      <c r="C948" s="142"/>
      <c r="D948" s="142"/>
      <c r="E948" s="142"/>
      <c r="F948" s="142"/>
      <c r="G948" s="142"/>
      <c r="H948" s="142"/>
      <c r="I948" s="142"/>
      <c r="J948" s="142"/>
    </row>
    <row r="949" spans="1:10" x14ac:dyDescent="0.25">
      <c r="A949" s="142"/>
      <c r="B949" s="142"/>
      <c r="C949" s="142"/>
      <c r="D949" s="142"/>
      <c r="E949" s="142"/>
      <c r="F949" s="142"/>
      <c r="G949" s="142"/>
      <c r="H949" s="142"/>
      <c r="I949" s="142"/>
      <c r="J949" s="142"/>
    </row>
    <row r="950" spans="1:10" x14ac:dyDescent="0.25">
      <c r="A950" s="142"/>
      <c r="B950" s="142"/>
      <c r="C950" s="142"/>
      <c r="D950" s="142"/>
      <c r="E950" s="142"/>
      <c r="F950" s="142"/>
      <c r="G950" s="142"/>
      <c r="H950" s="142"/>
      <c r="I950" s="142"/>
      <c r="J950" s="142"/>
    </row>
    <row r="951" spans="1:10" x14ac:dyDescent="0.25">
      <c r="A951" s="142"/>
      <c r="B951" s="142"/>
      <c r="C951" s="142"/>
      <c r="D951" s="142"/>
      <c r="E951" s="142"/>
      <c r="F951" s="142"/>
      <c r="G951" s="142"/>
      <c r="H951" s="142"/>
      <c r="I951" s="142"/>
      <c r="J951" s="142"/>
    </row>
    <row r="952" spans="1:10" x14ac:dyDescent="0.25">
      <c r="A952" s="142"/>
      <c r="B952" s="142"/>
      <c r="C952" s="142"/>
      <c r="D952" s="142"/>
      <c r="E952" s="142"/>
      <c r="F952" s="142"/>
      <c r="G952" s="142"/>
      <c r="H952" s="142"/>
      <c r="I952" s="142"/>
      <c r="J952" s="142"/>
    </row>
    <row r="953" spans="1:10" x14ac:dyDescent="0.25">
      <c r="A953" s="142"/>
      <c r="B953" s="142"/>
      <c r="C953" s="142"/>
      <c r="D953" s="142"/>
      <c r="E953" s="142"/>
      <c r="F953" s="142"/>
      <c r="G953" s="142"/>
      <c r="H953" s="142"/>
      <c r="I953" s="142"/>
      <c r="J953" s="142"/>
    </row>
    <row r="954" spans="1:10" x14ac:dyDescent="0.25">
      <c r="A954" s="142"/>
      <c r="B954" s="142"/>
      <c r="C954" s="142"/>
      <c r="D954" s="142"/>
      <c r="E954" s="142"/>
      <c r="F954" s="142"/>
      <c r="G954" s="142"/>
      <c r="H954" s="142"/>
      <c r="I954" s="142"/>
      <c r="J954" s="142"/>
    </row>
    <row r="955" spans="1:10" x14ac:dyDescent="0.25">
      <c r="A955" s="142"/>
      <c r="B955" s="142"/>
      <c r="C955" s="142"/>
      <c r="D955" s="142"/>
      <c r="E955" s="142"/>
      <c r="F955" s="142"/>
      <c r="G955" s="142"/>
      <c r="H955" s="142"/>
      <c r="I955" s="142"/>
      <c r="J955" s="142"/>
    </row>
    <row r="956" spans="1:10" x14ac:dyDescent="0.25">
      <c r="A956" s="142"/>
      <c r="B956" s="142"/>
      <c r="C956" s="142"/>
      <c r="D956" s="142"/>
      <c r="E956" s="142"/>
      <c r="F956" s="142"/>
      <c r="G956" s="142"/>
      <c r="H956" s="142"/>
      <c r="I956" s="142"/>
      <c r="J956" s="142"/>
    </row>
    <row r="957" spans="1:10" x14ac:dyDescent="0.25">
      <c r="A957" s="142"/>
      <c r="B957" s="142"/>
      <c r="C957" s="142"/>
      <c r="D957" s="142"/>
      <c r="E957" s="142"/>
      <c r="F957" s="142"/>
      <c r="G957" s="142"/>
      <c r="H957" s="142"/>
      <c r="I957" s="142"/>
      <c r="J957" s="142"/>
    </row>
    <row r="958" spans="1:10" x14ac:dyDescent="0.25">
      <c r="A958" s="142"/>
      <c r="B958" s="142"/>
      <c r="C958" s="142"/>
      <c r="D958" s="142"/>
      <c r="E958" s="142"/>
      <c r="F958" s="142"/>
      <c r="G958" s="142"/>
      <c r="H958" s="142"/>
      <c r="I958" s="142"/>
      <c r="J958" s="142"/>
    </row>
    <row r="959" spans="1:10" x14ac:dyDescent="0.25">
      <c r="A959" s="142"/>
      <c r="B959" s="142"/>
      <c r="C959" s="142"/>
      <c r="D959" s="142"/>
      <c r="E959" s="142"/>
      <c r="F959" s="142"/>
      <c r="G959" s="142"/>
      <c r="H959" s="142"/>
      <c r="I959" s="142"/>
      <c r="J959" s="142"/>
    </row>
    <row r="960" spans="1:10" x14ac:dyDescent="0.25">
      <c r="A960" s="142"/>
      <c r="B960" s="142"/>
      <c r="C960" s="142"/>
      <c r="D960" s="142"/>
      <c r="E960" s="142"/>
      <c r="F960" s="142"/>
      <c r="G960" s="142"/>
      <c r="H960" s="142"/>
      <c r="I960" s="142"/>
      <c r="J960" s="142"/>
    </row>
    <row r="961" spans="1:10" x14ac:dyDescent="0.25">
      <c r="A961" s="142"/>
      <c r="B961" s="142"/>
      <c r="C961" s="142"/>
      <c r="D961" s="142"/>
      <c r="E961" s="142"/>
      <c r="F961" s="142"/>
      <c r="G961" s="142"/>
      <c r="H961" s="142"/>
      <c r="I961" s="142"/>
      <c r="J961" s="142"/>
    </row>
    <row r="962" spans="1:10" x14ac:dyDescent="0.25">
      <c r="A962" s="142"/>
      <c r="B962" s="142"/>
      <c r="C962" s="142"/>
      <c r="D962" s="142"/>
      <c r="E962" s="142"/>
      <c r="F962" s="142"/>
      <c r="G962" s="142"/>
      <c r="H962" s="142"/>
      <c r="I962" s="142"/>
      <c r="J962" s="142"/>
    </row>
    <row r="963" spans="1:10" x14ac:dyDescent="0.25">
      <c r="A963" s="142"/>
      <c r="B963" s="142"/>
      <c r="C963" s="142"/>
      <c r="D963" s="142"/>
      <c r="E963" s="142"/>
      <c r="F963" s="142"/>
      <c r="G963" s="142"/>
      <c r="H963" s="142"/>
      <c r="I963" s="142"/>
      <c r="J963" s="142"/>
    </row>
    <row r="964" spans="1:10" x14ac:dyDescent="0.25">
      <c r="A964" s="142"/>
      <c r="B964" s="142"/>
      <c r="C964" s="142"/>
      <c r="D964" s="142"/>
      <c r="E964" s="142"/>
      <c r="F964" s="142"/>
      <c r="G964" s="142"/>
      <c r="H964" s="142"/>
      <c r="I964" s="142"/>
      <c r="J964" s="142"/>
    </row>
    <row r="965" spans="1:10" x14ac:dyDescent="0.25">
      <c r="A965" s="142"/>
      <c r="B965" s="142"/>
      <c r="C965" s="142"/>
      <c r="D965" s="142"/>
      <c r="E965" s="142"/>
      <c r="F965" s="142"/>
      <c r="G965" s="142"/>
      <c r="H965" s="142"/>
      <c r="I965" s="142"/>
      <c r="J965" s="142"/>
    </row>
    <row r="966" spans="1:10" x14ac:dyDescent="0.25">
      <c r="A966" s="142"/>
      <c r="B966" s="142"/>
      <c r="C966" s="142"/>
      <c r="D966" s="142"/>
      <c r="E966" s="142"/>
      <c r="F966" s="142"/>
      <c r="G966" s="142"/>
      <c r="H966" s="142"/>
      <c r="I966" s="142"/>
      <c r="J966" s="142"/>
    </row>
    <row r="967" spans="1:10" x14ac:dyDescent="0.25">
      <c r="A967" s="142"/>
      <c r="B967" s="142"/>
      <c r="C967" s="142"/>
      <c r="D967" s="142"/>
      <c r="E967" s="142"/>
      <c r="F967" s="142"/>
      <c r="G967" s="142"/>
      <c r="H967" s="142"/>
      <c r="I967" s="142"/>
      <c r="J967" s="142"/>
    </row>
    <row r="968" spans="1:10" x14ac:dyDescent="0.25">
      <c r="A968" s="142"/>
      <c r="B968" s="142"/>
      <c r="C968" s="142"/>
      <c r="D968" s="142"/>
      <c r="E968" s="142"/>
      <c r="F968" s="142"/>
      <c r="G968" s="142"/>
      <c r="H968" s="142"/>
      <c r="I968" s="142"/>
      <c r="J968" s="142"/>
    </row>
    <row r="969" spans="1:10" x14ac:dyDescent="0.25">
      <c r="A969" s="142"/>
      <c r="B969" s="142"/>
      <c r="C969" s="142"/>
      <c r="D969" s="142"/>
      <c r="E969" s="142"/>
      <c r="F969" s="142"/>
      <c r="G969" s="142"/>
      <c r="H969" s="142"/>
      <c r="I969" s="142"/>
      <c r="J969" s="142"/>
    </row>
    <row r="970" spans="1:10" x14ac:dyDescent="0.25">
      <c r="A970" s="142"/>
      <c r="B970" s="142"/>
      <c r="C970" s="142"/>
      <c r="D970" s="142"/>
      <c r="E970" s="142"/>
      <c r="F970" s="142"/>
      <c r="G970" s="142"/>
      <c r="H970" s="142"/>
      <c r="I970" s="142"/>
      <c r="J970" s="142"/>
    </row>
    <row r="971" spans="1:10" x14ac:dyDescent="0.25">
      <c r="A971" s="142"/>
      <c r="B971" s="142"/>
      <c r="C971" s="142"/>
      <c r="D971" s="142"/>
      <c r="E971" s="142"/>
      <c r="F971" s="142"/>
      <c r="G971" s="142"/>
      <c r="H971" s="142"/>
      <c r="I971" s="142"/>
      <c r="J971" s="142"/>
    </row>
    <row r="972" spans="1:10" x14ac:dyDescent="0.25">
      <c r="A972" s="142"/>
      <c r="B972" s="142"/>
      <c r="C972" s="142"/>
      <c r="D972" s="142"/>
      <c r="E972" s="142"/>
      <c r="F972" s="142"/>
      <c r="G972" s="142"/>
      <c r="H972" s="142"/>
      <c r="I972" s="142"/>
      <c r="J972" s="142"/>
    </row>
    <row r="973" spans="1:10" x14ac:dyDescent="0.25">
      <c r="A973" s="142"/>
      <c r="B973" s="142"/>
      <c r="C973" s="142"/>
      <c r="D973" s="142"/>
      <c r="E973" s="142"/>
      <c r="F973" s="142"/>
      <c r="G973" s="142"/>
      <c r="H973" s="142"/>
      <c r="I973" s="142"/>
      <c r="J973" s="142"/>
    </row>
    <row r="974" spans="1:10" x14ac:dyDescent="0.25">
      <c r="A974" s="142"/>
      <c r="B974" s="142"/>
      <c r="C974" s="142"/>
      <c r="D974" s="142"/>
      <c r="E974" s="142"/>
      <c r="F974" s="142"/>
      <c r="G974" s="142"/>
      <c r="H974" s="142"/>
      <c r="I974" s="142"/>
      <c r="J974" s="142"/>
    </row>
    <row r="975" spans="1:10" x14ac:dyDescent="0.25">
      <c r="A975" s="142"/>
      <c r="B975" s="142"/>
      <c r="C975" s="142"/>
      <c r="D975" s="142"/>
      <c r="E975" s="142"/>
      <c r="F975" s="142"/>
      <c r="G975" s="142"/>
      <c r="H975" s="142"/>
      <c r="I975" s="142"/>
      <c r="J975" s="142"/>
    </row>
    <row r="976" spans="1:10" x14ac:dyDescent="0.25">
      <c r="A976" s="142"/>
      <c r="B976" s="142"/>
      <c r="C976" s="142"/>
      <c r="D976" s="142"/>
      <c r="E976" s="142"/>
      <c r="F976" s="142"/>
      <c r="G976" s="142"/>
      <c r="H976" s="142"/>
      <c r="I976" s="142"/>
      <c r="J976" s="142"/>
    </row>
    <row r="977" spans="1:10" x14ac:dyDescent="0.25">
      <c r="A977" s="142"/>
      <c r="B977" s="142"/>
      <c r="C977" s="142"/>
      <c r="D977" s="142"/>
      <c r="E977" s="142"/>
      <c r="F977" s="142"/>
      <c r="G977" s="142"/>
      <c r="H977" s="142"/>
      <c r="I977" s="142"/>
      <c r="J977" s="142"/>
    </row>
    <row r="978" spans="1:10" x14ac:dyDescent="0.25">
      <c r="A978" s="142"/>
      <c r="B978" s="142"/>
      <c r="C978" s="142"/>
      <c r="D978" s="142"/>
      <c r="E978" s="142"/>
      <c r="F978" s="142"/>
      <c r="G978" s="142"/>
      <c r="H978" s="142"/>
      <c r="I978" s="142"/>
      <c r="J978" s="142"/>
    </row>
    <row r="979" spans="1:10" x14ac:dyDescent="0.25">
      <c r="A979" s="142"/>
      <c r="B979" s="142"/>
      <c r="C979" s="142"/>
      <c r="D979" s="142"/>
      <c r="E979" s="142"/>
      <c r="F979" s="142"/>
      <c r="G979" s="142"/>
      <c r="H979" s="142"/>
      <c r="I979" s="142"/>
      <c r="J979" s="142"/>
    </row>
    <row r="980" spans="1:10" x14ac:dyDescent="0.25">
      <c r="A980" s="142"/>
      <c r="B980" s="142"/>
      <c r="C980" s="142"/>
      <c r="D980" s="142"/>
      <c r="E980" s="142"/>
      <c r="F980" s="142"/>
      <c r="G980" s="142"/>
      <c r="H980" s="142"/>
      <c r="I980" s="142"/>
      <c r="J980" s="142"/>
    </row>
    <row r="981" spans="1:10" x14ac:dyDescent="0.25">
      <c r="A981" s="142"/>
      <c r="B981" s="142"/>
      <c r="C981" s="142"/>
      <c r="D981" s="142"/>
      <c r="E981" s="142"/>
      <c r="F981" s="142"/>
      <c r="G981" s="142"/>
      <c r="H981" s="142"/>
      <c r="I981" s="142"/>
      <c r="J981" s="142"/>
    </row>
    <row r="982" spans="1:10" x14ac:dyDescent="0.25">
      <c r="A982" s="142"/>
      <c r="B982" s="142"/>
      <c r="C982" s="142"/>
      <c r="D982" s="142"/>
      <c r="E982" s="142"/>
      <c r="F982" s="142"/>
      <c r="G982" s="142"/>
      <c r="H982" s="142"/>
      <c r="I982" s="142"/>
      <c r="J982" s="142"/>
    </row>
    <row r="983" spans="1:10" x14ac:dyDescent="0.25">
      <c r="A983" s="142"/>
      <c r="B983" s="142"/>
      <c r="C983" s="142"/>
      <c r="D983" s="142"/>
      <c r="E983" s="142"/>
      <c r="F983" s="142"/>
      <c r="G983" s="142"/>
      <c r="H983" s="142"/>
      <c r="I983" s="142"/>
      <c r="J983" s="142"/>
    </row>
    <row r="984" spans="1:10" x14ac:dyDescent="0.25">
      <c r="A984" s="142"/>
      <c r="B984" s="142"/>
      <c r="C984" s="142"/>
      <c r="D984" s="142"/>
      <c r="E984" s="142"/>
      <c r="F984" s="142"/>
      <c r="G984" s="142"/>
      <c r="H984" s="142"/>
      <c r="I984" s="142"/>
      <c r="J984" s="142"/>
    </row>
    <row r="985" spans="1:10" x14ac:dyDescent="0.25">
      <c r="A985" s="142"/>
      <c r="B985" s="142"/>
      <c r="C985" s="142"/>
      <c r="D985" s="142"/>
      <c r="E985" s="142"/>
      <c r="F985" s="142"/>
      <c r="G985" s="142"/>
      <c r="H985" s="142"/>
      <c r="I985" s="142"/>
      <c r="J985" s="142"/>
    </row>
    <row r="986" spans="1:10" x14ac:dyDescent="0.25">
      <c r="A986" s="142"/>
      <c r="B986" s="142"/>
      <c r="C986" s="142"/>
      <c r="D986" s="142"/>
      <c r="E986" s="142"/>
      <c r="F986" s="142"/>
      <c r="G986" s="142"/>
      <c r="H986" s="142"/>
      <c r="I986" s="142"/>
      <c r="J986" s="142"/>
    </row>
    <row r="987" spans="1:10" x14ac:dyDescent="0.25">
      <c r="A987" s="142"/>
      <c r="B987" s="142"/>
      <c r="C987" s="142"/>
      <c r="D987" s="142"/>
      <c r="E987" s="142"/>
      <c r="F987" s="142"/>
      <c r="G987" s="142"/>
      <c r="H987" s="142"/>
      <c r="I987" s="142"/>
      <c r="J987" s="142"/>
    </row>
    <row r="988" spans="1:10" x14ac:dyDescent="0.25">
      <c r="A988" s="142"/>
      <c r="B988" s="142"/>
      <c r="C988" s="142"/>
      <c r="D988" s="142"/>
      <c r="E988" s="142"/>
      <c r="F988" s="142"/>
      <c r="G988" s="142"/>
      <c r="H988" s="142"/>
      <c r="I988" s="142"/>
      <c r="J988" s="142"/>
    </row>
    <row r="989" spans="1:10" x14ac:dyDescent="0.25">
      <c r="A989" s="142"/>
      <c r="B989" s="142"/>
      <c r="C989" s="142"/>
      <c r="D989" s="142"/>
      <c r="E989" s="142"/>
      <c r="F989" s="142"/>
      <c r="G989" s="142"/>
      <c r="H989" s="142"/>
      <c r="I989" s="142"/>
      <c r="J989" s="142"/>
    </row>
    <row r="990" spans="1:10" x14ac:dyDescent="0.25">
      <c r="A990" s="142"/>
      <c r="B990" s="142"/>
      <c r="C990" s="142"/>
      <c r="D990" s="142"/>
      <c r="E990" s="142"/>
      <c r="F990" s="142"/>
      <c r="G990" s="142"/>
      <c r="H990" s="142"/>
      <c r="I990" s="142"/>
      <c r="J990" s="142"/>
    </row>
    <row r="991" spans="1:10" x14ac:dyDescent="0.25">
      <c r="A991" s="142"/>
      <c r="B991" s="142"/>
      <c r="C991" s="142"/>
      <c r="D991" s="142"/>
      <c r="E991" s="142"/>
      <c r="F991" s="142"/>
      <c r="G991" s="142"/>
      <c r="H991" s="142"/>
      <c r="I991" s="142"/>
      <c r="J991" s="142"/>
    </row>
    <row r="992" spans="1:10" x14ac:dyDescent="0.25">
      <c r="A992" s="142"/>
      <c r="B992" s="142"/>
      <c r="C992" s="142"/>
      <c r="D992" s="142"/>
      <c r="E992" s="142"/>
      <c r="F992" s="142"/>
      <c r="G992" s="142"/>
      <c r="H992" s="142"/>
      <c r="I992" s="142"/>
      <c r="J992" s="142"/>
    </row>
    <row r="993" spans="1:10" x14ac:dyDescent="0.25">
      <c r="A993" s="142"/>
      <c r="B993" s="142"/>
      <c r="C993" s="142"/>
      <c r="D993" s="142"/>
      <c r="E993" s="142"/>
      <c r="F993" s="142"/>
      <c r="G993" s="142"/>
      <c r="H993" s="142"/>
      <c r="I993" s="142"/>
      <c r="J993" s="142"/>
    </row>
    <row r="994" spans="1:10" x14ac:dyDescent="0.25">
      <c r="A994" s="142"/>
      <c r="B994" s="142"/>
      <c r="C994" s="142"/>
      <c r="D994" s="142"/>
      <c r="E994" s="142"/>
      <c r="F994" s="142"/>
      <c r="G994" s="142"/>
      <c r="H994" s="142"/>
      <c r="I994" s="142"/>
      <c r="J994" s="142"/>
    </row>
    <row r="995" spans="1:10" x14ac:dyDescent="0.25">
      <c r="A995" s="142"/>
      <c r="B995" s="142"/>
      <c r="C995" s="142"/>
      <c r="D995" s="142"/>
      <c r="E995" s="142"/>
      <c r="F995" s="142"/>
      <c r="G995" s="142"/>
      <c r="H995" s="142"/>
      <c r="I995" s="142"/>
      <c r="J995" s="142"/>
    </row>
    <row r="996" spans="1:10" x14ac:dyDescent="0.25">
      <c r="A996" s="142"/>
      <c r="B996" s="142"/>
      <c r="C996" s="142"/>
      <c r="D996" s="142"/>
      <c r="E996" s="142"/>
      <c r="F996" s="142"/>
      <c r="G996" s="142"/>
      <c r="H996" s="142"/>
      <c r="I996" s="142"/>
      <c r="J996" s="142"/>
    </row>
    <row r="997" spans="1:10" x14ac:dyDescent="0.25">
      <c r="A997" s="142"/>
      <c r="B997" s="142"/>
      <c r="C997" s="142"/>
      <c r="D997" s="142"/>
      <c r="E997" s="142"/>
      <c r="F997" s="142"/>
      <c r="G997" s="142"/>
      <c r="H997" s="142"/>
      <c r="I997" s="142"/>
      <c r="J997" s="142"/>
    </row>
    <row r="998" spans="1:10" x14ac:dyDescent="0.25">
      <c r="A998" s="142"/>
      <c r="B998" s="142"/>
      <c r="C998" s="142"/>
      <c r="D998" s="142"/>
      <c r="E998" s="142"/>
      <c r="F998" s="142"/>
      <c r="G998" s="142"/>
      <c r="H998" s="142"/>
      <c r="I998" s="142"/>
      <c r="J998" s="142"/>
    </row>
    <row r="999" spans="1:10" x14ac:dyDescent="0.25">
      <c r="A999" s="142"/>
      <c r="B999" s="142"/>
      <c r="C999" s="142"/>
      <c r="D999" s="142"/>
      <c r="E999" s="142"/>
      <c r="F999" s="142"/>
      <c r="G999" s="142"/>
      <c r="H999" s="142"/>
      <c r="I999" s="142"/>
      <c r="J999" s="142"/>
    </row>
    <row r="1000" spans="1:10" x14ac:dyDescent="0.25">
      <c r="A1000" s="142"/>
      <c r="B1000" s="142"/>
      <c r="C1000" s="142"/>
      <c r="D1000" s="142"/>
      <c r="E1000" s="142"/>
      <c r="F1000" s="142"/>
      <c r="G1000" s="142"/>
      <c r="H1000" s="142"/>
      <c r="I1000" s="142"/>
      <c r="J1000" s="142"/>
    </row>
    <row r="1001" spans="1:10" x14ac:dyDescent="0.25">
      <c r="A1001" s="142"/>
      <c r="B1001" s="142"/>
      <c r="C1001" s="142"/>
      <c r="D1001" s="142"/>
      <c r="E1001" s="142"/>
      <c r="F1001" s="142"/>
      <c r="G1001" s="142"/>
      <c r="H1001" s="142"/>
      <c r="I1001" s="142"/>
      <c r="J1001" s="142"/>
    </row>
    <row r="1002" spans="1:10" x14ac:dyDescent="0.25">
      <c r="A1002" s="142"/>
      <c r="B1002" s="142"/>
      <c r="C1002" s="142"/>
      <c r="D1002" s="142"/>
      <c r="E1002" s="142"/>
      <c r="F1002" s="142"/>
      <c r="G1002" s="142"/>
      <c r="H1002" s="142"/>
      <c r="I1002" s="142"/>
      <c r="J1002" s="142"/>
    </row>
    <row r="1003" spans="1:10" x14ac:dyDescent="0.25">
      <c r="A1003" s="142"/>
      <c r="B1003" s="142"/>
      <c r="C1003" s="142"/>
      <c r="D1003" s="142"/>
      <c r="E1003" s="142"/>
      <c r="F1003" s="142"/>
      <c r="G1003" s="142"/>
      <c r="H1003" s="142"/>
      <c r="I1003" s="142"/>
      <c r="J1003" s="142"/>
    </row>
  </sheetData>
  <sheetProtection sheet="1" objects="1" scenarios="1"/>
  <mergeCells count="4">
    <mergeCell ref="A1:G1"/>
    <mergeCell ref="H1:J1"/>
    <mergeCell ref="A2:G2"/>
    <mergeCell ref="H2:J2"/>
  </mergeCells>
  <pageMargins left="0.7" right="0.7" top="0.75" bottom="0.75" header="0.3" footer="0.3"/>
  <pageSetup paperSize="9" orientation="portrait" verticalDpi="0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zoomScale="80" zoomScaleNormal="80" zoomScaleSheetLayoutView="100" workbookViewId="0">
      <pane ySplit="4" topLeftCell="A74" activePane="bottomLeft" state="frozen"/>
      <selection pane="bottomLeft" activeCell="J78" sqref="J78"/>
    </sheetView>
  </sheetViews>
  <sheetFormatPr baseColWidth="10" defaultColWidth="8.85546875" defaultRowHeight="15" x14ac:dyDescent="0.25"/>
  <cols>
    <col min="1" max="10" width="15.7109375" customWidth="1"/>
  </cols>
  <sheetData>
    <row r="1" spans="1:10" s="9" customFormat="1" x14ac:dyDescent="0.25">
      <c r="A1" s="708" t="s">
        <v>12</v>
      </c>
      <c r="B1" s="709"/>
      <c r="C1" s="709"/>
      <c r="D1" s="709"/>
      <c r="E1" s="709"/>
      <c r="F1" s="709"/>
      <c r="G1" s="709"/>
      <c r="H1" s="710" t="s">
        <v>82</v>
      </c>
      <c r="I1" s="710"/>
      <c r="J1" s="710"/>
    </row>
    <row r="2" spans="1:10" s="11" customFormat="1" x14ac:dyDescent="0.25">
      <c r="A2" s="711" t="s">
        <v>81</v>
      </c>
      <c r="B2" s="712"/>
      <c r="C2" s="712"/>
      <c r="D2" s="712"/>
      <c r="E2" s="712"/>
      <c r="F2" s="712"/>
      <c r="G2" s="712"/>
      <c r="H2" s="713" t="s">
        <v>138</v>
      </c>
      <c r="I2" s="713"/>
      <c r="J2" s="713"/>
    </row>
    <row r="3" spans="1:10" s="13" customFormat="1" ht="68.25" customHeight="1" x14ac:dyDescent="0.25">
      <c r="A3" s="12" t="s">
        <v>17</v>
      </c>
      <c r="B3" s="13" t="s">
        <v>20</v>
      </c>
      <c r="C3" s="13" t="s">
        <v>2</v>
      </c>
      <c r="D3" s="13" t="s">
        <v>3</v>
      </c>
      <c r="E3" s="13" t="s">
        <v>6</v>
      </c>
      <c r="F3" s="13" t="s">
        <v>4</v>
      </c>
      <c r="G3" s="13" t="s">
        <v>5</v>
      </c>
      <c r="H3" s="25" t="s">
        <v>134</v>
      </c>
      <c r="I3" s="13" t="s">
        <v>510</v>
      </c>
      <c r="J3" s="13" t="s">
        <v>498</v>
      </c>
    </row>
    <row r="4" spans="1:10" s="13" customFormat="1" ht="54" customHeight="1" x14ac:dyDescent="0.25">
      <c r="A4" s="15" t="s">
        <v>18</v>
      </c>
      <c r="B4" s="13" t="s">
        <v>0</v>
      </c>
      <c r="C4" s="13" t="s">
        <v>142</v>
      </c>
      <c r="D4" s="13" t="s">
        <v>143</v>
      </c>
      <c r="E4" s="13" t="s">
        <v>144</v>
      </c>
      <c r="F4" s="13" t="s">
        <v>145</v>
      </c>
      <c r="G4" s="13" t="s">
        <v>26</v>
      </c>
      <c r="H4" s="25"/>
      <c r="J4" s="25"/>
    </row>
    <row r="5" spans="1:10" x14ac:dyDescent="0.25">
      <c r="B5" t="s">
        <v>129</v>
      </c>
      <c r="C5">
        <v>72</v>
      </c>
      <c r="D5">
        <v>86</v>
      </c>
      <c r="E5">
        <v>48</v>
      </c>
      <c r="F5">
        <v>17</v>
      </c>
      <c r="H5" s="589">
        <f t="shared" ref="H5:H36" si="0">F5/E5</f>
        <v>0.35416666666666669</v>
      </c>
      <c r="I5" s="35">
        <f t="shared" ref="I5:I36" si="1">E5/D5</f>
        <v>0.55813953488372092</v>
      </c>
      <c r="J5" s="580">
        <f t="shared" ref="J5:J36" si="2">E5/C5</f>
        <v>0.66666666666666663</v>
      </c>
    </row>
    <row r="6" spans="1:10" x14ac:dyDescent="0.25">
      <c r="B6" t="s">
        <v>61</v>
      </c>
      <c r="C6">
        <v>435</v>
      </c>
      <c r="D6">
        <v>527</v>
      </c>
      <c r="E6">
        <v>112</v>
      </c>
      <c r="F6">
        <v>41</v>
      </c>
      <c r="H6" s="589">
        <f t="shared" si="0"/>
        <v>0.36607142857142855</v>
      </c>
      <c r="I6" s="35">
        <f t="shared" si="1"/>
        <v>0.21252371916508539</v>
      </c>
      <c r="J6" s="580">
        <f t="shared" si="2"/>
        <v>0.25747126436781609</v>
      </c>
    </row>
    <row r="7" spans="1:10" s="197" customFormat="1" x14ac:dyDescent="0.25">
      <c r="B7" s="197" t="s">
        <v>42</v>
      </c>
      <c r="C7" s="197">
        <v>29</v>
      </c>
      <c r="D7" s="197">
        <v>109</v>
      </c>
      <c r="E7" s="197">
        <v>-5</v>
      </c>
      <c r="F7" s="197">
        <v>-1</v>
      </c>
      <c r="H7" s="590">
        <f t="shared" si="0"/>
        <v>0.2</v>
      </c>
      <c r="I7" s="448">
        <f t="shared" si="1"/>
        <v>-4.5871559633027525E-2</v>
      </c>
      <c r="J7" s="581">
        <f t="shared" si="2"/>
        <v>-0.17241379310344829</v>
      </c>
    </row>
    <row r="8" spans="1:10" s="197" customFormat="1" x14ac:dyDescent="0.25">
      <c r="B8" s="197" t="s">
        <v>27</v>
      </c>
      <c r="C8" s="197">
        <v>194</v>
      </c>
      <c r="D8" s="197">
        <v>641</v>
      </c>
      <c r="E8" s="197">
        <v>10</v>
      </c>
      <c r="F8" s="197">
        <v>2</v>
      </c>
      <c r="H8" s="590">
        <f t="shared" si="0"/>
        <v>0.2</v>
      </c>
      <c r="I8" s="448">
        <f t="shared" si="1"/>
        <v>1.5600624024960999E-2</v>
      </c>
      <c r="J8" s="581">
        <f t="shared" si="2"/>
        <v>5.1546391752577317E-2</v>
      </c>
    </row>
    <row r="9" spans="1:10" x14ac:dyDescent="0.25">
      <c r="B9" t="s">
        <v>48</v>
      </c>
      <c r="C9">
        <v>106</v>
      </c>
      <c r="D9">
        <v>318</v>
      </c>
      <c r="E9">
        <v>-49</v>
      </c>
      <c r="F9">
        <v>-39</v>
      </c>
      <c r="H9" s="589">
        <f t="shared" si="0"/>
        <v>0.79591836734693877</v>
      </c>
      <c r="I9" s="35">
        <f t="shared" si="1"/>
        <v>-0.1540880503144654</v>
      </c>
      <c r="J9" s="580">
        <f t="shared" si="2"/>
        <v>-0.46226415094339623</v>
      </c>
    </row>
    <row r="10" spans="1:10" x14ac:dyDescent="0.25">
      <c r="B10" t="s">
        <v>125</v>
      </c>
      <c r="C10">
        <v>274</v>
      </c>
      <c r="D10">
        <v>28</v>
      </c>
      <c r="E10">
        <v>221</v>
      </c>
      <c r="F10">
        <v>33</v>
      </c>
      <c r="H10" s="589">
        <f t="shared" si="0"/>
        <v>0.14932126696832579</v>
      </c>
      <c r="I10" s="35">
        <f t="shared" si="1"/>
        <v>7.8928571428571432</v>
      </c>
      <c r="J10" s="580">
        <f t="shared" si="2"/>
        <v>0.80656934306569339</v>
      </c>
    </row>
    <row r="11" spans="1:10" s="197" customFormat="1" x14ac:dyDescent="0.25">
      <c r="B11" s="197" t="s">
        <v>126</v>
      </c>
      <c r="C11" s="197">
        <v>35</v>
      </c>
      <c r="D11" s="197">
        <v>30</v>
      </c>
      <c r="E11" s="197">
        <v>18</v>
      </c>
      <c r="F11" s="197">
        <v>0</v>
      </c>
      <c r="H11" s="590">
        <f t="shared" si="0"/>
        <v>0</v>
      </c>
      <c r="I11" s="448">
        <f t="shared" si="1"/>
        <v>0.6</v>
      </c>
      <c r="J11" s="581">
        <f t="shared" si="2"/>
        <v>0.51428571428571423</v>
      </c>
    </row>
    <row r="12" spans="1:10" x14ac:dyDescent="0.25">
      <c r="B12" t="s">
        <v>128</v>
      </c>
      <c r="C12">
        <v>20</v>
      </c>
      <c r="D12">
        <v>39</v>
      </c>
      <c r="E12">
        <v>12</v>
      </c>
      <c r="F12">
        <v>1</v>
      </c>
      <c r="H12" s="589">
        <f t="shared" si="0"/>
        <v>8.3333333333333329E-2</v>
      </c>
      <c r="I12" s="35">
        <f t="shared" si="1"/>
        <v>0.30769230769230771</v>
      </c>
      <c r="J12" s="580">
        <f t="shared" si="2"/>
        <v>0.6</v>
      </c>
    </row>
    <row r="13" spans="1:10" x14ac:dyDescent="0.25">
      <c r="B13" t="s">
        <v>50</v>
      </c>
      <c r="C13">
        <v>277</v>
      </c>
      <c r="D13">
        <v>536</v>
      </c>
      <c r="E13">
        <v>142</v>
      </c>
      <c r="F13">
        <v>39</v>
      </c>
      <c r="H13" s="589">
        <f t="shared" si="0"/>
        <v>0.27464788732394368</v>
      </c>
      <c r="I13" s="35">
        <f t="shared" si="1"/>
        <v>0.26492537313432835</v>
      </c>
      <c r="J13" s="580">
        <f t="shared" si="2"/>
        <v>0.5126353790613718</v>
      </c>
    </row>
    <row r="14" spans="1:10" x14ac:dyDescent="0.25">
      <c r="B14" t="s">
        <v>146</v>
      </c>
      <c r="C14">
        <v>0</v>
      </c>
      <c r="D14">
        <v>0</v>
      </c>
      <c r="E14">
        <v>0</v>
      </c>
      <c r="F14">
        <v>0</v>
      </c>
      <c r="H14" s="589" t="e">
        <f t="shared" si="0"/>
        <v>#DIV/0!</v>
      </c>
      <c r="I14" s="35" t="e">
        <f t="shared" si="1"/>
        <v>#DIV/0!</v>
      </c>
      <c r="J14" s="580" t="e">
        <f t="shared" si="2"/>
        <v>#DIV/0!</v>
      </c>
    </row>
    <row r="15" spans="1:10" x14ac:dyDescent="0.25">
      <c r="B15" t="s">
        <v>38</v>
      </c>
      <c r="C15">
        <v>8</v>
      </c>
      <c r="D15">
        <v>42</v>
      </c>
      <c r="E15">
        <v>2</v>
      </c>
      <c r="F15">
        <v>0</v>
      </c>
      <c r="H15" s="589">
        <f t="shared" si="0"/>
        <v>0</v>
      </c>
      <c r="I15" s="35">
        <f t="shared" si="1"/>
        <v>4.7619047619047616E-2</v>
      </c>
      <c r="J15" s="580">
        <f t="shared" si="2"/>
        <v>0.25</v>
      </c>
    </row>
    <row r="16" spans="1:10" x14ac:dyDescent="0.25">
      <c r="B16" t="s">
        <v>131</v>
      </c>
      <c r="C16">
        <v>0</v>
      </c>
      <c r="D16">
        <v>4</v>
      </c>
      <c r="E16">
        <v>0</v>
      </c>
      <c r="F16">
        <v>0</v>
      </c>
      <c r="H16" s="589" t="e">
        <f t="shared" si="0"/>
        <v>#DIV/0!</v>
      </c>
      <c r="I16" s="35">
        <f t="shared" si="1"/>
        <v>0</v>
      </c>
      <c r="J16" s="580" t="e">
        <f t="shared" si="2"/>
        <v>#DIV/0!</v>
      </c>
    </row>
    <row r="17" spans="2:10" x14ac:dyDescent="0.25">
      <c r="B17" t="s">
        <v>36</v>
      </c>
      <c r="C17">
        <v>80</v>
      </c>
      <c r="D17">
        <v>223</v>
      </c>
      <c r="E17">
        <v>10</v>
      </c>
      <c r="F17">
        <v>7</v>
      </c>
      <c r="H17" s="589">
        <f t="shared" si="0"/>
        <v>0.7</v>
      </c>
      <c r="I17" s="35">
        <f t="shared" si="1"/>
        <v>4.4843049327354258E-2</v>
      </c>
      <c r="J17" s="580">
        <f t="shared" si="2"/>
        <v>0.125</v>
      </c>
    </row>
    <row r="18" spans="2:10" s="50" customFormat="1" x14ac:dyDescent="0.25">
      <c r="B18" s="50" t="s">
        <v>31</v>
      </c>
      <c r="C18" s="50">
        <v>10510</v>
      </c>
      <c r="D18" s="50">
        <v>45757</v>
      </c>
      <c r="E18" s="50">
        <v>-4247</v>
      </c>
      <c r="F18" s="50">
        <v>-408</v>
      </c>
      <c r="H18" s="594">
        <f t="shared" si="0"/>
        <v>9.6067812573581352E-2</v>
      </c>
      <c r="I18" s="36">
        <f t="shared" si="1"/>
        <v>-9.2816399676552225E-2</v>
      </c>
      <c r="J18" s="582">
        <f t="shared" si="2"/>
        <v>-0.40409134157944815</v>
      </c>
    </row>
    <row r="19" spans="2:10" x14ac:dyDescent="0.25">
      <c r="B19" t="s">
        <v>148</v>
      </c>
      <c r="C19">
        <v>6307</v>
      </c>
      <c r="D19">
        <v>8346</v>
      </c>
      <c r="E19">
        <v>-1437</v>
      </c>
      <c r="F19">
        <v>169</v>
      </c>
      <c r="H19" s="589">
        <f t="shared" si="0"/>
        <v>-0.11760612386917188</v>
      </c>
      <c r="I19" s="35">
        <f t="shared" si="1"/>
        <v>-0.17217828900071891</v>
      </c>
      <c r="J19" s="580">
        <f t="shared" si="2"/>
        <v>-0.22784208022831776</v>
      </c>
    </row>
    <row r="20" spans="2:10" x14ac:dyDescent="0.25">
      <c r="B20" t="s">
        <v>149</v>
      </c>
      <c r="C20">
        <v>0</v>
      </c>
      <c r="D20">
        <v>9</v>
      </c>
      <c r="E20">
        <v>0</v>
      </c>
      <c r="F20">
        <v>0</v>
      </c>
      <c r="H20" s="589" t="e">
        <f t="shared" si="0"/>
        <v>#DIV/0!</v>
      </c>
      <c r="I20" s="35">
        <f t="shared" si="1"/>
        <v>0</v>
      </c>
      <c r="J20" s="580" t="e">
        <f t="shared" si="2"/>
        <v>#DIV/0!</v>
      </c>
    </row>
    <row r="21" spans="2:10" s="197" customFormat="1" x14ac:dyDescent="0.25">
      <c r="B21" s="197" t="s">
        <v>150</v>
      </c>
      <c r="C21" s="197">
        <v>6</v>
      </c>
      <c r="D21" s="197">
        <v>32</v>
      </c>
      <c r="E21" s="197">
        <v>2</v>
      </c>
      <c r="F21" s="197">
        <v>0</v>
      </c>
      <c r="H21" s="590">
        <f t="shared" si="0"/>
        <v>0</v>
      </c>
      <c r="I21" s="448">
        <f t="shared" si="1"/>
        <v>6.25E-2</v>
      </c>
      <c r="J21" s="581">
        <f t="shared" si="2"/>
        <v>0.33333333333333331</v>
      </c>
    </row>
    <row r="22" spans="2:10" s="197" customFormat="1" x14ac:dyDescent="0.25">
      <c r="B22" s="197" t="s">
        <v>53</v>
      </c>
      <c r="C22" s="197">
        <v>1129</v>
      </c>
      <c r="D22" s="197">
        <v>1307</v>
      </c>
      <c r="E22" s="197">
        <v>204</v>
      </c>
      <c r="F22" s="197">
        <v>61</v>
      </c>
      <c r="H22" s="590">
        <f t="shared" si="0"/>
        <v>0.29901960784313725</v>
      </c>
      <c r="I22" s="448">
        <f t="shared" si="1"/>
        <v>0.15608263198163733</v>
      </c>
      <c r="J22" s="581">
        <f t="shared" si="2"/>
        <v>0.18069087688219662</v>
      </c>
    </row>
    <row r="23" spans="2:10" x14ac:dyDescent="0.25">
      <c r="B23" t="s">
        <v>39</v>
      </c>
      <c r="C23">
        <v>17</v>
      </c>
      <c r="D23">
        <v>59</v>
      </c>
      <c r="E23">
        <v>5</v>
      </c>
      <c r="F23">
        <v>1</v>
      </c>
      <c r="H23" s="589">
        <f t="shared" si="0"/>
        <v>0.2</v>
      </c>
      <c r="I23" s="35">
        <f t="shared" si="1"/>
        <v>8.4745762711864403E-2</v>
      </c>
      <c r="J23" s="580">
        <f t="shared" si="2"/>
        <v>0.29411764705882354</v>
      </c>
    </row>
    <row r="24" spans="2:10" x14ac:dyDescent="0.25">
      <c r="B24" t="s">
        <v>59</v>
      </c>
      <c r="C24">
        <v>603</v>
      </c>
      <c r="D24">
        <v>11368</v>
      </c>
      <c r="E24">
        <v>450</v>
      </c>
      <c r="F24">
        <v>201</v>
      </c>
      <c r="H24" s="589">
        <f t="shared" si="0"/>
        <v>0.44666666666666666</v>
      </c>
      <c r="I24" s="35">
        <f t="shared" si="1"/>
        <v>3.9584799437016184E-2</v>
      </c>
      <c r="J24" s="580">
        <f t="shared" si="2"/>
        <v>0.74626865671641796</v>
      </c>
    </row>
    <row r="25" spans="2:10" x14ac:dyDescent="0.25">
      <c r="B25" t="s">
        <v>57</v>
      </c>
      <c r="C25">
        <v>131</v>
      </c>
      <c r="D25">
        <v>312</v>
      </c>
      <c r="E25">
        <v>73</v>
      </c>
      <c r="F25">
        <v>23</v>
      </c>
      <c r="H25" s="589">
        <f t="shared" si="0"/>
        <v>0.31506849315068491</v>
      </c>
      <c r="I25" s="35">
        <f t="shared" si="1"/>
        <v>0.23397435897435898</v>
      </c>
      <c r="J25" s="580">
        <f t="shared" si="2"/>
        <v>0.5572519083969466</v>
      </c>
    </row>
    <row r="26" spans="2:10" s="197" customFormat="1" x14ac:dyDescent="0.25">
      <c r="B26" s="197" t="s">
        <v>44</v>
      </c>
      <c r="C26" s="197">
        <v>36</v>
      </c>
      <c r="D26" s="197">
        <v>538</v>
      </c>
      <c r="E26" s="197">
        <v>9</v>
      </c>
      <c r="F26" s="197">
        <v>1</v>
      </c>
      <c r="H26" s="590">
        <f t="shared" si="0"/>
        <v>0.1111111111111111</v>
      </c>
      <c r="I26" s="448">
        <f t="shared" si="1"/>
        <v>1.6728624535315983E-2</v>
      </c>
      <c r="J26" s="581">
        <f t="shared" si="2"/>
        <v>0.25</v>
      </c>
    </row>
    <row r="27" spans="2:10" x14ac:dyDescent="0.25">
      <c r="B27" t="s">
        <v>151</v>
      </c>
      <c r="C27">
        <v>9</v>
      </c>
      <c r="D27">
        <v>11</v>
      </c>
      <c r="E27">
        <v>5</v>
      </c>
      <c r="F27">
        <v>1</v>
      </c>
      <c r="H27" s="589">
        <f t="shared" si="0"/>
        <v>0.2</v>
      </c>
      <c r="I27" s="35">
        <f t="shared" si="1"/>
        <v>0.45454545454545453</v>
      </c>
      <c r="J27" s="580">
        <f t="shared" si="2"/>
        <v>0.55555555555555558</v>
      </c>
    </row>
    <row r="28" spans="2:10" x14ac:dyDescent="0.25">
      <c r="B28" t="s">
        <v>34</v>
      </c>
      <c r="C28">
        <v>1048</v>
      </c>
      <c r="D28">
        <v>3897</v>
      </c>
      <c r="E28">
        <v>42</v>
      </c>
      <c r="F28">
        <v>46</v>
      </c>
      <c r="H28" s="589">
        <f t="shared" si="0"/>
        <v>1.0952380952380953</v>
      </c>
      <c r="I28" s="35">
        <f t="shared" si="1"/>
        <v>1.0777521170130869E-2</v>
      </c>
      <c r="J28" s="580">
        <f t="shared" si="2"/>
        <v>4.0076335877862593E-2</v>
      </c>
    </row>
    <row r="29" spans="2:10" x14ac:dyDescent="0.25">
      <c r="B29" t="s">
        <v>51</v>
      </c>
      <c r="C29">
        <v>626</v>
      </c>
      <c r="D29">
        <v>687</v>
      </c>
      <c r="E29">
        <v>246</v>
      </c>
      <c r="F29">
        <v>83</v>
      </c>
      <c r="H29" s="589">
        <f t="shared" si="0"/>
        <v>0.33739837398373984</v>
      </c>
      <c r="I29" s="35">
        <f t="shared" si="1"/>
        <v>0.35807860262008734</v>
      </c>
      <c r="J29" s="580">
        <f t="shared" si="2"/>
        <v>0.39297124600638977</v>
      </c>
    </row>
    <row r="30" spans="2:10" s="197" customFormat="1" x14ac:dyDescent="0.25">
      <c r="B30" s="197" t="s">
        <v>152</v>
      </c>
      <c r="C30" s="197">
        <v>28</v>
      </c>
      <c r="D30" s="197">
        <v>91</v>
      </c>
      <c r="E30" s="197">
        <v>5</v>
      </c>
      <c r="F30" s="197">
        <v>0</v>
      </c>
      <c r="H30" s="590">
        <f t="shared" si="0"/>
        <v>0</v>
      </c>
      <c r="I30" s="448">
        <f t="shared" si="1"/>
        <v>5.4945054945054944E-2</v>
      </c>
      <c r="J30" s="581">
        <f t="shared" si="2"/>
        <v>0.17857142857142858</v>
      </c>
    </row>
    <row r="31" spans="2:10" x14ac:dyDescent="0.25">
      <c r="B31" t="s">
        <v>153</v>
      </c>
      <c r="C31">
        <v>2</v>
      </c>
      <c r="D31">
        <v>0</v>
      </c>
      <c r="E31">
        <v>0</v>
      </c>
      <c r="F31">
        <v>0</v>
      </c>
      <c r="H31" s="589" t="e">
        <f t="shared" si="0"/>
        <v>#DIV/0!</v>
      </c>
      <c r="I31" s="35" t="e">
        <f t="shared" si="1"/>
        <v>#DIV/0!</v>
      </c>
      <c r="J31" s="580">
        <f t="shared" si="2"/>
        <v>0</v>
      </c>
    </row>
    <row r="32" spans="2:10" s="197" customFormat="1" x14ac:dyDescent="0.25">
      <c r="B32" s="197" t="s">
        <v>119</v>
      </c>
      <c r="C32" s="197">
        <v>1567</v>
      </c>
      <c r="D32" s="197">
        <v>607</v>
      </c>
      <c r="E32" s="197">
        <v>1167</v>
      </c>
      <c r="F32" s="197">
        <v>192</v>
      </c>
      <c r="H32" s="590">
        <f t="shared" si="0"/>
        <v>0.16452442159383032</v>
      </c>
      <c r="I32" s="448">
        <f t="shared" si="1"/>
        <v>1.9225700164744646</v>
      </c>
      <c r="J32" s="581">
        <f t="shared" si="2"/>
        <v>0.74473516273133378</v>
      </c>
    </row>
    <row r="33" spans="2:10" x14ac:dyDescent="0.25">
      <c r="B33" t="s">
        <v>58</v>
      </c>
      <c r="C33">
        <v>67</v>
      </c>
      <c r="D33">
        <v>218</v>
      </c>
      <c r="E33">
        <v>38</v>
      </c>
      <c r="F33">
        <v>10</v>
      </c>
      <c r="H33" s="589">
        <f t="shared" si="0"/>
        <v>0.26315789473684209</v>
      </c>
      <c r="I33" s="35">
        <f t="shared" si="1"/>
        <v>0.1743119266055046</v>
      </c>
      <c r="J33" s="580">
        <f t="shared" si="2"/>
        <v>0.56716417910447758</v>
      </c>
    </row>
    <row r="34" spans="2:10" s="197" customFormat="1" x14ac:dyDescent="0.25">
      <c r="B34" s="197" t="s">
        <v>154</v>
      </c>
      <c r="C34" s="197">
        <v>89</v>
      </c>
      <c r="D34" s="197">
        <v>4</v>
      </c>
      <c r="E34" s="197">
        <v>88</v>
      </c>
      <c r="F34" s="197">
        <v>18</v>
      </c>
      <c r="H34" s="590">
        <f t="shared" si="0"/>
        <v>0.20454545454545456</v>
      </c>
      <c r="I34" s="448">
        <f t="shared" si="1"/>
        <v>22</v>
      </c>
      <c r="J34" s="581">
        <f t="shared" si="2"/>
        <v>0.9887640449438202</v>
      </c>
    </row>
    <row r="35" spans="2:10" s="197" customFormat="1" x14ac:dyDescent="0.25">
      <c r="B35" s="197" t="s">
        <v>62</v>
      </c>
      <c r="C35" s="197">
        <v>51</v>
      </c>
      <c r="D35" s="197">
        <v>213</v>
      </c>
      <c r="E35" s="197">
        <v>57</v>
      </c>
      <c r="F35" s="197">
        <v>13</v>
      </c>
      <c r="H35" s="590">
        <f t="shared" si="0"/>
        <v>0.22807017543859648</v>
      </c>
      <c r="I35" s="448">
        <f t="shared" si="1"/>
        <v>0.26760563380281688</v>
      </c>
      <c r="J35" s="581">
        <f t="shared" si="2"/>
        <v>1.1176470588235294</v>
      </c>
    </row>
    <row r="36" spans="2:10" x14ac:dyDescent="0.25">
      <c r="B36" t="s">
        <v>49</v>
      </c>
      <c r="C36">
        <v>95</v>
      </c>
      <c r="D36">
        <v>131</v>
      </c>
      <c r="E36">
        <v>59</v>
      </c>
      <c r="F36">
        <v>17</v>
      </c>
      <c r="H36" s="589">
        <f t="shared" si="0"/>
        <v>0.28813559322033899</v>
      </c>
      <c r="I36" s="35">
        <f t="shared" si="1"/>
        <v>0.45038167938931295</v>
      </c>
      <c r="J36" s="580">
        <f t="shared" si="2"/>
        <v>0.62105263157894741</v>
      </c>
    </row>
    <row r="37" spans="2:10" s="197" customFormat="1" x14ac:dyDescent="0.25">
      <c r="B37" s="197" t="s">
        <v>8</v>
      </c>
      <c r="C37" s="197">
        <v>466</v>
      </c>
      <c r="D37" s="197">
        <v>781</v>
      </c>
      <c r="E37" s="197">
        <v>146</v>
      </c>
      <c r="F37" s="197">
        <v>1</v>
      </c>
      <c r="H37" s="590">
        <f t="shared" ref="H37:H63" si="3">F37/E37</f>
        <v>6.8493150684931503E-3</v>
      </c>
      <c r="I37" s="448">
        <f t="shared" ref="I37:I63" si="4">E37/D37</f>
        <v>0.18693982074263765</v>
      </c>
      <c r="J37" s="581">
        <f t="shared" ref="J37:J63" si="5">E37/C37</f>
        <v>0.31330472103004292</v>
      </c>
    </row>
    <row r="38" spans="2:10" x14ac:dyDescent="0.25">
      <c r="B38" t="s">
        <v>155</v>
      </c>
      <c r="C38">
        <v>27</v>
      </c>
      <c r="D38">
        <v>28</v>
      </c>
      <c r="E38">
        <v>4</v>
      </c>
      <c r="F38">
        <v>2</v>
      </c>
      <c r="H38" s="589">
        <f t="shared" si="3"/>
        <v>0.5</v>
      </c>
      <c r="I38" s="35">
        <f t="shared" si="4"/>
        <v>0.14285714285714285</v>
      </c>
      <c r="J38" s="580">
        <f t="shared" si="5"/>
        <v>0.14814814814814814</v>
      </c>
    </row>
    <row r="39" spans="2:10" x14ac:dyDescent="0.25">
      <c r="B39" t="s">
        <v>121</v>
      </c>
      <c r="C39">
        <v>0</v>
      </c>
      <c r="D39">
        <v>2</v>
      </c>
      <c r="E39">
        <v>0</v>
      </c>
      <c r="F39">
        <v>0</v>
      </c>
      <c r="H39" s="589" t="e">
        <f t="shared" si="3"/>
        <v>#DIV/0!</v>
      </c>
      <c r="I39" s="35">
        <f t="shared" si="4"/>
        <v>0</v>
      </c>
      <c r="J39" s="580" t="e">
        <f t="shared" si="5"/>
        <v>#DIV/0!</v>
      </c>
    </row>
    <row r="40" spans="2:10" x14ac:dyDescent="0.25">
      <c r="B40" t="s">
        <v>156</v>
      </c>
      <c r="C40">
        <v>20</v>
      </c>
      <c r="D40">
        <v>75</v>
      </c>
      <c r="E40">
        <v>14</v>
      </c>
      <c r="F40">
        <v>5</v>
      </c>
      <c r="H40" s="589">
        <f t="shared" si="3"/>
        <v>0.35714285714285715</v>
      </c>
      <c r="I40" s="35">
        <f t="shared" si="4"/>
        <v>0.18666666666666668</v>
      </c>
      <c r="J40" s="580">
        <f t="shared" si="5"/>
        <v>0.7</v>
      </c>
    </row>
    <row r="41" spans="2:10" x14ac:dyDescent="0.25">
      <c r="B41" t="s">
        <v>157</v>
      </c>
      <c r="C41">
        <v>25</v>
      </c>
      <c r="D41">
        <v>21</v>
      </c>
      <c r="E41">
        <v>22</v>
      </c>
      <c r="F41">
        <v>6</v>
      </c>
      <c r="H41" s="589">
        <f t="shared" si="3"/>
        <v>0.27272727272727271</v>
      </c>
      <c r="I41" s="35">
        <f t="shared" si="4"/>
        <v>1.0476190476190477</v>
      </c>
      <c r="J41" s="580">
        <f t="shared" si="5"/>
        <v>0.88</v>
      </c>
    </row>
    <row r="42" spans="2:10" x14ac:dyDescent="0.25">
      <c r="B42" t="s">
        <v>54</v>
      </c>
      <c r="C42">
        <v>38</v>
      </c>
      <c r="D42">
        <v>2117</v>
      </c>
      <c r="E42">
        <v>16</v>
      </c>
      <c r="F42">
        <v>1</v>
      </c>
      <c r="H42" s="589">
        <f t="shared" si="3"/>
        <v>6.25E-2</v>
      </c>
      <c r="I42" s="35">
        <f t="shared" si="4"/>
        <v>7.5578649031648563E-3</v>
      </c>
      <c r="J42" s="580">
        <f t="shared" si="5"/>
        <v>0.42105263157894735</v>
      </c>
    </row>
    <row r="43" spans="2:10" x14ac:dyDescent="0.25">
      <c r="B43" t="s">
        <v>30</v>
      </c>
      <c r="C43">
        <v>273</v>
      </c>
      <c r="D43">
        <v>2224</v>
      </c>
      <c r="E43">
        <v>14</v>
      </c>
      <c r="F43">
        <v>12</v>
      </c>
      <c r="H43" s="589">
        <f t="shared" si="3"/>
        <v>0.8571428571428571</v>
      </c>
      <c r="I43" s="35">
        <f t="shared" si="4"/>
        <v>6.2949640287769783E-3</v>
      </c>
      <c r="J43" s="580">
        <f t="shared" si="5"/>
        <v>5.128205128205128E-2</v>
      </c>
    </row>
    <row r="44" spans="2:10" x14ac:dyDescent="0.25">
      <c r="B44" t="s">
        <v>45</v>
      </c>
      <c r="C44">
        <v>79</v>
      </c>
      <c r="D44">
        <v>427</v>
      </c>
      <c r="E44">
        <v>16</v>
      </c>
      <c r="F44">
        <v>6</v>
      </c>
      <c r="H44" s="589">
        <f t="shared" si="3"/>
        <v>0.375</v>
      </c>
      <c r="I44" s="35">
        <f t="shared" si="4"/>
        <v>3.7470725995316159E-2</v>
      </c>
      <c r="J44" s="580">
        <f t="shared" si="5"/>
        <v>0.20253164556962025</v>
      </c>
    </row>
    <row r="45" spans="2:10" x14ac:dyDescent="0.25">
      <c r="B45" t="s">
        <v>158</v>
      </c>
      <c r="C45">
        <v>0</v>
      </c>
      <c r="D45">
        <v>3</v>
      </c>
      <c r="E45">
        <v>-1</v>
      </c>
      <c r="F45">
        <v>0</v>
      </c>
      <c r="H45" s="589">
        <f t="shared" si="3"/>
        <v>0</v>
      </c>
      <c r="I45" s="35">
        <f t="shared" si="4"/>
        <v>-0.33333333333333331</v>
      </c>
      <c r="J45" s="580" t="e">
        <f t="shared" si="5"/>
        <v>#DIV/0!</v>
      </c>
    </row>
    <row r="46" spans="2:10" x14ac:dyDescent="0.25">
      <c r="B46" t="s">
        <v>32</v>
      </c>
      <c r="C46">
        <v>5</v>
      </c>
      <c r="D46">
        <v>438</v>
      </c>
      <c r="E46">
        <v>8</v>
      </c>
      <c r="F46">
        <v>1</v>
      </c>
      <c r="H46" s="589">
        <f t="shared" si="3"/>
        <v>0.125</v>
      </c>
      <c r="I46" s="35">
        <f t="shared" si="4"/>
        <v>1.8264840182648401E-2</v>
      </c>
      <c r="J46" s="580">
        <f t="shared" si="5"/>
        <v>1.6</v>
      </c>
    </row>
    <row r="47" spans="2:10" x14ac:dyDescent="0.25">
      <c r="B47" t="s">
        <v>159</v>
      </c>
      <c r="C47">
        <v>159</v>
      </c>
      <c r="D47">
        <v>1374</v>
      </c>
      <c r="E47">
        <v>-6</v>
      </c>
      <c r="F47">
        <v>18</v>
      </c>
      <c r="H47" s="589">
        <f t="shared" si="3"/>
        <v>-3</v>
      </c>
      <c r="I47" s="35">
        <f t="shared" si="4"/>
        <v>-4.3668122270742356E-3</v>
      </c>
      <c r="J47" s="580">
        <f t="shared" si="5"/>
        <v>-3.7735849056603772E-2</v>
      </c>
    </row>
    <row r="48" spans="2:10" x14ac:dyDescent="0.25">
      <c r="B48" t="s">
        <v>160</v>
      </c>
      <c r="C48">
        <v>47</v>
      </c>
      <c r="D48">
        <v>69</v>
      </c>
      <c r="E48">
        <v>25</v>
      </c>
      <c r="F48">
        <v>5</v>
      </c>
      <c r="H48" s="589">
        <f t="shared" si="3"/>
        <v>0.2</v>
      </c>
      <c r="I48" s="35">
        <f t="shared" si="4"/>
        <v>0.36231884057971014</v>
      </c>
      <c r="J48" s="580">
        <f t="shared" si="5"/>
        <v>0.53191489361702127</v>
      </c>
    </row>
    <row r="49" spans="2:10" s="197" customFormat="1" x14ac:dyDescent="0.25">
      <c r="B49" s="197" t="s">
        <v>52</v>
      </c>
      <c r="C49" s="197">
        <v>759</v>
      </c>
      <c r="D49" s="197">
        <v>2065</v>
      </c>
      <c r="E49" s="197">
        <v>79</v>
      </c>
      <c r="F49" s="197">
        <v>-15</v>
      </c>
      <c r="H49" s="590">
        <f t="shared" si="3"/>
        <v>-0.189873417721519</v>
      </c>
      <c r="I49" s="448">
        <f t="shared" si="4"/>
        <v>3.8256658595641646E-2</v>
      </c>
      <c r="J49" s="581">
        <f t="shared" si="5"/>
        <v>0.10408432147562582</v>
      </c>
    </row>
    <row r="50" spans="2:10" x14ac:dyDescent="0.25">
      <c r="B50" t="s">
        <v>161</v>
      </c>
      <c r="C50">
        <v>45</v>
      </c>
      <c r="D50">
        <v>107</v>
      </c>
      <c r="E50">
        <v>16</v>
      </c>
      <c r="F50">
        <v>1</v>
      </c>
      <c r="H50" s="589">
        <f t="shared" si="3"/>
        <v>6.25E-2</v>
      </c>
      <c r="I50" s="35">
        <f t="shared" si="4"/>
        <v>0.14953271028037382</v>
      </c>
      <c r="J50" s="580">
        <f t="shared" si="5"/>
        <v>0.35555555555555557</v>
      </c>
    </row>
    <row r="51" spans="2:10" x14ac:dyDescent="0.25">
      <c r="B51" t="s">
        <v>55</v>
      </c>
      <c r="C51">
        <v>152</v>
      </c>
      <c r="D51">
        <v>300</v>
      </c>
      <c r="E51">
        <v>47</v>
      </c>
      <c r="F51">
        <v>8</v>
      </c>
      <c r="H51" s="589">
        <f t="shared" si="3"/>
        <v>0.1702127659574468</v>
      </c>
      <c r="I51" s="35">
        <f t="shared" si="4"/>
        <v>0.15666666666666668</v>
      </c>
      <c r="J51" s="580">
        <f t="shared" si="5"/>
        <v>0.30921052631578949</v>
      </c>
    </row>
    <row r="52" spans="2:10" x14ac:dyDescent="0.25">
      <c r="B52" t="s">
        <v>33</v>
      </c>
      <c r="C52">
        <v>542</v>
      </c>
      <c r="D52">
        <v>2558</v>
      </c>
      <c r="E52">
        <v>0</v>
      </c>
      <c r="F52">
        <v>3</v>
      </c>
      <c r="H52" s="589" t="e">
        <f t="shared" si="3"/>
        <v>#DIV/0!</v>
      </c>
      <c r="I52" s="35">
        <f t="shared" si="4"/>
        <v>0</v>
      </c>
      <c r="J52" s="580">
        <f t="shared" si="5"/>
        <v>0</v>
      </c>
    </row>
    <row r="53" spans="2:10" x14ac:dyDescent="0.25">
      <c r="B53" t="s">
        <v>162</v>
      </c>
      <c r="C53">
        <v>21</v>
      </c>
      <c r="D53">
        <v>69</v>
      </c>
      <c r="E53">
        <v>11</v>
      </c>
      <c r="F53">
        <v>7</v>
      </c>
      <c r="H53" s="589">
        <f t="shared" si="3"/>
        <v>0.63636363636363635</v>
      </c>
      <c r="I53" s="35">
        <f t="shared" si="4"/>
        <v>0.15942028985507245</v>
      </c>
      <c r="J53" s="580">
        <f t="shared" si="5"/>
        <v>0.52380952380952384</v>
      </c>
    </row>
    <row r="54" spans="2:10" x14ac:dyDescent="0.25">
      <c r="B54" t="s">
        <v>122</v>
      </c>
      <c r="C54">
        <v>3</v>
      </c>
      <c r="D54">
        <v>39</v>
      </c>
      <c r="E54">
        <v>-1</v>
      </c>
      <c r="F54">
        <v>0</v>
      </c>
      <c r="H54" s="589">
        <f t="shared" si="3"/>
        <v>0</v>
      </c>
      <c r="I54" s="35">
        <f t="shared" si="4"/>
        <v>-2.564102564102564E-2</v>
      </c>
      <c r="J54" s="580">
        <f t="shared" si="5"/>
        <v>-0.33333333333333331</v>
      </c>
    </row>
    <row r="55" spans="2:10" s="197" customFormat="1" x14ac:dyDescent="0.25">
      <c r="B55" s="197" t="s">
        <v>46</v>
      </c>
      <c r="C55" s="197">
        <v>448</v>
      </c>
      <c r="D55" s="197">
        <v>715</v>
      </c>
      <c r="E55" s="197">
        <v>117</v>
      </c>
      <c r="F55" s="197">
        <v>37</v>
      </c>
      <c r="H55" s="590">
        <f t="shared" si="3"/>
        <v>0.31623931623931623</v>
      </c>
      <c r="I55" s="448">
        <f t="shared" si="4"/>
        <v>0.16363636363636364</v>
      </c>
      <c r="J55" s="581">
        <f t="shared" si="5"/>
        <v>0.2611607142857143</v>
      </c>
    </row>
    <row r="56" spans="2:10" x14ac:dyDescent="0.25">
      <c r="B56" t="s">
        <v>56</v>
      </c>
      <c r="C56">
        <v>101</v>
      </c>
      <c r="D56">
        <v>195</v>
      </c>
      <c r="E56">
        <v>57</v>
      </c>
      <c r="F56">
        <v>4</v>
      </c>
      <c r="H56" s="589">
        <f t="shared" si="3"/>
        <v>7.0175438596491224E-2</v>
      </c>
      <c r="I56" s="35">
        <f t="shared" si="4"/>
        <v>0.29230769230769232</v>
      </c>
      <c r="J56" s="580">
        <f t="shared" si="5"/>
        <v>0.5643564356435643</v>
      </c>
    </row>
    <row r="57" spans="2:10" x14ac:dyDescent="0.25">
      <c r="B57" t="s">
        <v>163</v>
      </c>
      <c r="C57">
        <v>36</v>
      </c>
      <c r="D57">
        <v>134</v>
      </c>
      <c r="E57">
        <v>3</v>
      </c>
      <c r="F57">
        <v>1</v>
      </c>
      <c r="H57" s="589">
        <f t="shared" si="3"/>
        <v>0.33333333333333331</v>
      </c>
      <c r="I57" s="35">
        <f t="shared" si="4"/>
        <v>2.2388059701492536E-2</v>
      </c>
      <c r="J57" s="580">
        <f t="shared" si="5"/>
        <v>8.3333333333333329E-2</v>
      </c>
    </row>
    <row r="58" spans="2:10" x14ac:dyDescent="0.25">
      <c r="B58" t="s">
        <v>83</v>
      </c>
      <c r="C58">
        <v>65</v>
      </c>
      <c r="D58">
        <v>143</v>
      </c>
      <c r="E58">
        <v>27</v>
      </c>
      <c r="F58">
        <v>7</v>
      </c>
      <c r="H58" s="589">
        <f t="shared" si="3"/>
        <v>0.25925925925925924</v>
      </c>
      <c r="I58" s="35">
        <f t="shared" si="4"/>
        <v>0.1888111888111888</v>
      </c>
      <c r="J58" s="580">
        <f t="shared" si="5"/>
        <v>0.41538461538461541</v>
      </c>
    </row>
    <row r="59" spans="2:10" x14ac:dyDescent="0.25">
      <c r="B59" t="s">
        <v>164</v>
      </c>
      <c r="C59">
        <v>37</v>
      </c>
      <c r="D59">
        <v>173</v>
      </c>
      <c r="E59">
        <v>-13</v>
      </c>
      <c r="F59">
        <v>1</v>
      </c>
      <c r="H59" s="589">
        <f t="shared" si="3"/>
        <v>-7.6923076923076927E-2</v>
      </c>
      <c r="I59" s="35">
        <f t="shared" si="4"/>
        <v>-7.5144508670520235E-2</v>
      </c>
      <c r="J59" s="580">
        <f t="shared" si="5"/>
        <v>-0.35135135135135137</v>
      </c>
    </row>
    <row r="60" spans="2:10" x14ac:dyDescent="0.25">
      <c r="B60" t="s">
        <v>41</v>
      </c>
      <c r="C60">
        <v>10</v>
      </c>
      <c r="D60">
        <v>25</v>
      </c>
      <c r="E60">
        <v>7</v>
      </c>
      <c r="F60">
        <v>1</v>
      </c>
      <c r="H60" s="589">
        <f t="shared" si="3"/>
        <v>0.14285714285714285</v>
      </c>
      <c r="I60" s="35">
        <f t="shared" si="4"/>
        <v>0.28000000000000003</v>
      </c>
      <c r="J60" s="580">
        <f t="shared" si="5"/>
        <v>0.7</v>
      </c>
    </row>
    <row r="61" spans="2:10" x14ac:dyDescent="0.25">
      <c r="B61" t="s">
        <v>47</v>
      </c>
      <c r="C61">
        <v>7453</v>
      </c>
      <c r="D61">
        <v>10784</v>
      </c>
      <c r="E61">
        <v>-2899</v>
      </c>
      <c r="F61">
        <v>202</v>
      </c>
      <c r="H61" s="589">
        <f t="shared" si="3"/>
        <v>-6.9679199724042767E-2</v>
      </c>
      <c r="I61" s="35">
        <f t="shared" si="4"/>
        <v>-0.26882418397626112</v>
      </c>
      <c r="J61" s="580">
        <f t="shared" si="5"/>
        <v>-0.38897088420770159</v>
      </c>
    </row>
    <row r="62" spans="2:10" x14ac:dyDescent="0.25">
      <c r="B62" t="s">
        <v>165</v>
      </c>
      <c r="C62">
        <v>15</v>
      </c>
      <c r="D62">
        <v>69</v>
      </c>
      <c r="E62">
        <v>6</v>
      </c>
      <c r="F62">
        <v>1</v>
      </c>
      <c r="H62" s="589">
        <f t="shared" si="3"/>
        <v>0.16666666666666666</v>
      </c>
      <c r="I62" s="35">
        <f t="shared" si="4"/>
        <v>8.6956521739130432E-2</v>
      </c>
      <c r="J62" s="580">
        <f t="shared" si="5"/>
        <v>0.4</v>
      </c>
    </row>
    <row r="63" spans="2:10" x14ac:dyDescent="0.25">
      <c r="H63" s="589" t="e">
        <f t="shared" si="3"/>
        <v>#DIV/0!</v>
      </c>
      <c r="I63" s="35" t="e">
        <f t="shared" si="4"/>
        <v>#DIV/0!</v>
      </c>
      <c r="J63" s="580" t="e">
        <f t="shared" si="5"/>
        <v>#DIV/0!</v>
      </c>
    </row>
    <row r="64" spans="2:10" x14ac:dyDescent="0.25">
      <c r="H64" s="137"/>
      <c r="J64" s="137"/>
    </row>
    <row r="65" spans="1:13" x14ac:dyDescent="0.25">
      <c r="H65" s="639"/>
      <c r="J65" s="137"/>
    </row>
    <row r="66" spans="1:13" ht="15.75" thickBot="1" x14ac:dyDescent="0.3">
      <c r="H66" s="137"/>
      <c r="J66" s="137"/>
    </row>
    <row r="67" spans="1:13" ht="45.75" thickTop="1" x14ac:dyDescent="0.25">
      <c r="A67" s="39"/>
      <c r="B67" s="40"/>
      <c r="C67" s="40" t="s">
        <v>2</v>
      </c>
      <c r="D67" s="40" t="s">
        <v>3</v>
      </c>
      <c r="E67" s="40" t="s">
        <v>6</v>
      </c>
      <c r="F67" s="40" t="s">
        <v>4</v>
      </c>
      <c r="G67" s="40" t="s">
        <v>5</v>
      </c>
      <c r="H67" s="596" t="s">
        <v>134</v>
      </c>
      <c r="I67" s="40" t="s">
        <v>510</v>
      </c>
      <c r="J67" s="595" t="s">
        <v>498</v>
      </c>
    </row>
    <row r="68" spans="1:13" x14ac:dyDescent="0.25">
      <c r="A68" s="43" t="s">
        <v>79</v>
      </c>
      <c r="B68" s="38"/>
      <c r="C68" s="38">
        <f>SUM(C5:C62)</f>
        <v>34677</v>
      </c>
      <c r="D68" s="38">
        <f t="shared" ref="D68:G68" si="6">SUM(D5:D62)</f>
        <v>101105</v>
      </c>
      <c r="E68" s="38">
        <f t="shared" si="6"/>
        <v>-4998</v>
      </c>
      <c r="F68" s="38">
        <f t="shared" si="6"/>
        <v>843</v>
      </c>
      <c r="G68" s="38">
        <f t="shared" si="6"/>
        <v>0</v>
      </c>
      <c r="H68" s="583">
        <f>F68/E68</f>
        <v>-0.16866746698679472</v>
      </c>
      <c r="I68" s="55">
        <f>E68/D68</f>
        <v>-4.9433756985312299E-2</v>
      </c>
      <c r="J68" s="583">
        <f>E68/C68</f>
        <v>-0.14413011506185655</v>
      </c>
    </row>
    <row r="69" spans="1:13" x14ac:dyDescent="0.25">
      <c r="A69" s="43" t="s">
        <v>78</v>
      </c>
      <c r="B69" s="38"/>
      <c r="C69" s="38" t="s">
        <v>26</v>
      </c>
      <c r="D69" s="38" t="s">
        <v>26</v>
      </c>
      <c r="E69" s="38" t="s">
        <v>26</v>
      </c>
      <c r="F69" s="38" t="s">
        <v>26</v>
      </c>
      <c r="G69" s="38" t="s">
        <v>26</v>
      </c>
      <c r="H69" s="584" t="e">
        <f>F69/E69</f>
        <v>#VALUE!</v>
      </c>
      <c r="I69" s="37" t="e">
        <f>E69/D69</f>
        <v>#VALUE!</v>
      </c>
      <c r="J69" s="584" t="e">
        <f>E69/C69</f>
        <v>#VALUE!</v>
      </c>
    </row>
    <row r="70" spans="1:13" s="50" customFormat="1" x14ac:dyDescent="0.25">
      <c r="A70" s="75" t="s">
        <v>166</v>
      </c>
      <c r="B70" s="76"/>
      <c r="C70" s="486">
        <f>C18</f>
        <v>10510</v>
      </c>
      <c r="D70" s="486">
        <f t="shared" ref="D70:G70" si="7">D18</f>
        <v>45757</v>
      </c>
      <c r="E70" s="486">
        <f t="shared" si="7"/>
        <v>-4247</v>
      </c>
      <c r="F70" s="486">
        <f t="shared" si="7"/>
        <v>-408</v>
      </c>
      <c r="G70" s="486">
        <f t="shared" si="7"/>
        <v>0</v>
      </c>
      <c r="H70" s="585">
        <f>F70/E70</f>
        <v>9.6067812573581352E-2</v>
      </c>
      <c r="I70" s="90">
        <f>E70/D70</f>
        <v>-9.2816399676552225E-2</v>
      </c>
      <c r="J70" s="585">
        <f>E70/C70</f>
        <v>-0.40409134157944815</v>
      </c>
    </row>
    <row r="71" spans="1:13" s="50" customFormat="1" x14ac:dyDescent="0.25">
      <c r="A71" s="75" t="s">
        <v>141</v>
      </c>
      <c r="B71" s="76"/>
      <c r="C71" s="89">
        <f>C70/C68</f>
        <v>0.30308273495400412</v>
      </c>
      <c r="D71" s="89">
        <f t="shared" ref="D71:G71" si="8">D70/D68</f>
        <v>0.45256911131991495</v>
      </c>
      <c r="E71" s="89">
        <f t="shared" si="8"/>
        <v>0.8497398959583834</v>
      </c>
      <c r="F71" s="89">
        <f t="shared" si="8"/>
        <v>-0.48398576512455516</v>
      </c>
      <c r="G71" s="89" t="e">
        <f t="shared" si="8"/>
        <v>#DIV/0!</v>
      </c>
      <c r="H71" s="585"/>
      <c r="I71" s="89"/>
      <c r="J71" s="585"/>
    </row>
    <row r="72" spans="1:13" s="197" customFormat="1" x14ac:dyDescent="0.25">
      <c r="A72" s="481" t="s">
        <v>139</v>
      </c>
      <c r="B72" s="482"/>
      <c r="C72" s="482">
        <f>C7+C8+C11+C21+C22+C26+C30+C32+C34+C35+C37+C49+C55</f>
        <v>4837</v>
      </c>
      <c r="D72" s="482">
        <f t="shared" ref="D72:G72" si="9">D7+D8+D11+D21+D22+D26+D30+D32+D34+D35+D37+D49+D55</f>
        <v>7133</v>
      </c>
      <c r="E72" s="482">
        <f t="shared" si="9"/>
        <v>1897</v>
      </c>
      <c r="F72" s="482">
        <f t="shared" si="9"/>
        <v>309</v>
      </c>
      <c r="G72" s="482">
        <f t="shared" si="9"/>
        <v>0</v>
      </c>
      <c r="H72" s="597">
        <f>F72/E72</f>
        <v>0.1628887717448603</v>
      </c>
      <c r="I72" s="484">
        <f>E72/D72</f>
        <v>0.26594700686947986</v>
      </c>
      <c r="J72" s="597">
        <f>E72/C72</f>
        <v>0.3921852387843705</v>
      </c>
    </row>
    <row r="73" spans="1:13" s="197" customFormat="1" x14ac:dyDescent="0.25">
      <c r="A73" s="481" t="s">
        <v>87</v>
      </c>
      <c r="B73" s="482"/>
      <c r="C73" s="483">
        <f>C72/C68</f>
        <v>0.13948726821812729</v>
      </c>
      <c r="D73" s="483">
        <f t="shared" ref="D73:G73" si="10">D72/D68</f>
        <v>7.0550417882399491E-2</v>
      </c>
      <c r="E73" s="483">
        <f t="shared" si="10"/>
        <v>-0.3795518207282913</v>
      </c>
      <c r="F73" s="483">
        <f t="shared" si="10"/>
        <v>0.36654804270462632</v>
      </c>
      <c r="G73" s="483" t="e">
        <f t="shared" si="10"/>
        <v>#DIV/0!</v>
      </c>
      <c r="H73" s="597"/>
      <c r="I73" s="483"/>
      <c r="J73" s="597"/>
    </row>
    <row r="74" spans="1:13" s="69" customFormat="1" x14ac:dyDescent="0.25">
      <c r="A74" s="57" t="s">
        <v>133</v>
      </c>
      <c r="B74" s="58"/>
      <c r="C74" s="58">
        <f>C5+C6+C9+C10+C12+C13+C14+C15+C16+C17+C19+C20+C23+C24+C25+C27+C28+C29+C31+C33+C36+C38+C39+C40+C41+C42+C43+C44+C45+C46+C47+C48+C50+C51+C52+C53+C54+C56+C57+C58+C59+C60+C61+C62+C18</f>
        <v>29840</v>
      </c>
      <c r="D74" s="58">
        <f t="shared" ref="D74:G74" si="11">D5+D6+D9+D10+D12+D13+D14+D15+D16+D17+D19+D20+D23+D24+D25+D27+D28+D29+D31+D33+D36+D38+D39+D40+D41+D42+D43+D44+D45+D46+D47+D48+D50+D51+D52+D53+D54+D56+D57+D58+D59+D60+D61+D62+D18</f>
        <v>93972</v>
      </c>
      <c r="E74" s="58">
        <f t="shared" si="11"/>
        <v>-6895</v>
      </c>
      <c r="F74" s="58">
        <f t="shared" si="11"/>
        <v>534</v>
      </c>
      <c r="G74" s="58">
        <f t="shared" si="11"/>
        <v>0</v>
      </c>
      <c r="H74" s="583">
        <f>F74/E74</f>
        <v>-7.7447425670775921E-2</v>
      </c>
      <c r="I74" s="55">
        <f>E74/D74</f>
        <v>-7.3372919593070282E-2</v>
      </c>
      <c r="J74" s="583">
        <f>E74/C74</f>
        <v>-0.2310656836461126</v>
      </c>
      <c r="K74" s="51"/>
      <c r="L74" s="51"/>
      <c r="M74" s="51"/>
    </row>
    <row r="75" spans="1:13" s="69" customFormat="1" ht="15.75" thickBot="1" x14ac:dyDescent="0.3">
      <c r="A75" s="59" t="s">
        <v>136</v>
      </c>
      <c r="B75" s="60"/>
      <c r="C75" s="54">
        <f>C74/C68</f>
        <v>0.86051273178187271</v>
      </c>
      <c r="D75" s="54">
        <f t="shared" ref="D75:G75" si="12">D74/D68</f>
        <v>0.92944958211760054</v>
      </c>
      <c r="E75" s="54">
        <f t="shared" si="12"/>
        <v>1.3795518207282913</v>
      </c>
      <c r="F75" s="54">
        <f t="shared" si="12"/>
        <v>0.63345195729537362</v>
      </c>
      <c r="G75" s="54" t="e">
        <f t="shared" si="12"/>
        <v>#DIV/0!</v>
      </c>
      <c r="H75" s="466"/>
      <c r="I75" s="60"/>
      <c r="J75" s="466"/>
      <c r="K75" s="51"/>
      <c r="L75" s="51"/>
      <c r="M75" s="51"/>
    </row>
    <row r="76" spans="1:13" ht="15.75" thickTop="1" x14ac:dyDescent="0.25">
      <c r="C76" s="52"/>
      <c r="D76" s="52"/>
      <c r="E76" s="52"/>
      <c r="F76" s="52"/>
      <c r="K76" s="51"/>
      <c r="L76" s="51"/>
      <c r="M76" s="51"/>
    </row>
    <row r="77" spans="1:13" s="134" customFormat="1" x14ac:dyDescent="0.25">
      <c r="K77" s="51"/>
      <c r="L77" s="51"/>
      <c r="M77" s="51"/>
    </row>
    <row r="78" spans="1:13" s="134" customFormat="1" x14ac:dyDescent="0.25">
      <c r="C78" s="52"/>
      <c r="D78" s="52"/>
      <c r="E78" s="52"/>
      <c r="F78" s="52"/>
      <c r="K78" s="51"/>
      <c r="L78" s="51"/>
      <c r="M78" s="51"/>
    </row>
    <row r="79" spans="1:13" s="134" customFormat="1" x14ac:dyDescent="0.25">
      <c r="C79" s="52"/>
      <c r="D79" s="52"/>
      <c r="E79" s="52"/>
      <c r="F79" s="52"/>
      <c r="K79" s="51"/>
      <c r="L79" s="51"/>
      <c r="M79" s="51"/>
    </row>
    <row r="80" spans="1:13" x14ac:dyDescent="0.25">
      <c r="H80" s="52"/>
    </row>
    <row r="81" spans="1:2" x14ac:dyDescent="0.25">
      <c r="B81" s="17"/>
    </row>
    <row r="82" spans="1:2" x14ac:dyDescent="0.25">
      <c r="A82" s="20" t="s">
        <v>514</v>
      </c>
      <c r="B82" s="97"/>
    </row>
    <row r="83" spans="1:2" x14ac:dyDescent="0.25">
      <c r="A83" s="45" t="s">
        <v>84</v>
      </c>
      <c r="B83" s="97"/>
    </row>
    <row r="84" spans="1:2" x14ac:dyDescent="0.25">
      <c r="A84" s="47" t="s">
        <v>85</v>
      </c>
    </row>
  </sheetData>
  <sheetProtection sheet="1" objects="1" scenarios="1"/>
  <mergeCells count="4">
    <mergeCell ref="A1:G1"/>
    <mergeCell ref="H1:J1"/>
    <mergeCell ref="A2:G2"/>
    <mergeCell ref="H2:J2"/>
  </mergeCells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A36"/>
  <sheetViews>
    <sheetView topLeftCell="A19" zoomScale="70" zoomScaleNormal="70" zoomScalePageLayoutView="60" workbookViewId="0">
      <selection activeCell="A35" sqref="A35"/>
    </sheetView>
  </sheetViews>
  <sheetFormatPr baseColWidth="10" defaultColWidth="8.85546875" defaultRowHeight="15" x14ac:dyDescent="0.25"/>
  <cols>
    <col min="1" max="1" width="15.7109375" customWidth="1"/>
    <col min="2" max="2" width="28.85546875" customWidth="1"/>
    <col min="3" max="10" width="15.7109375" customWidth="1"/>
  </cols>
  <sheetData>
    <row r="1" spans="1:10" s="9" customFormat="1" x14ac:dyDescent="0.25">
      <c r="A1" s="708" t="s">
        <v>12</v>
      </c>
      <c r="B1" s="709"/>
      <c r="C1" s="709"/>
      <c r="D1" s="709"/>
      <c r="E1" s="709"/>
      <c r="F1" s="709"/>
      <c r="G1" s="709"/>
      <c r="H1" s="710" t="s">
        <v>82</v>
      </c>
      <c r="I1" s="710"/>
      <c r="J1" s="710"/>
    </row>
    <row r="2" spans="1:10" s="11" customFormat="1" x14ac:dyDescent="0.25">
      <c r="A2" s="711" t="s">
        <v>81</v>
      </c>
      <c r="B2" s="712"/>
      <c r="C2" s="712"/>
      <c r="D2" s="712"/>
      <c r="E2" s="712"/>
      <c r="F2" s="712"/>
      <c r="G2" s="712"/>
      <c r="H2" s="713" t="s">
        <v>138</v>
      </c>
      <c r="I2" s="713"/>
      <c r="J2" s="713"/>
    </row>
    <row r="3" spans="1:10" s="13" customFormat="1" ht="30" x14ac:dyDescent="0.25">
      <c r="A3" s="12" t="s">
        <v>17</v>
      </c>
      <c r="B3" s="13" t="s">
        <v>20</v>
      </c>
      <c r="C3" s="13" t="s">
        <v>2</v>
      </c>
      <c r="D3" s="13" t="s">
        <v>3</v>
      </c>
      <c r="E3" s="13" t="s">
        <v>6</v>
      </c>
      <c r="F3" s="13" t="s">
        <v>4</v>
      </c>
      <c r="G3" s="13" t="s">
        <v>5</v>
      </c>
      <c r="H3" s="25" t="s">
        <v>134</v>
      </c>
      <c r="I3" s="13" t="s">
        <v>510</v>
      </c>
      <c r="J3" s="13" t="s">
        <v>498</v>
      </c>
    </row>
    <row r="4" spans="1:10" s="13" customFormat="1" ht="30" x14ac:dyDescent="0.25">
      <c r="A4" s="15" t="s">
        <v>18</v>
      </c>
      <c r="B4" s="13" t="s">
        <v>0</v>
      </c>
      <c r="C4" s="13" t="s">
        <v>2</v>
      </c>
      <c r="D4" s="13" t="s">
        <v>286</v>
      </c>
      <c r="E4" s="13" t="s">
        <v>287</v>
      </c>
      <c r="F4" s="13" t="s">
        <v>288</v>
      </c>
      <c r="G4" s="13" t="s">
        <v>26</v>
      </c>
      <c r="H4" s="25"/>
      <c r="J4" s="25"/>
    </row>
    <row r="5" spans="1:10" s="197" customFormat="1" x14ac:dyDescent="0.25">
      <c r="B5" s="197" t="s">
        <v>284</v>
      </c>
      <c r="C5" s="197">
        <v>125</v>
      </c>
      <c r="D5" s="197">
        <v>263</v>
      </c>
      <c r="E5" s="197">
        <v>69</v>
      </c>
      <c r="F5" s="197">
        <v>8</v>
      </c>
      <c r="H5" s="590">
        <f t="shared" ref="H5:H15" si="0">F5/E5</f>
        <v>0.11594202898550725</v>
      </c>
      <c r="I5" s="448">
        <f t="shared" ref="I5:I15" si="1">E5/D5</f>
        <v>0.26235741444866922</v>
      </c>
      <c r="J5" s="581">
        <f t="shared" ref="J5:J15" si="2">E5/C5</f>
        <v>0.55200000000000005</v>
      </c>
    </row>
    <row r="6" spans="1:10" s="51" customFormat="1" x14ac:dyDescent="0.25">
      <c r="B6" s="51" t="s">
        <v>36</v>
      </c>
      <c r="C6" s="51">
        <v>39</v>
      </c>
      <c r="D6" s="51">
        <v>84</v>
      </c>
      <c r="E6" s="51">
        <v>18</v>
      </c>
      <c r="F6" s="51">
        <v>9</v>
      </c>
      <c r="H6" s="592">
        <f t="shared" si="0"/>
        <v>0.5</v>
      </c>
      <c r="I6" s="95">
        <f t="shared" si="1"/>
        <v>0.21428571428571427</v>
      </c>
      <c r="J6" s="587">
        <f t="shared" si="2"/>
        <v>0.46153846153846156</v>
      </c>
    </row>
    <row r="7" spans="1:10" s="50" customFormat="1" ht="16.5" customHeight="1" x14ac:dyDescent="0.25">
      <c r="B7" s="50" t="s">
        <v>31</v>
      </c>
      <c r="C7" s="50">
        <v>8082</v>
      </c>
      <c r="D7" s="50">
        <v>33925</v>
      </c>
      <c r="E7" s="50">
        <v>1775</v>
      </c>
      <c r="F7" s="50">
        <v>205</v>
      </c>
      <c r="H7" s="594">
        <f t="shared" si="0"/>
        <v>0.11549295774647887</v>
      </c>
      <c r="I7" s="36">
        <f t="shared" si="1"/>
        <v>5.2321296978629327E-2</v>
      </c>
      <c r="J7" s="582">
        <f t="shared" si="2"/>
        <v>0.21962385548131649</v>
      </c>
    </row>
    <row r="8" spans="1:10" s="197" customFormat="1" x14ac:dyDescent="0.25">
      <c r="B8" s="197" t="s">
        <v>119</v>
      </c>
      <c r="C8" s="197">
        <v>348</v>
      </c>
      <c r="D8" s="197">
        <v>491</v>
      </c>
      <c r="E8" s="197">
        <v>220</v>
      </c>
      <c r="F8" s="197">
        <v>62</v>
      </c>
      <c r="H8" s="590">
        <f t="shared" si="0"/>
        <v>0.2818181818181818</v>
      </c>
      <c r="I8" s="448">
        <f t="shared" si="1"/>
        <v>0.44806517311608962</v>
      </c>
      <c r="J8" s="581">
        <f t="shared" si="2"/>
        <v>0.63218390804597702</v>
      </c>
    </row>
    <row r="9" spans="1:10" s="197" customFormat="1" x14ac:dyDescent="0.25">
      <c r="B9" s="197" t="s">
        <v>8</v>
      </c>
      <c r="C9" s="197">
        <v>7</v>
      </c>
      <c r="D9" s="197">
        <v>42</v>
      </c>
      <c r="E9" s="197">
        <v>-32</v>
      </c>
      <c r="F9" s="197">
        <v>-4</v>
      </c>
      <c r="H9" s="590">
        <f t="shared" si="0"/>
        <v>0.125</v>
      </c>
      <c r="I9" s="448">
        <f t="shared" si="1"/>
        <v>-0.76190476190476186</v>
      </c>
      <c r="J9" s="581">
        <f t="shared" si="2"/>
        <v>-4.5714285714285712</v>
      </c>
    </row>
    <row r="10" spans="1:10" s="51" customFormat="1" x14ac:dyDescent="0.25">
      <c r="B10" s="51" t="s">
        <v>285</v>
      </c>
      <c r="C10" s="51">
        <v>191</v>
      </c>
      <c r="D10" s="51">
        <v>753</v>
      </c>
      <c r="E10" s="51">
        <v>70</v>
      </c>
      <c r="F10" s="51">
        <v>39</v>
      </c>
      <c r="H10" s="592">
        <f t="shared" si="0"/>
        <v>0.55714285714285716</v>
      </c>
      <c r="I10" s="95">
        <f t="shared" si="1"/>
        <v>9.2961487383798141E-2</v>
      </c>
      <c r="J10" s="587">
        <f t="shared" si="2"/>
        <v>0.36649214659685864</v>
      </c>
    </row>
    <row r="11" spans="1:10" s="51" customFormat="1" x14ac:dyDescent="0.25">
      <c r="B11" s="51" t="s">
        <v>30</v>
      </c>
      <c r="C11" s="51">
        <v>1040</v>
      </c>
      <c r="D11" s="51">
        <v>6251</v>
      </c>
      <c r="E11" s="51">
        <v>448</v>
      </c>
      <c r="F11" s="51">
        <v>76</v>
      </c>
      <c r="H11" s="592">
        <f t="shared" si="0"/>
        <v>0.16964285714285715</v>
      </c>
      <c r="I11" s="95">
        <f t="shared" si="1"/>
        <v>7.1668533034714446E-2</v>
      </c>
      <c r="J11" s="587">
        <f t="shared" si="2"/>
        <v>0.43076923076923079</v>
      </c>
    </row>
    <row r="12" spans="1:10" x14ac:dyDescent="0.25">
      <c r="B12" t="s">
        <v>37</v>
      </c>
      <c r="C12">
        <v>62</v>
      </c>
      <c r="D12">
        <v>138</v>
      </c>
      <c r="E12">
        <v>44</v>
      </c>
      <c r="F12">
        <v>9</v>
      </c>
      <c r="H12" s="589">
        <f t="shared" si="0"/>
        <v>0.20454545454545456</v>
      </c>
      <c r="I12" s="35">
        <f t="shared" si="1"/>
        <v>0.3188405797101449</v>
      </c>
      <c r="J12" s="580">
        <f t="shared" si="2"/>
        <v>0.70967741935483875</v>
      </c>
    </row>
    <row r="13" spans="1:10" s="197" customFormat="1" x14ac:dyDescent="0.25">
      <c r="B13" s="197" t="s">
        <v>52</v>
      </c>
      <c r="C13" s="197">
        <v>113</v>
      </c>
      <c r="D13" s="197">
        <v>362</v>
      </c>
      <c r="E13" s="197">
        <v>47</v>
      </c>
      <c r="F13" s="197">
        <v>1</v>
      </c>
      <c r="H13" s="590">
        <f t="shared" si="0"/>
        <v>2.1276595744680851E-2</v>
      </c>
      <c r="I13" s="448">
        <f t="shared" si="1"/>
        <v>0.12983425414364641</v>
      </c>
      <c r="J13" s="581">
        <f t="shared" si="2"/>
        <v>0.41592920353982299</v>
      </c>
    </row>
    <row r="14" spans="1:10" s="51" customFormat="1" x14ac:dyDescent="0.25">
      <c r="B14" s="51" t="s">
        <v>189</v>
      </c>
      <c r="C14" s="51">
        <v>1086</v>
      </c>
      <c r="D14" s="51">
        <v>1288</v>
      </c>
      <c r="E14" s="51">
        <v>443</v>
      </c>
      <c r="F14" s="51">
        <v>179</v>
      </c>
      <c r="H14" s="592">
        <f t="shared" si="0"/>
        <v>0.40406320541760721</v>
      </c>
      <c r="I14" s="95">
        <f t="shared" si="1"/>
        <v>0.34394409937888198</v>
      </c>
      <c r="J14" s="587">
        <f t="shared" si="2"/>
        <v>0.40791896869244937</v>
      </c>
    </row>
    <row r="15" spans="1:10" s="51" customFormat="1" x14ac:dyDescent="0.25">
      <c r="B15" s="51" t="s">
        <v>47</v>
      </c>
      <c r="C15" s="51">
        <v>163</v>
      </c>
      <c r="D15" s="51">
        <v>463</v>
      </c>
      <c r="E15" s="51">
        <v>36</v>
      </c>
      <c r="F15" s="51">
        <v>28</v>
      </c>
      <c r="H15" s="612">
        <f t="shared" si="0"/>
        <v>0.77777777777777779</v>
      </c>
      <c r="I15" s="504">
        <f t="shared" si="1"/>
        <v>7.775377969762419E-2</v>
      </c>
      <c r="J15" s="598">
        <f t="shared" si="2"/>
        <v>0.22085889570552147</v>
      </c>
    </row>
    <row r="16" spans="1:10" x14ac:dyDescent="0.25">
      <c r="H16" s="25"/>
      <c r="I16" s="64"/>
      <c r="J16" s="26"/>
    </row>
    <row r="17" spans="1:1197" x14ac:dyDescent="0.25">
      <c r="H17" s="25"/>
      <c r="I17" s="64"/>
      <c r="J17" s="26"/>
    </row>
    <row r="18" spans="1:1197" ht="13.5" customHeight="1" x14ac:dyDescent="0.25">
      <c r="H18" s="25"/>
      <c r="I18" s="64"/>
      <c r="J18" s="26"/>
    </row>
    <row r="19" spans="1:1197" x14ac:dyDescent="0.25">
      <c r="H19" s="25"/>
      <c r="I19" s="64"/>
      <c r="J19" s="26"/>
    </row>
    <row r="20" spans="1:1197" ht="15.75" thickBot="1" x14ac:dyDescent="0.3"/>
    <row r="21" spans="1:1197" ht="30.75" thickTop="1" x14ac:dyDescent="0.25">
      <c r="A21" s="39"/>
      <c r="B21" s="40"/>
      <c r="C21" s="40" t="s">
        <v>2</v>
      </c>
      <c r="D21" s="40" t="s">
        <v>3</v>
      </c>
      <c r="E21" s="40" t="s">
        <v>6</v>
      </c>
      <c r="F21" s="40" t="s">
        <v>4</v>
      </c>
      <c r="G21" s="40" t="s">
        <v>5</v>
      </c>
      <c r="H21" s="42" t="s">
        <v>134</v>
      </c>
      <c r="I21" s="40" t="s">
        <v>510</v>
      </c>
      <c r="J21" s="40" t="s">
        <v>498</v>
      </c>
    </row>
    <row r="22" spans="1:1197" x14ac:dyDescent="0.25">
      <c r="A22" s="43" t="s">
        <v>79</v>
      </c>
      <c r="B22" s="38"/>
      <c r="C22" s="38">
        <f>SUM(C5:C15)</f>
        <v>11256</v>
      </c>
      <c r="D22" s="38">
        <f t="shared" ref="D22:F22" si="3">SUM(D5:D15)</f>
        <v>44060</v>
      </c>
      <c r="E22" s="38">
        <f t="shared" si="3"/>
        <v>3138</v>
      </c>
      <c r="F22" s="38">
        <f t="shared" si="3"/>
        <v>612</v>
      </c>
      <c r="G22" s="38"/>
      <c r="H22" s="27">
        <f>F22/E22</f>
        <v>0.19502868068833651</v>
      </c>
      <c r="I22" s="37">
        <f>E22/D22</f>
        <v>7.1221062187925552E-2</v>
      </c>
      <c r="J22" s="27">
        <f>E22/C22</f>
        <v>0.27878464818763327</v>
      </c>
    </row>
    <row r="23" spans="1:1197" x14ac:dyDescent="0.25">
      <c r="A23" s="43" t="s">
        <v>78</v>
      </c>
      <c r="B23" s="38"/>
      <c r="C23" s="38" t="s">
        <v>26</v>
      </c>
      <c r="D23" s="38" t="s">
        <v>26</v>
      </c>
      <c r="E23" s="38" t="s">
        <v>26</v>
      </c>
      <c r="F23" s="38" t="s">
        <v>26</v>
      </c>
      <c r="G23" s="38"/>
      <c r="H23" s="27" t="e">
        <f>F23/E23</f>
        <v>#VALUE!</v>
      </c>
      <c r="I23" s="37" t="e">
        <f>E23/D23</f>
        <v>#VALUE!</v>
      </c>
      <c r="J23" s="27" t="e">
        <f>E23/C23</f>
        <v>#VALUE!</v>
      </c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/>
      <c r="GW23" s="5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  <c r="IW23" s="51"/>
      <c r="IX23" s="51"/>
      <c r="IY23" s="51"/>
      <c r="IZ23" s="51"/>
      <c r="JA23" s="51"/>
      <c r="JB23" s="51"/>
      <c r="JC23" s="51"/>
      <c r="JD23" s="51"/>
      <c r="JE23" s="51"/>
      <c r="JF23" s="51"/>
      <c r="JG23" s="51"/>
      <c r="JH23" s="51"/>
      <c r="JI23" s="51"/>
      <c r="JJ23" s="51"/>
      <c r="JK23" s="51"/>
      <c r="JL23" s="51"/>
      <c r="JM23" s="51"/>
      <c r="JN23" s="51"/>
      <c r="JO23" s="51"/>
      <c r="JP23" s="51"/>
      <c r="JQ23" s="51"/>
      <c r="JR23" s="51"/>
      <c r="JS23" s="51"/>
      <c r="JT23" s="51"/>
      <c r="JU23" s="51"/>
      <c r="JV23" s="51"/>
      <c r="JW23" s="51"/>
      <c r="JX23" s="51"/>
      <c r="JY23" s="51"/>
      <c r="JZ23" s="51"/>
      <c r="KA23" s="51"/>
      <c r="KB23" s="51"/>
      <c r="KC23" s="51"/>
      <c r="KD23" s="51"/>
      <c r="KE23" s="51"/>
      <c r="KF23" s="51"/>
      <c r="KG23" s="51"/>
      <c r="KH23" s="51"/>
      <c r="KI23" s="51"/>
      <c r="KJ23" s="51"/>
      <c r="KK23" s="51"/>
      <c r="KL23" s="51"/>
      <c r="KM23" s="51"/>
      <c r="KN23" s="51"/>
      <c r="KO23" s="51"/>
      <c r="KP23" s="51"/>
      <c r="KQ23" s="51"/>
      <c r="KR23" s="51"/>
      <c r="KS23" s="51"/>
      <c r="KT23" s="51"/>
      <c r="KU23" s="51"/>
      <c r="KV23" s="51"/>
      <c r="KW23" s="51"/>
      <c r="KX23" s="51"/>
      <c r="KY23" s="51"/>
      <c r="KZ23" s="51"/>
      <c r="LA23" s="51"/>
      <c r="LB23" s="51"/>
      <c r="LC23" s="51"/>
      <c r="LD23" s="51"/>
      <c r="LE23" s="51"/>
      <c r="LF23" s="51"/>
      <c r="LG23" s="51"/>
      <c r="LH23" s="51"/>
      <c r="LI23" s="51"/>
      <c r="LJ23" s="51"/>
      <c r="LK23" s="51"/>
      <c r="LL23" s="51"/>
      <c r="LM23" s="51"/>
      <c r="LN23" s="51"/>
      <c r="LO23" s="51"/>
      <c r="LP23" s="51"/>
      <c r="LQ23" s="51"/>
      <c r="LR23" s="51"/>
      <c r="LS23" s="51"/>
      <c r="LT23" s="51"/>
      <c r="LU23" s="51"/>
      <c r="LV23" s="51"/>
      <c r="LW23" s="51"/>
      <c r="LX23" s="51"/>
      <c r="LY23" s="51"/>
      <c r="LZ23" s="51"/>
      <c r="MA23" s="51"/>
      <c r="MB23" s="51"/>
      <c r="MC23" s="51"/>
      <c r="MD23" s="51"/>
      <c r="ME23" s="51"/>
      <c r="MF23" s="51"/>
      <c r="MG23" s="51"/>
      <c r="MH23" s="51"/>
      <c r="MI23" s="51"/>
      <c r="MJ23" s="51"/>
      <c r="MK23" s="51"/>
      <c r="ML23" s="51"/>
      <c r="MM23" s="51"/>
      <c r="MN23" s="51"/>
      <c r="MO23" s="51"/>
      <c r="MP23" s="51"/>
      <c r="MQ23" s="51"/>
      <c r="MR23" s="51"/>
      <c r="MS23" s="51"/>
      <c r="MT23" s="51"/>
      <c r="MU23" s="51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51"/>
      <c r="NP23" s="51"/>
      <c r="NQ23" s="51"/>
      <c r="NR23" s="51"/>
      <c r="NS23" s="51"/>
      <c r="NT23" s="51"/>
      <c r="NU23" s="51"/>
      <c r="NV23" s="51"/>
      <c r="NW23" s="51"/>
      <c r="NX23" s="51"/>
      <c r="NY23" s="51"/>
      <c r="NZ23" s="51"/>
      <c r="OA23" s="51"/>
      <c r="OB23" s="51"/>
      <c r="OC23" s="51"/>
      <c r="OD23" s="51"/>
      <c r="OE23" s="51"/>
      <c r="OF23" s="51"/>
      <c r="OG23" s="51"/>
      <c r="OH23" s="51"/>
      <c r="OI23" s="51"/>
      <c r="OJ23" s="51"/>
      <c r="OK23" s="51"/>
      <c r="OL23" s="51"/>
      <c r="OM23" s="51"/>
      <c r="ON23" s="51"/>
      <c r="OO23" s="51"/>
      <c r="OP23" s="51"/>
      <c r="OQ23" s="51"/>
      <c r="OR23" s="51"/>
      <c r="OS23" s="51"/>
      <c r="OT23" s="51"/>
      <c r="OU23" s="51"/>
      <c r="OV23" s="51"/>
      <c r="OW23" s="51"/>
      <c r="OX23" s="51"/>
      <c r="OY23" s="51"/>
      <c r="OZ23" s="51"/>
      <c r="PA23" s="51"/>
      <c r="PB23" s="51"/>
      <c r="PC23" s="51"/>
      <c r="PD23" s="51"/>
      <c r="PE23" s="51"/>
      <c r="PF23" s="51"/>
      <c r="PG23" s="51"/>
      <c r="PH23" s="51"/>
      <c r="PI23" s="51"/>
      <c r="PJ23" s="51"/>
      <c r="PK23" s="51"/>
      <c r="PL23" s="51"/>
      <c r="PM23" s="51"/>
      <c r="PN23" s="51"/>
      <c r="PO23" s="51"/>
      <c r="PP23" s="51"/>
      <c r="PQ23" s="51"/>
      <c r="PR23" s="51"/>
      <c r="PS23" s="51"/>
      <c r="PT23" s="51"/>
      <c r="PU23" s="51"/>
      <c r="PV23" s="51"/>
      <c r="PW23" s="51"/>
      <c r="PX23" s="51"/>
      <c r="PY23" s="51"/>
      <c r="PZ23" s="51"/>
      <c r="QA23" s="51"/>
      <c r="QB23" s="51"/>
      <c r="QC23" s="51"/>
      <c r="QD23" s="51"/>
      <c r="QE23" s="51"/>
      <c r="QF23" s="51"/>
      <c r="QG23" s="51"/>
      <c r="QH23" s="51"/>
      <c r="QI23" s="51"/>
      <c r="QJ23" s="51"/>
      <c r="QK23" s="51"/>
      <c r="QL23" s="51"/>
      <c r="QM23" s="51"/>
      <c r="QN23" s="51"/>
      <c r="QO23" s="51"/>
      <c r="QP23" s="51"/>
      <c r="QQ23" s="51"/>
      <c r="QR23" s="51"/>
      <c r="QS23" s="51"/>
      <c r="QT23" s="51"/>
      <c r="QU23" s="51"/>
      <c r="QV23" s="51"/>
      <c r="QW23" s="51"/>
      <c r="QX23" s="51"/>
      <c r="QY23" s="51"/>
      <c r="QZ23" s="51"/>
      <c r="RA23" s="51"/>
      <c r="RB23" s="51"/>
      <c r="RC23" s="51"/>
      <c r="RD23" s="51"/>
      <c r="RE23" s="51"/>
      <c r="RF23" s="51"/>
      <c r="RG23" s="51"/>
      <c r="RH23" s="51"/>
      <c r="RI23" s="51"/>
      <c r="RJ23" s="51"/>
      <c r="RK23" s="51"/>
      <c r="RL23" s="51"/>
      <c r="RM23" s="51"/>
      <c r="RN23" s="51"/>
      <c r="RO23" s="51"/>
      <c r="RP23" s="51"/>
      <c r="RQ23" s="51"/>
      <c r="RR23" s="51"/>
      <c r="RS23" s="51"/>
      <c r="RT23" s="51"/>
      <c r="RU23" s="51"/>
      <c r="RV23" s="51"/>
      <c r="RW23" s="51"/>
      <c r="RX23" s="51"/>
      <c r="RY23" s="51"/>
      <c r="RZ23" s="51"/>
      <c r="SA23" s="51"/>
      <c r="SB23" s="51"/>
      <c r="SC23" s="51"/>
      <c r="SD23" s="51"/>
      <c r="SE23" s="51"/>
      <c r="SF23" s="51"/>
      <c r="SG23" s="51"/>
      <c r="SH23" s="51"/>
      <c r="SI23" s="51"/>
      <c r="SJ23" s="51"/>
      <c r="SK23" s="51"/>
      <c r="SL23" s="51"/>
      <c r="SM23" s="51"/>
      <c r="SN23" s="51"/>
      <c r="SO23" s="51"/>
      <c r="SP23" s="51"/>
      <c r="SQ23" s="51"/>
      <c r="SR23" s="51"/>
      <c r="SS23" s="51"/>
      <c r="ST23" s="51"/>
      <c r="SU23" s="51"/>
      <c r="SV23" s="51"/>
      <c r="SW23" s="51"/>
      <c r="SX23" s="51"/>
      <c r="SY23" s="51"/>
      <c r="SZ23" s="51"/>
      <c r="TA23" s="51"/>
      <c r="TB23" s="51"/>
      <c r="TC23" s="51"/>
      <c r="TD23" s="51"/>
      <c r="TE23" s="51"/>
      <c r="TF23" s="51"/>
      <c r="TG23" s="51"/>
      <c r="TH23" s="51"/>
      <c r="TI23" s="51"/>
      <c r="TJ23" s="51"/>
      <c r="TK23" s="51"/>
      <c r="TL23" s="51"/>
      <c r="TM23" s="51"/>
      <c r="TN23" s="51"/>
      <c r="TO23" s="51"/>
      <c r="TP23" s="51"/>
      <c r="TQ23" s="51"/>
      <c r="TR23" s="51"/>
      <c r="TS23" s="51"/>
      <c r="TT23" s="51"/>
      <c r="TU23" s="51"/>
      <c r="TV23" s="51"/>
      <c r="TW23" s="51"/>
      <c r="TX23" s="51"/>
      <c r="TY23" s="51"/>
      <c r="TZ23" s="51"/>
      <c r="UA23" s="51"/>
      <c r="UB23" s="51"/>
      <c r="UC23" s="51"/>
      <c r="UD23" s="51"/>
      <c r="UE23" s="51"/>
      <c r="UF23" s="51"/>
      <c r="UG23" s="51"/>
      <c r="UH23" s="51"/>
      <c r="UI23" s="51"/>
      <c r="UJ23" s="51"/>
      <c r="UK23" s="51"/>
      <c r="UL23" s="51"/>
      <c r="UM23" s="51"/>
      <c r="UN23" s="51"/>
      <c r="UO23" s="51"/>
      <c r="UP23" s="51"/>
      <c r="UQ23" s="51"/>
      <c r="UR23" s="51"/>
      <c r="US23" s="51"/>
      <c r="UT23" s="51"/>
      <c r="UU23" s="51"/>
      <c r="UV23" s="51"/>
      <c r="UW23" s="51"/>
      <c r="UX23" s="51"/>
      <c r="UY23" s="51"/>
      <c r="UZ23" s="51"/>
      <c r="VA23" s="51"/>
      <c r="VB23" s="51"/>
      <c r="VC23" s="51"/>
      <c r="VD23" s="51"/>
      <c r="VE23" s="51"/>
      <c r="VF23" s="51"/>
      <c r="VG23" s="51"/>
      <c r="VH23" s="51"/>
      <c r="VI23" s="51"/>
      <c r="VJ23" s="51"/>
      <c r="VK23" s="51"/>
      <c r="VL23" s="51"/>
      <c r="VM23" s="51"/>
      <c r="VN23" s="51"/>
      <c r="VO23" s="51"/>
      <c r="VP23" s="51"/>
      <c r="VQ23" s="51"/>
      <c r="VR23" s="51"/>
      <c r="VS23" s="51"/>
      <c r="VT23" s="51"/>
      <c r="VU23" s="51"/>
      <c r="VV23" s="51"/>
      <c r="VW23" s="51"/>
      <c r="VX23" s="51"/>
      <c r="VY23" s="51"/>
      <c r="VZ23" s="51"/>
      <c r="WA23" s="51"/>
      <c r="WB23" s="51"/>
      <c r="WC23" s="51"/>
      <c r="WD23" s="51"/>
      <c r="WE23" s="51"/>
      <c r="WF23" s="51"/>
      <c r="WG23" s="51"/>
      <c r="WH23" s="51"/>
      <c r="WI23" s="51"/>
      <c r="WJ23" s="51"/>
      <c r="WK23" s="51"/>
      <c r="WL23" s="51"/>
      <c r="WM23" s="51"/>
      <c r="WN23" s="51"/>
      <c r="WO23" s="51"/>
      <c r="WP23" s="51"/>
      <c r="WQ23" s="51"/>
      <c r="WR23" s="51"/>
      <c r="WS23" s="51"/>
      <c r="WT23" s="51"/>
      <c r="WU23" s="51"/>
      <c r="WV23" s="51"/>
      <c r="WW23" s="51"/>
      <c r="WX23" s="51"/>
      <c r="WY23" s="51"/>
      <c r="WZ23" s="51"/>
      <c r="XA23" s="51"/>
      <c r="XB23" s="51"/>
      <c r="XC23" s="51"/>
      <c r="XD23" s="51"/>
      <c r="XE23" s="51"/>
      <c r="XF23" s="51"/>
      <c r="XG23" s="51"/>
      <c r="XH23" s="51"/>
      <c r="XI23" s="51"/>
      <c r="XJ23" s="51"/>
      <c r="XK23" s="51"/>
      <c r="XL23" s="51"/>
      <c r="XM23" s="51"/>
      <c r="XN23" s="51"/>
      <c r="XO23" s="51"/>
      <c r="XP23" s="51"/>
      <c r="XQ23" s="51"/>
      <c r="XR23" s="51"/>
      <c r="XS23" s="51"/>
      <c r="XT23" s="51"/>
      <c r="XU23" s="51"/>
      <c r="XV23" s="51"/>
      <c r="XW23" s="51"/>
      <c r="XX23" s="51"/>
      <c r="XY23" s="51"/>
      <c r="XZ23" s="51"/>
      <c r="YA23" s="51"/>
      <c r="YB23" s="51"/>
      <c r="YC23" s="51"/>
      <c r="YD23" s="51"/>
      <c r="YE23" s="51"/>
      <c r="YF23" s="51"/>
      <c r="YG23" s="51"/>
      <c r="YH23" s="51"/>
      <c r="YI23" s="51"/>
      <c r="YJ23" s="51"/>
      <c r="YK23" s="51"/>
      <c r="YL23" s="51"/>
      <c r="YM23" s="51"/>
      <c r="YN23" s="51"/>
      <c r="YO23" s="51"/>
      <c r="YP23" s="51"/>
      <c r="YQ23" s="51"/>
      <c r="YR23" s="51"/>
      <c r="YS23" s="51"/>
      <c r="YT23" s="51"/>
      <c r="YU23" s="51"/>
      <c r="YV23" s="51"/>
      <c r="YW23" s="51"/>
      <c r="YX23" s="51"/>
      <c r="YY23" s="51"/>
      <c r="YZ23" s="51"/>
      <c r="ZA23" s="51"/>
      <c r="ZB23" s="51"/>
      <c r="ZC23" s="51"/>
      <c r="ZD23" s="51"/>
      <c r="ZE23" s="51"/>
      <c r="ZF23" s="51"/>
      <c r="ZG23" s="51"/>
      <c r="ZH23" s="51"/>
      <c r="ZI23" s="51"/>
      <c r="ZJ23" s="51"/>
      <c r="ZK23" s="51"/>
      <c r="ZL23" s="51"/>
      <c r="ZM23" s="51"/>
      <c r="ZN23" s="51"/>
      <c r="ZO23" s="51"/>
      <c r="ZP23" s="51"/>
      <c r="ZQ23" s="51"/>
      <c r="ZR23" s="51"/>
      <c r="ZS23" s="51"/>
      <c r="ZT23" s="51"/>
      <c r="ZU23" s="51"/>
      <c r="ZV23" s="51"/>
      <c r="ZW23" s="51"/>
      <c r="ZX23" s="51"/>
      <c r="ZY23" s="51"/>
      <c r="ZZ23" s="51"/>
      <c r="AAA23" s="51"/>
      <c r="AAB23" s="51"/>
      <c r="AAC23" s="51"/>
      <c r="AAD23" s="51"/>
      <c r="AAE23" s="51"/>
      <c r="AAF23" s="51"/>
      <c r="AAG23" s="51"/>
      <c r="AAH23" s="51"/>
      <c r="AAI23" s="51"/>
      <c r="AAJ23" s="51"/>
      <c r="AAK23" s="51"/>
      <c r="AAL23" s="51"/>
      <c r="AAM23" s="51"/>
      <c r="AAN23" s="51"/>
      <c r="AAO23" s="51"/>
      <c r="AAP23" s="51"/>
      <c r="AAQ23" s="51"/>
      <c r="AAR23" s="51"/>
      <c r="AAS23" s="51"/>
      <c r="AAT23" s="51"/>
      <c r="AAU23" s="51"/>
      <c r="AAV23" s="51"/>
      <c r="AAW23" s="51"/>
      <c r="AAX23" s="51"/>
      <c r="AAY23" s="51"/>
      <c r="AAZ23" s="51"/>
      <c r="ABA23" s="51"/>
      <c r="ABB23" s="51"/>
      <c r="ABC23" s="51"/>
      <c r="ABD23" s="51"/>
      <c r="ABE23" s="51"/>
      <c r="ABF23" s="51"/>
      <c r="ABG23" s="51"/>
      <c r="ABH23" s="51"/>
      <c r="ABI23" s="51"/>
      <c r="ABJ23" s="51"/>
      <c r="ABK23" s="51"/>
      <c r="ABL23" s="51"/>
      <c r="ABM23" s="51"/>
      <c r="ABN23" s="51"/>
      <c r="ABO23" s="51"/>
      <c r="ABP23" s="51"/>
      <c r="ABQ23" s="51"/>
      <c r="ABR23" s="51"/>
      <c r="ABS23" s="51"/>
      <c r="ABT23" s="51"/>
      <c r="ABU23" s="51"/>
      <c r="ABV23" s="51"/>
      <c r="ABW23" s="51"/>
      <c r="ABX23" s="51"/>
      <c r="ABY23" s="51"/>
      <c r="ABZ23" s="51"/>
      <c r="ACA23" s="51"/>
      <c r="ACB23" s="51"/>
      <c r="ACC23" s="51"/>
      <c r="ACD23" s="51"/>
      <c r="ACE23" s="51"/>
      <c r="ACF23" s="51"/>
      <c r="ACG23" s="51"/>
      <c r="ACH23" s="51"/>
      <c r="ACI23" s="51"/>
      <c r="ACJ23" s="51"/>
      <c r="ACK23" s="51"/>
      <c r="ACL23" s="51"/>
      <c r="ACM23" s="51"/>
      <c r="ACN23" s="51"/>
      <c r="ACO23" s="51"/>
      <c r="ACP23" s="51"/>
      <c r="ACQ23" s="51"/>
      <c r="ACR23" s="51"/>
      <c r="ACS23" s="51"/>
      <c r="ACT23" s="51"/>
      <c r="ACU23" s="51"/>
      <c r="ACV23" s="51"/>
      <c r="ACW23" s="51"/>
      <c r="ACX23" s="51"/>
      <c r="ACY23" s="51"/>
      <c r="ACZ23" s="51"/>
      <c r="ADA23" s="51"/>
      <c r="ADB23" s="51"/>
      <c r="ADC23" s="51"/>
      <c r="ADD23" s="51"/>
      <c r="ADE23" s="51"/>
      <c r="ADF23" s="51"/>
      <c r="ADG23" s="51"/>
      <c r="ADH23" s="51"/>
      <c r="ADI23" s="51"/>
      <c r="ADJ23" s="51"/>
      <c r="ADK23" s="51"/>
      <c r="ADL23" s="51"/>
      <c r="ADM23" s="51"/>
      <c r="ADN23" s="51"/>
      <c r="ADO23" s="51"/>
      <c r="ADP23" s="51"/>
      <c r="ADQ23" s="51"/>
      <c r="ADR23" s="51"/>
      <c r="ADS23" s="51"/>
      <c r="ADT23" s="51"/>
      <c r="ADU23" s="51"/>
      <c r="ADV23" s="51"/>
      <c r="ADW23" s="51"/>
      <c r="ADX23" s="51"/>
      <c r="ADY23" s="51"/>
      <c r="ADZ23" s="51"/>
      <c r="AEA23" s="51"/>
      <c r="AEB23" s="51"/>
      <c r="AEC23" s="51"/>
      <c r="AED23" s="51"/>
      <c r="AEE23" s="51"/>
      <c r="AEF23" s="51"/>
      <c r="AEG23" s="51"/>
      <c r="AEH23" s="51"/>
      <c r="AEI23" s="51"/>
      <c r="AEJ23" s="51"/>
      <c r="AEK23" s="51"/>
      <c r="AEL23" s="51"/>
      <c r="AEM23" s="51"/>
      <c r="AEN23" s="51"/>
      <c r="AEO23" s="51"/>
      <c r="AEP23" s="51"/>
      <c r="AEQ23" s="51"/>
      <c r="AER23" s="51"/>
      <c r="AES23" s="51"/>
      <c r="AET23" s="51"/>
      <c r="AEU23" s="51"/>
      <c r="AEV23" s="51"/>
      <c r="AEW23" s="51"/>
      <c r="AEX23" s="51"/>
      <c r="AEY23" s="51"/>
      <c r="AEZ23" s="51"/>
      <c r="AFA23" s="51"/>
      <c r="AFB23" s="51"/>
      <c r="AFC23" s="51"/>
      <c r="AFD23" s="51"/>
      <c r="AFE23" s="51"/>
      <c r="AFF23" s="51"/>
      <c r="AFG23" s="51"/>
      <c r="AFH23" s="51"/>
      <c r="AFI23" s="51"/>
      <c r="AFJ23" s="51"/>
      <c r="AFK23" s="51"/>
      <c r="AFL23" s="51"/>
      <c r="AFM23" s="51"/>
      <c r="AFN23" s="51"/>
      <c r="AFO23" s="51"/>
      <c r="AFP23" s="51"/>
      <c r="AFQ23" s="51"/>
      <c r="AFR23" s="51"/>
      <c r="AFS23" s="51"/>
      <c r="AFT23" s="51"/>
      <c r="AFU23" s="51"/>
      <c r="AFV23" s="51"/>
      <c r="AFW23" s="51"/>
      <c r="AFX23" s="51"/>
      <c r="AFY23" s="51"/>
      <c r="AFZ23" s="51"/>
      <c r="AGA23" s="51"/>
      <c r="AGB23" s="51"/>
      <c r="AGC23" s="51"/>
      <c r="AGD23" s="51"/>
      <c r="AGE23" s="51"/>
      <c r="AGF23" s="51"/>
      <c r="AGG23" s="51"/>
      <c r="AGH23" s="51"/>
      <c r="AGI23" s="51"/>
      <c r="AGJ23" s="51"/>
      <c r="AGK23" s="51"/>
      <c r="AGL23" s="51"/>
      <c r="AGM23" s="51"/>
      <c r="AGN23" s="51"/>
      <c r="AGO23" s="51"/>
      <c r="AGP23" s="51"/>
      <c r="AGQ23" s="51"/>
      <c r="AGR23" s="51"/>
      <c r="AGS23" s="51"/>
      <c r="AGT23" s="51"/>
      <c r="AGU23" s="51"/>
      <c r="AGV23" s="51"/>
      <c r="AGW23" s="51"/>
      <c r="AGX23" s="51"/>
      <c r="AGY23" s="51"/>
      <c r="AGZ23" s="51"/>
      <c r="AHA23" s="51"/>
      <c r="AHB23" s="51"/>
      <c r="AHC23" s="51"/>
      <c r="AHD23" s="51"/>
      <c r="AHE23" s="51"/>
      <c r="AHF23" s="51"/>
      <c r="AHG23" s="51"/>
      <c r="AHH23" s="51"/>
      <c r="AHI23" s="51"/>
      <c r="AHJ23" s="51"/>
      <c r="AHK23" s="51"/>
      <c r="AHL23" s="51"/>
      <c r="AHM23" s="51"/>
      <c r="AHN23" s="51"/>
      <c r="AHO23" s="51"/>
      <c r="AHP23" s="51"/>
      <c r="AHQ23" s="51"/>
      <c r="AHR23" s="51"/>
      <c r="AHS23" s="51"/>
      <c r="AHT23" s="51"/>
      <c r="AHU23" s="51"/>
      <c r="AHV23" s="51"/>
      <c r="AHW23" s="51"/>
      <c r="AHX23" s="51"/>
      <c r="AHY23" s="51"/>
      <c r="AHZ23" s="51"/>
      <c r="AIA23" s="51"/>
      <c r="AIB23" s="51"/>
      <c r="AIC23" s="51"/>
      <c r="AID23" s="51"/>
      <c r="AIE23" s="51"/>
      <c r="AIF23" s="51"/>
      <c r="AIG23" s="51"/>
      <c r="AIH23" s="51"/>
      <c r="AII23" s="51"/>
      <c r="AIJ23" s="51"/>
      <c r="AIK23" s="51"/>
      <c r="AIL23" s="51"/>
      <c r="AIM23" s="51"/>
      <c r="AIN23" s="51"/>
      <c r="AIO23" s="51"/>
      <c r="AIP23" s="51"/>
      <c r="AIQ23" s="51"/>
      <c r="AIR23" s="51"/>
      <c r="AIS23" s="51"/>
      <c r="AIT23" s="51"/>
      <c r="AIU23" s="51"/>
      <c r="AIV23" s="51"/>
      <c r="AIW23" s="51"/>
      <c r="AIX23" s="51"/>
      <c r="AIY23" s="51"/>
      <c r="AIZ23" s="51"/>
      <c r="AJA23" s="51"/>
      <c r="AJB23" s="51"/>
      <c r="AJC23" s="51"/>
      <c r="AJD23" s="51"/>
      <c r="AJE23" s="51"/>
      <c r="AJF23" s="51"/>
      <c r="AJG23" s="51"/>
      <c r="AJH23" s="51"/>
      <c r="AJI23" s="51"/>
      <c r="AJJ23" s="51"/>
      <c r="AJK23" s="51"/>
      <c r="AJL23" s="51"/>
      <c r="AJM23" s="51"/>
      <c r="AJN23" s="51"/>
      <c r="AJO23" s="51"/>
      <c r="AJP23" s="51"/>
      <c r="AJQ23" s="51"/>
      <c r="AJR23" s="51"/>
      <c r="AJS23" s="51"/>
      <c r="AJT23" s="51"/>
      <c r="AJU23" s="51"/>
      <c r="AJV23" s="51"/>
      <c r="AJW23" s="51"/>
      <c r="AJX23" s="51"/>
      <c r="AJY23" s="51"/>
      <c r="AJZ23" s="51"/>
      <c r="AKA23" s="51"/>
      <c r="AKB23" s="51"/>
      <c r="AKC23" s="51"/>
      <c r="AKD23" s="51"/>
      <c r="AKE23" s="51"/>
      <c r="AKF23" s="51"/>
      <c r="AKG23" s="51"/>
      <c r="AKH23" s="51"/>
      <c r="AKI23" s="51"/>
      <c r="AKJ23" s="51"/>
      <c r="AKK23" s="51"/>
      <c r="AKL23" s="51"/>
      <c r="AKM23" s="51"/>
      <c r="AKN23" s="51"/>
      <c r="AKO23" s="51"/>
      <c r="AKP23" s="51"/>
      <c r="AKQ23" s="51"/>
      <c r="AKR23" s="51"/>
      <c r="AKS23" s="51"/>
      <c r="AKT23" s="51"/>
      <c r="AKU23" s="51"/>
      <c r="AKV23" s="51"/>
      <c r="AKW23" s="51"/>
      <c r="AKX23" s="51"/>
      <c r="AKY23" s="51"/>
      <c r="AKZ23" s="51"/>
      <c r="ALA23" s="51"/>
      <c r="ALB23" s="51"/>
      <c r="ALC23" s="51"/>
      <c r="ALD23" s="51"/>
      <c r="ALE23" s="51"/>
      <c r="ALF23" s="51"/>
      <c r="ALG23" s="51"/>
      <c r="ALH23" s="51"/>
      <c r="ALI23" s="51"/>
      <c r="ALJ23" s="51"/>
      <c r="ALK23" s="51"/>
      <c r="ALL23" s="51"/>
      <c r="ALM23" s="51"/>
      <c r="ALN23" s="51"/>
      <c r="ALO23" s="51"/>
      <c r="ALP23" s="51"/>
      <c r="ALQ23" s="51"/>
      <c r="ALR23" s="51"/>
      <c r="ALS23" s="51"/>
      <c r="ALT23" s="51"/>
      <c r="ALU23" s="51"/>
      <c r="ALV23" s="51"/>
      <c r="ALW23" s="51"/>
      <c r="ALX23" s="51"/>
      <c r="ALY23" s="51"/>
      <c r="ALZ23" s="51"/>
      <c r="AMA23" s="51"/>
      <c r="AMB23" s="51"/>
      <c r="AMC23" s="51"/>
      <c r="AMD23" s="51"/>
      <c r="AME23" s="51"/>
      <c r="AMF23" s="51"/>
      <c r="AMG23" s="51"/>
      <c r="AMH23" s="51"/>
      <c r="AMI23" s="51"/>
      <c r="AMJ23" s="51"/>
      <c r="AMK23" s="51"/>
      <c r="AML23" s="51"/>
      <c r="AMM23" s="51"/>
      <c r="AMN23" s="51"/>
      <c r="AMO23" s="51"/>
      <c r="AMP23" s="51"/>
      <c r="AMQ23" s="51"/>
      <c r="AMR23" s="51"/>
      <c r="AMS23" s="51"/>
      <c r="AMT23" s="51"/>
      <c r="AMU23" s="51"/>
      <c r="AMV23" s="51"/>
      <c r="AMW23" s="51"/>
      <c r="AMX23" s="51"/>
      <c r="AMY23" s="51"/>
      <c r="AMZ23" s="51"/>
      <c r="ANA23" s="51"/>
      <c r="ANB23" s="51"/>
      <c r="ANC23" s="51"/>
      <c r="AND23" s="51"/>
      <c r="ANE23" s="51"/>
      <c r="ANF23" s="51"/>
      <c r="ANG23" s="51"/>
      <c r="ANH23" s="51"/>
      <c r="ANI23" s="51"/>
      <c r="ANJ23" s="51"/>
      <c r="ANK23" s="51"/>
      <c r="ANL23" s="51"/>
      <c r="ANM23" s="51"/>
      <c r="ANN23" s="51"/>
      <c r="ANO23" s="51"/>
      <c r="ANP23" s="51"/>
      <c r="ANQ23" s="51"/>
      <c r="ANR23" s="51"/>
      <c r="ANS23" s="51"/>
      <c r="ANT23" s="51"/>
      <c r="ANU23" s="51"/>
      <c r="ANV23" s="51"/>
      <c r="ANW23" s="51"/>
      <c r="ANX23" s="51"/>
      <c r="ANY23" s="51"/>
      <c r="ANZ23" s="51"/>
      <c r="AOA23" s="51"/>
      <c r="AOB23" s="51"/>
      <c r="AOC23" s="51"/>
      <c r="AOD23" s="51"/>
      <c r="AOE23" s="51"/>
      <c r="AOF23" s="51"/>
      <c r="AOG23" s="51"/>
      <c r="AOH23" s="51"/>
      <c r="AOI23" s="51"/>
      <c r="AOJ23" s="51"/>
      <c r="AOK23" s="51"/>
      <c r="AOL23" s="51"/>
      <c r="AOM23" s="51"/>
      <c r="AON23" s="51"/>
      <c r="AOO23" s="51"/>
      <c r="AOP23" s="51"/>
      <c r="AOQ23" s="51"/>
      <c r="AOR23" s="51"/>
      <c r="AOS23" s="51"/>
      <c r="AOT23" s="51"/>
      <c r="AOU23" s="51"/>
      <c r="AOV23" s="51"/>
      <c r="AOW23" s="51"/>
      <c r="AOX23" s="51"/>
      <c r="AOY23" s="51"/>
      <c r="AOZ23" s="51"/>
      <c r="APA23" s="51"/>
      <c r="APB23" s="51"/>
      <c r="APC23" s="51"/>
      <c r="APD23" s="51"/>
      <c r="APE23" s="51"/>
      <c r="APF23" s="51"/>
      <c r="APG23" s="51"/>
      <c r="APH23" s="51"/>
      <c r="API23" s="51"/>
      <c r="APJ23" s="51"/>
      <c r="APK23" s="51"/>
      <c r="APL23" s="51"/>
      <c r="APM23" s="51"/>
      <c r="APN23" s="51"/>
      <c r="APO23" s="51"/>
      <c r="APP23" s="51"/>
      <c r="APQ23" s="51"/>
      <c r="APR23" s="51"/>
      <c r="APS23" s="51"/>
      <c r="APT23" s="51"/>
      <c r="APU23" s="51"/>
      <c r="APV23" s="51"/>
      <c r="APW23" s="51"/>
      <c r="APX23" s="51"/>
      <c r="APY23" s="51"/>
      <c r="APZ23" s="51"/>
      <c r="AQA23" s="51"/>
      <c r="AQB23" s="51"/>
      <c r="AQC23" s="51"/>
      <c r="AQD23" s="51"/>
      <c r="AQE23" s="51"/>
      <c r="AQF23" s="51"/>
      <c r="AQG23" s="51"/>
      <c r="AQH23" s="51"/>
      <c r="AQI23" s="51"/>
      <c r="AQJ23" s="51"/>
      <c r="AQK23" s="51"/>
      <c r="AQL23" s="51"/>
      <c r="AQM23" s="51"/>
      <c r="AQN23" s="51"/>
      <c r="AQO23" s="51"/>
      <c r="AQP23" s="51"/>
      <c r="AQQ23" s="51"/>
      <c r="AQR23" s="51"/>
      <c r="AQS23" s="51"/>
      <c r="AQT23" s="51"/>
      <c r="AQU23" s="51"/>
      <c r="AQV23" s="51"/>
      <c r="AQW23" s="51"/>
      <c r="AQX23" s="51"/>
      <c r="AQY23" s="51"/>
      <c r="AQZ23" s="51"/>
      <c r="ARA23" s="51"/>
      <c r="ARB23" s="51"/>
      <c r="ARC23" s="51"/>
      <c r="ARD23" s="51"/>
      <c r="ARE23" s="51"/>
      <c r="ARF23" s="51"/>
      <c r="ARG23" s="51"/>
      <c r="ARH23" s="51"/>
      <c r="ARI23" s="51"/>
      <c r="ARJ23" s="51"/>
      <c r="ARK23" s="51"/>
      <c r="ARL23" s="51"/>
      <c r="ARM23" s="51"/>
      <c r="ARN23" s="51"/>
      <c r="ARO23" s="51"/>
      <c r="ARP23" s="51"/>
      <c r="ARQ23" s="51"/>
      <c r="ARR23" s="51"/>
      <c r="ARS23" s="51"/>
      <c r="ART23" s="51"/>
      <c r="ARU23" s="51"/>
      <c r="ARV23" s="51"/>
      <c r="ARW23" s="51"/>
      <c r="ARX23" s="51"/>
      <c r="ARY23" s="51"/>
      <c r="ARZ23" s="51"/>
      <c r="ASA23" s="51"/>
      <c r="ASB23" s="51"/>
      <c r="ASC23" s="51"/>
      <c r="ASD23" s="51"/>
      <c r="ASE23" s="51"/>
      <c r="ASF23" s="51"/>
      <c r="ASG23" s="51"/>
      <c r="ASH23" s="51"/>
      <c r="ASI23" s="51"/>
      <c r="ASJ23" s="51"/>
      <c r="ASK23" s="51"/>
      <c r="ASL23" s="51"/>
      <c r="ASM23" s="51"/>
      <c r="ASN23" s="51"/>
      <c r="ASO23" s="51"/>
      <c r="ASP23" s="51"/>
      <c r="ASQ23" s="51"/>
      <c r="ASR23" s="51"/>
      <c r="ASS23" s="51"/>
      <c r="AST23" s="51"/>
      <c r="ASU23" s="51"/>
      <c r="ASV23" s="51"/>
      <c r="ASW23" s="51"/>
      <c r="ASX23" s="51"/>
      <c r="ASY23" s="51"/>
      <c r="ASZ23" s="51"/>
      <c r="ATA23" s="51"/>
    </row>
    <row r="24" spans="1:1197" s="50" customFormat="1" x14ac:dyDescent="0.25">
      <c r="A24" s="75" t="s">
        <v>166</v>
      </c>
      <c r="B24" s="76"/>
      <c r="C24" s="76">
        <f>C7</f>
        <v>8082</v>
      </c>
      <c r="D24" s="76">
        <f t="shared" ref="D24:F24" si="4">D7</f>
        <v>33925</v>
      </c>
      <c r="E24" s="76">
        <f t="shared" si="4"/>
        <v>1775</v>
      </c>
      <c r="F24" s="76">
        <f t="shared" si="4"/>
        <v>205</v>
      </c>
      <c r="G24" s="76"/>
      <c r="H24" s="89">
        <f>F24/E24</f>
        <v>0.11549295774647887</v>
      </c>
      <c r="I24" s="90">
        <f>E24/D24</f>
        <v>5.2321296978629327E-2</v>
      </c>
      <c r="J24" s="89">
        <f>E24/C24</f>
        <v>0.21962385548131649</v>
      </c>
    </row>
    <row r="25" spans="1:1197" s="50" customFormat="1" x14ac:dyDescent="0.25">
      <c r="A25" s="75" t="s">
        <v>141</v>
      </c>
      <c r="B25" s="76"/>
      <c r="C25" s="89">
        <f>C24/C22</f>
        <v>0.71801705756929635</v>
      </c>
      <c r="D25" s="89">
        <f t="shared" ref="D25:F25" si="5">D24/D22</f>
        <v>0.76997276441216522</v>
      </c>
      <c r="E25" s="89">
        <f t="shared" si="5"/>
        <v>0.56564690885914592</v>
      </c>
      <c r="F25" s="89">
        <f t="shared" si="5"/>
        <v>0.33496732026143788</v>
      </c>
      <c r="G25" s="89"/>
      <c r="H25" s="89"/>
      <c r="I25" s="89"/>
      <c r="J25" s="89"/>
    </row>
    <row r="26" spans="1:1197" s="197" customFormat="1" x14ac:dyDescent="0.25">
      <c r="A26" s="481" t="s">
        <v>139</v>
      </c>
      <c r="B26" s="482"/>
      <c r="C26" s="482">
        <f>SUM(C5+C8+C9+C13)</f>
        <v>593</v>
      </c>
      <c r="D26" s="482">
        <f t="shared" ref="D26:F26" si="6">SUM(D5+D8+D9+D13)</f>
        <v>1158</v>
      </c>
      <c r="E26" s="482">
        <f t="shared" si="6"/>
        <v>304</v>
      </c>
      <c r="F26" s="482">
        <f t="shared" si="6"/>
        <v>67</v>
      </c>
      <c r="G26" s="482"/>
      <c r="H26" s="483">
        <f>F26/E26</f>
        <v>0.22039473684210525</v>
      </c>
      <c r="I26" s="484">
        <f>E26/D26</f>
        <v>0.26252158894645944</v>
      </c>
      <c r="J26" s="483">
        <f>E26/C26</f>
        <v>0.51264755480607083</v>
      </c>
    </row>
    <row r="27" spans="1:1197" s="197" customFormat="1" x14ac:dyDescent="0.25">
      <c r="A27" s="481" t="s">
        <v>87</v>
      </c>
      <c r="B27" s="482"/>
      <c r="C27" s="483">
        <f>C26/C22</f>
        <v>5.2683013503909026E-2</v>
      </c>
      <c r="D27" s="483">
        <f t="shared" ref="D27:F27" si="7">D26/D22</f>
        <v>2.6282342260553791E-2</v>
      </c>
      <c r="E27" s="483">
        <f t="shared" si="7"/>
        <v>9.6876991714467814E-2</v>
      </c>
      <c r="F27" s="483">
        <f t="shared" si="7"/>
        <v>0.10947712418300654</v>
      </c>
      <c r="G27" s="483"/>
      <c r="H27" s="483"/>
      <c r="I27" s="483"/>
      <c r="J27" s="483"/>
    </row>
    <row r="28" spans="1:1197" s="69" customFormat="1" x14ac:dyDescent="0.25">
      <c r="A28" s="57" t="s">
        <v>133</v>
      </c>
      <c r="B28" s="58"/>
      <c r="C28" s="58">
        <f>SUM(C6+C7+C10+C11+C12+C14+C15)</f>
        <v>10663</v>
      </c>
      <c r="D28" s="58">
        <f>SUM(D6+D7+D10+D11+D12+D14+D15)</f>
        <v>42902</v>
      </c>
      <c r="E28" s="58">
        <f>SUM(E6+E7+E10+E11+E12+E14+E15)</f>
        <v>2834</v>
      </c>
      <c r="F28" s="58">
        <f>SUM(F6+F7+F10+F11+F12+F14+F15)</f>
        <v>545</v>
      </c>
      <c r="G28" s="58"/>
      <c r="H28" s="53">
        <f>F28/E28</f>
        <v>0.19230769230769232</v>
      </c>
      <c r="I28" s="55">
        <f>E28/D28</f>
        <v>6.6057526455643098E-2</v>
      </c>
      <c r="J28" s="53">
        <f>E28/C28</f>
        <v>0.265778861483635</v>
      </c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ED28" s="51"/>
      <c r="EE28" s="51"/>
      <c r="EF28" s="51"/>
      <c r="EG28" s="51"/>
      <c r="EH28" s="51"/>
      <c r="EI28" s="51"/>
      <c r="EJ28" s="51"/>
      <c r="EK28" s="51"/>
      <c r="EL28" s="51"/>
      <c r="EM28" s="51"/>
      <c r="EN28" s="51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  <c r="FO28" s="51"/>
      <c r="FP28" s="51"/>
      <c r="FQ28" s="51"/>
      <c r="FR28" s="51"/>
      <c r="FS28" s="51"/>
      <c r="FT28" s="51"/>
      <c r="FU28" s="51"/>
      <c r="FV28" s="51"/>
      <c r="FW28" s="51"/>
      <c r="FX28" s="51"/>
      <c r="FY28" s="51"/>
      <c r="FZ28" s="51"/>
      <c r="GA28" s="51"/>
      <c r="GB28" s="51"/>
      <c r="GC28" s="51"/>
      <c r="GD28" s="51"/>
      <c r="GE28" s="51"/>
      <c r="GF28" s="51"/>
      <c r="GG28" s="51"/>
      <c r="GH28" s="51"/>
      <c r="GI28" s="51"/>
      <c r="GJ28" s="51"/>
      <c r="GK28" s="51"/>
      <c r="GL28" s="51"/>
      <c r="GM28" s="51"/>
      <c r="GN28" s="51"/>
      <c r="GO28" s="51"/>
      <c r="GP28" s="51"/>
      <c r="GQ28" s="51"/>
      <c r="GR28" s="51"/>
      <c r="GS28" s="51"/>
      <c r="GT28" s="51"/>
      <c r="GU28" s="51"/>
      <c r="GV28" s="51"/>
      <c r="GW28" s="51"/>
      <c r="GX28" s="51"/>
      <c r="GY28" s="51"/>
      <c r="GZ28" s="51"/>
      <c r="HA28" s="51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  <c r="IT28" s="51"/>
      <c r="IU28" s="51"/>
      <c r="IV28" s="51"/>
      <c r="IW28" s="51"/>
      <c r="IX28" s="51"/>
      <c r="IY28" s="51"/>
      <c r="IZ28" s="51"/>
      <c r="JA28" s="51"/>
      <c r="JB28" s="51"/>
      <c r="JC28" s="51"/>
      <c r="JD28" s="51"/>
      <c r="JE28" s="51"/>
      <c r="JF28" s="51"/>
      <c r="JG28" s="51"/>
      <c r="JH28" s="51"/>
      <c r="JI28" s="51"/>
      <c r="JJ28" s="51"/>
      <c r="JK28" s="51"/>
      <c r="JL28" s="51"/>
      <c r="JM28" s="51"/>
      <c r="JN28" s="51"/>
      <c r="JO28" s="51"/>
      <c r="JP28" s="51"/>
      <c r="JQ28" s="51"/>
      <c r="JR28" s="51"/>
      <c r="JS28" s="51"/>
      <c r="JT28" s="51"/>
      <c r="JU28" s="51"/>
      <c r="JV28" s="51"/>
      <c r="JW28" s="51"/>
      <c r="JX28" s="51"/>
      <c r="JY28" s="51"/>
      <c r="JZ28" s="51"/>
      <c r="KA28" s="51"/>
      <c r="KB28" s="51"/>
      <c r="KC28" s="51"/>
      <c r="KD28" s="51"/>
      <c r="KE28" s="51"/>
      <c r="KF28" s="51"/>
      <c r="KG28" s="51"/>
      <c r="KH28" s="51"/>
      <c r="KI28" s="51"/>
      <c r="KJ28" s="51"/>
      <c r="KK28" s="51"/>
      <c r="KL28" s="51"/>
      <c r="KM28" s="51"/>
      <c r="KN28" s="51"/>
      <c r="KO28" s="51"/>
      <c r="KP28" s="51"/>
      <c r="KQ28" s="51"/>
      <c r="KR28" s="51"/>
      <c r="KS28" s="51"/>
      <c r="KT28" s="51"/>
      <c r="KU28" s="51"/>
      <c r="KV28" s="51"/>
      <c r="KW28" s="51"/>
      <c r="KX28" s="51"/>
      <c r="KY28" s="51"/>
      <c r="KZ28" s="51"/>
      <c r="LA28" s="51"/>
      <c r="LB28" s="51"/>
      <c r="LC28" s="51"/>
      <c r="LD28" s="51"/>
      <c r="LE28" s="51"/>
      <c r="LF28" s="51"/>
      <c r="LG28" s="51"/>
      <c r="LH28" s="51"/>
      <c r="LI28" s="51"/>
      <c r="LJ28" s="51"/>
      <c r="LK28" s="51"/>
      <c r="LL28" s="51"/>
      <c r="LM28" s="51"/>
      <c r="LN28" s="51"/>
      <c r="LO28" s="51"/>
      <c r="LP28" s="51"/>
      <c r="LQ28" s="51"/>
      <c r="LR28" s="51"/>
      <c r="LS28" s="51"/>
      <c r="LT28" s="51"/>
      <c r="LU28" s="51"/>
      <c r="LV28" s="51"/>
      <c r="LW28" s="51"/>
      <c r="LX28" s="51"/>
      <c r="LY28" s="51"/>
      <c r="LZ28" s="51"/>
      <c r="MA28" s="51"/>
      <c r="MB28" s="51"/>
      <c r="MC28" s="51"/>
      <c r="MD28" s="51"/>
      <c r="ME28" s="51"/>
      <c r="MF28" s="51"/>
      <c r="MG28" s="51"/>
      <c r="MH28" s="51"/>
      <c r="MI28" s="51"/>
      <c r="MJ28" s="51"/>
      <c r="MK28" s="51"/>
      <c r="ML28" s="51"/>
      <c r="MM28" s="51"/>
      <c r="MN28" s="51"/>
      <c r="MO28" s="51"/>
      <c r="MP28" s="51"/>
      <c r="MQ28" s="51"/>
      <c r="MR28" s="51"/>
      <c r="MS28" s="51"/>
      <c r="MT28" s="51"/>
      <c r="MU28" s="51"/>
      <c r="MV28" s="51"/>
      <c r="MW28" s="51"/>
      <c r="MX28" s="51"/>
      <c r="MY28" s="51"/>
      <c r="MZ28" s="51"/>
      <c r="NA28" s="51"/>
      <c r="NB28" s="51"/>
      <c r="NC28" s="51"/>
      <c r="ND28" s="51"/>
      <c r="NE28" s="51"/>
      <c r="NF28" s="51"/>
      <c r="NG28" s="51"/>
      <c r="NH28" s="51"/>
      <c r="NI28" s="51"/>
      <c r="NJ28" s="51"/>
      <c r="NK28" s="51"/>
      <c r="NL28" s="51"/>
      <c r="NM28" s="51"/>
      <c r="NN28" s="51"/>
      <c r="NO28" s="51"/>
      <c r="NP28" s="51"/>
      <c r="NQ28" s="51"/>
      <c r="NR28" s="51"/>
      <c r="NS28" s="51"/>
      <c r="NT28" s="51"/>
      <c r="NU28" s="51"/>
      <c r="NV28" s="51"/>
      <c r="NW28" s="51"/>
      <c r="NX28" s="51"/>
      <c r="NY28" s="51"/>
      <c r="NZ28" s="51"/>
      <c r="OA28" s="51"/>
      <c r="OB28" s="51"/>
      <c r="OC28" s="51"/>
      <c r="OD28" s="51"/>
      <c r="OE28" s="51"/>
      <c r="OF28" s="51"/>
      <c r="OG28" s="51"/>
      <c r="OH28" s="51"/>
      <c r="OI28" s="51"/>
      <c r="OJ28" s="51"/>
      <c r="OK28" s="51"/>
      <c r="OL28" s="51"/>
      <c r="OM28" s="51"/>
      <c r="ON28" s="51"/>
      <c r="OO28" s="51"/>
      <c r="OP28" s="51"/>
      <c r="OQ28" s="51"/>
      <c r="OR28" s="51"/>
      <c r="OS28" s="51"/>
      <c r="OT28" s="51"/>
      <c r="OU28" s="51"/>
      <c r="OV28" s="51"/>
      <c r="OW28" s="51"/>
      <c r="OX28" s="51"/>
      <c r="OY28" s="51"/>
      <c r="OZ28" s="51"/>
      <c r="PA28" s="51"/>
      <c r="PB28" s="51"/>
      <c r="PC28" s="51"/>
      <c r="PD28" s="51"/>
      <c r="PE28" s="51"/>
      <c r="PF28" s="51"/>
      <c r="PG28" s="51"/>
      <c r="PH28" s="51"/>
      <c r="PI28" s="51"/>
      <c r="PJ28" s="51"/>
      <c r="PK28" s="51"/>
      <c r="PL28" s="51"/>
      <c r="PM28" s="51"/>
      <c r="PN28" s="51"/>
      <c r="PO28" s="51"/>
      <c r="PP28" s="51"/>
      <c r="PQ28" s="51"/>
      <c r="PR28" s="51"/>
      <c r="PS28" s="51"/>
      <c r="PT28" s="51"/>
      <c r="PU28" s="51"/>
      <c r="PV28" s="51"/>
      <c r="PW28" s="51"/>
      <c r="PX28" s="51"/>
      <c r="PY28" s="51"/>
      <c r="PZ28" s="51"/>
      <c r="QA28" s="51"/>
      <c r="QB28" s="51"/>
      <c r="QC28" s="51"/>
      <c r="QD28" s="51"/>
      <c r="QE28" s="51"/>
      <c r="QF28" s="51"/>
      <c r="QG28" s="51"/>
      <c r="QH28" s="51"/>
      <c r="QI28" s="51"/>
      <c r="QJ28" s="51"/>
      <c r="QK28" s="51"/>
      <c r="QL28" s="51"/>
      <c r="QM28" s="51"/>
      <c r="QN28" s="51"/>
      <c r="QO28" s="51"/>
      <c r="QP28" s="51"/>
      <c r="QQ28" s="51"/>
      <c r="QR28" s="51"/>
      <c r="QS28" s="51"/>
      <c r="QT28" s="51"/>
      <c r="QU28" s="51"/>
      <c r="QV28" s="51"/>
      <c r="QW28" s="51"/>
      <c r="QX28" s="51"/>
      <c r="QY28" s="51"/>
      <c r="QZ28" s="51"/>
      <c r="RA28" s="51"/>
      <c r="RB28" s="51"/>
      <c r="RC28" s="51"/>
      <c r="RD28" s="51"/>
      <c r="RE28" s="51"/>
      <c r="RF28" s="51"/>
      <c r="RG28" s="51"/>
      <c r="RH28" s="51"/>
      <c r="RI28" s="51"/>
      <c r="RJ28" s="51"/>
      <c r="RK28" s="51"/>
      <c r="RL28" s="51"/>
      <c r="RM28" s="51"/>
      <c r="RN28" s="51"/>
      <c r="RO28" s="51"/>
      <c r="RP28" s="51"/>
      <c r="RQ28" s="51"/>
      <c r="RR28" s="51"/>
      <c r="RS28" s="51"/>
      <c r="RT28" s="51"/>
      <c r="RU28" s="51"/>
      <c r="RV28" s="51"/>
      <c r="RW28" s="51"/>
      <c r="RX28" s="51"/>
      <c r="RY28" s="51"/>
      <c r="RZ28" s="51"/>
      <c r="SA28" s="51"/>
      <c r="SB28" s="51"/>
      <c r="SC28" s="51"/>
      <c r="SD28" s="51"/>
      <c r="SE28" s="51"/>
      <c r="SF28" s="51"/>
      <c r="SG28" s="51"/>
      <c r="SH28" s="51"/>
      <c r="SI28" s="51"/>
      <c r="SJ28" s="51"/>
      <c r="SK28" s="51"/>
      <c r="SL28" s="51"/>
      <c r="SM28" s="51"/>
      <c r="SN28" s="51"/>
      <c r="SO28" s="51"/>
      <c r="SP28" s="51"/>
      <c r="SQ28" s="51"/>
      <c r="SR28" s="51"/>
      <c r="SS28" s="51"/>
      <c r="ST28" s="51"/>
      <c r="SU28" s="51"/>
      <c r="SV28" s="51"/>
      <c r="SW28" s="51"/>
      <c r="SX28" s="51"/>
      <c r="SY28" s="51"/>
      <c r="SZ28" s="51"/>
      <c r="TA28" s="51"/>
      <c r="TB28" s="51"/>
      <c r="TC28" s="51"/>
      <c r="TD28" s="51"/>
      <c r="TE28" s="51"/>
      <c r="TF28" s="51"/>
      <c r="TG28" s="51"/>
      <c r="TH28" s="51"/>
      <c r="TI28" s="51"/>
      <c r="TJ28" s="51"/>
      <c r="TK28" s="51"/>
      <c r="TL28" s="51"/>
      <c r="TM28" s="51"/>
      <c r="TN28" s="51"/>
      <c r="TO28" s="51"/>
      <c r="TP28" s="51"/>
      <c r="TQ28" s="51"/>
      <c r="TR28" s="51"/>
      <c r="TS28" s="51"/>
      <c r="TT28" s="51"/>
      <c r="TU28" s="51"/>
      <c r="TV28" s="51"/>
      <c r="TW28" s="51"/>
      <c r="TX28" s="51"/>
      <c r="TY28" s="51"/>
      <c r="TZ28" s="51"/>
      <c r="UA28" s="51"/>
      <c r="UB28" s="51"/>
      <c r="UC28" s="51"/>
      <c r="UD28" s="51"/>
      <c r="UE28" s="51"/>
      <c r="UF28" s="51"/>
      <c r="UG28" s="51"/>
      <c r="UH28" s="51"/>
      <c r="UI28" s="51"/>
      <c r="UJ28" s="51"/>
      <c r="UK28" s="51"/>
      <c r="UL28" s="51"/>
      <c r="UM28" s="51"/>
      <c r="UN28" s="51"/>
      <c r="UO28" s="51"/>
      <c r="UP28" s="51"/>
      <c r="UQ28" s="51"/>
      <c r="UR28" s="51"/>
      <c r="US28" s="51"/>
      <c r="UT28" s="51"/>
      <c r="UU28" s="51"/>
      <c r="UV28" s="51"/>
      <c r="UW28" s="51"/>
      <c r="UX28" s="51"/>
      <c r="UY28" s="51"/>
      <c r="UZ28" s="51"/>
      <c r="VA28" s="51"/>
      <c r="VB28" s="51"/>
      <c r="VC28" s="51"/>
      <c r="VD28" s="51"/>
      <c r="VE28" s="51"/>
      <c r="VF28" s="51"/>
      <c r="VG28" s="51"/>
      <c r="VH28" s="51"/>
      <c r="VI28" s="51"/>
      <c r="VJ28" s="51"/>
      <c r="VK28" s="51"/>
      <c r="VL28" s="51"/>
      <c r="VM28" s="51"/>
      <c r="VN28" s="51"/>
      <c r="VO28" s="51"/>
      <c r="VP28" s="51"/>
      <c r="VQ28" s="51"/>
      <c r="VR28" s="51"/>
      <c r="VS28" s="51"/>
      <c r="VT28" s="51"/>
      <c r="VU28" s="51"/>
      <c r="VV28" s="51"/>
      <c r="VW28" s="51"/>
      <c r="VX28" s="51"/>
      <c r="VY28" s="51"/>
      <c r="VZ28" s="51"/>
      <c r="WA28" s="51"/>
      <c r="WB28" s="51"/>
      <c r="WC28" s="51"/>
      <c r="WD28" s="51"/>
      <c r="WE28" s="51"/>
      <c r="WF28" s="51"/>
      <c r="WG28" s="51"/>
      <c r="WH28" s="51"/>
      <c r="WI28" s="51"/>
      <c r="WJ28" s="51"/>
      <c r="WK28" s="51"/>
      <c r="WL28" s="51"/>
      <c r="WM28" s="51"/>
      <c r="WN28" s="51"/>
      <c r="WO28" s="51"/>
      <c r="WP28" s="51"/>
      <c r="WQ28" s="51"/>
      <c r="WR28" s="51"/>
      <c r="WS28" s="51"/>
      <c r="WT28" s="51"/>
      <c r="WU28" s="51"/>
      <c r="WV28" s="51"/>
      <c r="WW28" s="51"/>
      <c r="WX28" s="51"/>
      <c r="WY28" s="51"/>
      <c r="WZ28" s="51"/>
      <c r="XA28" s="51"/>
      <c r="XB28" s="51"/>
      <c r="XC28" s="51"/>
      <c r="XD28" s="51"/>
      <c r="XE28" s="51"/>
      <c r="XF28" s="51"/>
      <c r="XG28" s="51"/>
      <c r="XH28" s="51"/>
      <c r="XI28" s="51"/>
      <c r="XJ28" s="51"/>
      <c r="XK28" s="51"/>
      <c r="XL28" s="51"/>
      <c r="XM28" s="51"/>
      <c r="XN28" s="51"/>
      <c r="XO28" s="51"/>
      <c r="XP28" s="51"/>
      <c r="XQ28" s="51"/>
      <c r="XR28" s="51"/>
      <c r="XS28" s="51"/>
      <c r="XT28" s="51"/>
      <c r="XU28" s="51"/>
      <c r="XV28" s="51"/>
      <c r="XW28" s="51"/>
      <c r="XX28" s="51"/>
      <c r="XY28" s="51"/>
      <c r="XZ28" s="51"/>
      <c r="YA28" s="51"/>
      <c r="YB28" s="51"/>
      <c r="YC28" s="51"/>
      <c r="YD28" s="51"/>
      <c r="YE28" s="51"/>
      <c r="YF28" s="51"/>
      <c r="YG28" s="51"/>
      <c r="YH28" s="51"/>
      <c r="YI28" s="51"/>
      <c r="YJ28" s="51"/>
      <c r="YK28" s="51"/>
      <c r="YL28" s="51"/>
      <c r="YM28" s="51"/>
      <c r="YN28" s="51"/>
      <c r="YO28" s="51"/>
      <c r="YP28" s="51"/>
      <c r="YQ28" s="51"/>
      <c r="YR28" s="51"/>
      <c r="YS28" s="51"/>
      <c r="YT28" s="51"/>
      <c r="YU28" s="51"/>
      <c r="YV28" s="51"/>
      <c r="YW28" s="51"/>
      <c r="YX28" s="51"/>
      <c r="YY28" s="51"/>
      <c r="YZ28" s="51"/>
      <c r="ZA28" s="51"/>
      <c r="ZB28" s="51"/>
      <c r="ZC28" s="51"/>
      <c r="ZD28" s="51"/>
      <c r="ZE28" s="51"/>
      <c r="ZF28" s="51"/>
      <c r="ZG28" s="51"/>
      <c r="ZH28" s="51"/>
      <c r="ZI28" s="51"/>
      <c r="ZJ28" s="51"/>
      <c r="ZK28" s="51"/>
      <c r="ZL28" s="51"/>
      <c r="ZM28" s="51"/>
      <c r="ZN28" s="51"/>
      <c r="ZO28" s="51"/>
      <c r="ZP28" s="51"/>
      <c r="ZQ28" s="51"/>
      <c r="ZR28" s="51"/>
      <c r="ZS28" s="51"/>
      <c r="ZT28" s="51"/>
      <c r="ZU28" s="51"/>
      <c r="ZV28" s="51"/>
      <c r="ZW28" s="51"/>
      <c r="ZX28" s="51"/>
      <c r="ZY28" s="51"/>
      <c r="ZZ28" s="51"/>
      <c r="AAA28" s="51"/>
      <c r="AAB28" s="51"/>
      <c r="AAC28" s="51"/>
      <c r="AAD28" s="51"/>
      <c r="AAE28" s="51"/>
      <c r="AAF28" s="51"/>
      <c r="AAG28" s="51"/>
      <c r="AAH28" s="51"/>
      <c r="AAI28" s="51"/>
      <c r="AAJ28" s="51"/>
      <c r="AAK28" s="51"/>
      <c r="AAL28" s="51"/>
      <c r="AAM28" s="51"/>
      <c r="AAN28" s="51"/>
      <c r="AAO28" s="51"/>
      <c r="AAP28" s="51"/>
      <c r="AAQ28" s="51"/>
      <c r="AAR28" s="51"/>
      <c r="AAS28" s="51"/>
      <c r="AAT28" s="51"/>
      <c r="AAU28" s="51"/>
      <c r="AAV28" s="51"/>
      <c r="AAW28" s="51"/>
      <c r="AAX28" s="51"/>
      <c r="AAY28" s="51"/>
      <c r="AAZ28" s="51"/>
      <c r="ABA28" s="51"/>
      <c r="ABB28" s="51"/>
      <c r="ABC28" s="51"/>
      <c r="ABD28" s="51"/>
      <c r="ABE28" s="51"/>
      <c r="ABF28" s="51"/>
      <c r="ABG28" s="51"/>
      <c r="ABH28" s="51"/>
      <c r="ABI28" s="51"/>
      <c r="ABJ28" s="51"/>
      <c r="ABK28" s="51"/>
      <c r="ABL28" s="51"/>
      <c r="ABM28" s="51"/>
      <c r="ABN28" s="51"/>
      <c r="ABO28" s="51"/>
      <c r="ABP28" s="51"/>
      <c r="ABQ28" s="51"/>
      <c r="ABR28" s="51"/>
      <c r="ABS28" s="51"/>
      <c r="ABT28" s="51"/>
      <c r="ABU28" s="51"/>
      <c r="ABV28" s="51"/>
      <c r="ABW28" s="51"/>
      <c r="ABX28" s="51"/>
      <c r="ABY28" s="51"/>
      <c r="ABZ28" s="51"/>
      <c r="ACA28" s="51"/>
      <c r="ACB28" s="51"/>
      <c r="ACC28" s="51"/>
      <c r="ACD28" s="51"/>
      <c r="ACE28" s="51"/>
      <c r="ACF28" s="51"/>
      <c r="ACG28" s="51"/>
      <c r="ACH28" s="51"/>
      <c r="ACI28" s="51"/>
      <c r="ACJ28" s="51"/>
      <c r="ACK28" s="51"/>
      <c r="ACL28" s="51"/>
      <c r="ACM28" s="51"/>
      <c r="ACN28" s="51"/>
      <c r="ACO28" s="51"/>
      <c r="ACP28" s="51"/>
      <c r="ACQ28" s="51"/>
      <c r="ACR28" s="51"/>
      <c r="ACS28" s="51"/>
      <c r="ACT28" s="51"/>
      <c r="ACU28" s="51"/>
      <c r="ACV28" s="51"/>
      <c r="ACW28" s="51"/>
      <c r="ACX28" s="51"/>
      <c r="ACY28" s="51"/>
      <c r="ACZ28" s="51"/>
      <c r="ADA28" s="51"/>
      <c r="ADB28" s="51"/>
      <c r="ADC28" s="51"/>
      <c r="ADD28" s="51"/>
      <c r="ADE28" s="51"/>
      <c r="ADF28" s="51"/>
      <c r="ADG28" s="51"/>
      <c r="ADH28" s="51"/>
      <c r="ADI28" s="51"/>
      <c r="ADJ28" s="51"/>
      <c r="ADK28" s="51"/>
      <c r="ADL28" s="51"/>
      <c r="ADM28" s="51"/>
      <c r="ADN28" s="51"/>
      <c r="ADO28" s="51"/>
      <c r="ADP28" s="51"/>
      <c r="ADQ28" s="51"/>
      <c r="ADR28" s="51"/>
      <c r="ADS28" s="51"/>
      <c r="ADT28" s="51"/>
      <c r="ADU28" s="51"/>
      <c r="ADV28" s="51"/>
      <c r="ADW28" s="51"/>
      <c r="ADX28" s="51"/>
      <c r="ADY28" s="51"/>
      <c r="ADZ28" s="51"/>
      <c r="AEA28" s="51"/>
      <c r="AEB28" s="51"/>
      <c r="AEC28" s="51"/>
      <c r="AED28" s="51"/>
      <c r="AEE28" s="51"/>
      <c r="AEF28" s="51"/>
      <c r="AEG28" s="51"/>
      <c r="AEH28" s="51"/>
      <c r="AEI28" s="51"/>
      <c r="AEJ28" s="51"/>
      <c r="AEK28" s="51"/>
      <c r="AEL28" s="51"/>
      <c r="AEM28" s="51"/>
      <c r="AEN28" s="51"/>
      <c r="AEO28" s="51"/>
      <c r="AEP28" s="51"/>
      <c r="AEQ28" s="51"/>
      <c r="AER28" s="51"/>
      <c r="AES28" s="51"/>
      <c r="AET28" s="51"/>
      <c r="AEU28" s="51"/>
      <c r="AEV28" s="51"/>
      <c r="AEW28" s="51"/>
      <c r="AEX28" s="51"/>
      <c r="AEY28" s="51"/>
      <c r="AEZ28" s="51"/>
      <c r="AFA28" s="51"/>
      <c r="AFB28" s="51"/>
      <c r="AFC28" s="51"/>
      <c r="AFD28" s="51"/>
      <c r="AFE28" s="51"/>
      <c r="AFF28" s="51"/>
      <c r="AFG28" s="51"/>
      <c r="AFH28" s="51"/>
      <c r="AFI28" s="51"/>
      <c r="AFJ28" s="51"/>
      <c r="AFK28" s="51"/>
      <c r="AFL28" s="51"/>
      <c r="AFM28" s="51"/>
      <c r="AFN28" s="51"/>
      <c r="AFO28" s="51"/>
      <c r="AFP28" s="51"/>
      <c r="AFQ28" s="51"/>
      <c r="AFR28" s="51"/>
      <c r="AFS28" s="51"/>
      <c r="AFT28" s="51"/>
      <c r="AFU28" s="51"/>
      <c r="AFV28" s="51"/>
      <c r="AFW28" s="51"/>
      <c r="AFX28" s="51"/>
      <c r="AFY28" s="51"/>
      <c r="AFZ28" s="51"/>
      <c r="AGA28" s="51"/>
      <c r="AGB28" s="51"/>
      <c r="AGC28" s="51"/>
      <c r="AGD28" s="51"/>
      <c r="AGE28" s="51"/>
      <c r="AGF28" s="51"/>
      <c r="AGG28" s="51"/>
      <c r="AGH28" s="51"/>
      <c r="AGI28" s="51"/>
      <c r="AGJ28" s="51"/>
      <c r="AGK28" s="51"/>
      <c r="AGL28" s="51"/>
      <c r="AGM28" s="51"/>
      <c r="AGN28" s="51"/>
      <c r="AGO28" s="51"/>
      <c r="AGP28" s="51"/>
      <c r="AGQ28" s="51"/>
      <c r="AGR28" s="51"/>
      <c r="AGS28" s="51"/>
      <c r="AGT28" s="51"/>
      <c r="AGU28" s="51"/>
      <c r="AGV28" s="51"/>
      <c r="AGW28" s="51"/>
      <c r="AGX28" s="51"/>
      <c r="AGY28" s="51"/>
      <c r="AGZ28" s="51"/>
      <c r="AHA28" s="51"/>
      <c r="AHB28" s="51"/>
      <c r="AHC28" s="51"/>
      <c r="AHD28" s="51"/>
      <c r="AHE28" s="51"/>
      <c r="AHF28" s="51"/>
      <c r="AHG28" s="51"/>
      <c r="AHH28" s="51"/>
      <c r="AHI28" s="51"/>
      <c r="AHJ28" s="51"/>
      <c r="AHK28" s="51"/>
      <c r="AHL28" s="51"/>
      <c r="AHM28" s="51"/>
      <c r="AHN28" s="51"/>
      <c r="AHO28" s="51"/>
      <c r="AHP28" s="51"/>
      <c r="AHQ28" s="51"/>
      <c r="AHR28" s="51"/>
      <c r="AHS28" s="51"/>
      <c r="AHT28" s="51"/>
      <c r="AHU28" s="51"/>
      <c r="AHV28" s="51"/>
      <c r="AHW28" s="51"/>
      <c r="AHX28" s="51"/>
      <c r="AHY28" s="51"/>
      <c r="AHZ28" s="51"/>
      <c r="AIA28" s="51"/>
      <c r="AIB28" s="51"/>
      <c r="AIC28" s="51"/>
      <c r="AID28" s="51"/>
      <c r="AIE28" s="51"/>
      <c r="AIF28" s="51"/>
      <c r="AIG28" s="51"/>
      <c r="AIH28" s="51"/>
      <c r="AII28" s="51"/>
      <c r="AIJ28" s="51"/>
      <c r="AIK28" s="51"/>
      <c r="AIL28" s="51"/>
      <c r="AIM28" s="51"/>
      <c r="AIN28" s="51"/>
      <c r="AIO28" s="51"/>
      <c r="AIP28" s="51"/>
      <c r="AIQ28" s="51"/>
      <c r="AIR28" s="51"/>
      <c r="AIS28" s="51"/>
      <c r="AIT28" s="51"/>
      <c r="AIU28" s="51"/>
      <c r="AIV28" s="51"/>
      <c r="AIW28" s="51"/>
      <c r="AIX28" s="51"/>
      <c r="AIY28" s="51"/>
      <c r="AIZ28" s="51"/>
      <c r="AJA28" s="51"/>
      <c r="AJB28" s="51"/>
      <c r="AJC28" s="51"/>
      <c r="AJD28" s="51"/>
      <c r="AJE28" s="51"/>
      <c r="AJF28" s="51"/>
      <c r="AJG28" s="51"/>
      <c r="AJH28" s="51"/>
      <c r="AJI28" s="51"/>
      <c r="AJJ28" s="51"/>
      <c r="AJK28" s="51"/>
      <c r="AJL28" s="51"/>
      <c r="AJM28" s="51"/>
      <c r="AJN28" s="51"/>
      <c r="AJO28" s="51"/>
      <c r="AJP28" s="51"/>
      <c r="AJQ28" s="51"/>
      <c r="AJR28" s="51"/>
      <c r="AJS28" s="51"/>
      <c r="AJT28" s="51"/>
      <c r="AJU28" s="51"/>
      <c r="AJV28" s="51"/>
      <c r="AJW28" s="51"/>
      <c r="AJX28" s="51"/>
      <c r="AJY28" s="51"/>
      <c r="AJZ28" s="51"/>
      <c r="AKA28" s="51"/>
      <c r="AKB28" s="51"/>
      <c r="AKC28" s="51"/>
      <c r="AKD28" s="51"/>
      <c r="AKE28" s="51"/>
      <c r="AKF28" s="51"/>
      <c r="AKG28" s="51"/>
      <c r="AKH28" s="51"/>
      <c r="AKI28" s="51"/>
      <c r="AKJ28" s="51"/>
      <c r="AKK28" s="51"/>
      <c r="AKL28" s="51"/>
      <c r="AKM28" s="51"/>
      <c r="AKN28" s="51"/>
      <c r="AKO28" s="51"/>
      <c r="AKP28" s="51"/>
      <c r="AKQ28" s="51"/>
      <c r="AKR28" s="51"/>
      <c r="AKS28" s="51"/>
      <c r="AKT28" s="51"/>
      <c r="AKU28" s="51"/>
      <c r="AKV28" s="51"/>
      <c r="AKW28" s="51"/>
      <c r="AKX28" s="51"/>
      <c r="AKY28" s="51"/>
      <c r="AKZ28" s="51"/>
      <c r="ALA28" s="51"/>
      <c r="ALB28" s="51"/>
      <c r="ALC28" s="51"/>
      <c r="ALD28" s="51"/>
      <c r="ALE28" s="51"/>
      <c r="ALF28" s="51"/>
      <c r="ALG28" s="51"/>
      <c r="ALH28" s="51"/>
      <c r="ALI28" s="51"/>
      <c r="ALJ28" s="51"/>
      <c r="ALK28" s="51"/>
      <c r="ALL28" s="51"/>
      <c r="ALM28" s="51"/>
      <c r="ALN28" s="51"/>
      <c r="ALO28" s="51"/>
      <c r="ALP28" s="51"/>
      <c r="ALQ28" s="51"/>
      <c r="ALR28" s="51"/>
      <c r="ALS28" s="51"/>
      <c r="ALT28" s="51"/>
      <c r="ALU28" s="51"/>
      <c r="ALV28" s="51"/>
      <c r="ALW28" s="51"/>
      <c r="ALX28" s="51"/>
      <c r="ALY28" s="51"/>
      <c r="ALZ28" s="51"/>
      <c r="AMA28" s="51"/>
      <c r="AMB28" s="51"/>
      <c r="AMC28" s="51"/>
      <c r="AMD28" s="51"/>
      <c r="AME28" s="51"/>
      <c r="AMF28" s="51"/>
      <c r="AMG28" s="51"/>
      <c r="AMH28" s="51"/>
      <c r="AMI28" s="51"/>
      <c r="AMJ28" s="51"/>
      <c r="AMK28" s="51"/>
      <c r="AML28" s="51"/>
      <c r="AMM28" s="51"/>
      <c r="AMN28" s="51"/>
      <c r="AMO28" s="51"/>
      <c r="AMP28" s="51"/>
      <c r="AMQ28" s="51"/>
      <c r="AMR28" s="51"/>
      <c r="AMS28" s="51"/>
      <c r="AMT28" s="51"/>
      <c r="AMU28" s="51"/>
      <c r="AMV28" s="51"/>
      <c r="AMW28" s="51"/>
      <c r="AMX28" s="51"/>
      <c r="AMY28" s="51"/>
      <c r="AMZ28" s="51"/>
      <c r="ANA28" s="51"/>
      <c r="ANB28" s="51"/>
      <c r="ANC28" s="51"/>
      <c r="AND28" s="51"/>
      <c r="ANE28" s="51"/>
      <c r="ANF28" s="51"/>
      <c r="ANG28" s="51"/>
      <c r="ANH28" s="51"/>
      <c r="ANI28" s="51"/>
      <c r="ANJ28" s="51"/>
      <c r="ANK28" s="51"/>
      <c r="ANL28" s="51"/>
      <c r="ANM28" s="51"/>
      <c r="ANN28" s="51"/>
      <c r="ANO28" s="51"/>
      <c r="ANP28" s="51"/>
      <c r="ANQ28" s="51"/>
      <c r="ANR28" s="51"/>
      <c r="ANS28" s="51"/>
      <c r="ANT28" s="51"/>
      <c r="ANU28" s="51"/>
      <c r="ANV28" s="51"/>
      <c r="ANW28" s="51"/>
      <c r="ANX28" s="51"/>
      <c r="ANY28" s="51"/>
      <c r="ANZ28" s="51"/>
      <c r="AOA28" s="51"/>
      <c r="AOB28" s="51"/>
      <c r="AOC28" s="51"/>
      <c r="AOD28" s="51"/>
      <c r="AOE28" s="51"/>
      <c r="AOF28" s="51"/>
      <c r="AOG28" s="51"/>
      <c r="AOH28" s="51"/>
      <c r="AOI28" s="51"/>
      <c r="AOJ28" s="51"/>
      <c r="AOK28" s="51"/>
      <c r="AOL28" s="51"/>
      <c r="AOM28" s="51"/>
      <c r="AON28" s="51"/>
      <c r="AOO28" s="51"/>
      <c r="AOP28" s="51"/>
      <c r="AOQ28" s="51"/>
      <c r="AOR28" s="51"/>
      <c r="AOS28" s="51"/>
      <c r="AOT28" s="51"/>
      <c r="AOU28" s="51"/>
      <c r="AOV28" s="51"/>
      <c r="AOW28" s="51"/>
      <c r="AOX28" s="51"/>
      <c r="AOY28" s="51"/>
      <c r="AOZ28" s="51"/>
      <c r="APA28" s="51"/>
      <c r="APB28" s="51"/>
      <c r="APC28" s="51"/>
      <c r="APD28" s="51"/>
      <c r="APE28" s="51"/>
      <c r="APF28" s="51"/>
      <c r="APG28" s="51"/>
      <c r="APH28" s="51"/>
      <c r="API28" s="51"/>
      <c r="APJ28" s="51"/>
      <c r="APK28" s="51"/>
      <c r="APL28" s="51"/>
      <c r="APM28" s="51"/>
      <c r="APN28" s="51"/>
      <c r="APO28" s="51"/>
      <c r="APP28" s="51"/>
      <c r="APQ28" s="51"/>
      <c r="APR28" s="51"/>
      <c r="APS28" s="51"/>
      <c r="APT28" s="51"/>
      <c r="APU28" s="51"/>
      <c r="APV28" s="51"/>
      <c r="APW28" s="51"/>
      <c r="APX28" s="51"/>
      <c r="APY28" s="51"/>
      <c r="APZ28" s="51"/>
      <c r="AQA28" s="51"/>
      <c r="AQB28" s="51"/>
      <c r="AQC28" s="51"/>
      <c r="AQD28" s="51"/>
      <c r="AQE28" s="51"/>
      <c r="AQF28" s="51"/>
      <c r="AQG28" s="51"/>
      <c r="AQH28" s="51"/>
      <c r="AQI28" s="51"/>
      <c r="AQJ28" s="51"/>
      <c r="AQK28" s="51"/>
      <c r="AQL28" s="51"/>
      <c r="AQM28" s="51"/>
      <c r="AQN28" s="51"/>
      <c r="AQO28" s="51"/>
      <c r="AQP28" s="51"/>
      <c r="AQQ28" s="51"/>
      <c r="AQR28" s="51"/>
      <c r="AQS28" s="51"/>
      <c r="AQT28" s="51"/>
      <c r="AQU28" s="51"/>
      <c r="AQV28" s="51"/>
      <c r="AQW28" s="51"/>
      <c r="AQX28" s="51"/>
      <c r="AQY28" s="51"/>
      <c r="AQZ28" s="51"/>
      <c r="ARA28" s="51"/>
      <c r="ARB28" s="51"/>
      <c r="ARC28" s="51"/>
      <c r="ARD28" s="51"/>
      <c r="ARE28" s="51"/>
      <c r="ARF28" s="51"/>
      <c r="ARG28" s="51"/>
      <c r="ARH28" s="51"/>
      <c r="ARI28" s="51"/>
      <c r="ARJ28" s="51"/>
      <c r="ARK28" s="51"/>
      <c r="ARL28" s="51"/>
      <c r="ARM28" s="51"/>
      <c r="ARN28" s="51"/>
      <c r="ARO28" s="51"/>
      <c r="ARP28" s="51"/>
      <c r="ARQ28" s="51"/>
      <c r="ARR28" s="51"/>
      <c r="ARS28" s="51"/>
      <c r="ART28" s="51"/>
      <c r="ARU28" s="51"/>
      <c r="ARV28" s="51"/>
      <c r="ARW28" s="51"/>
      <c r="ARX28" s="51"/>
      <c r="ARY28" s="51"/>
      <c r="ARZ28" s="51"/>
      <c r="ASA28" s="51"/>
      <c r="ASB28" s="51"/>
      <c r="ASC28" s="51"/>
      <c r="ASD28" s="51"/>
      <c r="ASE28" s="51"/>
      <c r="ASF28" s="51"/>
      <c r="ASG28" s="51"/>
      <c r="ASH28" s="51"/>
      <c r="ASI28" s="51"/>
      <c r="ASJ28" s="51"/>
      <c r="ASK28" s="51"/>
      <c r="ASL28" s="51"/>
      <c r="ASM28" s="51"/>
      <c r="ASN28" s="51"/>
      <c r="ASO28" s="51"/>
      <c r="ASP28" s="51"/>
      <c r="ASQ28" s="51"/>
      <c r="ASR28" s="51"/>
      <c r="ASS28" s="51"/>
      <c r="AST28" s="51"/>
      <c r="ASU28" s="51"/>
      <c r="ASV28" s="51"/>
      <c r="ASW28" s="51"/>
      <c r="ASX28" s="51"/>
      <c r="ASY28" s="51"/>
      <c r="ASZ28" s="51"/>
      <c r="ATA28" s="51"/>
    </row>
    <row r="29" spans="1:1197" s="69" customFormat="1" ht="15.75" thickBot="1" x14ac:dyDescent="0.3">
      <c r="A29" s="59" t="s">
        <v>136</v>
      </c>
      <c r="B29" s="60"/>
      <c r="C29" s="54">
        <f>C28/C22</f>
        <v>0.94731698649609097</v>
      </c>
      <c r="D29" s="54">
        <f>D28/D22</f>
        <v>0.97371765773944619</v>
      </c>
      <c r="E29" s="54">
        <f>E28/E22</f>
        <v>0.90312300828553216</v>
      </c>
      <c r="F29" s="54">
        <f>F28/F22</f>
        <v>0.89052287581699341</v>
      </c>
      <c r="G29" s="54"/>
      <c r="H29" s="54"/>
      <c r="I29" s="60"/>
      <c r="J29" s="54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  <c r="IV29" s="51"/>
      <c r="IW29" s="51"/>
      <c r="IX29" s="51"/>
      <c r="IY29" s="51"/>
      <c r="IZ29" s="51"/>
      <c r="JA29" s="51"/>
      <c r="JB29" s="51"/>
      <c r="JC29" s="51"/>
      <c r="JD29" s="51"/>
      <c r="JE29" s="51"/>
      <c r="JF29" s="51"/>
      <c r="JG29" s="51"/>
      <c r="JH29" s="51"/>
      <c r="JI29" s="51"/>
      <c r="JJ29" s="51"/>
      <c r="JK29" s="51"/>
      <c r="JL29" s="51"/>
      <c r="JM29" s="51"/>
      <c r="JN29" s="51"/>
      <c r="JO29" s="51"/>
      <c r="JP29" s="51"/>
      <c r="JQ29" s="51"/>
      <c r="JR29" s="51"/>
      <c r="JS29" s="51"/>
      <c r="JT29" s="51"/>
      <c r="JU29" s="51"/>
      <c r="JV29" s="51"/>
      <c r="JW29" s="51"/>
      <c r="JX29" s="51"/>
      <c r="JY29" s="51"/>
      <c r="JZ29" s="51"/>
      <c r="KA29" s="51"/>
      <c r="KB29" s="51"/>
      <c r="KC29" s="51"/>
      <c r="KD29" s="51"/>
      <c r="KE29" s="51"/>
      <c r="KF29" s="51"/>
      <c r="KG29" s="51"/>
      <c r="KH29" s="51"/>
      <c r="KI29" s="51"/>
      <c r="KJ29" s="51"/>
      <c r="KK29" s="51"/>
      <c r="KL29" s="51"/>
      <c r="KM29" s="51"/>
      <c r="KN29" s="51"/>
      <c r="KO29" s="51"/>
      <c r="KP29" s="51"/>
      <c r="KQ29" s="51"/>
      <c r="KR29" s="51"/>
      <c r="KS29" s="51"/>
      <c r="KT29" s="51"/>
      <c r="KU29" s="51"/>
      <c r="KV29" s="51"/>
      <c r="KW29" s="51"/>
      <c r="KX29" s="51"/>
      <c r="KY29" s="51"/>
      <c r="KZ29" s="51"/>
      <c r="LA29" s="51"/>
      <c r="LB29" s="51"/>
      <c r="LC29" s="51"/>
      <c r="LD29" s="51"/>
      <c r="LE29" s="51"/>
      <c r="LF29" s="51"/>
      <c r="LG29" s="51"/>
      <c r="LH29" s="51"/>
      <c r="LI29" s="51"/>
      <c r="LJ29" s="51"/>
      <c r="LK29" s="51"/>
      <c r="LL29" s="51"/>
      <c r="LM29" s="51"/>
      <c r="LN29" s="51"/>
      <c r="LO29" s="51"/>
      <c r="LP29" s="51"/>
      <c r="LQ29" s="51"/>
      <c r="LR29" s="51"/>
      <c r="LS29" s="51"/>
      <c r="LT29" s="51"/>
      <c r="LU29" s="51"/>
      <c r="LV29" s="51"/>
      <c r="LW29" s="51"/>
      <c r="LX29" s="51"/>
      <c r="LY29" s="51"/>
      <c r="LZ29" s="51"/>
      <c r="MA29" s="51"/>
      <c r="MB29" s="51"/>
      <c r="MC29" s="51"/>
      <c r="MD29" s="51"/>
      <c r="ME29" s="51"/>
      <c r="MF29" s="51"/>
      <c r="MG29" s="51"/>
      <c r="MH29" s="51"/>
      <c r="MI29" s="51"/>
      <c r="MJ29" s="51"/>
      <c r="MK29" s="51"/>
      <c r="ML29" s="51"/>
      <c r="MM29" s="51"/>
      <c r="MN29" s="51"/>
      <c r="MO29" s="51"/>
      <c r="MP29" s="51"/>
      <c r="MQ29" s="51"/>
      <c r="MR29" s="51"/>
      <c r="MS29" s="51"/>
      <c r="MT29" s="51"/>
      <c r="MU29" s="51"/>
      <c r="MV29" s="51"/>
      <c r="MW29" s="51"/>
      <c r="MX29" s="51"/>
      <c r="MY29" s="51"/>
      <c r="MZ29" s="51"/>
      <c r="NA29" s="51"/>
      <c r="NB29" s="51"/>
      <c r="NC29" s="51"/>
      <c r="ND29" s="51"/>
      <c r="NE29" s="51"/>
      <c r="NF29" s="51"/>
      <c r="NG29" s="51"/>
      <c r="NH29" s="51"/>
      <c r="NI29" s="51"/>
      <c r="NJ29" s="51"/>
      <c r="NK29" s="51"/>
      <c r="NL29" s="51"/>
      <c r="NM29" s="51"/>
      <c r="NN29" s="51"/>
      <c r="NO29" s="51"/>
      <c r="NP29" s="51"/>
      <c r="NQ29" s="51"/>
      <c r="NR29" s="51"/>
      <c r="NS29" s="51"/>
      <c r="NT29" s="51"/>
      <c r="NU29" s="51"/>
      <c r="NV29" s="51"/>
      <c r="NW29" s="51"/>
      <c r="NX29" s="51"/>
      <c r="NY29" s="51"/>
      <c r="NZ29" s="51"/>
      <c r="OA29" s="51"/>
      <c r="OB29" s="51"/>
      <c r="OC29" s="51"/>
      <c r="OD29" s="51"/>
      <c r="OE29" s="51"/>
      <c r="OF29" s="51"/>
      <c r="OG29" s="51"/>
      <c r="OH29" s="51"/>
      <c r="OI29" s="51"/>
      <c r="OJ29" s="51"/>
      <c r="OK29" s="51"/>
      <c r="OL29" s="51"/>
      <c r="OM29" s="51"/>
      <c r="ON29" s="51"/>
      <c r="OO29" s="51"/>
      <c r="OP29" s="51"/>
      <c r="OQ29" s="51"/>
      <c r="OR29" s="51"/>
      <c r="OS29" s="51"/>
      <c r="OT29" s="51"/>
      <c r="OU29" s="51"/>
      <c r="OV29" s="51"/>
      <c r="OW29" s="51"/>
      <c r="OX29" s="51"/>
      <c r="OY29" s="51"/>
      <c r="OZ29" s="51"/>
      <c r="PA29" s="51"/>
      <c r="PB29" s="51"/>
      <c r="PC29" s="51"/>
      <c r="PD29" s="51"/>
      <c r="PE29" s="51"/>
      <c r="PF29" s="51"/>
      <c r="PG29" s="51"/>
      <c r="PH29" s="51"/>
      <c r="PI29" s="51"/>
      <c r="PJ29" s="51"/>
      <c r="PK29" s="51"/>
      <c r="PL29" s="51"/>
      <c r="PM29" s="51"/>
      <c r="PN29" s="51"/>
      <c r="PO29" s="51"/>
      <c r="PP29" s="51"/>
      <c r="PQ29" s="51"/>
      <c r="PR29" s="51"/>
      <c r="PS29" s="51"/>
      <c r="PT29" s="51"/>
      <c r="PU29" s="51"/>
      <c r="PV29" s="51"/>
      <c r="PW29" s="51"/>
      <c r="PX29" s="51"/>
      <c r="PY29" s="51"/>
      <c r="PZ29" s="51"/>
      <c r="QA29" s="51"/>
      <c r="QB29" s="51"/>
      <c r="QC29" s="51"/>
      <c r="QD29" s="51"/>
      <c r="QE29" s="51"/>
      <c r="QF29" s="51"/>
      <c r="QG29" s="51"/>
      <c r="QH29" s="51"/>
      <c r="QI29" s="51"/>
      <c r="QJ29" s="51"/>
      <c r="QK29" s="51"/>
      <c r="QL29" s="51"/>
      <c r="QM29" s="51"/>
      <c r="QN29" s="51"/>
      <c r="QO29" s="51"/>
      <c r="QP29" s="51"/>
      <c r="QQ29" s="51"/>
      <c r="QR29" s="51"/>
      <c r="QS29" s="51"/>
      <c r="QT29" s="51"/>
      <c r="QU29" s="51"/>
      <c r="QV29" s="51"/>
      <c r="QW29" s="51"/>
      <c r="QX29" s="51"/>
      <c r="QY29" s="51"/>
      <c r="QZ29" s="51"/>
      <c r="RA29" s="51"/>
      <c r="RB29" s="51"/>
      <c r="RC29" s="51"/>
      <c r="RD29" s="51"/>
      <c r="RE29" s="51"/>
      <c r="RF29" s="51"/>
      <c r="RG29" s="51"/>
      <c r="RH29" s="51"/>
      <c r="RI29" s="51"/>
      <c r="RJ29" s="51"/>
      <c r="RK29" s="51"/>
      <c r="RL29" s="51"/>
      <c r="RM29" s="51"/>
      <c r="RN29" s="51"/>
      <c r="RO29" s="51"/>
      <c r="RP29" s="51"/>
      <c r="RQ29" s="51"/>
      <c r="RR29" s="51"/>
      <c r="RS29" s="51"/>
      <c r="RT29" s="51"/>
      <c r="RU29" s="51"/>
      <c r="RV29" s="51"/>
      <c r="RW29" s="51"/>
      <c r="RX29" s="51"/>
      <c r="RY29" s="51"/>
      <c r="RZ29" s="51"/>
      <c r="SA29" s="51"/>
      <c r="SB29" s="51"/>
      <c r="SC29" s="51"/>
      <c r="SD29" s="51"/>
      <c r="SE29" s="51"/>
      <c r="SF29" s="51"/>
      <c r="SG29" s="51"/>
      <c r="SH29" s="51"/>
      <c r="SI29" s="51"/>
      <c r="SJ29" s="51"/>
      <c r="SK29" s="51"/>
      <c r="SL29" s="51"/>
      <c r="SM29" s="51"/>
      <c r="SN29" s="51"/>
      <c r="SO29" s="51"/>
      <c r="SP29" s="51"/>
      <c r="SQ29" s="51"/>
      <c r="SR29" s="51"/>
      <c r="SS29" s="51"/>
      <c r="ST29" s="51"/>
      <c r="SU29" s="51"/>
      <c r="SV29" s="51"/>
      <c r="SW29" s="51"/>
      <c r="SX29" s="51"/>
      <c r="SY29" s="51"/>
      <c r="SZ29" s="51"/>
      <c r="TA29" s="51"/>
      <c r="TB29" s="51"/>
      <c r="TC29" s="51"/>
      <c r="TD29" s="51"/>
      <c r="TE29" s="51"/>
      <c r="TF29" s="51"/>
      <c r="TG29" s="51"/>
      <c r="TH29" s="51"/>
      <c r="TI29" s="51"/>
      <c r="TJ29" s="51"/>
      <c r="TK29" s="51"/>
      <c r="TL29" s="51"/>
      <c r="TM29" s="51"/>
      <c r="TN29" s="51"/>
      <c r="TO29" s="51"/>
      <c r="TP29" s="51"/>
      <c r="TQ29" s="51"/>
      <c r="TR29" s="51"/>
      <c r="TS29" s="51"/>
      <c r="TT29" s="51"/>
      <c r="TU29" s="51"/>
      <c r="TV29" s="51"/>
      <c r="TW29" s="51"/>
      <c r="TX29" s="51"/>
      <c r="TY29" s="51"/>
      <c r="TZ29" s="51"/>
      <c r="UA29" s="51"/>
      <c r="UB29" s="51"/>
      <c r="UC29" s="51"/>
      <c r="UD29" s="51"/>
      <c r="UE29" s="51"/>
      <c r="UF29" s="51"/>
      <c r="UG29" s="51"/>
      <c r="UH29" s="51"/>
      <c r="UI29" s="51"/>
      <c r="UJ29" s="51"/>
      <c r="UK29" s="51"/>
      <c r="UL29" s="51"/>
      <c r="UM29" s="51"/>
      <c r="UN29" s="51"/>
      <c r="UO29" s="51"/>
      <c r="UP29" s="51"/>
      <c r="UQ29" s="51"/>
      <c r="UR29" s="51"/>
      <c r="US29" s="51"/>
      <c r="UT29" s="51"/>
      <c r="UU29" s="51"/>
      <c r="UV29" s="51"/>
      <c r="UW29" s="51"/>
      <c r="UX29" s="51"/>
      <c r="UY29" s="51"/>
      <c r="UZ29" s="51"/>
      <c r="VA29" s="51"/>
      <c r="VB29" s="51"/>
      <c r="VC29" s="51"/>
      <c r="VD29" s="51"/>
      <c r="VE29" s="51"/>
      <c r="VF29" s="51"/>
      <c r="VG29" s="51"/>
      <c r="VH29" s="51"/>
      <c r="VI29" s="51"/>
      <c r="VJ29" s="51"/>
      <c r="VK29" s="51"/>
      <c r="VL29" s="51"/>
      <c r="VM29" s="51"/>
      <c r="VN29" s="51"/>
      <c r="VO29" s="51"/>
      <c r="VP29" s="51"/>
      <c r="VQ29" s="51"/>
      <c r="VR29" s="51"/>
      <c r="VS29" s="51"/>
      <c r="VT29" s="51"/>
      <c r="VU29" s="51"/>
      <c r="VV29" s="51"/>
      <c r="VW29" s="51"/>
      <c r="VX29" s="51"/>
      <c r="VY29" s="51"/>
      <c r="VZ29" s="51"/>
      <c r="WA29" s="51"/>
      <c r="WB29" s="51"/>
      <c r="WC29" s="51"/>
      <c r="WD29" s="51"/>
      <c r="WE29" s="51"/>
      <c r="WF29" s="51"/>
      <c r="WG29" s="51"/>
      <c r="WH29" s="51"/>
      <c r="WI29" s="51"/>
      <c r="WJ29" s="51"/>
      <c r="WK29" s="51"/>
      <c r="WL29" s="51"/>
      <c r="WM29" s="51"/>
      <c r="WN29" s="51"/>
      <c r="WO29" s="51"/>
      <c r="WP29" s="51"/>
      <c r="WQ29" s="51"/>
      <c r="WR29" s="51"/>
      <c r="WS29" s="51"/>
      <c r="WT29" s="51"/>
      <c r="WU29" s="51"/>
      <c r="WV29" s="51"/>
      <c r="WW29" s="51"/>
      <c r="WX29" s="51"/>
      <c r="WY29" s="51"/>
      <c r="WZ29" s="51"/>
      <c r="XA29" s="51"/>
      <c r="XB29" s="51"/>
      <c r="XC29" s="51"/>
      <c r="XD29" s="51"/>
      <c r="XE29" s="51"/>
      <c r="XF29" s="51"/>
      <c r="XG29" s="51"/>
      <c r="XH29" s="51"/>
      <c r="XI29" s="51"/>
      <c r="XJ29" s="51"/>
      <c r="XK29" s="51"/>
      <c r="XL29" s="51"/>
      <c r="XM29" s="51"/>
      <c r="XN29" s="51"/>
      <c r="XO29" s="51"/>
      <c r="XP29" s="51"/>
      <c r="XQ29" s="51"/>
      <c r="XR29" s="51"/>
      <c r="XS29" s="51"/>
      <c r="XT29" s="51"/>
      <c r="XU29" s="51"/>
      <c r="XV29" s="51"/>
      <c r="XW29" s="51"/>
      <c r="XX29" s="51"/>
      <c r="XY29" s="51"/>
      <c r="XZ29" s="51"/>
      <c r="YA29" s="51"/>
      <c r="YB29" s="51"/>
      <c r="YC29" s="51"/>
      <c r="YD29" s="51"/>
      <c r="YE29" s="51"/>
      <c r="YF29" s="51"/>
      <c r="YG29" s="51"/>
      <c r="YH29" s="51"/>
      <c r="YI29" s="51"/>
      <c r="YJ29" s="51"/>
      <c r="YK29" s="51"/>
      <c r="YL29" s="51"/>
      <c r="YM29" s="51"/>
      <c r="YN29" s="51"/>
      <c r="YO29" s="51"/>
      <c r="YP29" s="51"/>
      <c r="YQ29" s="51"/>
      <c r="YR29" s="51"/>
      <c r="YS29" s="51"/>
      <c r="YT29" s="51"/>
      <c r="YU29" s="51"/>
      <c r="YV29" s="51"/>
      <c r="YW29" s="51"/>
      <c r="YX29" s="51"/>
      <c r="YY29" s="51"/>
      <c r="YZ29" s="51"/>
      <c r="ZA29" s="51"/>
      <c r="ZB29" s="51"/>
      <c r="ZC29" s="51"/>
      <c r="ZD29" s="51"/>
      <c r="ZE29" s="51"/>
      <c r="ZF29" s="51"/>
      <c r="ZG29" s="51"/>
      <c r="ZH29" s="51"/>
      <c r="ZI29" s="51"/>
      <c r="ZJ29" s="51"/>
      <c r="ZK29" s="51"/>
      <c r="ZL29" s="51"/>
      <c r="ZM29" s="51"/>
      <c r="ZN29" s="51"/>
      <c r="ZO29" s="51"/>
      <c r="ZP29" s="51"/>
      <c r="ZQ29" s="51"/>
      <c r="ZR29" s="51"/>
      <c r="ZS29" s="51"/>
      <c r="ZT29" s="51"/>
      <c r="ZU29" s="51"/>
      <c r="ZV29" s="51"/>
      <c r="ZW29" s="51"/>
      <c r="ZX29" s="51"/>
      <c r="ZY29" s="51"/>
      <c r="ZZ29" s="51"/>
      <c r="AAA29" s="51"/>
      <c r="AAB29" s="51"/>
      <c r="AAC29" s="51"/>
      <c r="AAD29" s="51"/>
      <c r="AAE29" s="51"/>
      <c r="AAF29" s="51"/>
      <c r="AAG29" s="51"/>
      <c r="AAH29" s="51"/>
      <c r="AAI29" s="51"/>
      <c r="AAJ29" s="51"/>
      <c r="AAK29" s="51"/>
      <c r="AAL29" s="51"/>
      <c r="AAM29" s="51"/>
      <c r="AAN29" s="51"/>
      <c r="AAO29" s="51"/>
      <c r="AAP29" s="51"/>
      <c r="AAQ29" s="51"/>
      <c r="AAR29" s="51"/>
      <c r="AAS29" s="51"/>
      <c r="AAT29" s="51"/>
      <c r="AAU29" s="51"/>
      <c r="AAV29" s="51"/>
      <c r="AAW29" s="51"/>
      <c r="AAX29" s="51"/>
      <c r="AAY29" s="51"/>
      <c r="AAZ29" s="51"/>
      <c r="ABA29" s="51"/>
      <c r="ABB29" s="51"/>
      <c r="ABC29" s="51"/>
      <c r="ABD29" s="51"/>
      <c r="ABE29" s="51"/>
      <c r="ABF29" s="51"/>
      <c r="ABG29" s="51"/>
      <c r="ABH29" s="51"/>
      <c r="ABI29" s="51"/>
      <c r="ABJ29" s="51"/>
      <c r="ABK29" s="51"/>
      <c r="ABL29" s="51"/>
      <c r="ABM29" s="51"/>
      <c r="ABN29" s="51"/>
      <c r="ABO29" s="51"/>
      <c r="ABP29" s="51"/>
      <c r="ABQ29" s="51"/>
      <c r="ABR29" s="51"/>
      <c r="ABS29" s="51"/>
      <c r="ABT29" s="51"/>
      <c r="ABU29" s="51"/>
      <c r="ABV29" s="51"/>
      <c r="ABW29" s="51"/>
      <c r="ABX29" s="51"/>
      <c r="ABY29" s="51"/>
      <c r="ABZ29" s="51"/>
      <c r="ACA29" s="51"/>
      <c r="ACB29" s="51"/>
      <c r="ACC29" s="51"/>
      <c r="ACD29" s="51"/>
      <c r="ACE29" s="51"/>
      <c r="ACF29" s="51"/>
      <c r="ACG29" s="51"/>
      <c r="ACH29" s="51"/>
      <c r="ACI29" s="51"/>
      <c r="ACJ29" s="51"/>
      <c r="ACK29" s="51"/>
      <c r="ACL29" s="51"/>
      <c r="ACM29" s="51"/>
      <c r="ACN29" s="51"/>
      <c r="ACO29" s="51"/>
      <c r="ACP29" s="51"/>
      <c r="ACQ29" s="51"/>
      <c r="ACR29" s="51"/>
      <c r="ACS29" s="51"/>
      <c r="ACT29" s="51"/>
      <c r="ACU29" s="51"/>
      <c r="ACV29" s="51"/>
      <c r="ACW29" s="51"/>
      <c r="ACX29" s="51"/>
      <c r="ACY29" s="51"/>
      <c r="ACZ29" s="51"/>
      <c r="ADA29" s="51"/>
      <c r="ADB29" s="51"/>
      <c r="ADC29" s="51"/>
      <c r="ADD29" s="51"/>
      <c r="ADE29" s="51"/>
      <c r="ADF29" s="51"/>
      <c r="ADG29" s="51"/>
      <c r="ADH29" s="51"/>
      <c r="ADI29" s="51"/>
      <c r="ADJ29" s="51"/>
      <c r="ADK29" s="51"/>
      <c r="ADL29" s="51"/>
      <c r="ADM29" s="51"/>
      <c r="ADN29" s="51"/>
      <c r="ADO29" s="51"/>
      <c r="ADP29" s="51"/>
      <c r="ADQ29" s="51"/>
      <c r="ADR29" s="51"/>
      <c r="ADS29" s="51"/>
      <c r="ADT29" s="51"/>
      <c r="ADU29" s="51"/>
      <c r="ADV29" s="51"/>
      <c r="ADW29" s="51"/>
      <c r="ADX29" s="51"/>
      <c r="ADY29" s="51"/>
      <c r="ADZ29" s="51"/>
      <c r="AEA29" s="51"/>
      <c r="AEB29" s="51"/>
      <c r="AEC29" s="51"/>
      <c r="AED29" s="51"/>
      <c r="AEE29" s="51"/>
      <c r="AEF29" s="51"/>
      <c r="AEG29" s="51"/>
      <c r="AEH29" s="51"/>
      <c r="AEI29" s="51"/>
      <c r="AEJ29" s="51"/>
      <c r="AEK29" s="51"/>
      <c r="AEL29" s="51"/>
      <c r="AEM29" s="51"/>
      <c r="AEN29" s="51"/>
      <c r="AEO29" s="51"/>
      <c r="AEP29" s="51"/>
      <c r="AEQ29" s="51"/>
      <c r="AER29" s="51"/>
      <c r="AES29" s="51"/>
      <c r="AET29" s="51"/>
      <c r="AEU29" s="51"/>
      <c r="AEV29" s="51"/>
      <c r="AEW29" s="51"/>
      <c r="AEX29" s="51"/>
      <c r="AEY29" s="51"/>
      <c r="AEZ29" s="51"/>
      <c r="AFA29" s="51"/>
      <c r="AFB29" s="51"/>
      <c r="AFC29" s="51"/>
      <c r="AFD29" s="51"/>
      <c r="AFE29" s="51"/>
      <c r="AFF29" s="51"/>
      <c r="AFG29" s="51"/>
      <c r="AFH29" s="51"/>
      <c r="AFI29" s="51"/>
      <c r="AFJ29" s="51"/>
      <c r="AFK29" s="51"/>
      <c r="AFL29" s="51"/>
      <c r="AFM29" s="51"/>
      <c r="AFN29" s="51"/>
      <c r="AFO29" s="51"/>
      <c r="AFP29" s="51"/>
      <c r="AFQ29" s="51"/>
      <c r="AFR29" s="51"/>
      <c r="AFS29" s="51"/>
      <c r="AFT29" s="51"/>
      <c r="AFU29" s="51"/>
      <c r="AFV29" s="51"/>
      <c r="AFW29" s="51"/>
      <c r="AFX29" s="51"/>
      <c r="AFY29" s="51"/>
      <c r="AFZ29" s="51"/>
      <c r="AGA29" s="51"/>
      <c r="AGB29" s="51"/>
      <c r="AGC29" s="51"/>
      <c r="AGD29" s="51"/>
      <c r="AGE29" s="51"/>
      <c r="AGF29" s="51"/>
      <c r="AGG29" s="51"/>
      <c r="AGH29" s="51"/>
      <c r="AGI29" s="51"/>
      <c r="AGJ29" s="51"/>
      <c r="AGK29" s="51"/>
      <c r="AGL29" s="51"/>
      <c r="AGM29" s="51"/>
      <c r="AGN29" s="51"/>
      <c r="AGO29" s="51"/>
      <c r="AGP29" s="51"/>
      <c r="AGQ29" s="51"/>
      <c r="AGR29" s="51"/>
      <c r="AGS29" s="51"/>
      <c r="AGT29" s="51"/>
      <c r="AGU29" s="51"/>
      <c r="AGV29" s="51"/>
      <c r="AGW29" s="51"/>
      <c r="AGX29" s="51"/>
      <c r="AGY29" s="51"/>
      <c r="AGZ29" s="51"/>
      <c r="AHA29" s="51"/>
      <c r="AHB29" s="51"/>
      <c r="AHC29" s="51"/>
      <c r="AHD29" s="51"/>
      <c r="AHE29" s="51"/>
      <c r="AHF29" s="51"/>
      <c r="AHG29" s="51"/>
      <c r="AHH29" s="51"/>
      <c r="AHI29" s="51"/>
      <c r="AHJ29" s="51"/>
      <c r="AHK29" s="51"/>
      <c r="AHL29" s="51"/>
      <c r="AHM29" s="51"/>
      <c r="AHN29" s="51"/>
      <c r="AHO29" s="51"/>
      <c r="AHP29" s="51"/>
      <c r="AHQ29" s="51"/>
      <c r="AHR29" s="51"/>
      <c r="AHS29" s="51"/>
      <c r="AHT29" s="51"/>
      <c r="AHU29" s="51"/>
      <c r="AHV29" s="51"/>
      <c r="AHW29" s="51"/>
      <c r="AHX29" s="51"/>
      <c r="AHY29" s="51"/>
      <c r="AHZ29" s="51"/>
      <c r="AIA29" s="51"/>
      <c r="AIB29" s="51"/>
      <c r="AIC29" s="51"/>
      <c r="AID29" s="51"/>
      <c r="AIE29" s="51"/>
      <c r="AIF29" s="51"/>
      <c r="AIG29" s="51"/>
      <c r="AIH29" s="51"/>
      <c r="AII29" s="51"/>
      <c r="AIJ29" s="51"/>
      <c r="AIK29" s="51"/>
      <c r="AIL29" s="51"/>
      <c r="AIM29" s="51"/>
      <c r="AIN29" s="51"/>
      <c r="AIO29" s="51"/>
      <c r="AIP29" s="51"/>
      <c r="AIQ29" s="51"/>
      <c r="AIR29" s="51"/>
      <c r="AIS29" s="51"/>
      <c r="AIT29" s="51"/>
      <c r="AIU29" s="51"/>
      <c r="AIV29" s="51"/>
      <c r="AIW29" s="51"/>
      <c r="AIX29" s="51"/>
      <c r="AIY29" s="51"/>
      <c r="AIZ29" s="51"/>
      <c r="AJA29" s="51"/>
      <c r="AJB29" s="51"/>
      <c r="AJC29" s="51"/>
      <c r="AJD29" s="51"/>
      <c r="AJE29" s="51"/>
      <c r="AJF29" s="51"/>
      <c r="AJG29" s="51"/>
      <c r="AJH29" s="51"/>
      <c r="AJI29" s="51"/>
      <c r="AJJ29" s="51"/>
      <c r="AJK29" s="51"/>
      <c r="AJL29" s="51"/>
      <c r="AJM29" s="51"/>
      <c r="AJN29" s="51"/>
      <c r="AJO29" s="51"/>
      <c r="AJP29" s="51"/>
      <c r="AJQ29" s="51"/>
      <c r="AJR29" s="51"/>
      <c r="AJS29" s="51"/>
      <c r="AJT29" s="51"/>
      <c r="AJU29" s="51"/>
      <c r="AJV29" s="51"/>
      <c r="AJW29" s="51"/>
      <c r="AJX29" s="51"/>
      <c r="AJY29" s="51"/>
      <c r="AJZ29" s="51"/>
      <c r="AKA29" s="51"/>
      <c r="AKB29" s="51"/>
      <c r="AKC29" s="51"/>
      <c r="AKD29" s="51"/>
      <c r="AKE29" s="51"/>
      <c r="AKF29" s="51"/>
      <c r="AKG29" s="51"/>
      <c r="AKH29" s="51"/>
      <c r="AKI29" s="51"/>
      <c r="AKJ29" s="51"/>
      <c r="AKK29" s="51"/>
      <c r="AKL29" s="51"/>
      <c r="AKM29" s="51"/>
      <c r="AKN29" s="51"/>
      <c r="AKO29" s="51"/>
      <c r="AKP29" s="51"/>
      <c r="AKQ29" s="51"/>
      <c r="AKR29" s="51"/>
      <c r="AKS29" s="51"/>
      <c r="AKT29" s="51"/>
      <c r="AKU29" s="51"/>
      <c r="AKV29" s="51"/>
      <c r="AKW29" s="51"/>
      <c r="AKX29" s="51"/>
      <c r="AKY29" s="51"/>
      <c r="AKZ29" s="51"/>
      <c r="ALA29" s="51"/>
      <c r="ALB29" s="51"/>
      <c r="ALC29" s="51"/>
      <c r="ALD29" s="51"/>
      <c r="ALE29" s="51"/>
      <c r="ALF29" s="51"/>
      <c r="ALG29" s="51"/>
      <c r="ALH29" s="51"/>
      <c r="ALI29" s="51"/>
      <c r="ALJ29" s="51"/>
      <c r="ALK29" s="51"/>
      <c r="ALL29" s="51"/>
      <c r="ALM29" s="51"/>
      <c r="ALN29" s="51"/>
      <c r="ALO29" s="51"/>
      <c r="ALP29" s="51"/>
      <c r="ALQ29" s="51"/>
      <c r="ALR29" s="51"/>
      <c r="ALS29" s="51"/>
      <c r="ALT29" s="51"/>
      <c r="ALU29" s="51"/>
      <c r="ALV29" s="51"/>
      <c r="ALW29" s="51"/>
      <c r="ALX29" s="51"/>
      <c r="ALY29" s="51"/>
      <c r="ALZ29" s="51"/>
      <c r="AMA29" s="51"/>
      <c r="AMB29" s="51"/>
      <c r="AMC29" s="51"/>
      <c r="AMD29" s="51"/>
      <c r="AME29" s="51"/>
      <c r="AMF29" s="51"/>
      <c r="AMG29" s="51"/>
      <c r="AMH29" s="51"/>
      <c r="AMI29" s="51"/>
      <c r="AMJ29" s="51"/>
      <c r="AMK29" s="51"/>
      <c r="AML29" s="51"/>
      <c r="AMM29" s="51"/>
      <c r="AMN29" s="51"/>
      <c r="AMO29" s="51"/>
      <c r="AMP29" s="51"/>
      <c r="AMQ29" s="51"/>
      <c r="AMR29" s="51"/>
      <c r="AMS29" s="51"/>
      <c r="AMT29" s="51"/>
      <c r="AMU29" s="51"/>
      <c r="AMV29" s="51"/>
      <c r="AMW29" s="51"/>
      <c r="AMX29" s="51"/>
      <c r="AMY29" s="51"/>
      <c r="AMZ29" s="51"/>
      <c r="ANA29" s="51"/>
      <c r="ANB29" s="51"/>
      <c r="ANC29" s="51"/>
      <c r="AND29" s="51"/>
      <c r="ANE29" s="51"/>
      <c r="ANF29" s="51"/>
      <c r="ANG29" s="51"/>
      <c r="ANH29" s="51"/>
      <c r="ANI29" s="51"/>
      <c r="ANJ29" s="51"/>
      <c r="ANK29" s="51"/>
      <c r="ANL29" s="51"/>
      <c r="ANM29" s="51"/>
      <c r="ANN29" s="51"/>
      <c r="ANO29" s="51"/>
      <c r="ANP29" s="51"/>
      <c r="ANQ29" s="51"/>
      <c r="ANR29" s="51"/>
      <c r="ANS29" s="51"/>
      <c r="ANT29" s="51"/>
      <c r="ANU29" s="51"/>
      <c r="ANV29" s="51"/>
      <c r="ANW29" s="51"/>
      <c r="ANX29" s="51"/>
      <c r="ANY29" s="51"/>
      <c r="ANZ29" s="51"/>
      <c r="AOA29" s="51"/>
      <c r="AOB29" s="51"/>
      <c r="AOC29" s="51"/>
      <c r="AOD29" s="51"/>
      <c r="AOE29" s="51"/>
      <c r="AOF29" s="51"/>
      <c r="AOG29" s="51"/>
      <c r="AOH29" s="51"/>
      <c r="AOI29" s="51"/>
      <c r="AOJ29" s="51"/>
      <c r="AOK29" s="51"/>
      <c r="AOL29" s="51"/>
      <c r="AOM29" s="51"/>
      <c r="AON29" s="51"/>
      <c r="AOO29" s="51"/>
      <c r="AOP29" s="51"/>
      <c r="AOQ29" s="51"/>
      <c r="AOR29" s="51"/>
      <c r="AOS29" s="51"/>
      <c r="AOT29" s="51"/>
      <c r="AOU29" s="51"/>
      <c r="AOV29" s="51"/>
      <c r="AOW29" s="51"/>
      <c r="AOX29" s="51"/>
      <c r="AOY29" s="51"/>
      <c r="AOZ29" s="51"/>
      <c r="APA29" s="51"/>
      <c r="APB29" s="51"/>
      <c r="APC29" s="51"/>
      <c r="APD29" s="51"/>
      <c r="APE29" s="51"/>
      <c r="APF29" s="51"/>
      <c r="APG29" s="51"/>
      <c r="APH29" s="51"/>
      <c r="API29" s="51"/>
      <c r="APJ29" s="51"/>
      <c r="APK29" s="51"/>
      <c r="APL29" s="51"/>
      <c r="APM29" s="51"/>
      <c r="APN29" s="51"/>
      <c r="APO29" s="51"/>
      <c r="APP29" s="51"/>
      <c r="APQ29" s="51"/>
      <c r="APR29" s="51"/>
      <c r="APS29" s="51"/>
      <c r="APT29" s="51"/>
      <c r="APU29" s="51"/>
      <c r="APV29" s="51"/>
      <c r="APW29" s="51"/>
      <c r="APX29" s="51"/>
      <c r="APY29" s="51"/>
      <c r="APZ29" s="51"/>
      <c r="AQA29" s="51"/>
      <c r="AQB29" s="51"/>
      <c r="AQC29" s="51"/>
      <c r="AQD29" s="51"/>
      <c r="AQE29" s="51"/>
      <c r="AQF29" s="51"/>
      <c r="AQG29" s="51"/>
      <c r="AQH29" s="51"/>
      <c r="AQI29" s="51"/>
      <c r="AQJ29" s="51"/>
      <c r="AQK29" s="51"/>
      <c r="AQL29" s="51"/>
      <c r="AQM29" s="51"/>
      <c r="AQN29" s="51"/>
      <c r="AQO29" s="51"/>
      <c r="AQP29" s="51"/>
      <c r="AQQ29" s="51"/>
      <c r="AQR29" s="51"/>
      <c r="AQS29" s="51"/>
      <c r="AQT29" s="51"/>
      <c r="AQU29" s="51"/>
      <c r="AQV29" s="51"/>
      <c r="AQW29" s="51"/>
      <c r="AQX29" s="51"/>
      <c r="AQY29" s="51"/>
      <c r="AQZ29" s="51"/>
      <c r="ARA29" s="51"/>
      <c r="ARB29" s="51"/>
      <c r="ARC29" s="51"/>
      <c r="ARD29" s="51"/>
      <c r="ARE29" s="51"/>
      <c r="ARF29" s="51"/>
      <c r="ARG29" s="51"/>
      <c r="ARH29" s="51"/>
      <c r="ARI29" s="51"/>
      <c r="ARJ29" s="51"/>
      <c r="ARK29" s="51"/>
      <c r="ARL29" s="51"/>
      <c r="ARM29" s="51"/>
      <c r="ARN29" s="51"/>
      <c r="ARO29" s="51"/>
      <c r="ARP29" s="51"/>
      <c r="ARQ29" s="51"/>
      <c r="ARR29" s="51"/>
      <c r="ARS29" s="51"/>
      <c r="ART29" s="51"/>
      <c r="ARU29" s="51"/>
      <c r="ARV29" s="51"/>
      <c r="ARW29" s="51"/>
      <c r="ARX29" s="51"/>
      <c r="ARY29" s="51"/>
      <c r="ARZ29" s="51"/>
      <c r="ASA29" s="51"/>
      <c r="ASB29" s="51"/>
      <c r="ASC29" s="51"/>
      <c r="ASD29" s="51"/>
      <c r="ASE29" s="51"/>
      <c r="ASF29" s="51"/>
      <c r="ASG29" s="51"/>
      <c r="ASH29" s="51"/>
      <c r="ASI29" s="51"/>
      <c r="ASJ29" s="51"/>
      <c r="ASK29" s="51"/>
      <c r="ASL29" s="51"/>
      <c r="ASM29" s="51"/>
      <c r="ASN29" s="51"/>
      <c r="ASO29" s="51"/>
      <c r="ASP29" s="51"/>
      <c r="ASQ29" s="51"/>
      <c r="ASR29" s="51"/>
      <c r="ASS29" s="51"/>
      <c r="AST29" s="51"/>
      <c r="ASU29" s="51"/>
      <c r="ASV29" s="51"/>
      <c r="ASW29" s="51"/>
      <c r="ASX29" s="51"/>
      <c r="ASY29" s="51"/>
      <c r="ASZ29" s="51"/>
      <c r="ATA29" s="51"/>
    </row>
    <row r="30" spans="1:1197" s="134" customFormat="1" ht="15.75" thickTop="1" x14ac:dyDescent="0.25">
      <c r="C30" s="52"/>
      <c r="D30" s="52"/>
      <c r="E30" s="52"/>
      <c r="F30" s="52"/>
    </row>
    <row r="31" spans="1:1197" s="134" customFormat="1" x14ac:dyDescent="0.25"/>
    <row r="32" spans="1:1197" x14ac:dyDescent="0.25">
      <c r="D32" s="134"/>
      <c r="E32" s="134"/>
      <c r="F32" s="134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ED32" s="51"/>
      <c r="EE32" s="51"/>
      <c r="EF32" s="51"/>
      <c r="EG32" s="51"/>
      <c r="EH32" s="51"/>
      <c r="EI32" s="51"/>
      <c r="EJ32" s="51"/>
      <c r="EK32" s="51"/>
      <c r="EL32" s="51"/>
      <c r="EM32" s="51"/>
      <c r="EN32" s="51"/>
      <c r="EO32" s="51"/>
      <c r="EP32" s="51"/>
      <c r="EQ32" s="51"/>
      <c r="ER32" s="51"/>
      <c r="ES32" s="51"/>
      <c r="ET32" s="51"/>
      <c r="EU32" s="51"/>
      <c r="EV32" s="51"/>
      <c r="EW32" s="51"/>
      <c r="EX32" s="51"/>
      <c r="EY32" s="51"/>
      <c r="EZ32" s="51"/>
      <c r="FA32" s="51"/>
      <c r="FB32" s="51"/>
      <c r="FC32" s="51"/>
      <c r="FD32" s="51"/>
      <c r="FE32" s="51"/>
      <c r="FF32" s="51"/>
      <c r="FG32" s="51"/>
      <c r="FH32" s="51"/>
      <c r="FI32" s="51"/>
      <c r="FJ32" s="51"/>
      <c r="FK32" s="51"/>
      <c r="FL32" s="51"/>
      <c r="FM32" s="51"/>
      <c r="FN32" s="51"/>
      <c r="FO32" s="51"/>
      <c r="FP32" s="51"/>
      <c r="FQ32" s="51"/>
      <c r="FR32" s="51"/>
      <c r="FS32" s="51"/>
      <c r="FT32" s="51"/>
      <c r="FU32" s="51"/>
      <c r="FV32" s="51"/>
      <c r="FW32" s="51"/>
      <c r="FX32" s="51"/>
      <c r="FY32" s="51"/>
      <c r="FZ32" s="51"/>
      <c r="GA32" s="51"/>
      <c r="GB32" s="51"/>
      <c r="GC32" s="51"/>
      <c r="GD32" s="51"/>
      <c r="GE32" s="51"/>
      <c r="GF32" s="51"/>
      <c r="GG32" s="51"/>
      <c r="GH32" s="51"/>
      <c r="GI32" s="51"/>
      <c r="GJ32" s="51"/>
      <c r="GK32" s="51"/>
      <c r="GL32" s="51"/>
      <c r="GM32" s="51"/>
      <c r="GN32" s="51"/>
      <c r="GO32" s="51"/>
      <c r="GP32" s="51"/>
      <c r="GQ32" s="51"/>
      <c r="GR32" s="51"/>
      <c r="GS32" s="51"/>
      <c r="GT32" s="51"/>
      <c r="GU32" s="51"/>
      <c r="GV32" s="51"/>
      <c r="GW32" s="51"/>
      <c r="GX32" s="51"/>
      <c r="GY32" s="51"/>
      <c r="GZ32" s="51"/>
      <c r="HA32" s="51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1"/>
      <c r="IV32" s="51"/>
      <c r="IW32" s="51"/>
      <c r="IX32" s="51"/>
      <c r="IY32" s="51"/>
      <c r="IZ32" s="51"/>
      <c r="JA32" s="51"/>
      <c r="JB32" s="51"/>
      <c r="JC32" s="51"/>
      <c r="JD32" s="51"/>
      <c r="JE32" s="51"/>
      <c r="JF32" s="51"/>
      <c r="JG32" s="51"/>
      <c r="JH32" s="51"/>
      <c r="JI32" s="51"/>
      <c r="JJ32" s="51"/>
      <c r="JK32" s="51"/>
      <c r="JL32" s="51"/>
      <c r="JM32" s="51"/>
      <c r="JN32" s="51"/>
      <c r="JO32" s="51"/>
      <c r="JP32" s="51"/>
      <c r="JQ32" s="51"/>
      <c r="JR32" s="51"/>
      <c r="JS32" s="51"/>
      <c r="JT32" s="51"/>
      <c r="JU32" s="51"/>
      <c r="JV32" s="51"/>
      <c r="JW32" s="51"/>
      <c r="JX32" s="51"/>
      <c r="JY32" s="51"/>
      <c r="JZ32" s="51"/>
      <c r="KA32" s="51"/>
      <c r="KB32" s="51"/>
      <c r="KC32" s="51"/>
      <c r="KD32" s="51"/>
      <c r="KE32" s="51"/>
      <c r="KF32" s="51"/>
      <c r="KG32" s="51"/>
      <c r="KH32" s="51"/>
      <c r="KI32" s="51"/>
      <c r="KJ32" s="51"/>
      <c r="KK32" s="51"/>
      <c r="KL32" s="51"/>
      <c r="KM32" s="51"/>
      <c r="KN32" s="51"/>
      <c r="KO32" s="51"/>
      <c r="KP32" s="51"/>
      <c r="KQ32" s="51"/>
      <c r="KR32" s="51"/>
      <c r="KS32" s="51"/>
      <c r="KT32" s="51"/>
      <c r="KU32" s="51"/>
      <c r="KV32" s="51"/>
      <c r="KW32" s="51"/>
      <c r="KX32" s="51"/>
      <c r="KY32" s="51"/>
      <c r="KZ32" s="51"/>
      <c r="LA32" s="51"/>
      <c r="LB32" s="51"/>
      <c r="LC32" s="51"/>
      <c r="LD32" s="51"/>
      <c r="LE32" s="51"/>
      <c r="LF32" s="51"/>
      <c r="LG32" s="51"/>
      <c r="LH32" s="51"/>
      <c r="LI32" s="51"/>
      <c r="LJ32" s="51"/>
      <c r="LK32" s="51"/>
      <c r="LL32" s="51"/>
      <c r="LM32" s="51"/>
      <c r="LN32" s="51"/>
      <c r="LO32" s="51"/>
      <c r="LP32" s="51"/>
      <c r="LQ32" s="51"/>
      <c r="LR32" s="51"/>
      <c r="LS32" s="51"/>
      <c r="LT32" s="51"/>
      <c r="LU32" s="51"/>
      <c r="LV32" s="51"/>
      <c r="LW32" s="51"/>
      <c r="LX32" s="51"/>
      <c r="LY32" s="51"/>
      <c r="LZ32" s="51"/>
      <c r="MA32" s="51"/>
      <c r="MB32" s="51"/>
      <c r="MC32" s="51"/>
      <c r="MD32" s="51"/>
      <c r="ME32" s="51"/>
      <c r="MF32" s="51"/>
      <c r="MG32" s="51"/>
      <c r="MH32" s="51"/>
      <c r="MI32" s="51"/>
      <c r="MJ32" s="51"/>
      <c r="MK32" s="51"/>
      <c r="ML32" s="51"/>
      <c r="MM32" s="51"/>
      <c r="MN32" s="51"/>
      <c r="MO32" s="51"/>
      <c r="MP32" s="51"/>
      <c r="MQ32" s="51"/>
      <c r="MR32" s="51"/>
      <c r="MS32" s="51"/>
      <c r="MT32" s="51"/>
      <c r="MU32" s="51"/>
      <c r="MV32" s="51"/>
      <c r="MW32" s="51"/>
      <c r="MX32" s="51"/>
      <c r="MY32" s="51"/>
      <c r="MZ32" s="51"/>
      <c r="NA32" s="51"/>
      <c r="NB32" s="51"/>
      <c r="NC32" s="51"/>
      <c r="ND32" s="51"/>
      <c r="NE32" s="51"/>
      <c r="NF32" s="51"/>
      <c r="NG32" s="51"/>
      <c r="NH32" s="51"/>
      <c r="NI32" s="51"/>
      <c r="NJ32" s="51"/>
      <c r="NK32" s="51"/>
      <c r="NL32" s="51"/>
      <c r="NM32" s="51"/>
      <c r="NN32" s="51"/>
      <c r="NO32" s="51"/>
      <c r="NP32" s="51"/>
      <c r="NQ32" s="51"/>
      <c r="NR32" s="51"/>
      <c r="NS32" s="51"/>
      <c r="NT32" s="51"/>
      <c r="NU32" s="51"/>
      <c r="NV32" s="51"/>
      <c r="NW32" s="51"/>
      <c r="NX32" s="51"/>
      <c r="NY32" s="51"/>
      <c r="NZ32" s="51"/>
      <c r="OA32" s="51"/>
      <c r="OB32" s="51"/>
      <c r="OC32" s="51"/>
      <c r="OD32" s="51"/>
      <c r="OE32" s="51"/>
      <c r="OF32" s="51"/>
      <c r="OG32" s="51"/>
      <c r="OH32" s="51"/>
      <c r="OI32" s="51"/>
      <c r="OJ32" s="51"/>
      <c r="OK32" s="51"/>
      <c r="OL32" s="51"/>
      <c r="OM32" s="51"/>
      <c r="ON32" s="51"/>
      <c r="OO32" s="51"/>
      <c r="OP32" s="51"/>
      <c r="OQ32" s="51"/>
      <c r="OR32" s="51"/>
      <c r="OS32" s="51"/>
      <c r="OT32" s="51"/>
      <c r="OU32" s="51"/>
      <c r="OV32" s="51"/>
      <c r="OW32" s="51"/>
      <c r="OX32" s="51"/>
      <c r="OY32" s="51"/>
      <c r="OZ32" s="51"/>
      <c r="PA32" s="51"/>
      <c r="PB32" s="51"/>
      <c r="PC32" s="51"/>
      <c r="PD32" s="51"/>
      <c r="PE32" s="51"/>
      <c r="PF32" s="51"/>
      <c r="PG32" s="51"/>
      <c r="PH32" s="51"/>
      <c r="PI32" s="51"/>
      <c r="PJ32" s="51"/>
      <c r="PK32" s="51"/>
      <c r="PL32" s="51"/>
      <c r="PM32" s="51"/>
      <c r="PN32" s="51"/>
      <c r="PO32" s="51"/>
      <c r="PP32" s="51"/>
      <c r="PQ32" s="51"/>
      <c r="PR32" s="51"/>
      <c r="PS32" s="51"/>
      <c r="PT32" s="51"/>
      <c r="PU32" s="51"/>
      <c r="PV32" s="51"/>
      <c r="PW32" s="51"/>
      <c r="PX32" s="51"/>
      <c r="PY32" s="51"/>
      <c r="PZ32" s="51"/>
      <c r="QA32" s="51"/>
      <c r="QB32" s="51"/>
      <c r="QC32" s="51"/>
      <c r="QD32" s="51"/>
      <c r="QE32" s="51"/>
      <c r="QF32" s="51"/>
      <c r="QG32" s="51"/>
      <c r="QH32" s="51"/>
      <c r="QI32" s="51"/>
      <c r="QJ32" s="51"/>
      <c r="QK32" s="51"/>
      <c r="QL32" s="51"/>
      <c r="QM32" s="51"/>
      <c r="QN32" s="51"/>
      <c r="QO32" s="51"/>
      <c r="QP32" s="51"/>
      <c r="QQ32" s="51"/>
      <c r="QR32" s="51"/>
      <c r="QS32" s="51"/>
      <c r="QT32" s="51"/>
      <c r="QU32" s="51"/>
      <c r="QV32" s="51"/>
      <c r="QW32" s="51"/>
      <c r="QX32" s="51"/>
      <c r="QY32" s="51"/>
      <c r="QZ32" s="51"/>
      <c r="RA32" s="51"/>
      <c r="RB32" s="51"/>
      <c r="RC32" s="51"/>
      <c r="RD32" s="51"/>
      <c r="RE32" s="51"/>
      <c r="RF32" s="51"/>
      <c r="RG32" s="51"/>
      <c r="RH32" s="51"/>
      <c r="RI32" s="51"/>
      <c r="RJ32" s="51"/>
      <c r="RK32" s="51"/>
      <c r="RL32" s="51"/>
      <c r="RM32" s="51"/>
      <c r="RN32" s="51"/>
      <c r="RO32" s="51"/>
      <c r="RP32" s="51"/>
      <c r="RQ32" s="51"/>
      <c r="RR32" s="51"/>
      <c r="RS32" s="51"/>
      <c r="RT32" s="51"/>
      <c r="RU32" s="51"/>
      <c r="RV32" s="51"/>
      <c r="RW32" s="51"/>
      <c r="RX32" s="51"/>
      <c r="RY32" s="51"/>
      <c r="RZ32" s="51"/>
      <c r="SA32" s="51"/>
      <c r="SB32" s="51"/>
      <c r="SC32" s="51"/>
      <c r="SD32" s="51"/>
      <c r="SE32" s="51"/>
      <c r="SF32" s="51"/>
      <c r="SG32" s="51"/>
      <c r="SH32" s="51"/>
      <c r="SI32" s="51"/>
      <c r="SJ32" s="51"/>
      <c r="SK32" s="51"/>
      <c r="SL32" s="51"/>
      <c r="SM32" s="51"/>
      <c r="SN32" s="51"/>
      <c r="SO32" s="51"/>
      <c r="SP32" s="51"/>
      <c r="SQ32" s="51"/>
      <c r="SR32" s="51"/>
      <c r="SS32" s="51"/>
      <c r="ST32" s="51"/>
      <c r="SU32" s="51"/>
      <c r="SV32" s="51"/>
      <c r="SW32" s="51"/>
      <c r="SX32" s="51"/>
      <c r="SY32" s="51"/>
      <c r="SZ32" s="51"/>
      <c r="TA32" s="51"/>
      <c r="TB32" s="51"/>
      <c r="TC32" s="51"/>
      <c r="TD32" s="51"/>
      <c r="TE32" s="51"/>
      <c r="TF32" s="51"/>
      <c r="TG32" s="51"/>
      <c r="TH32" s="51"/>
      <c r="TI32" s="51"/>
      <c r="TJ32" s="51"/>
      <c r="TK32" s="51"/>
      <c r="TL32" s="51"/>
      <c r="TM32" s="51"/>
      <c r="TN32" s="51"/>
      <c r="TO32" s="51"/>
      <c r="TP32" s="51"/>
      <c r="TQ32" s="51"/>
      <c r="TR32" s="51"/>
      <c r="TS32" s="51"/>
      <c r="TT32" s="51"/>
      <c r="TU32" s="51"/>
      <c r="TV32" s="51"/>
      <c r="TW32" s="51"/>
      <c r="TX32" s="51"/>
      <c r="TY32" s="51"/>
      <c r="TZ32" s="51"/>
      <c r="UA32" s="51"/>
      <c r="UB32" s="51"/>
      <c r="UC32" s="51"/>
      <c r="UD32" s="51"/>
      <c r="UE32" s="51"/>
      <c r="UF32" s="51"/>
      <c r="UG32" s="51"/>
      <c r="UH32" s="51"/>
      <c r="UI32" s="51"/>
      <c r="UJ32" s="51"/>
      <c r="UK32" s="51"/>
      <c r="UL32" s="51"/>
      <c r="UM32" s="51"/>
      <c r="UN32" s="51"/>
      <c r="UO32" s="51"/>
      <c r="UP32" s="51"/>
      <c r="UQ32" s="51"/>
      <c r="UR32" s="51"/>
      <c r="US32" s="51"/>
      <c r="UT32" s="51"/>
      <c r="UU32" s="51"/>
      <c r="UV32" s="51"/>
      <c r="UW32" s="51"/>
      <c r="UX32" s="51"/>
      <c r="UY32" s="51"/>
      <c r="UZ32" s="51"/>
      <c r="VA32" s="51"/>
      <c r="VB32" s="51"/>
      <c r="VC32" s="51"/>
      <c r="VD32" s="51"/>
      <c r="VE32" s="51"/>
      <c r="VF32" s="51"/>
      <c r="VG32" s="51"/>
      <c r="VH32" s="51"/>
      <c r="VI32" s="51"/>
      <c r="VJ32" s="51"/>
      <c r="VK32" s="51"/>
      <c r="VL32" s="51"/>
      <c r="VM32" s="51"/>
      <c r="VN32" s="51"/>
      <c r="VO32" s="51"/>
      <c r="VP32" s="51"/>
      <c r="VQ32" s="51"/>
      <c r="VR32" s="51"/>
      <c r="VS32" s="51"/>
      <c r="VT32" s="51"/>
      <c r="VU32" s="51"/>
      <c r="VV32" s="51"/>
      <c r="VW32" s="51"/>
      <c r="VX32" s="51"/>
      <c r="VY32" s="51"/>
      <c r="VZ32" s="51"/>
      <c r="WA32" s="51"/>
      <c r="WB32" s="51"/>
      <c r="WC32" s="51"/>
      <c r="WD32" s="51"/>
      <c r="WE32" s="51"/>
      <c r="WF32" s="51"/>
      <c r="WG32" s="51"/>
      <c r="WH32" s="51"/>
      <c r="WI32" s="51"/>
      <c r="WJ32" s="51"/>
      <c r="WK32" s="51"/>
      <c r="WL32" s="51"/>
      <c r="WM32" s="51"/>
      <c r="WN32" s="51"/>
      <c r="WO32" s="51"/>
      <c r="WP32" s="51"/>
      <c r="WQ32" s="51"/>
      <c r="WR32" s="51"/>
      <c r="WS32" s="51"/>
      <c r="WT32" s="51"/>
      <c r="WU32" s="51"/>
      <c r="WV32" s="51"/>
      <c r="WW32" s="51"/>
      <c r="WX32" s="51"/>
      <c r="WY32" s="51"/>
      <c r="WZ32" s="51"/>
      <c r="XA32" s="51"/>
      <c r="XB32" s="51"/>
      <c r="XC32" s="51"/>
      <c r="XD32" s="51"/>
      <c r="XE32" s="51"/>
      <c r="XF32" s="51"/>
      <c r="XG32" s="51"/>
      <c r="XH32" s="51"/>
      <c r="XI32" s="51"/>
      <c r="XJ32" s="51"/>
      <c r="XK32" s="51"/>
      <c r="XL32" s="51"/>
      <c r="XM32" s="51"/>
      <c r="XN32" s="51"/>
      <c r="XO32" s="51"/>
      <c r="XP32" s="51"/>
      <c r="XQ32" s="51"/>
      <c r="XR32" s="51"/>
      <c r="XS32" s="51"/>
      <c r="XT32" s="51"/>
      <c r="XU32" s="51"/>
      <c r="XV32" s="51"/>
      <c r="XW32" s="51"/>
      <c r="XX32" s="51"/>
      <c r="XY32" s="51"/>
      <c r="XZ32" s="51"/>
      <c r="YA32" s="51"/>
      <c r="YB32" s="51"/>
      <c r="YC32" s="51"/>
      <c r="YD32" s="51"/>
      <c r="YE32" s="51"/>
      <c r="YF32" s="51"/>
      <c r="YG32" s="51"/>
      <c r="YH32" s="51"/>
      <c r="YI32" s="51"/>
      <c r="YJ32" s="51"/>
      <c r="YK32" s="51"/>
      <c r="YL32" s="51"/>
      <c r="YM32" s="51"/>
      <c r="YN32" s="51"/>
      <c r="YO32" s="51"/>
      <c r="YP32" s="51"/>
      <c r="YQ32" s="51"/>
      <c r="YR32" s="51"/>
      <c r="YS32" s="51"/>
      <c r="YT32" s="51"/>
      <c r="YU32" s="51"/>
      <c r="YV32" s="51"/>
      <c r="YW32" s="51"/>
      <c r="YX32" s="51"/>
      <c r="YY32" s="51"/>
      <c r="YZ32" s="51"/>
      <c r="ZA32" s="51"/>
      <c r="ZB32" s="51"/>
      <c r="ZC32" s="51"/>
      <c r="ZD32" s="51"/>
      <c r="ZE32" s="51"/>
      <c r="ZF32" s="51"/>
      <c r="ZG32" s="51"/>
      <c r="ZH32" s="51"/>
      <c r="ZI32" s="51"/>
      <c r="ZJ32" s="51"/>
      <c r="ZK32" s="51"/>
      <c r="ZL32" s="51"/>
      <c r="ZM32" s="51"/>
      <c r="ZN32" s="51"/>
      <c r="ZO32" s="51"/>
      <c r="ZP32" s="51"/>
      <c r="ZQ32" s="51"/>
      <c r="ZR32" s="51"/>
      <c r="ZS32" s="51"/>
      <c r="ZT32" s="51"/>
      <c r="ZU32" s="51"/>
      <c r="ZV32" s="51"/>
      <c r="ZW32" s="51"/>
      <c r="ZX32" s="51"/>
      <c r="ZY32" s="51"/>
      <c r="ZZ32" s="51"/>
      <c r="AAA32" s="51"/>
      <c r="AAB32" s="51"/>
      <c r="AAC32" s="51"/>
      <c r="AAD32" s="51"/>
      <c r="AAE32" s="51"/>
      <c r="AAF32" s="51"/>
      <c r="AAG32" s="51"/>
      <c r="AAH32" s="51"/>
      <c r="AAI32" s="51"/>
      <c r="AAJ32" s="51"/>
      <c r="AAK32" s="51"/>
      <c r="AAL32" s="51"/>
      <c r="AAM32" s="51"/>
      <c r="AAN32" s="51"/>
      <c r="AAO32" s="51"/>
      <c r="AAP32" s="51"/>
      <c r="AAQ32" s="51"/>
      <c r="AAR32" s="51"/>
      <c r="AAS32" s="51"/>
      <c r="AAT32" s="51"/>
      <c r="AAU32" s="51"/>
      <c r="AAV32" s="51"/>
      <c r="AAW32" s="51"/>
      <c r="AAX32" s="51"/>
      <c r="AAY32" s="51"/>
      <c r="AAZ32" s="51"/>
      <c r="ABA32" s="51"/>
      <c r="ABB32" s="51"/>
      <c r="ABC32" s="51"/>
      <c r="ABD32" s="51"/>
      <c r="ABE32" s="51"/>
      <c r="ABF32" s="51"/>
      <c r="ABG32" s="51"/>
      <c r="ABH32" s="51"/>
      <c r="ABI32" s="51"/>
      <c r="ABJ32" s="51"/>
      <c r="ABK32" s="51"/>
      <c r="ABL32" s="51"/>
      <c r="ABM32" s="51"/>
      <c r="ABN32" s="51"/>
      <c r="ABO32" s="51"/>
      <c r="ABP32" s="51"/>
      <c r="ABQ32" s="51"/>
      <c r="ABR32" s="51"/>
      <c r="ABS32" s="51"/>
      <c r="ABT32" s="51"/>
      <c r="ABU32" s="51"/>
      <c r="ABV32" s="51"/>
      <c r="ABW32" s="51"/>
      <c r="ABX32" s="51"/>
      <c r="ABY32" s="51"/>
      <c r="ABZ32" s="51"/>
      <c r="ACA32" s="51"/>
      <c r="ACB32" s="51"/>
      <c r="ACC32" s="51"/>
      <c r="ACD32" s="51"/>
      <c r="ACE32" s="51"/>
      <c r="ACF32" s="51"/>
      <c r="ACG32" s="51"/>
      <c r="ACH32" s="51"/>
      <c r="ACI32" s="51"/>
      <c r="ACJ32" s="51"/>
      <c r="ACK32" s="51"/>
      <c r="ACL32" s="51"/>
      <c r="ACM32" s="51"/>
      <c r="ACN32" s="51"/>
      <c r="ACO32" s="51"/>
      <c r="ACP32" s="51"/>
      <c r="ACQ32" s="51"/>
      <c r="ACR32" s="51"/>
      <c r="ACS32" s="51"/>
      <c r="ACT32" s="51"/>
      <c r="ACU32" s="51"/>
      <c r="ACV32" s="51"/>
      <c r="ACW32" s="51"/>
      <c r="ACX32" s="51"/>
      <c r="ACY32" s="51"/>
      <c r="ACZ32" s="51"/>
      <c r="ADA32" s="51"/>
      <c r="ADB32" s="51"/>
      <c r="ADC32" s="51"/>
      <c r="ADD32" s="51"/>
      <c r="ADE32" s="51"/>
      <c r="ADF32" s="51"/>
      <c r="ADG32" s="51"/>
      <c r="ADH32" s="51"/>
      <c r="ADI32" s="51"/>
      <c r="ADJ32" s="51"/>
      <c r="ADK32" s="51"/>
      <c r="ADL32" s="51"/>
      <c r="ADM32" s="51"/>
      <c r="ADN32" s="51"/>
      <c r="ADO32" s="51"/>
      <c r="ADP32" s="51"/>
      <c r="ADQ32" s="51"/>
      <c r="ADR32" s="51"/>
      <c r="ADS32" s="51"/>
      <c r="ADT32" s="51"/>
      <c r="ADU32" s="51"/>
      <c r="ADV32" s="51"/>
      <c r="ADW32" s="51"/>
      <c r="ADX32" s="51"/>
      <c r="ADY32" s="51"/>
      <c r="ADZ32" s="51"/>
      <c r="AEA32" s="51"/>
      <c r="AEB32" s="51"/>
      <c r="AEC32" s="51"/>
      <c r="AED32" s="51"/>
      <c r="AEE32" s="51"/>
      <c r="AEF32" s="51"/>
      <c r="AEG32" s="51"/>
      <c r="AEH32" s="51"/>
      <c r="AEI32" s="51"/>
      <c r="AEJ32" s="51"/>
      <c r="AEK32" s="51"/>
      <c r="AEL32" s="51"/>
      <c r="AEM32" s="51"/>
      <c r="AEN32" s="51"/>
      <c r="AEO32" s="51"/>
      <c r="AEP32" s="51"/>
      <c r="AEQ32" s="51"/>
      <c r="AER32" s="51"/>
      <c r="AES32" s="51"/>
      <c r="AET32" s="51"/>
      <c r="AEU32" s="51"/>
      <c r="AEV32" s="51"/>
      <c r="AEW32" s="51"/>
      <c r="AEX32" s="51"/>
      <c r="AEY32" s="51"/>
      <c r="AEZ32" s="51"/>
      <c r="AFA32" s="51"/>
      <c r="AFB32" s="51"/>
      <c r="AFC32" s="51"/>
      <c r="AFD32" s="51"/>
      <c r="AFE32" s="51"/>
      <c r="AFF32" s="51"/>
      <c r="AFG32" s="51"/>
      <c r="AFH32" s="51"/>
      <c r="AFI32" s="51"/>
      <c r="AFJ32" s="51"/>
      <c r="AFK32" s="51"/>
      <c r="AFL32" s="51"/>
      <c r="AFM32" s="51"/>
      <c r="AFN32" s="51"/>
      <c r="AFO32" s="51"/>
      <c r="AFP32" s="51"/>
      <c r="AFQ32" s="51"/>
      <c r="AFR32" s="51"/>
      <c r="AFS32" s="51"/>
      <c r="AFT32" s="51"/>
      <c r="AFU32" s="51"/>
      <c r="AFV32" s="51"/>
      <c r="AFW32" s="51"/>
      <c r="AFX32" s="51"/>
      <c r="AFY32" s="51"/>
      <c r="AFZ32" s="51"/>
      <c r="AGA32" s="51"/>
      <c r="AGB32" s="51"/>
      <c r="AGC32" s="51"/>
      <c r="AGD32" s="51"/>
      <c r="AGE32" s="51"/>
      <c r="AGF32" s="51"/>
      <c r="AGG32" s="51"/>
      <c r="AGH32" s="51"/>
      <c r="AGI32" s="51"/>
      <c r="AGJ32" s="51"/>
      <c r="AGK32" s="51"/>
      <c r="AGL32" s="51"/>
      <c r="AGM32" s="51"/>
      <c r="AGN32" s="51"/>
      <c r="AGO32" s="51"/>
      <c r="AGP32" s="51"/>
      <c r="AGQ32" s="51"/>
      <c r="AGR32" s="51"/>
      <c r="AGS32" s="51"/>
      <c r="AGT32" s="51"/>
      <c r="AGU32" s="51"/>
      <c r="AGV32" s="51"/>
      <c r="AGW32" s="51"/>
      <c r="AGX32" s="51"/>
      <c r="AGY32" s="51"/>
      <c r="AGZ32" s="51"/>
      <c r="AHA32" s="51"/>
      <c r="AHB32" s="51"/>
      <c r="AHC32" s="51"/>
      <c r="AHD32" s="51"/>
      <c r="AHE32" s="51"/>
      <c r="AHF32" s="51"/>
      <c r="AHG32" s="51"/>
      <c r="AHH32" s="51"/>
      <c r="AHI32" s="51"/>
      <c r="AHJ32" s="51"/>
      <c r="AHK32" s="51"/>
      <c r="AHL32" s="51"/>
      <c r="AHM32" s="51"/>
      <c r="AHN32" s="51"/>
      <c r="AHO32" s="51"/>
      <c r="AHP32" s="51"/>
      <c r="AHQ32" s="51"/>
      <c r="AHR32" s="51"/>
      <c r="AHS32" s="51"/>
      <c r="AHT32" s="51"/>
      <c r="AHU32" s="51"/>
      <c r="AHV32" s="51"/>
      <c r="AHW32" s="51"/>
      <c r="AHX32" s="51"/>
      <c r="AHY32" s="51"/>
      <c r="AHZ32" s="51"/>
      <c r="AIA32" s="51"/>
      <c r="AIB32" s="51"/>
      <c r="AIC32" s="51"/>
      <c r="AID32" s="51"/>
      <c r="AIE32" s="51"/>
      <c r="AIF32" s="51"/>
      <c r="AIG32" s="51"/>
      <c r="AIH32" s="51"/>
      <c r="AII32" s="51"/>
      <c r="AIJ32" s="51"/>
      <c r="AIK32" s="51"/>
      <c r="AIL32" s="51"/>
      <c r="AIM32" s="51"/>
      <c r="AIN32" s="51"/>
      <c r="AIO32" s="51"/>
      <c r="AIP32" s="51"/>
      <c r="AIQ32" s="51"/>
      <c r="AIR32" s="51"/>
      <c r="AIS32" s="51"/>
      <c r="AIT32" s="51"/>
      <c r="AIU32" s="51"/>
      <c r="AIV32" s="51"/>
      <c r="AIW32" s="51"/>
      <c r="AIX32" s="51"/>
      <c r="AIY32" s="51"/>
      <c r="AIZ32" s="51"/>
      <c r="AJA32" s="51"/>
      <c r="AJB32" s="51"/>
      <c r="AJC32" s="51"/>
      <c r="AJD32" s="51"/>
      <c r="AJE32" s="51"/>
      <c r="AJF32" s="51"/>
      <c r="AJG32" s="51"/>
      <c r="AJH32" s="51"/>
      <c r="AJI32" s="51"/>
      <c r="AJJ32" s="51"/>
      <c r="AJK32" s="51"/>
      <c r="AJL32" s="51"/>
      <c r="AJM32" s="51"/>
      <c r="AJN32" s="51"/>
      <c r="AJO32" s="51"/>
      <c r="AJP32" s="51"/>
      <c r="AJQ32" s="51"/>
      <c r="AJR32" s="51"/>
      <c r="AJS32" s="51"/>
      <c r="AJT32" s="51"/>
      <c r="AJU32" s="51"/>
      <c r="AJV32" s="51"/>
      <c r="AJW32" s="51"/>
      <c r="AJX32" s="51"/>
      <c r="AJY32" s="51"/>
      <c r="AJZ32" s="51"/>
      <c r="AKA32" s="51"/>
      <c r="AKB32" s="51"/>
      <c r="AKC32" s="51"/>
      <c r="AKD32" s="51"/>
      <c r="AKE32" s="51"/>
      <c r="AKF32" s="51"/>
      <c r="AKG32" s="51"/>
      <c r="AKH32" s="51"/>
      <c r="AKI32" s="51"/>
      <c r="AKJ32" s="51"/>
      <c r="AKK32" s="51"/>
      <c r="AKL32" s="51"/>
      <c r="AKM32" s="51"/>
      <c r="AKN32" s="51"/>
      <c r="AKO32" s="51"/>
      <c r="AKP32" s="51"/>
      <c r="AKQ32" s="51"/>
      <c r="AKR32" s="51"/>
      <c r="AKS32" s="51"/>
      <c r="AKT32" s="51"/>
      <c r="AKU32" s="51"/>
      <c r="AKV32" s="51"/>
      <c r="AKW32" s="51"/>
      <c r="AKX32" s="51"/>
      <c r="AKY32" s="51"/>
      <c r="AKZ32" s="51"/>
      <c r="ALA32" s="51"/>
      <c r="ALB32" s="51"/>
      <c r="ALC32" s="51"/>
      <c r="ALD32" s="51"/>
      <c r="ALE32" s="51"/>
      <c r="ALF32" s="51"/>
      <c r="ALG32" s="51"/>
      <c r="ALH32" s="51"/>
      <c r="ALI32" s="51"/>
      <c r="ALJ32" s="51"/>
      <c r="ALK32" s="51"/>
      <c r="ALL32" s="51"/>
      <c r="ALM32" s="51"/>
      <c r="ALN32" s="51"/>
      <c r="ALO32" s="51"/>
      <c r="ALP32" s="51"/>
      <c r="ALQ32" s="51"/>
      <c r="ALR32" s="51"/>
      <c r="ALS32" s="51"/>
      <c r="ALT32" s="51"/>
      <c r="ALU32" s="51"/>
      <c r="ALV32" s="51"/>
      <c r="ALW32" s="51"/>
      <c r="ALX32" s="51"/>
      <c r="ALY32" s="51"/>
      <c r="ALZ32" s="51"/>
      <c r="AMA32" s="51"/>
      <c r="AMB32" s="51"/>
      <c r="AMC32" s="51"/>
      <c r="AMD32" s="51"/>
      <c r="AME32" s="51"/>
      <c r="AMF32" s="51"/>
      <c r="AMG32" s="51"/>
      <c r="AMH32" s="51"/>
      <c r="AMI32" s="51"/>
      <c r="AMJ32" s="51"/>
      <c r="AMK32" s="51"/>
      <c r="AML32" s="51"/>
      <c r="AMM32" s="51"/>
      <c r="AMN32" s="51"/>
      <c r="AMO32" s="51"/>
      <c r="AMP32" s="51"/>
      <c r="AMQ32" s="51"/>
      <c r="AMR32" s="51"/>
      <c r="AMS32" s="51"/>
      <c r="AMT32" s="51"/>
      <c r="AMU32" s="51"/>
      <c r="AMV32" s="51"/>
      <c r="AMW32" s="51"/>
      <c r="AMX32" s="51"/>
      <c r="AMY32" s="51"/>
      <c r="AMZ32" s="51"/>
      <c r="ANA32" s="51"/>
      <c r="ANB32" s="51"/>
      <c r="ANC32" s="51"/>
      <c r="AND32" s="51"/>
      <c r="ANE32" s="51"/>
      <c r="ANF32" s="51"/>
      <c r="ANG32" s="51"/>
      <c r="ANH32" s="51"/>
      <c r="ANI32" s="51"/>
      <c r="ANJ32" s="51"/>
      <c r="ANK32" s="51"/>
      <c r="ANL32" s="51"/>
      <c r="ANM32" s="51"/>
      <c r="ANN32" s="51"/>
      <c r="ANO32" s="51"/>
      <c r="ANP32" s="51"/>
      <c r="ANQ32" s="51"/>
      <c r="ANR32" s="51"/>
      <c r="ANS32" s="51"/>
      <c r="ANT32" s="51"/>
      <c r="ANU32" s="51"/>
      <c r="ANV32" s="51"/>
      <c r="ANW32" s="51"/>
      <c r="ANX32" s="51"/>
      <c r="ANY32" s="51"/>
      <c r="ANZ32" s="51"/>
      <c r="AOA32" s="51"/>
      <c r="AOB32" s="51"/>
      <c r="AOC32" s="51"/>
      <c r="AOD32" s="51"/>
      <c r="AOE32" s="51"/>
      <c r="AOF32" s="51"/>
      <c r="AOG32" s="51"/>
      <c r="AOH32" s="51"/>
      <c r="AOI32" s="51"/>
      <c r="AOJ32" s="51"/>
      <c r="AOK32" s="51"/>
      <c r="AOL32" s="51"/>
      <c r="AOM32" s="51"/>
      <c r="AON32" s="51"/>
      <c r="AOO32" s="51"/>
      <c r="AOP32" s="51"/>
      <c r="AOQ32" s="51"/>
      <c r="AOR32" s="51"/>
      <c r="AOS32" s="51"/>
      <c r="AOT32" s="51"/>
      <c r="AOU32" s="51"/>
      <c r="AOV32" s="51"/>
      <c r="AOW32" s="51"/>
      <c r="AOX32" s="51"/>
      <c r="AOY32" s="51"/>
      <c r="AOZ32" s="51"/>
      <c r="APA32" s="51"/>
      <c r="APB32" s="51"/>
      <c r="APC32" s="51"/>
      <c r="APD32" s="51"/>
      <c r="APE32" s="51"/>
      <c r="APF32" s="51"/>
      <c r="APG32" s="51"/>
      <c r="APH32" s="51"/>
      <c r="API32" s="51"/>
      <c r="APJ32" s="51"/>
      <c r="APK32" s="51"/>
      <c r="APL32" s="51"/>
      <c r="APM32" s="51"/>
      <c r="APN32" s="51"/>
      <c r="APO32" s="51"/>
      <c r="APP32" s="51"/>
      <c r="APQ32" s="51"/>
      <c r="APR32" s="51"/>
      <c r="APS32" s="51"/>
      <c r="APT32" s="51"/>
      <c r="APU32" s="51"/>
      <c r="APV32" s="51"/>
      <c r="APW32" s="51"/>
      <c r="APX32" s="51"/>
      <c r="APY32" s="51"/>
      <c r="APZ32" s="51"/>
      <c r="AQA32" s="51"/>
      <c r="AQB32" s="51"/>
      <c r="AQC32" s="51"/>
      <c r="AQD32" s="51"/>
      <c r="AQE32" s="51"/>
      <c r="AQF32" s="51"/>
      <c r="AQG32" s="51"/>
      <c r="AQH32" s="51"/>
      <c r="AQI32" s="51"/>
      <c r="AQJ32" s="51"/>
      <c r="AQK32" s="51"/>
      <c r="AQL32" s="51"/>
      <c r="AQM32" s="51"/>
      <c r="AQN32" s="51"/>
      <c r="AQO32" s="51"/>
      <c r="AQP32" s="51"/>
      <c r="AQQ32" s="51"/>
      <c r="AQR32" s="51"/>
      <c r="AQS32" s="51"/>
      <c r="AQT32" s="51"/>
      <c r="AQU32" s="51"/>
      <c r="AQV32" s="51"/>
      <c r="AQW32" s="51"/>
      <c r="AQX32" s="51"/>
      <c r="AQY32" s="51"/>
      <c r="AQZ32" s="51"/>
      <c r="ARA32" s="51"/>
      <c r="ARB32" s="51"/>
      <c r="ARC32" s="51"/>
      <c r="ARD32" s="51"/>
      <c r="ARE32" s="51"/>
      <c r="ARF32" s="51"/>
      <c r="ARG32" s="51"/>
      <c r="ARH32" s="51"/>
      <c r="ARI32" s="51"/>
      <c r="ARJ32" s="51"/>
      <c r="ARK32" s="51"/>
      <c r="ARL32" s="51"/>
      <c r="ARM32" s="51"/>
      <c r="ARN32" s="51"/>
      <c r="ARO32" s="51"/>
      <c r="ARP32" s="51"/>
      <c r="ARQ32" s="51"/>
      <c r="ARR32" s="51"/>
      <c r="ARS32" s="51"/>
      <c r="ART32" s="51"/>
      <c r="ARU32" s="51"/>
      <c r="ARV32" s="51"/>
      <c r="ARW32" s="51"/>
      <c r="ARX32" s="51"/>
      <c r="ARY32" s="51"/>
      <c r="ARZ32" s="51"/>
      <c r="ASA32" s="51"/>
      <c r="ASB32" s="51"/>
      <c r="ASC32" s="51"/>
      <c r="ASD32" s="51"/>
      <c r="ASE32" s="51"/>
      <c r="ASF32" s="51"/>
      <c r="ASG32" s="51"/>
      <c r="ASH32" s="51"/>
      <c r="ASI32" s="51"/>
      <c r="ASJ32" s="51"/>
      <c r="ASK32" s="51"/>
      <c r="ASL32" s="51"/>
      <c r="ASM32" s="51"/>
      <c r="ASN32" s="51"/>
      <c r="ASO32" s="51"/>
      <c r="ASP32" s="51"/>
      <c r="ASQ32" s="51"/>
      <c r="ASR32" s="51"/>
      <c r="ASS32" s="51"/>
      <c r="AST32" s="51"/>
      <c r="ASU32" s="51"/>
      <c r="ASV32" s="51"/>
      <c r="ASW32" s="51"/>
      <c r="ASX32" s="51"/>
      <c r="ASY32" s="51"/>
      <c r="ASZ32" s="51"/>
      <c r="ATA32" s="51"/>
    </row>
    <row r="34" spans="1:8" x14ac:dyDescent="0.25">
      <c r="A34" s="20" t="s">
        <v>514</v>
      </c>
      <c r="B34" s="17"/>
      <c r="H34" s="93"/>
    </row>
    <row r="35" spans="1:8" x14ac:dyDescent="0.25">
      <c r="A35" s="45" t="s">
        <v>84</v>
      </c>
      <c r="B35" s="46"/>
    </row>
    <row r="36" spans="1:8" x14ac:dyDescent="0.25">
      <c r="A36" s="47" t="s">
        <v>85</v>
      </c>
      <c r="B36" s="48"/>
    </row>
  </sheetData>
  <sheetProtection sheet="1" objects="1" scenarios="1"/>
  <sortState ref="B5:AC15">
    <sortCondition ref="B5:B15"/>
  </sortState>
  <mergeCells count="4">
    <mergeCell ref="A1:G1"/>
    <mergeCell ref="H1:J1"/>
    <mergeCell ref="A2:G2"/>
    <mergeCell ref="H2:J2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zoomScale="70" zoomScaleNormal="70" zoomScalePageLayoutView="60" workbookViewId="0">
      <pane ySplit="4" topLeftCell="A14" activePane="bottomLeft" state="frozen"/>
      <selection pane="bottomLeft" activeCell="A22" sqref="A22"/>
    </sheetView>
  </sheetViews>
  <sheetFormatPr baseColWidth="10" defaultColWidth="8.85546875" defaultRowHeight="15" x14ac:dyDescent="0.25"/>
  <cols>
    <col min="1" max="1" width="19" customWidth="1"/>
    <col min="2" max="2" width="19.28515625" customWidth="1"/>
    <col min="3" max="3" width="21.85546875" customWidth="1"/>
    <col min="4" max="4" width="25.140625" customWidth="1"/>
    <col min="5" max="12" width="15.7109375" customWidth="1"/>
  </cols>
  <sheetData>
    <row r="1" spans="1:12" s="9" customFormat="1" x14ac:dyDescent="0.25">
      <c r="A1" s="708" t="s">
        <v>12</v>
      </c>
      <c r="B1" s="709"/>
      <c r="C1" s="709"/>
      <c r="D1" s="709"/>
      <c r="E1" s="709"/>
      <c r="F1" s="709"/>
      <c r="G1" s="709"/>
      <c r="H1" s="709"/>
      <c r="I1" s="709"/>
      <c r="J1" s="710" t="s">
        <v>82</v>
      </c>
      <c r="K1" s="710"/>
      <c r="L1" s="710"/>
    </row>
    <row r="2" spans="1:12" s="11" customFormat="1" x14ac:dyDescent="0.25">
      <c r="A2" s="711" t="s">
        <v>81</v>
      </c>
      <c r="B2" s="712"/>
      <c r="C2" s="712"/>
      <c r="D2" s="712"/>
      <c r="E2" s="712"/>
      <c r="F2" s="712"/>
      <c r="G2" s="712"/>
      <c r="H2" s="712"/>
      <c r="I2" s="712"/>
      <c r="J2" s="713" t="s">
        <v>138</v>
      </c>
      <c r="K2" s="713"/>
      <c r="L2" s="713"/>
    </row>
    <row r="3" spans="1:12" s="13" customFormat="1" ht="30" x14ac:dyDescent="0.25">
      <c r="A3" s="12" t="s">
        <v>17</v>
      </c>
      <c r="B3" s="13" t="s">
        <v>20</v>
      </c>
      <c r="C3" s="13" t="s">
        <v>19</v>
      </c>
      <c r="D3" s="13" t="s">
        <v>1</v>
      </c>
      <c r="E3" s="13" t="s">
        <v>2</v>
      </c>
      <c r="F3" s="13" t="s">
        <v>3</v>
      </c>
      <c r="G3" s="13" t="s">
        <v>6</v>
      </c>
      <c r="H3" s="13" t="s">
        <v>4</v>
      </c>
      <c r="I3" s="13" t="s">
        <v>5</v>
      </c>
      <c r="J3" s="25" t="s">
        <v>134</v>
      </c>
      <c r="K3" s="13" t="s">
        <v>510</v>
      </c>
      <c r="L3" s="13" t="s">
        <v>498</v>
      </c>
    </row>
    <row r="4" spans="1:12" s="13" customFormat="1" ht="30" x14ac:dyDescent="0.25">
      <c r="A4" s="15" t="s">
        <v>18</v>
      </c>
      <c r="B4" s="13" t="s">
        <v>0</v>
      </c>
      <c r="C4" s="13" t="s">
        <v>26</v>
      </c>
      <c r="D4" s="13" t="s">
        <v>26</v>
      </c>
      <c r="E4" s="13" t="s">
        <v>2</v>
      </c>
      <c r="F4" s="13" t="s">
        <v>293</v>
      </c>
      <c r="G4" s="13" t="s">
        <v>294</v>
      </c>
      <c r="H4" s="13" t="s">
        <v>295</v>
      </c>
      <c r="I4" s="13" t="s">
        <v>5</v>
      </c>
      <c r="J4" s="25"/>
      <c r="L4" s="25"/>
    </row>
    <row r="5" spans="1:12" s="77" customFormat="1" ht="25.5" customHeight="1" x14ac:dyDescent="0.25">
      <c r="B5" s="77" t="s">
        <v>289</v>
      </c>
      <c r="C5" s="77" t="s">
        <v>291</v>
      </c>
      <c r="D5" s="77" t="s">
        <v>292</v>
      </c>
      <c r="E5" s="533">
        <v>551.27</v>
      </c>
      <c r="F5" s="533">
        <v>556</v>
      </c>
      <c r="G5" s="533">
        <v>222.45</v>
      </c>
      <c r="H5" s="533">
        <v>90.19</v>
      </c>
      <c r="I5" s="533">
        <v>0</v>
      </c>
      <c r="J5" s="591">
        <f>H5/G5</f>
        <v>0.40543942458979548</v>
      </c>
      <c r="K5" s="78">
        <f>G5/F5</f>
        <v>0.40008992805755395</v>
      </c>
      <c r="L5" s="586">
        <f>G5/E5</f>
        <v>0.40352277468391168</v>
      </c>
    </row>
    <row r="6" spans="1:12" s="51" customFormat="1" ht="25.5" customHeight="1" x14ac:dyDescent="0.25">
      <c r="B6" s="51" t="s">
        <v>290</v>
      </c>
      <c r="C6" s="51" t="s">
        <v>291</v>
      </c>
      <c r="D6" s="51" t="s">
        <v>292</v>
      </c>
      <c r="E6" s="442">
        <v>21.98</v>
      </c>
      <c r="F6" s="442">
        <v>22</v>
      </c>
      <c r="G6" s="442">
        <v>14.29</v>
      </c>
      <c r="H6" s="442">
        <v>3.02</v>
      </c>
      <c r="I6" s="442">
        <v>0</v>
      </c>
      <c r="J6" s="592">
        <f>H6/G6</f>
        <v>0.21133659902029392</v>
      </c>
      <c r="K6" s="95">
        <f>G6/F6</f>
        <v>0.64954545454545454</v>
      </c>
      <c r="L6" s="587">
        <f>G6/E6</f>
        <v>0.65013648771610555</v>
      </c>
    </row>
    <row r="7" spans="1:12" ht="15.75" thickBot="1" x14ac:dyDescent="0.3">
      <c r="J7" s="137"/>
      <c r="L7" s="137"/>
    </row>
    <row r="8" spans="1:12" ht="45.75" thickTop="1" x14ac:dyDescent="0.25">
      <c r="A8" s="39"/>
      <c r="B8" s="40"/>
      <c r="C8" s="40"/>
      <c r="D8" s="40"/>
      <c r="E8" s="40" t="s">
        <v>2</v>
      </c>
      <c r="F8" s="40" t="s">
        <v>3</v>
      </c>
      <c r="G8" s="40" t="s">
        <v>6</v>
      </c>
      <c r="H8" s="40" t="s">
        <v>4</v>
      </c>
      <c r="I8" s="40" t="s">
        <v>5</v>
      </c>
      <c r="J8" s="596" t="s">
        <v>134</v>
      </c>
      <c r="K8" s="40" t="s">
        <v>510</v>
      </c>
      <c r="L8" s="595" t="s">
        <v>498</v>
      </c>
    </row>
    <row r="9" spans="1:12" x14ac:dyDescent="0.25">
      <c r="A9" s="43" t="s">
        <v>79</v>
      </c>
      <c r="B9" s="38"/>
      <c r="C9" s="2"/>
      <c r="D9" s="38"/>
      <c r="E9" s="28">
        <f>SUM(E5:E6)</f>
        <v>573.25</v>
      </c>
      <c r="F9" s="28">
        <f>SUM(F5:F6)</f>
        <v>578</v>
      </c>
      <c r="G9" s="28">
        <f>SUM(G5:G6)</f>
        <v>236.73999999999998</v>
      </c>
      <c r="H9" s="28">
        <f>SUM(H5:H6)</f>
        <v>93.21</v>
      </c>
      <c r="I9" s="38">
        <f>SUM(I5:I6)</f>
        <v>0</v>
      </c>
      <c r="J9" s="584">
        <f>H9/G9</f>
        <v>0.39372307172425447</v>
      </c>
      <c r="K9" s="37">
        <f>G9/F9</f>
        <v>0.40958477508650515</v>
      </c>
      <c r="L9" s="584">
        <f>G9/E9</f>
        <v>0.41297863061491491</v>
      </c>
    </row>
    <row r="10" spans="1:12" x14ac:dyDescent="0.25">
      <c r="A10" s="43" t="s">
        <v>78</v>
      </c>
      <c r="B10" s="38"/>
      <c r="C10" s="38"/>
      <c r="D10" s="38"/>
      <c r="E10" s="445" t="s">
        <v>26</v>
      </c>
      <c r="F10" s="445" t="s">
        <v>26</v>
      </c>
      <c r="G10" s="445" t="s">
        <v>26</v>
      </c>
      <c r="H10" s="445" t="s">
        <v>26</v>
      </c>
      <c r="I10" s="445"/>
      <c r="J10" s="584" t="e">
        <f>H10/G10</f>
        <v>#VALUE!</v>
      </c>
      <c r="K10" s="37" t="e">
        <f>G10/F10</f>
        <v>#VALUE!</v>
      </c>
      <c r="L10" s="584" t="e">
        <f>G10/E10</f>
        <v>#VALUE!</v>
      </c>
    </row>
    <row r="11" spans="1:12" s="77" customFormat="1" x14ac:dyDescent="0.25">
      <c r="A11" s="72" t="s">
        <v>166</v>
      </c>
      <c r="B11" s="73"/>
      <c r="C11" s="73"/>
      <c r="D11" s="73"/>
      <c r="E11" s="88">
        <f>E5</f>
        <v>551.27</v>
      </c>
      <c r="F11" s="88">
        <f>F5</f>
        <v>556</v>
      </c>
      <c r="G11" s="88">
        <f>G5</f>
        <v>222.45</v>
      </c>
      <c r="H11" s="88">
        <f>H5</f>
        <v>90.19</v>
      </c>
      <c r="I11" s="73">
        <f>I5</f>
        <v>0</v>
      </c>
      <c r="J11" s="467">
        <f>H11/G11</f>
        <v>0.40543942458979548</v>
      </c>
      <c r="K11" s="87">
        <f>G11/F11</f>
        <v>0.40008992805755395</v>
      </c>
      <c r="L11" s="467">
        <f>G11/E11</f>
        <v>0.40352277468391168</v>
      </c>
    </row>
    <row r="12" spans="1:12" s="77" customFormat="1" x14ac:dyDescent="0.25">
      <c r="A12" s="72" t="s">
        <v>141</v>
      </c>
      <c r="B12" s="73"/>
      <c r="C12" s="73"/>
      <c r="D12" s="73"/>
      <c r="E12" s="467">
        <f t="shared" ref="E12:I12" si="0">E11/E9</f>
        <v>0.96165721761883993</v>
      </c>
      <c r="F12" s="467">
        <f t="shared" si="0"/>
        <v>0.96193771626297575</v>
      </c>
      <c r="G12" s="467">
        <f t="shared" si="0"/>
        <v>0.93963842189744029</v>
      </c>
      <c r="H12" s="467">
        <f t="shared" si="0"/>
        <v>0.96760004291385049</v>
      </c>
      <c r="I12" s="86" t="e">
        <f t="shared" si="0"/>
        <v>#DIV/0!</v>
      </c>
      <c r="J12" s="467"/>
      <c r="K12" s="86"/>
      <c r="L12" s="467"/>
    </row>
    <row r="13" spans="1:12" s="30" customFormat="1" x14ac:dyDescent="0.25">
      <c r="A13" s="80" t="s">
        <v>139</v>
      </c>
      <c r="B13" s="81"/>
      <c r="C13" s="81"/>
      <c r="D13" s="81"/>
      <c r="E13" s="81">
        <f>0</f>
        <v>0</v>
      </c>
      <c r="F13" s="81">
        <f>0</f>
        <v>0</v>
      </c>
      <c r="G13" s="81">
        <f>0</f>
        <v>0</v>
      </c>
      <c r="H13" s="81">
        <f>0</f>
        <v>0</v>
      </c>
      <c r="I13" s="81">
        <f>0</f>
        <v>0</v>
      </c>
      <c r="J13" s="478" t="e">
        <f>H13/G13</f>
        <v>#DIV/0!</v>
      </c>
      <c r="K13" s="84" t="e">
        <f>G13/F13</f>
        <v>#DIV/0!</v>
      </c>
      <c r="L13" s="478" t="e">
        <f>G13/E13</f>
        <v>#DIV/0!</v>
      </c>
    </row>
    <row r="14" spans="1:12" s="30" customFormat="1" x14ac:dyDescent="0.25">
      <c r="A14" s="80" t="s">
        <v>87</v>
      </c>
      <c r="B14" s="81"/>
      <c r="C14" s="81"/>
      <c r="D14" s="81"/>
      <c r="E14" s="478">
        <f>E13/E9</f>
        <v>0</v>
      </c>
      <c r="F14" s="478">
        <f t="shared" ref="F14:I14" si="1">F13/F9</f>
        <v>0</v>
      </c>
      <c r="G14" s="478">
        <f t="shared" si="1"/>
        <v>0</v>
      </c>
      <c r="H14" s="478">
        <f t="shared" si="1"/>
        <v>0</v>
      </c>
      <c r="I14" s="83" t="e">
        <f t="shared" si="1"/>
        <v>#DIV/0!</v>
      </c>
      <c r="J14" s="478"/>
      <c r="K14" s="83"/>
      <c r="L14" s="478"/>
    </row>
    <row r="15" spans="1:12" s="69" customFormat="1" x14ac:dyDescent="0.25">
      <c r="A15" s="57" t="s">
        <v>133</v>
      </c>
      <c r="B15" s="58"/>
      <c r="C15" s="58"/>
      <c r="D15" s="58"/>
      <c r="E15" s="56">
        <f>E5+E6</f>
        <v>573.25</v>
      </c>
      <c r="F15" s="56">
        <f>F5+F6</f>
        <v>578</v>
      </c>
      <c r="G15" s="56">
        <f>G5+G6</f>
        <v>236.73999999999998</v>
      </c>
      <c r="H15" s="56">
        <f>H5+H6</f>
        <v>93.21</v>
      </c>
      <c r="I15" s="58">
        <f>I5+I6</f>
        <v>0</v>
      </c>
      <c r="J15" s="583">
        <f>H15/G15</f>
        <v>0.39372307172425447</v>
      </c>
      <c r="K15" s="55">
        <f>G15/F15</f>
        <v>0.40958477508650515</v>
      </c>
      <c r="L15" s="583">
        <f>G15/E15</f>
        <v>0.41297863061491491</v>
      </c>
    </row>
    <row r="16" spans="1:12" s="69" customFormat="1" ht="15.75" thickBot="1" x14ac:dyDescent="0.3">
      <c r="A16" s="59" t="s">
        <v>136</v>
      </c>
      <c r="B16" s="60"/>
      <c r="C16" s="60"/>
      <c r="D16" s="60"/>
      <c r="E16" s="466">
        <f>E15/E9</f>
        <v>1</v>
      </c>
      <c r="F16" s="466">
        <f t="shared" ref="F16:I16" si="2">F15/F9</f>
        <v>1</v>
      </c>
      <c r="G16" s="466">
        <f t="shared" si="2"/>
        <v>1</v>
      </c>
      <c r="H16" s="466">
        <f t="shared" si="2"/>
        <v>1</v>
      </c>
      <c r="I16" s="54" t="e">
        <f t="shared" si="2"/>
        <v>#DIV/0!</v>
      </c>
      <c r="J16" s="466"/>
      <c r="K16" s="60"/>
      <c r="L16" s="466"/>
    </row>
    <row r="17" spans="1:8" ht="15.75" thickTop="1" x14ac:dyDescent="0.25">
      <c r="E17" s="52"/>
      <c r="F17" s="52"/>
      <c r="G17" s="52"/>
      <c r="H17" s="52"/>
    </row>
    <row r="18" spans="1:8" s="134" customFormat="1" x14ac:dyDescent="0.25">
      <c r="E18" s="29"/>
      <c r="F18" s="29"/>
      <c r="G18" s="29"/>
      <c r="H18" s="29"/>
    </row>
    <row r="19" spans="1:8" s="134" customFormat="1" x14ac:dyDescent="0.25"/>
    <row r="21" spans="1:8" x14ac:dyDescent="0.25">
      <c r="A21" s="20" t="s">
        <v>514</v>
      </c>
      <c r="B21" s="17"/>
    </row>
    <row r="22" spans="1:8" x14ac:dyDescent="0.25">
      <c r="A22" s="45" t="s">
        <v>84</v>
      </c>
      <c r="B22" s="46"/>
    </row>
    <row r="23" spans="1:8" x14ac:dyDescent="0.25">
      <c r="A23" s="47" t="s">
        <v>85</v>
      </c>
      <c r="B23" s="48"/>
    </row>
  </sheetData>
  <sheetProtection sheet="1" objects="1" scenarios="1"/>
  <mergeCells count="4">
    <mergeCell ref="A1:I1"/>
    <mergeCell ref="J1:L1"/>
    <mergeCell ref="A2:I2"/>
    <mergeCell ref="J2:L2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0"/>
  <sheetViews>
    <sheetView zoomScale="80" zoomScaleNormal="80" zoomScalePageLayoutView="80" workbookViewId="0">
      <pane ySplit="4" topLeftCell="A47" activePane="bottomLeft" state="frozen"/>
      <selection pane="bottomLeft" activeCell="A57" sqref="A57"/>
    </sheetView>
  </sheetViews>
  <sheetFormatPr baseColWidth="10" defaultColWidth="8.85546875" defaultRowHeight="15" x14ac:dyDescent="0.25"/>
  <cols>
    <col min="1" max="1" width="8.85546875" style="16"/>
    <col min="2" max="2" width="15.7109375" style="17" customWidth="1"/>
    <col min="3" max="3" width="15.7109375" style="18" customWidth="1"/>
    <col min="4" max="9" width="15.7109375" style="17" customWidth="1"/>
    <col min="10" max="10" width="22.7109375" style="17" customWidth="1"/>
    <col min="11" max="11" width="15.7109375" style="26" customWidth="1"/>
    <col min="12" max="12" width="15.7109375" style="17" customWidth="1"/>
    <col min="13" max="13" width="15.7109375" style="26" customWidth="1"/>
    <col min="14" max="16384" width="8.85546875" style="17"/>
  </cols>
  <sheetData>
    <row r="1" spans="1:13" s="9" customFormat="1" x14ac:dyDescent="0.25">
      <c r="A1" s="708" t="s">
        <v>12</v>
      </c>
      <c r="B1" s="709"/>
      <c r="C1" s="709"/>
      <c r="D1" s="709"/>
      <c r="E1" s="709"/>
      <c r="F1" s="709"/>
      <c r="G1" s="709"/>
      <c r="H1" s="709"/>
      <c r="I1" s="709"/>
      <c r="J1" s="725" t="s">
        <v>13</v>
      </c>
      <c r="K1" s="710" t="s">
        <v>82</v>
      </c>
      <c r="L1" s="710"/>
      <c r="M1" s="710"/>
    </row>
    <row r="2" spans="1:13" s="11" customFormat="1" x14ac:dyDescent="0.25">
      <c r="A2" s="711" t="s">
        <v>81</v>
      </c>
      <c r="B2" s="712"/>
      <c r="C2" s="712"/>
      <c r="D2" s="712"/>
      <c r="E2" s="712"/>
      <c r="F2" s="712"/>
      <c r="G2" s="712"/>
      <c r="H2" s="712"/>
      <c r="I2" s="712"/>
      <c r="J2" s="726"/>
      <c r="K2" s="713" t="s">
        <v>138</v>
      </c>
      <c r="L2" s="713"/>
      <c r="M2" s="713"/>
    </row>
    <row r="3" spans="1:13" s="13" customFormat="1" ht="30" x14ac:dyDescent="0.25">
      <c r="A3" s="12" t="s">
        <v>17</v>
      </c>
      <c r="B3" s="13" t="s">
        <v>20</v>
      </c>
      <c r="C3" s="13" t="s">
        <v>19</v>
      </c>
      <c r="D3" s="13" t="s">
        <v>1</v>
      </c>
      <c r="E3" s="13" t="s">
        <v>2</v>
      </c>
      <c r="F3" s="13" t="s">
        <v>3</v>
      </c>
      <c r="G3" s="13" t="s">
        <v>6</v>
      </c>
      <c r="H3" s="13" t="s">
        <v>4</v>
      </c>
      <c r="I3" s="13" t="s">
        <v>5</v>
      </c>
      <c r="J3" s="13" t="s">
        <v>14</v>
      </c>
      <c r="K3" s="25" t="s">
        <v>134</v>
      </c>
      <c r="L3" s="13" t="s">
        <v>510</v>
      </c>
      <c r="M3" s="13" t="s">
        <v>498</v>
      </c>
    </row>
    <row r="4" spans="1:13" s="13" customFormat="1" ht="60" x14ac:dyDescent="0.25">
      <c r="A4" s="15" t="s">
        <v>18</v>
      </c>
      <c r="B4" s="13" t="s">
        <v>0</v>
      </c>
      <c r="C4" s="13" t="s">
        <v>21</v>
      </c>
      <c r="D4" s="13" t="s">
        <v>22</v>
      </c>
      <c r="E4" s="13" t="s">
        <v>80</v>
      </c>
      <c r="F4" s="13" t="s">
        <v>23</v>
      </c>
      <c r="G4" s="13" t="s">
        <v>24</v>
      </c>
      <c r="H4" s="13" t="s">
        <v>25</v>
      </c>
      <c r="I4" s="13" t="s">
        <v>26</v>
      </c>
      <c r="J4" s="13" t="s">
        <v>14</v>
      </c>
      <c r="K4" s="25"/>
      <c r="M4" s="25"/>
    </row>
    <row r="5" spans="1:13" ht="30" x14ac:dyDescent="0.25">
      <c r="A5" s="204"/>
      <c r="B5" s="204" t="s">
        <v>61</v>
      </c>
      <c r="C5" s="18" t="s">
        <v>74</v>
      </c>
      <c r="D5" s="18" t="s">
        <v>10</v>
      </c>
      <c r="E5" s="204">
        <v>490</v>
      </c>
      <c r="F5" s="204">
        <v>1021</v>
      </c>
      <c r="G5" s="204">
        <v>328</v>
      </c>
      <c r="H5" s="204">
        <v>92</v>
      </c>
      <c r="I5" s="204"/>
      <c r="J5" s="204">
        <v>33507</v>
      </c>
      <c r="K5" s="616">
        <f t="shared" ref="K5:K41" si="0">H5/G5</f>
        <v>0.28048780487804881</v>
      </c>
      <c r="L5" s="64">
        <f t="shared" ref="L5:L41" si="1">G5/F5</f>
        <v>0.32125367286973555</v>
      </c>
      <c r="M5" s="528">
        <f t="shared" ref="M5:M41" si="2">G5/E5</f>
        <v>0.66938775510204085</v>
      </c>
    </row>
    <row r="6" spans="1:13" s="451" customFormat="1" ht="30" x14ac:dyDescent="0.25">
      <c r="B6" s="451" t="s">
        <v>42</v>
      </c>
      <c r="C6" s="541" t="s">
        <v>69</v>
      </c>
      <c r="D6" s="541" t="s">
        <v>10</v>
      </c>
      <c r="E6" s="451">
        <v>93</v>
      </c>
      <c r="F6" s="451">
        <v>169</v>
      </c>
      <c r="G6" s="451">
        <v>51</v>
      </c>
      <c r="H6" s="451">
        <v>9</v>
      </c>
      <c r="J6" s="451">
        <v>321</v>
      </c>
      <c r="K6" s="638">
        <f t="shared" si="0"/>
        <v>0.17647058823529413</v>
      </c>
      <c r="L6" s="542">
        <f t="shared" si="1"/>
        <v>0.30177514792899407</v>
      </c>
      <c r="M6" s="632">
        <f t="shared" si="2"/>
        <v>0.54838709677419351</v>
      </c>
    </row>
    <row r="7" spans="1:13" s="451" customFormat="1" ht="45" x14ac:dyDescent="0.25">
      <c r="B7" s="451" t="s">
        <v>27</v>
      </c>
      <c r="C7" s="541" t="s">
        <v>28</v>
      </c>
      <c r="D7" s="541" t="s">
        <v>11</v>
      </c>
      <c r="E7" s="451">
        <v>3123</v>
      </c>
      <c r="F7" s="451">
        <v>9645</v>
      </c>
      <c r="G7" s="451">
        <v>1142</v>
      </c>
      <c r="H7" s="451">
        <v>341</v>
      </c>
      <c r="J7" s="451">
        <v>130916</v>
      </c>
      <c r="K7" s="638">
        <f t="shared" si="0"/>
        <v>0.29859894921190894</v>
      </c>
      <c r="L7" s="542">
        <f t="shared" si="1"/>
        <v>0.11840331778123379</v>
      </c>
      <c r="M7" s="632">
        <f t="shared" si="2"/>
        <v>0.36567403138008325</v>
      </c>
    </row>
    <row r="8" spans="1:13" ht="30" x14ac:dyDescent="0.25">
      <c r="A8" s="204"/>
      <c r="B8" s="204" t="s">
        <v>48</v>
      </c>
      <c r="C8" s="18" t="s">
        <v>66</v>
      </c>
      <c r="D8" s="18" t="s">
        <v>76</v>
      </c>
      <c r="E8" s="204">
        <v>48</v>
      </c>
      <c r="F8" s="204">
        <v>56</v>
      </c>
      <c r="G8" s="204">
        <v>32</v>
      </c>
      <c r="H8" s="204">
        <v>12</v>
      </c>
      <c r="I8" s="204"/>
      <c r="J8" s="204">
        <v>1496</v>
      </c>
      <c r="K8" s="616">
        <f t="shared" si="0"/>
        <v>0.375</v>
      </c>
      <c r="L8" s="64">
        <f t="shared" si="1"/>
        <v>0.5714285714285714</v>
      </c>
      <c r="M8" s="528">
        <f t="shared" si="2"/>
        <v>0.66666666666666663</v>
      </c>
    </row>
    <row r="9" spans="1:13" ht="30" x14ac:dyDescent="0.25">
      <c r="A9" s="204"/>
      <c r="B9" s="204" t="s">
        <v>43</v>
      </c>
      <c r="C9" s="18" t="s">
        <v>66</v>
      </c>
      <c r="D9" s="18" t="s">
        <v>76</v>
      </c>
      <c r="E9" s="204">
        <v>10</v>
      </c>
      <c r="F9" s="204">
        <v>76</v>
      </c>
      <c r="G9" s="204">
        <v>-2</v>
      </c>
      <c r="H9" s="204">
        <v>0</v>
      </c>
      <c r="I9" s="204"/>
      <c r="J9" s="204">
        <v>267</v>
      </c>
      <c r="K9" s="616">
        <f t="shared" si="0"/>
        <v>0</v>
      </c>
      <c r="L9" s="64">
        <f t="shared" si="1"/>
        <v>-2.6315789473684209E-2</v>
      </c>
      <c r="M9" s="528">
        <f t="shared" si="2"/>
        <v>-0.2</v>
      </c>
    </row>
    <row r="10" spans="1:13" ht="30" x14ac:dyDescent="0.25">
      <c r="A10" s="204"/>
      <c r="B10" s="204" t="s">
        <v>50</v>
      </c>
      <c r="C10" s="18" t="s">
        <v>66</v>
      </c>
      <c r="D10" s="18" t="s">
        <v>76</v>
      </c>
      <c r="E10" s="204">
        <v>39</v>
      </c>
      <c r="F10" s="204">
        <v>59</v>
      </c>
      <c r="G10" s="204">
        <v>16</v>
      </c>
      <c r="H10" s="204">
        <v>10</v>
      </c>
      <c r="I10" s="204"/>
      <c r="J10" s="204">
        <v>1551</v>
      </c>
      <c r="K10" s="616">
        <f t="shared" si="0"/>
        <v>0.625</v>
      </c>
      <c r="L10" s="64">
        <f t="shared" si="1"/>
        <v>0.2711864406779661</v>
      </c>
      <c r="M10" s="528">
        <f t="shared" si="2"/>
        <v>0.41025641025641024</v>
      </c>
    </row>
    <row r="11" spans="1:13" ht="30" x14ac:dyDescent="0.25">
      <c r="A11" s="204"/>
      <c r="B11" s="204" t="s">
        <v>38</v>
      </c>
      <c r="C11" s="18" t="s">
        <v>66</v>
      </c>
      <c r="D11" s="18" t="s">
        <v>76</v>
      </c>
      <c r="E11" s="204">
        <v>75</v>
      </c>
      <c r="F11" s="204">
        <v>211</v>
      </c>
      <c r="G11" s="204">
        <v>41</v>
      </c>
      <c r="H11" s="204">
        <v>8</v>
      </c>
      <c r="I11" s="204"/>
      <c r="J11" s="204">
        <v>2519</v>
      </c>
      <c r="K11" s="616">
        <f t="shared" si="0"/>
        <v>0.1951219512195122</v>
      </c>
      <c r="L11" s="64">
        <f t="shared" si="1"/>
        <v>0.19431279620853081</v>
      </c>
      <c r="M11" s="528">
        <f t="shared" si="2"/>
        <v>0.54666666666666663</v>
      </c>
    </row>
    <row r="12" spans="1:13" ht="45" x14ac:dyDescent="0.25">
      <c r="A12" s="204"/>
      <c r="B12" s="204" t="s">
        <v>36</v>
      </c>
      <c r="C12" s="18" t="s">
        <v>66</v>
      </c>
      <c r="D12" s="18" t="s">
        <v>11</v>
      </c>
      <c r="E12" s="204">
        <v>256</v>
      </c>
      <c r="F12" s="204">
        <v>625</v>
      </c>
      <c r="G12" s="204">
        <v>67</v>
      </c>
      <c r="H12" s="204">
        <v>23</v>
      </c>
      <c r="I12" s="204">
        <v>3</v>
      </c>
      <c r="J12" s="204">
        <v>7489</v>
      </c>
      <c r="K12" s="616">
        <f t="shared" si="0"/>
        <v>0.34328358208955223</v>
      </c>
      <c r="L12" s="64">
        <f t="shared" si="1"/>
        <v>0.1072</v>
      </c>
      <c r="M12" s="528">
        <f t="shared" si="2"/>
        <v>0.26171875</v>
      </c>
    </row>
    <row r="13" spans="1:13" x14ac:dyDescent="0.25">
      <c r="A13" s="204"/>
      <c r="B13" s="204" t="s">
        <v>31</v>
      </c>
      <c r="C13" s="18" t="s">
        <v>65</v>
      </c>
      <c r="D13" s="18" t="s">
        <v>10</v>
      </c>
      <c r="E13" s="204">
        <v>2037</v>
      </c>
      <c r="F13" s="204">
        <v>4052</v>
      </c>
      <c r="G13" s="204">
        <v>1081</v>
      </c>
      <c r="H13" s="204">
        <v>363</v>
      </c>
      <c r="I13" s="204"/>
      <c r="J13" s="204">
        <v>126171</v>
      </c>
      <c r="K13" s="616">
        <f t="shared" si="0"/>
        <v>0.33580018501387604</v>
      </c>
      <c r="L13" s="64">
        <f t="shared" si="1"/>
        <v>0.26678183613030604</v>
      </c>
      <c r="M13" s="528">
        <f t="shared" si="2"/>
        <v>0.53068237604320079</v>
      </c>
    </row>
    <row r="14" spans="1:13" s="451" customFormat="1" ht="30" x14ac:dyDescent="0.25">
      <c r="B14" s="451" t="s">
        <v>53</v>
      </c>
      <c r="C14" s="541" t="s">
        <v>66</v>
      </c>
      <c r="D14" s="541" t="s">
        <v>76</v>
      </c>
      <c r="E14" s="451">
        <v>85</v>
      </c>
      <c r="F14" s="451">
        <v>103</v>
      </c>
      <c r="G14" s="451">
        <v>49</v>
      </c>
      <c r="H14" s="451">
        <v>1</v>
      </c>
      <c r="J14" s="451">
        <v>5052</v>
      </c>
      <c r="K14" s="638">
        <f t="shared" si="0"/>
        <v>2.0408163265306121E-2</v>
      </c>
      <c r="L14" s="542">
        <f t="shared" si="1"/>
        <v>0.47572815533980584</v>
      </c>
      <c r="M14" s="632">
        <f t="shared" si="2"/>
        <v>0.57647058823529407</v>
      </c>
    </row>
    <row r="15" spans="1:13" s="97" customFormat="1" ht="30" x14ac:dyDescent="0.25">
      <c r="B15" s="97" t="s">
        <v>39</v>
      </c>
      <c r="C15" s="543" t="s">
        <v>66</v>
      </c>
      <c r="D15" s="543" t="s">
        <v>76</v>
      </c>
      <c r="E15" s="97">
        <v>46</v>
      </c>
      <c r="F15" s="97">
        <v>162</v>
      </c>
      <c r="G15" s="97">
        <v>13</v>
      </c>
      <c r="H15" s="97">
        <v>5</v>
      </c>
      <c r="J15" s="97">
        <v>1129</v>
      </c>
      <c r="K15" s="639">
        <f t="shared" si="0"/>
        <v>0.38461538461538464</v>
      </c>
      <c r="L15" s="545">
        <f t="shared" si="1"/>
        <v>8.0246913580246909E-2</v>
      </c>
      <c r="M15" s="633">
        <f t="shared" si="2"/>
        <v>0.28260869565217389</v>
      </c>
    </row>
    <row r="16" spans="1:13" ht="30" x14ac:dyDescent="0.25">
      <c r="A16" s="204"/>
      <c r="B16" s="204" t="s">
        <v>59</v>
      </c>
      <c r="C16" s="18" t="s">
        <v>66</v>
      </c>
      <c r="D16" s="18" t="s">
        <v>76</v>
      </c>
      <c r="E16" s="204">
        <v>0</v>
      </c>
      <c r="F16" s="204">
        <v>0</v>
      </c>
      <c r="G16" s="204">
        <v>0</v>
      </c>
      <c r="H16" s="204">
        <v>0</v>
      </c>
      <c r="I16" s="204"/>
      <c r="J16" s="204">
        <v>2</v>
      </c>
      <c r="K16" s="616" t="e">
        <f t="shared" si="0"/>
        <v>#DIV/0!</v>
      </c>
      <c r="L16" s="64" t="e">
        <f t="shared" si="1"/>
        <v>#DIV/0!</v>
      </c>
      <c r="M16" s="528" t="e">
        <f t="shared" si="2"/>
        <v>#DIV/0!</v>
      </c>
    </row>
    <row r="17" spans="1:13" ht="45" x14ac:dyDescent="0.25">
      <c r="A17" s="204"/>
      <c r="B17" s="204" t="s">
        <v>57</v>
      </c>
      <c r="C17" s="18" t="s">
        <v>73</v>
      </c>
      <c r="D17" s="18" t="s">
        <v>76</v>
      </c>
      <c r="E17" s="204">
        <v>1</v>
      </c>
      <c r="F17" s="204">
        <v>5</v>
      </c>
      <c r="G17" s="204">
        <v>0</v>
      </c>
      <c r="H17" s="204">
        <v>0</v>
      </c>
      <c r="I17" s="204"/>
      <c r="J17" s="204">
        <v>7</v>
      </c>
      <c r="K17" s="616" t="e">
        <f t="shared" si="0"/>
        <v>#DIV/0!</v>
      </c>
      <c r="L17" s="64">
        <f t="shared" si="1"/>
        <v>0</v>
      </c>
      <c r="M17" s="528">
        <f t="shared" si="2"/>
        <v>0</v>
      </c>
    </row>
    <row r="18" spans="1:13" s="451" customFormat="1" ht="30" x14ac:dyDescent="0.25">
      <c r="B18" s="451" t="s">
        <v>44</v>
      </c>
      <c r="C18" s="541" t="s">
        <v>66</v>
      </c>
      <c r="D18" s="541" t="s">
        <v>76</v>
      </c>
      <c r="E18" s="451">
        <v>64</v>
      </c>
      <c r="F18" s="451">
        <v>39</v>
      </c>
      <c r="G18" s="451">
        <v>36</v>
      </c>
      <c r="H18" s="451">
        <v>5</v>
      </c>
      <c r="J18" s="451">
        <v>1662</v>
      </c>
      <c r="K18" s="638">
        <f t="shared" si="0"/>
        <v>0.1388888888888889</v>
      </c>
      <c r="L18" s="542">
        <f t="shared" si="1"/>
        <v>0.92307692307692313</v>
      </c>
      <c r="M18" s="632">
        <f t="shared" si="2"/>
        <v>0.5625</v>
      </c>
    </row>
    <row r="19" spans="1:13" ht="45" x14ac:dyDescent="0.25">
      <c r="A19" s="204"/>
      <c r="B19" s="204" t="s">
        <v>34</v>
      </c>
      <c r="C19" s="18" t="s">
        <v>66</v>
      </c>
      <c r="D19" s="18" t="s">
        <v>11</v>
      </c>
      <c r="E19" s="204">
        <v>202</v>
      </c>
      <c r="F19" s="204">
        <v>824</v>
      </c>
      <c r="G19" s="204">
        <v>-87</v>
      </c>
      <c r="H19" s="204">
        <v>-15</v>
      </c>
      <c r="I19" s="204"/>
      <c r="J19" s="204">
        <v>15826</v>
      </c>
      <c r="K19" s="616">
        <f t="shared" si="0"/>
        <v>0.17241379310344829</v>
      </c>
      <c r="L19" s="64">
        <f t="shared" si="1"/>
        <v>-0.10558252427184465</v>
      </c>
      <c r="M19" s="528">
        <f t="shared" si="2"/>
        <v>-0.43069306930693069</v>
      </c>
    </row>
    <row r="20" spans="1:13" ht="30" x14ac:dyDescent="0.25">
      <c r="A20" s="204"/>
      <c r="B20" s="204" t="s">
        <v>51</v>
      </c>
      <c r="C20" s="18" t="s">
        <v>66</v>
      </c>
      <c r="D20" s="18" t="s">
        <v>76</v>
      </c>
      <c r="E20" s="204">
        <v>31</v>
      </c>
      <c r="F20" s="204">
        <v>30</v>
      </c>
      <c r="G20" s="204">
        <v>20</v>
      </c>
      <c r="H20" s="204">
        <v>9</v>
      </c>
      <c r="I20" s="204"/>
      <c r="J20" s="204">
        <v>6772</v>
      </c>
      <c r="K20" s="616">
        <f t="shared" si="0"/>
        <v>0.45</v>
      </c>
      <c r="L20" s="64">
        <f t="shared" si="1"/>
        <v>0.66666666666666663</v>
      </c>
      <c r="M20" s="528">
        <f t="shared" si="2"/>
        <v>0.64516129032258063</v>
      </c>
    </row>
    <row r="21" spans="1:13" s="451" customFormat="1" ht="45" x14ac:dyDescent="0.25">
      <c r="B21" s="451" t="s">
        <v>483</v>
      </c>
      <c r="C21" s="541" t="s">
        <v>29</v>
      </c>
      <c r="D21" s="541" t="s">
        <v>11</v>
      </c>
      <c r="E21" s="451">
        <v>298</v>
      </c>
      <c r="F21" s="451">
        <v>774</v>
      </c>
      <c r="G21" s="451">
        <v>166</v>
      </c>
      <c r="H21" s="451">
        <v>35</v>
      </c>
      <c r="J21" s="451">
        <v>9331</v>
      </c>
      <c r="K21" s="638">
        <f t="shared" si="0"/>
        <v>0.21084337349397592</v>
      </c>
      <c r="L21" s="542">
        <f t="shared" si="1"/>
        <v>0.2144702842377261</v>
      </c>
      <c r="M21" s="632">
        <f t="shared" si="2"/>
        <v>0.55704697986577179</v>
      </c>
    </row>
    <row r="22" spans="1:13" ht="30" x14ac:dyDescent="0.25">
      <c r="A22" s="204"/>
      <c r="B22" s="204" t="s">
        <v>58</v>
      </c>
      <c r="C22" s="18" t="s">
        <v>66</v>
      </c>
      <c r="D22" s="18" t="s">
        <v>76</v>
      </c>
      <c r="E22" s="204">
        <v>0</v>
      </c>
      <c r="F22" s="204">
        <v>4</v>
      </c>
      <c r="G22" s="204">
        <v>0</v>
      </c>
      <c r="H22" s="204">
        <v>0</v>
      </c>
      <c r="I22" s="204"/>
      <c r="J22" s="204">
        <v>4</v>
      </c>
      <c r="K22" s="616" t="e">
        <f t="shared" si="0"/>
        <v>#DIV/0!</v>
      </c>
      <c r="L22" s="64">
        <f t="shared" si="1"/>
        <v>0</v>
      </c>
      <c r="M22" s="528" t="e">
        <f t="shared" si="2"/>
        <v>#DIV/0!</v>
      </c>
    </row>
    <row r="23" spans="1:13" s="451" customFormat="1" ht="30" x14ac:dyDescent="0.25">
      <c r="B23" s="451" t="s">
        <v>62</v>
      </c>
      <c r="C23" s="541" t="s">
        <v>75</v>
      </c>
      <c r="D23" s="541" t="s">
        <v>77</v>
      </c>
      <c r="E23" s="451">
        <v>380</v>
      </c>
      <c r="F23" s="451">
        <v>0</v>
      </c>
      <c r="G23" s="451">
        <v>380</v>
      </c>
      <c r="H23" s="451">
        <v>0</v>
      </c>
      <c r="J23" s="451">
        <v>1186</v>
      </c>
      <c r="K23" s="638">
        <f t="shared" si="0"/>
        <v>0</v>
      </c>
      <c r="L23" s="542" t="e">
        <f t="shared" si="1"/>
        <v>#DIV/0!</v>
      </c>
      <c r="M23" s="632">
        <f t="shared" si="2"/>
        <v>1</v>
      </c>
    </row>
    <row r="24" spans="1:13" ht="60" x14ac:dyDescent="0.25">
      <c r="A24" s="204"/>
      <c r="B24" s="204" t="s">
        <v>49</v>
      </c>
      <c r="C24" s="18" t="s">
        <v>72</v>
      </c>
      <c r="D24" s="18" t="s">
        <v>76</v>
      </c>
      <c r="E24" s="204">
        <v>0</v>
      </c>
      <c r="F24" s="204">
        <v>8</v>
      </c>
      <c r="G24" s="204">
        <v>0</v>
      </c>
      <c r="H24" s="204">
        <v>0</v>
      </c>
      <c r="I24" s="204"/>
      <c r="J24" s="204">
        <v>1</v>
      </c>
      <c r="K24" s="616" t="e">
        <f t="shared" si="0"/>
        <v>#DIV/0!</v>
      </c>
      <c r="L24" s="64">
        <f t="shared" si="1"/>
        <v>0</v>
      </c>
      <c r="M24" s="528" t="e">
        <f t="shared" si="2"/>
        <v>#DIV/0!</v>
      </c>
    </row>
    <row r="25" spans="1:13" s="32" customFormat="1" ht="45" x14ac:dyDescent="0.25">
      <c r="B25" s="32" t="s">
        <v>8</v>
      </c>
      <c r="C25" s="546" t="s">
        <v>9</v>
      </c>
      <c r="D25" s="546" t="s">
        <v>11</v>
      </c>
      <c r="E25" s="32">
        <v>5410</v>
      </c>
      <c r="F25" s="32">
        <v>14586</v>
      </c>
      <c r="G25" s="32">
        <v>1059</v>
      </c>
      <c r="H25" s="32">
        <v>413</v>
      </c>
      <c r="J25" s="32">
        <v>304842</v>
      </c>
      <c r="K25" s="640">
        <f t="shared" si="0"/>
        <v>0.38999055712936731</v>
      </c>
      <c r="L25" s="547">
        <f t="shared" si="1"/>
        <v>7.2603866721513782E-2</v>
      </c>
      <c r="M25" s="634">
        <f t="shared" si="2"/>
        <v>0.19574861367837337</v>
      </c>
    </row>
    <row r="26" spans="1:13" s="97" customFormat="1" ht="30" x14ac:dyDescent="0.25">
      <c r="B26" s="97" t="s">
        <v>54</v>
      </c>
      <c r="C26" s="543" t="s">
        <v>66</v>
      </c>
      <c r="D26" s="543" t="s">
        <v>76</v>
      </c>
      <c r="E26" s="97">
        <v>22</v>
      </c>
      <c r="F26" s="97">
        <v>249</v>
      </c>
      <c r="G26" s="97">
        <v>5</v>
      </c>
      <c r="H26" s="97">
        <v>3</v>
      </c>
      <c r="J26" s="97">
        <v>436</v>
      </c>
      <c r="K26" s="639">
        <f t="shared" si="0"/>
        <v>0.6</v>
      </c>
      <c r="L26" s="545">
        <f t="shared" si="1"/>
        <v>2.0080321285140562E-2</v>
      </c>
      <c r="M26" s="633">
        <f t="shared" si="2"/>
        <v>0.22727272727272727</v>
      </c>
    </row>
    <row r="27" spans="1:13" ht="45" x14ac:dyDescent="0.25">
      <c r="A27" s="204"/>
      <c r="B27" s="204" t="s">
        <v>30</v>
      </c>
      <c r="C27" s="18" t="s">
        <v>63</v>
      </c>
      <c r="D27" s="18" t="s">
        <v>11</v>
      </c>
      <c r="E27" s="204">
        <v>903</v>
      </c>
      <c r="F27" s="204">
        <v>8713</v>
      </c>
      <c r="G27" s="204">
        <v>317</v>
      </c>
      <c r="H27" s="204">
        <v>60</v>
      </c>
      <c r="I27" s="204"/>
      <c r="J27" s="204">
        <v>25666</v>
      </c>
      <c r="K27" s="616">
        <f t="shared" si="0"/>
        <v>0.1892744479495268</v>
      </c>
      <c r="L27" s="64">
        <f t="shared" si="1"/>
        <v>3.6382417077929531E-2</v>
      </c>
      <c r="M27" s="528">
        <f t="shared" si="2"/>
        <v>0.35105204872646734</v>
      </c>
    </row>
    <row r="28" spans="1:13" ht="30" x14ac:dyDescent="0.25">
      <c r="A28" s="204"/>
      <c r="B28" s="204" t="s">
        <v>45</v>
      </c>
      <c r="C28" s="18" t="s">
        <v>66</v>
      </c>
      <c r="D28" s="18" t="s">
        <v>76</v>
      </c>
      <c r="E28" s="204">
        <v>3</v>
      </c>
      <c r="F28" s="204">
        <v>2</v>
      </c>
      <c r="G28" s="204">
        <v>3</v>
      </c>
      <c r="H28" s="204">
        <v>1</v>
      </c>
      <c r="I28" s="204"/>
      <c r="J28" s="204">
        <v>616</v>
      </c>
      <c r="K28" s="616">
        <f t="shared" si="0"/>
        <v>0.33333333333333331</v>
      </c>
      <c r="L28" s="64">
        <f t="shared" si="1"/>
        <v>1.5</v>
      </c>
      <c r="M28" s="528">
        <f t="shared" si="2"/>
        <v>1</v>
      </c>
    </row>
    <row r="29" spans="1:13" ht="45" x14ac:dyDescent="0.25">
      <c r="A29" s="204"/>
      <c r="B29" s="204" t="s">
        <v>32</v>
      </c>
      <c r="C29" s="18" t="s">
        <v>66</v>
      </c>
      <c r="D29" s="18" t="s">
        <v>11</v>
      </c>
      <c r="E29" s="204">
        <v>221</v>
      </c>
      <c r="F29" s="204">
        <v>1596</v>
      </c>
      <c r="G29" s="204">
        <v>78</v>
      </c>
      <c r="H29" s="204">
        <v>13</v>
      </c>
      <c r="I29" s="204"/>
      <c r="J29" s="204">
        <v>4685</v>
      </c>
      <c r="K29" s="616">
        <f t="shared" si="0"/>
        <v>0.16666666666666666</v>
      </c>
      <c r="L29" s="64">
        <f t="shared" si="1"/>
        <v>4.8872180451127817E-2</v>
      </c>
      <c r="M29" s="528">
        <f t="shared" si="2"/>
        <v>0.35294117647058826</v>
      </c>
    </row>
    <row r="30" spans="1:13" ht="30" x14ac:dyDescent="0.25">
      <c r="A30" s="204"/>
      <c r="B30" s="204" t="s">
        <v>37</v>
      </c>
      <c r="C30" s="18" t="s">
        <v>67</v>
      </c>
      <c r="D30" s="18" t="s">
        <v>76</v>
      </c>
      <c r="E30" s="204">
        <v>185</v>
      </c>
      <c r="F30" s="204">
        <v>288</v>
      </c>
      <c r="G30" s="204">
        <v>131</v>
      </c>
      <c r="H30" s="204">
        <v>32</v>
      </c>
      <c r="I30" s="204"/>
      <c r="J30" s="204">
        <v>2520</v>
      </c>
      <c r="K30" s="616">
        <f t="shared" si="0"/>
        <v>0.24427480916030533</v>
      </c>
      <c r="L30" s="64">
        <f t="shared" si="1"/>
        <v>0.4548611111111111</v>
      </c>
      <c r="M30" s="528">
        <f t="shared" si="2"/>
        <v>0.70810810810810809</v>
      </c>
    </row>
    <row r="31" spans="1:13" s="451" customFormat="1" ht="30" x14ac:dyDescent="0.25">
      <c r="B31" s="451" t="s">
        <v>52</v>
      </c>
      <c r="C31" s="541" t="s">
        <v>66</v>
      </c>
      <c r="D31" s="541" t="s">
        <v>76</v>
      </c>
      <c r="E31" s="451">
        <v>386</v>
      </c>
      <c r="F31" s="451">
        <v>472</v>
      </c>
      <c r="G31" s="451">
        <v>230</v>
      </c>
      <c r="H31" s="451">
        <v>30</v>
      </c>
      <c r="J31" s="451">
        <v>19111</v>
      </c>
      <c r="K31" s="638">
        <f t="shared" si="0"/>
        <v>0.13043478260869565</v>
      </c>
      <c r="L31" s="542">
        <f t="shared" si="1"/>
        <v>0.48728813559322032</v>
      </c>
      <c r="M31" s="632">
        <f t="shared" si="2"/>
        <v>0.59585492227979275</v>
      </c>
    </row>
    <row r="32" spans="1:13" ht="30" x14ac:dyDescent="0.25">
      <c r="A32" s="204"/>
      <c r="B32" s="204" t="s">
        <v>40</v>
      </c>
      <c r="C32" s="18" t="s">
        <v>66</v>
      </c>
      <c r="D32" s="18" t="s">
        <v>76</v>
      </c>
      <c r="E32" s="204">
        <v>13</v>
      </c>
      <c r="F32" s="204">
        <v>265</v>
      </c>
      <c r="G32" s="204">
        <v>8</v>
      </c>
      <c r="H32" s="204">
        <v>2</v>
      </c>
      <c r="I32" s="204"/>
      <c r="J32" s="204">
        <v>573</v>
      </c>
      <c r="K32" s="616">
        <f t="shared" si="0"/>
        <v>0.25</v>
      </c>
      <c r="L32" s="64">
        <f t="shared" si="1"/>
        <v>3.0188679245283019E-2</v>
      </c>
      <c r="M32" s="528">
        <f t="shared" si="2"/>
        <v>0.61538461538461542</v>
      </c>
    </row>
    <row r="33" spans="1:15" ht="30" x14ac:dyDescent="0.25">
      <c r="A33" s="204"/>
      <c r="B33" s="204" t="s">
        <v>55</v>
      </c>
      <c r="C33" s="18" t="s">
        <v>66</v>
      </c>
      <c r="D33" s="18" t="s">
        <v>76</v>
      </c>
      <c r="E33" s="204">
        <v>53</v>
      </c>
      <c r="F33" s="204">
        <v>68</v>
      </c>
      <c r="G33" s="204">
        <v>23</v>
      </c>
      <c r="H33" s="204">
        <v>6</v>
      </c>
      <c r="I33" s="204"/>
      <c r="J33" s="204">
        <v>3642</v>
      </c>
      <c r="K33" s="616">
        <f t="shared" si="0"/>
        <v>0.2608695652173913</v>
      </c>
      <c r="L33" s="64">
        <f t="shared" si="1"/>
        <v>0.33823529411764708</v>
      </c>
      <c r="M33" s="528">
        <f t="shared" si="2"/>
        <v>0.43396226415094341</v>
      </c>
    </row>
    <row r="34" spans="1:15" ht="30" x14ac:dyDescent="0.25">
      <c r="A34" s="204"/>
      <c r="B34" s="204" t="s">
        <v>33</v>
      </c>
      <c r="C34" s="18" t="s">
        <v>66</v>
      </c>
      <c r="D34" s="18" t="s">
        <v>10</v>
      </c>
      <c r="E34" s="204">
        <v>423</v>
      </c>
      <c r="F34" s="204">
        <v>1076</v>
      </c>
      <c r="G34" s="204">
        <v>144</v>
      </c>
      <c r="H34" s="204">
        <v>52</v>
      </c>
      <c r="I34" s="204"/>
      <c r="J34" s="204">
        <v>24457</v>
      </c>
      <c r="K34" s="616">
        <f t="shared" si="0"/>
        <v>0.3611111111111111</v>
      </c>
      <c r="L34" s="64">
        <f t="shared" si="1"/>
        <v>0.13382899628252787</v>
      </c>
      <c r="M34" s="528">
        <f t="shared" si="2"/>
        <v>0.34042553191489361</v>
      </c>
    </row>
    <row r="35" spans="1:15" s="451" customFormat="1" ht="30" x14ac:dyDescent="0.25">
      <c r="B35" s="451" t="s">
        <v>46</v>
      </c>
      <c r="C35" s="541" t="s">
        <v>70</v>
      </c>
      <c r="D35" s="541" t="s">
        <v>76</v>
      </c>
      <c r="E35" s="451">
        <v>187</v>
      </c>
      <c r="F35" s="451">
        <v>177</v>
      </c>
      <c r="G35" s="451">
        <v>105</v>
      </c>
      <c r="H35" s="451">
        <v>30</v>
      </c>
      <c r="J35" s="451">
        <v>6927</v>
      </c>
      <c r="K35" s="638">
        <f t="shared" si="0"/>
        <v>0.2857142857142857</v>
      </c>
      <c r="L35" s="542">
        <f t="shared" si="1"/>
        <v>0.59322033898305082</v>
      </c>
      <c r="M35" s="632">
        <f t="shared" si="2"/>
        <v>0.56149732620320858</v>
      </c>
    </row>
    <row r="36" spans="1:15" ht="30" x14ac:dyDescent="0.25">
      <c r="A36" s="204"/>
      <c r="B36" s="204" t="s">
        <v>56</v>
      </c>
      <c r="C36" s="18" t="s">
        <v>66</v>
      </c>
      <c r="D36" s="18" t="s">
        <v>76</v>
      </c>
      <c r="E36" s="204">
        <v>23</v>
      </c>
      <c r="F36" s="204">
        <v>34</v>
      </c>
      <c r="G36" s="204">
        <v>12</v>
      </c>
      <c r="H36" s="204">
        <v>1</v>
      </c>
      <c r="I36" s="204"/>
      <c r="J36" s="204">
        <v>1744</v>
      </c>
      <c r="K36" s="616">
        <f t="shared" si="0"/>
        <v>8.3333333333333329E-2</v>
      </c>
      <c r="L36" s="64">
        <f t="shared" si="1"/>
        <v>0.35294117647058826</v>
      </c>
      <c r="M36" s="528">
        <f t="shared" si="2"/>
        <v>0.52173913043478259</v>
      </c>
    </row>
    <row r="37" spans="1:15" ht="45" x14ac:dyDescent="0.25">
      <c r="A37" s="204"/>
      <c r="B37" s="204" t="s">
        <v>83</v>
      </c>
      <c r="C37" s="18" t="s">
        <v>64</v>
      </c>
      <c r="D37" s="18" t="s">
        <v>11</v>
      </c>
      <c r="E37" s="204">
        <v>641</v>
      </c>
      <c r="F37" s="204">
        <v>6070</v>
      </c>
      <c r="G37" s="204">
        <v>155</v>
      </c>
      <c r="H37" s="204">
        <v>34</v>
      </c>
      <c r="I37" s="204"/>
      <c r="J37" s="204">
        <v>17544</v>
      </c>
      <c r="K37" s="616">
        <f t="shared" si="0"/>
        <v>0.21935483870967742</v>
      </c>
      <c r="L37" s="64">
        <f t="shared" si="1"/>
        <v>2.5535420098846788E-2</v>
      </c>
      <c r="M37" s="528">
        <f t="shared" si="2"/>
        <v>0.24180967238689546</v>
      </c>
    </row>
    <row r="38" spans="1:15" ht="30" x14ac:dyDescent="0.25">
      <c r="A38" s="204"/>
      <c r="B38" s="204" t="s">
        <v>35</v>
      </c>
      <c r="C38" s="18" t="s">
        <v>66</v>
      </c>
      <c r="D38" s="18" t="s">
        <v>76</v>
      </c>
      <c r="E38" s="204">
        <v>556</v>
      </c>
      <c r="F38" s="204">
        <v>642</v>
      </c>
      <c r="G38" s="204">
        <v>362</v>
      </c>
      <c r="H38" s="204">
        <v>-19</v>
      </c>
      <c r="I38" s="204"/>
      <c r="J38" s="204">
        <v>32156</v>
      </c>
      <c r="K38" s="616">
        <f t="shared" si="0"/>
        <v>-5.2486187845303865E-2</v>
      </c>
      <c r="L38" s="64">
        <f t="shared" si="1"/>
        <v>0.56386292834890961</v>
      </c>
      <c r="M38" s="528">
        <f t="shared" si="2"/>
        <v>0.65107913669064743</v>
      </c>
    </row>
    <row r="39" spans="1:15" ht="30" x14ac:dyDescent="0.25">
      <c r="A39" s="204"/>
      <c r="B39" s="204" t="s">
        <v>41</v>
      </c>
      <c r="C39" s="18" t="s">
        <v>68</v>
      </c>
      <c r="D39" s="18" t="s">
        <v>76</v>
      </c>
      <c r="E39" s="204">
        <v>46</v>
      </c>
      <c r="F39" s="204">
        <v>120</v>
      </c>
      <c r="G39" s="204">
        <v>27</v>
      </c>
      <c r="H39" s="204">
        <v>5</v>
      </c>
      <c r="I39" s="204"/>
      <c r="J39" s="204">
        <v>616</v>
      </c>
      <c r="K39" s="616">
        <f t="shared" si="0"/>
        <v>0.18518518518518517</v>
      </c>
      <c r="L39" s="64">
        <f t="shared" si="1"/>
        <v>0.22500000000000001</v>
      </c>
      <c r="M39" s="528">
        <f t="shared" si="2"/>
        <v>0.58695652173913049</v>
      </c>
    </row>
    <row r="40" spans="1:15" s="97" customFormat="1" ht="30" x14ac:dyDescent="0.25">
      <c r="B40" s="97" t="s">
        <v>60</v>
      </c>
      <c r="C40" s="543" t="s">
        <v>66</v>
      </c>
      <c r="D40" s="543" t="s">
        <v>76</v>
      </c>
      <c r="E40" s="97">
        <v>0</v>
      </c>
      <c r="F40" s="97">
        <v>7</v>
      </c>
      <c r="G40" s="97">
        <v>-1</v>
      </c>
      <c r="H40" s="97">
        <v>0</v>
      </c>
      <c r="J40" s="97">
        <v>0</v>
      </c>
      <c r="K40" s="639">
        <f t="shared" si="0"/>
        <v>0</v>
      </c>
      <c r="L40" s="545">
        <f t="shared" si="1"/>
        <v>-0.14285714285714285</v>
      </c>
      <c r="M40" s="633" t="e">
        <f t="shared" si="2"/>
        <v>#DIV/0!</v>
      </c>
    </row>
    <row r="41" spans="1:15" ht="30" x14ac:dyDescent="0.25">
      <c r="A41" s="204"/>
      <c r="B41" s="204" t="s">
        <v>47</v>
      </c>
      <c r="C41" s="18" t="s">
        <v>71</v>
      </c>
      <c r="D41" s="18" t="s">
        <v>76</v>
      </c>
      <c r="E41" s="204">
        <v>720</v>
      </c>
      <c r="F41" s="204">
        <v>492</v>
      </c>
      <c r="G41" s="204">
        <v>423</v>
      </c>
      <c r="H41" s="204">
        <v>122</v>
      </c>
      <c r="I41" s="204"/>
      <c r="J41" s="204">
        <v>47784</v>
      </c>
      <c r="K41" s="616">
        <f t="shared" si="0"/>
        <v>0.28841607565011823</v>
      </c>
      <c r="L41" s="64">
        <f t="shared" si="1"/>
        <v>0.8597560975609756</v>
      </c>
      <c r="M41" s="528">
        <f t="shared" si="2"/>
        <v>0.58750000000000002</v>
      </c>
    </row>
    <row r="42" spans="1:15" ht="15.75" thickBot="1" x14ac:dyDescent="0.3">
      <c r="B42" s="204"/>
      <c r="D42" s="18"/>
      <c r="E42" s="204"/>
      <c r="F42" s="204"/>
      <c r="G42" s="204"/>
      <c r="H42" s="204"/>
      <c r="I42" s="204"/>
      <c r="J42" s="540"/>
      <c r="K42" s="617"/>
      <c r="L42" s="68"/>
      <c r="M42" s="604"/>
    </row>
    <row r="43" spans="1:15" ht="30.75" thickTop="1" x14ac:dyDescent="0.25">
      <c r="A43" s="98"/>
      <c r="B43" s="99"/>
      <c r="C43" s="99"/>
      <c r="D43" s="99"/>
      <c r="E43" s="99" t="s">
        <v>2</v>
      </c>
      <c r="F43" s="99" t="s">
        <v>3</v>
      </c>
      <c r="G43" s="99" t="s">
        <v>6</v>
      </c>
      <c r="H43" s="99" t="s">
        <v>4</v>
      </c>
      <c r="I43" s="99" t="s">
        <v>5</v>
      </c>
      <c r="J43" s="99" t="s">
        <v>14</v>
      </c>
      <c r="K43" s="628" t="s">
        <v>134</v>
      </c>
      <c r="L43" s="99" t="s">
        <v>510</v>
      </c>
      <c r="M43" s="631" t="s">
        <v>498</v>
      </c>
      <c r="N43" s="3"/>
      <c r="O43" s="3"/>
    </row>
    <row r="44" spans="1:15" s="123" customFormat="1" x14ac:dyDescent="0.25">
      <c r="A44" s="114" t="s">
        <v>79</v>
      </c>
      <c r="B44" s="115"/>
      <c r="C44" s="96"/>
      <c r="D44" s="115"/>
      <c r="E44" s="115">
        <f t="shared" ref="E44:J44" si="3">SUM(E5:E41)</f>
        <v>17070</v>
      </c>
      <c r="F44" s="115">
        <f t="shared" si="3"/>
        <v>52720</v>
      </c>
      <c r="G44" s="535">
        <f t="shared" si="3"/>
        <v>6414</v>
      </c>
      <c r="H44" s="535">
        <f t="shared" si="3"/>
        <v>1683</v>
      </c>
      <c r="I44" s="115">
        <f t="shared" si="3"/>
        <v>3</v>
      </c>
      <c r="J44" s="115">
        <f t="shared" si="3"/>
        <v>838528</v>
      </c>
      <c r="K44" s="635">
        <f>H44/G44</f>
        <v>0.26239476145930779</v>
      </c>
      <c r="L44" s="120">
        <f>G44/F44</f>
        <v>0.12166160849772382</v>
      </c>
      <c r="M44" s="635">
        <f>G44/E44</f>
        <v>0.37574692442882252</v>
      </c>
      <c r="N44" s="94"/>
      <c r="O44" s="94"/>
    </row>
    <row r="45" spans="1:15" s="11" customFormat="1" x14ac:dyDescent="0.25">
      <c r="A45" s="100" t="s">
        <v>78</v>
      </c>
      <c r="B45" s="38"/>
      <c r="C45" s="38"/>
      <c r="D45" s="38"/>
      <c r="E45" s="38">
        <v>17070</v>
      </c>
      <c r="F45" s="38">
        <v>52720</v>
      </c>
      <c r="G45" s="446">
        <v>6415</v>
      </c>
      <c r="H45" s="446">
        <v>1684</v>
      </c>
      <c r="I45" s="38">
        <v>3</v>
      </c>
      <c r="J45" s="38">
        <v>838528</v>
      </c>
      <c r="K45" s="584">
        <f>H45/G45</f>
        <v>0.26250974279033518</v>
      </c>
      <c r="L45" s="37">
        <f>G45/F45</f>
        <v>0.12168057663125949</v>
      </c>
      <c r="M45" s="584">
        <f>G45/E45</f>
        <v>0.37580550673696544</v>
      </c>
      <c r="N45" s="3"/>
      <c r="O45" s="3"/>
    </row>
    <row r="46" spans="1:15" s="112" customFormat="1" x14ac:dyDescent="0.25">
      <c r="A46" s="111" t="s">
        <v>90</v>
      </c>
      <c r="B46" s="76"/>
      <c r="C46" s="76"/>
      <c r="D46" s="76"/>
      <c r="E46" s="76">
        <f t="shared" ref="E46:J46" si="4">E25</f>
        <v>5410</v>
      </c>
      <c r="F46" s="76">
        <f t="shared" si="4"/>
        <v>14586</v>
      </c>
      <c r="G46" s="76">
        <f t="shared" si="4"/>
        <v>1059</v>
      </c>
      <c r="H46" s="76">
        <f t="shared" si="4"/>
        <v>413</v>
      </c>
      <c r="I46" s="76">
        <f t="shared" si="4"/>
        <v>0</v>
      </c>
      <c r="J46" s="76">
        <f t="shared" si="4"/>
        <v>304842</v>
      </c>
      <c r="K46" s="585">
        <f>H46/G46</f>
        <v>0.38999055712936731</v>
      </c>
      <c r="L46" s="90">
        <f>G46/F46</f>
        <v>7.2603866721513782E-2</v>
      </c>
      <c r="M46" s="585">
        <f>G46/E46</f>
        <v>0.19574861367837337</v>
      </c>
      <c r="N46" s="33"/>
      <c r="O46" s="33"/>
    </row>
    <row r="47" spans="1:15" s="112" customFormat="1" x14ac:dyDescent="0.25">
      <c r="A47" s="111" t="s">
        <v>141</v>
      </c>
      <c r="B47" s="76"/>
      <c r="C47" s="76"/>
      <c r="D47" s="76"/>
      <c r="E47" s="89">
        <f t="shared" ref="E47:J47" si="5">E46/E44</f>
        <v>0.31693028705330989</v>
      </c>
      <c r="F47" s="89">
        <f t="shared" si="5"/>
        <v>0.27666919575113808</v>
      </c>
      <c r="G47" s="89">
        <f t="shared" si="5"/>
        <v>0.16510757717492985</v>
      </c>
      <c r="H47" s="89">
        <f t="shared" si="5"/>
        <v>0.24539512774806893</v>
      </c>
      <c r="I47" s="89">
        <f t="shared" si="5"/>
        <v>0</v>
      </c>
      <c r="J47" s="89">
        <f t="shared" si="5"/>
        <v>0.36354421080751032</v>
      </c>
      <c r="K47" s="585"/>
      <c r="L47" s="89">
        <f>L46/L44</f>
        <v>0.59676892010573845</v>
      </c>
      <c r="M47" s="585"/>
      <c r="N47" s="33"/>
      <c r="O47" s="33"/>
    </row>
    <row r="48" spans="1:15" s="113" customFormat="1" x14ac:dyDescent="0.25">
      <c r="A48" s="107" t="s">
        <v>132</v>
      </c>
      <c r="B48" s="108"/>
      <c r="C48" s="108"/>
      <c r="D48" s="108"/>
      <c r="E48" s="108">
        <f t="shared" ref="E48:J48" si="6">E6+E7+E14+E18+E21+E23+E31+E35</f>
        <v>4616</v>
      </c>
      <c r="F48" s="108">
        <f t="shared" si="6"/>
        <v>11379</v>
      </c>
      <c r="G48" s="108">
        <f t="shared" si="6"/>
        <v>2159</v>
      </c>
      <c r="H48" s="108">
        <f t="shared" si="6"/>
        <v>451</v>
      </c>
      <c r="I48" s="108">
        <f t="shared" si="6"/>
        <v>0</v>
      </c>
      <c r="J48" s="108">
        <f t="shared" si="6"/>
        <v>174506</v>
      </c>
      <c r="K48" s="629">
        <f>H48/G48</f>
        <v>0.20889300602130617</v>
      </c>
      <c r="L48" s="110">
        <f>G48/F48</f>
        <v>0.18973547763423851</v>
      </c>
      <c r="M48" s="629">
        <f>G48/E48</f>
        <v>0.46772097053726169</v>
      </c>
      <c r="N48" s="7"/>
      <c r="O48" s="7"/>
    </row>
    <row r="49" spans="1:13" s="19" customFormat="1" x14ac:dyDescent="0.25">
      <c r="A49" s="107" t="s">
        <v>87</v>
      </c>
      <c r="B49" s="108"/>
      <c r="C49" s="108"/>
      <c r="D49" s="108"/>
      <c r="E49" s="109">
        <f t="shared" ref="E49:J49" si="7">E48/E44</f>
        <v>0.27041593438781486</v>
      </c>
      <c r="F49" s="109">
        <f t="shared" si="7"/>
        <v>0.21583839150227618</v>
      </c>
      <c r="G49" s="109">
        <f t="shared" si="7"/>
        <v>0.33660742126598064</v>
      </c>
      <c r="H49" s="109">
        <f t="shared" si="7"/>
        <v>0.26797385620915032</v>
      </c>
      <c r="I49" s="109">
        <f t="shared" si="7"/>
        <v>0</v>
      </c>
      <c r="J49" s="109">
        <f t="shared" si="7"/>
        <v>0.20810992596550146</v>
      </c>
      <c r="K49" s="636"/>
      <c r="L49" s="109">
        <f>L48/L44</f>
        <v>1.5595345152599087</v>
      </c>
      <c r="M49" s="636"/>
    </row>
    <row r="50" spans="1:13" s="97" customFormat="1" x14ac:dyDescent="0.25">
      <c r="A50" s="114" t="s">
        <v>133</v>
      </c>
      <c r="B50" s="115"/>
      <c r="C50" s="115"/>
      <c r="D50" s="115"/>
      <c r="E50" s="115">
        <f t="shared" ref="E50:J50" si="8">E5+E8+E9+E10+E11+E12+E13+E15+E16+E17+E19+E20+E22+E24+E26+E27+E28+E29+E30+E32+E33+E34+E36+E37+E38+E39+E40+E41+E25</f>
        <v>12454</v>
      </c>
      <c r="F50" s="115">
        <f t="shared" si="8"/>
        <v>41341</v>
      </c>
      <c r="G50" s="115">
        <f t="shared" si="8"/>
        <v>4255</v>
      </c>
      <c r="H50" s="115">
        <f t="shared" si="8"/>
        <v>1232</v>
      </c>
      <c r="I50" s="115">
        <f t="shared" si="8"/>
        <v>3</v>
      </c>
      <c r="J50" s="115">
        <f t="shared" si="8"/>
        <v>664022</v>
      </c>
      <c r="K50" s="587">
        <f>H50/G50</f>
        <v>0.28954171562867215</v>
      </c>
      <c r="L50" s="94"/>
      <c r="M50" s="587"/>
    </row>
    <row r="51" spans="1:13" s="97" customFormat="1" ht="15.75" thickBot="1" x14ac:dyDescent="0.3">
      <c r="A51" s="116" t="s">
        <v>136</v>
      </c>
      <c r="B51" s="117"/>
      <c r="C51" s="117"/>
      <c r="D51" s="117"/>
      <c r="E51" s="118">
        <f t="shared" ref="E51:J51" si="9">E50/E44</f>
        <v>0.72958406561218514</v>
      </c>
      <c r="F51" s="118">
        <f t="shared" si="9"/>
        <v>0.78416160849772387</v>
      </c>
      <c r="G51" s="118">
        <f t="shared" si="9"/>
        <v>0.66339257873401936</v>
      </c>
      <c r="H51" s="118">
        <f t="shared" si="9"/>
        <v>0.73202614379084963</v>
      </c>
      <c r="I51" s="118">
        <f t="shared" si="9"/>
        <v>1</v>
      </c>
      <c r="J51" s="118">
        <f t="shared" si="9"/>
        <v>0.79189007403449851</v>
      </c>
      <c r="K51" s="637"/>
      <c r="L51" s="119"/>
      <c r="M51" s="637"/>
    </row>
    <row r="52" spans="1:13" ht="15.75" thickTop="1" x14ac:dyDescent="0.25">
      <c r="A52" s="11"/>
      <c r="E52" s="136"/>
      <c r="F52" s="136"/>
      <c r="G52" s="136"/>
      <c r="H52" s="136"/>
      <c r="I52" s="136"/>
      <c r="J52" s="136"/>
    </row>
    <row r="53" spans="1:13" s="204" customFormat="1" x14ac:dyDescent="0.25">
      <c r="A53" s="11"/>
      <c r="C53" s="18"/>
      <c r="E53" s="480"/>
      <c r="F53" s="480"/>
      <c r="G53" s="480"/>
      <c r="H53" s="480"/>
      <c r="I53" s="480"/>
      <c r="J53" s="480"/>
      <c r="K53" s="26"/>
      <c r="M53" s="26"/>
    </row>
    <row r="54" spans="1:13" s="204" customFormat="1" x14ac:dyDescent="0.25">
      <c r="A54" s="11"/>
      <c r="C54" s="18"/>
      <c r="E54" s="136"/>
      <c r="F54" s="136"/>
      <c r="G54" s="136"/>
      <c r="H54" s="136"/>
      <c r="I54" s="136"/>
      <c r="J54" s="136"/>
      <c r="K54" s="26"/>
      <c r="M54" s="26"/>
    </row>
    <row r="55" spans="1:13" s="204" customFormat="1" x14ac:dyDescent="0.25">
      <c r="A55" s="11"/>
      <c r="C55" s="18"/>
      <c r="E55" s="136"/>
      <c r="F55" s="136"/>
      <c r="G55" s="136"/>
      <c r="H55" s="136"/>
      <c r="I55" s="136"/>
      <c r="J55" s="136"/>
      <c r="K55" s="26"/>
      <c r="M55" s="26"/>
    </row>
    <row r="56" spans="1:13" x14ac:dyDescent="0.25">
      <c r="A56" s="20" t="s">
        <v>514</v>
      </c>
    </row>
    <row r="57" spans="1:13" x14ac:dyDescent="0.25">
      <c r="A57" s="7" t="s">
        <v>84</v>
      </c>
      <c r="B57" s="7"/>
      <c r="J57" s="17" t="s">
        <v>88</v>
      </c>
    </row>
    <row r="58" spans="1:13" x14ac:dyDescent="0.25">
      <c r="A58" s="31" t="s">
        <v>137</v>
      </c>
      <c r="B58" s="32"/>
    </row>
    <row r="60" spans="1:13" x14ac:dyDescent="0.25">
      <c r="A60" s="20"/>
    </row>
  </sheetData>
  <sheetProtection sheet="1" objects="1" scenarios="1"/>
  <autoFilter ref="A4:M4">
    <sortState ref="A5:AE41">
      <sortCondition ref="B4"/>
    </sortState>
  </autoFilter>
  <mergeCells count="5">
    <mergeCell ref="K1:M1"/>
    <mergeCell ref="A1:I1"/>
    <mergeCell ref="A2:I2"/>
    <mergeCell ref="K2:M2"/>
    <mergeCell ref="J1:J2"/>
  </mergeCells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"/>
  <sheetViews>
    <sheetView topLeftCell="A46" zoomScale="80" zoomScaleNormal="80" zoomScalePageLayoutView="70" workbookViewId="0">
      <selection activeCell="D65" sqref="D65"/>
    </sheetView>
  </sheetViews>
  <sheetFormatPr baseColWidth="10" defaultColWidth="8.85546875" defaultRowHeight="15" x14ac:dyDescent="0.25"/>
  <cols>
    <col min="1" max="5" width="15.7109375" customWidth="1"/>
    <col min="6" max="6" width="18.7109375" customWidth="1"/>
    <col min="7" max="8" width="15.7109375" customWidth="1"/>
    <col min="9" max="9" width="15.7109375" style="1" customWidth="1"/>
    <col min="10" max="10" width="15.7109375" style="29" customWidth="1"/>
    <col min="11" max="11" width="15.7109375" style="1" customWidth="1"/>
  </cols>
  <sheetData>
    <row r="1" spans="1:11" s="9" customFormat="1" x14ac:dyDescent="0.25">
      <c r="A1" s="708" t="s">
        <v>12</v>
      </c>
      <c r="B1" s="709"/>
      <c r="C1" s="709"/>
      <c r="D1" s="709"/>
      <c r="E1" s="709"/>
      <c r="F1" s="709"/>
      <c r="G1" s="709"/>
      <c r="H1" s="709"/>
      <c r="I1" s="710" t="s">
        <v>82</v>
      </c>
      <c r="J1" s="710"/>
      <c r="K1" s="710"/>
    </row>
    <row r="2" spans="1:11" s="11" customFormat="1" x14ac:dyDescent="0.25">
      <c r="A2" s="711" t="s">
        <v>81</v>
      </c>
      <c r="B2" s="712"/>
      <c r="C2" s="712"/>
      <c r="D2" s="712"/>
      <c r="E2" s="712"/>
      <c r="F2" s="712"/>
      <c r="G2" s="712"/>
      <c r="H2" s="712"/>
      <c r="I2" s="713"/>
      <c r="J2" s="713"/>
      <c r="K2" s="713"/>
    </row>
    <row r="3" spans="1:11" s="13" customFormat="1" ht="30" x14ac:dyDescent="0.25">
      <c r="A3" s="12" t="s">
        <v>17</v>
      </c>
      <c r="B3" s="13" t="s">
        <v>20</v>
      </c>
      <c r="C3" s="13" t="s">
        <v>1</v>
      </c>
      <c r="D3" s="13" t="s">
        <v>2</v>
      </c>
      <c r="E3" s="13" t="s">
        <v>3</v>
      </c>
      <c r="F3" s="13" t="s">
        <v>6</v>
      </c>
      <c r="G3" s="13" t="s">
        <v>4</v>
      </c>
      <c r="H3" s="13" t="s">
        <v>5</v>
      </c>
      <c r="I3" s="25" t="s">
        <v>134</v>
      </c>
      <c r="J3" s="13" t="s">
        <v>510</v>
      </c>
      <c r="K3" s="13" t="s">
        <v>498</v>
      </c>
    </row>
    <row r="4" spans="1:11" s="13" customFormat="1" ht="45" x14ac:dyDescent="0.25">
      <c r="A4" s="15" t="s">
        <v>18</v>
      </c>
      <c r="B4" s="13" t="s">
        <v>0</v>
      </c>
      <c r="C4" s="13" t="s">
        <v>114</v>
      </c>
      <c r="D4" s="13" t="s">
        <v>115</v>
      </c>
      <c r="E4" s="13" t="s">
        <v>116</v>
      </c>
      <c r="F4" s="13" t="s">
        <v>117</v>
      </c>
      <c r="G4" s="13" t="s">
        <v>25</v>
      </c>
      <c r="H4" s="13" t="s">
        <v>118</v>
      </c>
      <c r="I4" s="25"/>
      <c r="J4" s="14"/>
      <c r="K4" s="25"/>
    </row>
    <row r="5" spans="1:11" x14ac:dyDescent="0.25">
      <c r="B5" t="s">
        <v>129</v>
      </c>
      <c r="C5" s="134" t="s">
        <v>453</v>
      </c>
      <c r="D5">
        <v>2</v>
      </c>
      <c r="E5">
        <v>37</v>
      </c>
      <c r="F5">
        <v>-7</v>
      </c>
      <c r="G5">
        <v>0</v>
      </c>
      <c r="I5" s="589">
        <f t="shared" ref="I5:I44" si="0">G5/F5</f>
        <v>0</v>
      </c>
      <c r="J5" s="35">
        <f t="shared" ref="J5:J44" si="1">F5/E5</f>
        <v>-0.1891891891891892</v>
      </c>
      <c r="K5" s="580">
        <f t="shared" ref="K5:K44" si="2">F5/D5</f>
        <v>-3.5</v>
      </c>
    </row>
    <row r="6" spans="1:11" x14ac:dyDescent="0.25">
      <c r="B6" t="s">
        <v>61</v>
      </c>
      <c r="C6" s="24" t="s">
        <v>451</v>
      </c>
      <c r="D6">
        <v>371</v>
      </c>
      <c r="E6">
        <v>967</v>
      </c>
      <c r="F6">
        <v>168</v>
      </c>
      <c r="G6">
        <v>49</v>
      </c>
      <c r="I6" s="589">
        <f t="shared" si="0"/>
        <v>0.29166666666666669</v>
      </c>
      <c r="J6" s="35">
        <f t="shared" si="1"/>
        <v>0.17373319544984489</v>
      </c>
      <c r="K6" s="580">
        <f t="shared" si="2"/>
        <v>0.45283018867924529</v>
      </c>
    </row>
    <row r="7" spans="1:11" s="197" customFormat="1" x14ac:dyDescent="0.25">
      <c r="B7" s="197" t="s">
        <v>42</v>
      </c>
      <c r="C7" s="197" t="s">
        <v>453</v>
      </c>
      <c r="D7" s="197">
        <v>2</v>
      </c>
      <c r="E7" s="197">
        <v>2</v>
      </c>
      <c r="F7" s="197">
        <v>1</v>
      </c>
      <c r="G7" s="197">
        <v>0</v>
      </c>
      <c r="I7" s="590">
        <f t="shared" si="0"/>
        <v>0</v>
      </c>
      <c r="J7" s="448">
        <f t="shared" si="1"/>
        <v>0.5</v>
      </c>
      <c r="K7" s="581">
        <f t="shared" si="2"/>
        <v>0.5</v>
      </c>
    </row>
    <row r="8" spans="1:11" s="197" customFormat="1" x14ac:dyDescent="0.25">
      <c r="B8" s="197" t="s">
        <v>27</v>
      </c>
      <c r="C8" s="450" t="s">
        <v>450</v>
      </c>
      <c r="D8" s="197">
        <v>97</v>
      </c>
      <c r="E8" s="197">
        <v>295</v>
      </c>
      <c r="F8" s="197">
        <v>29</v>
      </c>
      <c r="G8" s="197">
        <v>7</v>
      </c>
      <c r="I8" s="590">
        <f t="shared" si="0"/>
        <v>0.2413793103448276</v>
      </c>
      <c r="J8" s="448">
        <f t="shared" si="1"/>
        <v>9.8305084745762716E-2</v>
      </c>
      <c r="K8" s="581">
        <f t="shared" si="2"/>
        <v>0.29896907216494845</v>
      </c>
    </row>
    <row r="9" spans="1:11" x14ac:dyDescent="0.25">
      <c r="B9" t="s">
        <v>48</v>
      </c>
      <c r="C9" s="24" t="s">
        <v>451</v>
      </c>
      <c r="D9">
        <v>324</v>
      </c>
      <c r="E9">
        <v>683</v>
      </c>
      <c r="F9">
        <v>156</v>
      </c>
      <c r="G9">
        <v>53</v>
      </c>
      <c r="I9" s="589">
        <f t="shared" si="0"/>
        <v>0.33974358974358976</v>
      </c>
      <c r="J9" s="35">
        <f t="shared" si="1"/>
        <v>0.22840409956076135</v>
      </c>
      <c r="K9" s="580">
        <f t="shared" si="2"/>
        <v>0.48148148148148145</v>
      </c>
    </row>
    <row r="10" spans="1:11" x14ac:dyDescent="0.25">
      <c r="B10" t="s">
        <v>125</v>
      </c>
      <c r="C10" s="24" t="s">
        <v>451</v>
      </c>
      <c r="D10">
        <v>97</v>
      </c>
      <c r="E10">
        <v>212</v>
      </c>
      <c r="F10">
        <v>56</v>
      </c>
      <c r="G10">
        <v>14</v>
      </c>
      <c r="I10" s="589">
        <f t="shared" si="0"/>
        <v>0.25</v>
      </c>
      <c r="J10" s="35">
        <f t="shared" si="1"/>
        <v>0.26415094339622641</v>
      </c>
      <c r="K10" s="580">
        <f t="shared" si="2"/>
        <v>0.57731958762886593</v>
      </c>
    </row>
    <row r="11" spans="1:11" s="197" customFormat="1" x14ac:dyDescent="0.25">
      <c r="B11" s="197" t="s">
        <v>126</v>
      </c>
      <c r="C11" s="450" t="s">
        <v>455</v>
      </c>
      <c r="D11" s="197">
        <v>0</v>
      </c>
      <c r="E11" s="197">
        <v>0</v>
      </c>
      <c r="F11" s="197">
        <v>0</v>
      </c>
      <c r="G11" s="197">
        <v>0</v>
      </c>
      <c r="I11" s="590" t="e">
        <f t="shared" si="0"/>
        <v>#DIV/0!</v>
      </c>
      <c r="J11" s="448" t="e">
        <f t="shared" si="1"/>
        <v>#DIV/0!</v>
      </c>
      <c r="K11" s="581" t="e">
        <f t="shared" si="2"/>
        <v>#DIV/0!</v>
      </c>
    </row>
    <row r="12" spans="1:11" x14ac:dyDescent="0.25">
      <c r="B12" t="s">
        <v>128</v>
      </c>
      <c r="C12" s="24" t="s">
        <v>451</v>
      </c>
      <c r="D12">
        <v>53</v>
      </c>
      <c r="E12">
        <v>304</v>
      </c>
      <c r="F12">
        <v>-51</v>
      </c>
      <c r="G12">
        <v>-15</v>
      </c>
      <c r="I12" s="589">
        <f t="shared" si="0"/>
        <v>0.29411764705882354</v>
      </c>
      <c r="J12" s="35">
        <f t="shared" si="1"/>
        <v>-0.16776315789473684</v>
      </c>
      <c r="K12" s="580">
        <f t="shared" si="2"/>
        <v>-0.96226415094339623</v>
      </c>
    </row>
    <row r="13" spans="1:11" x14ac:dyDescent="0.25">
      <c r="B13" t="s">
        <v>50</v>
      </c>
      <c r="C13" s="24" t="s">
        <v>451</v>
      </c>
      <c r="D13">
        <v>179</v>
      </c>
      <c r="E13">
        <v>353</v>
      </c>
      <c r="F13">
        <v>4</v>
      </c>
      <c r="G13">
        <v>-3</v>
      </c>
      <c r="I13" s="589">
        <f t="shared" si="0"/>
        <v>-0.75</v>
      </c>
      <c r="J13" s="35">
        <f t="shared" si="1"/>
        <v>1.1331444759206799E-2</v>
      </c>
      <c r="K13" s="580">
        <f t="shared" si="2"/>
        <v>2.23463687150838E-2</v>
      </c>
    </row>
    <row r="14" spans="1:11" s="197" customFormat="1" x14ac:dyDescent="0.25">
      <c r="B14" s="197" t="s">
        <v>127</v>
      </c>
      <c r="C14" s="450" t="s">
        <v>455</v>
      </c>
      <c r="D14" s="197">
        <v>108</v>
      </c>
      <c r="E14" s="197">
        <v>13</v>
      </c>
      <c r="F14" s="197">
        <v>53</v>
      </c>
      <c r="G14" s="197">
        <v>2</v>
      </c>
      <c r="I14" s="590">
        <f t="shared" si="0"/>
        <v>3.7735849056603772E-2</v>
      </c>
      <c r="J14" s="448">
        <f t="shared" si="1"/>
        <v>4.0769230769230766</v>
      </c>
      <c r="K14" s="581">
        <f t="shared" si="2"/>
        <v>0.49074074074074076</v>
      </c>
    </row>
    <row r="15" spans="1:11" x14ac:dyDescent="0.25">
      <c r="B15" t="s">
        <v>38</v>
      </c>
      <c r="C15" s="134" t="s">
        <v>454</v>
      </c>
      <c r="D15">
        <v>-1</v>
      </c>
      <c r="E15">
        <v>1</v>
      </c>
      <c r="F15">
        <v>-1</v>
      </c>
      <c r="G15">
        <v>0</v>
      </c>
      <c r="I15" s="589">
        <f t="shared" si="0"/>
        <v>0</v>
      </c>
      <c r="J15" s="35">
        <f t="shared" si="1"/>
        <v>-1</v>
      </c>
      <c r="K15" s="580">
        <f t="shared" si="2"/>
        <v>1</v>
      </c>
    </row>
    <row r="16" spans="1:11" x14ac:dyDescent="0.25">
      <c r="B16" t="s">
        <v>123</v>
      </c>
      <c r="C16" s="134" t="s">
        <v>452</v>
      </c>
      <c r="D16">
        <v>9</v>
      </c>
      <c r="E16">
        <v>24</v>
      </c>
      <c r="F16">
        <v>5</v>
      </c>
      <c r="G16">
        <v>-1</v>
      </c>
      <c r="I16" s="589">
        <f t="shared" si="0"/>
        <v>-0.2</v>
      </c>
      <c r="J16" s="35">
        <f t="shared" si="1"/>
        <v>0.20833333333333334</v>
      </c>
      <c r="K16" s="580">
        <f t="shared" si="2"/>
        <v>0.55555555555555558</v>
      </c>
    </row>
    <row r="17" spans="2:11" x14ac:dyDescent="0.25">
      <c r="B17" t="s">
        <v>131</v>
      </c>
      <c r="C17" s="134" t="s">
        <v>453</v>
      </c>
      <c r="D17">
        <v>2</v>
      </c>
      <c r="E17">
        <v>6</v>
      </c>
      <c r="F17">
        <v>2</v>
      </c>
      <c r="G17">
        <v>0</v>
      </c>
      <c r="I17" s="589">
        <f t="shared" si="0"/>
        <v>0</v>
      </c>
      <c r="J17" s="35">
        <f t="shared" si="1"/>
        <v>0.33333333333333331</v>
      </c>
      <c r="K17" s="580">
        <f t="shared" si="2"/>
        <v>1</v>
      </c>
    </row>
    <row r="18" spans="2:11" x14ac:dyDescent="0.25">
      <c r="B18" t="s">
        <v>36</v>
      </c>
      <c r="C18" s="24" t="s">
        <v>450</v>
      </c>
      <c r="D18">
        <v>172</v>
      </c>
      <c r="E18">
        <v>612</v>
      </c>
      <c r="F18">
        <v>73</v>
      </c>
      <c r="G18">
        <v>28</v>
      </c>
      <c r="I18" s="589">
        <f t="shared" si="0"/>
        <v>0.38356164383561642</v>
      </c>
      <c r="J18" s="35">
        <f t="shared" si="1"/>
        <v>0.11928104575163399</v>
      </c>
      <c r="K18" s="580">
        <f t="shared" si="2"/>
        <v>0.42441860465116277</v>
      </c>
    </row>
    <row r="19" spans="2:11" x14ac:dyDescent="0.25">
      <c r="B19" t="s">
        <v>31</v>
      </c>
      <c r="C19" s="24" t="s">
        <v>450</v>
      </c>
      <c r="D19">
        <v>225</v>
      </c>
      <c r="E19">
        <v>699</v>
      </c>
      <c r="F19">
        <v>101</v>
      </c>
      <c r="G19">
        <v>27</v>
      </c>
      <c r="I19" s="589">
        <f t="shared" si="0"/>
        <v>0.26732673267326734</v>
      </c>
      <c r="J19" s="35">
        <f t="shared" si="1"/>
        <v>0.14449213161659513</v>
      </c>
      <c r="K19" s="580">
        <f t="shared" si="2"/>
        <v>0.44888888888888889</v>
      </c>
    </row>
    <row r="20" spans="2:11" s="51" customFormat="1" x14ac:dyDescent="0.25">
      <c r="B20" s="51" t="s">
        <v>39</v>
      </c>
      <c r="C20" s="51" t="s">
        <v>453</v>
      </c>
      <c r="D20" s="51">
        <v>6</v>
      </c>
      <c r="E20" s="51">
        <v>31</v>
      </c>
      <c r="F20" s="51">
        <v>2</v>
      </c>
      <c r="G20" s="51">
        <v>0</v>
      </c>
      <c r="I20" s="589">
        <f t="shared" si="0"/>
        <v>0</v>
      </c>
      <c r="J20" s="35">
        <f t="shared" si="1"/>
        <v>6.4516129032258063E-2</v>
      </c>
      <c r="K20" s="580">
        <f t="shared" si="2"/>
        <v>0.33333333333333331</v>
      </c>
    </row>
    <row r="21" spans="2:11" x14ac:dyDescent="0.25">
      <c r="B21" t="s">
        <v>59</v>
      </c>
      <c r="C21" s="24" t="s">
        <v>451</v>
      </c>
      <c r="D21">
        <v>31</v>
      </c>
      <c r="E21">
        <v>126</v>
      </c>
      <c r="F21">
        <v>8</v>
      </c>
      <c r="G21">
        <v>6</v>
      </c>
      <c r="I21" s="589">
        <f t="shared" si="0"/>
        <v>0.75</v>
      </c>
      <c r="J21" s="35">
        <f t="shared" si="1"/>
        <v>6.3492063492063489E-2</v>
      </c>
      <c r="K21" s="580">
        <f t="shared" si="2"/>
        <v>0.25806451612903225</v>
      </c>
    </row>
    <row r="22" spans="2:11" x14ac:dyDescent="0.25">
      <c r="B22" t="s">
        <v>57</v>
      </c>
      <c r="C22" s="24" t="s">
        <v>455</v>
      </c>
      <c r="D22">
        <v>41</v>
      </c>
      <c r="E22">
        <v>1112</v>
      </c>
      <c r="F22">
        <v>-15</v>
      </c>
      <c r="G22">
        <v>1</v>
      </c>
      <c r="I22" s="589">
        <f t="shared" si="0"/>
        <v>-6.6666666666666666E-2</v>
      </c>
      <c r="J22" s="35">
        <f t="shared" si="1"/>
        <v>-1.3489208633093525E-2</v>
      </c>
      <c r="K22" s="580">
        <f t="shared" si="2"/>
        <v>-0.36585365853658536</v>
      </c>
    </row>
    <row r="23" spans="2:11" s="197" customFormat="1" x14ac:dyDescent="0.25">
      <c r="B23" s="197" t="s">
        <v>44</v>
      </c>
      <c r="C23" s="450" t="s">
        <v>451</v>
      </c>
      <c r="D23" s="197">
        <v>270</v>
      </c>
      <c r="E23" s="197">
        <v>435</v>
      </c>
      <c r="F23" s="197">
        <v>39</v>
      </c>
      <c r="G23" s="197">
        <v>4</v>
      </c>
      <c r="I23" s="590">
        <f t="shared" si="0"/>
        <v>0.10256410256410256</v>
      </c>
      <c r="J23" s="448">
        <f t="shared" si="1"/>
        <v>8.9655172413793102E-2</v>
      </c>
      <c r="K23" s="581">
        <f t="shared" si="2"/>
        <v>0.14444444444444443</v>
      </c>
    </row>
    <row r="24" spans="2:11" x14ac:dyDescent="0.25">
      <c r="B24" t="s">
        <v>34</v>
      </c>
      <c r="C24" s="24" t="s">
        <v>451</v>
      </c>
      <c r="D24">
        <v>52</v>
      </c>
      <c r="E24">
        <v>165</v>
      </c>
      <c r="F24">
        <v>24</v>
      </c>
      <c r="G24">
        <v>9</v>
      </c>
      <c r="I24" s="589">
        <f t="shared" si="0"/>
        <v>0.375</v>
      </c>
      <c r="J24" s="35">
        <f t="shared" si="1"/>
        <v>0.14545454545454545</v>
      </c>
      <c r="K24" s="580">
        <f t="shared" si="2"/>
        <v>0.46153846153846156</v>
      </c>
    </row>
    <row r="25" spans="2:11" x14ac:dyDescent="0.25">
      <c r="B25" t="s">
        <v>51</v>
      </c>
      <c r="C25" s="134" t="s">
        <v>453</v>
      </c>
      <c r="D25">
        <v>0</v>
      </c>
      <c r="E25">
        <v>1</v>
      </c>
      <c r="F25">
        <v>0</v>
      </c>
      <c r="G25">
        <v>0</v>
      </c>
      <c r="I25" s="589" t="e">
        <f t="shared" si="0"/>
        <v>#DIV/0!</v>
      </c>
      <c r="J25" s="35">
        <f t="shared" si="1"/>
        <v>0</v>
      </c>
      <c r="K25" s="580" t="e">
        <f t="shared" si="2"/>
        <v>#DIV/0!</v>
      </c>
    </row>
    <row r="26" spans="2:11" s="197" customFormat="1" x14ac:dyDescent="0.25">
      <c r="B26" s="197" t="s">
        <v>119</v>
      </c>
      <c r="C26" s="197" t="s">
        <v>452</v>
      </c>
      <c r="D26" s="197">
        <v>2</v>
      </c>
      <c r="E26" s="197">
        <v>12</v>
      </c>
      <c r="F26" s="197">
        <v>0</v>
      </c>
      <c r="G26" s="197">
        <v>0</v>
      </c>
      <c r="I26" s="590" t="e">
        <f t="shared" si="0"/>
        <v>#DIV/0!</v>
      </c>
      <c r="J26" s="448">
        <f t="shared" si="1"/>
        <v>0</v>
      </c>
      <c r="K26" s="581">
        <f t="shared" si="2"/>
        <v>0</v>
      </c>
    </row>
    <row r="27" spans="2:11" x14ac:dyDescent="0.25">
      <c r="B27" t="s">
        <v>58</v>
      </c>
      <c r="C27" s="24" t="s">
        <v>455</v>
      </c>
      <c r="D27">
        <v>3</v>
      </c>
      <c r="E27">
        <v>2</v>
      </c>
      <c r="F27">
        <v>2</v>
      </c>
      <c r="G27">
        <v>0</v>
      </c>
      <c r="I27" s="589">
        <f t="shared" si="0"/>
        <v>0</v>
      </c>
      <c r="J27" s="35">
        <f t="shared" si="1"/>
        <v>1</v>
      </c>
      <c r="K27" s="580">
        <f t="shared" si="2"/>
        <v>0.66666666666666663</v>
      </c>
    </row>
    <row r="28" spans="2:11" s="197" customFormat="1" x14ac:dyDescent="0.25">
      <c r="B28" s="197" t="s">
        <v>62</v>
      </c>
      <c r="C28" s="450" t="s">
        <v>455</v>
      </c>
      <c r="D28" s="197">
        <v>1</v>
      </c>
      <c r="E28" s="197">
        <v>1</v>
      </c>
      <c r="F28" s="197">
        <v>1</v>
      </c>
      <c r="G28" s="197">
        <v>0</v>
      </c>
      <c r="I28" s="590">
        <f t="shared" si="0"/>
        <v>0</v>
      </c>
      <c r="J28" s="448">
        <f t="shared" si="1"/>
        <v>1</v>
      </c>
      <c r="K28" s="581">
        <f t="shared" si="2"/>
        <v>1</v>
      </c>
    </row>
    <row r="29" spans="2:11" x14ac:dyDescent="0.25">
      <c r="B29" t="s">
        <v>49</v>
      </c>
      <c r="C29" t="s">
        <v>453</v>
      </c>
      <c r="D29">
        <v>11</v>
      </c>
      <c r="E29">
        <v>58</v>
      </c>
      <c r="F29">
        <v>5</v>
      </c>
      <c r="G29">
        <v>2</v>
      </c>
      <c r="I29" s="589">
        <f t="shared" si="0"/>
        <v>0.4</v>
      </c>
      <c r="J29" s="35">
        <f t="shared" si="1"/>
        <v>8.6206896551724144E-2</v>
      </c>
      <c r="K29" s="580">
        <f t="shared" si="2"/>
        <v>0.45454545454545453</v>
      </c>
    </row>
    <row r="30" spans="2:11" s="50" customFormat="1" ht="15.75" customHeight="1" x14ac:dyDescent="0.25">
      <c r="B30" s="50" t="s">
        <v>8</v>
      </c>
      <c r="C30" s="374" t="s">
        <v>449</v>
      </c>
      <c r="D30" s="50">
        <v>8873</v>
      </c>
      <c r="E30" s="50">
        <v>35041</v>
      </c>
      <c r="F30" s="50">
        <v>2100</v>
      </c>
      <c r="G30" s="50">
        <v>224</v>
      </c>
      <c r="I30" s="594">
        <f t="shared" si="0"/>
        <v>0.10666666666666667</v>
      </c>
      <c r="J30" s="36">
        <f t="shared" si="1"/>
        <v>5.99297965240718E-2</v>
      </c>
      <c r="K30" s="582">
        <f t="shared" si="2"/>
        <v>0.23667305308238476</v>
      </c>
    </row>
    <row r="31" spans="2:11" x14ac:dyDescent="0.25">
      <c r="B31" t="s">
        <v>130</v>
      </c>
      <c r="C31" s="24" t="s">
        <v>451</v>
      </c>
      <c r="D31">
        <v>180</v>
      </c>
      <c r="E31">
        <v>311</v>
      </c>
      <c r="F31">
        <v>113</v>
      </c>
      <c r="G31">
        <v>32</v>
      </c>
      <c r="I31" s="589">
        <f t="shared" si="0"/>
        <v>0.2831858407079646</v>
      </c>
      <c r="J31" s="35">
        <f t="shared" si="1"/>
        <v>0.36334405144694532</v>
      </c>
      <c r="K31" s="580">
        <f t="shared" si="2"/>
        <v>0.62777777777777777</v>
      </c>
    </row>
    <row r="32" spans="2:11" x14ac:dyDescent="0.25">
      <c r="B32" t="s">
        <v>121</v>
      </c>
      <c r="C32" s="134" t="s">
        <v>453</v>
      </c>
      <c r="D32">
        <v>11</v>
      </c>
      <c r="E32">
        <v>31</v>
      </c>
      <c r="F32">
        <v>6</v>
      </c>
      <c r="G32">
        <v>2</v>
      </c>
      <c r="I32" s="589">
        <f t="shared" si="0"/>
        <v>0.33333333333333331</v>
      </c>
      <c r="J32" s="35">
        <f t="shared" si="1"/>
        <v>0.19354838709677419</v>
      </c>
      <c r="K32" s="580">
        <f t="shared" si="2"/>
        <v>0.54545454545454541</v>
      </c>
    </row>
    <row r="33" spans="1:11" x14ac:dyDescent="0.25">
      <c r="B33" t="s">
        <v>30</v>
      </c>
      <c r="C33" s="134" t="s">
        <v>453</v>
      </c>
      <c r="D33">
        <v>16</v>
      </c>
      <c r="E33">
        <v>121</v>
      </c>
      <c r="F33">
        <v>8</v>
      </c>
      <c r="G33">
        <v>3</v>
      </c>
      <c r="I33" s="589">
        <f t="shared" si="0"/>
        <v>0.375</v>
      </c>
      <c r="J33" s="35">
        <f t="shared" si="1"/>
        <v>6.6115702479338845E-2</v>
      </c>
      <c r="K33" s="580">
        <f t="shared" si="2"/>
        <v>0.5</v>
      </c>
    </row>
    <row r="34" spans="1:11" x14ac:dyDescent="0.25">
      <c r="B34" t="s">
        <v>45</v>
      </c>
      <c r="C34" s="134" t="s">
        <v>453</v>
      </c>
      <c r="D34">
        <v>3</v>
      </c>
      <c r="E34">
        <v>18</v>
      </c>
      <c r="F34">
        <v>1</v>
      </c>
      <c r="G34">
        <v>0</v>
      </c>
      <c r="I34" s="589">
        <f t="shared" si="0"/>
        <v>0</v>
      </c>
      <c r="J34" s="35">
        <f t="shared" si="1"/>
        <v>5.5555555555555552E-2</v>
      </c>
      <c r="K34" s="580">
        <f t="shared" si="2"/>
        <v>0.33333333333333331</v>
      </c>
    </row>
    <row r="35" spans="1:11" x14ac:dyDescent="0.25">
      <c r="B35" t="s">
        <v>32</v>
      </c>
      <c r="C35" s="134" t="s">
        <v>453</v>
      </c>
      <c r="D35">
        <v>0</v>
      </c>
      <c r="E35">
        <v>2</v>
      </c>
      <c r="F35">
        <v>0</v>
      </c>
      <c r="G35">
        <v>0</v>
      </c>
      <c r="I35" s="589" t="e">
        <f t="shared" si="0"/>
        <v>#DIV/0!</v>
      </c>
      <c r="J35" s="35">
        <f t="shared" si="1"/>
        <v>0</v>
      </c>
      <c r="K35" s="580" t="e">
        <f t="shared" si="2"/>
        <v>#DIV/0!</v>
      </c>
    </row>
    <row r="36" spans="1:11" x14ac:dyDescent="0.25">
      <c r="B36" t="s">
        <v>37</v>
      </c>
      <c r="C36" s="134" t="s">
        <v>453</v>
      </c>
      <c r="D36">
        <v>12</v>
      </c>
      <c r="E36">
        <v>55</v>
      </c>
      <c r="F36">
        <v>6</v>
      </c>
      <c r="G36">
        <v>1</v>
      </c>
      <c r="I36" s="589">
        <f t="shared" si="0"/>
        <v>0.16666666666666666</v>
      </c>
      <c r="J36" s="35">
        <f t="shared" si="1"/>
        <v>0.10909090909090909</v>
      </c>
      <c r="K36" s="580">
        <f t="shared" si="2"/>
        <v>0.5</v>
      </c>
    </row>
    <row r="37" spans="1:11" s="197" customFormat="1" x14ac:dyDescent="0.25">
      <c r="B37" s="197" t="s">
        <v>52</v>
      </c>
      <c r="C37" s="450" t="s">
        <v>451</v>
      </c>
      <c r="D37" s="197">
        <v>69</v>
      </c>
      <c r="E37" s="197">
        <v>199</v>
      </c>
      <c r="F37" s="197">
        <v>28</v>
      </c>
      <c r="G37" s="197">
        <v>3</v>
      </c>
      <c r="I37" s="590">
        <f t="shared" si="0"/>
        <v>0.10714285714285714</v>
      </c>
      <c r="J37" s="448">
        <f t="shared" si="1"/>
        <v>0.1407035175879397</v>
      </c>
      <c r="K37" s="581">
        <f t="shared" si="2"/>
        <v>0.40579710144927539</v>
      </c>
    </row>
    <row r="38" spans="1:11" x14ac:dyDescent="0.25">
      <c r="B38" t="s">
        <v>55</v>
      </c>
      <c r="C38" s="134" t="s">
        <v>453</v>
      </c>
      <c r="D38">
        <v>4</v>
      </c>
      <c r="E38">
        <v>24</v>
      </c>
      <c r="F38">
        <v>0</v>
      </c>
      <c r="G38">
        <v>0</v>
      </c>
      <c r="I38" s="589" t="e">
        <f t="shared" si="0"/>
        <v>#DIV/0!</v>
      </c>
      <c r="J38" s="35">
        <f t="shared" si="1"/>
        <v>0</v>
      </c>
      <c r="K38" s="580">
        <f t="shared" si="2"/>
        <v>0</v>
      </c>
    </row>
    <row r="39" spans="1:11" x14ac:dyDescent="0.25">
      <c r="B39" t="s">
        <v>33</v>
      </c>
      <c r="C39" s="24" t="s">
        <v>451</v>
      </c>
      <c r="D39">
        <v>43</v>
      </c>
      <c r="E39">
        <v>165</v>
      </c>
      <c r="F39">
        <v>20</v>
      </c>
      <c r="G39">
        <v>6</v>
      </c>
      <c r="I39" s="589">
        <f t="shared" si="0"/>
        <v>0.3</v>
      </c>
      <c r="J39" s="35">
        <f t="shared" si="1"/>
        <v>0.12121212121212122</v>
      </c>
      <c r="K39" s="580">
        <f t="shared" si="2"/>
        <v>0.46511627906976744</v>
      </c>
    </row>
    <row r="40" spans="1:11" x14ac:dyDescent="0.25">
      <c r="B40" t="s">
        <v>122</v>
      </c>
      <c r="C40" s="134" t="s">
        <v>453</v>
      </c>
      <c r="D40">
        <v>31</v>
      </c>
      <c r="E40">
        <v>123</v>
      </c>
      <c r="F40">
        <v>7</v>
      </c>
      <c r="G40">
        <v>2</v>
      </c>
      <c r="I40" s="589">
        <f t="shared" si="0"/>
        <v>0.2857142857142857</v>
      </c>
      <c r="J40" s="35">
        <f t="shared" si="1"/>
        <v>5.6910569105691054E-2</v>
      </c>
      <c r="K40" s="580">
        <f t="shared" si="2"/>
        <v>0.22580645161290322</v>
      </c>
    </row>
    <row r="41" spans="1:11" s="197" customFormat="1" x14ac:dyDescent="0.25">
      <c r="B41" s="197" t="s">
        <v>46</v>
      </c>
      <c r="C41" s="197" t="s">
        <v>453</v>
      </c>
      <c r="D41" s="197">
        <v>2</v>
      </c>
      <c r="E41" s="197">
        <v>6</v>
      </c>
      <c r="F41" s="197">
        <v>1</v>
      </c>
      <c r="G41" s="197">
        <v>0</v>
      </c>
      <c r="I41" s="590">
        <f t="shared" si="0"/>
        <v>0</v>
      </c>
      <c r="J41" s="448">
        <f t="shared" si="1"/>
        <v>0.16666666666666666</v>
      </c>
      <c r="K41" s="581">
        <f t="shared" si="2"/>
        <v>0.5</v>
      </c>
    </row>
    <row r="42" spans="1:11" x14ac:dyDescent="0.25">
      <c r="B42" t="s">
        <v>83</v>
      </c>
      <c r="C42" s="24" t="s">
        <v>451</v>
      </c>
      <c r="D42">
        <v>25</v>
      </c>
      <c r="E42">
        <v>54</v>
      </c>
      <c r="F42">
        <v>10</v>
      </c>
      <c r="G42">
        <v>3</v>
      </c>
      <c r="I42" s="589">
        <f t="shared" si="0"/>
        <v>0.3</v>
      </c>
      <c r="J42" s="35">
        <f t="shared" si="1"/>
        <v>0.18518518518518517</v>
      </c>
      <c r="K42" s="580">
        <f t="shared" si="2"/>
        <v>0.4</v>
      </c>
    </row>
    <row r="43" spans="1:11" x14ac:dyDescent="0.25">
      <c r="B43" t="s">
        <v>120</v>
      </c>
      <c r="C43" s="24" t="s">
        <v>451</v>
      </c>
      <c r="D43">
        <v>227</v>
      </c>
      <c r="E43">
        <v>666</v>
      </c>
      <c r="F43">
        <v>26</v>
      </c>
      <c r="G43">
        <v>7</v>
      </c>
      <c r="I43" s="589">
        <f t="shared" si="0"/>
        <v>0.26923076923076922</v>
      </c>
      <c r="J43" s="35">
        <f t="shared" si="1"/>
        <v>3.903903903903904E-2</v>
      </c>
      <c r="K43" s="580">
        <f t="shared" si="2"/>
        <v>0.11453744493392071</v>
      </c>
    </row>
    <row r="44" spans="1:11" x14ac:dyDescent="0.25">
      <c r="B44" t="s">
        <v>124</v>
      </c>
      <c r="C44" s="24" t="s">
        <v>450</v>
      </c>
      <c r="D44">
        <v>1461</v>
      </c>
      <c r="E44">
        <v>3989</v>
      </c>
      <c r="F44">
        <v>-112</v>
      </c>
      <c r="G44">
        <v>189</v>
      </c>
      <c r="I44" s="589">
        <f t="shared" si="0"/>
        <v>-1.6875</v>
      </c>
      <c r="J44" s="35">
        <f t="shared" si="1"/>
        <v>-2.8077212333918276E-2</v>
      </c>
      <c r="K44" s="580">
        <f t="shared" si="2"/>
        <v>-7.665982203969883E-2</v>
      </c>
    </row>
    <row r="45" spans="1:11" ht="15.75" thickBot="1" x14ac:dyDescent="0.3">
      <c r="I45" s="627"/>
      <c r="K45" s="627"/>
    </row>
    <row r="46" spans="1:11" ht="45.75" thickTop="1" x14ac:dyDescent="0.25">
      <c r="A46" s="98"/>
      <c r="B46" s="99"/>
      <c r="C46" s="99"/>
      <c r="D46" s="99" t="s">
        <v>2</v>
      </c>
      <c r="E46" s="99" t="s">
        <v>3</v>
      </c>
      <c r="F46" s="99" t="s">
        <v>6</v>
      </c>
      <c r="G46" s="99" t="s">
        <v>4</v>
      </c>
      <c r="H46" s="99" t="s">
        <v>5</v>
      </c>
      <c r="I46" s="628" t="s">
        <v>134</v>
      </c>
      <c r="J46" s="99" t="s">
        <v>510</v>
      </c>
      <c r="K46" s="631" t="s">
        <v>498</v>
      </c>
    </row>
    <row r="47" spans="1:11" x14ac:dyDescent="0.25">
      <c r="A47" s="100" t="s">
        <v>79</v>
      </c>
      <c r="B47" s="38"/>
      <c r="C47" s="38"/>
      <c r="D47" s="38">
        <f t="shared" ref="D47:H47" si="3">SUM(D5:D44)</f>
        <v>13014</v>
      </c>
      <c r="E47" s="38">
        <f t="shared" si="3"/>
        <v>46956</v>
      </c>
      <c r="F47" s="38">
        <f t="shared" si="3"/>
        <v>2869</v>
      </c>
      <c r="G47" s="38">
        <f t="shared" si="3"/>
        <v>655</v>
      </c>
      <c r="H47" s="38">
        <f t="shared" si="3"/>
        <v>0</v>
      </c>
      <c r="I47" s="584">
        <f>G47/F47</f>
        <v>0.22830254444057163</v>
      </c>
      <c r="J47" s="37">
        <f>F47/E47</f>
        <v>6.1099752960218079E-2</v>
      </c>
      <c r="K47" s="584">
        <f>F47/D47</f>
        <v>0.22045489472875365</v>
      </c>
    </row>
    <row r="48" spans="1:11" x14ac:dyDescent="0.25">
      <c r="A48" s="100" t="s">
        <v>78</v>
      </c>
      <c r="B48" s="38"/>
      <c r="C48" s="38"/>
      <c r="D48" s="38">
        <v>13014</v>
      </c>
      <c r="E48" s="38">
        <v>46956</v>
      </c>
      <c r="F48" s="38">
        <v>2869</v>
      </c>
      <c r="G48" s="38">
        <v>655</v>
      </c>
      <c r="H48" s="38">
        <v>0</v>
      </c>
      <c r="I48" s="584">
        <f>G48/F48</f>
        <v>0.22830254444057163</v>
      </c>
      <c r="J48" s="37">
        <f>F48/E48</f>
        <v>6.1099752960218079E-2</v>
      </c>
      <c r="K48" s="584">
        <f>F48/D48</f>
        <v>0.22045489472875365</v>
      </c>
    </row>
    <row r="49" spans="1:11" s="50" customFormat="1" x14ac:dyDescent="0.25">
      <c r="A49" s="111" t="s">
        <v>90</v>
      </c>
      <c r="B49" s="76"/>
      <c r="C49" s="76"/>
      <c r="D49" s="76">
        <f t="shared" ref="D49:H49" si="4">D30</f>
        <v>8873</v>
      </c>
      <c r="E49" s="76">
        <f t="shared" si="4"/>
        <v>35041</v>
      </c>
      <c r="F49" s="76">
        <f t="shared" si="4"/>
        <v>2100</v>
      </c>
      <c r="G49" s="76">
        <f t="shared" si="4"/>
        <v>224</v>
      </c>
      <c r="H49" s="76">
        <f t="shared" si="4"/>
        <v>0</v>
      </c>
      <c r="I49" s="585">
        <f>G49/F49</f>
        <v>0.10666666666666667</v>
      </c>
      <c r="J49" s="90">
        <f>F49/E49</f>
        <v>5.99297965240718E-2</v>
      </c>
      <c r="K49" s="585">
        <f>F49/D49</f>
        <v>0.23667305308238476</v>
      </c>
    </row>
    <row r="50" spans="1:11" s="50" customFormat="1" x14ac:dyDescent="0.25">
      <c r="A50" s="111" t="s">
        <v>141</v>
      </c>
      <c r="B50" s="76"/>
      <c r="C50" s="76"/>
      <c r="D50" s="89">
        <f t="shared" ref="D50:H50" si="5">D49/D47</f>
        <v>0.68180421084985399</v>
      </c>
      <c r="E50" s="89">
        <f t="shared" si="5"/>
        <v>0.74625181020529863</v>
      </c>
      <c r="F50" s="89">
        <f t="shared" si="5"/>
        <v>0.73196235622168004</v>
      </c>
      <c r="G50" s="89">
        <f t="shared" si="5"/>
        <v>0.34198473282442748</v>
      </c>
      <c r="H50" s="89" t="e">
        <f t="shared" si="5"/>
        <v>#DIV/0!</v>
      </c>
      <c r="I50" s="585"/>
      <c r="J50" s="89"/>
      <c r="K50" s="585"/>
    </row>
    <row r="51" spans="1:11" s="49" customFormat="1" x14ac:dyDescent="0.25">
      <c r="A51" s="107" t="s">
        <v>468</v>
      </c>
      <c r="B51" s="108"/>
      <c r="C51" s="108"/>
      <c r="D51" s="108">
        <f t="shared" ref="D51:H51" si="6">D7+D8+D11+D14+D23+D26+D28+D37+D41</f>
        <v>551</v>
      </c>
      <c r="E51" s="108">
        <f t="shared" si="6"/>
        <v>963</v>
      </c>
      <c r="F51" s="108">
        <f t="shared" si="6"/>
        <v>152</v>
      </c>
      <c r="G51" s="108">
        <f t="shared" si="6"/>
        <v>16</v>
      </c>
      <c r="H51" s="108">
        <f t="shared" si="6"/>
        <v>0</v>
      </c>
      <c r="I51" s="629">
        <f>G51/F51</f>
        <v>0.10526315789473684</v>
      </c>
      <c r="J51" s="110">
        <f>F51/E51</f>
        <v>0.15784008307372793</v>
      </c>
      <c r="K51" s="629">
        <f>F51/D51</f>
        <v>0.27586206896551724</v>
      </c>
    </row>
    <row r="52" spans="1:11" s="49" customFormat="1" x14ac:dyDescent="0.25">
      <c r="A52" s="107" t="s">
        <v>87</v>
      </c>
      <c r="B52" s="108"/>
      <c r="C52" s="108"/>
      <c r="D52" s="109">
        <f t="shared" ref="D52:H52" si="7">D51/D47</f>
        <v>4.2339019517442754E-2</v>
      </c>
      <c r="E52" s="109">
        <f t="shared" si="7"/>
        <v>2.0508561206235624E-2</v>
      </c>
      <c r="F52" s="109">
        <f t="shared" si="7"/>
        <v>5.2980132450331126E-2</v>
      </c>
      <c r="G52" s="109">
        <f t="shared" si="7"/>
        <v>2.4427480916030534E-2</v>
      </c>
      <c r="H52" s="109" t="e">
        <f t="shared" si="7"/>
        <v>#DIV/0!</v>
      </c>
      <c r="I52" s="629"/>
      <c r="J52" s="109"/>
      <c r="K52" s="629"/>
    </row>
    <row r="53" spans="1:11" x14ac:dyDescent="0.25">
      <c r="A53" s="101" t="s">
        <v>469</v>
      </c>
      <c r="B53" s="3"/>
      <c r="C53" s="3"/>
      <c r="D53" s="38">
        <f t="shared" ref="D53:H53" si="8">D5+D6+D9+D10+D12+D13+D15+D16+D17+D18+D19+D20+D21+D22+D24+D25+D27+D29+D31+D32+D33+D34+D35+D36+D38+D39+D40+D42+D43+D44+D30</f>
        <v>12463</v>
      </c>
      <c r="E53" s="38">
        <f t="shared" si="8"/>
        <v>45993</v>
      </c>
      <c r="F53" s="38">
        <f t="shared" si="8"/>
        <v>2717</v>
      </c>
      <c r="G53" s="38">
        <f t="shared" si="8"/>
        <v>639</v>
      </c>
      <c r="H53" s="38">
        <f t="shared" si="8"/>
        <v>0</v>
      </c>
      <c r="I53" s="584">
        <f>G53/F53</f>
        <v>0.23518586676481412</v>
      </c>
      <c r="J53" s="37">
        <f>F53/E53</f>
        <v>5.9074206944535038E-2</v>
      </c>
      <c r="K53" s="584">
        <f>F53/D53</f>
        <v>0.21800529567519858</v>
      </c>
    </row>
    <row r="54" spans="1:11" s="104" customFormat="1" ht="15.75" thickBot="1" x14ac:dyDescent="0.3">
      <c r="A54" s="102" t="s">
        <v>330</v>
      </c>
      <c r="B54" s="103"/>
      <c r="C54" s="103"/>
      <c r="D54" s="105">
        <f t="shared" ref="D54:H54" si="9">D53/D47</f>
        <v>0.95766098048255721</v>
      </c>
      <c r="E54" s="105">
        <f t="shared" si="9"/>
        <v>0.97949143879376432</v>
      </c>
      <c r="F54" s="105">
        <f t="shared" si="9"/>
        <v>0.94701986754966883</v>
      </c>
      <c r="G54" s="105">
        <f t="shared" si="9"/>
        <v>0.97557251908396947</v>
      </c>
      <c r="H54" s="105" t="e">
        <f t="shared" si="9"/>
        <v>#DIV/0!</v>
      </c>
      <c r="I54" s="630"/>
      <c r="J54" s="106"/>
      <c r="K54" s="630"/>
    </row>
    <row r="55" spans="1:11" ht="15.75" thickTop="1" x14ac:dyDescent="0.25">
      <c r="D55" s="137"/>
      <c r="E55" s="137"/>
      <c r="F55" s="137"/>
      <c r="G55" s="137"/>
      <c r="H55" s="137"/>
    </row>
    <row r="56" spans="1:11" s="134" customFormat="1" x14ac:dyDescent="0.25">
      <c r="I56" s="1"/>
      <c r="J56" s="29"/>
      <c r="K56" s="1"/>
    </row>
    <row r="57" spans="1:11" s="134" customFormat="1" x14ac:dyDescent="0.25">
      <c r="I57" s="1"/>
      <c r="J57" s="29"/>
      <c r="K57" s="1"/>
    </row>
    <row r="58" spans="1:11" s="134" customFormat="1" x14ac:dyDescent="0.25">
      <c r="I58" s="1"/>
      <c r="J58" s="29"/>
      <c r="K58" s="1"/>
    </row>
    <row r="59" spans="1:11" s="134" customFormat="1" x14ac:dyDescent="0.25">
      <c r="A59" s="20" t="s">
        <v>514</v>
      </c>
      <c r="B59" s="11"/>
      <c r="D59" s="137"/>
      <c r="E59" s="137"/>
      <c r="F59" s="137"/>
      <c r="G59" s="137"/>
      <c r="H59" s="137"/>
      <c r="I59" s="1"/>
      <c r="J59" s="29"/>
      <c r="K59" s="1"/>
    </row>
    <row r="60" spans="1:11" s="134" customFormat="1" x14ac:dyDescent="0.25">
      <c r="A60" s="45" t="s">
        <v>84</v>
      </c>
      <c r="B60" s="172"/>
      <c r="D60" s="137"/>
      <c r="E60" s="137"/>
      <c r="F60" s="137"/>
      <c r="G60" s="137"/>
      <c r="H60" s="137"/>
      <c r="I60" s="1"/>
      <c r="J60" s="29"/>
      <c r="K60" s="1"/>
    </row>
    <row r="61" spans="1:11" x14ac:dyDescent="0.25">
      <c r="A61" s="47" t="s">
        <v>85</v>
      </c>
      <c r="B61" s="173"/>
    </row>
  </sheetData>
  <sheetProtection sheet="1" objects="1" scenarios="1"/>
  <autoFilter ref="A4:M4">
    <sortState ref="A5:AE44">
      <sortCondition ref="B4"/>
    </sortState>
  </autoFilter>
  <mergeCells count="4">
    <mergeCell ref="A1:H1"/>
    <mergeCell ref="I1:K1"/>
    <mergeCell ref="A2:H2"/>
    <mergeCell ref="I2:K2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2"/>
  <sheetViews>
    <sheetView zoomScale="80" zoomScaleNormal="80" zoomScalePageLayoutView="60" workbookViewId="0">
      <pane ySplit="3" topLeftCell="A208" activePane="bottomLeft" state="frozen"/>
      <selection pane="bottomLeft" activeCell="G225" sqref="G225"/>
    </sheetView>
  </sheetViews>
  <sheetFormatPr baseColWidth="10" defaultColWidth="8.85546875" defaultRowHeight="15" x14ac:dyDescent="0.25"/>
  <cols>
    <col min="1" max="1" width="15.7109375" style="134" customWidth="1"/>
    <col min="2" max="2" width="15.7109375" style="168" customWidth="1"/>
    <col min="3" max="3" width="29.42578125" style="24" customWidth="1"/>
    <col min="4" max="11" width="15.7109375" style="134" customWidth="1"/>
    <col min="12" max="16384" width="8.85546875" style="134"/>
  </cols>
  <sheetData>
    <row r="1" spans="1:11" s="9" customFormat="1" x14ac:dyDescent="0.25">
      <c r="A1" s="708" t="s">
        <v>12</v>
      </c>
      <c r="B1" s="709"/>
      <c r="C1" s="709"/>
      <c r="D1" s="709"/>
      <c r="E1" s="709"/>
      <c r="F1" s="709"/>
      <c r="G1" s="709"/>
      <c r="H1" s="709"/>
      <c r="I1" s="710" t="s">
        <v>82</v>
      </c>
      <c r="J1" s="710"/>
      <c r="K1" s="710"/>
    </row>
    <row r="2" spans="1:11" s="11" customFormat="1" x14ac:dyDescent="0.25">
      <c r="A2" s="711" t="s">
        <v>81</v>
      </c>
      <c r="B2" s="712"/>
      <c r="C2" s="712"/>
      <c r="D2" s="712"/>
      <c r="E2" s="712"/>
      <c r="F2" s="712"/>
      <c r="G2" s="712"/>
      <c r="H2" s="712"/>
      <c r="I2" s="713" t="s">
        <v>138</v>
      </c>
      <c r="J2" s="713"/>
      <c r="K2" s="713"/>
    </row>
    <row r="3" spans="1:11" s="13" customFormat="1" ht="30" x14ac:dyDescent="0.25">
      <c r="A3" s="12" t="s">
        <v>17</v>
      </c>
      <c r="B3" s="13" t="s">
        <v>20</v>
      </c>
      <c r="C3" s="167" t="s">
        <v>1</v>
      </c>
      <c r="D3" s="13" t="s">
        <v>2</v>
      </c>
      <c r="E3" s="13" t="s">
        <v>3</v>
      </c>
      <c r="F3" s="13" t="s">
        <v>6</v>
      </c>
      <c r="G3" s="13" t="s">
        <v>4</v>
      </c>
      <c r="H3" s="13" t="s">
        <v>5</v>
      </c>
      <c r="I3" s="25" t="s">
        <v>134</v>
      </c>
      <c r="J3" s="13" t="s">
        <v>510</v>
      </c>
      <c r="K3" s="13" t="s">
        <v>498</v>
      </c>
    </row>
    <row r="4" spans="1:11" s="13" customFormat="1" ht="60" x14ac:dyDescent="0.25">
      <c r="A4" s="15" t="s">
        <v>18</v>
      </c>
      <c r="B4" s="13" t="s">
        <v>0</v>
      </c>
      <c r="C4" s="167" t="s">
        <v>22</v>
      </c>
      <c r="D4" s="13" t="s">
        <v>2</v>
      </c>
      <c r="E4" s="13" t="s">
        <v>393</v>
      </c>
      <c r="F4" s="13" t="s">
        <v>24</v>
      </c>
      <c r="G4" s="13" t="s">
        <v>25</v>
      </c>
      <c r="H4" s="13" t="s">
        <v>26</v>
      </c>
      <c r="I4" s="25"/>
      <c r="K4" s="25"/>
    </row>
    <row r="5" spans="1:11" x14ac:dyDescent="0.25">
      <c r="B5" s="168" t="s">
        <v>61</v>
      </c>
      <c r="C5" s="444" t="s">
        <v>92</v>
      </c>
      <c r="D5" s="169">
        <v>8.9999999999999993E-3</v>
      </c>
      <c r="E5" s="169">
        <v>1</v>
      </c>
      <c r="F5" s="465">
        <v>-0.7</v>
      </c>
      <c r="G5" s="169"/>
      <c r="I5" s="589">
        <f>G5/F5</f>
        <v>0</v>
      </c>
      <c r="J5" s="35">
        <f>F5/E5</f>
        <v>-0.7</v>
      </c>
      <c r="K5" s="580">
        <f>F5/D5</f>
        <v>-77.777777777777786</v>
      </c>
    </row>
    <row r="6" spans="1:11" x14ac:dyDescent="0.25">
      <c r="C6" s="24" t="s">
        <v>394</v>
      </c>
      <c r="D6" s="169"/>
      <c r="E6" s="169"/>
      <c r="F6" s="493"/>
      <c r="G6" s="169"/>
      <c r="I6" s="589" t="e">
        <f>G6/F6</f>
        <v>#DIV/0!</v>
      </c>
      <c r="J6" s="35" t="e">
        <f>F6/E6</f>
        <v>#DIV/0!</v>
      </c>
      <c r="K6" s="580" t="e">
        <f>F6/D6</f>
        <v>#DIV/0!</v>
      </c>
    </row>
    <row r="7" spans="1:11" x14ac:dyDescent="0.25">
      <c r="C7" s="24" t="s">
        <v>395</v>
      </c>
      <c r="D7" s="169">
        <v>8.9999999999999993E-3</v>
      </c>
      <c r="E7" s="169">
        <v>1</v>
      </c>
      <c r="F7" s="169">
        <v>-0.7</v>
      </c>
      <c r="G7" s="169"/>
      <c r="I7" s="589">
        <f>G7/F7</f>
        <v>0</v>
      </c>
      <c r="J7" s="35">
        <f>F7/E7</f>
        <v>-0.7</v>
      </c>
      <c r="K7" s="580">
        <f>F7/D7</f>
        <v>-77.777777777777786</v>
      </c>
    </row>
    <row r="8" spans="1:11" x14ac:dyDescent="0.25">
      <c r="C8" s="24" t="s">
        <v>396</v>
      </c>
      <c r="D8" s="169"/>
      <c r="E8" s="169"/>
      <c r="F8" s="169"/>
      <c r="G8" s="169"/>
      <c r="I8" s="589" t="e">
        <f>G8/F8</f>
        <v>#DIV/0!</v>
      </c>
      <c r="J8" s="35" t="e">
        <f>F8/E8</f>
        <v>#DIV/0!</v>
      </c>
      <c r="K8" s="580" t="e">
        <f>F8/D8</f>
        <v>#DIV/0!</v>
      </c>
    </row>
    <row r="9" spans="1:11" x14ac:dyDescent="0.25">
      <c r="C9" s="24" t="s">
        <v>397</v>
      </c>
      <c r="D9" s="169"/>
      <c r="E9" s="169"/>
      <c r="F9" s="169"/>
      <c r="G9" s="169"/>
      <c r="I9" s="589" t="e">
        <f>G9/F9</f>
        <v>#DIV/0!</v>
      </c>
      <c r="J9" s="35" t="e">
        <f>F9/E9</f>
        <v>#DIV/0!</v>
      </c>
      <c r="K9" s="580" t="e">
        <f>F9/D9</f>
        <v>#DIV/0!</v>
      </c>
    </row>
    <row r="10" spans="1:11" x14ac:dyDescent="0.25">
      <c r="D10" s="169"/>
      <c r="E10" s="169"/>
      <c r="F10" s="169"/>
      <c r="G10" s="169"/>
      <c r="I10" s="589"/>
      <c r="J10" s="35"/>
      <c r="K10" s="580"/>
    </row>
    <row r="11" spans="1:11" s="196" customFormat="1" x14ac:dyDescent="0.25">
      <c r="B11" s="196" t="s">
        <v>42</v>
      </c>
      <c r="C11" s="413" t="s">
        <v>92</v>
      </c>
      <c r="D11" s="495">
        <v>2025.288</v>
      </c>
      <c r="E11" s="495">
        <v>7355</v>
      </c>
      <c r="F11" s="495">
        <v>437.79199999999997</v>
      </c>
      <c r="G11" s="495">
        <v>-59.645000000000003</v>
      </c>
      <c r="H11" s="196">
        <v>5547</v>
      </c>
      <c r="I11" s="590">
        <f>G11/F11</f>
        <v>-0.13624049777063083</v>
      </c>
      <c r="J11" s="484">
        <f>F11/E11</f>
        <v>5.9523045547246765E-2</v>
      </c>
      <c r="K11" s="597">
        <f>F11/D11</f>
        <v>0.21616283708786108</v>
      </c>
    </row>
    <row r="12" spans="1:11" x14ac:dyDescent="0.25">
      <c r="C12" s="24" t="s">
        <v>394</v>
      </c>
      <c r="D12" s="493">
        <v>1731.181</v>
      </c>
      <c r="E12" s="169">
        <v>6270</v>
      </c>
      <c r="F12" s="493">
        <v>270.18599999999998</v>
      </c>
      <c r="G12" s="493">
        <v>-88.619</v>
      </c>
      <c r="H12" s="134">
        <v>5547</v>
      </c>
      <c r="I12" s="589">
        <f>G12/F12</f>
        <v>-0.3279925680827282</v>
      </c>
      <c r="J12" s="35">
        <f>F12/E12</f>
        <v>4.3091866028708133E-2</v>
      </c>
      <c r="K12" s="580">
        <f>F12/D12</f>
        <v>0.15607033579966506</v>
      </c>
    </row>
    <row r="13" spans="1:11" x14ac:dyDescent="0.25">
      <c r="C13" s="24" t="s">
        <v>395</v>
      </c>
      <c r="D13" s="493">
        <v>288.98</v>
      </c>
      <c r="E13" s="169">
        <v>728</v>
      </c>
      <c r="F13" s="493">
        <v>68.116</v>
      </c>
      <c r="G13" s="493">
        <v>8.6579999999999995</v>
      </c>
      <c r="I13" s="589">
        <f>G13/F13</f>
        <v>0.1271067003347231</v>
      </c>
      <c r="J13" s="35">
        <f>F13/E13</f>
        <v>9.3565934065934067E-2</v>
      </c>
      <c r="K13" s="580">
        <f>F13/D13</f>
        <v>0.23571181396636443</v>
      </c>
    </row>
    <row r="14" spans="1:11" x14ac:dyDescent="0.25">
      <c r="C14" s="24" t="s">
        <v>396</v>
      </c>
      <c r="D14" s="169"/>
      <c r="E14" s="169"/>
      <c r="F14" s="169"/>
      <c r="G14" s="169"/>
      <c r="I14" s="589" t="e">
        <f>G14/F14</f>
        <v>#DIV/0!</v>
      </c>
      <c r="J14" s="35" t="e">
        <f>F14/E14</f>
        <v>#DIV/0!</v>
      </c>
      <c r="K14" s="580" t="e">
        <f>F14/D14</f>
        <v>#DIV/0!</v>
      </c>
    </row>
    <row r="15" spans="1:11" x14ac:dyDescent="0.25">
      <c r="C15" s="24" t="s">
        <v>397</v>
      </c>
      <c r="D15" s="493">
        <v>5.1269999999999998</v>
      </c>
      <c r="E15" s="169">
        <v>357</v>
      </c>
      <c r="F15" s="493">
        <v>99.49</v>
      </c>
      <c r="G15" s="493">
        <v>20.315999999999999</v>
      </c>
      <c r="I15" s="589">
        <f>G15/F15</f>
        <v>0.20420142727912352</v>
      </c>
      <c r="J15" s="35">
        <f>F15/E15</f>
        <v>0.27868347338935573</v>
      </c>
      <c r="K15" s="580">
        <f>F15/D15</f>
        <v>19.405110200897212</v>
      </c>
    </row>
    <row r="16" spans="1:11" x14ac:dyDescent="0.25">
      <c r="D16" s="169"/>
      <c r="E16" s="169"/>
      <c r="F16" s="169"/>
      <c r="G16" s="169"/>
      <c r="I16" s="589"/>
      <c r="J16" s="35"/>
      <c r="K16" s="580"/>
    </row>
    <row r="17" spans="2:11" s="196" customFormat="1" x14ac:dyDescent="0.25">
      <c r="B17" s="196" t="s">
        <v>181</v>
      </c>
      <c r="C17" s="413" t="s">
        <v>92</v>
      </c>
      <c r="D17" s="495">
        <v>-0.50600000000000001</v>
      </c>
      <c r="E17" s="495"/>
      <c r="F17" s="495">
        <v>-0.193</v>
      </c>
      <c r="G17" s="495"/>
      <c r="I17" s="590">
        <f>G17/F17</f>
        <v>0</v>
      </c>
      <c r="J17" s="484" t="e">
        <f>F17/E17</f>
        <v>#DIV/0!</v>
      </c>
      <c r="K17" s="597">
        <f>F17/D17</f>
        <v>0.38142292490118579</v>
      </c>
    </row>
    <row r="18" spans="2:11" x14ac:dyDescent="0.25">
      <c r="C18" s="24" t="s">
        <v>394</v>
      </c>
      <c r="D18" s="169"/>
      <c r="E18" s="169"/>
      <c r="F18" s="169"/>
      <c r="G18" s="169"/>
      <c r="I18" s="589" t="e">
        <f>G18/F18</f>
        <v>#DIV/0!</v>
      </c>
      <c r="J18" s="35" t="e">
        <f>F18/E18</f>
        <v>#DIV/0!</v>
      </c>
      <c r="K18" s="580" t="e">
        <f>F18/D18</f>
        <v>#DIV/0!</v>
      </c>
    </row>
    <row r="19" spans="2:11" x14ac:dyDescent="0.25">
      <c r="C19" s="24" t="s">
        <v>395</v>
      </c>
      <c r="D19" s="169">
        <v>-0.50600000000000001</v>
      </c>
      <c r="E19" s="169"/>
      <c r="F19" s="169">
        <v>-0.193</v>
      </c>
      <c r="G19" s="169"/>
      <c r="I19" s="589">
        <f>G19/F19</f>
        <v>0</v>
      </c>
      <c r="J19" s="35" t="e">
        <f>F19/E19</f>
        <v>#DIV/0!</v>
      </c>
      <c r="K19" s="580">
        <f>F19/D19</f>
        <v>0.38142292490118579</v>
      </c>
    </row>
    <row r="20" spans="2:11" x14ac:dyDescent="0.25">
      <c r="C20" s="24" t="s">
        <v>396</v>
      </c>
      <c r="D20" s="169"/>
      <c r="E20" s="169"/>
      <c r="F20" s="169"/>
      <c r="G20" s="169"/>
      <c r="I20" s="589" t="e">
        <f>G20/F20</f>
        <v>#DIV/0!</v>
      </c>
      <c r="J20" s="35" t="e">
        <f>F20/E20</f>
        <v>#DIV/0!</v>
      </c>
      <c r="K20" s="580" t="e">
        <f>F20/D20</f>
        <v>#DIV/0!</v>
      </c>
    </row>
    <row r="21" spans="2:11" x14ac:dyDescent="0.25">
      <c r="C21" s="24" t="s">
        <v>397</v>
      </c>
      <c r="D21" s="169"/>
      <c r="E21" s="169"/>
      <c r="F21" s="169"/>
      <c r="G21" s="169"/>
      <c r="I21" s="589" t="e">
        <f>G21/F21</f>
        <v>#DIV/0!</v>
      </c>
      <c r="J21" s="35" t="e">
        <f>F21/E21</f>
        <v>#DIV/0!</v>
      </c>
      <c r="K21" s="580" t="e">
        <f>F21/D21</f>
        <v>#DIV/0!</v>
      </c>
    </row>
    <row r="22" spans="2:11" x14ac:dyDescent="0.25">
      <c r="D22" s="169"/>
      <c r="E22" s="169"/>
      <c r="F22" s="169"/>
      <c r="G22" s="169"/>
      <c r="I22" s="589"/>
      <c r="J22" s="35"/>
      <c r="K22" s="580"/>
    </row>
    <row r="23" spans="2:11" s="168" customFormat="1" x14ac:dyDescent="0.25">
      <c r="B23" s="168" t="s">
        <v>255</v>
      </c>
      <c r="C23" s="444" t="s">
        <v>92</v>
      </c>
      <c r="D23" s="465">
        <v>148.92500000000001</v>
      </c>
      <c r="E23" s="465">
        <v>1713</v>
      </c>
      <c r="F23" s="465">
        <v>52.351999999999997</v>
      </c>
      <c r="G23" s="465">
        <v>5.9809999999999999</v>
      </c>
      <c r="I23" s="589">
        <f>G23/F23</f>
        <v>0.11424587408312958</v>
      </c>
      <c r="J23" s="37">
        <f>F23/E23</f>
        <v>3.0561587857559833E-2</v>
      </c>
      <c r="K23" s="584">
        <f>F23/D23</f>
        <v>0.35153265066308542</v>
      </c>
    </row>
    <row r="24" spans="2:11" x14ac:dyDescent="0.25">
      <c r="C24" s="24" t="s">
        <v>394</v>
      </c>
      <c r="D24" s="493">
        <v>145.00299999999999</v>
      </c>
      <c r="E24" s="169">
        <v>1659</v>
      </c>
      <c r="F24" s="493">
        <v>57.585999999999999</v>
      </c>
      <c r="G24" s="493">
        <v>5.8890000000000002</v>
      </c>
      <c r="I24" s="589">
        <f>G24/F24</f>
        <v>0.10226443927343452</v>
      </c>
      <c r="J24" s="35">
        <f>F24/E24</f>
        <v>3.4711271850512357E-2</v>
      </c>
      <c r="K24" s="580">
        <f>F24/D24</f>
        <v>0.39713661096666969</v>
      </c>
    </row>
    <row r="25" spans="2:11" x14ac:dyDescent="0.25">
      <c r="C25" s="24" t="s">
        <v>395</v>
      </c>
      <c r="D25" s="493">
        <v>3.9220000000000002</v>
      </c>
      <c r="E25" s="169">
        <v>54</v>
      </c>
      <c r="F25" s="493">
        <v>-5.2240000000000002</v>
      </c>
      <c r="G25" s="493">
        <v>9.1999999999999998E-2</v>
      </c>
      <c r="I25" s="589">
        <f>G25/F25</f>
        <v>-1.7611026033690656E-2</v>
      </c>
      <c r="J25" s="35">
        <f>F25/E25</f>
        <v>-9.6740740740740738E-2</v>
      </c>
      <c r="K25" s="580">
        <f>F25/D25</f>
        <v>-1.3319734829168792</v>
      </c>
    </row>
    <row r="26" spans="2:11" x14ac:dyDescent="0.25">
      <c r="C26" s="24" t="s">
        <v>396</v>
      </c>
      <c r="D26" s="169"/>
      <c r="E26" s="169"/>
      <c r="F26" s="169"/>
      <c r="G26" s="169"/>
      <c r="I26" s="589" t="e">
        <f>G26/F26</f>
        <v>#DIV/0!</v>
      </c>
      <c r="J26" s="35" t="e">
        <f>F26/E26</f>
        <v>#DIV/0!</v>
      </c>
      <c r="K26" s="580" t="e">
        <f>F26/D26</f>
        <v>#DIV/0!</v>
      </c>
    </row>
    <row r="27" spans="2:11" x14ac:dyDescent="0.25">
      <c r="C27" s="24" t="s">
        <v>397</v>
      </c>
      <c r="D27" s="169"/>
      <c r="E27" s="169"/>
      <c r="F27" s="169"/>
      <c r="G27" s="169"/>
      <c r="I27" s="589" t="e">
        <f>G27/F27</f>
        <v>#DIV/0!</v>
      </c>
      <c r="J27" s="35" t="e">
        <f>F27/E27</f>
        <v>#DIV/0!</v>
      </c>
      <c r="K27" s="580" t="e">
        <f>F27/D27</f>
        <v>#DIV/0!</v>
      </c>
    </row>
    <row r="28" spans="2:11" x14ac:dyDescent="0.25">
      <c r="D28" s="169"/>
      <c r="E28" s="169"/>
      <c r="F28" s="169"/>
      <c r="G28" s="169"/>
      <c r="I28" s="589"/>
      <c r="J28" s="35"/>
      <c r="K28" s="580"/>
    </row>
    <row r="29" spans="2:11" s="168" customFormat="1" x14ac:dyDescent="0.25">
      <c r="B29" s="168" t="s">
        <v>48</v>
      </c>
      <c r="C29" s="444" t="s">
        <v>92</v>
      </c>
      <c r="D29" s="497">
        <v>9.8000000000000004E-2</v>
      </c>
      <c r="E29" s="465">
        <v>5</v>
      </c>
      <c r="F29" s="497">
        <v>0.318</v>
      </c>
      <c r="G29" s="497">
        <v>0.107</v>
      </c>
      <c r="I29" s="589">
        <f>G29/F29</f>
        <v>0.33647798742138363</v>
      </c>
      <c r="J29" s="37">
        <f>F29/E29</f>
        <v>6.3600000000000004E-2</v>
      </c>
      <c r="K29" s="584">
        <f>F29/D29</f>
        <v>3.2448979591836733</v>
      </c>
    </row>
    <row r="30" spans="2:11" x14ac:dyDescent="0.25">
      <c r="C30" s="24" t="s">
        <v>394</v>
      </c>
      <c r="D30" s="493">
        <v>9.8000000000000004E-2</v>
      </c>
      <c r="E30" s="169">
        <v>5</v>
      </c>
      <c r="F30" s="493">
        <v>0.318</v>
      </c>
      <c r="G30" s="493">
        <v>0.107</v>
      </c>
      <c r="I30" s="589">
        <f>G30/F30</f>
        <v>0.33647798742138363</v>
      </c>
      <c r="J30" s="35">
        <f>F30/E30</f>
        <v>6.3600000000000004E-2</v>
      </c>
      <c r="K30" s="580">
        <f>F30/D30</f>
        <v>3.2448979591836733</v>
      </c>
    </row>
    <row r="31" spans="2:11" x14ac:dyDescent="0.25">
      <c r="C31" s="24" t="s">
        <v>395</v>
      </c>
      <c r="D31" s="169"/>
      <c r="E31" s="169"/>
      <c r="F31" s="169"/>
      <c r="G31" s="169"/>
      <c r="I31" s="589" t="e">
        <f>G31/F31</f>
        <v>#DIV/0!</v>
      </c>
      <c r="J31" s="35" t="e">
        <f>F31/E31</f>
        <v>#DIV/0!</v>
      </c>
      <c r="K31" s="580" t="e">
        <f>F31/D31</f>
        <v>#DIV/0!</v>
      </c>
    </row>
    <row r="32" spans="2:11" x14ac:dyDescent="0.25">
      <c r="C32" s="24" t="s">
        <v>396</v>
      </c>
      <c r="D32" s="169"/>
      <c r="E32" s="169"/>
      <c r="F32" s="169"/>
      <c r="G32" s="169"/>
      <c r="I32" s="589" t="e">
        <f>G32/F32</f>
        <v>#DIV/0!</v>
      </c>
      <c r="J32" s="35" t="e">
        <f>F32/E32</f>
        <v>#DIV/0!</v>
      </c>
      <c r="K32" s="580" t="e">
        <f>F32/D32</f>
        <v>#DIV/0!</v>
      </c>
    </row>
    <row r="33" spans="2:11" x14ac:dyDescent="0.25">
      <c r="C33" s="24" t="s">
        <v>397</v>
      </c>
      <c r="D33" s="169"/>
      <c r="E33" s="169"/>
      <c r="F33" s="169"/>
      <c r="G33" s="169"/>
      <c r="I33" s="589" t="e">
        <f>G33/F33</f>
        <v>#DIV/0!</v>
      </c>
      <c r="J33" s="35" t="e">
        <f>F33/E33</f>
        <v>#DIV/0!</v>
      </c>
      <c r="K33" s="580" t="e">
        <f>F33/D33</f>
        <v>#DIV/0!</v>
      </c>
    </row>
    <row r="34" spans="2:11" x14ac:dyDescent="0.25">
      <c r="D34" s="169"/>
      <c r="E34" s="169"/>
      <c r="F34" s="169"/>
      <c r="G34" s="169"/>
      <c r="I34" s="589"/>
      <c r="J34" s="35"/>
      <c r="K34" s="580"/>
    </row>
    <row r="35" spans="2:11" s="168" customFormat="1" x14ac:dyDescent="0.25">
      <c r="B35" s="168" t="s">
        <v>43</v>
      </c>
      <c r="C35" s="444" t="s">
        <v>92</v>
      </c>
      <c r="D35" s="465">
        <v>452.75</v>
      </c>
      <c r="E35" s="465">
        <v>4844</v>
      </c>
      <c r="F35" s="465">
        <v>190.69900000000001</v>
      </c>
      <c r="G35" s="465">
        <v>19.847000000000001</v>
      </c>
      <c r="I35" s="589">
        <f>G35/F35</f>
        <v>0.10407500825908893</v>
      </c>
      <c r="J35" s="37">
        <f>F35/E35</f>
        <v>3.936808422791082E-2</v>
      </c>
      <c r="K35" s="584">
        <f>F35/D35</f>
        <v>0.42120154610712318</v>
      </c>
    </row>
    <row r="36" spans="2:11" x14ac:dyDescent="0.25">
      <c r="C36" s="24" t="s">
        <v>394</v>
      </c>
      <c r="D36" s="493">
        <v>377.70600000000002</v>
      </c>
      <c r="E36" s="169">
        <v>4100</v>
      </c>
      <c r="F36" s="493">
        <v>156.27099999999999</v>
      </c>
      <c r="G36" s="493">
        <v>16.888000000000002</v>
      </c>
      <c r="I36" s="589">
        <f>G36/F36</f>
        <v>0.10806867557000341</v>
      </c>
      <c r="J36" s="35">
        <f>F36/E36</f>
        <v>3.8114878048780484E-2</v>
      </c>
      <c r="K36" s="580">
        <f>F36/D36</f>
        <v>0.41373713946826363</v>
      </c>
    </row>
    <row r="37" spans="2:11" x14ac:dyDescent="0.25">
      <c r="C37" s="24" t="s">
        <v>395</v>
      </c>
      <c r="D37" s="493">
        <v>75.043999999999997</v>
      </c>
      <c r="E37" s="169">
        <v>744</v>
      </c>
      <c r="F37" s="493">
        <v>36.884999999999998</v>
      </c>
      <c r="G37" s="493">
        <v>2.9590000000000001</v>
      </c>
      <c r="I37" s="589">
        <f>G37/F37</f>
        <v>8.0222312593195066E-2</v>
      </c>
      <c r="J37" s="35">
        <f>F37/E37</f>
        <v>4.9576612903225806E-2</v>
      </c>
      <c r="K37" s="580">
        <f>F37/D37</f>
        <v>0.49151164650071955</v>
      </c>
    </row>
    <row r="38" spans="2:11" x14ac:dyDescent="0.25">
      <c r="C38" s="24" t="s">
        <v>396</v>
      </c>
      <c r="D38" s="169"/>
      <c r="E38" s="169"/>
      <c r="F38" s="493">
        <v>-2.4569999999999999</v>
      </c>
      <c r="G38" s="169"/>
      <c r="I38" s="589">
        <f>G38/F38</f>
        <v>0</v>
      </c>
      <c r="J38" s="35" t="e">
        <f>F38/E38</f>
        <v>#DIV/0!</v>
      </c>
      <c r="K38" s="580" t="e">
        <f>F38/D38</f>
        <v>#DIV/0!</v>
      </c>
    </row>
    <row r="39" spans="2:11" x14ac:dyDescent="0.25">
      <c r="C39" s="24" t="s">
        <v>397</v>
      </c>
      <c r="D39" s="169"/>
      <c r="E39" s="169"/>
      <c r="F39" s="169"/>
      <c r="G39" s="169"/>
      <c r="I39" s="589" t="e">
        <f>G39/F39</f>
        <v>#DIV/0!</v>
      </c>
      <c r="J39" s="35" t="e">
        <f>F39/E39</f>
        <v>#DIV/0!</v>
      </c>
      <c r="K39" s="580" t="e">
        <f>F39/D39</f>
        <v>#DIV/0!</v>
      </c>
    </row>
    <row r="40" spans="2:11" x14ac:dyDescent="0.25">
      <c r="D40" s="169"/>
      <c r="E40" s="169"/>
      <c r="F40" s="169"/>
      <c r="G40" s="169"/>
      <c r="I40" s="589"/>
      <c r="J40" s="35"/>
      <c r="K40" s="580"/>
    </row>
    <row r="41" spans="2:11" s="196" customFormat="1" x14ac:dyDescent="0.25">
      <c r="B41" s="196" t="s">
        <v>126</v>
      </c>
      <c r="C41" s="413" t="s">
        <v>92</v>
      </c>
      <c r="D41" s="495">
        <v>-1.0660000000000001</v>
      </c>
      <c r="E41" s="495"/>
      <c r="F41" s="495">
        <v>-2.0409999999999999</v>
      </c>
      <c r="G41" s="495">
        <v>-0.63100000000000001</v>
      </c>
      <c r="I41" s="590">
        <f>G41/F41</f>
        <v>0.30916217540421365</v>
      </c>
      <c r="J41" s="484" t="e">
        <f>F41/E41</f>
        <v>#DIV/0!</v>
      </c>
      <c r="K41" s="597">
        <f>F41/D41</f>
        <v>1.9146341463414633</v>
      </c>
    </row>
    <row r="42" spans="2:11" x14ac:dyDescent="0.25">
      <c r="C42" s="24" t="s">
        <v>394</v>
      </c>
      <c r="D42" s="169"/>
      <c r="E42" s="169"/>
      <c r="F42" s="169"/>
      <c r="G42" s="169"/>
      <c r="I42" s="589" t="e">
        <f>G42/F42</f>
        <v>#DIV/0!</v>
      </c>
      <c r="J42" s="35" t="e">
        <f>F42/E42</f>
        <v>#DIV/0!</v>
      </c>
      <c r="K42" s="580" t="e">
        <f>F42/D42</f>
        <v>#DIV/0!</v>
      </c>
    </row>
    <row r="43" spans="2:11" x14ac:dyDescent="0.25">
      <c r="C43" s="24" t="s">
        <v>395</v>
      </c>
      <c r="D43" s="169">
        <v>-1.0660000000000001</v>
      </c>
      <c r="E43" s="169"/>
      <c r="F43" s="169">
        <v>-2.0409999999999999</v>
      </c>
      <c r="G43" s="169">
        <v>-0.63100000000000001</v>
      </c>
      <c r="I43" s="589">
        <f>G43/F43</f>
        <v>0.30916217540421365</v>
      </c>
      <c r="J43" s="35" t="e">
        <f>F43/E43</f>
        <v>#DIV/0!</v>
      </c>
      <c r="K43" s="580">
        <f>F43/D43</f>
        <v>1.9146341463414633</v>
      </c>
    </row>
    <row r="44" spans="2:11" x14ac:dyDescent="0.25">
      <c r="C44" s="24" t="s">
        <v>396</v>
      </c>
      <c r="D44" s="169"/>
      <c r="E44" s="169"/>
      <c r="F44" s="169"/>
      <c r="G44" s="169"/>
      <c r="I44" s="589" t="e">
        <f>G44/F44</f>
        <v>#DIV/0!</v>
      </c>
      <c r="J44" s="35" t="e">
        <f>F44/E44</f>
        <v>#DIV/0!</v>
      </c>
      <c r="K44" s="580" t="e">
        <f>F44/D44</f>
        <v>#DIV/0!</v>
      </c>
    </row>
    <row r="45" spans="2:11" x14ac:dyDescent="0.25">
      <c r="C45" s="24" t="s">
        <v>397</v>
      </c>
      <c r="D45" s="169"/>
      <c r="E45" s="169"/>
      <c r="F45" s="169"/>
      <c r="G45" s="169"/>
      <c r="I45" s="589" t="e">
        <f>G45/F45</f>
        <v>#DIV/0!</v>
      </c>
      <c r="J45" s="35" t="e">
        <f>F45/E45</f>
        <v>#DIV/0!</v>
      </c>
      <c r="K45" s="580" t="e">
        <f>F45/D45</f>
        <v>#DIV/0!</v>
      </c>
    </row>
    <row r="46" spans="2:11" x14ac:dyDescent="0.25">
      <c r="D46" s="169"/>
      <c r="E46" s="169"/>
      <c r="F46" s="169"/>
      <c r="G46" s="169"/>
      <c r="I46" s="589"/>
      <c r="J46" s="35"/>
      <c r="K46" s="580"/>
    </row>
    <row r="47" spans="2:11" s="168" customFormat="1" x14ac:dyDescent="0.25">
      <c r="B47" s="168" t="s">
        <v>50</v>
      </c>
      <c r="C47" s="444" t="s">
        <v>92</v>
      </c>
      <c r="D47" s="465"/>
      <c r="E47" s="465">
        <v>2</v>
      </c>
      <c r="F47" s="465">
        <v>0.4</v>
      </c>
      <c r="G47" s="465"/>
      <c r="I47" s="589">
        <f>G47/F47</f>
        <v>0</v>
      </c>
      <c r="J47" s="37">
        <f>F47/E47</f>
        <v>0.2</v>
      </c>
      <c r="K47" s="584" t="e">
        <f>F47/D47</f>
        <v>#DIV/0!</v>
      </c>
    </row>
    <row r="48" spans="2:11" x14ac:dyDescent="0.25">
      <c r="C48" s="24" t="s">
        <v>394</v>
      </c>
      <c r="D48" s="492">
        <v>-0.26700000000000002</v>
      </c>
      <c r="E48" s="169">
        <v>2</v>
      </c>
      <c r="F48" s="491">
        <v>3.9E-2</v>
      </c>
      <c r="G48" s="494">
        <v>8.0000000000000002E-3</v>
      </c>
      <c r="I48" s="589">
        <f>G48/F48</f>
        <v>0.20512820512820512</v>
      </c>
      <c r="J48" s="35">
        <f>F48/E48</f>
        <v>1.95E-2</v>
      </c>
      <c r="K48" s="580">
        <f>F48/D48</f>
        <v>-0.14606741573033707</v>
      </c>
    </row>
    <row r="49" spans="2:11" x14ac:dyDescent="0.25">
      <c r="C49" s="24" t="s">
        <v>395</v>
      </c>
      <c r="D49" s="492">
        <v>0.35199999999999998</v>
      </c>
      <c r="E49" s="169"/>
      <c r="F49" s="169">
        <v>0.34599999999999997</v>
      </c>
      <c r="G49" s="169"/>
      <c r="I49" s="589">
        <f>G49/F49</f>
        <v>0</v>
      </c>
      <c r="J49" s="35" t="e">
        <f>F49/E49</f>
        <v>#DIV/0!</v>
      </c>
      <c r="K49" s="580">
        <f>F49/D49</f>
        <v>0.98295454545454541</v>
      </c>
    </row>
    <row r="50" spans="2:11" x14ac:dyDescent="0.25">
      <c r="C50" s="24" t="s">
        <v>396</v>
      </c>
      <c r="D50" s="169"/>
      <c r="E50" s="169"/>
      <c r="F50" s="169"/>
      <c r="G50" s="169"/>
      <c r="I50" s="589" t="e">
        <f>G50/F50</f>
        <v>#DIV/0!</v>
      </c>
      <c r="J50" s="35" t="e">
        <f>F50/E50</f>
        <v>#DIV/0!</v>
      </c>
      <c r="K50" s="580" t="e">
        <f>F50/D50</f>
        <v>#DIV/0!</v>
      </c>
    </row>
    <row r="51" spans="2:11" x14ac:dyDescent="0.25">
      <c r="C51" s="24" t="s">
        <v>397</v>
      </c>
      <c r="D51" s="169"/>
      <c r="E51" s="169"/>
      <c r="F51" s="169"/>
      <c r="G51" s="169"/>
      <c r="I51" s="589" t="e">
        <f>G51/F51</f>
        <v>#DIV/0!</v>
      </c>
      <c r="J51" s="35" t="e">
        <f>F51/E51</f>
        <v>#DIV/0!</v>
      </c>
      <c r="K51" s="580" t="e">
        <f>F51/D51</f>
        <v>#DIV/0!</v>
      </c>
    </row>
    <row r="52" spans="2:11" x14ac:dyDescent="0.25">
      <c r="D52" s="169"/>
      <c r="E52" s="169"/>
      <c r="F52" s="169"/>
      <c r="G52" s="169"/>
      <c r="I52" s="589"/>
      <c r="J52" s="35"/>
      <c r="K52" s="580"/>
    </row>
    <row r="53" spans="2:11" s="168" customFormat="1" x14ac:dyDescent="0.25">
      <c r="B53" s="168" t="s">
        <v>256</v>
      </c>
      <c r="C53" s="444" t="s">
        <v>92</v>
      </c>
      <c r="D53" s="465">
        <v>557.79899999999998</v>
      </c>
      <c r="E53" s="465">
        <v>4300</v>
      </c>
      <c r="F53" s="465">
        <v>-49.023000000000003</v>
      </c>
      <c r="G53" s="465">
        <v>-12.03</v>
      </c>
      <c r="I53" s="589">
        <f>G53/F53</f>
        <v>0.24539501866470836</v>
      </c>
      <c r="J53" s="37">
        <f>F53/E53</f>
        <v>-1.1400697674418606E-2</v>
      </c>
      <c r="K53" s="584">
        <f>F53/D53</f>
        <v>-8.7886496748828882E-2</v>
      </c>
    </row>
    <row r="54" spans="2:11" x14ac:dyDescent="0.25">
      <c r="C54" s="24" t="s">
        <v>394</v>
      </c>
      <c r="D54" s="493">
        <v>533.10799999999995</v>
      </c>
      <c r="E54" s="169">
        <v>4121</v>
      </c>
      <c r="F54" s="493">
        <v>-62.878</v>
      </c>
      <c r="G54" s="169">
        <v>-14.259</v>
      </c>
      <c r="I54" s="589">
        <f>G54/F54</f>
        <v>0.22677248004071376</v>
      </c>
      <c r="J54" s="35">
        <f>F54/E54</f>
        <v>-1.5257947100218393E-2</v>
      </c>
      <c r="K54" s="580">
        <f>F54/D54</f>
        <v>-0.11794608221973785</v>
      </c>
    </row>
    <row r="55" spans="2:11" x14ac:dyDescent="0.25">
      <c r="C55" s="24" t="s">
        <v>395</v>
      </c>
      <c r="D55" s="493">
        <v>24.42</v>
      </c>
      <c r="E55" s="169">
        <v>160</v>
      </c>
      <c r="F55" s="493">
        <v>10.225</v>
      </c>
      <c r="G55" s="493">
        <v>2.2290000000000001</v>
      </c>
      <c r="I55" s="589">
        <f>G55/F55</f>
        <v>0.21799511002444991</v>
      </c>
      <c r="J55" s="35">
        <f>F55/E55</f>
        <v>6.3906249999999998E-2</v>
      </c>
      <c r="K55" s="580">
        <f>F55/D55</f>
        <v>0.41871416871416867</v>
      </c>
    </row>
    <row r="56" spans="2:11" x14ac:dyDescent="0.25">
      <c r="C56" s="24" t="s">
        <v>396</v>
      </c>
      <c r="D56" s="169"/>
      <c r="E56" s="169"/>
      <c r="F56" s="169"/>
      <c r="G56" s="169"/>
      <c r="I56" s="589" t="e">
        <f>G56/F56</f>
        <v>#DIV/0!</v>
      </c>
      <c r="J56" s="35" t="e">
        <f>F56/E56</f>
        <v>#DIV/0!</v>
      </c>
      <c r="K56" s="580" t="e">
        <f>F56/D56</f>
        <v>#DIV/0!</v>
      </c>
    </row>
    <row r="57" spans="2:11" x14ac:dyDescent="0.25">
      <c r="C57" s="24" t="s">
        <v>397</v>
      </c>
      <c r="D57" s="492">
        <v>0.27100000000000002</v>
      </c>
      <c r="E57" s="169">
        <v>19</v>
      </c>
      <c r="F57" s="169">
        <v>3.63</v>
      </c>
      <c r="G57" s="169"/>
      <c r="I57" s="589">
        <f>G57/F57</f>
        <v>0</v>
      </c>
      <c r="J57" s="35">
        <f>F57/E57</f>
        <v>0.19105263157894736</v>
      </c>
      <c r="K57" s="580">
        <f>F57/D57</f>
        <v>13.394833948339482</v>
      </c>
    </row>
    <row r="58" spans="2:11" x14ac:dyDescent="0.25">
      <c r="D58" s="169"/>
      <c r="E58" s="169"/>
      <c r="F58" s="169"/>
      <c r="G58" s="169"/>
      <c r="I58" s="589"/>
      <c r="J58" s="35"/>
      <c r="K58" s="580"/>
    </row>
    <row r="59" spans="2:11" s="168" customFormat="1" x14ac:dyDescent="0.25">
      <c r="B59" s="168" t="s">
        <v>38</v>
      </c>
      <c r="C59" s="444" t="s">
        <v>92</v>
      </c>
      <c r="D59" s="465">
        <v>585.97299999999996</v>
      </c>
      <c r="E59" s="465">
        <v>3610</v>
      </c>
      <c r="F59" s="465">
        <v>266.55200000000002</v>
      </c>
      <c r="G59" s="465">
        <v>52.44</v>
      </c>
      <c r="I59" s="589">
        <f>G59/F59</f>
        <v>0.19673459587622674</v>
      </c>
      <c r="J59" s="37">
        <f>F59/E59</f>
        <v>7.3837119113573407E-2</v>
      </c>
      <c r="K59" s="584">
        <f>F59/D59</f>
        <v>0.45488785319460118</v>
      </c>
    </row>
    <row r="60" spans="2:11" x14ac:dyDescent="0.25">
      <c r="C60" s="24" t="s">
        <v>394</v>
      </c>
      <c r="D60" s="493">
        <v>517.99800000000005</v>
      </c>
      <c r="E60" s="169">
        <v>3243</v>
      </c>
      <c r="F60" s="493">
        <v>230.95099999999999</v>
      </c>
      <c r="G60" s="493">
        <v>45.518000000000001</v>
      </c>
      <c r="I60" s="589">
        <f>G60/F60</f>
        <v>0.1970894258955363</v>
      </c>
      <c r="J60" s="35">
        <f>F60/E60</f>
        <v>7.1215232809127352E-2</v>
      </c>
      <c r="K60" s="580">
        <f>F60/D60</f>
        <v>0.44585307279178676</v>
      </c>
    </row>
    <row r="61" spans="2:11" x14ac:dyDescent="0.25">
      <c r="C61" s="24" t="s">
        <v>395</v>
      </c>
      <c r="D61" s="493">
        <v>67.974999999999994</v>
      </c>
      <c r="E61" s="169">
        <v>367</v>
      </c>
      <c r="F61" s="493">
        <v>35.600999999999999</v>
      </c>
      <c r="G61" s="493">
        <v>6.9219999999999997</v>
      </c>
      <c r="I61" s="589">
        <f>G61/F61</f>
        <v>0.19443274065335242</v>
      </c>
      <c r="J61" s="35">
        <f>F61/E61</f>
        <v>9.7005449591280657E-2</v>
      </c>
      <c r="K61" s="580">
        <f>F61/D61</f>
        <v>0.52373666789260764</v>
      </c>
    </row>
    <row r="62" spans="2:11" x14ac:dyDescent="0.25">
      <c r="C62" s="24" t="s">
        <v>396</v>
      </c>
      <c r="D62" s="169"/>
      <c r="E62" s="169"/>
      <c r="F62" s="169"/>
      <c r="G62" s="169"/>
      <c r="I62" s="589" t="e">
        <f>G62/F62</f>
        <v>#DIV/0!</v>
      </c>
      <c r="J62" s="35" t="e">
        <f>F62/E62</f>
        <v>#DIV/0!</v>
      </c>
      <c r="K62" s="580" t="e">
        <f>F62/D62</f>
        <v>#DIV/0!</v>
      </c>
    </row>
    <row r="63" spans="2:11" x14ac:dyDescent="0.25">
      <c r="C63" s="24" t="s">
        <v>397</v>
      </c>
      <c r="D63" s="169"/>
      <c r="E63" s="169"/>
      <c r="F63" s="169"/>
      <c r="G63" s="169"/>
      <c r="I63" s="589" t="e">
        <f>G63/F63</f>
        <v>#DIV/0!</v>
      </c>
      <c r="J63" s="35" t="e">
        <f>F63/E63</f>
        <v>#DIV/0!</v>
      </c>
      <c r="K63" s="580" t="e">
        <f>F63/D63</f>
        <v>#DIV/0!</v>
      </c>
    </row>
    <row r="64" spans="2:11" x14ac:dyDescent="0.25">
      <c r="D64" s="169"/>
      <c r="E64" s="169"/>
      <c r="F64" s="169"/>
      <c r="G64" s="169"/>
      <c r="I64" s="589"/>
      <c r="J64" s="35"/>
      <c r="K64" s="580"/>
    </row>
    <row r="65" spans="2:11" s="168" customFormat="1" x14ac:dyDescent="0.25">
      <c r="B65" s="168" t="s">
        <v>36</v>
      </c>
      <c r="C65" s="444" t="s">
        <v>92</v>
      </c>
      <c r="D65" s="465">
        <v>-5.6289999999999996</v>
      </c>
      <c r="E65" s="465"/>
      <c r="F65" s="465">
        <v>3.7850000000000001</v>
      </c>
      <c r="G65" s="465"/>
      <c r="I65" s="589">
        <f>G65/F65</f>
        <v>0</v>
      </c>
      <c r="J65" s="37" t="e">
        <f>F65/E65</f>
        <v>#DIV/0!</v>
      </c>
      <c r="K65" s="584">
        <f>F65/D65</f>
        <v>-0.67241073014745079</v>
      </c>
    </row>
    <row r="66" spans="2:11" x14ac:dyDescent="0.25">
      <c r="C66" s="24" t="s">
        <v>394</v>
      </c>
      <c r="D66" s="493">
        <v>-9.4120000000000008</v>
      </c>
      <c r="E66" s="169"/>
      <c r="F66" s="493">
        <v>-3.0000000000000001E-3</v>
      </c>
      <c r="G66" s="169"/>
      <c r="I66" s="589">
        <f>G66/F66</f>
        <v>0</v>
      </c>
      <c r="J66" s="35" t="e">
        <f>F66/E66</f>
        <v>#DIV/0!</v>
      </c>
      <c r="K66" s="580">
        <f>F66/D66</f>
        <v>3.1874203144921374E-4</v>
      </c>
    </row>
    <row r="67" spans="2:11" x14ac:dyDescent="0.25">
      <c r="C67" s="24" t="s">
        <v>395</v>
      </c>
      <c r="D67" s="493">
        <v>3.7829999999999999</v>
      </c>
      <c r="E67" s="169"/>
      <c r="F67" s="493">
        <v>3.782</v>
      </c>
      <c r="G67" s="169"/>
      <c r="I67" s="589">
        <f>G67/F67</f>
        <v>0</v>
      </c>
      <c r="J67" s="35" t="e">
        <f>F67/E67</f>
        <v>#DIV/0!</v>
      </c>
      <c r="K67" s="580">
        <f>F67/D67</f>
        <v>0.99973565952947396</v>
      </c>
    </row>
    <row r="68" spans="2:11" x14ac:dyDescent="0.25">
      <c r="C68" s="24" t="s">
        <v>396</v>
      </c>
      <c r="D68" s="169"/>
      <c r="E68" s="169"/>
      <c r="F68" s="169"/>
      <c r="G68" s="169"/>
      <c r="I68" s="589" t="e">
        <f>G68/F68</f>
        <v>#DIV/0!</v>
      </c>
      <c r="J68" s="35" t="e">
        <f>F68/E68</f>
        <v>#DIV/0!</v>
      </c>
      <c r="K68" s="580" t="e">
        <f>F68/D68</f>
        <v>#DIV/0!</v>
      </c>
    </row>
    <row r="69" spans="2:11" x14ac:dyDescent="0.25">
      <c r="C69" s="24" t="s">
        <v>397</v>
      </c>
      <c r="D69" s="169"/>
      <c r="E69" s="169"/>
      <c r="F69" s="169"/>
      <c r="G69" s="169"/>
      <c r="I69" s="589" t="e">
        <f>G69/F69</f>
        <v>#DIV/0!</v>
      </c>
      <c r="J69" s="35" t="e">
        <f>F69/E69</f>
        <v>#DIV/0!</v>
      </c>
      <c r="K69" s="580" t="e">
        <f>F69/D69</f>
        <v>#DIV/0!</v>
      </c>
    </row>
    <row r="70" spans="2:11" x14ac:dyDescent="0.25">
      <c r="D70" s="169"/>
      <c r="E70" s="169"/>
      <c r="F70" s="169"/>
      <c r="G70" s="169"/>
      <c r="I70" s="589"/>
      <c r="J70" s="35"/>
      <c r="K70" s="580"/>
    </row>
    <row r="71" spans="2:11" s="168" customFormat="1" x14ac:dyDescent="0.25">
      <c r="B71" s="168" t="s">
        <v>31</v>
      </c>
      <c r="C71" s="444" t="s">
        <v>92</v>
      </c>
      <c r="D71" s="465">
        <v>3451.6439999999998</v>
      </c>
      <c r="E71" s="465">
        <v>13802</v>
      </c>
      <c r="F71" s="465">
        <v>337.786</v>
      </c>
      <c r="G71" s="465">
        <v>-123.371</v>
      </c>
      <c r="I71" s="589">
        <f>G71/F71</f>
        <v>-0.36523420153588365</v>
      </c>
      <c r="J71" s="37">
        <f>F71/E71</f>
        <v>2.4473699463845821E-2</v>
      </c>
      <c r="K71" s="584">
        <f>F71/D71</f>
        <v>9.7862351969090683E-2</v>
      </c>
    </row>
    <row r="72" spans="2:11" x14ac:dyDescent="0.25">
      <c r="C72" s="24" t="s">
        <v>394</v>
      </c>
      <c r="D72" s="493">
        <v>3141.59</v>
      </c>
      <c r="E72" s="169">
        <v>12780</v>
      </c>
      <c r="F72" s="493">
        <v>285.39100000000002</v>
      </c>
      <c r="G72" s="493">
        <v>-133.74</v>
      </c>
      <c r="I72" s="589">
        <f>G72/F72</f>
        <v>-0.46862024380586631</v>
      </c>
      <c r="J72" s="35">
        <f>F72/E72</f>
        <v>2.2331064162754304E-2</v>
      </c>
      <c r="K72" s="580">
        <f>F72/D72</f>
        <v>9.0842853459553924E-2</v>
      </c>
    </row>
    <row r="73" spans="2:11" x14ac:dyDescent="0.25">
      <c r="C73" s="24" t="s">
        <v>395</v>
      </c>
      <c r="D73" s="493">
        <v>286.31700000000001</v>
      </c>
      <c r="E73" s="169">
        <v>693</v>
      </c>
      <c r="F73" s="493">
        <v>95.71</v>
      </c>
      <c r="G73" s="493">
        <v>10.926</v>
      </c>
      <c r="I73" s="589">
        <f>G73/F73</f>
        <v>0.11415735032911922</v>
      </c>
      <c r="J73" s="35">
        <f>F73/E73</f>
        <v>0.1381096681096681</v>
      </c>
      <c r="K73" s="580">
        <f>F73/D73</f>
        <v>0.334279836684514</v>
      </c>
    </row>
    <row r="74" spans="2:11" x14ac:dyDescent="0.25">
      <c r="C74" s="24" t="s">
        <v>396</v>
      </c>
      <c r="D74" s="169"/>
      <c r="E74" s="169"/>
      <c r="F74" s="169"/>
      <c r="G74" s="169"/>
      <c r="I74" s="589" t="e">
        <f>G74/F74</f>
        <v>#DIV/0!</v>
      </c>
      <c r="J74" s="35" t="e">
        <f>F74/E74</f>
        <v>#DIV/0!</v>
      </c>
      <c r="K74" s="580" t="e">
        <f>F74/D74</f>
        <v>#DIV/0!</v>
      </c>
    </row>
    <row r="75" spans="2:11" x14ac:dyDescent="0.25">
      <c r="C75" s="24" t="s">
        <v>397</v>
      </c>
      <c r="D75" s="493">
        <v>23.736999999999998</v>
      </c>
      <c r="E75" s="169">
        <v>329</v>
      </c>
      <c r="F75" s="493">
        <v>-43.314999999999998</v>
      </c>
      <c r="G75" s="492">
        <v>-0.55700000000000005</v>
      </c>
      <c r="I75" s="589">
        <f>G75/F75</f>
        <v>1.2859286621262844E-2</v>
      </c>
      <c r="J75" s="35">
        <f>F75/E75</f>
        <v>-0.13165653495440729</v>
      </c>
      <c r="K75" s="580">
        <f>F75/D75</f>
        <v>-1.8247883051775708</v>
      </c>
    </row>
    <row r="76" spans="2:11" x14ac:dyDescent="0.25">
      <c r="D76" s="169"/>
      <c r="E76" s="169"/>
      <c r="F76" s="169"/>
      <c r="G76" s="169"/>
      <c r="I76" s="589"/>
      <c r="J76" s="35"/>
      <c r="K76" s="580"/>
    </row>
    <row r="77" spans="2:11" s="168" customFormat="1" x14ac:dyDescent="0.25">
      <c r="B77" s="168" t="s">
        <v>39</v>
      </c>
      <c r="C77" s="444" t="s">
        <v>92</v>
      </c>
      <c r="D77" s="465">
        <v>389.90699999999998</v>
      </c>
      <c r="E77" s="465">
        <v>2046</v>
      </c>
      <c r="F77" s="465">
        <v>164.56100000000001</v>
      </c>
      <c r="G77" s="465">
        <v>37.677999999999997</v>
      </c>
      <c r="I77" s="589">
        <f>G77/F77</f>
        <v>0.22896068934923824</v>
      </c>
      <c r="J77" s="37">
        <f>F77/E77</f>
        <v>8.0430596285435002E-2</v>
      </c>
      <c r="K77" s="584">
        <f>F77/D77</f>
        <v>0.42205192520267659</v>
      </c>
    </row>
    <row r="78" spans="2:11" x14ac:dyDescent="0.25">
      <c r="C78" s="24" t="s">
        <v>394</v>
      </c>
      <c r="D78" s="493">
        <v>364.77</v>
      </c>
      <c r="E78" s="169">
        <v>1905</v>
      </c>
      <c r="F78" s="493">
        <v>159.876</v>
      </c>
      <c r="G78" s="493">
        <v>35.710999999999999</v>
      </c>
      <c r="I78" s="589">
        <f>G78/F78</f>
        <v>0.22336685931596986</v>
      </c>
      <c r="J78" s="35">
        <f>F78/E78</f>
        <v>8.3924409448818904E-2</v>
      </c>
      <c r="K78" s="580">
        <f>F78/D78</f>
        <v>0.43829262274858133</v>
      </c>
    </row>
    <row r="79" spans="2:11" x14ac:dyDescent="0.25">
      <c r="C79" s="24" t="s">
        <v>395</v>
      </c>
      <c r="D79" s="493">
        <v>25.256</v>
      </c>
      <c r="E79" s="169">
        <v>137</v>
      </c>
      <c r="F79" s="493">
        <v>4.524</v>
      </c>
      <c r="G79" s="493">
        <v>1.875</v>
      </c>
      <c r="I79" s="589">
        <f>G79/F79</f>
        <v>0.41445623342175064</v>
      </c>
      <c r="J79" s="35">
        <f>F79/E79</f>
        <v>3.3021897810218977E-2</v>
      </c>
      <c r="K79" s="580">
        <f>F79/D79</f>
        <v>0.179125752296484</v>
      </c>
    </row>
    <row r="80" spans="2:11" x14ac:dyDescent="0.25">
      <c r="C80" s="24" t="s">
        <v>396</v>
      </c>
      <c r="D80" s="169"/>
      <c r="E80" s="169"/>
      <c r="F80" s="169"/>
      <c r="G80" s="169"/>
      <c r="I80" s="589" t="e">
        <f>G80/F80</f>
        <v>#DIV/0!</v>
      </c>
      <c r="J80" s="35" t="e">
        <f>F80/E80</f>
        <v>#DIV/0!</v>
      </c>
      <c r="K80" s="580" t="e">
        <f>F80/D80</f>
        <v>#DIV/0!</v>
      </c>
    </row>
    <row r="81" spans="2:11" x14ac:dyDescent="0.25">
      <c r="C81" s="24" t="s">
        <v>397</v>
      </c>
      <c r="D81" s="169">
        <v>-0.11899999999999999</v>
      </c>
      <c r="E81" s="169">
        <v>4</v>
      </c>
      <c r="F81" s="169">
        <v>0.161</v>
      </c>
      <c r="G81" s="169">
        <v>9.1999999999999998E-2</v>
      </c>
      <c r="I81" s="589">
        <f>G81/F81</f>
        <v>0.5714285714285714</v>
      </c>
      <c r="J81" s="35">
        <f>F81/E81</f>
        <v>4.0250000000000001E-2</v>
      </c>
      <c r="K81" s="580">
        <f>F81/D81</f>
        <v>-1.3529411764705883</v>
      </c>
    </row>
    <row r="82" spans="2:11" x14ac:dyDescent="0.25">
      <c r="D82" s="169"/>
      <c r="E82" s="169"/>
      <c r="F82" s="169"/>
      <c r="G82" s="169"/>
      <c r="I82" s="589"/>
      <c r="J82" s="35"/>
      <c r="K82" s="580"/>
    </row>
    <row r="83" spans="2:11" s="168" customFormat="1" x14ac:dyDescent="0.25">
      <c r="B83" s="168" t="s">
        <v>59</v>
      </c>
      <c r="C83" s="444" t="s">
        <v>92</v>
      </c>
      <c r="D83" s="465">
        <v>3.5910000000000002</v>
      </c>
      <c r="E83" s="465">
        <v>79</v>
      </c>
      <c r="F83" s="465">
        <v>-1.5449999999999999</v>
      </c>
      <c r="G83" s="465">
        <v>-1.0999999999999999E-2</v>
      </c>
      <c r="I83" s="589">
        <f>G83/F83</f>
        <v>7.1197411003236242E-3</v>
      </c>
      <c r="J83" s="37">
        <f>F83/E83</f>
        <v>-1.9556962025316454E-2</v>
      </c>
      <c r="K83" s="584">
        <f>F83/D83</f>
        <v>-0.43024227234753548</v>
      </c>
    </row>
    <row r="84" spans="2:11" x14ac:dyDescent="0.25">
      <c r="C84" s="24" t="s">
        <v>394</v>
      </c>
      <c r="D84" s="169"/>
      <c r="E84" s="169"/>
      <c r="F84" s="169"/>
      <c r="G84" s="169"/>
      <c r="I84" s="589" t="e">
        <f>G84/F84</f>
        <v>#DIV/0!</v>
      </c>
      <c r="J84" s="35" t="e">
        <f>F84/E84</f>
        <v>#DIV/0!</v>
      </c>
      <c r="K84" s="580" t="e">
        <f>F84/D84</f>
        <v>#DIV/0!</v>
      </c>
    </row>
    <row r="85" spans="2:11" x14ac:dyDescent="0.25">
      <c r="C85" s="24" t="s">
        <v>395</v>
      </c>
      <c r="D85" s="169">
        <v>3.5910000000000002</v>
      </c>
      <c r="E85" s="169">
        <v>79</v>
      </c>
      <c r="F85" s="169">
        <v>-1.5449999999999999</v>
      </c>
      <c r="G85" s="169">
        <v>-1.0999999999999999E-2</v>
      </c>
      <c r="I85" s="589">
        <f>G85/F85</f>
        <v>7.1197411003236242E-3</v>
      </c>
      <c r="J85" s="35">
        <f>F85/E85</f>
        <v>-1.9556962025316454E-2</v>
      </c>
      <c r="K85" s="580">
        <f>F85/D85</f>
        <v>-0.43024227234753548</v>
      </c>
    </row>
    <row r="86" spans="2:11" x14ac:dyDescent="0.25">
      <c r="C86" s="24" t="s">
        <v>396</v>
      </c>
      <c r="D86" s="169"/>
      <c r="E86" s="169"/>
      <c r="F86" s="169"/>
      <c r="G86" s="169"/>
      <c r="I86" s="589" t="e">
        <f>G86/F86</f>
        <v>#DIV/0!</v>
      </c>
      <c r="J86" s="35" t="e">
        <f>F86/E86</f>
        <v>#DIV/0!</v>
      </c>
      <c r="K86" s="580" t="e">
        <f>F86/D86</f>
        <v>#DIV/0!</v>
      </c>
    </row>
    <row r="87" spans="2:11" x14ac:dyDescent="0.25">
      <c r="C87" s="24" t="s">
        <v>397</v>
      </c>
      <c r="D87" s="169"/>
      <c r="E87" s="169"/>
      <c r="F87" s="169"/>
      <c r="G87" s="169"/>
      <c r="I87" s="589" t="e">
        <f>G87/F87</f>
        <v>#DIV/0!</v>
      </c>
      <c r="J87" s="35" t="e">
        <f>F87/E87</f>
        <v>#DIV/0!</v>
      </c>
      <c r="K87" s="580" t="e">
        <f>F87/D87</f>
        <v>#DIV/0!</v>
      </c>
    </row>
    <row r="88" spans="2:11" x14ac:dyDescent="0.25">
      <c r="D88" s="169"/>
      <c r="E88" s="169"/>
      <c r="F88" s="169"/>
      <c r="G88" s="169"/>
      <c r="I88" s="589"/>
      <c r="J88" s="35"/>
      <c r="K88" s="580"/>
    </row>
    <row r="89" spans="2:11" s="196" customFormat="1" x14ac:dyDescent="0.25">
      <c r="B89" s="196" t="s">
        <v>44</v>
      </c>
      <c r="C89" s="413" t="s">
        <v>92</v>
      </c>
      <c r="D89" s="495">
        <v>94.759</v>
      </c>
      <c r="E89" s="495">
        <v>670</v>
      </c>
      <c r="F89" s="495">
        <v>97.332999999999998</v>
      </c>
      <c r="G89" s="495">
        <v>15.048</v>
      </c>
      <c r="I89" s="590">
        <f>G89/F89</f>
        <v>0.15460326918927805</v>
      </c>
      <c r="J89" s="484">
        <f>F89/E89</f>
        <v>0.1452731343283582</v>
      </c>
      <c r="K89" s="597">
        <f>F89/D89</f>
        <v>1.0271636467248493</v>
      </c>
    </row>
    <row r="90" spans="2:11" x14ac:dyDescent="0.25">
      <c r="C90" s="24" t="s">
        <v>394</v>
      </c>
      <c r="D90" s="493">
        <v>57.564</v>
      </c>
      <c r="E90" s="169">
        <v>36</v>
      </c>
      <c r="F90" s="493">
        <v>69.927000000000007</v>
      </c>
      <c r="G90" s="493">
        <v>8.7870000000000008</v>
      </c>
      <c r="I90" s="589">
        <f>G90/F90</f>
        <v>0.12565961645716248</v>
      </c>
      <c r="J90" s="35">
        <f>F90/E90</f>
        <v>1.9424166666666669</v>
      </c>
      <c r="K90" s="580">
        <f>F90/D90</f>
        <v>1.2147696476964771</v>
      </c>
    </row>
    <row r="91" spans="2:11" x14ac:dyDescent="0.25">
      <c r="C91" s="24" t="s">
        <v>395</v>
      </c>
      <c r="D91" s="493">
        <v>37.185000000000002</v>
      </c>
      <c r="E91" s="169">
        <v>634</v>
      </c>
      <c r="F91" s="493">
        <v>27.405999999999999</v>
      </c>
      <c r="G91" s="493">
        <v>6.2610000000000001</v>
      </c>
      <c r="I91" s="589">
        <f>G91/F91</f>
        <v>0.22845362329416918</v>
      </c>
      <c r="J91" s="35">
        <f>F91/E91</f>
        <v>4.322712933753943E-2</v>
      </c>
      <c r="K91" s="580">
        <f>F91/D91</f>
        <v>0.73701761462955484</v>
      </c>
    </row>
    <row r="92" spans="2:11" x14ac:dyDescent="0.25">
      <c r="C92" s="24" t="s">
        <v>396</v>
      </c>
      <c r="D92" s="169"/>
      <c r="E92" s="169"/>
      <c r="F92" s="169"/>
      <c r="G92" s="169"/>
      <c r="I92" s="589" t="e">
        <f>G92/F92</f>
        <v>#DIV/0!</v>
      </c>
      <c r="J92" s="35" t="e">
        <f>F92/E92</f>
        <v>#DIV/0!</v>
      </c>
      <c r="K92" s="580" t="e">
        <f>F92/D92</f>
        <v>#DIV/0!</v>
      </c>
    </row>
    <row r="93" spans="2:11" x14ac:dyDescent="0.25">
      <c r="C93" s="24" t="s">
        <v>397</v>
      </c>
      <c r="D93" s="169"/>
      <c r="E93" s="169"/>
      <c r="F93" s="169"/>
      <c r="G93" s="169"/>
      <c r="I93" s="589" t="e">
        <f>G93/F93</f>
        <v>#DIV/0!</v>
      </c>
      <c r="J93" s="35" t="e">
        <f>F93/E93</f>
        <v>#DIV/0!</v>
      </c>
      <c r="K93" s="580" t="e">
        <f>F93/D93</f>
        <v>#DIV/0!</v>
      </c>
    </row>
    <row r="94" spans="2:11" x14ac:dyDescent="0.25">
      <c r="D94" s="169"/>
      <c r="E94" s="169"/>
      <c r="F94" s="169"/>
      <c r="G94" s="169"/>
      <c r="I94" s="589"/>
      <c r="J94" s="35"/>
      <c r="K94" s="580"/>
    </row>
    <row r="95" spans="2:11" s="486" customFormat="1" x14ac:dyDescent="0.25">
      <c r="B95" s="486" t="s">
        <v>34</v>
      </c>
      <c r="C95" s="498" t="s">
        <v>92</v>
      </c>
      <c r="D95" s="499">
        <v>9252.0149999999994</v>
      </c>
      <c r="E95" s="499">
        <v>47865</v>
      </c>
      <c r="F95" s="499">
        <v>-674.85</v>
      </c>
      <c r="G95" s="499">
        <v>-141.13399999999999</v>
      </c>
      <c r="I95" s="594">
        <f>G95/F95</f>
        <v>0.20913388160331922</v>
      </c>
      <c r="J95" s="90">
        <f>F95/E95</f>
        <v>-1.4099028517706049E-2</v>
      </c>
      <c r="K95" s="585">
        <f>F95/D95</f>
        <v>-7.2940867475895801E-2</v>
      </c>
    </row>
    <row r="96" spans="2:11" x14ac:dyDescent="0.25">
      <c r="C96" s="24" t="s">
        <v>394</v>
      </c>
      <c r="D96" s="493">
        <v>7964.5010000000002</v>
      </c>
      <c r="E96" s="169">
        <v>46608</v>
      </c>
      <c r="F96" s="493">
        <v>-868.15700000000004</v>
      </c>
      <c r="G96" s="493">
        <v>-201.43799999999999</v>
      </c>
      <c r="I96" s="589" t="e">
        <f>#REF!/F96</f>
        <v>#REF!</v>
      </c>
      <c r="J96" s="35">
        <f>F96/E96</f>
        <v>-1.8626780810161347E-2</v>
      </c>
      <c r="K96" s="580">
        <f>F96/D96</f>
        <v>-0.1090033135785908</v>
      </c>
    </row>
    <row r="97" spans="2:11" x14ac:dyDescent="0.25">
      <c r="C97" s="24" t="s">
        <v>395</v>
      </c>
      <c r="D97" s="493">
        <v>1269.252</v>
      </c>
      <c r="E97" s="169">
        <v>1154</v>
      </c>
      <c r="F97" s="493">
        <v>162.75</v>
      </c>
      <c r="G97" s="493">
        <v>60.957999999999998</v>
      </c>
      <c r="I97" s="589">
        <f>G97/G96</f>
        <v>-0.30261420387414489</v>
      </c>
      <c r="J97" s="35">
        <f>G96/E97</f>
        <v>-0.17455632582322356</v>
      </c>
      <c r="K97" s="580">
        <f>G96/D97</f>
        <v>-0.1587060725529682</v>
      </c>
    </row>
    <row r="98" spans="2:11" x14ac:dyDescent="0.25">
      <c r="C98" s="24" t="s">
        <v>396</v>
      </c>
      <c r="D98" s="169"/>
      <c r="E98" s="169"/>
      <c r="F98" s="493">
        <v>62.884</v>
      </c>
      <c r="G98" s="169"/>
      <c r="I98" s="589">
        <f>G98/F98</f>
        <v>0</v>
      </c>
      <c r="J98" s="35" t="e">
        <f>F98/E98</f>
        <v>#DIV/0!</v>
      </c>
      <c r="K98" s="580" t="e">
        <f>F98/D98</f>
        <v>#DIV/0!</v>
      </c>
    </row>
    <row r="99" spans="2:11" x14ac:dyDescent="0.25">
      <c r="C99" s="24" t="s">
        <v>397</v>
      </c>
      <c r="D99" s="169">
        <v>18</v>
      </c>
      <c r="E99" s="169">
        <v>103</v>
      </c>
      <c r="F99" s="169">
        <v>-32</v>
      </c>
      <c r="G99" s="169">
        <v>-0.7</v>
      </c>
      <c r="I99" s="589">
        <f>G99/F99</f>
        <v>2.1874999999999999E-2</v>
      </c>
      <c r="J99" s="35">
        <f>F99/E99</f>
        <v>-0.31067961165048541</v>
      </c>
      <c r="K99" s="580">
        <f>F99/D99</f>
        <v>-1.7777777777777777</v>
      </c>
    </row>
    <row r="100" spans="2:11" x14ac:dyDescent="0.25">
      <c r="D100" s="169"/>
      <c r="E100" s="169"/>
      <c r="F100" s="169"/>
      <c r="G100" s="169"/>
      <c r="I100" s="589"/>
      <c r="J100" s="35"/>
      <c r="K100" s="580"/>
    </row>
    <row r="101" spans="2:11" s="196" customFormat="1" x14ac:dyDescent="0.25">
      <c r="B101" s="196" t="s">
        <v>152</v>
      </c>
      <c r="C101" s="413" t="s">
        <v>92</v>
      </c>
      <c r="D101" s="495">
        <v>2.3239999999999998</v>
      </c>
      <c r="E101" s="495"/>
      <c r="F101" s="495"/>
      <c r="G101" s="495"/>
      <c r="I101" s="590" t="e">
        <f>G101/F101</f>
        <v>#DIV/0!</v>
      </c>
      <c r="J101" s="484" t="e">
        <f>F101/E101</f>
        <v>#DIV/0!</v>
      </c>
      <c r="K101" s="597">
        <f>F101/D101</f>
        <v>0</v>
      </c>
    </row>
    <row r="102" spans="2:11" x14ac:dyDescent="0.25">
      <c r="C102" s="24" t="s">
        <v>394</v>
      </c>
      <c r="D102" s="169"/>
      <c r="E102" s="169"/>
      <c r="F102" s="169"/>
      <c r="G102" s="169"/>
      <c r="I102" s="589" t="e">
        <f>G102/F102</f>
        <v>#DIV/0!</v>
      </c>
      <c r="J102" s="35" t="e">
        <f>F102/E102</f>
        <v>#DIV/0!</v>
      </c>
      <c r="K102" s="580" t="e">
        <f>F102/D102</f>
        <v>#DIV/0!</v>
      </c>
    </row>
    <row r="103" spans="2:11" x14ac:dyDescent="0.25">
      <c r="C103" s="24" t="s">
        <v>395</v>
      </c>
      <c r="D103" s="169">
        <v>2.3239999999999998</v>
      </c>
      <c r="E103" s="169"/>
      <c r="F103" s="169"/>
      <c r="G103" s="169"/>
      <c r="I103" s="589" t="e">
        <f>G103/F103</f>
        <v>#DIV/0!</v>
      </c>
      <c r="J103" s="35" t="e">
        <f>F103/E103</f>
        <v>#DIV/0!</v>
      </c>
      <c r="K103" s="580">
        <f>F103/D103</f>
        <v>0</v>
      </c>
    </row>
    <row r="104" spans="2:11" x14ac:dyDescent="0.25">
      <c r="C104" s="24" t="s">
        <v>396</v>
      </c>
      <c r="D104" s="169"/>
      <c r="E104" s="169"/>
      <c r="F104" s="169"/>
      <c r="G104" s="169"/>
      <c r="I104" s="589" t="e">
        <f>G104/F104</f>
        <v>#DIV/0!</v>
      </c>
      <c r="J104" s="35" t="e">
        <f>F104/E104</f>
        <v>#DIV/0!</v>
      </c>
      <c r="K104" s="580" t="e">
        <f>F104/D104</f>
        <v>#DIV/0!</v>
      </c>
    </row>
    <row r="105" spans="2:11" x14ac:dyDescent="0.25">
      <c r="C105" s="24" t="s">
        <v>397</v>
      </c>
      <c r="D105" s="169"/>
      <c r="E105" s="169"/>
      <c r="F105" s="169"/>
      <c r="G105" s="169"/>
      <c r="I105" s="589" t="e">
        <f>G105/F105</f>
        <v>#DIV/0!</v>
      </c>
      <c r="J105" s="35" t="e">
        <f>F105/E105</f>
        <v>#DIV/0!</v>
      </c>
      <c r="K105" s="580" t="e">
        <f>F105/D105</f>
        <v>#DIV/0!</v>
      </c>
    </row>
    <row r="106" spans="2:11" x14ac:dyDescent="0.25">
      <c r="D106" s="169"/>
      <c r="E106" s="169"/>
      <c r="F106" s="169"/>
      <c r="G106" s="169"/>
      <c r="I106" s="589"/>
      <c r="J106" s="35"/>
      <c r="K106" s="580"/>
    </row>
    <row r="107" spans="2:11" s="168" customFormat="1" x14ac:dyDescent="0.25">
      <c r="B107" s="168" t="s">
        <v>153</v>
      </c>
      <c r="C107" s="444" t="s">
        <v>92</v>
      </c>
      <c r="D107" s="465">
        <v>20.094000000000001</v>
      </c>
      <c r="E107" s="465">
        <v>100</v>
      </c>
      <c r="F107" s="465">
        <v>7.2080000000000002</v>
      </c>
      <c r="G107" s="465">
        <v>0.98299999999999998</v>
      </c>
      <c r="I107" s="589">
        <f>G107/F107</f>
        <v>0.1363762486126526</v>
      </c>
      <c r="J107" s="37">
        <f>F107/E107</f>
        <v>7.2080000000000005E-2</v>
      </c>
      <c r="K107" s="584">
        <f>F107/D107</f>
        <v>0.35871404399323181</v>
      </c>
    </row>
    <row r="108" spans="2:11" x14ac:dyDescent="0.25">
      <c r="C108" s="24" t="s">
        <v>394</v>
      </c>
      <c r="D108" s="493">
        <v>-1E-3</v>
      </c>
      <c r="E108" s="169">
        <v>2</v>
      </c>
      <c r="F108" s="493">
        <v>-0.192</v>
      </c>
      <c r="G108" s="169"/>
      <c r="I108" s="589">
        <f>G108/F108</f>
        <v>0</v>
      </c>
      <c r="J108" s="35">
        <f>F108/E108</f>
        <v>-9.6000000000000002E-2</v>
      </c>
      <c r="K108" s="580">
        <f>F108/D108</f>
        <v>192</v>
      </c>
    </row>
    <row r="109" spans="2:11" x14ac:dyDescent="0.25">
      <c r="C109" s="24" t="s">
        <v>395</v>
      </c>
      <c r="D109" s="493">
        <v>20.094999999999999</v>
      </c>
      <c r="E109" s="169">
        <v>98</v>
      </c>
      <c r="F109" s="169">
        <v>7.4</v>
      </c>
      <c r="G109" s="493">
        <v>0.98299999999999998</v>
      </c>
      <c r="I109" s="589">
        <f>G109/F109</f>
        <v>0.13283783783783784</v>
      </c>
      <c r="J109" s="35">
        <f>F109/E109</f>
        <v>7.5510204081632656E-2</v>
      </c>
      <c r="K109" s="580">
        <f>F109/D109</f>
        <v>0.36825080865887039</v>
      </c>
    </row>
    <row r="110" spans="2:11" x14ac:dyDescent="0.25">
      <c r="C110" s="24" t="s">
        <v>396</v>
      </c>
      <c r="D110" s="169"/>
      <c r="E110" s="169"/>
      <c r="F110" s="169"/>
      <c r="G110" s="169"/>
      <c r="I110" s="589" t="e">
        <f>G110/F110</f>
        <v>#DIV/0!</v>
      </c>
      <c r="J110" s="35" t="e">
        <f>F110/E110</f>
        <v>#DIV/0!</v>
      </c>
      <c r="K110" s="580" t="e">
        <f>F110/D110</f>
        <v>#DIV/0!</v>
      </c>
    </row>
    <row r="111" spans="2:11" s="142" customFormat="1" x14ac:dyDescent="0.25">
      <c r="C111" s="146" t="s">
        <v>397</v>
      </c>
      <c r="D111" s="489"/>
      <c r="E111" s="489"/>
      <c r="F111" s="489"/>
      <c r="G111" s="489"/>
      <c r="I111" s="626" t="e">
        <f>G111/F111</f>
        <v>#DIV/0!</v>
      </c>
      <c r="J111" s="490" t="e">
        <f>F111/E111</f>
        <v>#DIV/0!</v>
      </c>
      <c r="K111" s="625" t="e">
        <f>F111/D111</f>
        <v>#DIV/0!</v>
      </c>
    </row>
    <row r="112" spans="2:11" s="142" customFormat="1" x14ac:dyDescent="0.25">
      <c r="C112" s="146"/>
      <c r="D112" s="489"/>
      <c r="E112" s="489"/>
      <c r="F112" s="489"/>
      <c r="G112" s="489"/>
      <c r="I112" s="626"/>
      <c r="J112" s="490"/>
      <c r="K112" s="625"/>
    </row>
    <row r="113" spans="2:11" s="196" customFormat="1" x14ac:dyDescent="0.25">
      <c r="B113" s="196" t="s">
        <v>119</v>
      </c>
      <c r="C113" s="413" t="s">
        <v>92</v>
      </c>
      <c r="D113" s="495">
        <v>1039.5550000000001</v>
      </c>
      <c r="E113" s="495">
        <v>191</v>
      </c>
      <c r="F113" s="495">
        <v>215.904</v>
      </c>
      <c r="G113" s="495">
        <v>52.362000000000002</v>
      </c>
      <c r="I113" s="590">
        <f>G113/F113</f>
        <v>0.24252445531347266</v>
      </c>
      <c r="J113" s="484">
        <f>F113/E113</f>
        <v>1.1303874345549738</v>
      </c>
      <c r="K113" s="597">
        <f>F113/D113</f>
        <v>0.20768886687092072</v>
      </c>
    </row>
    <row r="114" spans="2:11" x14ac:dyDescent="0.25">
      <c r="C114" s="24" t="s">
        <v>394</v>
      </c>
      <c r="D114" s="493">
        <v>325.74599999999998</v>
      </c>
      <c r="E114" s="169">
        <v>145</v>
      </c>
      <c r="F114" s="493">
        <v>101.68600000000001</v>
      </c>
      <c r="G114" s="493">
        <v>33.585000000000001</v>
      </c>
      <c r="I114" s="589">
        <f>G114/F114</f>
        <v>0.33028145467419306</v>
      </c>
      <c r="J114" s="35">
        <f>F114/E114</f>
        <v>0.70128275862068967</v>
      </c>
      <c r="K114" s="580">
        <f>F114/D114</f>
        <v>0.31216346478544638</v>
      </c>
    </row>
    <row r="115" spans="2:11" x14ac:dyDescent="0.25">
      <c r="C115" s="24" t="s">
        <v>395</v>
      </c>
      <c r="D115" s="493">
        <v>713.80899999999997</v>
      </c>
      <c r="E115" s="169">
        <v>46</v>
      </c>
      <c r="F115" s="493">
        <v>114.218</v>
      </c>
      <c r="G115" s="493">
        <v>18.777000000000001</v>
      </c>
      <c r="I115" s="589">
        <f>G115/F115</f>
        <v>0.1643961547216726</v>
      </c>
      <c r="J115" s="35">
        <f>F115/E115</f>
        <v>2.4830000000000001</v>
      </c>
      <c r="K115" s="580">
        <f>F115/D115</f>
        <v>0.16001199200346311</v>
      </c>
    </row>
    <row r="116" spans="2:11" x14ac:dyDescent="0.25">
      <c r="C116" s="24" t="s">
        <v>396</v>
      </c>
      <c r="D116" s="169"/>
      <c r="E116" s="169"/>
      <c r="F116" s="169"/>
      <c r="G116" s="169"/>
      <c r="I116" s="589" t="e">
        <f>G116/F116</f>
        <v>#DIV/0!</v>
      </c>
      <c r="J116" s="35" t="e">
        <f>F116/E116</f>
        <v>#DIV/0!</v>
      </c>
      <c r="K116" s="580" t="e">
        <f>F116/D116</f>
        <v>#DIV/0!</v>
      </c>
    </row>
    <row r="117" spans="2:11" x14ac:dyDescent="0.25">
      <c r="C117" s="24" t="s">
        <v>397</v>
      </c>
      <c r="D117" s="169"/>
      <c r="E117" s="169"/>
      <c r="F117" s="169"/>
      <c r="G117" s="169"/>
      <c r="I117" s="589" t="e">
        <f>G117/F117</f>
        <v>#DIV/0!</v>
      </c>
      <c r="J117" s="35" t="e">
        <f>F117/E117</f>
        <v>#DIV/0!</v>
      </c>
      <c r="K117" s="580" t="e">
        <f>F117/D117</f>
        <v>#DIV/0!</v>
      </c>
    </row>
    <row r="118" spans="2:11" x14ac:dyDescent="0.25">
      <c r="D118" s="169"/>
      <c r="E118" s="169"/>
      <c r="F118" s="169"/>
      <c r="G118" s="169"/>
      <c r="I118" s="589"/>
      <c r="J118" s="35"/>
      <c r="K118" s="580"/>
    </row>
    <row r="119" spans="2:11" s="196" customFormat="1" x14ac:dyDescent="0.25">
      <c r="B119" s="196" t="s">
        <v>154</v>
      </c>
      <c r="C119" s="413" t="s">
        <v>92</v>
      </c>
      <c r="D119" s="495"/>
      <c r="E119" s="495"/>
      <c r="F119" s="495">
        <v>3.1469999999999998</v>
      </c>
      <c r="G119" s="495"/>
      <c r="I119" s="590">
        <f>G119/F119</f>
        <v>0</v>
      </c>
      <c r="J119" s="484" t="e">
        <f>F119/E119</f>
        <v>#DIV/0!</v>
      </c>
      <c r="K119" s="597" t="e">
        <f>F119/D119</f>
        <v>#DIV/0!</v>
      </c>
    </row>
    <row r="120" spans="2:11" x14ac:dyDescent="0.25">
      <c r="C120" s="24" t="s">
        <v>394</v>
      </c>
      <c r="D120" s="169"/>
      <c r="E120" s="169"/>
      <c r="F120" s="169"/>
      <c r="G120" s="169"/>
      <c r="I120" s="589" t="e">
        <f>G120/F120</f>
        <v>#DIV/0!</v>
      </c>
      <c r="J120" s="35" t="e">
        <f>F120/E120</f>
        <v>#DIV/0!</v>
      </c>
      <c r="K120" s="580" t="e">
        <f>F120/D120</f>
        <v>#DIV/0!</v>
      </c>
    </row>
    <row r="121" spans="2:11" x14ac:dyDescent="0.25">
      <c r="C121" s="24" t="s">
        <v>395</v>
      </c>
      <c r="D121" s="169"/>
      <c r="E121" s="169"/>
      <c r="F121" s="169"/>
      <c r="G121" s="169"/>
      <c r="I121" s="589" t="e">
        <f>G121/F121</f>
        <v>#DIV/0!</v>
      </c>
      <c r="J121" s="35" t="e">
        <f>F121/E121</f>
        <v>#DIV/0!</v>
      </c>
      <c r="K121" s="580" t="e">
        <f>F121/D121</f>
        <v>#DIV/0!</v>
      </c>
    </row>
    <row r="122" spans="2:11" x14ac:dyDescent="0.25">
      <c r="C122" s="24" t="s">
        <v>396</v>
      </c>
      <c r="D122" s="169"/>
      <c r="E122" s="169"/>
      <c r="F122" s="169"/>
      <c r="G122" s="169"/>
      <c r="I122" s="589" t="e">
        <f>G122/F122</f>
        <v>#DIV/0!</v>
      </c>
      <c r="J122" s="35" t="e">
        <f>F122/E122</f>
        <v>#DIV/0!</v>
      </c>
      <c r="K122" s="580" t="e">
        <f>F122/D122</f>
        <v>#DIV/0!</v>
      </c>
    </row>
    <row r="123" spans="2:11" x14ac:dyDescent="0.25">
      <c r="C123" s="24" t="s">
        <v>397</v>
      </c>
      <c r="D123" s="169"/>
      <c r="E123" s="169"/>
      <c r="F123" s="169">
        <v>3.1469999999999998</v>
      </c>
      <c r="G123" s="169"/>
      <c r="I123" s="589">
        <f>G123/F123</f>
        <v>0</v>
      </c>
      <c r="J123" s="35" t="e">
        <f>F123/E123</f>
        <v>#DIV/0!</v>
      </c>
      <c r="K123" s="580" t="e">
        <f>F123/D123</f>
        <v>#DIV/0!</v>
      </c>
    </row>
    <row r="124" spans="2:11" x14ac:dyDescent="0.25">
      <c r="D124" s="169"/>
      <c r="E124" s="169"/>
      <c r="F124" s="169"/>
      <c r="G124" s="169"/>
      <c r="I124" s="589"/>
      <c r="J124" s="35"/>
      <c r="K124" s="580"/>
    </row>
    <row r="125" spans="2:11" s="196" customFormat="1" x14ac:dyDescent="0.25">
      <c r="B125" s="196" t="s">
        <v>8</v>
      </c>
      <c r="C125" s="413" t="s">
        <v>92</v>
      </c>
      <c r="D125" s="495">
        <v>8.7999999999999995E-2</v>
      </c>
      <c r="E125" s="495"/>
      <c r="F125" s="495">
        <v>4.4160000000000004</v>
      </c>
      <c r="G125" s="495">
        <v>0.104</v>
      </c>
      <c r="I125" s="590">
        <f>G125/F125</f>
        <v>2.3550724637681156E-2</v>
      </c>
      <c r="J125" s="484" t="e">
        <f>F125/E125</f>
        <v>#DIV/0!</v>
      </c>
      <c r="K125" s="597">
        <f>F125/D125</f>
        <v>50.181818181818187</v>
      </c>
    </row>
    <row r="126" spans="2:11" x14ac:dyDescent="0.25">
      <c r="C126" s="24" t="s">
        <v>394</v>
      </c>
      <c r="D126" s="169"/>
      <c r="E126" s="169"/>
      <c r="F126" s="169"/>
      <c r="G126" s="169"/>
      <c r="I126" s="589" t="e">
        <f>G126/F126</f>
        <v>#DIV/0!</v>
      </c>
      <c r="J126" s="35" t="e">
        <f>F126/E126</f>
        <v>#DIV/0!</v>
      </c>
      <c r="K126" s="580" t="e">
        <f>F126/D126</f>
        <v>#DIV/0!</v>
      </c>
    </row>
    <row r="127" spans="2:11" x14ac:dyDescent="0.25">
      <c r="C127" s="24" t="s">
        <v>395</v>
      </c>
      <c r="D127" s="169">
        <v>-2.1000000000000001E-2</v>
      </c>
      <c r="E127" s="169"/>
      <c r="F127" s="169">
        <v>2.4980000000000002</v>
      </c>
      <c r="G127" s="169">
        <v>7.2999999999999995E-2</v>
      </c>
      <c r="I127" s="589">
        <f>G127/F127</f>
        <v>2.9223378702962367E-2</v>
      </c>
      <c r="J127" s="35" t="e">
        <f>F127/E127</f>
        <v>#DIV/0!</v>
      </c>
      <c r="K127" s="580">
        <f>F127/D127</f>
        <v>-118.95238095238095</v>
      </c>
    </row>
    <row r="128" spans="2:11" x14ac:dyDescent="0.25">
      <c r="C128" s="24" t="s">
        <v>396</v>
      </c>
      <c r="D128" s="169"/>
      <c r="E128" s="169"/>
      <c r="F128" s="169"/>
      <c r="G128" s="169"/>
      <c r="I128" s="589" t="e">
        <f>G128/F128</f>
        <v>#DIV/0!</v>
      </c>
      <c r="J128" s="35" t="e">
        <f>F128/E128</f>
        <v>#DIV/0!</v>
      </c>
      <c r="K128" s="580" t="e">
        <f>F128/D128</f>
        <v>#DIV/0!</v>
      </c>
    </row>
    <row r="129" spans="2:11" x14ac:dyDescent="0.25">
      <c r="C129" s="24" t="s">
        <v>397</v>
      </c>
      <c r="D129" s="169">
        <v>0.109</v>
      </c>
      <c r="E129" s="169"/>
      <c r="F129" s="169">
        <v>1.9179999999999999</v>
      </c>
      <c r="G129" s="169">
        <v>3.1E-2</v>
      </c>
      <c r="I129" s="589">
        <f>G129/F129</f>
        <v>1.6162669447340981E-2</v>
      </c>
      <c r="J129" s="35" t="e">
        <f>F129/E129</f>
        <v>#DIV/0!</v>
      </c>
      <c r="K129" s="580">
        <f>F129/D129</f>
        <v>17.596330275229356</v>
      </c>
    </row>
    <row r="130" spans="2:11" x14ac:dyDescent="0.25">
      <c r="D130" s="169"/>
      <c r="E130" s="169"/>
      <c r="F130" s="169"/>
      <c r="G130" s="169"/>
      <c r="I130" s="589"/>
      <c r="J130" s="35"/>
      <c r="K130" s="580"/>
    </row>
    <row r="131" spans="2:11" s="168" customFormat="1" x14ac:dyDescent="0.25">
      <c r="B131" s="168" t="s">
        <v>30</v>
      </c>
      <c r="C131" s="444" t="s">
        <v>92</v>
      </c>
      <c r="D131" s="465">
        <v>1679</v>
      </c>
      <c r="E131" s="465">
        <v>17653</v>
      </c>
      <c r="F131" s="465">
        <v>672</v>
      </c>
      <c r="G131" s="465">
        <v>131</v>
      </c>
      <c r="I131" s="589">
        <f>G131/F131</f>
        <v>0.19494047619047619</v>
      </c>
      <c r="J131" s="37">
        <f>F131/E131</f>
        <v>3.8067184048037161E-2</v>
      </c>
      <c r="K131" s="584">
        <f>F131/D131</f>
        <v>0.40023823704586065</v>
      </c>
    </row>
    <row r="132" spans="2:11" x14ac:dyDescent="0.25">
      <c r="C132" s="24" t="s">
        <v>394</v>
      </c>
      <c r="D132" s="493">
        <v>1495.173</v>
      </c>
      <c r="E132" s="169">
        <v>16669</v>
      </c>
      <c r="F132" s="493">
        <v>610.16899999999998</v>
      </c>
      <c r="G132" s="493">
        <v>118.86499999999999</v>
      </c>
      <c r="I132" s="589">
        <f>G132/F132</f>
        <v>0.1948066847053849</v>
      </c>
      <c r="J132" s="35">
        <f>F132/E132</f>
        <v>3.6605015297858298E-2</v>
      </c>
      <c r="K132" s="580">
        <f>F132/D132</f>
        <v>0.40809257524045711</v>
      </c>
    </row>
    <row r="133" spans="2:11" x14ac:dyDescent="0.25">
      <c r="C133" s="24" t="s">
        <v>395</v>
      </c>
      <c r="D133" s="493">
        <v>184.05500000000001</v>
      </c>
      <c r="E133" s="169">
        <v>981</v>
      </c>
      <c r="F133" s="493">
        <v>66.741</v>
      </c>
      <c r="G133" s="493">
        <v>12.55</v>
      </c>
      <c r="I133" s="589">
        <f>G133/F133</f>
        <v>0.18804033502644552</v>
      </c>
      <c r="J133" s="35">
        <f>F133/E133</f>
        <v>6.8033639143730881E-2</v>
      </c>
      <c r="K133" s="580">
        <f>F133/D133</f>
        <v>0.36261443590231179</v>
      </c>
    </row>
    <row r="134" spans="2:11" x14ac:dyDescent="0.25">
      <c r="C134" s="24" t="s">
        <v>396</v>
      </c>
      <c r="D134" s="169"/>
      <c r="E134" s="169"/>
      <c r="F134" s="169"/>
      <c r="G134" s="169"/>
      <c r="I134" s="589" t="e">
        <f>G134/F134</f>
        <v>#DIV/0!</v>
      </c>
      <c r="J134" s="35" t="e">
        <f>F134/E134</f>
        <v>#DIV/0!</v>
      </c>
      <c r="K134" s="580" t="e">
        <f>F134/D134</f>
        <v>#DIV/0!</v>
      </c>
    </row>
    <row r="135" spans="2:11" x14ac:dyDescent="0.25">
      <c r="C135" s="24" t="s">
        <v>397</v>
      </c>
      <c r="D135" s="493">
        <v>-1E-3</v>
      </c>
      <c r="E135" s="169">
        <v>3</v>
      </c>
      <c r="F135" s="493">
        <v>-4.55</v>
      </c>
      <c r="G135" s="493">
        <v>-1.2999999999999999E-2</v>
      </c>
      <c r="I135" s="589">
        <f>G135/F135</f>
        <v>2.8571428571428571E-3</v>
      </c>
      <c r="J135" s="35">
        <f>F135/E135</f>
        <v>-1.5166666666666666</v>
      </c>
      <c r="K135" s="580">
        <f>F135/D135</f>
        <v>4550</v>
      </c>
    </row>
    <row r="136" spans="2:11" x14ac:dyDescent="0.25">
      <c r="D136" s="169"/>
      <c r="E136" s="169"/>
      <c r="F136" s="169"/>
      <c r="G136" s="169"/>
      <c r="I136" s="589"/>
      <c r="J136" s="35"/>
      <c r="K136" s="580"/>
    </row>
    <row r="137" spans="2:11" s="168" customFormat="1" x14ac:dyDescent="0.25">
      <c r="B137" s="168" t="s">
        <v>32</v>
      </c>
      <c r="C137" s="444" t="s">
        <v>92</v>
      </c>
      <c r="D137" s="465">
        <v>390.125</v>
      </c>
      <c r="E137" s="465">
        <v>3773</v>
      </c>
      <c r="F137" s="465">
        <v>73.474000000000004</v>
      </c>
      <c r="G137" s="465">
        <v>10.856</v>
      </c>
      <c r="I137" s="589">
        <f>G137/F137</f>
        <v>0.14775294662057326</v>
      </c>
      <c r="J137" s="37">
        <f>F137/E137</f>
        <v>1.9473628412403923E-2</v>
      </c>
      <c r="K137" s="584">
        <f>F137/D137</f>
        <v>0.18833450817045819</v>
      </c>
    </row>
    <row r="138" spans="2:11" x14ac:dyDescent="0.25">
      <c r="C138" s="24" t="s">
        <v>394</v>
      </c>
      <c r="D138" s="493">
        <v>305.61399999999998</v>
      </c>
      <c r="E138" s="169">
        <v>3257</v>
      </c>
      <c r="F138" s="493">
        <v>53.220999999999997</v>
      </c>
      <c r="G138" s="493">
        <v>8.1539999999999999</v>
      </c>
      <c r="I138" s="589">
        <f>G138/F138</f>
        <v>0.15321019898160501</v>
      </c>
      <c r="J138" s="35">
        <f>F138/E138</f>
        <v>1.6340497390236412E-2</v>
      </c>
      <c r="K138" s="580">
        <f>F138/D138</f>
        <v>0.17414450908662563</v>
      </c>
    </row>
    <row r="139" spans="2:11" x14ac:dyDescent="0.25">
      <c r="C139" s="24" t="s">
        <v>395</v>
      </c>
      <c r="D139" s="493">
        <v>84.510999999999996</v>
      </c>
      <c r="E139" s="169">
        <v>516</v>
      </c>
      <c r="F139" s="493">
        <v>20.253</v>
      </c>
      <c r="G139" s="493">
        <v>2.702</v>
      </c>
      <c r="I139" s="589">
        <f>G139/F139</f>
        <v>0.13341233397521354</v>
      </c>
      <c r="J139" s="35">
        <f>F139/E139</f>
        <v>3.925E-2</v>
      </c>
      <c r="K139" s="580">
        <f>F139/D139</f>
        <v>0.23964927642555409</v>
      </c>
    </row>
    <row r="140" spans="2:11" x14ac:dyDescent="0.25">
      <c r="C140" s="24" t="s">
        <v>396</v>
      </c>
      <c r="D140" s="169"/>
      <c r="E140" s="169"/>
      <c r="F140" s="169"/>
      <c r="G140" s="169"/>
      <c r="I140" s="589" t="e">
        <f>G140/F140</f>
        <v>#DIV/0!</v>
      </c>
      <c r="J140" s="35" t="e">
        <f>F140/E140</f>
        <v>#DIV/0!</v>
      </c>
      <c r="K140" s="580" t="e">
        <f>F140/D140</f>
        <v>#DIV/0!</v>
      </c>
    </row>
    <row r="141" spans="2:11" x14ac:dyDescent="0.25">
      <c r="C141" s="24" t="s">
        <v>397</v>
      </c>
      <c r="D141" s="169"/>
      <c r="E141" s="169"/>
      <c r="F141" s="169"/>
      <c r="G141" s="169"/>
      <c r="I141" s="589" t="e">
        <f>G141/F141</f>
        <v>#DIV/0!</v>
      </c>
      <c r="J141" s="35" t="e">
        <f>F141/E141</f>
        <v>#DIV/0!</v>
      </c>
      <c r="K141" s="580" t="e">
        <f>F141/D141</f>
        <v>#DIV/0!</v>
      </c>
    </row>
    <row r="142" spans="2:11" x14ac:dyDescent="0.25">
      <c r="D142" s="169"/>
      <c r="E142" s="169"/>
      <c r="F142" s="169"/>
      <c r="G142" s="169"/>
      <c r="I142" s="589"/>
      <c r="J142" s="35"/>
      <c r="K142" s="580"/>
    </row>
    <row r="143" spans="2:11" s="168" customFormat="1" x14ac:dyDescent="0.25">
      <c r="B143" s="168" t="s">
        <v>37</v>
      </c>
      <c r="C143" s="444" t="s">
        <v>92</v>
      </c>
      <c r="D143" s="465">
        <v>733.12900000000002</v>
      </c>
      <c r="E143" s="465">
        <v>4826</v>
      </c>
      <c r="F143" s="465">
        <v>273.27499999999998</v>
      </c>
      <c r="G143" s="465">
        <v>52.401000000000003</v>
      </c>
      <c r="I143" s="589">
        <f>G143/F143</f>
        <v>0.1917518982709725</v>
      </c>
      <c r="J143" s="37">
        <f>F143/E143</f>
        <v>5.6625569830087021E-2</v>
      </c>
      <c r="K143" s="584">
        <f>F143/D143</f>
        <v>0.37275158942014291</v>
      </c>
    </row>
    <row r="144" spans="2:11" x14ac:dyDescent="0.25">
      <c r="C144" s="24" t="s">
        <v>394</v>
      </c>
      <c r="D144" s="493">
        <v>722.24400000000003</v>
      </c>
      <c r="E144" s="169">
        <v>4622</v>
      </c>
      <c r="F144" s="493">
        <v>281.02800000000002</v>
      </c>
      <c r="G144" s="493">
        <v>52.652999999999999</v>
      </c>
      <c r="I144" s="589">
        <f>G144/F144</f>
        <v>0.18735855501942866</v>
      </c>
      <c r="J144" s="35">
        <f>F144/E144</f>
        <v>6.0802250108178281E-2</v>
      </c>
      <c r="K144" s="580">
        <f>F144/D144</f>
        <v>0.38910395932676495</v>
      </c>
    </row>
    <row r="145" spans="2:11" x14ac:dyDescent="0.25">
      <c r="C145" s="24" t="s">
        <v>395</v>
      </c>
      <c r="D145" s="493">
        <v>21.722999999999999</v>
      </c>
      <c r="E145" s="169">
        <v>126</v>
      </c>
      <c r="F145" s="493">
        <v>5.1879999999999997</v>
      </c>
      <c r="G145" s="493">
        <v>1.216</v>
      </c>
      <c r="I145" s="589">
        <f>G145/F145</f>
        <v>0.23438704703161142</v>
      </c>
      <c r="J145" s="35">
        <f>F145/E145</f>
        <v>4.1174603174603169E-2</v>
      </c>
      <c r="K145" s="580">
        <f>F145/D145</f>
        <v>0.23882520830456197</v>
      </c>
    </row>
    <row r="146" spans="2:11" x14ac:dyDescent="0.25">
      <c r="C146" s="24" t="s">
        <v>396</v>
      </c>
      <c r="D146" s="169"/>
      <c r="E146" s="169"/>
      <c r="F146" s="169"/>
      <c r="G146" s="169"/>
      <c r="I146" s="589" t="e">
        <f>G146/F146</f>
        <v>#DIV/0!</v>
      </c>
      <c r="J146" s="35" t="e">
        <f>F146/E146</f>
        <v>#DIV/0!</v>
      </c>
      <c r="K146" s="580" t="e">
        <f>F146/D146</f>
        <v>#DIV/0!</v>
      </c>
    </row>
    <row r="147" spans="2:11" x14ac:dyDescent="0.25">
      <c r="C147" s="24" t="s">
        <v>397</v>
      </c>
      <c r="D147" s="493">
        <v>-10.837999999999999</v>
      </c>
      <c r="E147" s="169">
        <v>78</v>
      </c>
      <c r="F147" s="493">
        <v>-12.941000000000001</v>
      </c>
      <c r="G147" s="493">
        <v>-1.468</v>
      </c>
      <c r="I147" s="589">
        <f>G147/F147</f>
        <v>0.11343791051696159</v>
      </c>
      <c r="J147" s="35">
        <f>F147/E147</f>
        <v>-0.16591025641025642</v>
      </c>
      <c r="K147" s="580">
        <f>F147/D147</f>
        <v>1.1940394906809375</v>
      </c>
    </row>
    <row r="148" spans="2:11" x14ac:dyDescent="0.25">
      <c r="D148" s="169"/>
      <c r="E148" s="169"/>
      <c r="F148" s="169"/>
      <c r="G148" s="169"/>
      <c r="I148" s="589"/>
      <c r="J148" s="35"/>
      <c r="K148" s="580"/>
    </row>
    <row r="149" spans="2:11" s="168" customFormat="1" x14ac:dyDescent="0.25">
      <c r="B149" s="168" t="s">
        <v>260</v>
      </c>
      <c r="C149" s="444" t="s">
        <v>92</v>
      </c>
      <c r="D149" s="465">
        <v>147.85300000000001</v>
      </c>
      <c r="E149" s="465">
        <v>1140</v>
      </c>
      <c r="F149" s="465">
        <v>50.944000000000003</v>
      </c>
      <c r="G149" s="465">
        <v>1.7450000000000001</v>
      </c>
      <c r="H149" s="168">
        <v>140.024</v>
      </c>
      <c r="I149" s="589">
        <f>G149/F149</f>
        <v>3.4253297738693469E-2</v>
      </c>
      <c r="J149" s="37">
        <f>F149/E149</f>
        <v>4.4687719298245616E-2</v>
      </c>
      <c r="K149" s="584">
        <f>F149/D149</f>
        <v>0.34455844656516943</v>
      </c>
    </row>
    <row r="150" spans="2:11" x14ac:dyDescent="0.25">
      <c r="C150" s="24" t="s">
        <v>394</v>
      </c>
      <c r="D150" s="493">
        <v>145.26400000000001</v>
      </c>
      <c r="E150" s="169">
        <v>1139</v>
      </c>
      <c r="F150" s="493">
        <v>54.122999999999998</v>
      </c>
      <c r="G150" s="169">
        <v>1.587</v>
      </c>
      <c r="H150" s="29">
        <v>140.024</v>
      </c>
      <c r="I150" s="589">
        <f>G150/F150</f>
        <v>2.9322099661881273E-2</v>
      </c>
      <c r="J150" s="35">
        <f>F150/E150</f>
        <v>4.7517998244073746E-2</v>
      </c>
      <c r="K150" s="580">
        <f>F150/D150</f>
        <v>0.37258370965965409</v>
      </c>
    </row>
    <row r="151" spans="2:11" x14ac:dyDescent="0.25">
      <c r="C151" s="24" t="s">
        <v>395</v>
      </c>
      <c r="D151" s="493">
        <v>2.2959999999999998</v>
      </c>
      <c r="E151" s="169"/>
      <c r="F151" s="493">
        <v>0.51900000000000002</v>
      </c>
      <c r="G151" s="169">
        <v>0.158</v>
      </c>
      <c r="I151" s="589">
        <f>G151/F151</f>
        <v>0.30443159922928709</v>
      </c>
      <c r="J151" s="35" t="e">
        <f>F151/E151</f>
        <v>#DIV/0!</v>
      </c>
      <c r="K151" s="580">
        <f>F151/D151</f>
        <v>0.22604529616724742</v>
      </c>
    </row>
    <row r="152" spans="2:11" x14ac:dyDescent="0.25">
      <c r="C152" s="24" t="s">
        <v>396</v>
      </c>
      <c r="D152" s="169"/>
      <c r="E152" s="169"/>
      <c r="F152" s="169"/>
      <c r="G152" s="169"/>
      <c r="I152" s="589" t="e">
        <f>G152/F152</f>
        <v>#DIV/0!</v>
      </c>
      <c r="J152" s="35" t="e">
        <f>F152/E152</f>
        <v>#DIV/0!</v>
      </c>
      <c r="K152" s="580" t="e">
        <f>F152/D152</f>
        <v>#DIV/0!</v>
      </c>
    </row>
    <row r="153" spans="2:11" x14ac:dyDescent="0.25">
      <c r="C153" s="24" t="s">
        <v>397</v>
      </c>
      <c r="D153" s="169">
        <v>-0.33700000000000002</v>
      </c>
      <c r="E153" s="169">
        <v>1</v>
      </c>
      <c r="F153" s="493">
        <v>-3.698</v>
      </c>
      <c r="G153" s="169"/>
      <c r="I153" s="589">
        <f>G153/F153</f>
        <v>0</v>
      </c>
      <c r="J153" s="35">
        <f>F153/E153</f>
        <v>-3.698</v>
      </c>
      <c r="K153" s="580">
        <f>F153/D153</f>
        <v>10.973293768545993</v>
      </c>
    </row>
    <row r="154" spans="2:11" x14ac:dyDescent="0.25">
      <c r="D154" s="169"/>
      <c r="E154" s="169"/>
      <c r="F154" s="169"/>
      <c r="G154" s="169"/>
      <c r="I154" s="589"/>
      <c r="J154" s="35"/>
      <c r="K154" s="580"/>
    </row>
    <row r="155" spans="2:11" s="168" customFormat="1" x14ac:dyDescent="0.25">
      <c r="B155" s="168" t="s">
        <v>40</v>
      </c>
      <c r="C155" s="444" t="s">
        <v>92</v>
      </c>
      <c r="D155" s="465">
        <v>27</v>
      </c>
      <c r="E155" s="465">
        <v>200</v>
      </c>
      <c r="F155" s="465">
        <v>9</v>
      </c>
      <c r="G155" s="465">
        <v>3</v>
      </c>
      <c r="I155" s="589">
        <f>G155/F155</f>
        <v>0.33333333333333331</v>
      </c>
      <c r="J155" s="37">
        <f>F155/E155</f>
        <v>4.4999999999999998E-2</v>
      </c>
      <c r="K155" s="584">
        <f>F155/D155</f>
        <v>0.33333333333333331</v>
      </c>
    </row>
    <row r="156" spans="2:11" x14ac:dyDescent="0.25">
      <c r="C156" s="24" t="s">
        <v>394</v>
      </c>
      <c r="I156" s="589" t="e">
        <f>G156/F156</f>
        <v>#DIV/0!</v>
      </c>
      <c r="J156" s="35" t="e">
        <f>F156/E156</f>
        <v>#DIV/0!</v>
      </c>
      <c r="K156" s="580" t="e">
        <f>F156/D156</f>
        <v>#DIV/0!</v>
      </c>
    </row>
    <row r="157" spans="2:11" x14ac:dyDescent="0.25">
      <c r="C157" s="24" t="s">
        <v>395</v>
      </c>
      <c r="D157" s="169">
        <v>27.358000000000001</v>
      </c>
      <c r="E157" s="169">
        <v>200</v>
      </c>
      <c r="F157" s="169">
        <v>8.6170000000000009</v>
      </c>
      <c r="G157" s="169">
        <v>2.7559999999999998</v>
      </c>
      <c r="I157" s="589">
        <f>G157/F157</f>
        <v>0.31983288847626778</v>
      </c>
      <c r="J157" s="35">
        <f>F157/E157</f>
        <v>4.3085000000000005E-2</v>
      </c>
      <c r="K157" s="580">
        <f>F157/D157</f>
        <v>0.31497185466773892</v>
      </c>
    </row>
    <row r="158" spans="2:11" x14ac:dyDescent="0.25">
      <c r="C158" s="24" t="s">
        <v>396</v>
      </c>
      <c r="D158" s="169"/>
      <c r="E158" s="169"/>
      <c r="F158" s="169"/>
      <c r="G158" s="169"/>
      <c r="I158" s="589" t="e">
        <f>G158/F158</f>
        <v>#DIV/0!</v>
      </c>
      <c r="J158" s="35" t="e">
        <f>F158/E158</f>
        <v>#DIV/0!</v>
      </c>
      <c r="K158" s="580" t="e">
        <f>F158/D158</f>
        <v>#DIV/0!</v>
      </c>
    </row>
    <row r="159" spans="2:11" x14ac:dyDescent="0.25">
      <c r="C159" s="24" t="s">
        <v>397</v>
      </c>
      <c r="D159" s="169"/>
      <c r="E159" s="169"/>
      <c r="F159" s="169"/>
      <c r="G159" s="169"/>
      <c r="I159" s="589" t="e">
        <f>G159/F159</f>
        <v>#DIV/0!</v>
      </c>
      <c r="J159" s="35" t="e">
        <f>F159/E159</f>
        <v>#DIV/0!</v>
      </c>
      <c r="K159" s="580" t="e">
        <f>F159/D159</f>
        <v>#DIV/0!</v>
      </c>
    </row>
    <row r="160" spans="2:11" x14ac:dyDescent="0.25">
      <c r="D160" s="169"/>
      <c r="E160" s="169"/>
      <c r="F160" s="169"/>
      <c r="G160" s="169"/>
      <c r="I160" s="589"/>
      <c r="J160" s="35"/>
      <c r="K160" s="580"/>
    </row>
    <row r="161" spans="2:11" s="168" customFormat="1" x14ac:dyDescent="0.25">
      <c r="B161" s="168" t="s">
        <v>261</v>
      </c>
      <c r="C161" s="444" t="s">
        <v>92</v>
      </c>
      <c r="D161" s="465">
        <v>92.688999999999993</v>
      </c>
      <c r="E161" s="465">
        <v>556</v>
      </c>
      <c r="F161" s="465">
        <v>12.163</v>
      </c>
      <c r="G161" s="465">
        <v>2.0179999999999998</v>
      </c>
      <c r="H161" s="168">
        <v>51.509</v>
      </c>
      <c r="I161" s="589">
        <f>G155/F155</f>
        <v>0.33333333333333331</v>
      </c>
      <c r="J161" s="37">
        <f>F155/E155</f>
        <v>4.4999999999999998E-2</v>
      </c>
      <c r="K161" s="584">
        <f>F155/D155</f>
        <v>0.33333333333333331</v>
      </c>
    </row>
    <row r="162" spans="2:11" x14ac:dyDescent="0.25">
      <c r="C162" s="24" t="s">
        <v>394</v>
      </c>
      <c r="D162" s="169">
        <v>85.867999999999995</v>
      </c>
      <c r="E162" s="169">
        <v>521</v>
      </c>
      <c r="F162" s="169">
        <v>11.619</v>
      </c>
      <c r="G162" s="169">
        <v>1.8959999999999999</v>
      </c>
      <c r="H162" s="169">
        <v>51.509</v>
      </c>
      <c r="I162" s="589">
        <f>G161/F161</f>
        <v>0.16591301488119706</v>
      </c>
      <c r="J162" s="35">
        <f>F161/E161</f>
        <v>2.1875899280575539E-2</v>
      </c>
      <c r="K162" s="580">
        <f>F161/D161</f>
        <v>0.13122376981087294</v>
      </c>
    </row>
    <row r="163" spans="2:11" x14ac:dyDescent="0.25">
      <c r="C163" s="24" t="s">
        <v>395</v>
      </c>
      <c r="D163" s="169">
        <v>6.8209999999999997</v>
      </c>
      <c r="E163" s="169">
        <v>35</v>
      </c>
      <c r="F163" s="169">
        <v>0.66800000000000004</v>
      </c>
      <c r="G163" s="169">
        <v>0.122</v>
      </c>
      <c r="I163" s="589">
        <f>G163/F163</f>
        <v>0.18263473053892215</v>
      </c>
      <c r="J163" s="35">
        <f>F163/E163</f>
        <v>1.9085714285714286E-2</v>
      </c>
      <c r="K163" s="580">
        <f>F163/D163</f>
        <v>9.7932854420173007E-2</v>
      </c>
    </row>
    <row r="164" spans="2:11" x14ac:dyDescent="0.25">
      <c r="C164" s="24" t="s">
        <v>396</v>
      </c>
      <c r="D164" s="169"/>
      <c r="E164" s="169"/>
      <c r="F164" s="169"/>
      <c r="G164" s="169"/>
      <c r="I164" s="589" t="e">
        <f>G164/F164</f>
        <v>#DIV/0!</v>
      </c>
      <c r="J164" s="35" t="e">
        <f>F164/E164</f>
        <v>#DIV/0!</v>
      </c>
      <c r="K164" s="580" t="e">
        <f>F164/D164</f>
        <v>#DIV/0!</v>
      </c>
    </row>
    <row r="165" spans="2:11" x14ac:dyDescent="0.25">
      <c r="C165" s="24" t="s">
        <v>397</v>
      </c>
      <c r="D165" s="169"/>
      <c r="E165" s="169"/>
      <c r="F165" s="169">
        <v>-0.124</v>
      </c>
      <c r="G165" s="169"/>
      <c r="I165" s="589">
        <f>G165/F165</f>
        <v>0</v>
      </c>
      <c r="J165" s="35" t="e">
        <f>F165/E165</f>
        <v>#DIV/0!</v>
      </c>
      <c r="K165" s="580" t="e">
        <f>F165/D165</f>
        <v>#DIV/0!</v>
      </c>
    </row>
    <row r="166" spans="2:11" x14ac:dyDescent="0.25">
      <c r="D166" s="169"/>
      <c r="E166" s="169"/>
      <c r="F166" s="169"/>
      <c r="G166" s="169"/>
      <c r="I166" s="589"/>
      <c r="J166" s="35"/>
      <c r="K166" s="580"/>
    </row>
    <row r="167" spans="2:11" s="196" customFormat="1" x14ac:dyDescent="0.25">
      <c r="B167" s="196" t="s">
        <v>46</v>
      </c>
      <c r="C167" s="413" t="s">
        <v>92</v>
      </c>
      <c r="D167" s="495"/>
      <c r="E167" s="495">
        <v>6</v>
      </c>
      <c r="F167" s="495">
        <v>0.95</v>
      </c>
      <c r="G167" s="495">
        <v>0.187</v>
      </c>
      <c r="I167" s="590">
        <f>G167/F167</f>
        <v>0.1968421052631579</v>
      </c>
      <c r="J167" s="484">
        <f>F167/E167</f>
        <v>0.15833333333333333</v>
      </c>
      <c r="K167" s="597" t="e">
        <f>F167/D167</f>
        <v>#DIV/0!</v>
      </c>
    </row>
    <row r="168" spans="2:11" x14ac:dyDescent="0.25">
      <c r="C168" s="24" t="s">
        <v>394</v>
      </c>
      <c r="D168" s="169"/>
      <c r="E168" s="169"/>
      <c r="F168" s="169"/>
      <c r="G168" s="169"/>
      <c r="I168" s="589" t="e">
        <f>G168/F168</f>
        <v>#DIV/0!</v>
      </c>
      <c r="J168" s="35" t="e">
        <f>F168/E168</f>
        <v>#DIV/0!</v>
      </c>
      <c r="K168" s="580" t="e">
        <f>F168/D168</f>
        <v>#DIV/0!</v>
      </c>
    </row>
    <row r="169" spans="2:11" x14ac:dyDescent="0.25">
      <c r="C169" s="24" t="s">
        <v>395</v>
      </c>
      <c r="D169" s="169"/>
      <c r="E169" s="169">
        <v>6</v>
      </c>
      <c r="F169" s="169">
        <v>0.95</v>
      </c>
      <c r="G169" s="169">
        <v>0.187</v>
      </c>
      <c r="I169" s="589">
        <f>G169/F169</f>
        <v>0.1968421052631579</v>
      </c>
      <c r="J169" s="35">
        <f>F169/E169</f>
        <v>0.15833333333333333</v>
      </c>
      <c r="K169" s="580" t="e">
        <f>F169/D169</f>
        <v>#DIV/0!</v>
      </c>
    </row>
    <row r="170" spans="2:11" x14ac:dyDescent="0.25">
      <c r="C170" s="24" t="s">
        <v>396</v>
      </c>
      <c r="D170" s="169"/>
      <c r="E170" s="169"/>
      <c r="F170" s="169"/>
      <c r="G170" s="169"/>
      <c r="I170" s="589" t="e">
        <f>G170/F170</f>
        <v>#DIV/0!</v>
      </c>
      <c r="J170" s="35" t="e">
        <f>F170/E170</f>
        <v>#DIV/0!</v>
      </c>
      <c r="K170" s="580" t="e">
        <f>F170/D170</f>
        <v>#DIV/0!</v>
      </c>
    </row>
    <row r="171" spans="2:11" x14ac:dyDescent="0.25">
      <c r="C171" s="24" t="s">
        <v>397</v>
      </c>
      <c r="D171" s="169"/>
      <c r="E171" s="169"/>
      <c r="F171" s="169"/>
      <c r="G171" s="169"/>
      <c r="I171" s="589" t="e">
        <f>G171/F171</f>
        <v>#DIV/0!</v>
      </c>
      <c r="J171" s="35" t="e">
        <f>F171/E171</f>
        <v>#DIV/0!</v>
      </c>
      <c r="K171" s="580" t="e">
        <f>F171/D171</f>
        <v>#DIV/0!</v>
      </c>
    </row>
    <row r="172" spans="2:11" x14ac:dyDescent="0.25">
      <c r="D172" s="169"/>
      <c r="E172" s="169"/>
      <c r="F172" s="169"/>
      <c r="G172" s="169"/>
      <c r="I172" s="589"/>
      <c r="J172" s="35"/>
      <c r="K172" s="580"/>
    </row>
    <row r="173" spans="2:11" s="168" customFormat="1" x14ac:dyDescent="0.25">
      <c r="B173" s="168" t="s">
        <v>56</v>
      </c>
      <c r="C173" s="444" t="s">
        <v>92</v>
      </c>
      <c r="D173" s="465">
        <v>9.6000000000000002E-2</v>
      </c>
      <c r="E173" s="465">
        <v>25</v>
      </c>
      <c r="F173" s="465">
        <v>3.411</v>
      </c>
      <c r="G173" s="465">
        <v>0.94499999999999995</v>
      </c>
      <c r="I173" s="589">
        <f>G173/F173</f>
        <v>0.27704485488126646</v>
      </c>
      <c r="J173" s="37">
        <f>F173/E173</f>
        <v>0.13644000000000001</v>
      </c>
      <c r="K173" s="584">
        <f>F173/D173</f>
        <v>35.53125</v>
      </c>
    </row>
    <row r="174" spans="2:11" x14ac:dyDescent="0.25">
      <c r="C174" s="24" t="s">
        <v>394</v>
      </c>
      <c r="D174" s="169"/>
      <c r="E174" s="169"/>
      <c r="F174" s="169"/>
      <c r="G174" s="169"/>
      <c r="I174" s="589" t="e">
        <f>G174/F174</f>
        <v>#DIV/0!</v>
      </c>
      <c r="J174" s="35" t="e">
        <f>F174/E174</f>
        <v>#DIV/0!</v>
      </c>
      <c r="K174" s="580" t="e">
        <f>F174/D174</f>
        <v>#DIV/0!</v>
      </c>
    </row>
    <row r="175" spans="2:11" x14ac:dyDescent="0.25">
      <c r="C175" s="24" t="s">
        <v>395</v>
      </c>
      <c r="D175" s="169">
        <v>9.6000000000000002E-2</v>
      </c>
      <c r="E175" s="169">
        <v>25</v>
      </c>
      <c r="F175" s="169">
        <v>3.411</v>
      </c>
      <c r="G175" s="169">
        <v>0.94499999999999995</v>
      </c>
      <c r="I175" s="589">
        <f>G175/F175</f>
        <v>0.27704485488126646</v>
      </c>
      <c r="J175" s="35">
        <f>F175/E175</f>
        <v>0.13644000000000001</v>
      </c>
      <c r="K175" s="580">
        <f>F175/D175</f>
        <v>35.53125</v>
      </c>
    </row>
    <row r="176" spans="2:11" x14ac:dyDescent="0.25">
      <c r="C176" s="24" t="s">
        <v>396</v>
      </c>
      <c r="D176" s="169"/>
      <c r="E176" s="169"/>
      <c r="F176" s="169"/>
      <c r="G176" s="169"/>
      <c r="I176" s="589" t="e">
        <f>G176/F176</f>
        <v>#DIV/0!</v>
      </c>
      <c r="J176" s="35" t="e">
        <f>F176/E176</f>
        <v>#DIV/0!</v>
      </c>
      <c r="K176" s="580" t="e">
        <f>F176/D176</f>
        <v>#DIV/0!</v>
      </c>
    </row>
    <row r="177" spans="2:11" x14ac:dyDescent="0.25">
      <c r="C177" s="24" t="s">
        <v>397</v>
      </c>
      <c r="D177" s="169"/>
      <c r="E177" s="169"/>
      <c r="F177" s="169"/>
      <c r="G177" s="169"/>
      <c r="I177" s="589" t="e">
        <f>G177/F177</f>
        <v>#DIV/0!</v>
      </c>
      <c r="J177" s="35" t="e">
        <f>F177/E177</f>
        <v>#DIV/0!</v>
      </c>
      <c r="K177" s="580" t="e">
        <f>F177/D177</f>
        <v>#DIV/0!</v>
      </c>
    </row>
    <row r="178" spans="2:11" x14ac:dyDescent="0.25">
      <c r="D178" s="169"/>
      <c r="E178" s="169"/>
      <c r="F178" s="169"/>
      <c r="G178" s="169"/>
      <c r="I178" s="589"/>
      <c r="J178" s="35"/>
      <c r="K178" s="580"/>
    </row>
    <row r="179" spans="2:11" s="168" customFormat="1" x14ac:dyDescent="0.25">
      <c r="B179" s="168" t="s">
        <v>83</v>
      </c>
      <c r="C179" s="444" t="s">
        <v>92</v>
      </c>
      <c r="D179" s="465"/>
      <c r="E179" s="465"/>
      <c r="F179" s="465">
        <v>351.654</v>
      </c>
      <c r="G179" s="465"/>
      <c r="I179" s="589">
        <f>G179/F179</f>
        <v>0</v>
      </c>
      <c r="J179" s="37" t="e">
        <f>F179/E179</f>
        <v>#DIV/0!</v>
      </c>
      <c r="K179" s="584" t="e">
        <f>F179/D179</f>
        <v>#DIV/0!</v>
      </c>
    </row>
    <row r="180" spans="2:11" x14ac:dyDescent="0.25">
      <c r="C180" s="24" t="s">
        <v>394</v>
      </c>
      <c r="D180" s="169"/>
      <c r="E180" s="169"/>
      <c r="F180" s="169"/>
      <c r="G180" s="169"/>
      <c r="I180" s="589" t="e">
        <f>G180/F180</f>
        <v>#DIV/0!</v>
      </c>
      <c r="J180" s="35" t="e">
        <f>F180/E180</f>
        <v>#DIV/0!</v>
      </c>
      <c r="K180" s="580" t="e">
        <f>F180/D180</f>
        <v>#DIV/0!</v>
      </c>
    </row>
    <row r="181" spans="2:11" x14ac:dyDescent="0.25">
      <c r="C181" s="24" t="s">
        <v>395</v>
      </c>
      <c r="D181" s="169"/>
      <c r="E181" s="169"/>
      <c r="F181" s="169">
        <v>349.49799999999999</v>
      </c>
      <c r="G181" s="169"/>
      <c r="I181" s="589">
        <f>G181/F181</f>
        <v>0</v>
      </c>
      <c r="J181" s="35" t="e">
        <f>F181/E181</f>
        <v>#DIV/0!</v>
      </c>
      <c r="K181" s="580" t="e">
        <f>F181/D181</f>
        <v>#DIV/0!</v>
      </c>
    </row>
    <row r="182" spans="2:11" x14ac:dyDescent="0.25">
      <c r="C182" s="24" t="s">
        <v>396</v>
      </c>
      <c r="D182" s="169"/>
      <c r="E182" s="169"/>
      <c r="F182" s="169"/>
      <c r="G182" s="169"/>
      <c r="I182" s="589" t="e">
        <f>G182/F182</f>
        <v>#DIV/0!</v>
      </c>
      <c r="J182" s="35" t="e">
        <f>F182/E182</f>
        <v>#DIV/0!</v>
      </c>
      <c r="K182" s="580" t="e">
        <f>F182/D182</f>
        <v>#DIV/0!</v>
      </c>
    </row>
    <row r="183" spans="2:11" x14ac:dyDescent="0.25">
      <c r="C183" s="24" t="s">
        <v>397</v>
      </c>
      <c r="D183" s="169"/>
      <c r="E183" s="169"/>
      <c r="F183" s="169">
        <v>2.1560000000000001</v>
      </c>
      <c r="G183" s="169"/>
      <c r="I183" s="589">
        <f>G183/F183</f>
        <v>0</v>
      </c>
      <c r="J183" s="35" t="e">
        <f>F183/E183</f>
        <v>#DIV/0!</v>
      </c>
      <c r="K183" s="580" t="e">
        <f>F183/D183</f>
        <v>#DIV/0!</v>
      </c>
    </row>
    <row r="184" spans="2:11" x14ac:dyDescent="0.25">
      <c r="D184" s="169"/>
      <c r="E184" s="169"/>
      <c r="F184" s="169"/>
      <c r="G184" s="169"/>
      <c r="I184" s="589"/>
      <c r="J184" s="35"/>
      <c r="K184" s="580"/>
    </row>
    <row r="185" spans="2:11" s="168" customFormat="1" x14ac:dyDescent="0.25">
      <c r="B185" s="168" t="s">
        <v>47</v>
      </c>
      <c r="C185" s="444" t="s">
        <v>92</v>
      </c>
      <c r="D185" s="465">
        <v>203.91800000000001</v>
      </c>
      <c r="E185" s="465">
        <v>539</v>
      </c>
      <c r="F185" s="465">
        <v>84.32</v>
      </c>
      <c r="G185" s="465">
        <v>23.338000000000001</v>
      </c>
      <c r="I185" s="589">
        <f>G185/F185</f>
        <v>0.27677893738140419</v>
      </c>
      <c r="J185" s="37">
        <f>F185/E185</f>
        <v>0.15643784786641929</v>
      </c>
      <c r="K185" s="584">
        <f>F185/D185</f>
        <v>0.41349954393432647</v>
      </c>
    </row>
    <row r="186" spans="2:11" x14ac:dyDescent="0.25">
      <c r="C186" s="24" t="s">
        <v>394</v>
      </c>
      <c r="D186" s="169">
        <v>1.4999999999999999E-2</v>
      </c>
      <c r="E186" s="169"/>
      <c r="F186" s="169"/>
      <c r="G186" s="169"/>
      <c r="I186" s="589" t="e">
        <f>G186/F186</f>
        <v>#DIV/0!</v>
      </c>
      <c r="J186" s="35" t="e">
        <f>F186/E186</f>
        <v>#DIV/0!</v>
      </c>
      <c r="K186" s="580">
        <f>F186/D186</f>
        <v>0</v>
      </c>
    </row>
    <row r="187" spans="2:11" x14ac:dyDescent="0.25">
      <c r="C187" s="24" t="s">
        <v>395</v>
      </c>
      <c r="D187" s="169">
        <v>202.971</v>
      </c>
      <c r="E187" s="169">
        <v>539</v>
      </c>
      <c r="F187" s="169">
        <v>81.864000000000004</v>
      </c>
      <c r="G187" s="169">
        <v>23.338000000000001</v>
      </c>
      <c r="I187" s="589">
        <f>G187/F187</f>
        <v>0.28508257597967362</v>
      </c>
      <c r="J187" s="35">
        <f>F187/E187</f>
        <v>0.15188126159554732</v>
      </c>
      <c r="K187" s="580">
        <f>F187/D187</f>
        <v>0.4033285543254948</v>
      </c>
    </row>
    <row r="188" spans="2:11" x14ac:dyDescent="0.25">
      <c r="C188" s="24" t="s">
        <v>396</v>
      </c>
      <c r="D188" s="169"/>
      <c r="E188" s="169"/>
      <c r="F188" s="169"/>
      <c r="G188" s="169"/>
      <c r="I188" s="589" t="e">
        <f>G188/F188</f>
        <v>#DIV/0!</v>
      </c>
      <c r="J188" s="35" t="e">
        <f>F188/E188</f>
        <v>#DIV/0!</v>
      </c>
      <c r="K188" s="580" t="e">
        <f>F188/D188</f>
        <v>#DIV/0!</v>
      </c>
    </row>
    <row r="189" spans="2:11" x14ac:dyDescent="0.25">
      <c r="C189" s="24" t="s">
        <v>397</v>
      </c>
      <c r="D189" s="169">
        <v>0.93200000000000005</v>
      </c>
      <c r="E189" s="169"/>
      <c r="F189" s="169">
        <v>2.456</v>
      </c>
      <c r="G189" s="169"/>
      <c r="I189" s="589">
        <f>G189/F189</f>
        <v>0</v>
      </c>
      <c r="J189" s="35" t="e">
        <f>F189/E189</f>
        <v>#DIV/0!</v>
      </c>
      <c r="K189" s="580">
        <f>F189/D189</f>
        <v>2.6351931330472103</v>
      </c>
    </row>
    <row r="190" spans="2:11" x14ac:dyDescent="0.25">
      <c r="D190" s="169"/>
      <c r="E190" s="169"/>
      <c r="F190" s="169"/>
      <c r="G190" s="169"/>
      <c r="I190" s="589"/>
      <c r="J190" s="35"/>
      <c r="K190" s="580"/>
    </row>
    <row r="191" spans="2:11" s="168" customFormat="1" x14ac:dyDescent="0.25">
      <c r="B191" s="168" t="s">
        <v>41</v>
      </c>
      <c r="C191" s="444" t="s">
        <v>92</v>
      </c>
      <c r="D191" s="465">
        <v>-40.143000000000001</v>
      </c>
      <c r="E191" s="465">
        <v>5434</v>
      </c>
      <c r="F191" s="465">
        <v>-447.71100000000001</v>
      </c>
      <c r="G191" s="465">
        <v>7.2889999999999997</v>
      </c>
      <c r="I191" s="589">
        <f>G191/F191</f>
        <v>-1.6280591720998591E-2</v>
      </c>
      <c r="J191" s="37">
        <f>F191/E191</f>
        <v>-8.2390688259109321E-2</v>
      </c>
      <c r="K191" s="584">
        <f>F191/D191</f>
        <v>11.152903370450639</v>
      </c>
    </row>
    <row r="192" spans="2:11" x14ac:dyDescent="0.25">
      <c r="C192" s="24" t="s">
        <v>394</v>
      </c>
      <c r="D192" s="169">
        <v>-16.547000000000001</v>
      </c>
      <c r="E192" s="169">
        <v>5401</v>
      </c>
      <c r="F192" s="169">
        <v>-416.16199999999998</v>
      </c>
      <c r="G192" s="169">
        <v>7.2430000000000003</v>
      </c>
      <c r="I192" s="589">
        <f>G192/F192</f>
        <v>-1.7404280064013535E-2</v>
      </c>
      <c r="J192" s="35">
        <f>F192/E192</f>
        <v>-7.7052768005924824E-2</v>
      </c>
      <c r="K192" s="580">
        <f>F192/D192</f>
        <v>25.150299147881789</v>
      </c>
    </row>
    <row r="193" spans="1:11" x14ac:dyDescent="0.25">
      <c r="C193" s="24" t="s">
        <v>395</v>
      </c>
      <c r="D193" s="169">
        <v>-23.596</v>
      </c>
      <c r="E193" s="169">
        <v>31</v>
      </c>
      <c r="F193" s="169">
        <v>-31.49</v>
      </c>
      <c r="G193" s="169">
        <v>4.5999999999999999E-2</v>
      </c>
      <c r="I193" s="589">
        <f>G193/F193</f>
        <v>-1.4607812003810735E-3</v>
      </c>
      <c r="J193" s="35">
        <f>F193/E193</f>
        <v>-1.0158064516129033</v>
      </c>
      <c r="K193" s="580">
        <f>F193/D193</f>
        <v>1.3345482285133072</v>
      </c>
    </row>
    <row r="194" spans="1:11" x14ac:dyDescent="0.25">
      <c r="C194" s="24" t="s">
        <v>396</v>
      </c>
      <c r="D194" s="169"/>
      <c r="E194" s="169"/>
      <c r="F194" s="169"/>
      <c r="G194" s="169"/>
      <c r="I194" s="589" t="e">
        <f>G194/F194</f>
        <v>#DIV/0!</v>
      </c>
      <c r="J194" s="35" t="e">
        <f>F194/E194</f>
        <v>#DIV/0!</v>
      </c>
      <c r="K194" s="580" t="e">
        <f>F194/D194</f>
        <v>#DIV/0!</v>
      </c>
    </row>
    <row r="195" spans="1:11" x14ac:dyDescent="0.25">
      <c r="C195" s="24" t="s">
        <v>397</v>
      </c>
      <c r="D195" s="169"/>
      <c r="E195" s="169">
        <v>2</v>
      </c>
      <c r="F195" s="169">
        <v>-5.8999999999999997E-2</v>
      </c>
      <c r="G195" s="169"/>
      <c r="I195" s="589">
        <f>G195/F195</f>
        <v>0</v>
      </c>
      <c r="J195" s="35">
        <f>F195/E195</f>
        <v>-2.9499999999999998E-2</v>
      </c>
      <c r="K195" s="580" t="e">
        <f>F195/D195</f>
        <v>#DIV/0!</v>
      </c>
    </row>
    <row r="196" spans="1:11" x14ac:dyDescent="0.25">
      <c r="D196" s="169"/>
      <c r="E196" s="169"/>
      <c r="F196" s="169"/>
      <c r="G196" s="169"/>
      <c r="I196" s="589"/>
      <c r="J196" s="35"/>
      <c r="K196" s="580"/>
    </row>
    <row r="197" spans="1:11" s="168" customFormat="1" x14ac:dyDescent="0.25">
      <c r="B197" s="168" t="s">
        <v>189</v>
      </c>
      <c r="C197" s="444" t="s">
        <v>92</v>
      </c>
      <c r="D197" s="465">
        <v>75.509</v>
      </c>
      <c r="E197" s="465"/>
      <c r="F197" s="465">
        <v>-7.7889999999999997</v>
      </c>
      <c r="G197" s="465">
        <v>2.907</v>
      </c>
      <c r="I197" s="589">
        <f>G197/F197</f>
        <v>-0.37321864167415586</v>
      </c>
      <c r="J197" s="37" t="e">
        <f>F197/E197</f>
        <v>#DIV/0!</v>
      </c>
      <c r="K197" s="584">
        <f>F197/D197</f>
        <v>-0.10315326649803334</v>
      </c>
    </row>
    <row r="198" spans="1:11" x14ac:dyDescent="0.25">
      <c r="C198" s="24" t="s">
        <v>394</v>
      </c>
      <c r="D198" s="169">
        <v>37.843000000000004</v>
      </c>
      <c r="E198" s="169"/>
      <c r="F198" s="169">
        <v>-26.161999999999999</v>
      </c>
      <c r="G198" s="169">
        <v>2.7559999999999998</v>
      </c>
      <c r="I198" s="589">
        <f>G198/F198</f>
        <v>-0.10534362816298448</v>
      </c>
      <c r="J198" s="35" t="e">
        <f>F198/E198</f>
        <v>#DIV/0!</v>
      </c>
      <c r="K198" s="580">
        <f>F198/D198</f>
        <v>-0.69132996855428996</v>
      </c>
    </row>
    <row r="199" spans="1:11" x14ac:dyDescent="0.25">
      <c r="C199" s="24" t="s">
        <v>395</v>
      </c>
      <c r="D199" s="491">
        <v>37.665999999999997</v>
      </c>
      <c r="E199" s="169"/>
      <c r="F199" s="169">
        <v>18.373000000000001</v>
      </c>
      <c r="G199" s="169">
        <v>0.151</v>
      </c>
      <c r="I199" s="589">
        <f>G199/F199</f>
        <v>8.2185816143253675E-3</v>
      </c>
      <c r="J199" s="35" t="e">
        <f>F199/E199</f>
        <v>#DIV/0!</v>
      </c>
      <c r="K199" s="580">
        <f>F199/D199</f>
        <v>0.4877873944671588</v>
      </c>
    </row>
    <row r="200" spans="1:11" x14ac:dyDescent="0.25">
      <c r="C200" s="24" t="s">
        <v>396</v>
      </c>
      <c r="D200" s="169"/>
      <c r="E200" s="169"/>
      <c r="F200" s="169"/>
      <c r="G200" s="169"/>
      <c r="I200" s="589" t="e">
        <f>G200/F200</f>
        <v>#DIV/0!</v>
      </c>
      <c r="J200" s="35" t="e">
        <f>F200/E200</f>
        <v>#DIV/0!</v>
      </c>
      <c r="K200" s="580" t="e">
        <f>F200/D200</f>
        <v>#DIV/0!</v>
      </c>
    </row>
    <row r="201" spans="1:11" x14ac:dyDescent="0.25">
      <c r="C201" s="24" t="s">
        <v>397</v>
      </c>
      <c r="I201" s="589" t="e">
        <f>G201/F201</f>
        <v>#DIV/0!</v>
      </c>
      <c r="J201" s="35" t="e">
        <f>F201/E201</f>
        <v>#DIV/0!</v>
      </c>
      <c r="K201" s="580" t="e">
        <f>F201/D201</f>
        <v>#DIV/0!</v>
      </c>
    </row>
    <row r="202" spans="1:11" ht="15.75" thickBot="1" x14ac:dyDescent="0.3">
      <c r="I202" s="137"/>
      <c r="K202" s="137"/>
    </row>
    <row r="203" spans="1:11" ht="30.75" thickTop="1" x14ac:dyDescent="0.25">
      <c r="A203" s="39"/>
      <c r="B203" s="40"/>
      <c r="C203" s="170"/>
      <c r="D203" s="40" t="s">
        <v>2</v>
      </c>
      <c r="E203" s="40" t="s">
        <v>3</v>
      </c>
      <c r="F203" s="40" t="s">
        <v>6</v>
      </c>
      <c r="G203" s="40" t="s">
        <v>4</v>
      </c>
      <c r="H203" s="40" t="s">
        <v>5</v>
      </c>
      <c r="I203" s="596" t="s">
        <v>134</v>
      </c>
      <c r="J203" s="40" t="s">
        <v>510</v>
      </c>
      <c r="K203" s="595" t="s">
        <v>498</v>
      </c>
    </row>
    <row r="204" spans="1:11" x14ac:dyDescent="0.25">
      <c r="A204" s="43" t="s">
        <v>79</v>
      </c>
      <c r="B204" s="38"/>
      <c r="C204" s="171"/>
      <c r="D204" s="500">
        <f t="shared" ref="D204:H204" si="0">D95+D71+D11+D131+D5+D17+D23+D29+D35+D41+D47+D53+D59+D65+D77+D83+D89+D101+D107+D113+D119+D125+D137+D143+D149+D155+D161+D167+D173+D179+D185+D191+D197</f>
        <v>21326.793999999994</v>
      </c>
      <c r="E204" s="501">
        <f t="shared" si="0"/>
        <v>120735</v>
      </c>
      <c r="F204" s="500">
        <f t="shared" si="0"/>
        <v>2129.5919999999992</v>
      </c>
      <c r="G204" s="488">
        <f t="shared" si="0"/>
        <v>83.41400000000003</v>
      </c>
      <c r="H204" s="28">
        <f t="shared" si="0"/>
        <v>5738.5330000000004</v>
      </c>
      <c r="I204" s="584">
        <f>G204/F204</f>
        <v>3.9169005142769157E-2</v>
      </c>
      <c r="J204" s="37">
        <f>F204/E204</f>
        <v>1.763856379674493E-2</v>
      </c>
      <c r="K204" s="584">
        <f>F204/D204</f>
        <v>9.9855233749620298E-2</v>
      </c>
    </row>
    <row r="205" spans="1:11" x14ac:dyDescent="0.25">
      <c r="A205" s="43" t="s">
        <v>78</v>
      </c>
      <c r="B205" s="38"/>
      <c r="C205" s="171"/>
      <c r="D205" s="501">
        <v>21327</v>
      </c>
      <c r="E205" s="501">
        <v>120735</v>
      </c>
      <c r="F205" s="501">
        <v>2130</v>
      </c>
      <c r="G205" s="488">
        <v>83.6</v>
      </c>
      <c r="H205" s="38">
        <v>5739</v>
      </c>
      <c r="I205" s="584">
        <f>G205/F205</f>
        <v>3.9248826291079807E-2</v>
      </c>
      <c r="J205" s="37">
        <f>F205/E205</f>
        <v>1.7641943098521556E-2</v>
      </c>
      <c r="K205" s="584">
        <f>F205/D205</f>
        <v>9.9873399915599945E-2</v>
      </c>
    </row>
    <row r="206" spans="1:11" s="77" customFormat="1" x14ac:dyDescent="0.25">
      <c r="A206" s="72" t="s">
        <v>283</v>
      </c>
      <c r="B206" s="73"/>
      <c r="C206" s="225"/>
      <c r="D206" s="73">
        <f t="shared" ref="D206:H206" si="1">D95</f>
        <v>9252.0149999999994</v>
      </c>
      <c r="E206" s="73">
        <f t="shared" si="1"/>
        <v>47865</v>
      </c>
      <c r="F206" s="73">
        <f t="shared" si="1"/>
        <v>-674.85</v>
      </c>
      <c r="G206" s="73">
        <f t="shared" si="1"/>
        <v>-141.13399999999999</v>
      </c>
      <c r="H206" s="73">
        <f t="shared" si="1"/>
        <v>0</v>
      </c>
      <c r="I206" s="467">
        <f>G206/F206</f>
        <v>0.20913388160331922</v>
      </c>
      <c r="J206" s="87">
        <f>F206/E206</f>
        <v>-1.4099028517706049E-2</v>
      </c>
      <c r="K206" s="467">
        <f>F206/D206</f>
        <v>-7.2940867475895801E-2</v>
      </c>
    </row>
    <row r="207" spans="1:11" s="77" customFormat="1" x14ac:dyDescent="0.25">
      <c r="A207" s="72" t="s">
        <v>141</v>
      </c>
      <c r="B207" s="73"/>
      <c r="C207" s="225"/>
      <c r="D207" s="86">
        <f>D206/D204</f>
        <v>0.43382118287446308</v>
      </c>
      <c r="E207" s="86">
        <f t="shared" ref="E207:H207" si="2">E206/E204</f>
        <v>0.39644676357311465</v>
      </c>
      <c r="F207" s="86">
        <f t="shared" si="2"/>
        <v>-0.31689168629483971</v>
      </c>
      <c r="G207" s="86">
        <f t="shared" si="2"/>
        <v>-1.6919701728726584</v>
      </c>
      <c r="H207" s="86">
        <f t="shared" si="2"/>
        <v>0</v>
      </c>
      <c r="I207" s="467"/>
      <c r="J207" s="86"/>
      <c r="K207" s="467"/>
    </row>
    <row r="208" spans="1:11" s="30" customFormat="1" x14ac:dyDescent="0.25">
      <c r="A208" s="80" t="s">
        <v>139</v>
      </c>
      <c r="B208" s="81"/>
      <c r="C208" s="226"/>
      <c r="D208" s="81">
        <f t="shared" ref="D208:H208" si="3">SUM(D167,D125,D119,D113,D101,D89,D41,D17,D11)</f>
        <v>3160.442</v>
      </c>
      <c r="E208" s="81">
        <f t="shared" si="3"/>
        <v>8222</v>
      </c>
      <c r="F208" s="81">
        <f t="shared" si="3"/>
        <v>757.30799999999999</v>
      </c>
      <c r="G208" s="81">
        <f t="shared" si="3"/>
        <v>7.4249999999999901</v>
      </c>
      <c r="H208" s="81">
        <f t="shared" si="3"/>
        <v>5547</v>
      </c>
      <c r="I208" s="478">
        <f>G208/F208</f>
        <v>9.8044652902121599E-3</v>
      </c>
      <c r="J208" s="84">
        <f>F208/E208</f>
        <v>9.2107516419362684E-2</v>
      </c>
      <c r="K208" s="478">
        <f>F208/D208</f>
        <v>0.23962091378357836</v>
      </c>
    </row>
    <row r="209" spans="1:11" s="30" customFormat="1" x14ac:dyDescent="0.25">
      <c r="A209" s="80" t="s">
        <v>87</v>
      </c>
      <c r="B209" s="81"/>
      <c r="C209" s="226"/>
      <c r="D209" s="83">
        <f>D208/D204</f>
        <v>0.14819114396659905</v>
      </c>
      <c r="E209" s="83">
        <f t="shared" ref="E209:H209" si="4">E208/E204</f>
        <v>6.8099556880771933E-2</v>
      </c>
      <c r="F209" s="83">
        <f t="shared" si="4"/>
        <v>0.35561177915769793</v>
      </c>
      <c r="G209" s="83">
        <f t="shared" si="4"/>
        <v>8.901383460809921E-2</v>
      </c>
      <c r="H209" s="83">
        <f t="shared" si="4"/>
        <v>0.96662335129901655</v>
      </c>
      <c r="I209" s="478"/>
      <c r="J209" s="83"/>
      <c r="K209" s="478"/>
    </row>
    <row r="210" spans="1:11" s="69" customFormat="1" x14ac:dyDescent="0.25">
      <c r="A210" s="57" t="s">
        <v>133</v>
      </c>
      <c r="B210" s="58"/>
      <c r="C210" s="227"/>
      <c r="D210" s="58">
        <f t="shared" ref="D210:H210" si="5">SUM(D197,D191,D185,D179,D173,D161,D155,D149,D143,D137,D131,D107,D95,D83,D77,D71,D65,D59,D53,D47,D35,D29,D23,D5)</f>
        <v>18166.351999999999</v>
      </c>
      <c r="E210" s="58">
        <f t="shared" si="5"/>
        <v>112513</v>
      </c>
      <c r="F210" s="58">
        <f t="shared" si="5"/>
        <v>1372.2840000000003</v>
      </c>
      <c r="G210" s="58">
        <f t="shared" si="5"/>
        <v>75.989000000000004</v>
      </c>
      <c r="H210" s="58">
        <f t="shared" si="5"/>
        <v>191.53300000000002</v>
      </c>
      <c r="I210" s="583">
        <f>G210/F210</f>
        <v>5.5374106234569509E-2</v>
      </c>
      <c r="J210" s="55">
        <f>F210/E210</f>
        <v>1.2196670606952089E-2</v>
      </c>
      <c r="K210" s="583">
        <f>F210/D210</f>
        <v>7.5539877241176459E-2</v>
      </c>
    </row>
    <row r="211" spans="1:11" s="69" customFormat="1" ht="15.75" thickBot="1" x14ac:dyDescent="0.3">
      <c r="A211" s="59" t="s">
        <v>136</v>
      </c>
      <c r="B211" s="60"/>
      <c r="C211" s="228"/>
      <c r="D211" s="54">
        <f>D210/D204</f>
        <v>0.85180885603340117</v>
      </c>
      <c r="E211" s="54">
        <f t="shared" ref="E211:H211" si="6">E210/E204</f>
        <v>0.93190044311922804</v>
      </c>
      <c r="F211" s="54">
        <f t="shared" si="6"/>
        <v>0.64438822084230263</v>
      </c>
      <c r="G211" s="54">
        <f t="shared" si="6"/>
        <v>0.91098616539190036</v>
      </c>
      <c r="H211" s="54">
        <f t="shared" si="6"/>
        <v>3.3376648700983336E-2</v>
      </c>
      <c r="I211" s="466"/>
      <c r="J211" s="60"/>
      <c r="K211" s="466"/>
    </row>
    <row r="212" spans="1:11" ht="15.75" thickTop="1" x14ac:dyDescent="0.25"/>
    <row r="214" spans="1:11" x14ac:dyDescent="0.25">
      <c r="D214" s="51"/>
      <c r="E214" s="51"/>
      <c r="F214" s="51"/>
      <c r="G214" s="51"/>
      <c r="H214" s="51"/>
    </row>
    <row r="215" spans="1:11" x14ac:dyDescent="0.25">
      <c r="A215" s="20" t="s">
        <v>514</v>
      </c>
      <c r="B215" s="11"/>
    </row>
    <row r="216" spans="1:11" x14ac:dyDescent="0.25">
      <c r="A216" s="45" t="s">
        <v>84</v>
      </c>
      <c r="B216" s="172"/>
    </row>
    <row r="217" spans="1:11" x14ac:dyDescent="0.25">
      <c r="A217" s="47" t="s">
        <v>85</v>
      </c>
      <c r="B217" s="173"/>
    </row>
    <row r="222" spans="1:11" x14ac:dyDescent="0.25">
      <c r="A222" s="24"/>
    </row>
  </sheetData>
  <sheetProtection sheet="1" objects="1" scenarios="1"/>
  <mergeCells count="4">
    <mergeCell ref="A1:H1"/>
    <mergeCell ref="I1:K1"/>
    <mergeCell ref="A2:H2"/>
    <mergeCell ref="I2:K2"/>
  </mergeCells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5"/>
  <sheetViews>
    <sheetView zoomScale="80" zoomScaleNormal="80" zoomScalePageLayoutView="60" workbookViewId="0">
      <pane ySplit="4" topLeftCell="A107" activePane="bottomLeft" state="frozen"/>
      <selection pane="bottomLeft" activeCell="A114" sqref="A114"/>
    </sheetView>
  </sheetViews>
  <sheetFormatPr baseColWidth="10" defaultColWidth="8.85546875" defaultRowHeight="15" x14ac:dyDescent="0.25"/>
  <cols>
    <col min="1" max="11" width="15.7109375" customWidth="1"/>
  </cols>
  <sheetData>
    <row r="1" spans="1:11" s="9" customFormat="1" x14ac:dyDescent="0.25">
      <c r="A1" s="708" t="s">
        <v>12</v>
      </c>
      <c r="B1" s="709"/>
      <c r="C1" s="709"/>
      <c r="D1" s="709"/>
      <c r="E1" s="709"/>
      <c r="F1" s="709"/>
      <c r="G1" s="709"/>
      <c r="H1" s="709"/>
      <c r="I1" s="710" t="s">
        <v>82</v>
      </c>
      <c r="J1" s="710"/>
      <c r="K1" s="710"/>
    </row>
    <row r="2" spans="1:11" s="11" customFormat="1" x14ac:dyDescent="0.25">
      <c r="A2" s="711" t="s">
        <v>81</v>
      </c>
      <c r="B2" s="712"/>
      <c r="C2" s="712"/>
      <c r="D2" s="712"/>
      <c r="E2" s="712"/>
      <c r="F2" s="712"/>
      <c r="G2" s="712"/>
      <c r="H2" s="712"/>
      <c r="I2" s="713" t="s">
        <v>138</v>
      </c>
      <c r="J2" s="713"/>
      <c r="K2" s="713"/>
    </row>
    <row r="3" spans="1:11" s="13" customFormat="1" ht="30" x14ac:dyDescent="0.25">
      <c r="A3" s="12" t="s">
        <v>17</v>
      </c>
      <c r="B3" s="13" t="s">
        <v>20</v>
      </c>
      <c r="C3" s="13" t="s">
        <v>1</v>
      </c>
      <c r="D3" s="13" t="s">
        <v>2</v>
      </c>
      <c r="E3" s="13" t="s">
        <v>3</v>
      </c>
      <c r="F3" s="13" t="s">
        <v>6</v>
      </c>
      <c r="G3" s="13" t="s">
        <v>4</v>
      </c>
      <c r="H3" s="13" t="s">
        <v>5</v>
      </c>
      <c r="I3" s="25" t="s">
        <v>134</v>
      </c>
      <c r="J3" s="13" t="s">
        <v>510</v>
      </c>
      <c r="K3" s="13" t="s">
        <v>498</v>
      </c>
    </row>
    <row r="4" spans="1:11" s="13" customFormat="1" ht="60" x14ac:dyDescent="0.25">
      <c r="A4" s="15" t="s">
        <v>18</v>
      </c>
      <c r="B4" s="13" t="s">
        <v>0</v>
      </c>
      <c r="C4" s="13" t="s">
        <v>266</v>
      </c>
      <c r="D4" s="13" t="s">
        <v>267</v>
      </c>
      <c r="E4" s="13" t="s">
        <v>268</v>
      </c>
      <c r="F4" s="13" t="s">
        <v>269</v>
      </c>
      <c r="G4" s="13" t="s">
        <v>270</v>
      </c>
      <c r="H4" s="13" t="s">
        <v>26</v>
      </c>
      <c r="I4" s="25"/>
      <c r="K4" s="25"/>
    </row>
    <row r="5" spans="1:11" s="168" customFormat="1" x14ac:dyDescent="0.25">
      <c r="B5" s="168" t="s">
        <v>253</v>
      </c>
      <c r="C5" s="168" t="s">
        <v>262</v>
      </c>
      <c r="D5" s="507">
        <v>42.244</v>
      </c>
      <c r="E5" s="168">
        <v>567</v>
      </c>
      <c r="F5" s="168">
        <v>19.114000000000001</v>
      </c>
      <c r="G5" s="168">
        <v>3.2789999999999999</v>
      </c>
      <c r="I5" s="589">
        <f>G5/F5</f>
        <v>0.17154964947159149</v>
      </c>
      <c r="J5" s="37">
        <f>F5/E5</f>
        <v>3.3710758377425043E-2</v>
      </c>
      <c r="K5" s="584">
        <f>F5/D5</f>
        <v>0.45246662247893193</v>
      </c>
    </row>
    <row r="6" spans="1:11" s="134" customFormat="1" x14ac:dyDescent="0.25">
      <c r="D6" s="70"/>
      <c r="I6" s="589"/>
      <c r="J6" s="35"/>
      <c r="K6" s="580"/>
    </row>
    <row r="7" spans="1:11" s="196" customFormat="1" x14ac:dyDescent="0.25">
      <c r="B7" s="196" t="s">
        <v>42</v>
      </c>
      <c r="C7" s="196" t="s">
        <v>262</v>
      </c>
      <c r="D7" s="508">
        <v>1.556</v>
      </c>
      <c r="E7" s="196">
        <v>8</v>
      </c>
      <c r="F7" s="196">
        <v>0.23100000000000001</v>
      </c>
      <c r="G7" s="196">
        <v>1.4999999999999999E-2</v>
      </c>
      <c r="I7" s="590">
        <f>G7/F7</f>
        <v>6.4935064935064929E-2</v>
      </c>
      <c r="J7" s="484">
        <f>F7/E7</f>
        <v>2.8875000000000001E-2</v>
      </c>
      <c r="K7" s="597">
        <f>F7/D7</f>
        <v>0.14845758354755784</v>
      </c>
    </row>
    <row r="8" spans="1:11" s="51" customFormat="1" x14ac:dyDescent="0.25">
      <c r="D8" s="502"/>
      <c r="I8" s="612"/>
      <c r="J8" s="504"/>
      <c r="K8" s="598"/>
    </row>
    <row r="9" spans="1:11" s="168" customFormat="1" x14ac:dyDescent="0.25">
      <c r="B9" s="168" t="s">
        <v>255</v>
      </c>
      <c r="C9" s="168" t="s">
        <v>92</v>
      </c>
      <c r="D9" s="507">
        <f>D10+D11</f>
        <v>39.139000000000003</v>
      </c>
      <c r="E9" s="507">
        <f>E10+E11</f>
        <v>532</v>
      </c>
      <c r="F9" s="507">
        <f>F10+F11</f>
        <v>14.661999999999999</v>
      </c>
      <c r="G9" s="507">
        <f>G10+G11</f>
        <v>1.524</v>
      </c>
      <c r="I9" s="593">
        <f>G9/F9</f>
        <v>0.10394216341563225</v>
      </c>
      <c r="J9" s="509">
        <f>F9/E9</f>
        <v>2.7560150375939847E-2</v>
      </c>
      <c r="K9" s="599">
        <f>F9/D9</f>
        <v>0.37461355681034259</v>
      </c>
    </row>
    <row r="10" spans="1:11" x14ac:dyDescent="0.25">
      <c r="C10" t="s">
        <v>254</v>
      </c>
      <c r="D10" s="70">
        <v>38.947000000000003</v>
      </c>
      <c r="E10">
        <v>532</v>
      </c>
      <c r="F10">
        <v>14.645</v>
      </c>
      <c r="G10">
        <v>1.524</v>
      </c>
      <c r="I10" s="613"/>
      <c r="J10" s="65"/>
      <c r="K10" s="600"/>
    </row>
    <row r="11" spans="1:11" x14ac:dyDescent="0.25">
      <c r="C11" t="s">
        <v>263</v>
      </c>
      <c r="D11" s="70">
        <v>0.192</v>
      </c>
      <c r="F11">
        <v>1.7000000000000001E-2</v>
      </c>
      <c r="G11">
        <v>0</v>
      </c>
      <c r="I11" s="614"/>
      <c r="J11" s="66"/>
      <c r="K11" s="601"/>
    </row>
    <row r="12" spans="1:11" s="134" customFormat="1" x14ac:dyDescent="0.25">
      <c r="D12" s="70"/>
      <c r="I12" s="614"/>
      <c r="J12" s="66"/>
      <c r="K12" s="601"/>
    </row>
    <row r="13" spans="1:11" s="168" customFormat="1" x14ac:dyDescent="0.25">
      <c r="B13" s="168" t="s">
        <v>48</v>
      </c>
      <c r="C13" s="168" t="s">
        <v>262</v>
      </c>
      <c r="D13" s="507">
        <v>9.125</v>
      </c>
      <c r="E13" s="168">
        <v>38</v>
      </c>
      <c r="F13" s="168">
        <v>3.44</v>
      </c>
      <c r="G13" s="168">
        <v>9.5000000000000001E-2</v>
      </c>
      <c r="I13" s="615">
        <f>G13/F13</f>
        <v>2.7616279069767442E-2</v>
      </c>
      <c r="J13" s="510">
        <f>F13/E13</f>
        <v>9.0526315789473677E-2</v>
      </c>
      <c r="K13" s="602">
        <f>F13/D13</f>
        <v>0.376986301369863</v>
      </c>
    </row>
    <row r="14" spans="1:11" s="134" customFormat="1" x14ac:dyDescent="0.25">
      <c r="D14" s="70"/>
      <c r="I14" s="615"/>
      <c r="J14" s="63"/>
      <c r="K14" s="603"/>
    </row>
    <row r="15" spans="1:11" s="168" customFormat="1" x14ac:dyDescent="0.25">
      <c r="B15" s="168" t="s">
        <v>147</v>
      </c>
      <c r="C15" s="168" t="s">
        <v>262</v>
      </c>
      <c r="D15" s="507">
        <v>5.6660000000000004</v>
      </c>
      <c r="E15" s="168">
        <v>0</v>
      </c>
      <c r="F15" s="168">
        <v>2.879</v>
      </c>
      <c r="G15" s="168">
        <v>0.57399999999999995</v>
      </c>
      <c r="I15" s="589">
        <f>G15/F15</f>
        <v>0.19937478291073288</v>
      </c>
      <c r="J15" s="37" t="e">
        <f>F15/E15</f>
        <v>#DIV/0!</v>
      </c>
      <c r="K15" s="584">
        <f>F15/D15</f>
        <v>0.5081186021884927</v>
      </c>
    </row>
    <row r="16" spans="1:11" s="134" customFormat="1" x14ac:dyDescent="0.25">
      <c r="D16" s="70"/>
      <c r="I16" s="593"/>
      <c r="J16" s="62"/>
      <c r="K16" s="588"/>
    </row>
    <row r="17" spans="2:11" s="168" customFormat="1" x14ac:dyDescent="0.25">
      <c r="B17" s="168" t="s">
        <v>50</v>
      </c>
      <c r="C17" s="168" t="s">
        <v>254</v>
      </c>
      <c r="D17" s="507">
        <v>89.790999999999997</v>
      </c>
      <c r="E17" s="168">
        <v>102</v>
      </c>
      <c r="F17" s="168">
        <v>41.502000000000002</v>
      </c>
      <c r="G17" s="168">
        <v>2.0720000000000001</v>
      </c>
      <c r="I17" s="593">
        <f>G17/F17</f>
        <v>4.9925304804587727E-2</v>
      </c>
      <c r="J17" s="509">
        <f>F17/E17</f>
        <v>0.40688235294117647</v>
      </c>
      <c r="K17" s="599">
        <f>F17/D17</f>
        <v>0.4622066799567886</v>
      </c>
    </row>
    <row r="18" spans="2:11" s="134" customFormat="1" x14ac:dyDescent="0.25">
      <c r="D18" s="70"/>
      <c r="I18" s="593"/>
      <c r="J18" s="62"/>
      <c r="K18" s="588"/>
    </row>
    <row r="19" spans="2:11" s="168" customFormat="1" x14ac:dyDescent="0.25">
      <c r="B19" s="168" t="s">
        <v>256</v>
      </c>
      <c r="C19" s="168" t="s">
        <v>92</v>
      </c>
      <c r="D19" s="507">
        <f>D20+D21+D22</f>
        <v>514.28399999999999</v>
      </c>
      <c r="E19" s="507">
        <f>E20+E21+E22</f>
        <v>4105</v>
      </c>
      <c r="F19" s="507">
        <f>F20+F21+F22</f>
        <v>72.487000000000009</v>
      </c>
      <c r="G19" s="507">
        <f>G20+G21+G22</f>
        <v>12.545</v>
      </c>
      <c r="I19" s="593">
        <f>G19/F19</f>
        <v>0.17306551519582819</v>
      </c>
      <c r="J19" s="509">
        <f>F19/E19</f>
        <v>1.7658221680876982E-2</v>
      </c>
      <c r="K19" s="599">
        <f>F19/D19</f>
        <v>0.14094741426915869</v>
      </c>
    </row>
    <row r="20" spans="2:11" x14ac:dyDescent="0.25">
      <c r="C20" t="s">
        <v>254</v>
      </c>
      <c r="D20" s="70">
        <v>409.05099999999999</v>
      </c>
      <c r="E20">
        <v>3484</v>
      </c>
      <c r="F20">
        <v>30.199000000000002</v>
      </c>
      <c r="G20">
        <v>2.7839999999999998</v>
      </c>
      <c r="I20" s="613"/>
      <c r="J20" s="65"/>
      <c r="K20" s="600"/>
    </row>
    <row r="21" spans="2:11" x14ac:dyDescent="0.25">
      <c r="C21" t="s">
        <v>263</v>
      </c>
      <c r="D21" s="70">
        <v>104.542</v>
      </c>
      <c r="E21">
        <v>603</v>
      </c>
      <c r="F21">
        <v>42.814</v>
      </c>
      <c r="G21">
        <v>9.6690000000000005</v>
      </c>
      <c r="I21" s="616"/>
      <c r="J21" s="64"/>
      <c r="K21" s="528"/>
    </row>
    <row r="22" spans="2:11" x14ac:dyDescent="0.25">
      <c r="C22" t="s">
        <v>264</v>
      </c>
      <c r="D22" s="70">
        <v>0.69099999999999995</v>
      </c>
      <c r="E22">
        <v>18</v>
      </c>
      <c r="F22">
        <v>-0.52600000000000002</v>
      </c>
      <c r="G22">
        <v>9.1999999999999998E-2</v>
      </c>
      <c r="I22" s="614"/>
      <c r="J22" s="66"/>
      <c r="K22" s="601"/>
    </row>
    <row r="23" spans="2:11" s="134" customFormat="1" x14ac:dyDescent="0.25">
      <c r="D23" s="70"/>
      <c r="I23" s="614"/>
      <c r="J23" s="66"/>
      <c r="K23" s="601"/>
    </row>
    <row r="24" spans="2:11" s="168" customFormat="1" x14ac:dyDescent="0.25">
      <c r="B24" s="168" t="s">
        <v>175</v>
      </c>
      <c r="C24" s="168" t="s">
        <v>262</v>
      </c>
      <c r="D24" s="507">
        <v>397.19299999999998</v>
      </c>
      <c r="E24" s="168">
        <v>5035</v>
      </c>
      <c r="F24" s="168">
        <v>194.59100000000001</v>
      </c>
      <c r="G24" s="168">
        <v>49.540999999999997</v>
      </c>
      <c r="I24" s="589">
        <f>G24/F24</f>
        <v>0.2545903972948389</v>
      </c>
      <c r="J24" s="37">
        <f>F24/E24</f>
        <v>3.8647666335650449E-2</v>
      </c>
      <c r="K24" s="584">
        <f>F24/D24</f>
        <v>0.48991548189419254</v>
      </c>
    </row>
    <row r="25" spans="2:11" s="134" customFormat="1" x14ac:dyDescent="0.25">
      <c r="D25" s="70"/>
      <c r="I25" s="593"/>
      <c r="J25" s="62"/>
      <c r="K25" s="588"/>
    </row>
    <row r="26" spans="2:11" s="168" customFormat="1" x14ac:dyDescent="0.25">
      <c r="B26" s="168" t="s">
        <v>36</v>
      </c>
      <c r="C26" s="168" t="s">
        <v>92</v>
      </c>
      <c r="D26" s="507">
        <f>D27+D28</f>
        <v>89.575000000000003</v>
      </c>
      <c r="E26" s="507">
        <f>E27+E28</f>
        <v>32</v>
      </c>
      <c r="F26" s="507">
        <f>F27+F28</f>
        <v>81.635000000000005</v>
      </c>
      <c r="G26" s="507">
        <f>G27+G28</f>
        <v>22.361999999999998</v>
      </c>
      <c r="I26" s="593">
        <f>G26/F26</f>
        <v>0.27392662460954242</v>
      </c>
      <c r="J26" s="509">
        <f>F26/E26</f>
        <v>2.5510937500000002</v>
      </c>
      <c r="K26" s="599">
        <f>F26/D26</f>
        <v>0.91135919620429806</v>
      </c>
    </row>
    <row r="27" spans="2:11" x14ac:dyDescent="0.25">
      <c r="C27" t="s">
        <v>254</v>
      </c>
      <c r="D27" s="70">
        <v>49.572000000000003</v>
      </c>
      <c r="E27">
        <v>28</v>
      </c>
      <c r="F27">
        <v>42.484000000000002</v>
      </c>
      <c r="G27">
        <v>11.962999999999999</v>
      </c>
      <c r="I27" s="613"/>
      <c r="J27" s="65"/>
      <c r="K27" s="600"/>
    </row>
    <row r="28" spans="2:11" x14ac:dyDescent="0.25">
      <c r="C28" t="s">
        <v>263</v>
      </c>
      <c r="D28" s="70">
        <v>40.003</v>
      </c>
      <c r="E28">
        <v>4</v>
      </c>
      <c r="F28">
        <v>39.151000000000003</v>
      </c>
      <c r="G28">
        <v>10.398999999999999</v>
      </c>
      <c r="I28" s="614"/>
      <c r="J28" s="66"/>
      <c r="K28" s="601"/>
    </row>
    <row r="29" spans="2:11" s="134" customFormat="1" x14ac:dyDescent="0.25">
      <c r="D29" s="70"/>
      <c r="I29" s="614"/>
      <c r="J29" s="66"/>
      <c r="K29" s="601"/>
    </row>
    <row r="30" spans="2:11" s="168" customFormat="1" x14ac:dyDescent="0.25">
      <c r="B30" s="168" t="s">
        <v>31</v>
      </c>
      <c r="C30" s="168" t="s">
        <v>262</v>
      </c>
      <c r="D30" s="507">
        <v>31.577999999999999</v>
      </c>
      <c r="E30" s="168">
        <v>26</v>
      </c>
      <c r="F30" s="168">
        <v>27.184999999999999</v>
      </c>
      <c r="G30" s="168">
        <v>4.2329999999999997</v>
      </c>
      <c r="I30" s="615">
        <f>G30/F30</f>
        <v>0.15571086996505426</v>
      </c>
      <c r="J30" s="510">
        <f>F30/E30</f>
        <v>1.045576923076923</v>
      </c>
      <c r="K30" s="602">
        <f>F30/D30</f>
        <v>0.86088415985812905</v>
      </c>
    </row>
    <row r="31" spans="2:11" s="134" customFormat="1" x14ac:dyDescent="0.25">
      <c r="D31" s="70"/>
      <c r="I31" s="617"/>
      <c r="J31" s="67"/>
      <c r="K31" s="604"/>
    </row>
    <row r="32" spans="2:11" s="168" customFormat="1" x14ac:dyDescent="0.25">
      <c r="B32" s="168" t="s">
        <v>39</v>
      </c>
      <c r="C32" s="168" t="s">
        <v>92</v>
      </c>
      <c r="D32" s="507">
        <f>D33+D34+D35</f>
        <v>199.14699999999999</v>
      </c>
      <c r="E32" s="507">
        <f>E33+E34+E35</f>
        <v>2940</v>
      </c>
      <c r="F32" s="507">
        <f>F33+F34+F35</f>
        <v>-92.727000000000004</v>
      </c>
      <c r="G32" s="507">
        <f>G33+G34+G35</f>
        <v>49.004999999999995</v>
      </c>
      <c r="I32" s="593">
        <f>G32/F32</f>
        <v>-0.5284868484907308</v>
      </c>
      <c r="J32" s="509">
        <f>F32/E32</f>
        <v>-3.153979591836735E-2</v>
      </c>
      <c r="K32" s="599">
        <f>F32/D32</f>
        <v>-0.46562087302344501</v>
      </c>
    </row>
    <row r="33" spans="1:11" x14ac:dyDescent="0.25">
      <c r="C33" t="s">
        <v>254</v>
      </c>
      <c r="D33" s="70">
        <v>177.02500000000001</v>
      </c>
      <c r="E33">
        <v>2919</v>
      </c>
      <c r="F33">
        <v>-63.606000000000002</v>
      </c>
      <c r="G33">
        <v>41.235999999999997</v>
      </c>
      <c r="I33" s="613"/>
      <c r="J33" s="65"/>
      <c r="K33" s="600"/>
    </row>
    <row r="34" spans="1:11" x14ac:dyDescent="0.25">
      <c r="C34" t="s">
        <v>263</v>
      </c>
      <c r="D34" s="70">
        <v>26.683</v>
      </c>
      <c r="E34">
        <v>21</v>
      </c>
      <c r="F34">
        <v>-13.234</v>
      </c>
      <c r="G34">
        <v>7.2560000000000002</v>
      </c>
      <c r="I34" s="616"/>
      <c r="J34" s="64"/>
      <c r="K34" s="528"/>
    </row>
    <row r="35" spans="1:11" x14ac:dyDescent="0.25">
      <c r="C35" t="s">
        <v>264</v>
      </c>
      <c r="D35" s="70">
        <v>-4.5609999999999999</v>
      </c>
      <c r="E35">
        <v>0</v>
      </c>
      <c r="F35">
        <v>-15.887</v>
      </c>
      <c r="G35">
        <v>0.51300000000000001</v>
      </c>
      <c r="I35" s="616"/>
      <c r="J35" s="64"/>
      <c r="K35" s="528"/>
    </row>
    <row r="36" spans="1:11" s="134" customFormat="1" x14ac:dyDescent="0.25">
      <c r="D36" s="70"/>
      <c r="I36" s="616"/>
      <c r="J36" s="64"/>
      <c r="K36" s="528"/>
    </row>
    <row r="37" spans="1:11" s="196" customFormat="1" x14ac:dyDescent="0.25">
      <c r="B37" s="196" t="s">
        <v>44</v>
      </c>
      <c r="C37" s="196" t="s">
        <v>92</v>
      </c>
      <c r="D37" s="508">
        <f>D38+D39+D40</f>
        <v>780.38200000000006</v>
      </c>
      <c r="E37" s="508">
        <f>E38+E39+E40</f>
        <v>133</v>
      </c>
      <c r="F37" s="508">
        <f>F38+F39+F40</f>
        <v>438.16</v>
      </c>
      <c r="G37" s="508">
        <f>G38+G39+G40</f>
        <v>55.396000000000001</v>
      </c>
      <c r="I37" s="618">
        <f>G37/F37</f>
        <v>0.12642870184407523</v>
      </c>
      <c r="J37" s="511">
        <f>F37/E37</f>
        <v>3.2944360902255641</v>
      </c>
      <c r="K37" s="605">
        <f>F37/D37</f>
        <v>0.5614686140889974</v>
      </c>
    </row>
    <row r="38" spans="1:11" x14ac:dyDescent="0.25">
      <c r="C38" t="s">
        <v>254</v>
      </c>
      <c r="D38" s="70">
        <v>86.227000000000004</v>
      </c>
      <c r="E38">
        <v>27</v>
      </c>
      <c r="F38">
        <v>80.097999999999999</v>
      </c>
      <c r="G38">
        <v>10.973000000000001</v>
      </c>
      <c r="I38" s="613"/>
      <c r="J38" s="65"/>
      <c r="K38" s="600"/>
    </row>
    <row r="39" spans="1:11" x14ac:dyDescent="0.25">
      <c r="C39" t="s">
        <v>263</v>
      </c>
      <c r="D39" s="70">
        <v>299.63600000000002</v>
      </c>
      <c r="E39">
        <v>52</v>
      </c>
      <c r="F39">
        <v>279.49400000000003</v>
      </c>
      <c r="G39">
        <v>9.7479999999999993</v>
      </c>
      <c r="I39" s="616"/>
      <c r="J39" s="64"/>
      <c r="K39" s="528"/>
    </row>
    <row r="40" spans="1:11" s="50" customFormat="1" x14ac:dyDescent="0.25">
      <c r="A40"/>
      <c r="B40"/>
      <c r="C40" t="s">
        <v>265</v>
      </c>
      <c r="D40" s="70">
        <v>394.51900000000001</v>
      </c>
      <c r="E40">
        <v>54</v>
      </c>
      <c r="F40">
        <v>78.567999999999998</v>
      </c>
      <c r="G40">
        <v>34.674999999999997</v>
      </c>
      <c r="H40"/>
      <c r="I40" s="614"/>
      <c r="J40" s="66"/>
      <c r="K40" s="601"/>
    </row>
    <row r="41" spans="1:11" s="50" customFormat="1" x14ac:dyDescent="0.25">
      <c r="A41" s="134"/>
      <c r="B41" s="134"/>
      <c r="C41" s="134"/>
      <c r="D41" s="70"/>
      <c r="E41" s="134"/>
      <c r="F41" s="134"/>
      <c r="G41" s="134"/>
      <c r="H41" s="134"/>
      <c r="I41" s="616"/>
      <c r="J41" s="64"/>
      <c r="K41" s="528"/>
    </row>
    <row r="42" spans="1:11" s="486" customFormat="1" x14ac:dyDescent="0.25">
      <c r="B42" s="486" t="s">
        <v>34</v>
      </c>
      <c r="C42" s="486" t="s">
        <v>92</v>
      </c>
      <c r="D42" s="512">
        <f>D43+D44+D45+D46</f>
        <v>19323.047999999999</v>
      </c>
      <c r="E42" s="512">
        <f>E43+E44+E45+E46</f>
        <v>61243</v>
      </c>
      <c r="F42" s="513">
        <f>F43+F44+F45+F46</f>
        <v>5961.6750000000002</v>
      </c>
      <c r="G42" s="512">
        <f>G43+G44+G45+G46</f>
        <v>1036.4349999999999</v>
      </c>
      <c r="I42" s="619">
        <f>G42/F42</f>
        <v>0.17384963118586638</v>
      </c>
      <c r="J42" s="514">
        <f>F42/E42</f>
        <v>9.7344594484267591E-2</v>
      </c>
      <c r="K42" s="606">
        <f>F42/D42</f>
        <v>0.30852663617044268</v>
      </c>
    </row>
    <row r="43" spans="1:11" x14ac:dyDescent="0.25">
      <c r="C43" t="s">
        <v>254</v>
      </c>
      <c r="D43" s="70">
        <v>14440.241</v>
      </c>
      <c r="E43">
        <v>51729</v>
      </c>
      <c r="F43">
        <v>4335.8019999999997</v>
      </c>
      <c r="G43">
        <v>545.43899999999996</v>
      </c>
      <c r="I43" s="613"/>
      <c r="J43" s="65"/>
      <c r="K43" s="600"/>
    </row>
    <row r="44" spans="1:11" x14ac:dyDescent="0.25">
      <c r="C44" t="s">
        <v>263</v>
      </c>
      <c r="D44" s="70">
        <v>1233.5409999999999</v>
      </c>
      <c r="E44">
        <v>1105</v>
      </c>
      <c r="F44">
        <v>775.59</v>
      </c>
      <c r="G44">
        <v>253.56800000000001</v>
      </c>
      <c r="I44" s="616"/>
      <c r="J44" s="64"/>
      <c r="K44" s="528"/>
    </row>
    <row r="45" spans="1:11" x14ac:dyDescent="0.25">
      <c r="C45" t="s">
        <v>264</v>
      </c>
      <c r="D45" s="70">
        <v>6.1760000000000002</v>
      </c>
      <c r="E45">
        <v>7789</v>
      </c>
      <c r="F45">
        <v>10.028</v>
      </c>
      <c r="G45">
        <v>1.6919999999999999</v>
      </c>
      <c r="I45" s="616"/>
      <c r="J45" s="64"/>
      <c r="K45" s="528"/>
    </row>
    <row r="46" spans="1:11" s="49" customFormat="1" x14ac:dyDescent="0.25">
      <c r="A46"/>
      <c r="B46"/>
      <c r="C46" t="s">
        <v>265</v>
      </c>
      <c r="D46" s="70">
        <v>3643.09</v>
      </c>
      <c r="E46">
        <v>620</v>
      </c>
      <c r="F46">
        <v>840.255</v>
      </c>
      <c r="G46">
        <v>235.73599999999999</v>
      </c>
      <c r="H46"/>
      <c r="I46" s="614"/>
      <c r="J46" s="66"/>
      <c r="K46" s="601"/>
    </row>
    <row r="47" spans="1:11" s="49" customFormat="1" x14ac:dyDescent="0.25">
      <c r="A47" s="134"/>
      <c r="B47" s="134"/>
      <c r="C47" s="134"/>
      <c r="D47" s="70"/>
      <c r="E47" s="134"/>
      <c r="F47" s="134"/>
      <c r="G47" s="134"/>
      <c r="H47" s="134"/>
      <c r="I47" s="614"/>
      <c r="J47" s="66"/>
      <c r="K47" s="601"/>
    </row>
    <row r="48" spans="1:11" s="515" customFormat="1" x14ac:dyDescent="0.25">
      <c r="A48" s="168"/>
      <c r="B48" s="168" t="s">
        <v>51</v>
      </c>
      <c r="C48" s="168" t="s">
        <v>262</v>
      </c>
      <c r="D48" s="507">
        <v>3.742</v>
      </c>
      <c r="E48" s="168">
        <v>14</v>
      </c>
      <c r="F48" s="168">
        <v>1.512</v>
      </c>
      <c r="G48" s="168">
        <v>0.28799999999999998</v>
      </c>
      <c r="H48" s="168"/>
      <c r="I48" s="589">
        <f>G48/F48</f>
        <v>0.19047619047619047</v>
      </c>
      <c r="J48" s="37">
        <f>F48/E48</f>
        <v>0.108</v>
      </c>
      <c r="K48" s="584">
        <f>F48/D48</f>
        <v>0.40406199893105293</v>
      </c>
    </row>
    <row r="49" spans="1:11" s="49" customFormat="1" x14ac:dyDescent="0.25">
      <c r="A49" s="134"/>
      <c r="B49" s="134"/>
      <c r="C49" s="134"/>
      <c r="D49" s="70"/>
      <c r="E49" s="134"/>
      <c r="F49" s="134"/>
      <c r="G49" s="134"/>
      <c r="H49" s="134"/>
      <c r="I49" s="617"/>
      <c r="J49" s="67"/>
      <c r="K49" s="604"/>
    </row>
    <row r="50" spans="1:11" s="196" customFormat="1" x14ac:dyDescent="0.25">
      <c r="B50" s="196" t="s">
        <v>119</v>
      </c>
      <c r="C50" s="196" t="s">
        <v>92</v>
      </c>
      <c r="D50" s="508">
        <f>D51+D52+D53</f>
        <v>506.28899999999993</v>
      </c>
      <c r="E50" s="508">
        <f>E51+E52+E53</f>
        <v>319</v>
      </c>
      <c r="F50" s="508">
        <f>F51+F52+F53</f>
        <v>445.69499999999999</v>
      </c>
      <c r="G50" s="508">
        <f>G51+G52+G53</f>
        <v>75.556999999999988</v>
      </c>
      <c r="I50" s="620">
        <f>G50/F50</f>
        <v>0.16952624552664936</v>
      </c>
      <c r="J50" s="516">
        <f>F50/E50</f>
        <v>1.3971630094043888</v>
      </c>
      <c r="K50" s="607">
        <f>F50/D50</f>
        <v>0.88031736814349126</v>
      </c>
    </row>
    <row r="51" spans="1:11" x14ac:dyDescent="0.25">
      <c r="C51" t="s">
        <v>254</v>
      </c>
      <c r="D51" s="70">
        <v>233.08799999999999</v>
      </c>
      <c r="E51">
        <v>215</v>
      </c>
      <c r="F51">
        <v>186.48400000000001</v>
      </c>
      <c r="G51">
        <v>1.6060000000000001</v>
      </c>
      <c r="I51" s="613"/>
      <c r="J51" s="65"/>
      <c r="K51" s="600"/>
    </row>
    <row r="52" spans="1:11" x14ac:dyDescent="0.25">
      <c r="C52" t="s">
        <v>263</v>
      </c>
      <c r="D52" s="70">
        <v>273.18799999999999</v>
      </c>
      <c r="E52">
        <v>70</v>
      </c>
      <c r="F52">
        <v>250.42</v>
      </c>
      <c r="G52">
        <v>73.924999999999997</v>
      </c>
      <c r="I52" s="616"/>
      <c r="J52" s="64"/>
      <c r="K52" s="528"/>
    </row>
    <row r="53" spans="1:11" s="49" customFormat="1" x14ac:dyDescent="0.25">
      <c r="A53"/>
      <c r="B53"/>
      <c r="C53" t="s">
        <v>264</v>
      </c>
      <c r="D53" s="70">
        <v>1.2999999999999999E-2</v>
      </c>
      <c r="E53">
        <v>34</v>
      </c>
      <c r="F53">
        <v>8.7910000000000004</v>
      </c>
      <c r="G53">
        <v>2.5999999999999999E-2</v>
      </c>
      <c r="H53"/>
      <c r="I53" s="614"/>
      <c r="J53" s="66"/>
      <c r="K53" s="601"/>
    </row>
    <row r="54" spans="1:11" s="49" customFormat="1" x14ac:dyDescent="0.25">
      <c r="A54" s="134"/>
      <c r="B54" s="134"/>
      <c r="C54" s="134"/>
      <c r="D54" s="70"/>
      <c r="E54" s="134"/>
      <c r="F54" s="134"/>
      <c r="G54" s="134"/>
      <c r="H54" s="134"/>
      <c r="I54" s="614"/>
      <c r="J54" s="66"/>
      <c r="K54" s="601"/>
    </row>
    <row r="55" spans="1:11" s="196" customFormat="1" x14ac:dyDescent="0.25">
      <c r="B55" s="196" t="s">
        <v>8</v>
      </c>
      <c r="C55" s="196" t="s">
        <v>262</v>
      </c>
      <c r="D55" s="508">
        <v>9.0630000000000006</v>
      </c>
      <c r="E55" s="196">
        <v>10</v>
      </c>
      <c r="F55" s="196">
        <v>7.25</v>
      </c>
      <c r="G55" s="196">
        <v>1.425</v>
      </c>
      <c r="I55" s="621">
        <f>G55/F55</f>
        <v>0.19655172413793104</v>
      </c>
      <c r="J55" s="517">
        <f>F55/E55</f>
        <v>0.72499999999999998</v>
      </c>
      <c r="K55" s="608">
        <f>F55/D55</f>
        <v>0.79995586450402734</v>
      </c>
    </row>
    <row r="56" spans="1:11" s="51" customFormat="1" x14ac:dyDescent="0.25">
      <c r="D56" s="502"/>
      <c r="I56" s="622"/>
      <c r="J56" s="506"/>
      <c r="K56" s="609"/>
    </row>
    <row r="57" spans="1:11" s="168" customFormat="1" x14ac:dyDescent="0.25">
      <c r="B57" s="168" t="s">
        <v>30</v>
      </c>
      <c r="C57" s="168" t="s">
        <v>262</v>
      </c>
      <c r="D57" s="507">
        <v>5.5359999999999996</v>
      </c>
      <c r="E57" s="168">
        <v>11</v>
      </c>
      <c r="F57" s="168">
        <v>4.2380000000000004</v>
      </c>
      <c r="G57" s="168">
        <v>0.46</v>
      </c>
      <c r="I57" s="589">
        <f>G57/F57</f>
        <v>0.10854176498348277</v>
      </c>
      <c r="J57" s="37">
        <f>F57/E57</f>
        <v>0.38527272727272732</v>
      </c>
      <c r="K57" s="584">
        <f>F57/D57</f>
        <v>0.76553468208092501</v>
      </c>
    </row>
    <row r="58" spans="1:11" s="134" customFormat="1" x14ac:dyDescent="0.25">
      <c r="D58" s="70"/>
      <c r="I58" s="593"/>
      <c r="J58" s="62"/>
      <c r="K58" s="588"/>
    </row>
    <row r="59" spans="1:11" s="168" customFormat="1" x14ac:dyDescent="0.25">
      <c r="B59" s="168" t="s">
        <v>32</v>
      </c>
      <c r="C59" s="168" t="s">
        <v>92</v>
      </c>
      <c r="D59" s="507">
        <f>D60+D61</f>
        <v>39.53</v>
      </c>
      <c r="E59" s="507">
        <f>E60+E61</f>
        <v>659</v>
      </c>
      <c r="F59" s="507">
        <f>F60+F61</f>
        <v>-30.349999999999998</v>
      </c>
      <c r="G59" s="507">
        <f>G60+G61</f>
        <v>-0.14099999999999999</v>
      </c>
      <c r="I59" s="593">
        <f>G59/F59</f>
        <v>4.645799011532125E-3</v>
      </c>
      <c r="J59" s="509">
        <f>F59/E59</f>
        <v>-4.60546282245827E-2</v>
      </c>
      <c r="K59" s="599">
        <f>F59/D59</f>
        <v>-0.76777131292689094</v>
      </c>
    </row>
    <row r="60" spans="1:11" x14ac:dyDescent="0.25">
      <c r="C60" t="s">
        <v>254</v>
      </c>
      <c r="D60" s="70">
        <v>39.552</v>
      </c>
      <c r="E60">
        <v>655</v>
      </c>
      <c r="F60">
        <v>-28.707999999999998</v>
      </c>
      <c r="G60">
        <v>0</v>
      </c>
      <c r="I60" s="613"/>
      <c r="J60" s="65"/>
      <c r="K60" s="600"/>
    </row>
    <row r="61" spans="1:11" x14ac:dyDescent="0.25">
      <c r="C61" t="s">
        <v>263</v>
      </c>
      <c r="D61" s="70">
        <v>-2.1999999999999999E-2</v>
      </c>
      <c r="E61">
        <v>4</v>
      </c>
      <c r="F61">
        <v>-1.6419999999999999</v>
      </c>
      <c r="G61">
        <v>-0.14099999999999999</v>
      </c>
      <c r="I61" s="614"/>
      <c r="J61" s="66"/>
      <c r="K61" s="601"/>
    </row>
    <row r="62" spans="1:11" s="134" customFormat="1" x14ac:dyDescent="0.25">
      <c r="D62" s="70"/>
      <c r="I62" s="614"/>
      <c r="J62" s="66"/>
      <c r="K62" s="601"/>
    </row>
    <row r="63" spans="1:11" s="168" customFormat="1" x14ac:dyDescent="0.25">
      <c r="B63" s="168" t="s">
        <v>259</v>
      </c>
      <c r="C63" s="168" t="s">
        <v>262</v>
      </c>
      <c r="D63" s="507">
        <v>89.221000000000004</v>
      </c>
      <c r="E63" s="168">
        <v>1622</v>
      </c>
      <c r="F63" s="168">
        <v>-40.835000000000001</v>
      </c>
      <c r="G63" s="168">
        <v>-8.1679999999999993</v>
      </c>
      <c r="I63" s="615">
        <f>G63/F63</f>
        <v>0.20002448879637563</v>
      </c>
      <c r="J63" s="510">
        <f>F63/E63</f>
        <v>-2.5175709001233046E-2</v>
      </c>
      <c r="K63" s="602">
        <f>F63/D63</f>
        <v>-0.45768372916690014</v>
      </c>
    </row>
    <row r="64" spans="1:11" s="134" customFormat="1" x14ac:dyDescent="0.25">
      <c r="D64" s="70"/>
      <c r="I64" s="617"/>
      <c r="J64" s="67"/>
      <c r="K64" s="604"/>
    </row>
    <row r="65" spans="1:11" s="168" customFormat="1" x14ac:dyDescent="0.25">
      <c r="B65" s="168" t="s">
        <v>260</v>
      </c>
      <c r="C65" s="168" t="s">
        <v>92</v>
      </c>
      <c r="D65" s="507">
        <f>D66+D67</f>
        <v>240.04300000000001</v>
      </c>
      <c r="E65" s="507">
        <f>E66+E67</f>
        <v>3034</v>
      </c>
      <c r="F65" s="507">
        <f>F66+F67</f>
        <v>81.518000000000001</v>
      </c>
      <c r="G65" s="507">
        <f>G66+G67</f>
        <v>9.3130000000000006</v>
      </c>
      <c r="I65" s="593">
        <f>G65/F65</f>
        <v>0.11424470669054688</v>
      </c>
      <c r="J65" s="509">
        <f>F65/E65</f>
        <v>2.6868160843770601E-2</v>
      </c>
      <c r="K65" s="599">
        <f>F65/D65</f>
        <v>0.33959748878325968</v>
      </c>
    </row>
    <row r="66" spans="1:11" x14ac:dyDescent="0.25">
      <c r="C66" t="s">
        <v>254</v>
      </c>
      <c r="D66" s="70">
        <v>237.55799999999999</v>
      </c>
      <c r="E66">
        <v>2999</v>
      </c>
      <c r="F66">
        <v>80.231999999999999</v>
      </c>
      <c r="G66">
        <v>9.0990000000000002</v>
      </c>
      <c r="I66" s="613"/>
      <c r="J66" s="65"/>
      <c r="K66" s="600"/>
    </row>
    <row r="67" spans="1:11" s="49" customFormat="1" x14ac:dyDescent="0.25">
      <c r="A67"/>
      <c r="B67"/>
      <c r="C67" t="s">
        <v>263</v>
      </c>
      <c r="D67" s="70">
        <v>2.4849999999999999</v>
      </c>
      <c r="E67">
        <v>35</v>
      </c>
      <c r="F67">
        <v>1.286</v>
      </c>
      <c r="G67">
        <v>0.214</v>
      </c>
      <c r="H67"/>
      <c r="I67" s="614"/>
      <c r="J67" s="66"/>
      <c r="K67" s="601"/>
    </row>
    <row r="68" spans="1:11" s="49" customFormat="1" x14ac:dyDescent="0.25">
      <c r="A68" s="134"/>
      <c r="B68" s="134"/>
      <c r="C68" s="134"/>
      <c r="D68" s="70"/>
      <c r="E68" s="134"/>
      <c r="F68" s="134"/>
      <c r="G68" s="134"/>
      <c r="H68" s="134"/>
      <c r="I68" s="614"/>
      <c r="J68" s="66"/>
      <c r="K68" s="601"/>
    </row>
    <row r="69" spans="1:11" s="196" customFormat="1" x14ac:dyDescent="0.25">
      <c r="B69" s="196" t="s">
        <v>52</v>
      </c>
      <c r="C69" s="196" t="s">
        <v>262</v>
      </c>
      <c r="D69" s="508">
        <v>24.574999999999999</v>
      </c>
      <c r="E69" s="196">
        <v>26</v>
      </c>
      <c r="F69" s="496">
        <v>14.961</v>
      </c>
      <c r="G69" s="196">
        <v>0.56299999999999994</v>
      </c>
      <c r="I69" s="621">
        <f>G69/F69</f>
        <v>3.7631174386738853E-2</v>
      </c>
      <c r="J69" s="517">
        <f>F69/E69</f>
        <v>0.57542307692307693</v>
      </c>
      <c r="K69" s="608">
        <f>F69/D69</f>
        <v>0.60878942014242121</v>
      </c>
    </row>
    <row r="70" spans="1:11" s="51" customFormat="1" x14ac:dyDescent="0.25">
      <c r="D70" s="502"/>
      <c r="F70" s="442"/>
      <c r="I70" s="623"/>
      <c r="J70" s="505"/>
      <c r="K70" s="610"/>
    </row>
    <row r="71" spans="1:11" s="168" customFormat="1" x14ac:dyDescent="0.25">
      <c r="B71" s="168" t="s">
        <v>40</v>
      </c>
      <c r="C71" s="168" t="s">
        <v>92</v>
      </c>
      <c r="D71" s="507">
        <f>D72+D73</f>
        <v>556.39200000000005</v>
      </c>
      <c r="E71" s="507">
        <f>E72+E73</f>
        <v>4436</v>
      </c>
      <c r="F71" s="507">
        <f>F72+F73</f>
        <v>219.55100000000002</v>
      </c>
      <c r="G71" s="507">
        <f>G72+G73</f>
        <v>49.540000000000006</v>
      </c>
      <c r="I71" s="593">
        <f>G71/F71</f>
        <v>0.22564233367190312</v>
      </c>
      <c r="J71" s="509">
        <f>F71/E71</f>
        <v>4.9493011722272322E-2</v>
      </c>
      <c r="K71" s="599">
        <f>F71/D71</f>
        <v>0.39459769371234671</v>
      </c>
    </row>
    <row r="72" spans="1:11" x14ac:dyDescent="0.25">
      <c r="C72" t="s">
        <v>254</v>
      </c>
      <c r="D72" s="70">
        <v>446.50900000000001</v>
      </c>
      <c r="E72">
        <v>3926</v>
      </c>
      <c r="F72">
        <v>167.54900000000001</v>
      </c>
      <c r="G72">
        <v>39.502000000000002</v>
      </c>
      <c r="I72" s="613"/>
      <c r="J72" s="65"/>
      <c r="K72" s="600"/>
    </row>
    <row r="73" spans="1:11" x14ac:dyDescent="0.25">
      <c r="C73" t="s">
        <v>263</v>
      </c>
      <c r="D73" s="70">
        <v>109.883</v>
      </c>
      <c r="E73">
        <v>510</v>
      </c>
      <c r="F73">
        <v>52.002000000000002</v>
      </c>
      <c r="G73">
        <v>10.038</v>
      </c>
      <c r="I73" s="614"/>
      <c r="J73" s="66"/>
      <c r="K73" s="601"/>
    </row>
    <row r="74" spans="1:11" s="134" customFormat="1" x14ac:dyDescent="0.25">
      <c r="D74" s="70"/>
      <c r="I74" s="616"/>
      <c r="J74" s="64"/>
      <c r="K74" s="528"/>
    </row>
    <row r="75" spans="1:11" s="168" customFormat="1" x14ac:dyDescent="0.25">
      <c r="B75" s="168" t="s">
        <v>261</v>
      </c>
      <c r="C75" s="168" t="s">
        <v>92</v>
      </c>
      <c r="D75" s="507">
        <f>D76+D77</f>
        <v>86.412999999999997</v>
      </c>
      <c r="E75" s="507">
        <f>E76+E77</f>
        <v>819</v>
      </c>
      <c r="F75" s="507">
        <f>F76+F77</f>
        <v>14.761999999999999</v>
      </c>
      <c r="G75" s="507">
        <f>G76+G77</f>
        <v>2.3820000000000001</v>
      </c>
      <c r="I75" s="617">
        <f>G75/F75</f>
        <v>0.16136024928871429</v>
      </c>
      <c r="J75" s="518">
        <f>F75/E75</f>
        <v>1.8024420024420024E-2</v>
      </c>
      <c r="K75" s="611">
        <f>F75/D75</f>
        <v>0.17083077777649194</v>
      </c>
    </row>
    <row r="76" spans="1:11" x14ac:dyDescent="0.25">
      <c r="C76" t="s">
        <v>254</v>
      </c>
      <c r="D76" s="70">
        <v>76.438000000000002</v>
      </c>
      <c r="E76">
        <v>737</v>
      </c>
      <c r="F76">
        <v>14.196999999999999</v>
      </c>
      <c r="G76">
        <v>2.3540000000000001</v>
      </c>
      <c r="I76" s="613"/>
      <c r="J76" s="65"/>
      <c r="K76" s="600"/>
    </row>
    <row r="77" spans="1:11" x14ac:dyDescent="0.25">
      <c r="C77" t="s">
        <v>263</v>
      </c>
      <c r="D77" s="70">
        <v>9.9749999999999996</v>
      </c>
      <c r="E77">
        <v>82</v>
      </c>
      <c r="F77">
        <v>0.56499999999999995</v>
      </c>
      <c r="G77">
        <v>2.8000000000000001E-2</v>
      </c>
      <c r="I77" s="614"/>
      <c r="J77" s="66"/>
      <c r="K77" s="601"/>
    </row>
    <row r="78" spans="1:11" s="134" customFormat="1" x14ac:dyDescent="0.25">
      <c r="D78" s="70"/>
      <c r="I78" s="614"/>
      <c r="J78" s="66"/>
      <c r="K78" s="601"/>
    </row>
    <row r="79" spans="1:11" s="168" customFormat="1" x14ac:dyDescent="0.25">
      <c r="B79" s="168" t="s">
        <v>33</v>
      </c>
      <c r="C79" s="168" t="s">
        <v>262</v>
      </c>
      <c r="D79" s="507">
        <v>22.702999999999999</v>
      </c>
      <c r="E79" s="168">
        <v>15</v>
      </c>
      <c r="F79" s="168">
        <v>26.143000000000001</v>
      </c>
      <c r="G79" s="168">
        <v>4.383</v>
      </c>
      <c r="I79" s="615">
        <f>G79/F79</f>
        <v>0.16765482155835212</v>
      </c>
      <c r="J79" s="510">
        <f>F79/E79</f>
        <v>1.7428666666666668</v>
      </c>
      <c r="K79" s="602">
        <f>F79/D79</f>
        <v>1.1515218253094306</v>
      </c>
    </row>
    <row r="80" spans="1:11" x14ac:dyDescent="0.25">
      <c r="C80" t="s">
        <v>254</v>
      </c>
      <c r="D80" s="70">
        <v>218.976</v>
      </c>
      <c r="E80">
        <v>111</v>
      </c>
      <c r="F80">
        <v>188.946</v>
      </c>
      <c r="G80">
        <v>-7.7190000000000003</v>
      </c>
      <c r="I80" s="613"/>
      <c r="J80" s="65"/>
      <c r="K80" s="600"/>
    </row>
    <row r="81" spans="1:11" s="49" customFormat="1" x14ac:dyDescent="0.25">
      <c r="A81"/>
      <c r="B81"/>
      <c r="C81" t="s">
        <v>263</v>
      </c>
      <c r="D81" s="70">
        <v>37.9</v>
      </c>
      <c r="E81">
        <v>54</v>
      </c>
      <c r="F81">
        <v>17.323</v>
      </c>
      <c r="G81">
        <v>6.63</v>
      </c>
      <c r="H81"/>
      <c r="I81" s="614"/>
      <c r="J81" s="66"/>
      <c r="K81" s="601"/>
    </row>
    <row r="82" spans="1:11" s="49" customFormat="1" x14ac:dyDescent="0.25">
      <c r="A82" s="134"/>
      <c r="B82" s="134"/>
      <c r="C82" s="134"/>
      <c r="D82" s="70"/>
      <c r="E82" s="134"/>
      <c r="F82" s="134"/>
      <c r="G82" s="134"/>
      <c r="H82" s="134"/>
      <c r="I82" s="614"/>
      <c r="J82" s="66"/>
      <c r="K82" s="601"/>
    </row>
    <row r="83" spans="1:11" s="196" customFormat="1" x14ac:dyDescent="0.25">
      <c r="B83" s="196" t="s">
        <v>46</v>
      </c>
      <c r="C83" s="196" t="s">
        <v>262</v>
      </c>
      <c r="D83" s="508">
        <v>8.1359999999999992</v>
      </c>
      <c r="E83" s="196">
        <v>23</v>
      </c>
      <c r="F83" s="496">
        <v>1.9930000000000001</v>
      </c>
      <c r="G83" s="196">
        <v>0.39500000000000002</v>
      </c>
      <c r="I83" s="621">
        <f>G83/F83</f>
        <v>0.19819367787255393</v>
      </c>
      <c r="J83" s="517">
        <f>F83/E83</f>
        <v>8.6652173913043487E-2</v>
      </c>
      <c r="K83" s="608">
        <f>F83/D83</f>
        <v>0.24496066863323504</v>
      </c>
    </row>
    <row r="84" spans="1:11" s="51" customFormat="1" x14ac:dyDescent="0.25">
      <c r="D84" s="502"/>
      <c r="F84" s="442"/>
      <c r="I84" s="622"/>
      <c r="J84" s="506"/>
      <c r="K84" s="609"/>
    </row>
    <row r="85" spans="1:11" s="168" customFormat="1" x14ac:dyDescent="0.25">
      <c r="B85" s="168" t="s">
        <v>83</v>
      </c>
      <c r="C85" s="168" t="s">
        <v>262</v>
      </c>
      <c r="D85" s="507">
        <v>37.926000000000002</v>
      </c>
      <c r="E85" s="168">
        <v>23</v>
      </c>
      <c r="F85" s="168">
        <v>25.936</v>
      </c>
      <c r="G85" s="168">
        <v>5.7889999999999997</v>
      </c>
      <c r="I85" s="589">
        <f>G85/F85</f>
        <v>0.22320326958667489</v>
      </c>
      <c r="J85" s="37">
        <f>F85/E85</f>
        <v>1.1276521739130434</v>
      </c>
      <c r="K85" s="584">
        <f>F85/D85</f>
        <v>0.68385803933976685</v>
      </c>
    </row>
    <row r="86" spans="1:11" s="134" customFormat="1" x14ac:dyDescent="0.25">
      <c r="D86" s="70"/>
      <c r="I86" s="589"/>
      <c r="J86" s="35"/>
      <c r="K86" s="580"/>
    </row>
    <row r="87" spans="1:11" s="168" customFormat="1" x14ac:dyDescent="0.25">
      <c r="B87" s="168" t="s">
        <v>41</v>
      </c>
      <c r="C87" s="168" t="s">
        <v>262</v>
      </c>
      <c r="D87" s="507">
        <v>8.6890000000000001</v>
      </c>
      <c r="E87" s="168">
        <v>2259</v>
      </c>
      <c r="F87" s="168">
        <v>-52.145000000000003</v>
      </c>
      <c r="G87" s="168">
        <v>-0.01</v>
      </c>
      <c r="I87" s="589">
        <f>G87/F87</f>
        <v>1.9177294083804773E-4</v>
      </c>
      <c r="J87" s="37">
        <f>F87/E87</f>
        <v>-2.3083222664895972E-2</v>
      </c>
      <c r="K87" s="584">
        <f>F87/D87</f>
        <v>-6.0012659684658765</v>
      </c>
    </row>
    <row r="88" spans="1:11" s="134" customFormat="1" x14ac:dyDescent="0.25">
      <c r="D88" s="70"/>
      <c r="I88" s="615"/>
      <c r="J88" s="63"/>
      <c r="K88" s="603"/>
    </row>
    <row r="89" spans="1:11" s="168" customFormat="1" x14ac:dyDescent="0.25">
      <c r="B89" s="168" t="s">
        <v>257</v>
      </c>
      <c r="C89" s="168" t="s">
        <v>262</v>
      </c>
      <c r="D89" s="507">
        <v>49.393999999999998</v>
      </c>
      <c r="E89" s="168">
        <v>18</v>
      </c>
      <c r="F89" s="168">
        <v>45.991</v>
      </c>
      <c r="G89" s="168">
        <v>0</v>
      </c>
      <c r="I89" s="615">
        <f>G89/F89</f>
        <v>0</v>
      </c>
      <c r="J89" s="510">
        <f>F89/E89</f>
        <v>2.5550555555555556</v>
      </c>
      <c r="K89" s="602">
        <f>F89/D89</f>
        <v>0.93110499250921164</v>
      </c>
    </row>
    <row r="90" spans="1:11" s="134" customFormat="1" x14ac:dyDescent="0.25">
      <c r="D90" s="70"/>
      <c r="I90" s="615"/>
      <c r="J90" s="63"/>
      <c r="K90" s="603"/>
    </row>
    <row r="91" spans="1:11" s="168" customFormat="1" x14ac:dyDescent="0.25">
      <c r="B91" s="168" t="s">
        <v>258</v>
      </c>
      <c r="C91" s="168" t="s">
        <v>262</v>
      </c>
      <c r="D91" s="507">
        <v>187.06700000000001</v>
      </c>
      <c r="E91" s="168">
        <v>187</v>
      </c>
      <c r="F91" s="168">
        <v>137.41900000000001</v>
      </c>
      <c r="G91" s="168">
        <v>27.029</v>
      </c>
      <c r="I91" s="589">
        <f>G91/F91</f>
        <v>0.19669041398933187</v>
      </c>
      <c r="J91" s="37">
        <f>F91/E91</f>
        <v>0.73486096256684497</v>
      </c>
      <c r="K91" s="584">
        <f>F91/D91</f>
        <v>0.73459776443734071</v>
      </c>
    </row>
    <row r="92" spans="1:11" s="134" customFormat="1" x14ac:dyDescent="0.25">
      <c r="D92" s="70"/>
      <c r="I92" s="593"/>
      <c r="J92" s="62"/>
      <c r="K92" s="588"/>
    </row>
    <row r="93" spans="1:11" s="168" customFormat="1" x14ac:dyDescent="0.25">
      <c r="B93" s="168" t="s">
        <v>124</v>
      </c>
      <c r="C93" s="168" t="s">
        <v>92</v>
      </c>
      <c r="D93" s="507">
        <f>D80+D81</f>
        <v>256.87599999999998</v>
      </c>
      <c r="E93" s="507">
        <f>E80+E81</f>
        <v>165</v>
      </c>
      <c r="F93" s="507">
        <f>F80+F81</f>
        <v>206.26900000000001</v>
      </c>
      <c r="G93" s="507">
        <f>G80+G81</f>
        <v>-1.0890000000000004</v>
      </c>
      <c r="I93" s="593">
        <f>G93/F93</f>
        <v>-5.2795136448036319E-3</v>
      </c>
      <c r="J93" s="509">
        <f>F93/E93</f>
        <v>1.2501151515151516</v>
      </c>
      <c r="K93" s="599">
        <f>F93/D93</f>
        <v>0.80299054796866975</v>
      </c>
    </row>
    <row r="94" spans="1:11" x14ac:dyDescent="0.25">
      <c r="I94" s="624"/>
      <c r="J94" s="17"/>
      <c r="K94" s="17"/>
    </row>
    <row r="95" spans="1:11" x14ac:dyDescent="0.25">
      <c r="I95" s="137"/>
    </row>
    <row r="96" spans="1:11" x14ac:dyDescent="0.25">
      <c r="I96" s="137"/>
    </row>
    <row r="97" spans="1:11" x14ac:dyDescent="0.25">
      <c r="I97" s="137"/>
    </row>
    <row r="98" spans="1:11" x14ac:dyDescent="0.25">
      <c r="I98" s="137"/>
    </row>
    <row r="99" spans="1:11" x14ac:dyDescent="0.25">
      <c r="I99" s="137"/>
    </row>
    <row r="100" spans="1:11" x14ac:dyDescent="0.25">
      <c r="I100" s="137"/>
    </row>
    <row r="101" spans="1:11" ht="15.75" thickBot="1" x14ac:dyDescent="0.3">
      <c r="I101" s="137"/>
    </row>
    <row r="102" spans="1:11" ht="45.75" thickTop="1" x14ac:dyDescent="0.25">
      <c r="A102" s="39"/>
      <c r="B102" s="40"/>
      <c r="C102" s="40"/>
      <c r="D102" s="40" t="s">
        <v>2</v>
      </c>
      <c r="E102" s="40" t="s">
        <v>3</v>
      </c>
      <c r="F102" s="40" t="s">
        <v>6</v>
      </c>
      <c r="G102" s="40" t="s">
        <v>4</v>
      </c>
      <c r="H102" s="40" t="s">
        <v>5</v>
      </c>
      <c r="I102" s="596" t="s">
        <v>134</v>
      </c>
      <c r="J102" s="40" t="s">
        <v>510</v>
      </c>
      <c r="K102" s="40" t="s">
        <v>498</v>
      </c>
    </row>
    <row r="103" spans="1:11" x14ac:dyDescent="0.25">
      <c r="A103" s="43" t="s">
        <v>79</v>
      </c>
      <c r="B103" s="38"/>
      <c r="C103" s="38"/>
      <c r="D103" s="28">
        <f t="shared" ref="D103:H103" si="0">SUM(D5,D7,D9,D13,D15,D19,D89,D24,D26,D30,D48,D37,D42,D50,D55,D57,D91,D59,D63,D65,D69,D71,D75,D79,D93,D83,D85,D87,D32)+D17</f>
        <v>23654.323</v>
      </c>
      <c r="E103" s="488">
        <f t="shared" si="0"/>
        <v>88401</v>
      </c>
      <c r="F103" s="28">
        <f t="shared" si="0"/>
        <v>7874.7420000000002</v>
      </c>
      <c r="G103" s="28">
        <f t="shared" si="0"/>
        <v>1404.7920000000001</v>
      </c>
      <c r="H103" s="28">
        <f t="shared" si="0"/>
        <v>0</v>
      </c>
      <c r="I103" s="584">
        <f>G103/F103</f>
        <v>0.17839213018026498</v>
      </c>
      <c r="J103" s="37">
        <f>F103/E103</f>
        <v>8.9079784165337503E-2</v>
      </c>
      <c r="K103" s="27">
        <f>F103/D103</f>
        <v>0.33290921071805774</v>
      </c>
    </row>
    <row r="104" spans="1:11" x14ac:dyDescent="0.25">
      <c r="A104" s="43" t="s">
        <v>78</v>
      </c>
      <c r="B104" s="38"/>
      <c r="C104" s="38"/>
      <c r="D104" s="28">
        <v>23654.306</v>
      </c>
      <c r="E104" s="503">
        <v>88398</v>
      </c>
      <c r="F104" s="28">
        <v>7874.7439999999997</v>
      </c>
      <c r="G104" s="28">
        <v>1404.8</v>
      </c>
      <c r="H104" s="38"/>
      <c r="I104" s="584">
        <f>G104/F104</f>
        <v>0.17839310077889517</v>
      </c>
      <c r="J104" s="37">
        <f>F104/E104</f>
        <v>8.9082829928278914E-2</v>
      </c>
      <c r="K104" s="27">
        <f>F104/D104</f>
        <v>0.33290953452618732</v>
      </c>
    </row>
    <row r="105" spans="1:11" s="77" customFormat="1" x14ac:dyDescent="0.25">
      <c r="A105" s="72" t="s">
        <v>283</v>
      </c>
      <c r="B105" s="73"/>
      <c r="C105" s="73"/>
      <c r="D105" s="88">
        <f t="shared" ref="D105:H105" si="1">D42</f>
        <v>19323.047999999999</v>
      </c>
      <c r="E105" s="88">
        <f t="shared" si="1"/>
        <v>61243</v>
      </c>
      <c r="F105" s="88">
        <f t="shared" si="1"/>
        <v>5961.6750000000002</v>
      </c>
      <c r="G105" s="88">
        <f t="shared" si="1"/>
        <v>1036.4349999999999</v>
      </c>
      <c r="H105" s="88">
        <f t="shared" si="1"/>
        <v>0</v>
      </c>
      <c r="I105" s="467">
        <f>G105/F105</f>
        <v>0.17384963118586638</v>
      </c>
      <c r="J105" s="87">
        <f>F105/E105</f>
        <v>9.7344594484267591E-2</v>
      </c>
      <c r="K105" s="86">
        <f>F105/D105</f>
        <v>0.30852663617044268</v>
      </c>
    </row>
    <row r="106" spans="1:11" s="77" customFormat="1" x14ac:dyDescent="0.25">
      <c r="A106" s="72" t="s">
        <v>141</v>
      </c>
      <c r="B106" s="73"/>
      <c r="C106" s="73"/>
      <c r="D106" s="467">
        <f>D105/D103</f>
        <v>0.81689287831234902</v>
      </c>
      <c r="E106" s="467">
        <f t="shared" ref="E106:H106" si="2">E105/E103</f>
        <v>0.69278628069818216</v>
      </c>
      <c r="F106" s="467">
        <f t="shared" si="2"/>
        <v>0.75706289806066029</v>
      </c>
      <c r="G106" s="467">
        <f t="shared" si="2"/>
        <v>0.7377853803267671</v>
      </c>
      <c r="H106" s="86" t="e">
        <f t="shared" si="2"/>
        <v>#DIV/0!</v>
      </c>
      <c r="I106" s="467"/>
      <c r="J106" s="86"/>
      <c r="K106" s="86"/>
    </row>
    <row r="107" spans="1:11" s="30" customFormat="1" x14ac:dyDescent="0.25">
      <c r="A107" s="80" t="s">
        <v>139</v>
      </c>
      <c r="B107" s="81"/>
      <c r="C107" s="81"/>
      <c r="D107" s="85">
        <f>SUM(D7,D37,D50,D55,D69,D83)</f>
        <v>1330.0010000000002</v>
      </c>
      <c r="E107" s="85">
        <f t="shared" ref="E107:H107" si="3">SUM(E7,E37,E50,E55,E69,E83)</f>
        <v>519</v>
      </c>
      <c r="F107" s="85">
        <f t="shared" si="3"/>
        <v>908.29000000000008</v>
      </c>
      <c r="G107" s="85">
        <f t="shared" si="3"/>
        <v>133.351</v>
      </c>
      <c r="H107" s="85">
        <f t="shared" si="3"/>
        <v>0</v>
      </c>
      <c r="I107" s="478">
        <f>G107/F107</f>
        <v>0.14681544440652214</v>
      </c>
      <c r="J107" s="84">
        <f>F107/E107</f>
        <v>1.7500770712909444</v>
      </c>
      <c r="K107" s="83">
        <f>F107/D107</f>
        <v>0.68292429855315895</v>
      </c>
    </row>
    <row r="108" spans="1:11" s="30" customFormat="1" x14ac:dyDescent="0.25">
      <c r="A108" s="80" t="s">
        <v>87</v>
      </c>
      <c r="B108" s="81"/>
      <c r="C108" s="81"/>
      <c r="D108" s="83">
        <f>D107/D103</f>
        <v>5.6226551062146239E-2</v>
      </c>
      <c r="E108" s="83">
        <f t="shared" ref="E108:H108" si="4">E107/E103</f>
        <v>5.8709743102453591E-3</v>
      </c>
      <c r="F108" s="83">
        <f t="shared" si="4"/>
        <v>0.11534219152830659</v>
      </c>
      <c r="G108" s="83">
        <f t="shared" si="4"/>
        <v>9.4925796843945573E-2</v>
      </c>
      <c r="H108" s="83" t="e">
        <f t="shared" si="4"/>
        <v>#DIV/0!</v>
      </c>
      <c r="I108" s="478"/>
      <c r="J108" s="83"/>
      <c r="K108" s="83"/>
    </row>
    <row r="109" spans="1:11" s="69" customFormat="1" x14ac:dyDescent="0.25">
      <c r="A109" s="57" t="s">
        <v>133</v>
      </c>
      <c r="B109" s="58"/>
      <c r="C109" s="58"/>
      <c r="D109" s="56">
        <f t="shared" ref="D109:H109" si="5">SUM(D5,D9,D13,D15,D17,D19,D89,D24,D26,D30,D48,D42,D57,D91,D59,D63,D65,D71,D75,D79,D93,D85,D87,D32)</f>
        <v>22324.322</v>
      </c>
      <c r="E109" s="56">
        <f t="shared" si="5"/>
        <v>87882</v>
      </c>
      <c r="F109" s="56">
        <f t="shared" si="5"/>
        <v>6966.4519999999993</v>
      </c>
      <c r="G109" s="56">
        <f t="shared" si="5"/>
        <v>1271.4410000000003</v>
      </c>
      <c r="H109" s="56">
        <f t="shared" si="5"/>
        <v>0</v>
      </c>
      <c r="I109" s="583">
        <f>G109/F109</f>
        <v>0.18250911654885449</v>
      </c>
      <c r="J109" s="55">
        <f>F109/E109</f>
        <v>7.9270521836098395E-2</v>
      </c>
      <c r="K109" s="53">
        <f>F109/D109</f>
        <v>0.31205659907611077</v>
      </c>
    </row>
    <row r="110" spans="1:11" s="69" customFormat="1" ht="15.75" thickBot="1" x14ac:dyDescent="0.3">
      <c r="A110" s="59" t="s">
        <v>136</v>
      </c>
      <c r="B110" s="60"/>
      <c r="C110" s="60"/>
      <c r="D110" s="466">
        <f>D109/D103</f>
        <v>0.94377344893785375</v>
      </c>
      <c r="E110" s="466">
        <f t="shared" ref="E110:H110" si="6">E109/E103</f>
        <v>0.99412902568975459</v>
      </c>
      <c r="F110" s="466">
        <f t="shared" si="6"/>
        <v>0.88465780847169329</v>
      </c>
      <c r="G110" s="466">
        <f t="shared" si="6"/>
        <v>0.90507420315605447</v>
      </c>
      <c r="H110" s="54" t="e">
        <f t="shared" si="6"/>
        <v>#DIV/0!</v>
      </c>
      <c r="I110" s="466"/>
      <c r="J110" s="60"/>
      <c r="K110" s="54"/>
    </row>
    <row r="111" spans="1:11" ht="15.75" thickTop="1" x14ac:dyDescent="0.25">
      <c r="D111" s="52"/>
      <c r="E111" s="52"/>
      <c r="F111" s="52"/>
      <c r="G111" s="52"/>
    </row>
    <row r="112" spans="1:11" x14ac:dyDescent="0.25">
      <c r="D112" s="29"/>
      <c r="E112" s="29"/>
      <c r="F112" s="29"/>
      <c r="G112" s="29"/>
    </row>
    <row r="113" spans="1:9" x14ac:dyDescent="0.25">
      <c r="A113" s="20" t="s">
        <v>514</v>
      </c>
      <c r="B113" s="17"/>
      <c r="E113" s="134"/>
      <c r="F113" s="134"/>
      <c r="G113" s="134"/>
      <c r="I113" s="93"/>
    </row>
    <row r="114" spans="1:9" x14ac:dyDescent="0.25">
      <c r="A114" s="45" t="s">
        <v>84</v>
      </c>
      <c r="B114" s="46"/>
    </row>
    <row r="115" spans="1:9" x14ac:dyDescent="0.25">
      <c r="A115" s="47" t="s">
        <v>85</v>
      </c>
      <c r="B115" s="48"/>
    </row>
  </sheetData>
  <sheetProtection sheet="1" objects="1" scenarios="1"/>
  <mergeCells count="4">
    <mergeCell ref="A1:H1"/>
    <mergeCell ref="I1:K1"/>
    <mergeCell ref="A2:H2"/>
    <mergeCell ref="I2:K2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Z427"/>
  <sheetViews>
    <sheetView tabSelected="1" zoomScale="90" zoomScaleNormal="90" zoomScalePageLayoutView="90" workbookViewId="0">
      <pane ySplit="2" topLeftCell="A99" activePane="bottomLeft" state="frozen"/>
      <selection pane="bottomLeft" activeCell="D143" sqref="D143"/>
    </sheetView>
  </sheetViews>
  <sheetFormatPr baseColWidth="10" defaultColWidth="8.85546875" defaultRowHeight="15" x14ac:dyDescent="0.25"/>
  <cols>
    <col min="1" max="1" width="15.7109375" style="38" customWidth="1"/>
    <col min="2" max="2" width="15.7109375" style="3" customWidth="1"/>
    <col min="3" max="3" width="43" style="254" customWidth="1"/>
    <col min="4" max="4" width="15.7109375" style="290" customWidth="1"/>
    <col min="5" max="5" width="15.7109375" style="299" customWidth="1"/>
    <col min="6" max="6" width="15.7109375" style="301" customWidth="1"/>
    <col min="7" max="7" width="15.7109375" style="308" customWidth="1"/>
    <col min="8" max="8" width="15.7109375" style="310" customWidth="1"/>
    <col min="9" max="9" width="15.7109375" style="312" customWidth="1"/>
    <col min="10" max="10" width="15.7109375" style="314" customWidth="1"/>
    <col min="11" max="11" width="15.7109375" style="317" customWidth="1"/>
    <col min="12" max="12" width="15.7109375" style="319" customWidth="1"/>
    <col min="13" max="13" width="15.7109375" style="284" customWidth="1"/>
    <col min="14" max="14" width="15.7109375" style="323" customWidth="1"/>
    <col min="15" max="15" width="15.7109375" style="330" customWidth="1"/>
    <col min="16" max="16" width="15.7109375" style="272" customWidth="1"/>
    <col min="17" max="17" width="15.7109375" style="333" customWidth="1"/>
    <col min="18" max="18" width="15.7109375" style="336" customWidth="1"/>
    <col min="19" max="19" width="15.7109375" style="338" customWidth="1"/>
    <col min="20" max="20" width="15.7109375" style="340" customWidth="1"/>
    <col min="21" max="21" width="15.7109375" style="342" customWidth="1"/>
    <col min="22" max="22" width="15.7109375" style="344" customWidth="1"/>
    <col min="23" max="23" width="15.7109375" style="346" customWidth="1"/>
    <col min="24" max="24" width="15.7109375" style="287" customWidth="1"/>
    <col min="25" max="25" width="15.7109375" style="22" customWidth="1"/>
    <col min="26" max="30" width="15.7109375" style="3" customWidth="1"/>
    <col min="31" max="16384" width="8.85546875" style="3"/>
  </cols>
  <sheetData>
    <row r="1" spans="1:25" ht="19.5" customHeight="1" x14ac:dyDescent="0.25">
      <c r="A1" s="548" t="s">
        <v>490</v>
      </c>
      <c r="B1" s="549"/>
      <c r="C1" s="550"/>
    </row>
    <row r="2" spans="1:25" s="38" customFormat="1" x14ac:dyDescent="0.25">
      <c r="A2" s="551"/>
      <c r="B2" s="552"/>
      <c r="C2" s="553"/>
      <c r="D2" s="269" t="s">
        <v>92</v>
      </c>
      <c r="E2" s="298" t="s">
        <v>93</v>
      </c>
      <c r="F2" s="300" t="s">
        <v>94</v>
      </c>
      <c r="G2" s="307" t="s">
        <v>95</v>
      </c>
      <c r="H2" s="309" t="s">
        <v>96</v>
      </c>
      <c r="I2" s="311" t="s">
        <v>97</v>
      </c>
      <c r="J2" s="313" t="s">
        <v>98</v>
      </c>
      <c r="K2" s="316" t="s">
        <v>99</v>
      </c>
      <c r="L2" s="318" t="s">
        <v>100</v>
      </c>
      <c r="M2" s="321" t="s">
        <v>101</v>
      </c>
      <c r="N2" s="322" t="s">
        <v>102</v>
      </c>
      <c r="O2" s="324" t="s">
        <v>103</v>
      </c>
      <c r="P2" s="331" t="s">
        <v>104</v>
      </c>
      <c r="Q2" s="332" t="s">
        <v>105</v>
      </c>
      <c r="R2" s="334" t="s">
        <v>106</v>
      </c>
      <c r="S2" s="337" t="s">
        <v>107</v>
      </c>
      <c r="T2" s="339" t="s">
        <v>108</v>
      </c>
      <c r="U2" s="341" t="s">
        <v>109</v>
      </c>
      <c r="V2" s="343" t="s">
        <v>110</v>
      </c>
      <c r="W2" s="345" t="s">
        <v>111</v>
      </c>
      <c r="X2" s="347" t="s">
        <v>112</v>
      </c>
      <c r="Y2" s="302"/>
    </row>
    <row r="3" spans="1:25" s="94" customFormat="1" ht="15" customHeight="1" x14ac:dyDescent="0.25">
      <c r="A3" s="699" t="s">
        <v>504</v>
      </c>
      <c r="B3" s="706" t="s">
        <v>502</v>
      </c>
      <c r="C3" s="243" t="s">
        <v>79</v>
      </c>
      <c r="D3" s="270">
        <f>SUM(E3:X3)</f>
        <v>488407.43018599995</v>
      </c>
      <c r="E3" s="270">
        <f>HSBC!C68</f>
        <v>53915.68</v>
      </c>
      <c r="F3" s="270">
        <f>Barclays!D48</f>
        <v>40398.298294</v>
      </c>
      <c r="G3" s="270">
        <f>RBS!C57</f>
        <v>17807.661386</v>
      </c>
      <c r="H3" s="270">
        <f>Lloyds!E15</f>
        <v>20342.861106</v>
      </c>
      <c r="I3" s="270">
        <f>'Standard Chartered'!C73</f>
        <v>13784.562399999999</v>
      </c>
      <c r="J3" s="271">
        <f>'BNP Paribas'!C72</f>
        <v>42938</v>
      </c>
      <c r="K3" s="271">
        <f>'Crédit Agricole'!C51</f>
        <v>32426</v>
      </c>
      <c r="L3" s="271">
        <f>'Société Générale'!C88</f>
        <v>25643</v>
      </c>
      <c r="M3" s="271">
        <f>'BPCE group'!C69</f>
        <v>23864</v>
      </c>
      <c r="N3" s="271">
        <f>'Crédit Mutuel'!C26</f>
        <v>16318</v>
      </c>
      <c r="O3" s="325">
        <f>'Deutsche Bank'!C68</f>
        <v>34677</v>
      </c>
      <c r="P3" s="270">
        <f>Commerzbank!C22</f>
        <v>11256</v>
      </c>
      <c r="Q3" s="270">
        <f>'KfW IPEX'!E9</f>
        <v>573.25</v>
      </c>
      <c r="R3" s="325">
        <f>ING!E44</f>
        <v>17070</v>
      </c>
      <c r="S3" s="271">
        <f>Rabobank!D47</f>
        <v>13014</v>
      </c>
      <c r="T3" s="270">
        <f>Unicredit!D204</f>
        <v>21326.793999999994</v>
      </c>
      <c r="U3" s="270">
        <f>'Intesa Sao'!D103</f>
        <v>23654.323</v>
      </c>
      <c r="V3" s="271">
        <f>Santander!C44</f>
        <v>45895</v>
      </c>
      <c r="W3" s="271">
        <f>'BBVA '!E31</f>
        <v>23362</v>
      </c>
      <c r="X3" s="271">
        <f>Nordea!D28</f>
        <v>10141</v>
      </c>
      <c r="Y3" s="122"/>
    </row>
    <row r="4" spans="1:25" s="94" customFormat="1" ht="15" customHeight="1" x14ac:dyDescent="0.25">
      <c r="A4" s="700"/>
      <c r="B4" s="702"/>
      <c r="C4" s="243" t="s">
        <v>78</v>
      </c>
      <c r="D4" s="271"/>
      <c r="E4" s="271">
        <f>HSBC!C69</f>
        <v>53916</v>
      </c>
      <c r="F4" s="271">
        <f>Barclays!D49</f>
        <v>40398</v>
      </c>
      <c r="G4" s="271">
        <f>RBS!C58</f>
        <v>17808</v>
      </c>
      <c r="H4" s="271">
        <f>Lloyds!E16</f>
        <v>20343</v>
      </c>
      <c r="I4" s="271">
        <f>'Standard Chartered'!C74</f>
        <v>13785</v>
      </c>
      <c r="J4" s="271">
        <f>'BNP Paribas'!C73</f>
        <v>42938</v>
      </c>
      <c r="K4" s="271">
        <f>'Crédit Agricole'!C52</f>
        <v>32426</v>
      </c>
      <c r="L4" s="271">
        <f>'Société Générale'!C89</f>
        <v>25639</v>
      </c>
      <c r="M4" s="271">
        <f>'BPCE group'!C70</f>
        <v>23868</v>
      </c>
      <c r="N4" s="271">
        <f>'Crédit Mutuel'!C27</f>
        <v>16318</v>
      </c>
      <c r="O4" s="325"/>
      <c r="P4" s="270"/>
      <c r="Q4" s="270" t="str">
        <f>'KfW IPEX'!E10</f>
        <v>-</v>
      </c>
      <c r="R4" s="325">
        <f>ING!E45</f>
        <v>17070</v>
      </c>
      <c r="S4" s="271">
        <f>Rabobank!D48</f>
        <v>13014</v>
      </c>
      <c r="T4" s="271">
        <f>Unicredit!D205</f>
        <v>21327</v>
      </c>
      <c r="U4" s="270">
        <f>'Intesa Sao'!D104</f>
        <v>23654.306</v>
      </c>
      <c r="V4" s="271">
        <f>Santander!C45</f>
        <v>45895</v>
      </c>
      <c r="W4" s="271">
        <f>'BBVA '!E32</f>
        <v>23362</v>
      </c>
      <c r="X4" s="271">
        <f>Nordea!D29</f>
        <v>10141</v>
      </c>
      <c r="Y4" s="122"/>
    </row>
    <row r="5" spans="1:25" s="74" customFormat="1" x14ac:dyDescent="0.25">
      <c r="A5" s="700"/>
      <c r="B5" s="702"/>
      <c r="C5" s="244" t="s">
        <v>332</v>
      </c>
      <c r="D5" s="272">
        <f>SUM(E5:X5)</f>
        <v>232048.32682000002</v>
      </c>
      <c r="E5" s="272">
        <f>HSBC!C70</f>
        <v>13602.439199999999</v>
      </c>
      <c r="F5" s="272">
        <f>Barclays!D50</f>
        <v>21090.014510000001</v>
      </c>
      <c r="G5" s="272">
        <f>RBS!C59</f>
        <v>15161.935946</v>
      </c>
      <c r="H5" s="272">
        <f>Lloyds!E17</f>
        <v>19607.248164000001</v>
      </c>
      <c r="I5" s="272">
        <f>'Standard Chartered'!C75</f>
        <v>2736.3559999999998</v>
      </c>
      <c r="J5" s="282">
        <f>'BNP Paribas'!C74</f>
        <v>14305</v>
      </c>
      <c r="K5" s="282">
        <f>'Crédit Agricole'!C53</f>
        <v>23565</v>
      </c>
      <c r="L5" s="282">
        <f>'Société Générale'!C90</f>
        <v>12097</v>
      </c>
      <c r="M5" s="282">
        <f>'BPCE group'!C71</f>
        <v>19118</v>
      </c>
      <c r="N5" s="282">
        <f>'Crédit Mutuel'!C28</f>
        <v>13535</v>
      </c>
      <c r="O5" s="326">
        <f>'Deutsche Bank'!C70</f>
        <v>10510</v>
      </c>
      <c r="P5" s="272">
        <f>Commerzbank!C24</f>
        <v>8082</v>
      </c>
      <c r="Q5" s="272">
        <f>'KfW IPEX'!E11</f>
        <v>551.27</v>
      </c>
      <c r="R5" s="326">
        <f>ING!E46</f>
        <v>5410</v>
      </c>
      <c r="S5" s="282">
        <f>Rabobank!D49</f>
        <v>8873</v>
      </c>
      <c r="T5" s="282">
        <f>Unicredit!D206</f>
        <v>9252.0149999999994</v>
      </c>
      <c r="U5" s="272">
        <f>'Intesa Sao'!D105</f>
        <v>19323.047999999999</v>
      </c>
      <c r="V5" s="282">
        <f>Santander!C46</f>
        <v>5551</v>
      </c>
      <c r="W5" s="282">
        <f>'BBVA '!E33</f>
        <v>6785</v>
      </c>
      <c r="X5" s="282">
        <f>Nordea!D30</f>
        <v>2893</v>
      </c>
      <c r="Y5" s="255"/>
    </row>
    <row r="6" spans="1:25" s="125" customFormat="1" x14ac:dyDescent="0.25">
      <c r="A6" s="700"/>
      <c r="B6" s="702"/>
      <c r="C6" s="245" t="s">
        <v>141</v>
      </c>
      <c r="D6" s="273">
        <f>D5/D3</f>
        <v>0.47511219624899886</v>
      </c>
      <c r="E6" s="273">
        <f>HSBC!C71</f>
        <v>0.25229096989966554</v>
      </c>
      <c r="F6" s="273">
        <f>Barclays!D51</f>
        <v>0.52205205171061164</v>
      </c>
      <c r="G6" s="273">
        <f>RBS!C60</f>
        <v>0.85142768706956584</v>
      </c>
      <c r="H6" s="273">
        <f>Lloyds!E18</f>
        <v>0.96383925849137142</v>
      </c>
      <c r="I6" s="273">
        <f>'Standard Chartered'!C76</f>
        <v>0.19850873176793774</v>
      </c>
      <c r="J6" s="273">
        <f>'BNP Paribas'!C75</f>
        <v>0.33315478131259024</v>
      </c>
      <c r="K6" s="273">
        <f>'Crédit Agricole'!C54</f>
        <v>0.72673163510762973</v>
      </c>
      <c r="L6" s="273">
        <f>'Société Générale'!C91</f>
        <v>0.47174667550598604</v>
      </c>
      <c r="M6" s="273">
        <f>'BPCE group'!C72</f>
        <v>0.80112303050620182</v>
      </c>
      <c r="N6" s="273">
        <f>'Crédit Mutuel'!C29</f>
        <v>0.82945213874249291</v>
      </c>
      <c r="O6" s="273">
        <f>'Deutsche Bank'!C71</f>
        <v>0.30308273495400412</v>
      </c>
      <c r="P6" s="273">
        <f>Commerzbank!C25</f>
        <v>0.71801705756929635</v>
      </c>
      <c r="Q6" s="273">
        <f>'KfW IPEX'!E12</f>
        <v>0.96165721761883993</v>
      </c>
      <c r="R6" s="273">
        <f>ING!E47</f>
        <v>0.31693028705330989</v>
      </c>
      <c r="S6" s="273">
        <f>Rabobank!D50</f>
        <v>0.68180421084985399</v>
      </c>
      <c r="T6" s="273">
        <f>Unicredit!D207</f>
        <v>0.43382118287446308</v>
      </c>
      <c r="U6" s="273">
        <f>'Intesa Sao'!D106</f>
        <v>0.81689287831234902</v>
      </c>
      <c r="V6" s="273">
        <f>Santander!C47</f>
        <v>0.12094999455278353</v>
      </c>
      <c r="W6" s="273">
        <f>'BBVA '!E34</f>
        <v>0.29042890163513396</v>
      </c>
      <c r="X6" s="273">
        <f>Nordea!D31</f>
        <v>0.28527758603687997</v>
      </c>
      <c r="Y6" s="256"/>
    </row>
    <row r="7" spans="1:25" s="135" customFormat="1" x14ac:dyDescent="0.25">
      <c r="A7" s="700"/>
      <c r="B7" s="702"/>
      <c r="C7" s="246" t="s">
        <v>412</v>
      </c>
      <c r="D7" s="274">
        <f>D3-D5</f>
        <v>256359.10336599994</v>
      </c>
      <c r="E7" s="274">
        <f t="shared" ref="E7:X7" si="0">E3-E5</f>
        <v>40313.2408</v>
      </c>
      <c r="F7" s="274">
        <f t="shared" si="0"/>
        <v>19308.283783999999</v>
      </c>
      <c r="G7" s="274">
        <f t="shared" si="0"/>
        <v>2645.7254400000002</v>
      </c>
      <c r="H7" s="274">
        <f t="shared" si="0"/>
        <v>735.61294199999975</v>
      </c>
      <c r="I7" s="274">
        <f t="shared" si="0"/>
        <v>11048.206399999999</v>
      </c>
      <c r="J7" s="274">
        <f t="shared" si="0"/>
        <v>28633</v>
      </c>
      <c r="K7" s="274">
        <f t="shared" si="0"/>
        <v>8861</v>
      </c>
      <c r="L7" s="274">
        <f t="shared" si="0"/>
        <v>13546</v>
      </c>
      <c r="M7" s="274">
        <f t="shared" si="0"/>
        <v>4746</v>
      </c>
      <c r="N7" s="274">
        <f t="shared" si="0"/>
        <v>2783</v>
      </c>
      <c r="O7" s="274">
        <f t="shared" si="0"/>
        <v>24167</v>
      </c>
      <c r="P7" s="274">
        <f t="shared" si="0"/>
        <v>3174</v>
      </c>
      <c r="Q7" s="274">
        <f t="shared" si="0"/>
        <v>21.980000000000018</v>
      </c>
      <c r="R7" s="274">
        <f t="shared" si="0"/>
        <v>11660</v>
      </c>
      <c r="S7" s="274">
        <f t="shared" si="0"/>
        <v>4141</v>
      </c>
      <c r="T7" s="274">
        <f t="shared" si="0"/>
        <v>12074.778999999995</v>
      </c>
      <c r="U7" s="274">
        <f t="shared" si="0"/>
        <v>4331.2750000000015</v>
      </c>
      <c r="V7" s="274">
        <f t="shared" si="0"/>
        <v>40344</v>
      </c>
      <c r="W7" s="274">
        <f t="shared" si="0"/>
        <v>16577</v>
      </c>
      <c r="X7" s="274">
        <f t="shared" si="0"/>
        <v>7248</v>
      </c>
      <c r="Y7" s="257"/>
    </row>
    <row r="8" spans="1:25" s="124" customFormat="1" x14ac:dyDescent="0.25">
      <c r="A8" s="700"/>
      <c r="B8" s="702"/>
      <c r="C8" s="247" t="s">
        <v>413</v>
      </c>
      <c r="D8" s="275">
        <f>D7/D3</f>
        <v>0.52488780375100119</v>
      </c>
      <c r="E8" s="283">
        <f t="shared" ref="E8:X8" si="1">E7/E3</f>
        <v>0.7477090301003344</v>
      </c>
      <c r="F8" s="283">
        <f t="shared" si="1"/>
        <v>0.47794794828938841</v>
      </c>
      <c r="G8" s="283">
        <f t="shared" si="1"/>
        <v>0.14857231293043413</v>
      </c>
      <c r="H8" s="283">
        <f t="shared" si="1"/>
        <v>3.6160741508628559E-2</v>
      </c>
      <c r="I8" s="283">
        <f t="shared" si="1"/>
        <v>0.80149126823206229</v>
      </c>
      <c r="J8" s="283">
        <f t="shared" si="1"/>
        <v>0.66684521868740976</v>
      </c>
      <c r="K8" s="283">
        <f t="shared" si="1"/>
        <v>0.27326836489237033</v>
      </c>
      <c r="L8" s="283">
        <f t="shared" si="1"/>
        <v>0.52825332449401396</v>
      </c>
      <c r="M8" s="283">
        <f t="shared" si="1"/>
        <v>0.19887696949379818</v>
      </c>
      <c r="N8" s="283">
        <f t="shared" si="1"/>
        <v>0.17054786125750704</v>
      </c>
      <c r="O8" s="283">
        <f t="shared" si="1"/>
        <v>0.69691726504599594</v>
      </c>
      <c r="P8" s="283">
        <f t="shared" si="1"/>
        <v>0.2819829424307036</v>
      </c>
      <c r="Q8" s="283">
        <f t="shared" si="1"/>
        <v>3.8342782381160082E-2</v>
      </c>
      <c r="R8" s="283">
        <f t="shared" si="1"/>
        <v>0.68306971294669006</v>
      </c>
      <c r="S8" s="283">
        <f t="shared" si="1"/>
        <v>0.31819578915014601</v>
      </c>
      <c r="T8" s="283">
        <f t="shared" si="1"/>
        <v>0.56617881712553697</v>
      </c>
      <c r="U8" s="283">
        <f t="shared" si="1"/>
        <v>0.18310712168765098</v>
      </c>
      <c r="V8" s="283">
        <f t="shared" si="1"/>
        <v>0.87905000544721645</v>
      </c>
      <c r="W8" s="283">
        <f t="shared" si="1"/>
        <v>0.70957109836486598</v>
      </c>
      <c r="X8" s="283">
        <f t="shared" si="1"/>
        <v>0.71472241396311997</v>
      </c>
      <c r="Y8" s="258"/>
    </row>
    <row r="9" spans="1:25" s="82" customFormat="1" x14ac:dyDescent="0.25">
      <c r="A9" s="700"/>
      <c r="B9" s="702"/>
      <c r="C9" s="248" t="s">
        <v>86</v>
      </c>
      <c r="D9" s="276">
        <f>SUM(E9:X9)</f>
        <v>58545.105528</v>
      </c>
      <c r="E9" s="276">
        <f>HSBC!C72</f>
        <v>17248.509600000001</v>
      </c>
      <c r="F9" s="276">
        <f>Barclays!D52</f>
        <v>3289.2430339999996</v>
      </c>
      <c r="G9" s="276">
        <f>RBS!C61</f>
        <v>1453.7710099999997</v>
      </c>
      <c r="H9" s="276">
        <f>Lloyds!E19</f>
        <v>354.78128399999997</v>
      </c>
      <c r="I9" s="276">
        <f>'Standard Chartered'!C77</f>
        <v>5329.3575999999994</v>
      </c>
      <c r="J9" s="284">
        <f>'BNP Paribas'!C76</f>
        <v>8691</v>
      </c>
      <c r="K9" s="284">
        <f>'Crédit Agricole'!C55</f>
        <v>2071</v>
      </c>
      <c r="L9" s="284">
        <f>'Société Générale'!C92</f>
        <v>2598</v>
      </c>
      <c r="M9" s="284">
        <f>'BPCE group'!C73</f>
        <v>553</v>
      </c>
      <c r="N9" s="284">
        <f>'Crédit Mutuel'!C30</f>
        <v>949</v>
      </c>
      <c r="O9" s="327">
        <f>'Deutsche Bank'!C72</f>
        <v>4837</v>
      </c>
      <c r="P9" s="276">
        <f>Commerzbank!C26</f>
        <v>593</v>
      </c>
      <c r="Q9" s="276">
        <f>'KfW IPEX'!E13</f>
        <v>0</v>
      </c>
      <c r="R9" s="327">
        <f>ING!E48</f>
        <v>4616</v>
      </c>
      <c r="S9" s="284">
        <f>Rabobank!D51</f>
        <v>551</v>
      </c>
      <c r="T9" s="284">
        <f>Unicredit!D208</f>
        <v>3160.442</v>
      </c>
      <c r="U9" s="276">
        <f>'Intesa Sao'!D107</f>
        <v>1330.0010000000002</v>
      </c>
      <c r="V9" s="284">
        <f>Santander!C48</f>
        <v>406</v>
      </c>
      <c r="W9" s="284">
        <f>'BBVA '!E35</f>
        <v>136</v>
      </c>
      <c r="X9" s="284">
        <f>Nordea!D32</f>
        <v>378</v>
      </c>
      <c r="Y9" s="259"/>
    </row>
    <row r="10" spans="1:25" s="82" customFormat="1" x14ac:dyDescent="0.25">
      <c r="A10" s="700"/>
      <c r="B10" s="702"/>
      <c r="C10" s="248" t="s">
        <v>87</v>
      </c>
      <c r="D10" s="436">
        <f>D9/D3</f>
        <v>0.11986939982814</v>
      </c>
      <c r="E10" s="437">
        <f>HSBC!C73</f>
        <v>0.31991638795986627</v>
      </c>
      <c r="F10" s="437">
        <f>Barclays!D53</f>
        <v>8.142033632363474E-2</v>
      </c>
      <c r="G10" s="437">
        <f>RBS!C62</f>
        <v>8.1637390698754142E-2</v>
      </c>
      <c r="H10" s="437">
        <f>Lloyds!E20</f>
        <v>1.7440087810232329E-2</v>
      </c>
      <c r="I10" s="437">
        <f>'Standard Chartered'!C78</f>
        <v>0.38661782981228332</v>
      </c>
      <c r="J10" s="437">
        <f>'BNP Paribas'!C77</f>
        <v>0.20240812334063069</v>
      </c>
      <c r="K10" s="437">
        <f>'Crédit Agricole'!C56</f>
        <v>6.3868500585949547E-2</v>
      </c>
      <c r="L10" s="437">
        <f>'Société Générale'!C93</f>
        <v>0.10131419880669189</v>
      </c>
      <c r="M10" s="437">
        <f>'BPCE group'!C74</f>
        <v>2.3172980221253772E-2</v>
      </c>
      <c r="N10" s="437">
        <f>'Crédit Mutuel'!C31</f>
        <v>5.8156636842750339E-2</v>
      </c>
      <c r="O10" s="437">
        <f>'Deutsche Bank'!C73</f>
        <v>0.13948726821812729</v>
      </c>
      <c r="P10" s="437">
        <f>Commerzbank!C27</f>
        <v>5.2683013503909026E-2</v>
      </c>
      <c r="Q10" s="437">
        <f>'KfW IPEX'!E14</f>
        <v>0</v>
      </c>
      <c r="R10" s="437">
        <f>ING!E49</f>
        <v>0.27041593438781486</v>
      </c>
      <c r="S10" s="436">
        <f>Rabobank!D52</f>
        <v>4.2339019517442754E-2</v>
      </c>
      <c r="T10" s="437">
        <f>Unicredit!D209</f>
        <v>0.14819114396659905</v>
      </c>
      <c r="U10" s="437">
        <f>'Intesa Sao'!D108</f>
        <v>5.6226551062146239E-2</v>
      </c>
      <c r="V10" s="437">
        <f>Santander!C49</f>
        <v>8.8462795511493626E-3</v>
      </c>
      <c r="W10" s="437">
        <f>'BBVA '!E36</f>
        <v>5.8214193990240564E-3</v>
      </c>
      <c r="X10" s="437">
        <f>Nordea!D33</f>
        <v>3.7274430529533574E-2</v>
      </c>
      <c r="Y10" s="259"/>
    </row>
    <row r="11" spans="1:25" s="82" customFormat="1" x14ac:dyDescent="0.25">
      <c r="A11" s="700"/>
      <c r="B11" s="702"/>
      <c r="C11" s="248" t="s">
        <v>444</v>
      </c>
      <c r="D11" s="277">
        <f t="shared" ref="D11:X11" si="2">D9/D7</f>
        <v>0.22837147095344634</v>
      </c>
      <c r="E11" s="277">
        <f t="shared" si="2"/>
        <v>0.42786214300091702</v>
      </c>
      <c r="F11" s="277">
        <f t="shared" si="2"/>
        <v>0.17035398230088494</v>
      </c>
      <c r="G11" s="277">
        <f t="shared" si="2"/>
        <v>0.54947916666666652</v>
      </c>
      <c r="H11" s="277">
        <f t="shared" si="2"/>
        <v>0.48229342327150099</v>
      </c>
      <c r="I11" s="277">
        <f t="shared" si="2"/>
        <v>0.48237310266035577</v>
      </c>
      <c r="J11" s="277">
        <f t="shared" si="2"/>
        <v>0.30353089093004576</v>
      </c>
      <c r="K11" s="277">
        <f t="shared" si="2"/>
        <v>0.23372079900688411</v>
      </c>
      <c r="L11" s="277">
        <f t="shared" si="2"/>
        <v>0.19179093459323784</v>
      </c>
      <c r="M11" s="277">
        <f t="shared" si="2"/>
        <v>0.11651917404129794</v>
      </c>
      <c r="N11" s="277">
        <f t="shared" si="2"/>
        <v>0.34099892202658999</v>
      </c>
      <c r="O11" s="277">
        <f t="shared" si="2"/>
        <v>0.20014896346257294</v>
      </c>
      <c r="P11" s="277">
        <f t="shared" si="2"/>
        <v>0.18683049779458097</v>
      </c>
      <c r="Q11" s="277">
        <f t="shared" si="2"/>
        <v>0</v>
      </c>
      <c r="R11" s="277">
        <f t="shared" si="2"/>
        <v>0.39588336192109774</v>
      </c>
      <c r="S11" s="277">
        <f t="shared" si="2"/>
        <v>0.13305964742815746</v>
      </c>
      <c r="T11" s="277">
        <f t="shared" si="2"/>
        <v>0.26173911754409762</v>
      </c>
      <c r="U11" s="277">
        <f t="shared" si="2"/>
        <v>0.30706916554594194</v>
      </c>
      <c r="V11" s="277">
        <f t="shared" si="2"/>
        <v>1.0063454293079517E-2</v>
      </c>
      <c r="W11" s="277">
        <f t="shared" si="2"/>
        <v>8.2041382638595641E-3</v>
      </c>
      <c r="X11" s="277">
        <f t="shared" si="2"/>
        <v>5.2152317880794705E-2</v>
      </c>
      <c r="Y11" s="259"/>
    </row>
    <row r="12" spans="1:25" s="61" customFormat="1" x14ac:dyDescent="0.25">
      <c r="A12" s="700"/>
      <c r="B12" s="702"/>
      <c r="C12" s="249" t="s">
        <v>133</v>
      </c>
      <c r="D12" s="278">
        <f>SUM(E12:X12)</f>
        <v>429862.32465799997</v>
      </c>
      <c r="E12" s="278">
        <f>HSBC!C74</f>
        <v>36667.170399999995</v>
      </c>
      <c r="F12" s="278">
        <f>Barclays!D54</f>
        <v>37109.055260000001</v>
      </c>
      <c r="G12" s="278">
        <f>RBS!C63</f>
        <v>16353.890375999999</v>
      </c>
      <c r="H12" s="278">
        <f>Lloyds!E21</f>
        <v>19988.079822</v>
      </c>
      <c r="I12" s="278">
        <f>'Standard Chartered'!C79</f>
        <v>8455.2047999999977</v>
      </c>
      <c r="J12" s="287">
        <f>'BNP Paribas'!C78</f>
        <v>34247</v>
      </c>
      <c r="K12" s="287">
        <f>'Crédit Agricole'!C57</f>
        <v>30355</v>
      </c>
      <c r="L12" s="287">
        <f>'Société Générale'!C94</f>
        <v>23045</v>
      </c>
      <c r="M12" s="287">
        <f>'BPCE group'!C75</f>
        <v>23311</v>
      </c>
      <c r="N12" s="287">
        <f>'Crédit Mutuel'!C32</f>
        <v>15369</v>
      </c>
      <c r="O12" s="328">
        <f>'Deutsche Bank'!C74</f>
        <v>29840</v>
      </c>
      <c r="P12" s="278">
        <f>Commerzbank!C28</f>
        <v>10663</v>
      </c>
      <c r="Q12" s="278">
        <f>'KfW IPEX'!E15</f>
        <v>573.25</v>
      </c>
      <c r="R12" s="328">
        <f>ING!E50</f>
        <v>12454</v>
      </c>
      <c r="S12" s="287">
        <f>Rabobank!D53</f>
        <v>12463</v>
      </c>
      <c r="T12" s="287">
        <f>Unicredit!D210</f>
        <v>18166.351999999999</v>
      </c>
      <c r="U12" s="278">
        <f>'Intesa Sao'!D109</f>
        <v>22324.322</v>
      </c>
      <c r="V12" s="287">
        <f>Santander!C50</f>
        <v>45489</v>
      </c>
      <c r="W12" s="287">
        <f>'BBVA '!E37</f>
        <v>23226</v>
      </c>
      <c r="X12" s="287">
        <f>Nordea!D34</f>
        <v>9763</v>
      </c>
      <c r="Y12" s="261"/>
    </row>
    <row r="13" spans="1:25" s="61" customFormat="1" x14ac:dyDescent="0.25">
      <c r="A13" s="700"/>
      <c r="B13" s="702"/>
      <c r="C13" s="249" t="s">
        <v>136</v>
      </c>
      <c r="D13" s="279" t="s">
        <v>88</v>
      </c>
      <c r="E13" s="279">
        <f>HSBC!C75</f>
        <v>0.68008361204013368</v>
      </c>
      <c r="F13" s="279">
        <f>Barclays!D55</f>
        <v>0.91857966367636523</v>
      </c>
      <c r="G13" s="279">
        <f>RBS!C64</f>
        <v>0.9183626093012458</v>
      </c>
      <c r="H13" s="279">
        <f>Lloyds!E22</f>
        <v>0.98255991218976768</v>
      </c>
      <c r="I13" s="279">
        <f>'Standard Chartered'!C80</f>
        <v>0.61338217018771657</v>
      </c>
      <c r="J13" s="279">
        <f>'BNP Paribas'!C79</f>
        <v>0.79759187665936937</v>
      </c>
      <c r="K13" s="279">
        <f>'Crédit Agricole'!C58</f>
        <v>0.93613149941405049</v>
      </c>
      <c r="L13" s="279">
        <f>'Société Générale'!C95</f>
        <v>0.8986858011933081</v>
      </c>
      <c r="M13" s="279">
        <f>'BPCE group'!C76</f>
        <v>0.9768270197787462</v>
      </c>
      <c r="N13" s="279">
        <f>'Crédit Mutuel'!C33</f>
        <v>0.9418433631572497</v>
      </c>
      <c r="O13" s="279">
        <f>'Deutsche Bank'!C75</f>
        <v>0.86051273178187271</v>
      </c>
      <c r="P13" s="279">
        <f>Commerzbank!C29</f>
        <v>0.94731698649609097</v>
      </c>
      <c r="Q13" s="279">
        <f>'KfW IPEX'!E16</f>
        <v>1</v>
      </c>
      <c r="R13" s="279">
        <f>ING!E51</f>
        <v>0.72958406561218514</v>
      </c>
      <c r="S13" s="279">
        <f>Rabobank!D54</f>
        <v>0.95766098048255721</v>
      </c>
      <c r="T13" s="279">
        <f>Unicredit!D211</f>
        <v>0.85180885603340117</v>
      </c>
      <c r="U13" s="279">
        <f>'Intesa Sao'!D110</f>
        <v>0.94377344893785375</v>
      </c>
      <c r="V13" s="279">
        <f>Santander!C51</f>
        <v>0.99115372044885064</v>
      </c>
      <c r="W13" s="279">
        <f>'BBVA '!E38</f>
        <v>0.99417858060097597</v>
      </c>
      <c r="X13" s="279">
        <f>Nordea!D35</f>
        <v>0.96272556947046639</v>
      </c>
      <c r="Y13" s="261"/>
    </row>
    <row r="14" spans="1:25" s="240" customFormat="1" x14ac:dyDescent="0.25">
      <c r="A14" s="700"/>
      <c r="B14" s="702"/>
      <c r="C14" s="250" t="s">
        <v>414</v>
      </c>
      <c r="D14" s="280">
        <f t="shared" ref="D14:X14" si="3">D7-D9</f>
        <v>197813.99783799995</v>
      </c>
      <c r="E14" s="280">
        <f t="shared" si="3"/>
        <v>23064.731199999998</v>
      </c>
      <c r="F14" s="280">
        <f t="shared" si="3"/>
        <v>16019.04075</v>
      </c>
      <c r="G14" s="280">
        <f t="shared" si="3"/>
        <v>1191.9544300000005</v>
      </c>
      <c r="H14" s="280">
        <f t="shared" si="3"/>
        <v>380.83165799999978</v>
      </c>
      <c r="I14" s="280">
        <f t="shared" si="3"/>
        <v>5718.8487999999998</v>
      </c>
      <c r="J14" s="280">
        <f t="shared" si="3"/>
        <v>19942</v>
      </c>
      <c r="K14" s="280">
        <f t="shared" si="3"/>
        <v>6790</v>
      </c>
      <c r="L14" s="280">
        <f t="shared" si="3"/>
        <v>10948</v>
      </c>
      <c r="M14" s="280">
        <f t="shared" si="3"/>
        <v>4193</v>
      </c>
      <c r="N14" s="280">
        <f t="shared" si="3"/>
        <v>1834</v>
      </c>
      <c r="O14" s="280">
        <f t="shared" si="3"/>
        <v>19330</v>
      </c>
      <c r="P14" s="280">
        <f t="shared" si="3"/>
        <v>2581</v>
      </c>
      <c r="Q14" s="280">
        <f t="shared" si="3"/>
        <v>21.980000000000018</v>
      </c>
      <c r="R14" s="280">
        <f t="shared" si="3"/>
        <v>7044</v>
      </c>
      <c r="S14" s="280">
        <f t="shared" si="3"/>
        <v>3590</v>
      </c>
      <c r="T14" s="280">
        <f t="shared" si="3"/>
        <v>8914.3369999999959</v>
      </c>
      <c r="U14" s="280">
        <f t="shared" si="3"/>
        <v>3001.2740000000013</v>
      </c>
      <c r="V14" s="280">
        <f t="shared" si="3"/>
        <v>39938</v>
      </c>
      <c r="W14" s="280">
        <f t="shared" si="3"/>
        <v>16441</v>
      </c>
      <c r="X14" s="280">
        <f t="shared" si="3"/>
        <v>6870</v>
      </c>
      <c r="Y14" s="303"/>
    </row>
    <row r="15" spans="1:25" s="130" customFormat="1" x14ac:dyDescent="0.25">
      <c r="A15" s="700"/>
      <c r="B15" s="707"/>
      <c r="C15" s="251" t="s">
        <v>415</v>
      </c>
      <c r="D15" s="281">
        <f t="shared" ref="D15:X15" si="4">D14/D3</f>
        <v>0.4050184039228612</v>
      </c>
      <c r="E15" s="281">
        <f t="shared" si="4"/>
        <v>0.42779264214046819</v>
      </c>
      <c r="F15" s="281">
        <f t="shared" si="4"/>
        <v>0.39652761196575365</v>
      </c>
      <c r="G15" s="281">
        <f t="shared" si="4"/>
        <v>6.6934922231679975E-2</v>
      </c>
      <c r="H15" s="281">
        <f t="shared" si="4"/>
        <v>1.8720653698396233E-2</v>
      </c>
      <c r="I15" s="281">
        <f t="shared" si="4"/>
        <v>0.41487343841977892</v>
      </c>
      <c r="J15" s="281">
        <f t="shared" si="4"/>
        <v>0.46443709534677907</v>
      </c>
      <c r="K15" s="281">
        <f t="shared" si="4"/>
        <v>0.20939986430642077</v>
      </c>
      <c r="L15" s="281">
        <f t="shared" si="4"/>
        <v>0.42693912568732206</v>
      </c>
      <c r="M15" s="281">
        <f t="shared" si="4"/>
        <v>0.17570398927254441</v>
      </c>
      <c r="N15" s="281">
        <f t="shared" si="4"/>
        <v>0.11239122441475671</v>
      </c>
      <c r="O15" s="281">
        <f t="shared" si="4"/>
        <v>0.55742999682786865</v>
      </c>
      <c r="P15" s="281">
        <f t="shared" si="4"/>
        <v>0.2292999289267946</v>
      </c>
      <c r="Q15" s="281">
        <f t="shared" si="4"/>
        <v>3.8342782381160082E-2</v>
      </c>
      <c r="R15" s="281">
        <f t="shared" si="4"/>
        <v>0.41265377855887519</v>
      </c>
      <c r="S15" s="281">
        <f t="shared" si="4"/>
        <v>0.27585676963270322</v>
      </c>
      <c r="T15" s="281">
        <f t="shared" si="4"/>
        <v>0.41798767315893792</v>
      </c>
      <c r="U15" s="281">
        <f t="shared" si="4"/>
        <v>0.12688057062550473</v>
      </c>
      <c r="V15" s="281">
        <f t="shared" si="4"/>
        <v>0.87020372589606709</v>
      </c>
      <c r="W15" s="281">
        <f t="shared" si="4"/>
        <v>0.70374967896584195</v>
      </c>
      <c r="X15" s="281">
        <f t="shared" si="4"/>
        <v>0.67744798343358648</v>
      </c>
      <c r="Y15" s="304"/>
    </row>
    <row r="16" spans="1:25" s="94" customFormat="1" ht="15" customHeight="1" x14ac:dyDescent="0.25">
      <c r="A16" s="700"/>
      <c r="B16" s="706" t="s">
        <v>3</v>
      </c>
      <c r="C16" s="243" t="s">
        <v>79</v>
      </c>
      <c r="D16" s="270">
        <f>SUM(E16:X16)</f>
        <v>2097614</v>
      </c>
      <c r="E16" s="271">
        <f>HSBC!D68</f>
        <v>258954</v>
      </c>
      <c r="F16" s="271">
        <f>Barclays!E48</f>
        <v>130900</v>
      </c>
      <c r="G16" s="271">
        <f>RBS!D57</f>
        <v>91839</v>
      </c>
      <c r="H16" s="271">
        <f>Lloyds!F15</f>
        <v>89074</v>
      </c>
      <c r="I16" s="271">
        <f>'Standard Chartered'!D73</f>
        <v>87318</v>
      </c>
      <c r="J16" s="271">
        <f>'BNP Paribas'!D72</f>
        <v>181551</v>
      </c>
      <c r="K16" s="271">
        <f>'Crédit Agricole'!D51</f>
        <v>138204</v>
      </c>
      <c r="L16" s="271">
        <f>'Société Générale'!D88</f>
        <v>131716</v>
      </c>
      <c r="M16" s="271">
        <f>'BPCE group'!D69</f>
        <v>102887</v>
      </c>
      <c r="N16" s="271">
        <f>'Crédit Mutuel'!D26</f>
        <v>78800</v>
      </c>
      <c r="O16" s="325">
        <f>'Deutsche Bank'!D68</f>
        <v>101105</v>
      </c>
      <c r="P16" s="270">
        <f>Commerzbank!D22</f>
        <v>44060</v>
      </c>
      <c r="Q16" s="270">
        <f>'KfW IPEX'!F9</f>
        <v>578</v>
      </c>
      <c r="R16" s="325">
        <f>ING!F44</f>
        <v>52720</v>
      </c>
      <c r="S16" s="271">
        <f>Rabobank!E47</f>
        <v>46956</v>
      </c>
      <c r="T16" s="271">
        <f>Unicredit!E204</f>
        <v>120735</v>
      </c>
      <c r="U16" s="270">
        <f>'Intesa Sao'!E103</f>
        <v>88401</v>
      </c>
      <c r="V16" s="271">
        <f>Santander!D44</f>
        <v>184167</v>
      </c>
      <c r="W16" s="271">
        <f>'BBVA '!F31</f>
        <v>137968</v>
      </c>
      <c r="X16" s="271">
        <f>Nordea!E28</f>
        <v>29681</v>
      </c>
      <c r="Y16" s="122"/>
    </row>
    <row r="17" spans="1:25" s="94" customFormat="1" ht="15" customHeight="1" x14ac:dyDescent="0.25">
      <c r="A17" s="700"/>
      <c r="B17" s="702"/>
      <c r="C17" s="243" t="s">
        <v>78</v>
      </c>
      <c r="D17" s="271"/>
      <c r="E17" s="271">
        <f>HSBC!D69</f>
        <v>258954</v>
      </c>
      <c r="F17" s="271">
        <f>Barclays!E49</f>
        <v>130900</v>
      </c>
      <c r="G17" s="271">
        <f>RBS!D58</f>
        <v>91839</v>
      </c>
      <c r="H17" s="271">
        <f>Lloyds!F16</f>
        <v>89074</v>
      </c>
      <c r="I17" s="271">
        <f>'Standard Chartered'!D74</f>
        <v>87318</v>
      </c>
      <c r="J17" s="271">
        <f>'BNP Paribas'!D73</f>
        <v>181551</v>
      </c>
      <c r="K17" s="271">
        <f>'Crédit Agricole'!D52</f>
        <v>138204</v>
      </c>
      <c r="L17" s="271">
        <f>'Société Générale'!D89</f>
        <v>131715</v>
      </c>
      <c r="M17" s="271">
        <f>'BPCE group'!D70</f>
        <v>102886</v>
      </c>
      <c r="N17" s="271">
        <f>'Crédit Mutuel'!D27</f>
        <v>78800</v>
      </c>
      <c r="O17" s="325"/>
      <c r="P17" s="270"/>
      <c r="Q17" s="270" t="str">
        <f>'KfW IPEX'!F10</f>
        <v>-</v>
      </c>
      <c r="R17" s="325">
        <f>ING!F45</f>
        <v>52720</v>
      </c>
      <c r="S17" s="271">
        <f>Rabobank!E48</f>
        <v>46956</v>
      </c>
      <c r="T17" s="271">
        <f>Unicredit!E205</f>
        <v>120735</v>
      </c>
      <c r="U17" s="270">
        <f>'Intesa Sao'!E104</f>
        <v>88398</v>
      </c>
      <c r="V17" s="271">
        <f>Santander!D45</f>
        <v>184167</v>
      </c>
      <c r="W17" s="271">
        <f>'BBVA '!F32</f>
        <v>137968</v>
      </c>
      <c r="X17" s="271">
        <f>Nordea!E29</f>
        <v>29681</v>
      </c>
      <c r="Y17" s="122"/>
    </row>
    <row r="18" spans="1:25" s="74" customFormat="1" ht="15" customHeight="1" x14ac:dyDescent="0.25">
      <c r="A18" s="700"/>
      <c r="B18" s="702"/>
      <c r="C18" s="244" t="s">
        <v>332</v>
      </c>
      <c r="D18" s="282">
        <f>SUM(E18:X18)</f>
        <v>925365</v>
      </c>
      <c r="E18" s="282">
        <f>HSBC!D70</f>
        <v>44559</v>
      </c>
      <c r="F18" s="282">
        <f>Barclays!E50</f>
        <v>48622</v>
      </c>
      <c r="G18" s="282">
        <f>RBS!D59</f>
        <v>64567</v>
      </c>
      <c r="H18" s="282">
        <f>Lloyds!F17</f>
        <v>87652</v>
      </c>
      <c r="I18" s="282">
        <f>'Standard Chartered'!D75</f>
        <v>1853</v>
      </c>
      <c r="J18" s="282">
        <f>'BNP Paribas'!D74</f>
        <v>56981</v>
      </c>
      <c r="K18" s="282">
        <f>'Crédit Agricole'!D53</f>
        <v>103788</v>
      </c>
      <c r="L18" s="282">
        <f>'Société Générale'!D90</f>
        <v>51612</v>
      </c>
      <c r="M18" s="282">
        <f>'BPCE group'!D71</f>
        <v>91232</v>
      </c>
      <c r="N18" s="282">
        <f>'Crédit Mutuel'!D28</f>
        <v>65828</v>
      </c>
      <c r="O18" s="326">
        <f>'Deutsche Bank'!D70</f>
        <v>45757</v>
      </c>
      <c r="P18" s="272">
        <f>Commerzbank!D24</f>
        <v>33925</v>
      </c>
      <c r="Q18" s="272">
        <f>'KfW IPEX'!F11</f>
        <v>556</v>
      </c>
      <c r="R18" s="326">
        <f>ING!F46</f>
        <v>14586</v>
      </c>
      <c r="S18" s="282">
        <f>Rabobank!E49</f>
        <v>35041</v>
      </c>
      <c r="T18" s="282">
        <f>Unicredit!E206</f>
        <v>47865</v>
      </c>
      <c r="U18" s="272">
        <f>'Intesa Sao'!E105</f>
        <v>61243</v>
      </c>
      <c r="V18" s="282">
        <f>Santander!D46</f>
        <v>29838</v>
      </c>
      <c r="W18" s="282">
        <f>'BBVA '!F33</f>
        <v>32903</v>
      </c>
      <c r="X18" s="282">
        <f>Nordea!E30</f>
        <v>6957</v>
      </c>
      <c r="Y18" s="255"/>
    </row>
    <row r="19" spans="1:25" s="74" customFormat="1" ht="15" customHeight="1" x14ac:dyDescent="0.25">
      <c r="A19" s="700"/>
      <c r="B19" s="702"/>
      <c r="C19" s="245" t="s">
        <v>141</v>
      </c>
      <c r="D19" s="273">
        <f>D18/D16</f>
        <v>0.44115123182816285</v>
      </c>
      <c r="E19" s="273">
        <f>HSBC!D71</f>
        <v>0.17207303227600268</v>
      </c>
      <c r="F19" s="273">
        <f>Barclays!E51</f>
        <v>0.37144385026737969</v>
      </c>
      <c r="G19" s="273">
        <f>RBS!D60</f>
        <v>0.70304554709872713</v>
      </c>
      <c r="H19" s="273">
        <f>Lloyds!F18</f>
        <v>0.98403574555987161</v>
      </c>
      <c r="I19" s="273">
        <f>'Standard Chartered'!D76</f>
        <v>2.1221283126045029E-2</v>
      </c>
      <c r="J19" s="273">
        <f>'BNP Paribas'!D75</f>
        <v>0.31385671243892899</v>
      </c>
      <c r="K19" s="273">
        <f>'Crédit Agricole'!D54</f>
        <v>0.75097681687939566</v>
      </c>
      <c r="L19" s="273">
        <f>'Société Générale'!D91</f>
        <v>0.39184305627258648</v>
      </c>
      <c r="M19" s="273">
        <f>'BPCE group'!D72</f>
        <v>0.88672038255561925</v>
      </c>
      <c r="N19" s="273">
        <f>'Crédit Mutuel'!D29</f>
        <v>0.8353807106598985</v>
      </c>
      <c r="O19" s="273">
        <f>'Deutsche Bank'!D71</f>
        <v>0.45256911131991495</v>
      </c>
      <c r="P19" s="273">
        <f>Commerzbank!D25</f>
        <v>0.76997276441216522</v>
      </c>
      <c r="Q19" s="273">
        <f>'KfW IPEX'!F12</f>
        <v>0.96193771626297575</v>
      </c>
      <c r="R19" s="273">
        <f>ING!F47</f>
        <v>0.27666919575113808</v>
      </c>
      <c r="S19" s="273">
        <f>Rabobank!E50</f>
        <v>0.74625181020529863</v>
      </c>
      <c r="T19" s="273">
        <f>Unicredit!E207</f>
        <v>0.39644676357311465</v>
      </c>
      <c r="U19" s="273">
        <f>'Intesa Sao'!E106</f>
        <v>0.69278628069818216</v>
      </c>
      <c r="V19" s="273">
        <f>Santander!D47</f>
        <v>0.16201599635113784</v>
      </c>
      <c r="W19" s="273">
        <f>'BBVA '!F34</f>
        <v>0.23848283659979125</v>
      </c>
      <c r="X19" s="273">
        <f>Nordea!E31</f>
        <v>0.2343923722246555</v>
      </c>
      <c r="Y19" s="255"/>
    </row>
    <row r="20" spans="1:25" s="242" customFormat="1" x14ac:dyDescent="0.25">
      <c r="A20" s="700"/>
      <c r="B20" s="702"/>
      <c r="C20" s="246" t="s">
        <v>412</v>
      </c>
      <c r="D20" s="274">
        <f>D16-D18</f>
        <v>1172249</v>
      </c>
      <c r="E20" s="274">
        <f t="shared" ref="E20:X20" si="5">E16-E18</f>
        <v>214395</v>
      </c>
      <c r="F20" s="274">
        <f t="shared" si="5"/>
        <v>82278</v>
      </c>
      <c r="G20" s="274">
        <f t="shared" si="5"/>
        <v>27272</v>
      </c>
      <c r="H20" s="274">
        <f>H16-H18</f>
        <v>1422</v>
      </c>
      <c r="I20" s="274">
        <f t="shared" si="5"/>
        <v>85465</v>
      </c>
      <c r="J20" s="274">
        <f t="shared" si="5"/>
        <v>124570</v>
      </c>
      <c r="K20" s="274">
        <f t="shared" si="5"/>
        <v>34416</v>
      </c>
      <c r="L20" s="274">
        <f t="shared" si="5"/>
        <v>80104</v>
      </c>
      <c r="M20" s="274">
        <f t="shared" si="5"/>
        <v>11655</v>
      </c>
      <c r="N20" s="274">
        <f t="shared" si="5"/>
        <v>12972</v>
      </c>
      <c r="O20" s="274">
        <f t="shared" si="5"/>
        <v>55348</v>
      </c>
      <c r="P20" s="274">
        <f t="shared" si="5"/>
        <v>10135</v>
      </c>
      <c r="Q20" s="274">
        <f t="shared" si="5"/>
        <v>22</v>
      </c>
      <c r="R20" s="274">
        <f t="shared" si="5"/>
        <v>38134</v>
      </c>
      <c r="S20" s="274">
        <f t="shared" si="5"/>
        <v>11915</v>
      </c>
      <c r="T20" s="274">
        <f t="shared" si="5"/>
        <v>72870</v>
      </c>
      <c r="U20" s="274">
        <f t="shared" si="5"/>
        <v>27158</v>
      </c>
      <c r="V20" s="274">
        <f t="shared" si="5"/>
        <v>154329</v>
      </c>
      <c r="W20" s="274">
        <f t="shared" si="5"/>
        <v>105065</v>
      </c>
      <c r="X20" s="274">
        <f t="shared" si="5"/>
        <v>22724</v>
      </c>
      <c r="Y20" s="305"/>
    </row>
    <row r="21" spans="1:25" s="241" customFormat="1" x14ac:dyDescent="0.25">
      <c r="A21" s="700"/>
      <c r="B21" s="702"/>
      <c r="C21" s="247" t="s">
        <v>413</v>
      </c>
      <c r="D21" s="283">
        <f>D20/D16</f>
        <v>0.55884876817183715</v>
      </c>
      <c r="E21" s="283">
        <f t="shared" ref="E21:X21" si="6">E20/E16</f>
        <v>0.82792696772399732</v>
      </c>
      <c r="F21" s="283">
        <f t="shared" si="6"/>
        <v>0.62855614973262031</v>
      </c>
      <c r="G21" s="283">
        <f t="shared" si="6"/>
        <v>0.29695445290127287</v>
      </c>
      <c r="H21" s="283">
        <f>H20/H16</f>
        <v>1.5964254440128431E-2</v>
      </c>
      <c r="I21" s="283">
        <f t="shared" si="6"/>
        <v>0.97877871687395501</v>
      </c>
      <c r="J21" s="283">
        <f t="shared" si="6"/>
        <v>0.68614328756107101</v>
      </c>
      <c r="K21" s="283">
        <f t="shared" si="6"/>
        <v>0.24902318312060431</v>
      </c>
      <c r="L21" s="283">
        <f t="shared" si="6"/>
        <v>0.60815694372741358</v>
      </c>
      <c r="M21" s="283">
        <f t="shared" si="6"/>
        <v>0.11327961744438073</v>
      </c>
      <c r="N21" s="283">
        <f t="shared" si="6"/>
        <v>0.16461928934010153</v>
      </c>
      <c r="O21" s="283">
        <f t="shared" si="6"/>
        <v>0.54743088868008505</v>
      </c>
      <c r="P21" s="283">
        <f t="shared" si="6"/>
        <v>0.23002723558783478</v>
      </c>
      <c r="Q21" s="283">
        <f t="shared" si="6"/>
        <v>3.8062283737024222E-2</v>
      </c>
      <c r="R21" s="283">
        <f t="shared" si="6"/>
        <v>0.72333080424886187</v>
      </c>
      <c r="S21" s="283">
        <f t="shared" si="6"/>
        <v>0.25374818979470143</v>
      </c>
      <c r="T21" s="283">
        <f t="shared" si="6"/>
        <v>0.6035532364268853</v>
      </c>
      <c r="U21" s="283">
        <f t="shared" si="6"/>
        <v>0.30721371930181784</v>
      </c>
      <c r="V21" s="283">
        <f t="shared" si="6"/>
        <v>0.83798400364886216</v>
      </c>
      <c r="W21" s="283">
        <f t="shared" si="6"/>
        <v>0.7615171634002087</v>
      </c>
      <c r="X21" s="283">
        <f t="shared" si="6"/>
        <v>0.76560762777534452</v>
      </c>
      <c r="Y21" s="306"/>
    </row>
    <row r="22" spans="1:25" s="82" customFormat="1" x14ac:dyDescent="0.25">
      <c r="A22" s="700"/>
      <c r="B22" s="702"/>
      <c r="C22" s="248" t="s">
        <v>86</v>
      </c>
      <c r="D22" s="284">
        <f>SUM(E22:X22)</f>
        <v>144748</v>
      </c>
      <c r="E22" s="284">
        <f>HSBC!D72</f>
        <v>39449</v>
      </c>
      <c r="F22" s="284">
        <f>Barclays!E52</f>
        <v>6173</v>
      </c>
      <c r="G22" s="284">
        <f>RBS!D61</f>
        <v>7612</v>
      </c>
      <c r="H22" s="284">
        <f>Lloyds!F19</f>
        <v>541</v>
      </c>
      <c r="I22" s="284">
        <f>'Standard Chartered'!D77</f>
        <v>15273</v>
      </c>
      <c r="J22" s="284">
        <f>'BNP Paribas'!D76</f>
        <v>28088</v>
      </c>
      <c r="K22" s="284">
        <f>'Crédit Agricole'!D55</f>
        <v>4896</v>
      </c>
      <c r="L22" s="284">
        <f>'Société Générale'!D92</f>
        <v>5147</v>
      </c>
      <c r="M22" s="284">
        <f>'BPCE group'!D73</f>
        <v>1618</v>
      </c>
      <c r="N22" s="284">
        <f>'Crédit Mutuel'!D30</f>
        <v>3134</v>
      </c>
      <c r="O22" s="327">
        <f>'Deutsche Bank'!D72</f>
        <v>7133</v>
      </c>
      <c r="P22" s="276">
        <f>Commerzbank!D26</f>
        <v>1158</v>
      </c>
      <c r="Q22" s="276">
        <f>'KfW IPEX'!F13</f>
        <v>0</v>
      </c>
      <c r="R22" s="327">
        <f>ING!F48</f>
        <v>11379</v>
      </c>
      <c r="S22" s="284">
        <f>Rabobank!E51</f>
        <v>963</v>
      </c>
      <c r="T22" s="284">
        <f>Unicredit!E208</f>
        <v>8222</v>
      </c>
      <c r="U22" s="276">
        <f>'Intesa Sao'!E107</f>
        <v>519</v>
      </c>
      <c r="V22" s="284">
        <f>Santander!D48</f>
        <v>1034</v>
      </c>
      <c r="W22" s="284">
        <f>'BBVA '!F35</f>
        <v>1898</v>
      </c>
      <c r="X22" s="284">
        <f>Nordea!E32</f>
        <v>511</v>
      </c>
      <c r="Y22" s="259"/>
    </row>
    <row r="23" spans="1:25" s="82" customFormat="1" x14ac:dyDescent="0.25">
      <c r="A23" s="700"/>
      <c r="B23" s="702"/>
      <c r="C23" s="248" t="s">
        <v>87</v>
      </c>
      <c r="D23" s="436">
        <f>D22/D16</f>
        <v>6.9006023033789818E-2</v>
      </c>
      <c r="E23" s="437">
        <f>HSBC!D73</f>
        <v>0.15233979780192622</v>
      </c>
      <c r="F23" s="437">
        <f>Barclays!E53</f>
        <v>4.7158135981665392E-2</v>
      </c>
      <c r="G23" s="437">
        <f>RBS!D62</f>
        <v>8.2884177745837825E-2</v>
      </c>
      <c r="H23" s="437">
        <f>Lloyds!F20</f>
        <v>6.0736017244089188E-3</v>
      </c>
      <c r="I23" s="437">
        <f>'Standard Chartered'!D78</f>
        <v>0.17491238919810348</v>
      </c>
      <c r="J23" s="437">
        <f>'BNP Paribas'!D77</f>
        <v>0.1547113483263656</v>
      </c>
      <c r="K23" s="437">
        <f>'Crédit Agricole'!D56</f>
        <v>3.5425892159416515E-2</v>
      </c>
      <c r="L23" s="437">
        <f>'Société Générale'!D93</f>
        <v>3.9076497919766771E-2</v>
      </c>
      <c r="M23" s="437">
        <f>'BPCE group'!D74</f>
        <v>1.572599064993634E-2</v>
      </c>
      <c r="N23" s="437">
        <f>'Crédit Mutuel'!D31</f>
        <v>3.9771573604060917E-2</v>
      </c>
      <c r="O23" s="437">
        <f>'Deutsche Bank'!D73</f>
        <v>7.0550417882399491E-2</v>
      </c>
      <c r="P23" s="437">
        <f>Commerzbank!D27</f>
        <v>2.6282342260553791E-2</v>
      </c>
      <c r="Q23" s="437">
        <f>'KfW IPEX'!F14</f>
        <v>0</v>
      </c>
      <c r="R23" s="437">
        <f>ING!F49</f>
        <v>0.21583839150227618</v>
      </c>
      <c r="S23" s="437">
        <f>Rabobank!E52</f>
        <v>2.0508561206235624E-2</v>
      </c>
      <c r="T23" s="437">
        <f>Unicredit!E209</f>
        <v>6.8099556880771933E-2</v>
      </c>
      <c r="U23" s="437">
        <f>'Intesa Sao'!E108</f>
        <v>5.8709743102453591E-3</v>
      </c>
      <c r="V23" s="437">
        <f>Santander!D49</f>
        <v>5.6144694760733461E-3</v>
      </c>
      <c r="W23" s="437">
        <f>'BBVA '!F36</f>
        <v>1.3756813174069349E-2</v>
      </c>
      <c r="X23" s="437">
        <f>Nordea!E33</f>
        <v>1.7216401064654156E-2</v>
      </c>
      <c r="Y23" s="259"/>
    </row>
    <row r="24" spans="1:25" s="82" customFormat="1" x14ac:dyDescent="0.25">
      <c r="A24" s="700"/>
      <c r="B24" s="702"/>
      <c r="C24" s="248" t="s">
        <v>444</v>
      </c>
      <c r="D24" s="277">
        <f>D22/D20</f>
        <v>0.1234788854586355</v>
      </c>
      <c r="E24" s="277">
        <f t="shared" ref="E24:X24" si="7">E22/E20</f>
        <v>0.18400149257212156</v>
      </c>
      <c r="F24" s="277">
        <f t="shared" si="7"/>
        <v>7.5026130921996156E-2</v>
      </c>
      <c r="G24" s="277">
        <f t="shared" si="7"/>
        <v>0.27911410970959227</v>
      </c>
      <c r="H24" s="277">
        <f t="shared" si="7"/>
        <v>0.38045007032348804</v>
      </c>
      <c r="I24" s="277">
        <f t="shared" si="7"/>
        <v>0.17870473293160943</v>
      </c>
      <c r="J24" s="277">
        <f t="shared" si="7"/>
        <v>0.22547964999598619</v>
      </c>
      <c r="K24" s="277">
        <f t="shared" si="7"/>
        <v>0.14225941422594143</v>
      </c>
      <c r="L24" s="277">
        <f t="shared" si="7"/>
        <v>6.425396983920903E-2</v>
      </c>
      <c r="M24" s="277">
        <f t="shared" si="7"/>
        <v>0.13882453882453882</v>
      </c>
      <c r="N24" s="277">
        <f t="shared" si="7"/>
        <v>0.2415972864631514</v>
      </c>
      <c r="O24" s="277">
        <f t="shared" si="7"/>
        <v>0.1288754787887548</v>
      </c>
      <c r="P24" s="277">
        <f t="shared" si="7"/>
        <v>0.11425752343364579</v>
      </c>
      <c r="Q24" s="277">
        <f t="shared" si="7"/>
        <v>0</v>
      </c>
      <c r="R24" s="277">
        <f t="shared" si="7"/>
        <v>0.29839513295222114</v>
      </c>
      <c r="S24" s="277">
        <f t="shared" si="7"/>
        <v>8.0822492656315567E-2</v>
      </c>
      <c r="T24" s="277">
        <f t="shared" si="7"/>
        <v>0.11283106902703445</v>
      </c>
      <c r="U24" s="277">
        <f t="shared" si="7"/>
        <v>1.9110391044995949E-2</v>
      </c>
      <c r="V24" s="277">
        <f t="shared" si="7"/>
        <v>6.6999721374466237E-3</v>
      </c>
      <c r="W24" s="277">
        <f t="shared" si="7"/>
        <v>1.8065007376386048E-2</v>
      </c>
      <c r="X24" s="277">
        <f t="shared" si="7"/>
        <v>2.2487238162295371E-2</v>
      </c>
      <c r="Y24" s="259"/>
    </row>
    <row r="25" spans="1:25" s="61" customFormat="1" x14ac:dyDescent="0.25">
      <c r="A25" s="700"/>
      <c r="B25" s="702"/>
      <c r="C25" s="249" t="s">
        <v>133</v>
      </c>
      <c r="D25" s="278">
        <f>SUM(E25:X25)</f>
        <v>1952866</v>
      </c>
      <c r="E25" s="287">
        <f>HSBC!D74</f>
        <v>219505</v>
      </c>
      <c r="F25" s="287">
        <f>Barclays!E54</f>
        <v>124727</v>
      </c>
      <c r="G25" s="287">
        <f>RBS!D63</f>
        <v>84227</v>
      </c>
      <c r="H25" s="287">
        <f>Lloyds!F21</f>
        <v>88533</v>
      </c>
      <c r="I25" s="287">
        <f>'Standard Chartered'!D79</f>
        <v>72045</v>
      </c>
      <c r="J25" s="287">
        <f>'BNP Paribas'!D78</f>
        <v>153463</v>
      </c>
      <c r="K25" s="287">
        <f>'Crédit Agricole'!D57</f>
        <v>133308</v>
      </c>
      <c r="L25" s="287">
        <f>'Société Générale'!D94</f>
        <v>126569</v>
      </c>
      <c r="M25" s="287">
        <f>'BPCE group'!D75</f>
        <v>101269</v>
      </c>
      <c r="N25" s="287">
        <f>'Crédit Mutuel'!D32</f>
        <v>75666</v>
      </c>
      <c r="O25" s="328">
        <f>'Deutsche Bank'!D74</f>
        <v>93972</v>
      </c>
      <c r="P25" s="278">
        <f>Commerzbank!D28</f>
        <v>42902</v>
      </c>
      <c r="Q25" s="278">
        <f>'KfW IPEX'!F15</f>
        <v>578</v>
      </c>
      <c r="R25" s="328">
        <f>ING!F50</f>
        <v>41341</v>
      </c>
      <c r="S25" s="287">
        <f>Rabobank!E53</f>
        <v>45993</v>
      </c>
      <c r="T25" s="287">
        <f>Unicredit!E210</f>
        <v>112513</v>
      </c>
      <c r="U25" s="278">
        <f>'Intesa Sao'!E109</f>
        <v>87882</v>
      </c>
      <c r="V25" s="287">
        <f>Santander!D50</f>
        <v>183133</v>
      </c>
      <c r="W25" s="287">
        <f>'BBVA '!F37</f>
        <v>136070</v>
      </c>
      <c r="X25" s="287">
        <f>Nordea!E34</f>
        <v>29170</v>
      </c>
      <c r="Y25" s="261"/>
    </row>
    <row r="26" spans="1:25" s="61" customFormat="1" x14ac:dyDescent="0.25">
      <c r="A26" s="700"/>
      <c r="B26" s="702"/>
      <c r="C26" s="249" t="s">
        <v>136</v>
      </c>
      <c r="D26" s="279">
        <f>D25/D16</f>
        <v>0.93099397696621022</v>
      </c>
      <c r="E26" s="279">
        <f>HSBC!D75</f>
        <v>0.84766020219807381</v>
      </c>
      <c r="F26" s="279">
        <f>Barclays!E55</f>
        <v>0.95284186401833459</v>
      </c>
      <c r="G26" s="279">
        <f>RBS!D64</f>
        <v>0.91711582225416222</v>
      </c>
      <c r="H26" s="279">
        <f>Lloyds!F22</f>
        <v>0.99392639827559104</v>
      </c>
      <c r="I26" s="279">
        <f>'Standard Chartered'!D80</f>
        <v>0.82508761080189652</v>
      </c>
      <c r="J26" s="279">
        <f>'BNP Paribas'!D79</f>
        <v>0.84528865167363443</v>
      </c>
      <c r="K26" s="279">
        <f>'Crédit Agricole'!D58</f>
        <v>0.96457410784058351</v>
      </c>
      <c r="L26" s="279">
        <f>'Société Générale'!D95</f>
        <v>0.96092350208023325</v>
      </c>
      <c r="M26" s="279">
        <f>'BPCE group'!D76</f>
        <v>0.98427400935006371</v>
      </c>
      <c r="N26" s="279">
        <f>'Crédit Mutuel'!D33</f>
        <v>0.96022842639593908</v>
      </c>
      <c r="O26" s="279">
        <f>'Deutsche Bank'!D75</f>
        <v>0.92944958211760054</v>
      </c>
      <c r="P26" s="279">
        <f>Commerzbank!D29</f>
        <v>0.97371765773944619</v>
      </c>
      <c r="Q26" s="279">
        <f>'KfW IPEX'!F16</f>
        <v>1</v>
      </c>
      <c r="R26" s="279">
        <f>ING!F51</f>
        <v>0.78416160849772387</v>
      </c>
      <c r="S26" s="279">
        <f>Rabobank!E54</f>
        <v>0.97949143879376432</v>
      </c>
      <c r="T26" s="279">
        <f>Unicredit!E211</f>
        <v>0.93190044311922804</v>
      </c>
      <c r="U26" s="279">
        <f>'Intesa Sao'!E110</f>
        <v>0.99412902568975459</v>
      </c>
      <c r="V26" s="279">
        <f>Santander!D51</f>
        <v>0.99438553052392664</v>
      </c>
      <c r="W26" s="279">
        <f>'BBVA '!F38</f>
        <v>0.9862431868259306</v>
      </c>
      <c r="X26" s="279">
        <f>Nordea!E35</f>
        <v>0.98278359893534584</v>
      </c>
      <c r="Y26" s="261"/>
    </row>
    <row r="27" spans="1:25" s="240" customFormat="1" ht="15" customHeight="1" x14ac:dyDescent="0.25">
      <c r="A27" s="700"/>
      <c r="B27" s="702"/>
      <c r="C27" s="250" t="s">
        <v>414</v>
      </c>
      <c r="D27" s="280">
        <f t="shared" ref="D27:X27" si="8">D20-D22</f>
        <v>1027501</v>
      </c>
      <c r="E27" s="280">
        <f t="shared" si="8"/>
        <v>174946</v>
      </c>
      <c r="F27" s="280">
        <f t="shared" si="8"/>
        <v>76105</v>
      </c>
      <c r="G27" s="280">
        <f t="shared" si="8"/>
        <v>19660</v>
      </c>
      <c r="H27" s="280">
        <f t="shared" si="8"/>
        <v>881</v>
      </c>
      <c r="I27" s="280">
        <f t="shared" si="8"/>
        <v>70192</v>
      </c>
      <c r="J27" s="280">
        <f t="shared" si="8"/>
        <v>96482</v>
      </c>
      <c r="K27" s="280">
        <f t="shared" si="8"/>
        <v>29520</v>
      </c>
      <c r="L27" s="280">
        <f t="shared" si="8"/>
        <v>74957</v>
      </c>
      <c r="M27" s="280">
        <f t="shared" si="8"/>
        <v>10037</v>
      </c>
      <c r="N27" s="280">
        <f t="shared" si="8"/>
        <v>9838</v>
      </c>
      <c r="O27" s="280">
        <f t="shared" si="8"/>
        <v>48215</v>
      </c>
      <c r="P27" s="280">
        <f t="shared" si="8"/>
        <v>8977</v>
      </c>
      <c r="Q27" s="280">
        <f t="shared" si="8"/>
        <v>22</v>
      </c>
      <c r="R27" s="280">
        <f t="shared" si="8"/>
        <v>26755</v>
      </c>
      <c r="S27" s="280">
        <f t="shared" si="8"/>
        <v>10952</v>
      </c>
      <c r="T27" s="280">
        <f t="shared" si="8"/>
        <v>64648</v>
      </c>
      <c r="U27" s="280">
        <f t="shared" si="8"/>
        <v>26639</v>
      </c>
      <c r="V27" s="280">
        <f t="shared" si="8"/>
        <v>153295</v>
      </c>
      <c r="W27" s="280">
        <f t="shared" si="8"/>
        <v>103167</v>
      </c>
      <c r="X27" s="280">
        <f t="shared" si="8"/>
        <v>22213</v>
      </c>
      <c r="Y27" s="303"/>
    </row>
    <row r="28" spans="1:25" s="130" customFormat="1" x14ac:dyDescent="0.25">
      <c r="A28" s="700"/>
      <c r="B28" s="702"/>
      <c r="C28" s="251" t="s">
        <v>415</v>
      </c>
      <c r="D28" s="281">
        <f t="shared" ref="D28:X28" si="9">D27/D16</f>
        <v>0.48984274513804732</v>
      </c>
      <c r="E28" s="281">
        <f t="shared" si="9"/>
        <v>0.67558716992207113</v>
      </c>
      <c r="F28" s="281">
        <f t="shared" si="9"/>
        <v>0.5813980137509549</v>
      </c>
      <c r="G28" s="281">
        <f t="shared" si="9"/>
        <v>0.21407027515543506</v>
      </c>
      <c r="H28" s="281">
        <f t="shared" si="9"/>
        <v>9.8906527157195147E-3</v>
      </c>
      <c r="I28" s="281">
        <f t="shared" si="9"/>
        <v>0.80386632767585153</v>
      </c>
      <c r="J28" s="281">
        <f t="shared" si="9"/>
        <v>0.53143193923470544</v>
      </c>
      <c r="K28" s="281">
        <f t="shared" si="9"/>
        <v>0.21359729096118782</v>
      </c>
      <c r="L28" s="281">
        <f t="shared" si="9"/>
        <v>0.56908044580764672</v>
      </c>
      <c r="M28" s="281">
        <f t="shared" si="9"/>
        <v>9.755362679444439E-2</v>
      </c>
      <c r="N28" s="281">
        <f t="shared" si="9"/>
        <v>0.12484771573604062</v>
      </c>
      <c r="O28" s="281">
        <f t="shared" si="9"/>
        <v>0.47688047079768559</v>
      </c>
      <c r="P28" s="281">
        <f t="shared" si="9"/>
        <v>0.20374489332728099</v>
      </c>
      <c r="Q28" s="281">
        <f t="shared" si="9"/>
        <v>3.8062283737024222E-2</v>
      </c>
      <c r="R28" s="281">
        <f t="shared" si="9"/>
        <v>0.50749241274658574</v>
      </c>
      <c r="S28" s="281">
        <f t="shared" si="9"/>
        <v>0.23323962858846581</v>
      </c>
      <c r="T28" s="281">
        <f t="shared" si="9"/>
        <v>0.53545367954611334</v>
      </c>
      <c r="U28" s="281">
        <f t="shared" si="9"/>
        <v>0.30134274499157249</v>
      </c>
      <c r="V28" s="281">
        <f t="shared" si="9"/>
        <v>0.83236953417278881</v>
      </c>
      <c r="W28" s="281">
        <f t="shared" si="9"/>
        <v>0.7477603502261394</v>
      </c>
      <c r="X28" s="281">
        <f t="shared" si="9"/>
        <v>0.74839122671069036</v>
      </c>
      <c r="Y28" s="304"/>
    </row>
    <row r="29" spans="1:25" s="94" customFormat="1" x14ac:dyDescent="0.25">
      <c r="A29" s="700"/>
      <c r="B29" s="702" t="s">
        <v>503</v>
      </c>
      <c r="C29" s="243" t="s">
        <v>79</v>
      </c>
      <c r="D29" s="270">
        <f>SUM(E29:X29)</f>
        <v>94318.784321999992</v>
      </c>
      <c r="E29" s="270">
        <f>HSBC!E68</f>
        <v>17010.4872</v>
      </c>
      <c r="F29" s="270">
        <f>Barclays!F48</f>
        <v>4988.2948400000014</v>
      </c>
      <c r="G29" s="270">
        <f>RBS!E57</f>
        <v>-3724.6853460000002</v>
      </c>
      <c r="H29" s="270">
        <f>Lloyds!G15</f>
        <v>2185.7504280000003</v>
      </c>
      <c r="I29" s="325">
        <f>'Standard Chartered'!E73</f>
        <v>-1373.1368000000004</v>
      </c>
      <c r="J29" s="271">
        <f>'BNP Paribas'!E72</f>
        <v>9790</v>
      </c>
      <c r="K29" s="271">
        <f>'Crédit Agricole'!E51</f>
        <v>8842</v>
      </c>
      <c r="L29" s="271">
        <f>'Société Générale'!E88</f>
        <v>6111</v>
      </c>
      <c r="M29" s="271">
        <f>'BPCE group'!E69</f>
        <v>6604</v>
      </c>
      <c r="N29" s="271">
        <f>'Crédit Mutuel'!E26</f>
        <v>7367</v>
      </c>
      <c r="O29" s="325">
        <f>'Deutsche Bank'!E68</f>
        <v>-4998</v>
      </c>
      <c r="P29" s="270">
        <f>Commerzbank!E22</f>
        <v>3138</v>
      </c>
      <c r="Q29" s="270">
        <f>'KfW IPEX'!G9</f>
        <v>236.73999999999998</v>
      </c>
      <c r="R29" s="325">
        <f>ING!G44</f>
        <v>6414</v>
      </c>
      <c r="S29" s="271">
        <f>Rabobank!F47</f>
        <v>2869</v>
      </c>
      <c r="T29" s="270">
        <f>Unicredit!F204</f>
        <v>2129.5919999999992</v>
      </c>
      <c r="U29" s="270">
        <f>'Intesa Sao'!F103</f>
        <v>7874.7420000000002</v>
      </c>
      <c r="V29" s="271">
        <f>Santander!E44</f>
        <v>9547</v>
      </c>
      <c r="W29" s="271">
        <f>'BBVA '!G31</f>
        <v>4603</v>
      </c>
      <c r="X29" s="271">
        <f>Nordea!F28</f>
        <v>4704</v>
      </c>
      <c r="Y29" s="122"/>
    </row>
    <row r="30" spans="1:25" s="94" customFormat="1" x14ac:dyDescent="0.25">
      <c r="A30" s="700"/>
      <c r="B30" s="702"/>
      <c r="C30" s="243" t="s">
        <v>78</v>
      </c>
      <c r="D30" s="271"/>
      <c r="E30" s="271">
        <f>HSBC!E69</f>
        <v>17010</v>
      </c>
      <c r="F30" s="271">
        <f>Barclays!F49</f>
        <v>4988</v>
      </c>
      <c r="G30" s="271">
        <f>RBS!E58</f>
        <v>-3725</v>
      </c>
      <c r="H30" s="271">
        <f>Lloyds!G16</f>
        <v>2186</v>
      </c>
      <c r="I30" s="297">
        <f>'Standard Chartered'!E74</f>
        <v>-1373</v>
      </c>
      <c r="J30" s="271">
        <f>'BNP Paribas'!E73</f>
        <v>9790</v>
      </c>
      <c r="K30" s="271">
        <f>'Crédit Agricole'!E52</f>
        <v>8842</v>
      </c>
      <c r="L30" s="271">
        <f>'Société Générale'!E89</f>
        <v>6109</v>
      </c>
      <c r="M30" s="271">
        <f>'BPCE group'!E70</f>
        <v>6604</v>
      </c>
      <c r="N30" s="271">
        <f>'Crédit Mutuel'!E27</f>
        <v>7367</v>
      </c>
      <c r="O30" s="325"/>
      <c r="P30" s="270"/>
      <c r="Q30" s="270" t="str">
        <f>'KfW IPEX'!G10</f>
        <v>-</v>
      </c>
      <c r="R30" s="325">
        <f>ING!G45</f>
        <v>6415</v>
      </c>
      <c r="S30" s="271">
        <f>Rabobank!F48</f>
        <v>2869</v>
      </c>
      <c r="T30" s="271">
        <f>Unicredit!F205</f>
        <v>2130</v>
      </c>
      <c r="U30" s="270">
        <f>'Intesa Sao'!F104</f>
        <v>7874.7439999999997</v>
      </c>
      <c r="V30" s="271">
        <f>Santander!E45</f>
        <v>9547</v>
      </c>
      <c r="W30" s="271">
        <f>'BBVA '!G32</f>
        <v>4603</v>
      </c>
      <c r="X30" s="271">
        <f>Nordea!F29</f>
        <v>4704</v>
      </c>
      <c r="Y30" s="122"/>
    </row>
    <row r="31" spans="1:25" s="74" customFormat="1" ht="15" customHeight="1" x14ac:dyDescent="0.25">
      <c r="A31" s="700"/>
      <c r="B31" s="702"/>
      <c r="C31" s="244" t="s">
        <v>332</v>
      </c>
      <c r="D31" s="272">
        <f>SUM(E31:X31)</f>
        <v>26633.053226000004</v>
      </c>
      <c r="E31" s="272">
        <f>HSBC!E70</f>
        <v>-480.55279999999999</v>
      </c>
      <c r="F31" s="272">
        <f>Barclays!F50</f>
        <v>1780.352744</v>
      </c>
      <c r="G31" s="272">
        <f>RBS!E59</f>
        <v>-438.19827600000002</v>
      </c>
      <c r="H31" s="272">
        <f>Lloyds!G17</f>
        <v>1807.399758</v>
      </c>
      <c r="I31" s="326">
        <f>'Standard Chartered'!E75</f>
        <v>-1647.2231999999999</v>
      </c>
      <c r="J31" s="282">
        <f>'BNP Paribas'!E74</f>
        <v>1945</v>
      </c>
      <c r="K31" s="282">
        <f>'Crédit Agricole'!E53</f>
        <v>6343</v>
      </c>
      <c r="L31" s="282">
        <f>'Société Générale'!E90</f>
        <v>1653</v>
      </c>
      <c r="M31" s="282">
        <f>'BPCE group'!E71</f>
        <v>4877</v>
      </c>
      <c r="N31" s="282">
        <f>'Crédit Mutuel'!E28</f>
        <v>6390</v>
      </c>
      <c r="O31" s="326">
        <f>'Deutsche Bank'!E70</f>
        <v>-4247</v>
      </c>
      <c r="P31" s="272">
        <f>Commerzbank!E24</f>
        <v>1775</v>
      </c>
      <c r="Q31" s="272">
        <f>'KfW IPEX'!G11</f>
        <v>222.45</v>
      </c>
      <c r="R31" s="326">
        <f>ING!G46</f>
        <v>1059</v>
      </c>
      <c r="S31" s="282">
        <f>Rabobank!F49</f>
        <v>2100</v>
      </c>
      <c r="T31" s="282">
        <f>Unicredit!F206</f>
        <v>-674.85</v>
      </c>
      <c r="U31" s="272">
        <f>'Intesa Sao'!F105</f>
        <v>5961.6750000000002</v>
      </c>
      <c r="V31" s="282">
        <f>Santander!E46</f>
        <v>-990</v>
      </c>
      <c r="W31" s="282">
        <f>'BBVA '!G33</f>
        <v>-1576</v>
      </c>
      <c r="X31" s="282">
        <f>Nordea!F30</f>
        <v>773</v>
      </c>
      <c r="Y31" s="255"/>
    </row>
    <row r="32" spans="1:25" s="74" customFormat="1" ht="15" customHeight="1" x14ac:dyDescent="0.25">
      <c r="A32" s="700"/>
      <c r="B32" s="702"/>
      <c r="C32" s="245" t="s">
        <v>141</v>
      </c>
      <c r="D32" s="273">
        <f>D31/D29</f>
        <v>0.28237273643260696</v>
      </c>
      <c r="E32" s="273">
        <f>HSBC!E71</f>
        <v>-2.8250384268829174E-2</v>
      </c>
      <c r="F32" s="273">
        <f>Barclays!F51</f>
        <v>0.35690607734806623</v>
      </c>
      <c r="G32" s="273">
        <f>RBS!E60</f>
        <v>0.11764705882352941</v>
      </c>
      <c r="H32" s="273">
        <f>Lloyds!G18</f>
        <v>0.82690124858115766</v>
      </c>
      <c r="I32" s="273">
        <f>'Standard Chartered'!E76</f>
        <v>1.1996060407091262</v>
      </c>
      <c r="J32" s="273">
        <f>'BNP Paribas'!E75</f>
        <v>0.19867211440245147</v>
      </c>
      <c r="K32" s="273">
        <f>'Crédit Agricole'!E54</f>
        <v>0.71737163537661164</v>
      </c>
      <c r="L32" s="273">
        <f>'Société Générale'!E91</f>
        <v>0.27049582719685811</v>
      </c>
      <c r="M32" s="273">
        <f>'BPCE group'!E72</f>
        <v>0.7384918231374924</v>
      </c>
      <c r="N32" s="273">
        <f>'Crédit Mutuel'!E29</f>
        <v>0.86738156644495723</v>
      </c>
      <c r="O32" s="273">
        <f>'Deutsche Bank'!E71</f>
        <v>0.8497398959583834</v>
      </c>
      <c r="P32" s="273">
        <f>Commerzbank!E25</f>
        <v>0.56564690885914592</v>
      </c>
      <c r="Q32" s="273">
        <f>'KfW IPEX'!G12</f>
        <v>0.93963842189744029</v>
      </c>
      <c r="R32" s="273">
        <f>ING!G47</f>
        <v>0.16510757717492985</v>
      </c>
      <c r="S32" s="273">
        <f>Rabobank!F50</f>
        <v>0.73196235622168004</v>
      </c>
      <c r="T32" s="273">
        <f>Unicredit!F207</f>
        <v>-0.31689168629483971</v>
      </c>
      <c r="U32" s="273">
        <f>'Intesa Sao'!F106</f>
        <v>0.75706289806066029</v>
      </c>
      <c r="V32" s="273">
        <f>Santander!E47</f>
        <v>-0.10369749659578925</v>
      </c>
      <c r="W32" s="273">
        <f>'BBVA '!G34</f>
        <v>-0.34238540082554858</v>
      </c>
      <c r="X32" s="273">
        <f>Nordea!F31</f>
        <v>0.164328231292517</v>
      </c>
      <c r="Y32" s="255"/>
    </row>
    <row r="33" spans="1:25" s="242" customFormat="1" x14ac:dyDescent="0.25">
      <c r="A33" s="700"/>
      <c r="B33" s="702"/>
      <c r="C33" s="246" t="s">
        <v>412</v>
      </c>
      <c r="D33" s="274">
        <f>D29-D31</f>
        <v>67685.731095999989</v>
      </c>
      <c r="E33" s="274">
        <f t="shared" ref="E33:X33" si="10">E29-E31</f>
        <v>17491.04</v>
      </c>
      <c r="F33" s="274">
        <f t="shared" si="10"/>
        <v>3207.9420960000016</v>
      </c>
      <c r="G33" s="274">
        <f t="shared" si="10"/>
        <v>-3286.4870700000001</v>
      </c>
      <c r="H33" s="274">
        <f>H29-H31</f>
        <v>378.35067000000026</v>
      </c>
      <c r="I33" s="274">
        <f t="shared" si="10"/>
        <v>274.08639999999946</v>
      </c>
      <c r="J33" s="274">
        <f t="shared" si="10"/>
        <v>7845</v>
      </c>
      <c r="K33" s="274">
        <f t="shared" si="10"/>
        <v>2499</v>
      </c>
      <c r="L33" s="274">
        <f t="shared" si="10"/>
        <v>4458</v>
      </c>
      <c r="M33" s="274">
        <f t="shared" si="10"/>
        <v>1727</v>
      </c>
      <c r="N33" s="274">
        <f t="shared" si="10"/>
        <v>977</v>
      </c>
      <c r="O33" s="274">
        <f t="shared" si="10"/>
        <v>-751</v>
      </c>
      <c r="P33" s="274">
        <f t="shared" si="10"/>
        <v>1363</v>
      </c>
      <c r="Q33" s="274">
        <f t="shared" si="10"/>
        <v>14.289999999999992</v>
      </c>
      <c r="R33" s="274">
        <f t="shared" si="10"/>
        <v>5355</v>
      </c>
      <c r="S33" s="274">
        <f t="shared" si="10"/>
        <v>769</v>
      </c>
      <c r="T33" s="274">
        <f t="shared" si="10"/>
        <v>2804.4419999999991</v>
      </c>
      <c r="U33" s="274">
        <f t="shared" si="10"/>
        <v>1913.067</v>
      </c>
      <c r="V33" s="274">
        <f t="shared" si="10"/>
        <v>10537</v>
      </c>
      <c r="W33" s="274">
        <f t="shared" si="10"/>
        <v>6179</v>
      </c>
      <c r="X33" s="274">
        <f t="shared" si="10"/>
        <v>3931</v>
      </c>
      <c r="Y33" s="305"/>
    </row>
    <row r="34" spans="1:25" s="241" customFormat="1" x14ac:dyDescent="0.25">
      <c r="A34" s="700"/>
      <c r="B34" s="702"/>
      <c r="C34" s="247" t="s">
        <v>413</v>
      </c>
      <c r="D34" s="283">
        <f>D33/D29</f>
        <v>0.71762726356739304</v>
      </c>
      <c r="E34" s="283">
        <f>E33/E29</f>
        <v>1.0282503842688293</v>
      </c>
      <c r="F34" s="283">
        <f t="shared" ref="F34:X34" si="11">F33/F29</f>
        <v>0.64309392265193388</v>
      </c>
      <c r="G34" s="283">
        <f t="shared" si="11"/>
        <v>0.88235294117647056</v>
      </c>
      <c r="H34" s="283">
        <f>H33/H29</f>
        <v>0.17309875141884232</v>
      </c>
      <c r="I34" s="283">
        <f t="shared" si="11"/>
        <v>-0.19960604070912627</v>
      </c>
      <c r="J34" s="283">
        <f t="shared" si="11"/>
        <v>0.80132788559754853</v>
      </c>
      <c r="K34" s="283">
        <f t="shared" si="11"/>
        <v>0.28262836462338836</v>
      </c>
      <c r="L34" s="283">
        <f t="shared" si="11"/>
        <v>0.72950417280314184</v>
      </c>
      <c r="M34" s="283">
        <f t="shared" si="11"/>
        <v>0.26150817686250755</v>
      </c>
      <c r="N34" s="283">
        <f t="shared" si="11"/>
        <v>0.13261843355504277</v>
      </c>
      <c r="O34" s="283">
        <f t="shared" si="11"/>
        <v>0.15026010404161666</v>
      </c>
      <c r="P34" s="283">
        <f t="shared" si="11"/>
        <v>0.43435309114085402</v>
      </c>
      <c r="Q34" s="283">
        <f t="shared" si="11"/>
        <v>6.0361578102559744E-2</v>
      </c>
      <c r="R34" s="283">
        <f t="shared" si="11"/>
        <v>0.83489242282507015</v>
      </c>
      <c r="S34" s="283">
        <f t="shared" si="11"/>
        <v>0.26803764377831996</v>
      </c>
      <c r="T34" s="283">
        <f t="shared" si="11"/>
        <v>1.3168916862948397</v>
      </c>
      <c r="U34" s="283">
        <f t="shared" si="11"/>
        <v>0.24293710193933973</v>
      </c>
      <c r="V34" s="283">
        <f t="shared" si="11"/>
        <v>1.1036974965957893</v>
      </c>
      <c r="W34" s="283">
        <f t="shared" si="11"/>
        <v>1.3423854008255485</v>
      </c>
      <c r="X34" s="283">
        <f t="shared" si="11"/>
        <v>0.83567176870748294</v>
      </c>
      <c r="Y34" s="306"/>
    </row>
    <row r="35" spans="1:25" s="82" customFormat="1" x14ac:dyDescent="0.25">
      <c r="A35" s="700"/>
      <c r="B35" s="702"/>
      <c r="C35" s="248" t="s">
        <v>86</v>
      </c>
      <c r="D35" s="276">
        <f>SUM(E35:X35)</f>
        <v>24770.537624000001</v>
      </c>
      <c r="E35" s="276">
        <f>HSBC!E72</f>
        <v>9679.5775999999987</v>
      </c>
      <c r="F35" s="276">
        <f>Barclays!F52</f>
        <v>1335.2645580000001</v>
      </c>
      <c r="G35" s="276">
        <f>RBS!E61</f>
        <v>482.29370000000011</v>
      </c>
      <c r="H35" s="276">
        <f>Lloyds!G19</f>
        <v>234.45336599999999</v>
      </c>
      <c r="I35" s="276">
        <f>'Standard Chartered'!E77</f>
        <v>986.35039999999992</v>
      </c>
      <c r="J35" s="284">
        <f>'BNP Paribas'!E76</f>
        <v>3156</v>
      </c>
      <c r="K35" s="284">
        <f>'Crédit Agricole'!E55</f>
        <v>421</v>
      </c>
      <c r="L35" s="284">
        <f>'Société Générale'!E92</f>
        <v>1342</v>
      </c>
      <c r="M35" s="284">
        <f>'BPCE group'!E73</f>
        <v>209</v>
      </c>
      <c r="N35" s="284">
        <f>'Crédit Mutuel'!E30</f>
        <v>323</v>
      </c>
      <c r="O35" s="327">
        <f>'Deutsche Bank'!E72</f>
        <v>1897</v>
      </c>
      <c r="P35" s="276">
        <f>Commerzbank!E26</f>
        <v>304</v>
      </c>
      <c r="Q35" s="276">
        <f>'KfW IPEX'!G13</f>
        <v>0</v>
      </c>
      <c r="R35" s="327">
        <f>ING!G48</f>
        <v>2159</v>
      </c>
      <c r="S35" s="284">
        <f>Rabobank!F51</f>
        <v>152</v>
      </c>
      <c r="T35" s="276">
        <f>Unicredit!F208</f>
        <v>757.30799999999999</v>
      </c>
      <c r="U35" s="276">
        <f>'Intesa Sao'!F107</f>
        <v>908.29000000000008</v>
      </c>
      <c r="V35" s="284">
        <f>Santander!E48</f>
        <v>163</v>
      </c>
      <c r="W35" s="284">
        <f>'BBVA '!G35</f>
        <v>18</v>
      </c>
      <c r="X35" s="284">
        <f>Nordea!F32</f>
        <v>243</v>
      </c>
      <c r="Y35" s="259"/>
    </row>
    <row r="36" spans="1:25" s="82" customFormat="1" x14ac:dyDescent="0.25">
      <c r="A36" s="700"/>
      <c r="B36" s="702"/>
      <c r="C36" s="248" t="s">
        <v>87</v>
      </c>
      <c r="D36" s="436">
        <f>D35/D29</f>
        <v>0.26262570920586215</v>
      </c>
      <c r="E36" s="437">
        <f>HSBC!E73</f>
        <v>0.56903588275825512</v>
      </c>
      <c r="F36" s="437">
        <f>Barclays!F53</f>
        <v>0.26767955801104965</v>
      </c>
      <c r="G36" s="437">
        <f>RBS!E62</f>
        <v>-0.12948575656677769</v>
      </c>
      <c r="H36" s="437">
        <f>Lloyds!G20</f>
        <v>0.10726447219069238</v>
      </c>
      <c r="I36" s="437">
        <f>'Standard Chartered'!E78</f>
        <v>-0.71831910702560708</v>
      </c>
      <c r="J36" s="437">
        <f>'BNP Paribas'!E77</f>
        <v>0.32236976506639425</v>
      </c>
      <c r="K36" s="437">
        <f>'Crédit Agricole'!E56</f>
        <v>4.7613662067405561E-2</v>
      </c>
      <c r="L36" s="437">
        <f>'Société Générale'!E93</f>
        <v>0.21960399279986909</v>
      </c>
      <c r="M36" s="437">
        <f>'BPCE group'!E74</f>
        <v>3.1647486371895822E-2</v>
      </c>
      <c r="N36" s="437">
        <f>'Crédit Mutuel'!E31</f>
        <v>4.3844169947061216E-2</v>
      </c>
      <c r="O36" s="437">
        <f>'Deutsche Bank'!E73</f>
        <v>-0.3795518207282913</v>
      </c>
      <c r="P36" s="437">
        <f>Commerzbank!E27</f>
        <v>9.6876991714467814E-2</v>
      </c>
      <c r="Q36" s="437">
        <f>'KfW IPEX'!G14</f>
        <v>0</v>
      </c>
      <c r="R36" s="437">
        <f>ING!G49</f>
        <v>0.33660742126598064</v>
      </c>
      <c r="S36" s="437">
        <f>Rabobank!F52</f>
        <v>5.2980132450331126E-2</v>
      </c>
      <c r="T36" s="437">
        <f>Unicredit!F209</f>
        <v>0.35561177915769793</v>
      </c>
      <c r="U36" s="437">
        <f>'Intesa Sao'!F108</f>
        <v>0.11534219152830659</v>
      </c>
      <c r="V36" s="437">
        <f>Santander!E49</f>
        <v>1.7073426207185504E-2</v>
      </c>
      <c r="W36" s="437">
        <f>'BBVA '!G36</f>
        <v>3.9104931566369761E-3</v>
      </c>
      <c r="X36" s="437">
        <f>Nordea!F33</f>
        <v>5.1658163265306124E-2</v>
      </c>
      <c r="Y36" s="259"/>
    </row>
    <row r="37" spans="1:25" s="82" customFormat="1" x14ac:dyDescent="0.25">
      <c r="A37" s="700"/>
      <c r="B37" s="702"/>
      <c r="C37" s="248" t="s">
        <v>444</v>
      </c>
      <c r="D37" s="277">
        <f>D35/D33</f>
        <v>0.36596395167642448</v>
      </c>
      <c r="E37" s="277">
        <f t="shared" ref="E37:X37" si="12">E35/E33</f>
        <v>0.55340206185566998</v>
      </c>
      <c r="F37" s="277">
        <f t="shared" si="12"/>
        <v>0.41623711340206165</v>
      </c>
      <c r="G37" s="277">
        <f t="shared" si="12"/>
        <v>-0.14675052410901471</v>
      </c>
      <c r="H37" s="277">
        <f t="shared" si="12"/>
        <v>0.61967213114754049</v>
      </c>
      <c r="I37" s="277">
        <f t="shared" si="12"/>
        <v>3.5986842105263226</v>
      </c>
      <c r="J37" s="277">
        <f t="shared" si="12"/>
        <v>0.40229445506692163</v>
      </c>
      <c r="K37" s="277">
        <f t="shared" si="12"/>
        <v>0.16846738695478192</v>
      </c>
      <c r="L37" s="277">
        <f t="shared" si="12"/>
        <v>0.30103185284881112</v>
      </c>
      <c r="M37" s="277">
        <f t="shared" si="12"/>
        <v>0.12101910828025478</v>
      </c>
      <c r="N37" s="277">
        <f t="shared" si="12"/>
        <v>0.330603889457523</v>
      </c>
      <c r="O37" s="277">
        <f t="shared" si="12"/>
        <v>-2.525965379494008</v>
      </c>
      <c r="P37" s="277">
        <f t="shared" si="12"/>
        <v>0.22303741746148203</v>
      </c>
      <c r="Q37" s="277">
        <f t="shared" si="12"/>
        <v>0</v>
      </c>
      <c r="R37" s="277">
        <f t="shared" si="12"/>
        <v>0.40317460317460319</v>
      </c>
      <c r="S37" s="277">
        <f t="shared" si="12"/>
        <v>0.1976592977893368</v>
      </c>
      <c r="T37" s="277">
        <f t="shared" si="12"/>
        <v>0.27003874567561043</v>
      </c>
      <c r="U37" s="277">
        <f t="shared" si="12"/>
        <v>0.47478211688351746</v>
      </c>
      <c r="V37" s="277">
        <f t="shared" si="12"/>
        <v>1.5469298661858213E-2</v>
      </c>
      <c r="W37" s="277">
        <f t="shared" si="12"/>
        <v>2.9130927334520148E-3</v>
      </c>
      <c r="X37" s="277">
        <f t="shared" si="12"/>
        <v>6.1816331722208087E-2</v>
      </c>
      <c r="Y37" s="259"/>
    </row>
    <row r="38" spans="1:25" s="61" customFormat="1" x14ac:dyDescent="0.25">
      <c r="A38" s="700"/>
      <c r="B38" s="702"/>
      <c r="C38" s="249" t="s">
        <v>133</v>
      </c>
      <c r="D38" s="278">
        <f>SUM(E38:X38)</f>
        <v>69548.246698000003</v>
      </c>
      <c r="E38" s="278">
        <f>HSBC!E74</f>
        <v>7330.9095999999981</v>
      </c>
      <c r="F38" s="278">
        <f>Barclays!F54</f>
        <v>3653.0302819999997</v>
      </c>
      <c r="G38" s="278">
        <f>RBS!E63</f>
        <v>-4206.9790460000004</v>
      </c>
      <c r="H38" s="278">
        <f>Lloyds!G21</f>
        <v>1951.2970620000001</v>
      </c>
      <c r="I38" s="278">
        <f>'Standard Chartered'!E79</f>
        <v>-2359.4871999999996</v>
      </c>
      <c r="J38" s="287">
        <f>'BNP Paribas'!E78</f>
        <v>6634</v>
      </c>
      <c r="K38" s="287">
        <f>'Crédit Agricole'!E57</f>
        <v>8421</v>
      </c>
      <c r="L38" s="287">
        <f>'Société Générale'!E94</f>
        <v>4769</v>
      </c>
      <c r="M38" s="287">
        <f>'BPCE group'!E75</f>
        <v>6395</v>
      </c>
      <c r="N38" s="287">
        <f>'Crédit Mutuel'!E32</f>
        <v>7044</v>
      </c>
      <c r="O38" s="328">
        <f>'Deutsche Bank'!E74</f>
        <v>-6895</v>
      </c>
      <c r="P38" s="278">
        <f>Commerzbank!E28</f>
        <v>2834</v>
      </c>
      <c r="Q38" s="278">
        <f>'KfW IPEX'!G15</f>
        <v>236.73999999999998</v>
      </c>
      <c r="R38" s="328">
        <f>ING!G50</f>
        <v>4255</v>
      </c>
      <c r="S38" s="287">
        <f>Rabobank!F53</f>
        <v>2717</v>
      </c>
      <c r="T38" s="287">
        <f>Unicredit!F210</f>
        <v>1372.2840000000003</v>
      </c>
      <c r="U38" s="278">
        <f>'Intesa Sao'!F109</f>
        <v>6966.4519999999993</v>
      </c>
      <c r="V38" s="287">
        <f>Santander!E50</f>
        <v>9384</v>
      </c>
      <c r="W38" s="287">
        <f>'BBVA '!G37</f>
        <v>4585</v>
      </c>
      <c r="X38" s="287">
        <f>Nordea!F34</f>
        <v>4461</v>
      </c>
      <c r="Y38" s="261"/>
    </row>
    <row r="39" spans="1:25" s="61" customFormat="1" x14ac:dyDescent="0.25">
      <c r="A39" s="700"/>
      <c r="B39" s="702"/>
      <c r="C39" s="249" t="s">
        <v>136</v>
      </c>
      <c r="D39" s="286">
        <f>D38/D29</f>
        <v>0.73737429079413797</v>
      </c>
      <c r="E39" s="279">
        <f>HSBC!E75</f>
        <v>0.43096411724174477</v>
      </c>
      <c r="F39" s="279">
        <f>Barclays!F55</f>
        <v>0.73232044198894997</v>
      </c>
      <c r="G39" s="279">
        <f>RBS!E64</f>
        <v>1.1294857565667777</v>
      </c>
      <c r="H39" s="279">
        <f>Lloyds!G22</f>
        <v>0.89273552780930754</v>
      </c>
      <c r="I39" s="279">
        <f>'Standard Chartered'!E80</f>
        <v>1.7183191070256065</v>
      </c>
      <c r="J39" s="279">
        <f>'BNP Paribas'!E79</f>
        <v>0.67763023493360575</v>
      </c>
      <c r="K39" s="279">
        <f>'Crédit Agricole'!E58</f>
        <v>0.95238633793259442</v>
      </c>
      <c r="L39" s="279">
        <f>'Société Générale'!E95</f>
        <v>0.78039600720013091</v>
      </c>
      <c r="M39" s="279">
        <f>'BPCE group'!E76</f>
        <v>0.96835251362810415</v>
      </c>
      <c r="N39" s="279">
        <f>'Crédit Mutuel'!E33</f>
        <v>0.9561558300529388</v>
      </c>
      <c r="O39" s="279">
        <f>'Deutsche Bank'!E75</f>
        <v>1.3795518207282913</v>
      </c>
      <c r="P39" s="279">
        <f>Commerzbank!E29</f>
        <v>0.90312300828553216</v>
      </c>
      <c r="Q39" s="279">
        <f>'KfW IPEX'!G16</f>
        <v>1</v>
      </c>
      <c r="R39" s="279">
        <f>ING!G51</f>
        <v>0.66339257873401936</v>
      </c>
      <c r="S39" s="279">
        <f>Rabobank!F54</f>
        <v>0.94701986754966883</v>
      </c>
      <c r="T39" s="279">
        <f>Unicredit!F211</f>
        <v>0.64438822084230263</v>
      </c>
      <c r="U39" s="279">
        <f>'Intesa Sao'!F110</f>
        <v>0.88465780847169329</v>
      </c>
      <c r="V39" s="279">
        <f>Santander!E51</f>
        <v>0.98292657379281445</v>
      </c>
      <c r="W39" s="279">
        <f>'BBVA '!G38</f>
        <v>0.99608950684336306</v>
      </c>
      <c r="X39" s="279">
        <f>Nordea!F35</f>
        <v>0.94834183673469385</v>
      </c>
      <c r="Y39" s="261"/>
    </row>
    <row r="40" spans="1:25" s="240" customFormat="1" x14ac:dyDescent="0.25">
      <c r="A40" s="700"/>
      <c r="B40" s="702"/>
      <c r="C40" s="250" t="s">
        <v>414</v>
      </c>
      <c r="D40" s="280">
        <f t="shared" ref="D40:X40" si="13">D33-D35</f>
        <v>42915.193471999984</v>
      </c>
      <c r="E40" s="280">
        <f t="shared" si="13"/>
        <v>7811.4624000000022</v>
      </c>
      <c r="F40" s="280">
        <f t="shared" si="13"/>
        <v>1872.6775380000015</v>
      </c>
      <c r="G40" s="280">
        <f t="shared" si="13"/>
        <v>-3768.7807700000003</v>
      </c>
      <c r="H40" s="280">
        <f t="shared" si="13"/>
        <v>143.89730400000028</v>
      </c>
      <c r="I40" s="280">
        <f t="shared" si="13"/>
        <v>-712.26400000000046</v>
      </c>
      <c r="J40" s="280">
        <f t="shared" si="13"/>
        <v>4689</v>
      </c>
      <c r="K40" s="280">
        <f t="shared" si="13"/>
        <v>2078</v>
      </c>
      <c r="L40" s="280">
        <f t="shared" si="13"/>
        <v>3116</v>
      </c>
      <c r="M40" s="280">
        <f t="shared" si="13"/>
        <v>1518</v>
      </c>
      <c r="N40" s="280">
        <f t="shared" si="13"/>
        <v>654</v>
      </c>
      <c r="O40" s="280">
        <f t="shared" si="13"/>
        <v>-2648</v>
      </c>
      <c r="P40" s="280">
        <f t="shared" si="13"/>
        <v>1059</v>
      </c>
      <c r="Q40" s="280">
        <f t="shared" si="13"/>
        <v>14.289999999999992</v>
      </c>
      <c r="R40" s="280">
        <f t="shared" si="13"/>
        <v>3196</v>
      </c>
      <c r="S40" s="280">
        <f t="shared" si="13"/>
        <v>617</v>
      </c>
      <c r="T40" s="280">
        <f t="shared" si="13"/>
        <v>2047.1339999999991</v>
      </c>
      <c r="U40" s="280">
        <f t="shared" si="13"/>
        <v>1004.7769999999999</v>
      </c>
      <c r="V40" s="280">
        <f t="shared" si="13"/>
        <v>10374</v>
      </c>
      <c r="W40" s="280">
        <f t="shared" si="13"/>
        <v>6161</v>
      </c>
      <c r="X40" s="280">
        <f t="shared" si="13"/>
        <v>3688</v>
      </c>
      <c r="Y40" s="303"/>
    </row>
    <row r="41" spans="1:25" s="130" customFormat="1" x14ac:dyDescent="0.25">
      <c r="A41" s="700"/>
      <c r="B41" s="702"/>
      <c r="C41" s="251" t="s">
        <v>415</v>
      </c>
      <c r="D41" s="281">
        <f t="shared" ref="D41:X41" si="14">D40/D29</f>
        <v>0.45500155436153089</v>
      </c>
      <c r="E41" s="281">
        <f t="shared" si="14"/>
        <v>0.45921450151057414</v>
      </c>
      <c r="F41" s="281">
        <f t="shared" si="14"/>
        <v>0.37541436464088418</v>
      </c>
      <c r="G41" s="281">
        <f t="shared" si="14"/>
        <v>1.0118386977432483</v>
      </c>
      <c r="H41" s="281">
        <f t="shared" si="14"/>
        <v>6.5834279228149953E-2</v>
      </c>
      <c r="I41" s="281">
        <f t="shared" si="14"/>
        <v>0.51871306631648084</v>
      </c>
      <c r="J41" s="281">
        <f t="shared" si="14"/>
        <v>0.47895812053115422</v>
      </c>
      <c r="K41" s="281">
        <f t="shared" si="14"/>
        <v>0.23501470255598281</v>
      </c>
      <c r="L41" s="281">
        <f t="shared" si="14"/>
        <v>0.50990018000327275</v>
      </c>
      <c r="M41" s="281">
        <f t="shared" si="14"/>
        <v>0.22986069049061175</v>
      </c>
      <c r="N41" s="281">
        <f t="shared" si="14"/>
        <v>8.8774263607981546E-2</v>
      </c>
      <c r="O41" s="281">
        <f t="shared" si="14"/>
        <v>0.52981192476990802</v>
      </c>
      <c r="P41" s="281">
        <f t="shared" si="14"/>
        <v>0.33747609942638623</v>
      </c>
      <c r="Q41" s="281">
        <f t="shared" si="14"/>
        <v>6.0361578102559744E-2</v>
      </c>
      <c r="R41" s="281">
        <f t="shared" si="14"/>
        <v>0.4982850015590895</v>
      </c>
      <c r="S41" s="281">
        <f t="shared" si="14"/>
        <v>0.21505751132798884</v>
      </c>
      <c r="T41" s="281">
        <f t="shared" si="14"/>
        <v>0.96127990713714173</v>
      </c>
      <c r="U41" s="281">
        <f t="shared" si="14"/>
        <v>0.12759491041103313</v>
      </c>
      <c r="V41" s="281">
        <f t="shared" si="14"/>
        <v>1.0866240703886036</v>
      </c>
      <c r="W41" s="281">
        <f t="shared" si="14"/>
        <v>1.3384749076689115</v>
      </c>
      <c r="X41" s="281">
        <f t="shared" si="14"/>
        <v>0.78401360544217691</v>
      </c>
      <c r="Y41" s="304"/>
    </row>
    <row r="42" spans="1:25" s="94" customFormat="1" x14ac:dyDescent="0.25">
      <c r="A42" s="700"/>
      <c r="B42" s="702" t="s">
        <v>4</v>
      </c>
      <c r="C42" s="243" t="s">
        <v>79</v>
      </c>
      <c r="D42" s="270">
        <f>SUM(E42:X42)</f>
        <v>27897.383834</v>
      </c>
      <c r="E42" s="270">
        <f>HSBC!F68</f>
        <v>3033.8839999999996</v>
      </c>
      <c r="F42" s="270">
        <f>Barclays!G48</f>
        <v>1612.2389399999997</v>
      </c>
      <c r="G42" s="270">
        <f>RBS!F57</f>
        <v>77.166991999999993</v>
      </c>
      <c r="H42" s="270">
        <f>Lloyds!H15</f>
        <v>40.936301999999998</v>
      </c>
      <c r="I42" s="270">
        <f>'Standard Chartered'!F73</f>
        <v>1037.7416000000001</v>
      </c>
      <c r="J42" s="271">
        <f>'BNP Paribas'!F72</f>
        <v>3335</v>
      </c>
      <c r="K42" s="271">
        <f>'Crédit Agricole'!F51</f>
        <v>2990</v>
      </c>
      <c r="L42" s="271">
        <f>'Société Générale'!F88</f>
        <v>1712</v>
      </c>
      <c r="M42" s="271">
        <f>'BPCE group'!F69</f>
        <v>2322</v>
      </c>
      <c r="N42" s="271">
        <f>'Crédit Mutuel'!F26</f>
        <v>1841</v>
      </c>
      <c r="O42" s="325">
        <f>'Deutsche Bank'!F68</f>
        <v>843</v>
      </c>
      <c r="P42" s="270">
        <f>Commerzbank!F22</f>
        <v>612</v>
      </c>
      <c r="Q42" s="270">
        <f>'KfW IPEX'!H9</f>
        <v>93.21</v>
      </c>
      <c r="R42" s="325">
        <f>ING!H44</f>
        <v>1683</v>
      </c>
      <c r="S42" s="271">
        <f>Rabobank!G47</f>
        <v>655</v>
      </c>
      <c r="T42" s="270">
        <f>Unicredit!G204</f>
        <v>83.41400000000003</v>
      </c>
      <c r="U42" s="270">
        <f>'Intesa Sao'!G103</f>
        <v>1404.7920000000001</v>
      </c>
      <c r="V42" s="271">
        <f>Santander!F44</f>
        <v>2205</v>
      </c>
      <c r="W42" s="271">
        <f>'BBVA '!H31</f>
        <v>1274</v>
      </c>
      <c r="X42" s="271">
        <f>Nordea!G28</f>
        <v>1042</v>
      </c>
      <c r="Y42" s="122"/>
    </row>
    <row r="43" spans="1:25" s="94" customFormat="1" x14ac:dyDescent="0.25">
      <c r="A43" s="700"/>
      <c r="B43" s="702"/>
      <c r="C43" s="243" t="s">
        <v>78</v>
      </c>
      <c r="D43" s="271"/>
      <c r="E43" s="271">
        <f>HSBC!F69</f>
        <v>3034</v>
      </c>
      <c r="F43" s="271">
        <f>Barclays!G49</f>
        <v>1614</v>
      </c>
      <c r="G43" s="271">
        <f>RBS!F58</f>
        <v>77</v>
      </c>
      <c r="H43" s="271">
        <f>Lloyds!H16</f>
        <v>41</v>
      </c>
      <c r="I43" s="271">
        <f>'Standard Chartered'!F74</f>
        <v>1038</v>
      </c>
      <c r="J43" s="271">
        <f>'BNP Paribas'!F73</f>
        <v>3335</v>
      </c>
      <c r="K43" s="271" t="str">
        <f>'Crédit Agricole'!F52</f>
        <v>-</v>
      </c>
      <c r="L43" s="271" t="str">
        <f>'Société Générale'!F89</f>
        <v>-</v>
      </c>
      <c r="M43" s="271">
        <f>'BPCE group'!F70</f>
        <v>2323</v>
      </c>
      <c r="N43" s="271" t="str">
        <f>'Crédit Mutuel'!F27</f>
        <v>-</v>
      </c>
      <c r="O43" s="325"/>
      <c r="P43" s="270"/>
      <c r="Q43" s="270" t="str">
        <f>'KfW IPEX'!H10</f>
        <v>-</v>
      </c>
      <c r="R43" s="325">
        <f>ING!H45</f>
        <v>1684</v>
      </c>
      <c r="S43" s="271">
        <f>Rabobank!G48</f>
        <v>655</v>
      </c>
      <c r="T43" s="271">
        <f>Unicredit!G205</f>
        <v>83.6</v>
      </c>
      <c r="U43" s="270">
        <f>'Intesa Sao'!G104</f>
        <v>1404.8</v>
      </c>
      <c r="V43" s="271">
        <f>Santander!F45</f>
        <v>2205</v>
      </c>
      <c r="W43" s="271">
        <f>'BBVA '!H32</f>
        <v>1274</v>
      </c>
      <c r="X43" s="271">
        <f>Nordea!G29</f>
        <v>1042</v>
      </c>
      <c r="Y43" s="122"/>
    </row>
    <row r="44" spans="1:25" s="74" customFormat="1" ht="15" customHeight="1" x14ac:dyDescent="0.25">
      <c r="A44" s="700"/>
      <c r="B44" s="702"/>
      <c r="C44" s="244" t="s">
        <v>332</v>
      </c>
      <c r="D44" s="272">
        <f>SUM(E44:X44)</f>
        <v>9261.2478999999985</v>
      </c>
      <c r="E44" s="272">
        <f>HSBC!F70</f>
        <v>111.7984</v>
      </c>
      <c r="F44" s="272">
        <f>Barclays!G50</f>
        <v>219.09913800000001</v>
      </c>
      <c r="G44" s="272">
        <f>RBS!F59</f>
        <v>234.25694000000001</v>
      </c>
      <c r="H44" s="272">
        <f>Lloyds!H17</f>
        <v>16.126421999999998</v>
      </c>
      <c r="I44" s="272">
        <f>'Standard Chartered'!F75</f>
        <v>-13.523999999999999</v>
      </c>
      <c r="J44" s="282">
        <f>'BNP Paribas'!F74</f>
        <v>1178</v>
      </c>
      <c r="K44" s="282">
        <f>'Crédit Agricole'!F53</f>
        <v>2283</v>
      </c>
      <c r="L44" s="282">
        <f>'Société Générale'!F90</f>
        <v>580</v>
      </c>
      <c r="M44" s="282">
        <f>'BPCE group'!F71</f>
        <v>1760</v>
      </c>
      <c r="N44" s="282">
        <f>'Crédit Mutuel'!F28</f>
        <v>1616</v>
      </c>
      <c r="O44" s="326">
        <f>'Deutsche Bank'!F70</f>
        <v>-408</v>
      </c>
      <c r="P44" s="272">
        <f>Commerzbank!F24</f>
        <v>205</v>
      </c>
      <c r="Q44" s="272">
        <f>'KfW IPEX'!H11</f>
        <v>90.19</v>
      </c>
      <c r="R44" s="326">
        <f>ING!H46</f>
        <v>413</v>
      </c>
      <c r="S44" s="282">
        <f>Rabobank!G49</f>
        <v>224</v>
      </c>
      <c r="T44" s="282">
        <f>Unicredit!G206</f>
        <v>-141.13399999999999</v>
      </c>
      <c r="U44" s="272">
        <f>'Intesa Sao'!G105</f>
        <v>1036.4349999999999</v>
      </c>
      <c r="V44" s="282">
        <f>Santander!F46</f>
        <v>69</v>
      </c>
      <c r="W44" s="282">
        <f>'BBVA '!H33</f>
        <v>-342</v>
      </c>
      <c r="X44" s="282">
        <f>Nordea!G30</f>
        <v>130</v>
      </c>
      <c r="Y44" s="255"/>
    </row>
    <row r="45" spans="1:25" s="74" customFormat="1" ht="15" customHeight="1" x14ac:dyDescent="0.25">
      <c r="A45" s="700"/>
      <c r="B45" s="702"/>
      <c r="C45" s="245" t="s">
        <v>141</v>
      </c>
      <c r="D45" s="273">
        <f>D44/D42</f>
        <v>0.33197549831582529</v>
      </c>
      <c r="E45" s="273">
        <f>HSBC!F71</f>
        <v>3.6849925705794956E-2</v>
      </c>
      <c r="F45" s="273">
        <f>Barclays!G51</f>
        <v>0.13589743589743591</v>
      </c>
      <c r="G45" s="273">
        <f>RBS!F60</f>
        <v>3.035714285714286</v>
      </c>
      <c r="H45" s="273">
        <f>Lloyds!H18</f>
        <v>0.39393939393939392</v>
      </c>
      <c r="I45" s="273">
        <f>'Standard Chartered'!F76</f>
        <v>-1.3032145960034752E-2</v>
      </c>
      <c r="J45" s="273">
        <f>'BNP Paribas'!F75</f>
        <v>0.3532233883058471</v>
      </c>
      <c r="K45" s="273">
        <f>'Crédit Agricole'!F54</f>
        <v>0.76354515050167227</v>
      </c>
      <c r="L45" s="273">
        <f>'Société Générale'!F91</f>
        <v>0.33878504672897197</v>
      </c>
      <c r="M45" s="273">
        <f>'BPCE group'!F72</f>
        <v>0.75796726959517657</v>
      </c>
      <c r="N45" s="273">
        <f>'Crédit Mutuel'!F29</f>
        <v>0.87778381314502985</v>
      </c>
      <c r="O45" s="273">
        <f>'Deutsche Bank'!F71</f>
        <v>-0.48398576512455516</v>
      </c>
      <c r="P45" s="273">
        <f>Commerzbank!F25</f>
        <v>0.33496732026143788</v>
      </c>
      <c r="Q45" s="273">
        <f>'KfW IPEX'!H12</f>
        <v>0.96760004291385049</v>
      </c>
      <c r="R45" s="273">
        <f>ING!H47</f>
        <v>0.24539512774806893</v>
      </c>
      <c r="S45" s="273">
        <f>Rabobank!G50</f>
        <v>0.34198473282442748</v>
      </c>
      <c r="T45" s="273">
        <f>Unicredit!G207</f>
        <v>-1.6919701728726584</v>
      </c>
      <c r="U45" s="273">
        <f>'Intesa Sao'!G106</f>
        <v>0.7377853803267671</v>
      </c>
      <c r="V45" s="273">
        <f>Santander!F47</f>
        <v>3.1292517006802724E-2</v>
      </c>
      <c r="W45" s="273">
        <f>'BBVA '!H34</f>
        <v>-0.26844583987441129</v>
      </c>
      <c r="X45" s="273">
        <f>Nordea!G31</f>
        <v>0.12476007677543186</v>
      </c>
      <c r="Y45" s="255"/>
    </row>
    <row r="46" spans="1:25" s="241" customFormat="1" x14ac:dyDescent="0.25">
      <c r="A46" s="700"/>
      <c r="B46" s="702"/>
      <c r="C46" s="247" t="s">
        <v>412</v>
      </c>
      <c r="D46" s="274">
        <f>D42-D44</f>
        <v>18636.135934000002</v>
      </c>
      <c r="E46" s="294">
        <f t="shared" ref="E46:X46" si="15">E42-E44</f>
        <v>2922.0855999999994</v>
      </c>
      <c r="F46" s="294">
        <f t="shared" si="15"/>
        <v>1393.1398019999997</v>
      </c>
      <c r="G46" s="294">
        <f t="shared" si="15"/>
        <v>-157.08994800000002</v>
      </c>
      <c r="H46" s="294">
        <f>H42-H44</f>
        <v>24.80988</v>
      </c>
      <c r="I46" s="294">
        <f t="shared" si="15"/>
        <v>1051.2655999999999</v>
      </c>
      <c r="J46" s="294">
        <f t="shared" si="15"/>
        <v>2157</v>
      </c>
      <c r="K46" s="294">
        <f t="shared" si="15"/>
        <v>707</v>
      </c>
      <c r="L46" s="294">
        <f t="shared" si="15"/>
        <v>1132</v>
      </c>
      <c r="M46" s="294">
        <f t="shared" si="15"/>
        <v>562</v>
      </c>
      <c r="N46" s="294">
        <f t="shared" si="15"/>
        <v>225</v>
      </c>
      <c r="O46" s="294">
        <f t="shared" si="15"/>
        <v>1251</v>
      </c>
      <c r="P46" s="294">
        <f t="shared" si="15"/>
        <v>407</v>
      </c>
      <c r="Q46" s="294">
        <f t="shared" si="15"/>
        <v>3.019999999999996</v>
      </c>
      <c r="R46" s="294">
        <f t="shared" si="15"/>
        <v>1270</v>
      </c>
      <c r="S46" s="294">
        <f t="shared" si="15"/>
        <v>431</v>
      </c>
      <c r="T46" s="294">
        <f t="shared" si="15"/>
        <v>224.548</v>
      </c>
      <c r="U46" s="294">
        <f t="shared" si="15"/>
        <v>368.3570000000002</v>
      </c>
      <c r="V46" s="294">
        <f t="shared" si="15"/>
        <v>2136</v>
      </c>
      <c r="W46" s="294">
        <f t="shared" si="15"/>
        <v>1616</v>
      </c>
      <c r="X46" s="294">
        <f t="shared" si="15"/>
        <v>912</v>
      </c>
      <c r="Y46" s="306"/>
    </row>
    <row r="47" spans="1:25" s="241" customFormat="1" x14ac:dyDescent="0.25">
      <c r="A47" s="700"/>
      <c r="B47" s="702"/>
      <c r="C47" s="247" t="s">
        <v>413</v>
      </c>
      <c r="D47" s="283">
        <f>D46/D42</f>
        <v>0.66802450168417471</v>
      </c>
      <c r="E47" s="283">
        <f t="shared" ref="E47:X47" si="16">E46/E42</f>
        <v>0.96315007429420496</v>
      </c>
      <c r="F47" s="283">
        <f t="shared" si="16"/>
        <v>0.86410256410256403</v>
      </c>
      <c r="G47" s="283">
        <f t="shared" si="16"/>
        <v>-2.035714285714286</v>
      </c>
      <c r="H47" s="283">
        <f>H46/H42</f>
        <v>0.60606060606060608</v>
      </c>
      <c r="I47" s="283">
        <f t="shared" si="16"/>
        <v>1.0130321459600347</v>
      </c>
      <c r="J47" s="283">
        <f t="shared" si="16"/>
        <v>0.6467766116941529</v>
      </c>
      <c r="K47" s="283">
        <f t="shared" si="16"/>
        <v>0.23645484949832776</v>
      </c>
      <c r="L47" s="283">
        <f t="shared" si="16"/>
        <v>0.66121495327102808</v>
      </c>
      <c r="M47" s="283">
        <f t="shared" si="16"/>
        <v>0.24203273040482343</v>
      </c>
      <c r="N47" s="283">
        <f t="shared" si="16"/>
        <v>0.12221618685497013</v>
      </c>
      <c r="O47" s="283">
        <f t="shared" si="16"/>
        <v>1.4839857651245552</v>
      </c>
      <c r="P47" s="283">
        <f t="shared" si="16"/>
        <v>0.66503267973856206</v>
      </c>
      <c r="Q47" s="283">
        <f t="shared" si="16"/>
        <v>3.2399957086149511E-2</v>
      </c>
      <c r="R47" s="283">
        <f t="shared" si="16"/>
        <v>0.75460487225193107</v>
      </c>
      <c r="S47" s="283">
        <f t="shared" si="16"/>
        <v>0.65801526717557257</v>
      </c>
      <c r="T47" s="283">
        <f t="shared" si="16"/>
        <v>2.6919701728726584</v>
      </c>
      <c r="U47" s="283">
        <f t="shared" si="16"/>
        <v>0.2622146196732329</v>
      </c>
      <c r="V47" s="283">
        <f t="shared" si="16"/>
        <v>0.96870748299319731</v>
      </c>
      <c r="W47" s="283">
        <f t="shared" si="16"/>
        <v>1.2684458398744114</v>
      </c>
      <c r="X47" s="283">
        <f t="shared" si="16"/>
        <v>0.87523992322456812</v>
      </c>
      <c r="Y47" s="306"/>
    </row>
    <row r="48" spans="1:25" s="82" customFormat="1" x14ac:dyDescent="0.25">
      <c r="A48" s="700"/>
      <c r="B48" s="702"/>
      <c r="C48" s="248" t="s">
        <v>86</v>
      </c>
      <c r="D48" s="276">
        <f>SUM(E48:X48)</f>
        <v>3832.4280860000003</v>
      </c>
      <c r="E48" s="276">
        <f>HSBC!F72</f>
        <v>1140.5239999999999</v>
      </c>
      <c r="F48" s="276">
        <f>Barclays!G52</f>
        <v>60.631208000000001</v>
      </c>
      <c r="G48" s="276">
        <f>RBS!F61</f>
        <v>60.631208000000001</v>
      </c>
      <c r="H48" s="276">
        <f>Lloyds!H19</f>
        <v>6.2024699999999999</v>
      </c>
      <c r="I48" s="276">
        <f>'Standard Chartered'!F77</f>
        <v>204.66320000000002</v>
      </c>
      <c r="J48" s="284">
        <f>'BNP Paribas'!F76</f>
        <v>764</v>
      </c>
      <c r="K48" s="284">
        <f>'Crédit Agricole'!F55</f>
        <v>169</v>
      </c>
      <c r="L48" s="284">
        <f>'Société Générale'!F92</f>
        <v>216</v>
      </c>
      <c r="M48" s="284">
        <f>'BPCE group'!F73</f>
        <v>38</v>
      </c>
      <c r="N48" s="284">
        <f>'Crédit Mutuel'!F30</f>
        <v>52</v>
      </c>
      <c r="O48" s="327">
        <f>'Deutsche Bank'!F72</f>
        <v>309</v>
      </c>
      <c r="P48" s="276">
        <f>Commerzbank!F26</f>
        <v>67</v>
      </c>
      <c r="Q48" s="276">
        <f>'KfW IPEX'!H13</f>
        <v>0</v>
      </c>
      <c r="R48" s="327">
        <f>ING!H48</f>
        <v>451</v>
      </c>
      <c r="S48" s="284">
        <f>Rabobank!G51</f>
        <v>16</v>
      </c>
      <c r="T48" s="276">
        <f>Unicredit!G208</f>
        <v>7.4249999999999901</v>
      </c>
      <c r="U48" s="276">
        <f>'Intesa Sao'!G107</f>
        <v>133.351</v>
      </c>
      <c r="V48" s="284">
        <f>Santander!F48</f>
        <v>59</v>
      </c>
      <c r="W48" s="284">
        <f>'BBVA '!H35</f>
        <v>8</v>
      </c>
      <c r="X48" s="284">
        <f>Nordea!G32</f>
        <v>70</v>
      </c>
      <c r="Y48" s="259"/>
    </row>
    <row r="49" spans="1:25" s="82" customFormat="1" x14ac:dyDescent="0.25">
      <c r="A49" s="700"/>
      <c r="B49" s="702"/>
      <c r="C49" s="248" t="s">
        <v>87</v>
      </c>
      <c r="D49" s="437">
        <f>D48/D42</f>
        <v>0.13737589548913973</v>
      </c>
      <c r="E49" s="437">
        <f>HSBC!F73</f>
        <v>0.37592867756315007</v>
      </c>
      <c r="F49" s="437">
        <f>Barclays!G53</f>
        <v>3.7606837606837612E-2</v>
      </c>
      <c r="G49" s="437">
        <f>RBS!F62</f>
        <v>0.78571428571428581</v>
      </c>
      <c r="H49" s="437">
        <f>Lloyds!H20</f>
        <v>0.15151515151515152</v>
      </c>
      <c r="I49" s="437">
        <f>'Standard Chartered'!F78</f>
        <v>0.19721980886185925</v>
      </c>
      <c r="J49" s="437">
        <f>'BNP Paribas'!F77</f>
        <v>0.22908545727136431</v>
      </c>
      <c r="K49" s="437">
        <f>'Crédit Agricole'!F56</f>
        <v>5.6521739130434782E-2</v>
      </c>
      <c r="L49" s="437">
        <f>'Société Générale'!F93</f>
        <v>0.12616822429906541</v>
      </c>
      <c r="M49" s="437">
        <f>'BPCE group'!F74</f>
        <v>1.636520241171404E-2</v>
      </c>
      <c r="N49" s="437">
        <f>'Crédit Mutuel'!F31</f>
        <v>2.8245518739815317E-2</v>
      </c>
      <c r="O49" s="437">
        <f>'Deutsche Bank'!F73</f>
        <v>0.36654804270462632</v>
      </c>
      <c r="P49" s="437">
        <f>Commerzbank!F27</f>
        <v>0.10947712418300654</v>
      </c>
      <c r="Q49" s="437">
        <f>'KfW IPEX'!H14</f>
        <v>0</v>
      </c>
      <c r="R49" s="437">
        <f>ING!H49</f>
        <v>0.26797385620915032</v>
      </c>
      <c r="S49" s="437">
        <f>Rabobank!G52</f>
        <v>2.4427480916030534E-2</v>
      </c>
      <c r="T49" s="437">
        <f>Unicredit!G209</f>
        <v>8.901383460809921E-2</v>
      </c>
      <c r="U49" s="437">
        <f>'Intesa Sao'!G108</f>
        <v>9.4925796843945573E-2</v>
      </c>
      <c r="V49" s="437">
        <f>Santander!F49</f>
        <v>2.6757369614512472E-2</v>
      </c>
      <c r="W49" s="437">
        <f>'BBVA '!H36</f>
        <v>6.2794348508634227E-3</v>
      </c>
      <c r="X49" s="437">
        <f>Nordea!G33</f>
        <v>6.71785028790787E-2</v>
      </c>
      <c r="Y49" s="259"/>
    </row>
    <row r="50" spans="1:25" s="82" customFormat="1" x14ac:dyDescent="0.25">
      <c r="A50" s="700"/>
      <c r="B50" s="702"/>
      <c r="C50" s="248" t="s">
        <v>444</v>
      </c>
      <c r="D50" s="277">
        <f>D48/D46</f>
        <v>0.20564499527008012</v>
      </c>
      <c r="E50" s="277">
        <f t="shared" ref="E50:X50" si="17">E48/E46</f>
        <v>0.39031163221228021</v>
      </c>
      <c r="F50" s="277">
        <f t="shared" si="17"/>
        <v>4.352126607319487E-2</v>
      </c>
      <c r="G50" s="277">
        <f t="shared" si="17"/>
        <v>-0.38596491228070173</v>
      </c>
      <c r="H50" s="277">
        <f t="shared" si="17"/>
        <v>0.25</v>
      </c>
      <c r="I50" s="277">
        <f t="shared" si="17"/>
        <v>0.19468267581475132</v>
      </c>
      <c r="J50" s="277">
        <f t="shared" si="17"/>
        <v>0.35419564209550303</v>
      </c>
      <c r="K50" s="277">
        <f t="shared" si="17"/>
        <v>0.23903818953323905</v>
      </c>
      <c r="L50" s="277">
        <f t="shared" si="17"/>
        <v>0.19081272084805653</v>
      </c>
      <c r="M50" s="277">
        <f t="shared" si="17"/>
        <v>6.7615658362989328E-2</v>
      </c>
      <c r="N50" s="277">
        <f t="shared" si="17"/>
        <v>0.2311111111111111</v>
      </c>
      <c r="O50" s="277">
        <f t="shared" si="17"/>
        <v>0.24700239808153476</v>
      </c>
      <c r="P50" s="277">
        <f t="shared" si="17"/>
        <v>0.16461916461916462</v>
      </c>
      <c r="Q50" s="277">
        <f t="shared" si="17"/>
        <v>0</v>
      </c>
      <c r="R50" s="277">
        <f t="shared" si="17"/>
        <v>0.35511811023622047</v>
      </c>
      <c r="S50" s="277">
        <f t="shared" si="17"/>
        <v>3.7122969837587005E-2</v>
      </c>
      <c r="T50" s="277">
        <f t="shared" si="17"/>
        <v>3.306642677734823E-2</v>
      </c>
      <c r="U50" s="277">
        <f t="shared" si="17"/>
        <v>0.36201565329286517</v>
      </c>
      <c r="V50" s="277">
        <f t="shared" si="17"/>
        <v>2.7621722846441949E-2</v>
      </c>
      <c r="W50" s="277">
        <f t="shared" si="17"/>
        <v>4.9504950495049506E-3</v>
      </c>
      <c r="X50" s="277">
        <f t="shared" si="17"/>
        <v>7.6754385964912283E-2</v>
      </c>
      <c r="Y50" s="259"/>
    </row>
    <row r="51" spans="1:25" s="61" customFormat="1" x14ac:dyDescent="0.25">
      <c r="A51" s="700"/>
      <c r="B51" s="702"/>
      <c r="C51" s="249" t="s">
        <v>133</v>
      </c>
      <c r="D51" s="278">
        <f>SUM(E51:X51)</f>
        <v>23138.955748</v>
      </c>
      <c r="E51" s="287">
        <f>HSBC!F74</f>
        <v>1893.3599999999997</v>
      </c>
      <c r="F51" s="287">
        <f>Barclays!G54</f>
        <v>1551.6077319999999</v>
      </c>
      <c r="G51" s="287">
        <f>RBS!F63</f>
        <v>16.535784000000007</v>
      </c>
      <c r="H51" s="287">
        <f>Lloyds!H21</f>
        <v>34.733831999999992</v>
      </c>
      <c r="I51" s="287">
        <f>'Standard Chartered'!F79</f>
        <v>833.07839999999976</v>
      </c>
      <c r="J51" s="287">
        <f>'BNP Paribas'!H78</f>
        <v>2091</v>
      </c>
      <c r="K51" s="287">
        <f>'Crédit Agricole'!H57</f>
        <v>3022</v>
      </c>
      <c r="L51" s="287">
        <f>'Société Générale'!H94</f>
        <v>854</v>
      </c>
      <c r="M51" s="287">
        <f>'BPCE group'!F75</f>
        <v>2284</v>
      </c>
      <c r="N51" s="287">
        <f>'Crédit Mutuel'!H32</f>
        <v>1784</v>
      </c>
      <c r="O51" s="328">
        <f>'Deutsche Bank'!F74</f>
        <v>534</v>
      </c>
      <c r="P51" s="278">
        <f>Commerzbank!F28</f>
        <v>545</v>
      </c>
      <c r="Q51" s="278">
        <f>'KfW IPEX'!H15</f>
        <v>93.21</v>
      </c>
      <c r="R51" s="328">
        <f>ING!H50</f>
        <v>1232</v>
      </c>
      <c r="S51" s="287">
        <f>Rabobank!G53</f>
        <v>639</v>
      </c>
      <c r="T51" s="287">
        <f>Unicredit!G210</f>
        <v>75.989000000000004</v>
      </c>
      <c r="U51" s="278">
        <f>'Intesa Sao'!G109</f>
        <v>1271.4410000000003</v>
      </c>
      <c r="V51" s="287">
        <f>Santander!F50</f>
        <v>2146</v>
      </c>
      <c r="W51" s="287">
        <f>'BBVA '!H37</f>
        <v>1266</v>
      </c>
      <c r="X51" s="287">
        <f>Nordea!G34</f>
        <v>972</v>
      </c>
      <c r="Y51" s="261"/>
    </row>
    <row r="52" spans="1:25" s="61" customFormat="1" x14ac:dyDescent="0.25">
      <c r="A52" s="700"/>
      <c r="B52" s="702"/>
      <c r="C52" s="249" t="s">
        <v>136</v>
      </c>
      <c r="D52" s="279">
        <f>D51/D42</f>
        <v>0.82943102785858169</v>
      </c>
      <c r="E52" s="279">
        <f>HSBC!F75</f>
        <v>0.62407132243684993</v>
      </c>
      <c r="F52" s="279">
        <f>Barclays!G55</f>
        <v>0.96239316239316253</v>
      </c>
      <c r="G52" s="279">
        <f>RBS!F64</f>
        <v>0.21428571428571438</v>
      </c>
      <c r="H52" s="279">
        <f>Lloyds!H22</f>
        <v>0.8484848484848484</v>
      </c>
      <c r="I52" s="279">
        <f>'Standard Chartered'!F80</f>
        <v>0.80278019113814048</v>
      </c>
      <c r="J52" s="279">
        <f>'BNP Paribas'!F79</f>
        <v>0.77091454272863569</v>
      </c>
      <c r="K52" s="279">
        <f>'Crédit Agricole'!F58</f>
        <v>0.94347826086956521</v>
      </c>
      <c r="L52" s="279">
        <f>'Société Générale'!F95</f>
        <v>0.87383177570093462</v>
      </c>
      <c r="M52" s="279">
        <f>'BPCE group'!F76</f>
        <v>0.98363479758828598</v>
      </c>
      <c r="N52" s="279">
        <f>'Crédit Mutuel'!F33</f>
        <v>0.97175448126018471</v>
      </c>
      <c r="O52" s="279">
        <f>'Deutsche Bank'!F75</f>
        <v>0.63345195729537362</v>
      </c>
      <c r="P52" s="279">
        <f>Commerzbank!F29</f>
        <v>0.89052287581699341</v>
      </c>
      <c r="Q52" s="279">
        <f>'KfW IPEX'!H16</f>
        <v>1</v>
      </c>
      <c r="R52" s="279">
        <f>ING!H51</f>
        <v>0.73202614379084963</v>
      </c>
      <c r="S52" s="279">
        <f>Rabobank!G54</f>
        <v>0.97557251908396947</v>
      </c>
      <c r="T52" s="279">
        <f>Unicredit!G211</f>
        <v>0.91098616539190036</v>
      </c>
      <c r="U52" s="279">
        <f>'Intesa Sao'!G110</f>
        <v>0.90507420315605447</v>
      </c>
      <c r="V52" s="279">
        <f>Santander!F51</f>
        <v>0.97324263038548753</v>
      </c>
      <c r="W52" s="279">
        <f>'BBVA '!H38</f>
        <v>0.99372056514913654</v>
      </c>
      <c r="X52" s="279">
        <f>Nordea!G35</f>
        <v>0.93282149712092133</v>
      </c>
      <c r="Y52" s="261"/>
    </row>
    <row r="53" spans="1:25" s="240" customFormat="1" x14ac:dyDescent="0.25">
      <c r="A53" s="700"/>
      <c r="B53" s="702"/>
      <c r="C53" s="250" t="s">
        <v>414</v>
      </c>
      <c r="D53" s="280">
        <f t="shared" ref="D53:X53" si="18">D46-D48</f>
        <v>14803.707848000002</v>
      </c>
      <c r="E53" s="280">
        <f t="shared" si="18"/>
        <v>1781.5615999999995</v>
      </c>
      <c r="F53" s="280">
        <f t="shared" si="18"/>
        <v>1332.5085939999997</v>
      </c>
      <c r="G53" s="280">
        <f t="shared" si="18"/>
        <v>-217.72115600000001</v>
      </c>
      <c r="H53" s="280">
        <f t="shared" si="18"/>
        <v>18.607410000000002</v>
      </c>
      <c r="I53" s="280">
        <f t="shared" si="18"/>
        <v>846.60239999999999</v>
      </c>
      <c r="J53" s="280">
        <f t="shared" si="18"/>
        <v>1393</v>
      </c>
      <c r="K53" s="280">
        <f t="shared" si="18"/>
        <v>538</v>
      </c>
      <c r="L53" s="280">
        <f t="shared" si="18"/>
        <v>916</v>
      </c>
      <c r="M53" s="280">
        <f t="shared" si="18"/>
        <v>524</v>
      </c>
      <c r="N53" s="280">
        <f t="shared" si="18"/>
        <v>173</v>
      </c>
      <c r="O53" s="280">
        <f t="shared" si="18"/>
        <v>942</v>
      </c>
      <c r="P53" s="280">
        <f t="shared" si="18"/>
        <v>340</v>
      </c>
      <c r="Q53" s="280">
        <f t="shared" si="18"/>
        <v>3.019999999999996</v>
      </c>
      <c r="R53" s="280">
        <f t="shared" si="18"/>
        <v>819</v>
      </c>
      <c r="S53" s="280">
        <f t="shared" si="18"/>
        <v>415</v>
      </c>
      <c r="T53" s="280">
        <f t="shared" si="18"/>
        <v>217.12300000000002</v>
      </c>
      <c r="U53" s="280">
        <f t="shared" si="18"/>
        <v>235.0060000000002</v>
      </c>
      <c r="V53" s="280">
        <f t="shared" si="18"/>
        <v>2077</v>
      </c>
      <c r="W53" s="280">
        <f t="shared" si="18"/>
        <v>1608</v>
      </c>
      <c r="X53" s="280">
        <f t="shared" si="18"/>
        <v>842</v>
      </c>
      <c r="Y53" s="303"/>
    </row>
    <row r="54" spans="1:25" s="130" customFormat="1" x14ac:dyDescent="0.25">
      <c r="A54" s="700"/>
      <c r="B54" s="702"/>
      <c r="C54" s="251" t="s">
        <v>415</v>
      </c>
      <c r="D54" s="281">
        <f t="shared" ref="D54:X54" si="19">D53/D42</f>
        <v>0.53064860619503496</v>
      </c>
      <c r="E54" s="281">
        <f t="shared" si="19"/>
        <v>0.58722139673105489</v>
      </c>
      <c r="F54" s="281">
        <f t="shared" si="19"/>
        <v>0.82649572649572645</v>
      </c>
      <c r="G54" s="281">
        <f t="shared" si="19"/>
        <v>-2.8214285714285716</v>
      </c>
      <c r="H54" s="281">
        <f t="shared" si="19"/>
        <v>0.45454545454545459</v>
      </c>
      <c r="I54" s="281">
        <f t="shared" si="19"/>
        <v>0.81581233709817547</v>
      </c>
      <c r="J54" s="281">
        <f t="shared" si="19"/>
        <v>0.41769115442278859</v>
      </c>
      <c r="K54" s="281">
        <f t="shared" si="19"/>
        <v>0.17993311036789297</v>
      </c>
      <c r="L54" s="281">
        <f t="shared" si="19"/>
        <v>0.53504672897196259</v>
      </c>
      <c r="M54" s="281">
        <f t="shared" si="19"/>
        <v>0.22566752799310938</v>
      </c>
      <c r="N54" s="281">
        <f t="shared" si="19"/>
        <v>9.397066811515481E-2</v>
      </c>
      <c r="O54" s="281">
        <f t="shared" si="19"/>
        <v>1.1174377224199288</v>
      </c>
      <c r="P54" s="281">
        <f t="shared" si="19"/>
        <v>0.55555555555555558</v>
      </c>
      <c r="Q54" s="281">
        <f t="shared" si="19"/>
        <v>3.2399957086149511E-2</v>
      </c>
      <c r="R54" s="281">
        <f t="shared" si="19"/>
        <v>0.48663101604278075</v>
      </c>
      <c r="S54" s="281">
        <f t="shared" si="19"/>
        <v>0.63358778625954193</v>
      </c>
      <c r="T54" s="281">
        <f t="shared" si="19"/>
        <v>2.6029563382645593</v>
      </c>
      <c r="U54" s="281">
        <f t="shared" si="19"/>
        <v>0.16728882282928731</v>
      </c>
      <c r="V54" s="281">
        <f t="shared" si="19"/>
        <v>0.94195011337868484</v>
      </c>
      <c r="W54" s="281">
        <f t="shared" si="19"/>
        <v>1.2621664050235479</v>
      </c>
      <c r="X54" s="281">
        <f t="shared" si="19"/>
        <v>0.80806142034548945</v>
      </c>
      <c r="Y54" s="304"/>
    </row>
    <row r="55" spans="1:25" s="94" customFormat="1" x14ac:dyDescent="0.25">
      <c r="A55" s="700"/>
      <c r="B55" s="702" t="s">
        <v>509</v>
      </c>
      <c r="C55" s="243" t="s">
        <v>79</v>
      </c>
      <c r="D55" s="270">
        <f>SUM(E55:X55)</f>
        <v>5743.3362000000006</v>
      </c>
      <c r="E55" s="271"/>
      <c r="F55" s="271"/>
      <c r="G55" s="271"/>
      <c r="H55" s="271"/>
      <c r="I55" s="271">
        <f>'Standard Chartered'!G73</f>
        <v>1.8031999999999999</v>
      </c>
      <c r="J55" s="271"/>
      <c r="K55" s="271"/>
      <c r="L55" s="271"/>
      <c r="M55" s="271"/>
      <c r="N55" s="271"/>
      <c r="O55" s="329"/>
      <c r="P55" s="270"/>
      <c r="Q55" s="270"/>
      <c r="R55" s="335">
        <f>ING!I44</f>
        <v>3</v>
      </c>
      <c r="S55" s="271"/>
      <c r="T55" s="271">
        <f>Unicredit!H204</f>
        <v>5738.5330000000004</v>
      </c>
      <c r="U55" s="271"/>
      <c r="V55" s="271"/>
      <c r="W55" s="271"/>
      <c r="X55" s="271"/>
      <c r="Y55" s="122"/>
    </row>
    <row r="56" spans="1:25" s="94" customFormat="1" x14ac:dyDescent="0.25">
      <c r="A56" s="700"/>
      <c r="B56" s="702"/>
      <c r="C56" s="243" t="s">
        <v>78</v>
      </c>
      <c r="D56" s="271"/>
      <c r="E56" s="271"/>
      <c r="F56" s="271"/>
      <c r="G56" s="271"/>
      <c r="H56" s="271"/>
      <c r="I56" s="271">
        <f>'Standard Chartered'!G74</f>
        <v>2</v>
      </c>
      <c r="J56" s="271"/>
      <c r="K56" s="271"/>
      <c r="L56" s="271"/>
      <c r="M56" s="271"/>
      <c r="N56" s="271"/>
      <c r="O56" s="329"/>
      <c r="P56" s="270"/>
      <c r="Q56" s="270"/>
      <c r="R56" s="335">
        <f>ING!I45</f>
        <v>3</v>
      </c>
      <c r="S56" s="271"/>
      <c r="T56" s="271">
        <f>Unicredit!H205</f>
        <v>5739</v>
      </c>
      <c r="U56" s="271"/>
      <c r="V56" s="271"/>
      <c r="W56" s="271"/>
      <c r="X56" s="271"/>
      <c r="Y56" s="122"/>
    </row>
    <row r="57" spans="1:25" s="74" customFormat="1" ht="15" customHeight="1" x14ac:dyDescent="0.25">
      <c r="A57" s="700"/>
      <c r="B57" s="702"/>
      <c r="C57" s="244" t="s">
        <v>332</v>
      </c>
      <c r="D57" s="282">
        <f>SUM(E57:X57)</f>
        <v>0</v>
      </c>
      <c r="E57" s="282"/>
      <c r="F57" s="282"/>
      <c r="G57" s="282"/>
      <c r="H57" s="282"/>
      <c r="I57" s="282">
        <f>'Standard Chartered'!G75</f>
        <v>0</v>
      </c>
      <c r="J57" s="282"/>
      <c r="K57" s="282"/>
      <c r="L57" s="282"/>
      <c r="M57" s="282"/>
      <c r="N57" s="282"/>
      <c r="O57" s="350"/>
      <c r="P57" s="272"/>
      <c r="Q57" s="272"/>
      <c r="R57" s="351">
        <f>ING!I46</f>
        <v>0</v>
      </c>
      <c r="S57" s="282"/>
      <c r="T57" s="282">
        <f>Unicredit!H206</f>
        <v>0</v>
      </c>
      <c r="U57" s="282"/>
      <c r="V57" s="282"/>
      <c r="W57" s="282"/>
      <c r="X57" s="282"/>
      <c r="Y57" s="255"/>
    </row>
    <row r="58" spans="1:25" s="74" customFormat="1" ht="15" customHeight="1" x14ac:dyDescent="0.25">
      <c r="A58" s="700"/>
      <c r="B58" s="702"/>
      <c r="C58" s="245" t="s">
        <v>141</v>
      </c>
      <c r="D58" s="273">
        <f>D57/D55</f>
        <v>0</v>
      </c>
      <c r="E58" s="282"/>
      <c r="F58" s="282"/>
      <c r="G58" s="282"/>
      <c r="H58" s="273"/>
      <c r="I58" s="282">
        <f>'Standard Chartered'!G76</f>
        <v>0</v>
      </c>
      <c r="J58" s="282"/>
      <c r="K58" s="282"/>
      <c r="L58" s="282"/>
      <c r="M58" s="282"/>
      <c r="N58" s="282"/>
      <c r="O58" s="350"/>
      <c r="P58" s="272"/>
      <c r="Q58" s="272"/>
      <c r="R58" s="273">
        <f>ING!I47</f>
        <v>0</v>
      </c>
      <c r="S58" s="282"/>
      <c r="T58" s="282">
        <f>Unicredit!H207</f>
        <v>0</v>
      </c>
      <c r="U58" s="282"/>
      <c r="V58" s="282"/>
      <c r="W58" s="282"/>
      <c r="X58" s="282"/>
      <c r="Y58" s="255"/>
    </row>
    <row r="59" spans="1:25" s="241" customFormat="1" x14ac:dyDescent="0.25">
      <c r="A59" s="700"/>
      <c r="B59" s="702"/>
      <c r="C59" s="247" t="s">
        <v>412</v>
      </c>
      <c r="D59" s="274">
        <f>D55-D57</f>
        <v>5743.3362000000006</v>
      </c>
      <c r="E59" s="294"/>
      <c r="F59" s="294"/>
      <c r="G59" s="294"/>
      <c r="H59" s="294"/>
      <c r="I59" s="294">
        <f>I55-I57</f>
        <v>1.8031999999999999</v>
      </c>
      <c r="J59" s="294"/>
      <c r="K59" s="294"/>
      <c r="L59" s="294"/>
      <c r="M59" s="294"/>
      <c r="N59" s="294"/>
      <c r="O59" s="294"/>
      <c r="P59" s="294"/>
      <c r="Q59" s="294"/>
      <c r="R59" s="294">
        <f>R55-R57</f>
        <v>3</v>
      </c>
      <c r="S59" s="294"/>
      <c r="T59" s="352">
        <f>T55-T57</f>
        <v>5738.5330000000004</v>
      </c>
      <c r="U59" s="294"/>
      <c r="V59" s="294"/>
      <c r="W59" s="294"/>
      <c r="X59" s="294"/>
      <c r="Y59" s="306"/>
    </row>
    <row r="60" spans="1:25" s="241" customFormat="1" x14ac:dyDescent="0.25">
      <c r="A60" s="700"/>
      <c r="B60" s="702"/>
      <c r="C60" s="247" t="s">
        <v>413</v>
      </c>
      <c r="D60" s="283">
        <f>D59/D55</f>
        <v>1</v>
      </c>
      <c r="E60" s="283"/>
      <c r="F60" s="283"/>
      <c r="G60" s="283"/>
      <c r="H60" s="283"/>
      <c r="I60" s="283">
        <f>I59/I55</f>
        <v>1</v>
      </c>
      <c r="J60" s="283"/>
      <c r="K60" s="283"/>
      <c r="L60" s="283"/>
      <c r="M60" s="283"/>
      <c r="N60" s="283"/>
      <c r="O60" s="283"/>
      <c r="P60" s="283"/>
      <c r="Q60" s="283"/>
      <c r="R60" s="283">
        <f>R59/R55</f>
        <v>1</v>
      </c>
      <c r="S60" s="283"/>
      <c r="T60" s="283">
        <f>T59/T55</f>
        <v>1</v>
      </c>
      <c r="U60" s="283"/>
      <c r="V60" s="283"/>
      <c r="W60" s="283"/>
      <c r="X60" s="283"/>
      <c r="Y60" s="306"/>
    </row>
    <row r="61" spans="1:25" s="82" customFormat="1" x14ac:dyDescent="0.25">
      <c r="A61" s="700"/>
      <c r="B61" s="702"/>
      <c r="C61" s="248" t="s">
        <v>86</v>
      </c>
      <c r="D61" s="284">
        <f>SUM(E61:X61)</f>
        <v>5547</v>
      </c>
      <c r="E61" s="284"/>
      <c r="F61" s="284"/>
      <c r="G61" s="284"/>
      <c r="H61" s="284"/>
      <c r="I61" s="284">
        <f>'Standard Chartered'!G77</f>
        <v>0</v>
      </c>
      <c r="J61" s="284"/>
      <c r="K61" s="284"/>
      <c r="L61" s="284"/>
      <c r="M61" s="284"/>
      <c r="N61" s="284"/>
      <c r="O61" s="353"/>
      <c r="P61" s="276"/>
      <c r="Q61" s="276"/>
      <c r="R61" s="354">
        <f>ING!I48</f>
        <v>0</v>
      </c>
      <c r="S61" s="284"/>
      <c r="T61" s="284">
        <f>Unicredit!H208</f>
        <v>5547</v>
      </c>
      <c r="U61" s="284"/>
      <c r="V61" s="284"/>
      <c r="W61" s="284"/>
      <c r="X61" s="284"/>
      <c r="Y61" s="259"/>
    </row>
    <row r="62" spans="1:25" s="82" customFormat="1" x14ac:dyDescent="0.25">
      <c r="A62" s="700"/>
      <c r="B62" s="702"/>
      <c r="C62" s="248" t="s">
        <v>87</v>
      </c>
      <c r="D62" s="285">
        <f>D61/D55</f>
        <v>0.96581495612254065</v>
      </c>
      <c r="E62" s="284"/>
      <c r="F62" s="284"/>
      <c r="G62" s="284"/>
      <c r="H62" s="284"/>
      <c r="I62" s="285">
        <f>'Standard Chartered'!G78</f>
        <v>0</v>
      </c>
      <c r="J62" s="284"/>
      <c r="K62" s="284"/>
      <c r="L62" s="284"/>
      <c r="M62" s="284"/>
      <c r="N62" s="284"/>
      <c r="O62" s="353"/>
      <c r="P62" s="276"/>
      <c r="Q62" s="276"/>
      <c r="R62" s="285">
        <f>ING!I49</f>
        <v>0</v>
      </c>
      <c r="S62" s="284"/>
      <c r="T62" s="285">
        <f>Unicredit!H209</f>
        <v>0.96662335129901655</v>
      </c>
      <c r="U62" s="284"/>
      <c r="V62" s="284"/>
      <c r="W62" s="284"/>
      <c r="X62" s="284"/>
      <c r="Y62" s="259"/>
    </row>
    <row r="63" spans="1:25" s="82" customFormat="1" x14ac:dyDescent="0.25">
      <c r="A63" s="700"/>
      <c r="B63" s="702"/>
      <c r="C63" s="248" t="s">
        <v>444</v>
      </c>
      <c r="D63" s="277">
        <f>D61/D59</f>
        <v>0.96581495612254065</v>
      </c>
      <c r="E63" s="277" t="e">
        <f t="shared" ref="E63:X63" si="20">E61/E59</f>
        <v>#DIV/0!</v>
      </c>
      <c r="F63" s="277" t="e">
        <f t="shared" si="20"/>
        <v>#DIV/0!</v>
      </c>
      <c r="G63" s="277" t="e">
        <f t="shared" si="20"/>
        <v>#DIV/0!</v>
      </c>
      <c r="H63" s="277" t="e">
        <f t="shared" si="20"/>
        <v>#DIV/0!</v>
      </c>
      <c r="I63" s="277">
        <f t="shared" si="20"/>
        <v>0</v>
      </c>
      <c r="J63" s="277" t="e">
        <f t="shared" si="20"/>
        <v>#DIV/0!</v>
      </c>
      <c r="K63" s="277" t="e">
        <f t="shared" si="20"/>
        <v>#DIV/0!</v>
      </c>
      <c r="L63" s="277" t="e">
        <f t="shared" si="20"/>
        <v>#DIV/0!</v>
      </c>
      <c r="M63" s="277" t="e">
        <f t="shared" si="20"/>
        <v>#DIV/0!</v>
      </c>
      <c r="N63" s="277" t="e">
        <f t="shared" si="20"/>
        <v>#DIV/0!</v>
      </c>
      <c r="O63" s="277" t="e">
        <f t="shared" si="20"/>
        <v>#DIV/0!</v>
      </c>
      <c r="P63" s="277" t="e">
        <f t="shared" si="20"/>
        <v>#DIV/0!</v>
      </c>
      <c r="Q63" s="277" t="e">
        <f t="shared" si="20"/>
        <v>#DIV/0!</v>
      </c>
      <c r="R63" s="277">
        <f t="shared" si="20"/>
        <v>0</v>
      </c>
      <c r="S63" s="277" t="e">
        <f t="shared" si="20"/>
        <v>#DIV/0!</v>
      </c>
      <c r="T63" s="277">
        <f t="shared" si="20"/>
        <v>0.96662335129901655</v>
      </c>
      <c r="U63" s="277" t="e">
        <f t="shared" si="20"/>
        <v>#DIV/0!</v>
      </c>
      <c r="V63" s="277" t="e">
        <f t="shared" si="20"/>
        <v>#DIV/0!</v>
      </c>
      <c r="W63" s="277" t="e">
        <f t="shared" si="20"/>
        <v>#DIV/0!</v>
      </c>
      <c r="X63" s="277" t="e">
        <f t="shared" si="20"/>
        <v>#DIV/0!</v>
      </c>
      <c r="Y63" s="259"/>
    </row>
    <row r="64" spans="1:25" s="61" customFormat="1" x14ac:dyDescent="0.25">
      <c r="A64" s="700"/>
      <c r="B64" s="702"/>
      <c r="C64" s="249" t="s">
        <v>133</v>
      </c>
      <c r="D64" s="287">
        <f>SUM(E64:X64)</f>
        <v>196.33620000000002</v>
      </c>
      <c r="E64" s="287"/>
      <c r="F64" s="287"/>
      <c r="G64" s="287"/>
      <c r="H64" s="287"/>
      <c r="I64" s="287">
        <f>'Standard Chartered'!G79</f>
        <v>1.8031999999999999</v>
      </c>
      <c r="J64" s="287"/>
      <c r="K64" s="287"/>
      <c r="L64" s="287"/>
      <c r="M64" s="287"/>
      <c r="N64" s="287"/>
      <c r="O64" s="355"/>
      <c r="P64" s="278"/>
      <c r="Q64" s="278"/>
      <c r="R64" s="356">
        <f>ING!I50</f>
        <v>3</v>
      </c>
      <c r="S64" s="287"/>
      <c r="T64" s="287">
        <f>Unicredit!H210</f>
        <v>191.53300000000002</v>
      </c>
      <c r="U64" s="287"/>
      <c r="V64" s="287"/>
      <c r="W64" s="287"/>
      <c r="X64" s="287"/>
      <c r="Y64" s="261"/>
    </row>
    <row r="65" spans="1:25" s="61" customFormat="1" x14ac:dyDescent="0.25">
      <c r="A65" s="700"/>
      <c r="B65" s="702"/>
      <c r="C65" s="249" t="s">
        <v>136</v>
      </c>
      <c r="D65" s="279">
        <f>D64/D55</f>
        <v>3.4185043877459236E-2</v>
      </c>
      <c r="E65" s="279"/>
      <c r="F65" s="287"/>
      <c r="G65" s="287"/>
      <c r="H65" s="287"/>
      <c r="I65" s="279">
        <f>'Standard Chartered'!G80</f>
        <v>1</v>
      </c>
      <c r="J65" s="287"/>
      <c r="K65" s="287"/>
      <c r="L65" s="287"/>
      <c r="M65" s="287"/>
      <c r="N65" s="287"/>
      <c r="O65" s="355"/>
      <c r="P65" s="278"/>
      <c r="Q65" s="278"/>
      <c r="R65" s="279">
        <f>ING!I51</f>
        <v>1</v>
      </c>
      <c r="S65" s="287"/>
      <c r="T65" s="279">
        <f>Unicredit!H211</f>
        <v>3.3376648700983336E-2</v>
      </c>
      <c r="U65" s="287"/>
      <c r="V65" s="287"/>
      <c r="W65" s="287"/>
      <c r="X65" s="287"/>
      <c r="Y65" s="261"/>
    </row>
    <row r="66" spans="1:25" s="130" customFormat="1" x14ac:dyDescent="0.25">
      <c r="A66" s="700"/>
      <c r="B66" s="702"/>
      <c r="C66" s="251" t="s">
        <v>414</v>
      </c>
      <c r="D66" s="288">
        <f>D59-D61</f>
        <v>196.33620000000064</v>
      </c>
      <c r="E66" s="291"/>
      <c r="F66" s="319"/>
      <c r="G66" s="319"/>
      <c r="H66" s="319"/>
      <c r="I66" s="280">
        <f>I59-I61</f>
        <v>1.8031999999999999</v>
      </c>
      <c r="J66" s="319"/>
      <c r="K66" s="319"/>
      <c r="L66" s="319"/>
      <c r="M66" s="319"/>
      <c r="N66" s="319"/>
      <c r="O66" s="348"/>
      <c r="P66" s="349"/>
      <c r="Q66" s="349"/>
      <c r="R66" s="280">
        <f>R59-R61</f>
        <v>3</v>
      </c>
      <c r="S66" s="319"/>
      <c r="T66" s="280">
        <f>T59-T61</f>
        <v>191.53300000000036</v>
      </c>
      <c r="U66" s="319"/>
      <c r="V66" s="319"/>
      <c r="W66" s="319"/>
      <c r="X66" s="319"/>
      <c r="Y66" s="304"/>
    </row>
    <row r="67" spans="1:25" s="130" customFormat="1" x14ac:dyDescent="0.25">
      <c r="A67" s="700"/>
      <c r="B67" s="702"/>
      <c r="C67" s="251" t="s">
        <v>415</v>
      </c>
      <c r="D67" s="281">
        <f>D66/D55</f>
        <v>3.4185043877459347E-2</v>
      </c>
      <c r="E67" s="291"/>
      <c r="F67" s="319"/>
      <c r="G67" s="319"/>
      <c r="H67" s="319"/>
      <c r="I67" s="281">
        <f>I66/I55</f>
        <v>1</v>
      </c>
      <c r="J67" s="319"/>
      <c r="K67" s="319"/>
      <c r="L67" s="319"/>
      <c r="M67" s="319"/>
      <c r="N67" s="319"/>
      <c r="O67" s="348"/>
      <c r="P67" s="349"/>
      <c r="Q67" s="349"/>
      <c r="R67" s="291">
        <f>R66/R55</f>
        <v>1</v>
      </c>
      <c r="S67" s="319"/>
      <c r="T67" s="319">
        <f>T66/T55</f>
        <v>3.3376648700983398E-2</v>
      </c>
      <c r="U67" s="319"/>
      <c r="V67" s="319"/>
      <c r="W67" s="319"/>
      <c r="X67" s="319"/>
      <c r="Y67" s="304"/>
    </row>
    <row r="68" spans="1:25" s="94" customFormat="1" x14ac:dyDescent="0.25">
      <c r="A68" s="701" t="s">
        <v>82</v>
      </c>
      <c r="B68" s="702" t="s">
        <v>501</v>
      </c>
      <c r="C68" s="243" t="s">
        <v>79</v>
      </c>
      <c r="D68" s="289">
        <f t="shared" ref="D68:X68" si="21">D42/D29</f>
        <v>0.29577760182700846</v>
      </c>
      <c r="E68" s="289">
        <f t="shared" si="21"/>
        <v>0.17835373933322732</v>
      </c>
      <c r="F68" s="289">
        <f t="shared" si="21"/>
        <v>0.3232044198895026</v>
      </c>
      <c r="G68" s="289">
        <f t="shared" si="21"/>
        <v>-2.0717721050684423E-2</v>
      </c>
      <c r="H68" s="289">
        <f t="shared" si="21"/>
        <v>1.8728717366628827E-2</v>
      </c>
      <c r="I68" s="289">
        <f t="shared" si="21"/>
        <v>-0.75574523965856844</v>
      </c>
      <c r="J68" s="289">
        <f t="shared" si="21"/>
        <v>0.34065372829417773</v>
      </c>
      <c r="K68" s="289">
        <f t="shared" si="21"/>
        <v>0.33815878760461432</v>
      </c>
      <c r="L68" s="289">
        <f t="shared" si="21"/>
        <v>0.28015054819178531</v>
      </c>
      <c r="M68" s="289">
        <f t="shared" si="21"/>
        <v>0.35160508782556027</v>
      </c>
      <c r="N68" s="289">
        <f t="shared" si="21"/>
        <v>0.24989819465182572</v>
      </c>
      <c r="O68" s="289">
        <f t="shared" si="21"/>
        <v>-0.16866746698679472</v>
      </c>
      <c r="P68" s="289">
        <f t="shared" si="21"/>
        <v>0.19502868068833651</v>
      </c>
      <c r="Q68" s="289">
        <f t="shared" si="21"/>
        <v>0.39372307172425447</v>
      </c>
      <c r="R68" s="289">
        <f t="shared" si="21"/>
        <v>0.26239476145930779</v>
      </c>
      <c r="S68" s="289">
        <f t="shared" si="21"/>
        <v>0.22830254444057163</v>
      </c>
      <c r="T68" s="289">
        <f t="shared" si="21"/>
        <v>3.9169005142769157E-2</v>
      </c>
      <c r="U68" s="289">
        <f t="shared" si="21"/>
        <v>0.17839213018026498</v>
      </c>
      <c r="V68" s="289">
        <f t="shared" si="21"/>
        <v>0.23096260605425789</v>
      </c>
      <c r="W68" s="289">
        <f t="shared" si="21"/>
        <v>0.27677601564197263</v>
      </c>
      <c r="X68" s="289">
        <f t="shared" si="21"/>
        <v>0.22151360544217688</v>
      </c>
      <c r="Y68" s="122"/>
    </row>
    <row r="69" spans="1:25" s="74" customFormat="1" ht="15" customHeight="1" x14ac:dyDescent="0.25">
      <c r="A69" s="701"/>
      <c r="B69" s="702"/>
      <c r="C69" s="244" t="s">
        <v>332</v>
      </c>
      <c r="D69" s="273">
        <f t="shared" ref="D69:X69" si="22">D44/D31</f>
        <v>0.34773511776557725</v>
      </c>
      <c r="E69" s="273">
        <f t="shared" si="22"/>
        <v>-0.2326454033771107</v>
      </c>
      <c r="F69" s="273">
        <f t="shared" si="22"/>
        <v>0.12306501547987617</v>
      </c>
      <c r="G69" s="273">
        <f t="shared" si="22"/>
        <v>-0.53459119496855345</v>
      </c>
      <c r="H69" s="273">
        <f t="shared" si="22"/>
        <v>8.9224433768016458E-3</v>
      </c>
      <c r="I69" s="273">
        <f t="shared" si="22"/>
        <v>8.2101806239737278E-3</v>
      </c>
      <c r="J69" s="273">
        <f t="shared" si="22"/>
        <v>0.60565552699228786</v>
      </c>
      <c r="K69" s="273">
        <f t="shared" si="22"/>
        <v>0.35992432602869306</v>
      </c>
      <c r="L69" s="273">
        <f t="shared" si="22"/>
        <v>0.35087719298245612</v>
      </c>
      <c r="M69" s="273">
        <f t="shared" si="22"/>
        <v>0.36087758868156655</v>
      </c>
      <c r="N69" s="273">
        <f t="shared" si="22"/>
        <v>0.25289514866979657</v>
      </c>
      <c r="O69" s="273">
        <f t="shared" si="22"/>
        <v>9.6067812573581352E-2</v>
      </c>
      <c r="P69" s="273">
        <f t="shared" si="22"/>
        <v>0.11549295774647887</v>
      </c>
      <c r="Q69" s="273">
        <f t="shared" si="22"/>
        <v>0.40543942458979548</v>
      </c>
      <c r="R69" s="273">
        <f t="shared" si="22"/>
        <v>0.38999055712936731</v>
      </c>
      <c r="S69" s="273">
        <f t="shared" si="22"/>
        <v>0.10666666666666667</v>
      </c>
      <c r="T69" s="273">
        <f t="shared" si="22"/>
        <v>0.20913388160331922</v>
      </c>
      <c r="U69" s="273">
        <f t="shared" si="22"/>
        <v>0.17384963118586638</v>
      </c>
      <c r="V69" s="273">
        <f t="shared" si="22"/>
        <v>-6.9696969696969702E-2</v>
      </c>
      <c r="W69" s="273">
        <f t="shared" si="22"/>
        <v>0.21700507614213199</v>
      </c>
      <c r="X69" s="273">
        <f t="shared" si="22"/>
        <v>0.16817593790426907</v>
      </c>
      <c r="Y69" s="255"/>
    </row>
    <row r="70" spans="1:25" s="74" customFormat="1" x14ac:dyDescent="0.25">
      <c r="A70" s="701"/>
      <c r="B70" s="702"/>
      <c r="C70" s="245" t="s">
        <v>141</v>
      </c>
      <c r="D70" s="273"/>
      <c r="E70" s="273"/>
      <c r="F70" s="273">
        <f>Barclays!M51</f>
        <v>0</v>
      </c>
      <c r="G70" s="273">
        <f>RBS!H60</f>
        <v>0</v>
      </c>
      <c r="H70" s="273"/>
      <c r="I70" s="273">
        <f>'Standard Chartered'!L76</f>
        <v>0</v>
      </c>
      <c r="J70" s="273">
        <f>'BNP Paribas'!K75</f>
        <v>0</v>
      </c>
      <c r="K70" s="273">
        <f>'Crédit Agricole'!K53</f>
        <v>0.35992432602869306</v>
      </c>
      <c r="L70" s="273">
        <f>'Société Générale'!K91</f>
        <v>0</v>
      </c>
      <c r="M70" s="273">
        <f>'BPCE group'!H72</f>
        <v>0</v>
      </c>
      <c r="N70" s="273">
        <f>'Crédit Mutuel'!K29</f>
        <v>0</v>
      </c>
      <c r="O70" s="273">
        <f>'Deutsche Bank'!H71</f>
        <v>0</v>
      </c>
      <c r="P70" s="273">
        <f>Commerzbank!H25</f>
        <v>0</v>
      </c>
      <c r="Q70" s="273">
        <f>'KfW IPEX'!J12</f>
        <v>0</v>
      </c>
      <c r="R70" s="273">
        <f>ING!K47</f>
        <v>0</v>
      </c>
      <c r="S70" s="273">
        <f>Rabobank!I50</f>
        <v>0</v>
      </c>
      <c r="T70" s="273">
        <f>Unicredit!I207</f>
        <v>0</v>
      </c>
      <c r="U70" s="273">
        <f>'Intesa Sao'!I106</f>
        <v>0</v>
      </c>
      <c r="V70" s="273">
        <f>Santander!H47</f>
        <v>0</v>
      </c>
      <c r="W70" s="273">
        <f>'BBVA '!K34</f>
        <v>0</v>
      </c>
      <c r="X70" s="273">
        <f>Nordea!I31</f>
        <v>0</v>
      </c>
      <c r="Y70" s="255"/>
    </row>
    <row r="71" spans="1:25" s="241" customFormat="1" x14ac:dyDescent="0.25">
      <c r="A71" s="701"/>
      <c r="B71" s="702"/>
      <c r="C71" s="247" t="s">
        <v>412</v>
      </c>
      <c r="D71" s="283">
        <f t="shared" ref="D71:X71" si="23">D46/D33</f>
        <v>0.27533330337479855</v>
      </c>
      <c r="E71" s="283">
        <f t="shared" si="23"/>
        <v>0.16706185567010307</v>
      </c>
      <c r="F71" s="283">
        <f t="shared" si="23"/>
        <v>0.4342783505154636</v>
      </c>
      <c r="G71" s="283">
        <f t="shared" si="23"/>
        <v>4.7798742138364783E-2</v>
      </c>
      <c r="H71" s="283">
        <f t="shared" si="23"/>
        <v>6.5573770491803227E-2</v>
      </c>
      <c r="I71" s="283">
        <f t="shared" si="23"/>
        <v>3.835526315789481</v>
      </c>
      <c r="J71" s="283">
        <f t="shared" si="23"/>
        <v>0.27495219885277244</v>
      </c>
      <c r="K71" s="283">
        <f t="shared" si="23"/>
        <v>0.28291316526610644</v>
      </c>
      <c r="L71" s="283">
        <f t="shared" si="23"/>
        <v>0.25392552714221622</v>
      </c>
      <c r="M71" s="283">
        <f t="shared" si="23"/>
        <v>0.32541980312680951</v>
      </c>
      <c r="N71" s="283">
        <f t="shared" si="23"/>
        <v>0.23029682702149437</v>
      </c>
      <c r="O71" s="283">
        <f t="shared" si="23"/>
        <v>-1.6657789613848202</v>
      </c>
      <c r="P71" s="283">
        <f t="shared" si="23"/>
        <v>0.29860601614086574</v>
      </c>
      <c r="Q71" s="283">
        <f t="shared" si="23"/>
        <v>0.21133659902029375</v>
      </c>
      <c r="R71" s="283">
        <f t="shared" si="23"/>
        <v>0.23716153127917833</v>
      </c>
      <c r="S71" s="283">
        <f t="shared" si="23"/>
        <v>0.56046814044213267</v>
      </c>
      <c r="T71" s="283">
        <f t="shared" si="23"/>
        <v>8.0068691026592836E-2</v>
      </c>
      <c r="U71" s="283">
        <f t="shared" si="23"/>
        <v>0.19254788253626257</v>
      </c>
      <c r="V71" s="283">
        <f t="shared" si="23"/>
        <v>0.2027142450412831</v>
      </c>
      <c r="W71" s="283">
        <f t="shared" si="23"/>
        <v>0.2615309920699142</v>
      </c>
      <c r="X71" s="283">
        <f t="shared" si="23"/>
        <v>0.2320020351055711</v>
      </c>
      <c r="Y71" s="306"/>
    </row>
    <row r="72" spans="1:25" s="124" customFormat="1" x14ac:dyDescent="0.25">
      <c r="A72" s="701"/>
      <c r="B72" s="702"/>
      <c r="C72" s="247" t="s">
        <v>413</v>
      </c>
      <c r="D72" s="283"/>
      <c r="E72" s="283">
        <f t="shared" ref="E72:X72" si="24">E71/E68</f>
        <v>0.9366882707066374</v>
      </c>
      <c r="F72" s="283">
        <f t="shared" si="24"/>
        <v>1.3436646400563923</v>
      </c>
      <c r="G72" s="283">
        <f t="shared" si="24"/>
        <v>-2.3071428571428574</v>
      </c>
      <c r="H72" s="283">
        <f t="shared" si="24"/>
        <v>3.5012419274714337</v>
      </c>
      <c r="I72" s="283">
        <f t="shared" si="24"/>
        <v>-5.0751577575563696</v>
      </c>
      <c r="J72" s="283">
        <f t="shared" si="24"/>
        <v>0.80713104250933798</v>
      </c>
      <c r="K72" s="283">
        <f t="shared" si="24"/>
        <v>0.83662816297087406</v>
      </c>
      <c r="L72" s="283">
        <f t="shared" si="24"/>
        <v>0.90638954226990853</v>
      </c>
      <c r="M72" s="283">
        <f t="shared" si="24"/>
        <v>0.92552643404369084</v>
      </c>
      <c r="N72" s="283">
        <f t="shared" si="24"/>
        <v>0.92156258808655567</v>
      </c>
      <c r="O72" s="283">
        <f t="shared" si="24"/>
        <v>9.8761129881391838</v>
      </c>
      <c r="P72" s="283">
        <f t="shared" si="24"/>
        <v>1.5310877102124782</v>
      </c>
      <c r="Q72" s="283">
        <f t="shared" si="24"/>
        <v>0.53676457946641287</v>
      </c>
      <c r="R72" s="283">
        <f t="shared" si="24"/>
        <v>0.90383485539194874</v>
      </c>
      <c r="S72" s="283">
        <f t="shared" si="24"/>
        <v>2.4549360227915704</v>
      </c>
      <c r="T72" s="283">
        <f t="shared" si="24"/>
        <v>2.0441849552917231</v>
      </c>
      <c r="U72" s="283">
        <f t="shared" si="24"/>
        <v>1.0793518881224931</v>
      </c>
      <c r="V72" s="283">
        <f t="shared" si="24"/>
        <v>0.87769292399507015</v>
      </c>
      <c r="W72" s="283">
        <f t="shared" si="24"/>
        <v>0.94491927511602436</v>
      </c>
      <c r="X72" s="283">
        <f t="shared" si="24"/>
        <v>1.0473489185572038</v>
      </c>
      <c r="Y72" s="258"/>
    </row>
    <row r="73" spans="1:25" s="126" customFormat="1" x14ac:dyDescent="0.25">
      <c r="A73" s="701"/>
      <c r="B73" s="702"/>
      <c r="C73" s="248" t="s">
        <v>86</v>
      </c>
      <c r="D73" s="285">
        <f t="shared" ref="D73:X73" si="25">D48/D35</f>
        <v>0.15471719444178667</v>
      </c>
      <c r="E73" s="285">
        <f t="shared" si="25"/>
        <v>0.11782786885245902</v>
      </c>
      <c r="F73" s="285">
        <f t="shared" si="25"/>
        <v>4.5407636738906083E-2</v>
      </c>
      <c r="G73" s="285">
        <f t="shared" si="25"/>
        <v>0.1257142857142857</v>
      </c>
      <c r="H73" s="285">
        <f t="shared" si="25"/>
        <v>2.6455026455026457E-2</v>
      </c>
      <c r="I73" s="285">
        <f t="shared" si="25"/>
        <v>0.20749542961608777</v>
      </c>
      <c r="J73" s="285">
        <f t="shared" si="25"/>
        <v>0.24207858048162231</v>
      </c>
      <c r="K73" s="285">
        <f t="shared" si="25"/>
        <v>0.40142517814726841</v>
      </c>
      <c r="L73" s="285">
        <f t="shared" si="25"/>
        <v>0.16095380029806258</v>
      </c>
      <c r="M73" s="285">
        <f t="shared" si="25"/>
        <v>0.18181818181818182</v>
      </c>
      <c r="N73" s="285">
        <f t="shared" si="25"/>
        <v>0.1609907120743034</v>
      </c>
      <c r="O73" s="285">
        <f t="shared" si="25"/>
        <v>0.1628887717448603</v>
      </c>
      <c r="P73" s="285">
        <f t="shared" si="25"/>
        <v>0.22039473684210525</v>
      </c>
      <c r="Q73" s="285" t="e">
        <f t="shared" si="25"/>
        <v>#DIV/0!</v>
      </c>
      <c r="R73" s="285">
        <f t="shared" si="25"/>
        <v>0.20889300602130617</v>
      </c>
      <c r="S73" s="285">
        <f t="shared" si="25"/>
        <v>0.10526315789473684</v>
      </c>
      <c r="T73" s="285">
        <f t="shared" si="25"/>
        <v>9.8044652902121599E-3</v>
      </c>
      <c r="U73" s="285">
        <f t="shared" si="25"/>
        <v>0.14681544440652214</v>
      </c>
      <c r="V73" s="285">
        <f t="shared" si="25"/>
        <v>0.3619631901840491</v>
      </c>
      <c r="W73" s="285">
        <f t="shared" si="25"/>
        <v>0.44444444444444442</v>
      </c>
      <c r="X73" s="285">
        <f t="shared" si="25"/>
        <v>0.2880658436213992</v>
      </c>
      <c r="Y73" s="260"/>
    </row>
    <row r="74" spans="1:25" s="126" customFormat="1" x14ac:dyDescent="0.25">
      <c r="A74" s="701"/>
      <c r="B74" s="702"/>
      <c r="C74" s="252" t="s">
        <v>87</v>
      </c>
      <c r="D74" s="285">
        <f t="shared" ref="D74:X74" si="26">D73/D68</f>
        <v>0.52308624279223193</v>
      </c>
      <c r="E74" s="285">
        <f t="shared" si="26"/>
        <v>0.66064142693591221</v>
      </c>
      <c r="F74" s="277">
        <f t="shared" si="26"/>
        <v>0.14049200426909411</v>
      </c>
      <c r="G74" s="285">
        <f t="shared" si="26"/>
        <v>-6.0679591836734685</v>
      </c>
      <c r="H74" s="285">
        <f t="shared" si="26"/>
        <v>1.4125380792047464</v>
      </c>
      <c r="I74" s="285">
        <f t="shared" si="26"/>
        <v>-0.27455737559105281</v>
      </c>
      <c r="J74" s="285">
        <f t="shared" si="26"/>
        <v>0.71062947613645655</v>
      </c>
      <c r="K74" s="285">
        <f t="shared" si="26"/>
        <v>1.1870907776515545</v>
      </c>
      <c r="L74" s="285">
        <f t="shared" si="26"/>
        <v>0.57452609440505864</v>
      </c>
      <c r="M74" s="285">
        <f t="shared" si="26"/>
        <v>0.51710907524861016</v>
      </c>
      <c r="N74" s="285">
        <f t="shared" si="26"/>
        <v>0.64422519057653072</v>
      </c>
      <c r="O74" s="285">
        <f t="shared" si="26"/>
        <v>-0.96573912358340663</v>
      </c>
      <c r="P74" s="285">
        <f t="shared" si="26"/>
        <v>1.1300632094943242</v>
      </c>
      <c r="Q74" s="285" t="e">
        <f t="shared" si="26"/>
        <v>#DIV/0!</v>
      </c>
      <c r="R74" s="285">
        <f t="shared" si="26"/>
        <v>0.79610204433788334</v>
      </c>
      <c r="S74" s="285">
        <f t="shared" si="26"/>
        <v>0.46106870229007629</v>
      </c>
      <c r="T74" s="285">
        <f t="shared" si="26"/>
        <v>0.2503118283059616</v>
      </c>
      <c r="U74" s="285">
        <f t="shared" si="26"/>
        <v>0.82299283190444195</v>
      </c>
      <c r="V74" s="285">
        <f t="shared" si="26"/>
        <v>1.567193912329758</v>
      </c>
      <c r="W74" s="285">
        <f t="shared" si="26"/>
        <v>1.6057910343624628</v>
      </c>
      <c r="X74" s="285">
        <f t="shared" si="26"/>
        <v>1.3004431174616715</v>
      </c>
      <c r="Y74" s="260"/>
    </row>
    <row r="75" spans="1:25" s="82" customFormat="1" x14ac:dyDescent="0.25">
      <c r="A75" s="701"/>
      <c r="B75" s="702"/>
      <c r="C75" s="248" t="s">
        <v>444</v>
      </c>
      <c r="D75" s="277">
        <f>D73/D71</f>
        <v>0.56192691746837931</v>
      </c>
      <c r="E75" s="277">
        <f t="shared" ref="E75:X75" si="27">E73/E71</f>
        <v>0.70529486446704892</v>
      </c>
      <c r="F75" s="277">
        <f t="shared" si="27"/>
        <v>0.10455883118513694</v>
      </c>
      <c r="G75" s="277">
        <f t="shared" si="27"/>
        <v>2.6300751879699242</v>
      </c>
      <c r="H75" s="277">
        <f t="shared" si="27"/>
        <v>0.40343915343915376</v>
      </c>
      <c r="I75" s="277">
        <f t="shared" si="27"/>
        <v>5.4098293827864977E-2</v>
      </c>
      <c r="J75" s="277">
        <f t="shared" si="27"/>
        <v>0.88043878714804225</v>
      </c>
      <c r="K75" s="277">
        <f t="shared" si="27"/>
        <v>1.4188988970155922</v>
      </c>
      <c r="L75" s="277">
        <f t="shared" si="27"/>
        <v>0.63386222767558575</v>
      </c>
      <c r="M75" s="277">
        <f t="shared" si="27"/>
        <v>0.55871886120996439</v>
      </c>
      <c r="N75" s="277">
        <f t="shared" si="27"/>
        <v>0.69905744754041965</v>
      </c>
      <c r="O75" s="277">
        <f t="shared" si="27"/>
        <v>-9.7785345787681929E-2</v>
      </c>
      <c r="P75" s="277">
        <f t="shared" si="27"/>
        <v>0.73807868873658344</v>
      </c>
      <c r="Q75" s="277" t="e">
        <f t="shared" si="27"/>
        <v>#DIV/0!</v>
      </c>
      <c r="R75" s="277">
        <f t="shared" si="27"/>
        <v>0.88080476160952326</v>
      </c>
      <c r="S75" s="277">
        <f t="shared" si="27"/>
        <v>0.18781291977042372</v>
      </c>
      <c r="T75" s="277">
        <f t="shared" si="27"/>
        <v>0.12245067534519641</v>
      </c>
      <c r="U75" s="277">
        <f t="shared" si="27"/>
        <v>0.76248797168087457</v>
      </c>
      <c r="V75" s="277">
        <f t="shared" si="27"/>
        <v>1.7855833965212198</v>
      </c>
      <c r="W75" s="277">
        <f t="shared" si="27"/>
        <v>1.6993949394939494</v>
      </c>
      <c r="X75" s="277">
        <f t="shared" si="27"/>
        <v>1.2416522272760091</v>
      </c>
      <c r="Y75" s="259"/>
    </row>
    <row r="76" spans="1:25" s="82" customFormat="1" x14ac:dyDescent="0.25">
      <c r="A76" s="701"/>
      <c r="B76" s="702"/>
      <c r="C76" s="248" t="s">
        <v>467</v>
      </c>
      <c r="D76" s="277">
        <f t="shared" ref="D76:X76" si="28">D73/D77</f>
        <v>0.46503004390722658</v>
      </c>
      <c r="E76" s="277">
        <f t="shared" si="28"/>
        <v>0.4562182864949258</v>
      </c>
      <c r="F76" s="277">
        <f t="shared" si="28"/>
        <v>0.10690554617658972</v>
      </c>
      <c r="G76" s="277">
        <f t="shared" si="28"/>
        <v>-31.983809523809509</v>
      </c>
      <c r="H76" s="277">
        <f t="shared" si="28"/>
        <v>1.486205593348451</v>
      </c>
      <c r="I76" s="277">
        <f t="shared" si="28"/>
        <v>-0.58767915509231794</v>
      </c>
      <c r="J76" s="277">
        <f t="shared" si="28"/>
        <v>0.76802931751079972</v>
      </c>
      <c r="K76" s="277">
        <f t="shared" si="28"/>
        <v>1.1185974272594796</v>
      </c>
      <c r="L76" s="277">
        <f t="shared" si="28"/>
        <v>0.8988157770743096</v>
      </c>
      <c r="M76" s="277">
        <f t="shared" si="28"/>
        <v>0.50907498805922624</v>
      </c>
      <c r="N76" s="277">
        <f t="shared" si="28"/>
        <v>0.63566063668800077</v>
      </c>
      <c r="O76" s="277">
        <f t="shared" si="28"/>
        <v>-2.1032173804884118</v>
      </c>
      <c r="P76" s="277">
        <f t="shared" si="28"/>
        <v>1.1460526315789472</v>
      </c>
      <c r="Q76" s="277" t="e">
        <f t="shared" si="28"/>
        <v>#DIV/0!</v>
      </c>
      <c r="R76" s="277">
        <f t="shared" si="28"/>
        <v>0.72146082842585857</v>
      </c>
      <c r="S76" s="277">
        <f t="shared" si="28"/>
        <v>0.44757433489827858</v>
      </c>
      <c r="T76" s="277">
        <f t="shared" si="28"/>
        <v>0.17705866436344084</v>
      </c>
      <c r="U76" s="277">
        <f t="shared" si="28"/>
        <v>0.80442800437983719</v>
      </c>
      <c r="V76" s="277">
        <f t="shared" si="28"/>
        <v>1.5827877803761028</v>
      </c>
      <c r="W76" s="277">
        <f t="shared" si="28"/>
        <v>1.6096190977707565</v>
      </c>
      <c r="X76" s="277">
        <f t="shared" si="28"/>
        <v>1.3220799674846315</v>
      </c>
      <c r="Y76" s="259"/>
    </row>
    <row r="77" spans="1:25" s="61" customFormat="1" x14ac:dyDescent="0.25">
      <c r="A77" s="701"/>
      <c r="B77" s="702"/>
      <c r="C77" s="249" t="s">
        <v>133</v>
      </c>
      <c r="D77" s="279">
        <f t="shared" ref="D77:X77" si="29">D51/D38</f>
        <v>0.33270365317010081</v>
      </c>
      <c r="E77" s="279">
        <f t="shared" si="29"/>
        <v>0.25827081539786007</v>
      </c>
      <c r="F77" s="279">
        <f t="shared" si="29"/>
        <v>0.4247453791022256</v>
      </c>
      <c r="G77" s="279">
        <f t="shared" si="29"/>
        <v>-3.9305601048149376E-3</v>
      </c>
      <c r="H77" s="279">
        <f t="shared" si="29"/>
        <v>1.7800381436745068E-2</v>
      </c>
      <c r="I77" s="279">
        <f t="shared" si="29"/>
        <v>-0.35307604126862818</v>
      </c>
      <c r="J77" s="279">
        <f t="shared" si="29"/>
        <v>0.3151944528188122</v>
      </c>
      <c r="K77" s="279">
        <f t="shared" si="29"/>
        <v>0.35886474290464315</v>
      </c>
      <c r="L77" s="279">
        <f t="shared" si="29"/>
        <v>0.17907318096036906</v>
      </c>
      <c r="M77" s="279">
        <f t="shared" si="29"/>
        <v>0.35715402658326817</v>
      </c>
      <c r="N77" s="279">
        <f t="shared" si="29"/>
        <v>0.25326519023282223</v>
      </c>
      <c r="O77" s="279">
        <f t="shared" si="29"/>
        <v>-7.7447425670775921E-2</v>
      </c>
      <c r="P77" s="279">
        <f t="shared" si="29"/>
        <v>0.19230769230769232</v>
      </c>
      <c r="Q77" s="279">
        <f t="shared" si="29"/>
        <v>0.39372307172425447</v>
      </c>
      <c r="R77" s="279">
        <f t="shared" si="29"/>
        <v>0.28954171562867215</v>
      </c>
      <c r="S77" s="279">
        <f t="shared" si="29"/>
        <v>0.23518586676481412</v>
      </c>
      <c r="T77" s="279">
        <f t="shared" si="29"/>
        <v>5.5374106234569509E-2</v>
      </c>
      <c r="U77" s="279">
        <f t="shared" si="29"/>
        <v>0.18250911654885449</v>
      </c>
      <c r="V77" s="279">
        <f t="shared" si="29"/>
        <v>0.22868712702472294</v>
      </c>
      <c r="W77" s="279">
        <f t="shared" si="29"/>
        <v>0.27611777535441656</v>
      </c>
      <c r="X77" s="279">
        <f t="shared" si="29"/>
        <v>0.21788836583725621</v>
      </c>
      <c r="Y77" s="261"/>
    </row>
    <row r="78" spans="1:25" s="133" customFormat="1" x14ac:dyDescent="0.25">
      <c r="A78" s="701"/>
      <c r="B78" s="702"/>
      <c r="C78" s="253" t="s">
        <v>136</v>
      </c>
      <c r="D78" s="279">
        <f>D77/D68</f>
        <v>1.1248439743746699</v>
      </c>
      <c r="E78" s="279"/>
      <c r="F78" s="279">
        <f>Barclays!M55</f>
        <v>0</v>
      </c>
      <c r="G78" s="279">
        <f>RBS!H64</f>
        <v>0</v>
      </c>
      <c r="H78" s="279" t="e">
        <f>RBS!#REF!</f>
        <v>#REF!</v>
      </c>
      <c r="I78" s="287">
        <f>'Standard Chartered'!L80</f>
        <v>0</v>
      </c>
      <c r="J78" s="279">
        <f>'BNP Paribas'!J79</f>
        <v>0</v>
      </c>
      <c r="K78" s="279">
        <f>'Crédit Agricole'!K58</f>
        <v>0</v>
      </c>
      <c r="L78" s="279">
        <f>'Société Générale'!K95</f>
        <v>0</v>
      </c>
      <c r="M78" s="279">
        <f>'BPCE group'!H76</f>
        <v>0</v>
      </c>
      <c r="N78" s="279">
        <f>'Crédit Mutuel'!K33</f>
        <v>0</v>
      </c>
      <c r="O78" s="279">
        <f>'Deutsche Bank'!H75</f>
        <v>0</v>
      </c>
      <c r="P78" s="279">
        <f>Commerzbank!H29</f>
        <v>0</v>
      </c>
      <c r="Q78" s="279">
        <f>'KfW IPEX'!J16</f>
        <v>0</v>
      </c>
      <c r="R78" s="279">
        <f>ING!K51</f>
        <v>0</v>
      </c>
      <c r="S78" s="279">
        <f>Rabobank!I54</f>
        <v>0</v>
      </c>
      <c r="T78" s="279">
        <f>Unicredit!I211</f>
        <v>0</v>
      </c>
      <c r="U78" s="279">
        <f>'Intesa Sao'!I110</f>
        <v>0</v>
      </c>
      <c r="V78" s="279">
        <f>Santander!H51</f>
        <v>0</v>
      </c>
      <c r="W78" s="279">
        <f>'BBVA '!K38</f>
        <v>0</v>
      </c>
      <c r="X78" s="279">
        <f>Nordea!I35</f>
        <v>0</v>
      </c>
      <c r="Y78" s="262"/>
    </row>
    <row r="79" spans="1:25" s="130" customFormat="1" x14ac:dyDescent="0.25">
      <c r="A79" s="701"/>
      <c r="B79" s="702"/>
      <c r="C79" s="251" t="s">
        <v>414</v>
      </c>
      <c r="D79" s="291">
        <f t="shared" ref="D79:X79" si="30">D53/D40</f>
        <v>0.34495260653219889</v>
      </c>
      <c r="E79" s="291">
        <f t="shared" si="30"/>
        <v>0.22807017543859637</v>
      </c>
      <c r="F79" s="291">
        <f t="shared" si="30"/>
        <v>0.7115526122148631</v>
      </c>
      <c r="G79" s="291">
        <f t="shared" si="30"/>
        <v>5.7769652650822664E-2</v>
      </c>
      <c r="H79" s="291">
        <f t="shared" si="30"/>
        <v>0.12931034482758597</v>
      </c>
      <c r="I79" s="291">
        <f t="shared" si="30"/>
        <v>-1.1886075949367081</v>
      </c>
      <c r="J79" s="291">
        <f t="shared" si="30"/>
        <v>0.29707826828748135</v>
      </c>
      <c r="K79" s="291">
        <f t="shared" si="30"/>
        <v>0.25890279114533205</v>
      </c>
      <c r="L79" s="291">
        <f t="shared" si="30"/>
        <v>0.29396662387676509</v>
      </c>
      <c r="M79" s="291">
        <f t="shared" si="30"/>
        <v>0.34519104084321478</v>
      </c>
      <c r="N79" s="291">
        <f t="shared" si="30"/>
        <v>0.26452599388379205</v>
      </c>
      <c r="O79" s="291">
        <f t="shared" si="30"/>
        <v>-0.35574018126888218</v>
      </c>
      <c r="P79" s="291">
        <f t="shared" si="30"/>
        <v>0.32105760151085933</v>
      </c>
      <c r="Q79" s="291">
        <f t="shared" si="30"/>
        <v>0.21133659902029375</v>
      </c>
      <c r="R79" s="291">
        <f t="shared" si="30"/>
        <v>0.25625782227784732</v>
      </c>
      <c r="S79" s="291">
        <f t="shared" si="30"/>
        <v>0.67260940032414906</v>
      </c>
      <c r="T79" s="291">
        <f t="shared" si="30"/>
        <v>0.10606193830008202</v>
      </c>
      <c r="U79" s="291">
        <f t="shared" si="30"/>
        <v>0.23388871361506106</v>
      </c>
      <c r="V79" s="291">
        <f t="shared" si="30"/>
        <v>0.20021206863312127</v>
      </c>
      <c r="W79" s="291">
        <f t="shared" si="30"/>
        <v>0.26099659146242493</v>
      </c>
      <c r="X79" s="291">
        <f t="shared" si="30"/>
        <v>0.22830802603036876</v>
      </c>
      <c r="Y79" s="304"/>
    </row>
    <row r="80" spans="1:25" s="131" customFormat="1" x14ac:dyDescent="0.25">
      <c r="A80" s="701"/>
      <c r="B80" s="702"/>
      <c r="C80" s="251" t="s">
        <v>415</v>
      </c>
      <c r="D80" s="281">
        <f t="shared" ref="D80:X80" si="31">D79/D68</f>
        <v>1.1662566888142918</v>
      </c>
      <c r="E80" s="281">
        <f t="shared" si="31"/>
        <v>1.2787518573551258</v>
      </c>
      <c r="F80" s="281">
        <f t="shared" si="31"/>
        <v>2.2015559454853042</v>
      </c>
      <c r="G80" s="281">
        <f t="shared" si="31"/>
        <v>-2.7884173413423872</v>
      </c>
      <c r="H80" s="281">
        <f t="shared" si="31"/>
        <v>6.904388714733531</v>
      </c>
      <c r="I80" s="281">
        <f t="shared" si="31"/>
        <v>1.5727622650639503</v>
      </c>
      <c r="J80" s="281">
        <f t="shared" si="31"/>
        <v>0.87208283254406072</v>
      </c>
      <c r="K80" s="281">
        <f t="shared" si="31"/>
        <v>0.76562490946723283</v>
      </c>
      <c r="L80" s="281">
        <f t="shared" si="31"/>
        <v>1.0493166112797381</v>
      </c>
      <c r="M80" s="281">
        <f t="shared" si="31"/>
        <v>0.98175780952997005</v>
      </c>
      <c r="N80" s="281">
        <f t="shared" si="31"/>
        <v>1.0585350336457882</v>
      </c>
      <c r="O80" s="281">
        <f t="shared" si="31"/>
        <v>2.1091215017578566</v>
      </c>
      <c r="P80" s="281">
        <f t="shared" si="31"/>
        <v>1.6462071136292102</v>
      </c>
      <c r="Q80" s="281">
        <f t="shared" si="31"/>
        <v>0.53676457946641287</v>
      </c>
      <c r="R80" s="281">
        <f t="shared" si="31"/>
        <v>0.97661180754017385</v>
      </c>
      <c r="S80" s="281">
        <f t="shared" si="31"/>
        <v>2.9461318618778378</v>
      </c>
      <c r="T80" s="281">
        <f t="shared" si="31"/>
        <v>2.7078027106762428</v>
      </c>
      <c r="U80" s="281">
        <f t="shared" si="31"/>
        <v>1.3110932269193538</v>
      </c>
      <c r="V80" s="281">
        <f t="shared" si="31"/>
        <v>0.86685923775075224</v>
      </c>
      <c r="W80" s="281">
        <f t="shared" si="31"/>
        <v>0.94298846978143014</v>
      </c>
      <c r="X80" s="281">
        <f t="shared" si="31"/>
        <v>1.030672701004659</v>
      </c>
      <c r="Y80" s="315"/>
    </row>
    <row r="81" spans="1:25" s="121" customFormat="1" x14ac:dyDescent="0.25">
      <c r="A81" s="701"/>
      <c r="B81" s="702" t="s">
        <v>500</v>
      </c>
      <c r="C81" s="243" t="s">
        <v>79</v>
      </c>
      <c r="D81" s="391">
        <f t="shared" ref="D81:X81" si="32">D29/D16</f>
        <v>4.4964795392288565E-2</v>
      </c>
      <c r="E81" s="292">
        <f t="shared" si="32"/>
        <v>6.5689223568664704E-2</v>
      </c>
      <c r="F81" s="525">
        <f t="shared" si="32"/>
        <v>3.8107676394194052E-2</v>
      </c>
      <c r="G81" s="292">
        <f t="shared" si="32"/>
        <v>-4.0556684480449481E-2</v>
      </c>
      <c r="H81" s="391">
        <f t="shared" si="32"/>
        <v>2.4538590699867528E-2</v>
      </c>
      <c r="I81" s="292">
        <f t="shared" si="32"/>
        <v>-1.5725701459034798E-2</v>
      </c>
      <c r="J81" s="292">
        <f t="shared" si="32"/>
        <v>5.3924241673138675E-2</v>
      </c>
      <c r="K81" s="391">
        <f t="shared" si="32"/>
        <v>6.3977887760122712E-2</v>
      </c>
      <c r="L81" s="292">
        <f t="shared" si="32"/>
        <v>4.6395274681891342E-2</v>
      </c>
      <c r="M81" s="292">
        <f t="shared" si="32"/>
        <v>6.4186923518034344E-2</v>
      </c>
      <c r="N81" s="292">
        <f t="shared" si="32"/>
        <v>9.3489847715736041E-2</v>
      </c>
      <c r="O81" s="292">
        <f t="shared" si="32"/>
        <v>-4.9433756985312299E-2</v>
      </c>
      <c r="P81" s="292">
        <f t="shared" si="32"/>
        <v>7.1221062187925552E-2</v>
      </c>
      <c r="Q81" s="292">
        <f t="shared" si="32"/>
        <v>0.40958477508650515</v>
      </c>
      <c r="R81" s="292">
        <f t="shared" si="32"/>
        <v>0.12166160849772382</v>
      </c>
      <c r="S81" s="292">
        <f t="shared" si="32"/>
        <v>6.1099752960218079E-2</v>
      </c>
      <c r="T81" s="292">
        <f t="shared" si="32"/>
        <v>1.763856379674493E-2</v>
      </c>
      <c r="U81" s="391">
        <f t="shared" si="32"/>
        <v>8.9079784165337503E-2</v>
      </c>
      <c r="V81" s="391">
        <f t="shared" si="32"/>
        <v>5.1838820201230408E-2</v>
      </c>
      <c r="W81" s="292">
        <f t="shared" si="32"/>
        <v>3.3362808767250375E-2</v>
      </c>
      <c r="X81" s="292">
        <f t="shared" si="32"/>
        <v>0.15848522623900813</v>
      </c>
      <c r="Y81" s="320"/>
    </row>
    <row r="82" spans="1:25" s="74" customFormat="1" ht="15" customHeight="1" x14ac:dyDescent="0.25">
      <c r="A82" s="701"/>
      <c r="B82" s="702"/>
      <c r="C82" s="244" t="s">
        <v>332</v>
      </c>
      <c r="D82" s="524">
        <f t="shared" ref="D82:X82" si="33">D31/D18</f>
        <v>2.8781133094508658E-2</v>
      </c>
      <c r="E82" s="293">
        <f t="shared" si="33"/>
        <v>-1.0784640588882156E-2</v>
      </c>
      <c r="F82" s="293">
        <f t="shared" si="33"/>
        <v>3.6616197276952818E-2</v>
      </c>
      <c r="G82" s="293">
        <f t="shared" si="33"/>
        <v>-6.7867219477442042E-3</v>
      </c>
      <c r="H82" s="293">
        <f t="shared" si="33"/>
        <v>2.0620177041025874E-2</v>
      </c>
      <c r="I82" s="293">
        <f t="shared" si="33"/>
        <v>-0.88894937938478136</v>
      </c>
      <c r="J82" s="293">
        <f t="shared" si="33"/>
        <v>3.4134185079236941E-2</v>
      </c>
      <c r="K82" s="293">
        <f t="shared" si="33"/>
        <v>6.111496512120862E-2</v>
      </c>
      <c r="L82" s="293">
        <f t="shared" si="33"/>
        <v>3.2027435480120901E-2</v>
      </c>
      <c r="M82" s="293">
        <f t="shared" si="33"/>
        <v>5.3457120308663626E-2</v>
      </c>
      <c r="N82" s="293">
        <f t="shared" si="33"/>
        <v>9.7071155131554968E-2</v>
      </c>
      <c r="O82" s="293">
        <f t="shared" si="33"/>
        <v>-9.2816399676552225E-2</v>
      </c>
      <c r="P82" s="293">
        <f t="shared" si="33"/>
        <v>5.2321296978629327E-2</v>
      </c>
      <c r="Q82" s="293">
        <f t="shared" si="33"/>
        <v>0.40008992805755395</v>
      </c>
      <c r="R82" s="293">
        <f t="shared" si="33"/>
        <v>7.2603866721513782E-2</v>
      </c>
      <c r="S82" s="293">
        <f t="shared" si="33"/>
        <v>5.99297965240718E-2</v>
      </c>
      <c r="T82" s="293">
        <f t="shared" si="33"/>
        <v>-1.4099028517706049E-2</v>
      </c>
      <c r="U82" s="293">
        <f t="shared" si="33"/>
        <v>9.7344594484267591E-2</v>
      </c>
      <c r="V82" s="293">
        <f t="shared" si="33"/>
        <v>-3.3179167504524432E-2</v>
      </c>
      <c r="W82" s="293">
        <f t="shared" si="33"/>
        <v>-4.7898367929975989E-2</v>
      </c>
      <c r="X82" s="293">
        <f t="shared" si="33"/>
        <v>0.1111111111111111</v>
      </c>
      <c r="Y82" s="255"/>
    </row>
    <row r="83" spans="1:25" s="74" customFormat="1" ht="15" customHeight="1" x14ac:dyDescent="0.25">
      <c r="A83" s="701"/>
      <c r="B83" s="702"/>
      <c r="C83" s="245" t="s">
        <v>141</v>
      </c>
      <c r="D83" s="273">
        <f>D82/D81</f>
        <v>0.64008148693688049</v>
      </c>
      <c r="E83" s="273"/>
      <c r="F83" s="273">
        <f>Barclays!N51</f>
        <v>0</v>
      </c>
      <c r="G83" s="273">
        <f>RBS!I60</f>
        <v>0</v>
      </c>
      <c r="H83" s="273"/>
      <c r="I83" s="273">
        <f>'Standard Chartered'!M76</f>
        <v>0</v>
      </c>
      <c r="J83" s="273">
        <f>'BNP Paribas'!L75</f>
        <v>0</v>
      </c>
      <c r="K83" s="273">
        <f>'Crédit Agricole'!L54</f>
        <v>0</v>
      </c>
      <c r="L83" s="273">
        <f>'Société Générale'!M91</f>
        <v>0</v>
      </c>
      <c r="M83" s="273">
        <f>'BPCE group'!I72</f>
        <v>0</v>
      </c>
      <c r="N83" s="273">
        <f>'Crédit Mutuel'!M29</f>
        <v>0</v>
      </c>
      <c r="O83" s="273">
        <f>'Deutsche Bank'!I71</f>
        <v>0</v>
      </c>
      <c r="P83" s="273">
        <f>Commerzbank!I25</f>
        <v>0</v>
      </c>
      <c r="Q83" s="273">
        <f>'KfW IPEX'!K12</f>
        <v>0</v>
      </c>
      <c r="R83" s="273">
        <f>ING!L47</f>
        <v>0.59676892010573845</v>
      </c>
      <c r="S83" s="273">
        <f>Rabobank!J50</f>
        <v>0</v>
      </c>
      <c r="T83" s="273">
        <f>Unicredit!J207</f>
        <v>0</v>
      </c>
      <c r="U83" s="273">
        <f>'Intesa Sao'!J106</f>
        <v>0</v>
      </c>
      <c r="V83" s="273">
        <f>Santander!I47</f>
        <v>0</v>
      </c>
      <c r="W83" s="273">
        <f>'BBVA '!L34</f>
        <v>0</v>
      </c>
      <c r="X83" s="273">
        <f>Nordea!J31</f>
        <v>0</v>
      </c>
      <c r="Y83" s="255"/>
    </row>
    <row r="84" spans="1:25" s="241" customFormat="1" x14ac:dyDescent="0.25">
      <c r="A84" s="701"/>
      <c r="B84" s="702"/>
      <c r="C84" s="247" t="s">
        <v>412</v>
      </c>
      <c r="D84" s="294">
        <f t="shared" ref="D84:X84" si="34">D33/D20</f>
        <v>5.7740062986618018E-2</v>
      </c>
      <c r="E84" s="294">
        <f t="shared" si="34"/>
        <v>8.1583245877935584E-2</v>
      </c>
      <c r="F84" s="294">
        <f t="shared" si="34"/>
        <v>3.8989062641289304E-2</v>
      </c>
      <c r="G84" s="294">
        <f t="shared" si="34"/>
        <v>-0.1205077394397184</v>
      </c>
      <c r="H84" s="294">
        <f t="shared" si="34"/>
        <v>0.26606938818565418</v>
      </c>
      <c r="I84" s="294">
        <f t="shared" si="34"/>
        <v>3.2070016966009415E-3</v>
      </c>
      <c r="J84" s="294">
        <f t="shared" si="34"/>
        <v>6.2976639640362847E-2</v>
      </c>
      <c r="K84" s="294">
        <f t="shared" si="34"/>
        <v>7.26115760111576E-2</v>
      </c>
      <c r="L84" s="294">
        <f t="shared" si="34"/>
        <v>5.5652651552981124E-2</v>
      </c>
      <c r="M84" s="294">
        <f t="shared" si="34"/>
        <v>0.14817674817674817</v>
      </c>
      <c r="N84" s="294">
        <f t="shared" si="34"/>
        <v>7.5316065371569541E-2</v>
      </c>
      <c r="O84" s="294">
        <f t="shared" si="34"/>
        <v>-1.3568692635686927E-2</v>
      </c>
      <c r="P84" s="294">
        <f t="shared" si="34"/>
        <v>0.13448445979279725</v>
      </c>
      <c r="Q84" s="294">
        <f t="shared" si="34"/>
        <v>0.6495454545454542</v>
      </c>
      <c r="R84" s="294">
        <f t="shared" si="34"/>
        <v>0.14042586668065243</v>
      </c>
      <c r="S84" s="294">
        <f t="shared" si="34"/>
        <v>6.4540495174150225E-2</v>
      </c>
      <c r="T84" s="294">
        <f t="shared" si="34"/>
        <v>3.8485549608892534E-2</v>
      </c>
      <c r="U84" s="294">
        <f t="shared" si="34"/>
        <v>7.0442116503424412E-2</v>
      </c>
      <c r="V84" s="294">
        <f t="shared" si="34"/>
        <v>6.827621509891206E-2</v>
      </c>
      <c r="W84" s="294">
        <f t="shared" si="34"/>
        <v>5.8811212106791036E-2</v>
      </c>
      <c r="X84" s="294">
        <f t="shared" si="34"/>
        <v>0.17298891040309805</v>
      </c>
      <c r="Y84" s="306"/>
    </row>
    <row r="85" spans="1:25" s="124" customFormat="1" x14ac:dyDescent="0.25">
      <c r="A85" s="701"/>
      <c r="B85" s="702"/>
      <c r="C85" s="247" t="s">
        <v>413</v>
      </c>
      <c r="D85" s="283">
        <f>D84/D81</f>
        <v>1.2841171072363071</v>
      </c>
      <c r="E85" s="283">
        <f>E84/E81</f>
        <v>1.2419578348746492</v>
      </c>
      <c r="F85" s="283">
        <f>F84/F81</f>
        <v>1.0231288372971892</v>
      </c>
      <c r="G85" s="283">
        <f>G84/G81</f>
        <v>2.9713410004658951</v>
      </c>
      <c r="H85" s="283"/>
      <c r="I85" s="283">
        <f t="shared" ref="I85:X85" si="35">I84/I81</f>
        <v>-0.2039337771326214</v>
      </c>
      <c r="J85" s="283">
        <f t="shared" si="35"/>
        <v>1.1678725131100629</v>
      </c>
      <c r="K85" s="283">
        <f t="shared" si="35"/>
        <v>1.1349480039635857</v>
      </c>
      <c r="L85" s="283">
        <f t="shared" si="35"/>
        <v>1.1995327527331798</v>
      </c>
      <c r="M85" s="283">
        <f t="shared" si="35"/>
        <v>2.3085192443460159</v>
      </c>
      <c r="N85" s="283">
        <f t="shared" si="35"/>
        <v>0.80560688900226407</v>
      </c>
      <c r="O85" s="283">
        <f t="shared" si="35"/>
        <v>0.27448232671691214</v>
      </c>
      <c r="P85" s="283">
        <f t="shared" si="35"/>
        <v>1.888268100213718</v>
      </c>
      <c r="Q85" s="283">
        <f t="shared" si="35"/>
        <v>1.5858632792399787</v>
      </c>
      <c r="R85" s="283">
        <f t="shared" si="35"/>
        <v>1.1542331916750852</v>
      </c>
      <c r="S85" s="283">
        <f t="shared" si="35"/>
        <v>1.0563135208774479</v>
      </c>
      <c r="T85" s="283">
        <f t="shared" si="35"/>
        <v>2.1818981438837306</v>
      </c>
      <c r="U85" s="283">
        <f t="shared" si="35"/>
        <v>0.79077556331613419</v>
      </c>
      <c r="V85" s="283">
        <f t="shared" si="35"/>
        <v>1.317086593288084</v>
      </c>
      <c r="W85" s="283">
        <f t="shared" si="35"/>
        <v>1.762777604160275</v>
      </c>
      <c r="X85" s="283">
        <f t="shared" si="35"/>
        <v>1.0915144238253303</v>
      </c>
      <c r="Y85" s="258"/>
    </row>
    <row r="86" spans="1:25" s="126" customFormat="1" x14ac:dyDescent="0.25">
      <c r="A86" s="701"/>
      <c r="B86" s="702"/>
      <c r="C86" s="248" t="s">
        <v>86</v>
      </c>
      <c r="D86" s="438">
        <f t="shared" ref="D86:X86" si="36">D35/D22</f>
        <v>0.17112870384392184</v>
      </c>
      <c r="E86" s="295">
        <f t="shared" si="36"/>
        <v>0.24536940353367637</v>
      </c>
      <c r="F86" s="295">
        <f t="shared" si="36"/>
        <v>0.21630723440790542</v>
      </c>
      <c r="G86" s="295">
        <f t="shared" si="36"/>
        <v>6.3359655806621146E-2</v>
      </c>
      <c r="H86" s="438">
        <f t="shared" si="36"/>
        <v>0.43337036229205173</v>
      </c>
      <c r="I86" s="295">
        <f t="shared" si="36"/>
        <v>6.4581313428926854E-2</v>
      </c>
      <c r="J86" s="295">
        <f t="shared" si="36"/>
        <v>0.11236115066932498</v>
      </c>
      <c r="K86" s="295">
        <f t="shared" si="36"/>
        <v>8.5988562091503268E-2</v>
      </c>
      <c r="L86" s="295">
        <f t="shared" si="36"/>
        <v>0.2607344083932388</v>
      </c>
      <c r="M86" s="295">
        <f t="shared" si="36"/>
        <v>0.12917181705809641</v>
      </c>
      <c r="N86" s="295">
        <f t="shared" si="36"/>
        <v>0.10306317804722399</v>
      </c>
      <c r="O86" s="295">
        <f t="shared" si="36"/>
        <v>0.26594700686947986</v>
      </c>
      <c r="P86" s="295">
        <f t="shared" si="36"/>
        <v>0.26252158894645944</v>
      </c>
      <c r="Q86" s="295" t="e">
        <f t="shared" si="36"/>
        <v>#DIV/0!</v>
      </c>
      <c r="R86" s="295">
        <f t="shared" si="36"/>
        <v>0.18973547763423851</v>
      </c>
      <c r="S86" s="295">
        <f t="shared" si="36"/>
        <v>0.15784008307372793</v>
      </c>
      <c r="T86" s="295">
        <f t="shared" si="36"/>
        <v>9.2107516419362684E-2</v>
      </c>
      <c r="U86" s="295">
        <f t="shared" si="36"/>
        <v>1.7500770712909444</v>
      </c>
      <c r="V86" s="295">
        <f t="shared" si="36"/>
        <v>0.15764023210831721</v>
      </c>
      <c r="W86" s="295">
        <f t="shared" si="36"/>
        <v>9.4836670179135937E-3</v>
      </c>
      <c r="X86" s="295">
        <f t="shared" si="36"/>
        <v>0.47553816046966729</v>
      </c>
      <c r="Y86" s="260"/>
    </row>
    <row r="87" spans="1:25" s="126" customFormat="1" x14ac:dyDescent="0.25">
      <c r="A87" s="701"/>
      <c r="B87" s="702"/>
      <c r="C87" s="252" t="s">
        <v>87</v>
      </c>
      <c r="D87" s="285">
        <f t="shared" ref="D87:X87" si="37">D86/D81</f>
        <v>3.805837485769374</v>
      </c>
      <c r="E87" s="285">
        <f t="shared" si="37"/>
        <v>3.7353068007752084</v>
      </c>
      <c r="F87" s="285">
        <f t="shared" si="37"/>
        <v>5.676211589769383</v>
      </c>
      <c r="G87" s="285">
        <f t="shared" si="37"/>
        <v>-1.5622493953410794</v>
      </c>
      <c r="H87" s="285">
        <f t="shared" si="37"/>
        <v>17.660768199470855</v>
      </c>
      <c r="I87" s="285">
        <f t="shared" si="37"/>
        <v>-4.1067365800603648</v>
      </c>
      <c r="J87" s="285">
        <f t="shared" si="37"/>
        <v>2.0836853181988375</v>
      </c>
      <c r="K87" s="285">
        <f t="shared" si="37"/>
        <v>1.3440356520350734</v>
      </c>
      <c r="L87" s="285">
        <f t="shared" si="37"/>
        <v>5.6198483613031982</v>
      </c>
      <c r="M87" s="285">
        <f t="shared" si="37"/>
        <v>2.0124319717832173</v>
      </c>
      <c r="N87" s="285">
        <f t="shared" si="37"/>
        <v>1.1023996783115584</v>
      </c>
      <c r="O87" s="285">
        <f t="shared" si="37"/>
        <v>-5.3798663724567346</v>
      </c>
      <c r="P87" s="285">
        <f t="shared" si="37"/>
        <v>3.686010582849268</v>
      </c>
      <c r="Q87" s="285" t="e">
        <f t="shared" si="37"/>
        <v>#DIV/0!</v>
      </c>
      <c r="R87" s="285">
        <f t="shared" si="37"/>
        <v>1.5595345152599087</v>
      </c>
      <c r="S87" s="285">
        <f t="shared" si="37"/>
        <v>2.5833178601638092</v>
      </c>
      <c r="T87" s="285">
        <f t="shared" si="37"/>
        <v>5.2219396930922723</v>
      </c>
      <c r="U87" s="285">
        <f t="shared" si="37"/>
        <v>19.64617547840815</v>
      </c>
      <c r="V87" s="285">
        <f t="shared" si="37"/>
        <v>3.0409687469039963</v>
      </c>
      <c r="W87" s="285">
        <f t="shared" si="37"/>
        <v>0.28425865112481052</v>
      </c>
      <c r="X87" s="285">
        <f t="shared" si="37"/>
        <v>3.000520438116538</v>
      </c>
      <c r="Y87" s="260"/>
    </row>
    <row r="88" spans="1:25" s="82" customFormat="1" x14ac:dyDescent="0.25">
      <c r="A88" s="701"/>
      <c r="B88" s="702"/>
      <c r="C88" s="248" t="s">
        <v>444</v>
      </c>
      <c r="D88" s="277">
        <f>D86/D84</f>
        <v>2.9637775747418749</v>
      </c>
      <c r="E88" s="277">
        <f t="shared" ref="E88:X88" si="38">E86/E84</f>
        <v>3.0075955043612357</v>
      </c>
      <c r="F88" s="277">
        <f t="shared" si="38"/>
        <v>5.5478952237963446</v>
      </c>
      <c r="G88" s="277">
        <f t="shared" si="38"/>
        <v>-0.52577250308736856</v>
      </c>
      <c r="H88" s="277">
        <f t="shared" si="38"/>
        <v>1.6287870064543488</v>
      </c>
      <c r="I88" s="277">
        <f t="shared" si="38"/>
        <v>20.137598772515691</v>
      </c>
      <c r="J88" s="277">
        <f t="shared" si="38"/>
        <v>1.7841718978811743</v>
      </c>
      <c r="K88" s="277">
        <f t="shared" si="38"/>
        <v>1.1842266318292023</v>
      </c>
      <c r="L88" s="277">
        <f t="shared" si="38"/>
        <v>4.6850311911018396</v>
      </c>
      <c r="M88" s="277">
        <f t="shared" si="38"/>
        <v>0.87174147528205781</v>
      </c>
      <c r="N88" s="277">
        <f t="shared" si="38"/>
        <v>1.3684089515133977</v>
      </c>
      <c r="O88" s="277">
        <f t="shared" si="38"/>
        <v>-19.600046519589842</v>
      </c>
      <c r="P88" s="277">
        <f t="shared" si="38"/>
        <v>1.9520589170743701</v>
      </c>
      <c r="Q88" s="277" t="e">
        <f t="shared" si="38"/>
        <v>#DIV/0!</v>
      </c>
      <c r="R88" s="277">
        <f t="shared" si="38"/>
        <v>1.3511433621109339</v>
      </c>
      <c r="S88" s="277">
        <f t="shared" si="38"/>
        <v>2.4455976460643285</v>
      </c>
      <c r="T88" s="277">
        <f t="shared" si="38"/>
        <v>2.3933013132305683</v>
      </c>
      <c r="U88" s="277">
        <f t="shared" si="38"/>
        <v>24.844186378270841</v>
      </c>
      <c r="V88" s="277">
        <f t="shared" si="38"/>
        <v>2.3088601481488551</v>
      </c>
      <c r="W88" s="277">
        <f t="shared" si="38"/>
        <v>0.16125610539522442</v>
      </c>
      <c r="X88" s="277">
        <f t="shared" si="38"/>
        <v>2.748951706566451</v>
      </c>
      <c r="Y88" s="259"/>
    </row>
    <row r="89" spans="1:25" s="82" customFormat="1" x14ac:dyDescent="0.25">
      <c r="A89" s="701"/>
      <c r="B89" s="702"/>
      <c r="C89" s="248" t="s">
        <v>467</v>
      </c>
      <c r="D89" s="277">
        <f t="shared" ref="D89:X89" si="39">D86/D90</f>
        <v>4.8051740083689936</v>
      </c>
      <c r="E89" s="277">
        <f t="shared" si="39"/>
        <v>7.3469479043445913</v>
      </c>
      <c r="F89" s="277">
        <f t="shared" si="39"/>
        <v>7.3854718804093462</v>
      </c>
      <c r="G89" s="277">
        <f t="shared" si="39"/>
        <v>-1.2685097004935924</v>
      </c>
      <c r="H89" s="277">
        <f t="shared" si="39"/>
        <v>19.662602395084328</v>
      </c>
      <c r="I89" s="277">
        <f t="shared" si="39"/>
        <v>-1.9719372607687957</v>
      </c>
      <c r="J89" s="277">
        <f t="shared" si="39"/>
        <v>2.5992281075017516</v>
      </c>
      <c r="K89" s="277">
        <f t="shared" si="39"/>
        <v>1.3612353919123759</v>
      </c>
      <c r="L89" s="277">
        <f t="shared" si="39"/>
        <v>6.9198769838380887</v>
      </c>
      <c r="M89" s="277">
        <f t="shared" si="39"/>
        <v>2.0455200534255455</v>
      </c>
      <c r="N89" s="277">
        <f t="shared" si="39"/>
        <v>1.1070951774732043</v>
      </c>
      <c r="O89" s="277">
        <f t="shared" si="39"/>
        <v>-3.6245934923188918</v>
      </c>
      <c r="P89" s="277">
        <f t="shared" si="39"/>
        <v>3.9741359241287939</v>
      </c>
      <c r="Q89" s="277" t="e">
        <f t="shared" si="39"/>
        <v>#DIV/0!</v>
      </c>
      <c r="R89" s="277">
        <f t="shared" si="39"/>
        <v>1.8434440378089434</v>
      </c>
      <c r="S89" s="277">
        <f t="shared" si="39"/>
        <v>2.6718950831100363</v>
      </c>
      <c r="T89" s="277">
        <f t="shared" si="39"/>
        <v>7.5518573377608069</v>
      </c>
      <c r="U89" s="277">
        <f t="shared" si="39"/>
        <v>22.077274512074553</v>
      </c>
      <c r="V89" s="277">
        <f t="shared" si="39"/>
        <v>3.0764203566381561</v>
      </c>
      <c r="W89" s="277">
        <f t="shared" si="39"/>
        <v>0.28144876142366471</v>
      </c>
      <c r="X89" s="277">
        <f t="shared" si="39"/>
        <v>3.1094929703878496</v>
      </c>
      <c r="Y89" s="259"/>
    </row>
    <row r="90" spans="1:25" s="61" customFormat="1" x14ac:dyDescent="0.25">
      <c r="A90" s="701"/>
      <c r="B90" s="702"/>
      <c r="C90" s="249" t="s">
        <v>133</v>
      </c>
      <c r="D90" s="296">
        <f t="shared" ref="D90:X90" si="40">D38/D25</f>
        <v>3.5613424934429705E-2</v>
      </c>
      <c r="E90" s="296">
        <f t="shared" si="40"/>
        <v>3.3397460650099076E-2</v>
      </c>
      <c r="F90" s="296">
        <f t="shared" si="40"/>
        <v>2.9288207701620335E-2</v>
      </c>
      <c r="G90" s="296">
        <f t="shared" si="40"/>
        <v>-4.9948105073195061E-2</v>
      </c>
      <c r="H90" s="296">
        <f t="shared" si="40"/>
        <v>2.2040335942529906E-2</v>
      </c>
      <c r="I90" s="296">
        <f t="shared" si="40"/>
        <v>-3.2750186688875006E-2</v>
      </c>
      <c r="J90" s="296">
        <f t="shared" si="40"/>
        <v>4.3228660980171113E-2</v>
      </c>
      <c r="K90" s="296">
        <f t="shared" si="40"/>
        <v>6.3169502205419031E-2</v>
      </c>
      <c r="L90" s="296">
        <f t="shared" si="40"/>
        <v>3.7679052532610668E-2</v>
      </c>
      <c r="M90" s="296">
        <f t="shared" si="40"/>
        <v>6.3148643711303562E-2</v>
      </c>
      <c r="N90" s="296">
        <f t="shared" si="40"/>
        <v>9.3093331218777262E-2</v>
      </c>
      <c r="O90" s="296">
        <f t="shared" si="40"/>
        <v>-7.3372919593070282E-2</v>
      </c>
      <c r="P90" s="296">
        <f t="shared" si="40"/>
        <v>6.6057526455643098E-2</v>
      </c>
      <c r="Q90" s="296">
        <f t="shared" si="40"/>
        <v>0.40958477508650515</v>
      </c>
      <c r="R90" s="296">
        <f t="shared" si="40"/>
        <v>0.10292445756029124</v>
      </c>
      <c r="S90" s="296">
        <f t="shared" si="40"/>
        <v>5.9074206944535038E-2</v>
      </c>
      <c r="T90" s="296">
        <f t="shared" si="40"/>
        <v>1.2196670606952089E-2</v>
      </c>
      <c r="U90" s="296">
        <f t="shared" si="40"/>
        <v>7.9270521836098395E-2</v>
      </c>
      <c r="V90" s="296">
        <f t="shared" si="40"/>
        <v>5.1241447472601877E-2</v>
      </c>
      <c r="W90" s="296">
        <f t="shared" si="40"/>
        <v>3.3695891820386563E-2</v>
      </c>
      <c r="X90" s="296">
        <f t="shared" si="40"/>
        <v>0.15293109358930407</v>
      </c>
      <c r="Y90" s="261"/>
    </row>
    <row r="91" spans="1:25" s="133" customFormat="1" x14ac:dyDescent="0.25">
      <c r="A91" s="701"/>
      <c r="B91" s="702"/>
      <c r="C91" s="253" t="s">
        <v>136</v>
      </c>
      <c r="D91" s="279">
        <f>D90/D81</f>
        <v>0.79202906682273899</v>
      </c>
      <c r="E91" s="279"/>
      <c r="F91" s="279">
        <f>Barclays!N55</f>
        <v>0</v>
      </c>
      <c r="G91" s="279">
        <f>RBS!I64</f>
        <v>0</v>
      </c>
      <c r="H91" s="279"/>
      <c r="I91" s="296">
        <f>'Standard Chartered'!M80</f>
        <v>0</v>
      </c>
      <c r="J91" s="279">
        <f>'BNP Paribas'!L79</f>
        <v>0</v>
      </c>
      <c r="K91" s="279">
        <f>'Crédit Agricole'!L58</f>
        <v>0</v>
      </c>
      <c r="L91" s="279">
        <f>'Société Générale'!M95</f>
        <v>0</v>
      </c>
      <c r="M91" s="279">
        <f>'BPCE group'!I76</f>
        <v>0</v>
      </c>
      <c r="N91" s="279">
        <f>'Crédit Mutuel'!M33</f>
        <v>0</v>
      </c>
      <c r="O91" s="279">
        <f>'Deutsche Bank'!I75</f>
        <v>0</v>
      </c>
      <c r="P91" s="279">
        <f>Commerzbank!I29</f>
        <v>0</v>
      </c>
      <c r="Q91" s="279">
        <f>'KfW IPEX'!K16</f>
        <v>0</v>
      </c>
      <c r="R91" s="279">
        <f>ING!L51</f>
        <v>0</v>
      </c>
      <c r="S91" s="279">
        <f>Rabobank!J54</f>
        <v>0</v>
      </c>
      <c r="T91" s="279">
        <f>Unicredit!J211</f>
        <v>0</v>
      </c>
      <c r="U91" s="279">
        <f>'Intesa Sao'!J110</f>
        <v>0</v>
      </c>
      <c r="V91" s="279">
        <f>Santander!I51</f>
        <v>0</v>
      </c>
      <c r="W91" s="279">
        <f>'BBVA '!L38</f>
        <v>0</v>
      </c>
      <c r="X91" s="279">
        <f>Nordea!J35</f>
        <v>0</v>
      </c>
      <c r="Y91" s="262"/>
    </row>
    <row r="92" spans="1:25" s="130" customFormat="1" x14ac:dyDescent="0.25">
      <c r="A92" s="701"/>
      <c r="B92" s="702"/>
      <c r="C92" s="251" t="s">
        <v>414</v>
      </c>
      <c r="D92" s="288">
        <f t="shared" ref="D92:X92" si="41">D40/D27</f>
        <v>4.176657100285059E-2</v>
      </c>
      <c r="E92" s="288">
        <f t="shared" si="41"/>
        <v>4.4650705932116209E-2</v>
      </c>
      <c r="F92" s="288">
        <f t="shared" si="41"/>
        <v>2.4606498101307425E-2</v>
      </c>
      <c r="G92" s="288">
        <f t="shared" si="41"/>
        <v>-0.1916979028484232</v>
      </c>
      <c r="H92" s="288">
        <f t="shared" si="41"/>
        <v>0.16333405675368931</v>
      </c>
      <c r="I92" s="288">
        <f t="shared" si="41"/>
        <v>-1.0147367221335772E-2</v>
      </c>
      <c r="J92" s="288">
        <f t="shared" si="41"/>
        <v>4.8599738811384505E-2</v>
      </c>
      <c r="K92" s="288">
        <f t="shared" si="41"/>
        <v>7.0392953929539301E-2</v>
      </c>
      <c r="L92" s="288">
        <f t="shared" si="41"/>
        <v>4.1570500420240936E-2</v>
      </c>
      <c r="M92" s="288">
        <f t="shared" si="41"/>
        <v>0.1512404104812195</v>
      </c>
      <c r="N92" s="288">
        <f t="shared" si="41"/>
        <v>6.6476926204513107E-2</v>
      </c>
      <c r="O92" s="288">
        <f t="shared" si="41"/>
        <v>-5.4920667841957899E-2</v>
      </c>
      <c r="P92" s="288">
        <f t="shared" si="41"/>
        <v>0.1179681408042776</v>
      </c>
      <c r="Q92" s="288">
        <f t="shared" si="41"/>
        <v>0.6495454545454542</v>
      </c>
      <c r="R92" s="288">
        <f t="shared" si="41"/>
        <v>0.11945430760605494</v>
      </c>
      <c r="S92" s="288">
        <f t="shared" si="41"/>
        <v>5.6336742147552958E-2</v>
      </c>
      <c r="T92" s="288">
        <f t="shared" si="41"/>
        <v>3.1665851998515022E-2</v>
      </c>
      <c r="U92" s="288">
        <f t="shared" si="41"/>
        <v>3.7718270205338036E-2</v>
      </c>
      <c r="V92" s="288">
        <f t="shared" si="41"/>
        <v>6.7673440099155227E-2</v>
      </c>
      <c r="W92" s="288">
        <f t="shared" si="41"/>
        <v>5.9718708501749589E-2</v>
      </c>
      <c r="X92" s="288">
        <f t="shared" si="41"/>
        <v>0.16602890199432765</v>
      </c>
      <c r="Y92" s="304"/>
    </row>
    <row r="93" spans="1:25" s="131" customFormat="1" x14ac:dyDescent="0.25">
      <c r="A93" s="701"/>
      <c r="B93" s="702"/>
      <c r="C93" s="251" t="s">
        <v>415</v>
      </c>
      <c r="D93" s="281">
        <f>D92/D81</f>
        <v>0.92887270226550467</v>
      </c>
      <c r="E93" s="281">
        <f>E92/E81</f>
        <v>0.67972649860053513</v>
      </c>
      <c r="F93" s="281">
        <f>F92/F81</f>
        <v>0.64570974747377619</v>
      </c>
      <c r="G93" s="281">
        <f>G92/G81</f>
        <v>4.7266660306226944</v>
      </c>
      <c r="H93" s="281"/>
      <c r="I93" s="281">
        <f t="shared" ref="I93:X93" si="42">I92/I81</f>
        <v>0.64527278784793807</v>
      </c>
      <c r="J93" s="281">
        <f t="shared" si="42"/>
        <v>0.90125956904450144</v>
      </c>
      <c r="K93" s="281">
        <f t="shared" si="42"/>
        <v>1.1002700525761198</v>
      </c>
      <c r="L93" s="281">
        <f t="shared" si="42"/>
        <v>0.89600720558868518</v>
      </c>
      <c r="M93" s="281">
        <f t="shared" si="42"/>
        <v>2.3562495628681455</v>
      </c>
      <c r="N93" s="281">
        <f t="shared" si="42"/>
        <v>0.71106037531093158</v>
      </c>
      <c r="O93" s="281">
        <f t="shared" si="42"/>
        <v>1.1109952225212392</v>
      </c>
      <c r="P93" s="281">
        <f t="shared" si="42"/>
        <v>1.6563659285648411</v>
      </c>
      <c r="Q93" s="281">
        <f t="shared" si="42"/>
        <v>1.5858632792399787</v>
      </c>
      <c r="R93" s="281">
        <f t="shared" si="42"/>
        <v>0.98185704661540629</v>
      </c>
      <c r="S93" s="281">
        <f t="shared" si="42"/>
        <v>0.92204533436057745</v>
      </c>
      <c r="T93" s="281">
        <f t="shared" si="42"/>
        <v>1.7952624920833253</v>
      </c>
      <c r="U93" s="281">
        <f t="shared" si="42"/>
        <v>0.42342121232950714</v>
      </c>
      <c r="V93" s="281">
        <f t="shared" si="42"/>
        <v>1.3054587244936755</v>
      </c>
      <c r="W93" s="281">
        <f t="shared" si="42"/>
        <v>1.7899784433129238</v>
      </c>
      <c r="X93" s="281">
        <f t="shared" si="42"/>
        <v>1.0475986054620832</v>
      </c>
      <c r="Y93" s="315"/>
    </row>
    <row r="94" spans="1:25" s="121" customFormat="1" x14ac:dyDescent="0.25">
      <c r="A94" s="701"/>
      <c r="B94" s="702" t="s">
        <v>499</v>
      </c>
      <c r="C94" s="378" t="s">
        <v>79</v>
      </c>
      <c r="D94" s="289">
        <f t="shared" ref="D94:X94" si="43">D29/D3</f>
        <v>0.19311496609722054</v>
      </c>
      <c r="E94" s="289">
        <f t="shared" si="43"/>
        <v>0.31550167224080267</v>
      </c>
      <c r="F94" s="289">
        <f t="shared" si="43"/>
        <v>0.1234778456185831</v>
      </c>
      <c r="G94" s="289">
        <f t="shared" si="43"/>
        <v>-0.2091619592973768</v>
      </c>
      <c r="H94" s="289">
        <f t="shared" si="43"/>
        <v>0.10744557594975304</v>
      </c>
      <c r="I94" s="289">
        <f t="shared" si="43"/>
        <v>-9.9614101641703229E-2</v>
      </c>
      <c r="J94" s="289">
        <f t="shared" si="43"/>
        <v>0.22800316735758536</v>
      </c>
      <c r="K94" s="289">
        <f t="shared" si="43"/>
        <v>0.27268241534571025</v>
      </c>
      <c r="L94" s="289">
        <f t="shared" si="43"/>
        <v>0.23831065007994384</v>
      </c>
      <c r="M94" s="289">
        <f t="shared" si="43"/>
        <v>0.27673483070734162</v>
      </c>
      <c r="N94" s="289">
        <f t="shared" si="43"/>
        <v>0.45146464027454347</v>
      </c>
      <c r="O94" s="289">
        <f t="shared" si="43"/>
        <v>-0.14413011506185655</v>
      </c>
      <c r="P94" s="289">
        <f t="shared" si="43"/>
        <v>0.27878464818763327</v>
      </c>
      <c r="Q94" s="289">
        <f t="shared" si="43"/>
        <v>0.41297863061491491</v>
      </c>
      <c r="R94" s="289">
        <f t="shared" si="43"/>
        <v>0.37574692442882252</v>
      </c>
      <c r="S94" s="289">
        <f t="shared" si="43"/>
        <v>0.22045489472875365</v>
      </c>
      <c r="T94" s="289">
        <f t="shared" si="43"/>
        <v>9.9855233749620298E-2</v>
      </c>
      <c r="U94" s="289">
        <f t="shared" si="43"/>
        <v>0.33290921071805774</v>
      </c>
      <c r="V94" s="289">
        <f t="shared" si="43"/>
        <v>0.20801830264734719</v>
      </c>
      <c r="W94" s="289">
        <f t="shared" si="43"/>
        <v>0.19702936392432155</v>
      </c>
      <c r="X94" s="289">
        <f t="shared" si="43"/>
        <v>0.46385957992308452</v>
      </c>
      <c r="Y94" s="320"/>
    </row>
    <row r="95" spans="1:25" s="125" customFormat="1" ht="15" customHeight="1" x14ac:dyDescent="0.25">
      <c r="A95" s="701"/>
      <c r="B95" s="702"/>
      <c r="C95" s="245" t="s">
        <v>332</v>
      </c>
      <c r="D95" s="273">
        <f t="shared" ref="D95:X95" si="44">D31/D5</f>
        <v>0.11477373524291461</v>
      </c>
      <c r="E95" s="273">
        <f t="shared" si="44"/>
        <v>-3.5328428448333005E-2</v>
      </c>
      <c r="F95" s="273">
        <f t="shared" si="44"/>
        <v>8.4416857236197324E-2</v>
      </c>
      <c r="G95" s="273">
        <f t="shared" si="44"/>
        <v>-2.8901208761246935E-2</v>
      </c>
      <c r="H95" s="273">
        <f t="shared" si="44"/>
        <v>9.2180184739972165E-2</v>
      </c>
      <c r="I95" s="273">
        <f t="shared" si="44"/>
        <v>-0.6019769357495881</v>
      </c>
      <c r="J95" s="273">
        <f t="shared" si="44"/>
        <v>0.13596644529884655</v>
      </c>
      <c r="K95" s="273">
        <f t="shared" si="44"/>
        <v>0.26917037980055164</v>
      </c>
      <c r="L95" s="273">
        <f t="shared" si="44"/>
        <v>0.13664544928494668</v>
      </c>
      <c r="M95" s="273">
        <f t="shared" si="44"/>
        <v>0.25509990584789205</v>
      </c>
      <c r="N95" s="273">
        <f t="shared" si="44"/>
        <v>0.47210934613963795</v>
      </c>
      <c r="O95" s="273">
        <f t="shared" si="44"/>
        <v>-0.40409134157944815</v>
      </c>
      <c r="P95" s="273">
        <f t="shared" si="44"/>
        <v>0.21962385548131649</v>
      </c>
      <c r="Q95" s="273">
        <f t="shared" si="44"/>
        <v>0.40352277468391168</v>
      </c>
      <c r="R95" s="273">
        <f t="shared" si="44"/>
        <v>0.19574861367837337</v>
      </c>
      <c r="S95" s="273">
        <f t="shared" si="44"/>
        <v>0.23667305308238476</v>
      </c>
      <c r="T95" s="273">
        <f t="shared" si="44"/>
        <v>-7.2940867475895801E-2</v>
      </c>
      <c r="U95" s="273">
        <f t="shared" si="44"/>
        <v>0.30852663617044268</v>
      </c>
      <c r="V95" s="273">
        <f t="shared" si="44"/>
        <v>-0.17834624392001441</v>
      </c>
      <c r="W95" s="273">
        <f t="shared" si="44"/>
        <v>-0.23227708179808401</v>
      </c>
      <c r="X95" s="273">
        <f t="shared" si="44"/>
        <v>0.26719668164535082</v>
      </c>
      <c r="Y95" s="256"/>
    </row>
    <row r="96" spans="1:25" s="125" customFormat="1" ht="15" customHeight="1" x14ac:dyDescent="0.25">
      <c r="A96" s="701"/>
      <c r="B96" s="702"/>
      <c r="C96" s="245" t="s">
        <v>141</v>
      </c>
      <c r="D96" s="273">
        <f t="shared" ref="D96:X96" si="45">D95/D94</f>
        <v>0.59432853684231635</v>
      </c>
      <c r="E96" s="273">
        <f t="shared" si="45"/>
        <v>-0.11197540791913467</v>
      </c>
      <c r="F96" s="273">
        <f t="shared" si="45"/>
        <v>0.68365994574408739</v>
      </c>
      <c r="G96" s="273">
        <f t="shared" si="45"/>
        <v>0.13817621931986462</v>
      </c>
      <c r="H96" s="273">
        <f t="shared" si="45"/>
        <v>0.85792443220817449</v>
      </c>
      <c r="I96" s="273">
        <f t="shared" si="45"/>
        <v>6.0430895408243259</v>
      </c>
      <c r="J96" s="273">
        <f t="shared" si="45"/>
        <v>0.59633577407986449</v>
      </c>
      <c r="K96" s="273">
        <f t="shared" si="45"/>
        <v>0.9871204179385531</v>
      </c>
      <c r="L96" s="273">
        <f t="shared" si="45"/>
        <v>0.5733921217499407</v>
      </c>
      <c r="M96" s="273">
        <f t="shared" si="45"/>
        <v>0.92182073790946328</v>
      </c>
      <c r="N96" s="273">
        <f t="shared" si="45"/>
        <v>1.0457282897117703</v>
      </c>
      <c r="O96" s="273">
        <f t="shared" si="45"/>
        <v>2.8036565530113093</v>
      </c>
      <c r="P96" s="273">
        <f t="shared" si="45"/>
        <v>0.78779034968059225</v>
      </c>
      <c r="Q96" s="273">
        <f t="shared" si="45"/>
        <v>0.97710328033941196</v>
      </c>
      <c r="R96" s="273">
        <f t="shared" si="45"/>
        <v>0.52095865847986178</v>
      </c>
      <c r="S96" s="273">
        <f t="shared" si="45"/>
        <v>1.0735667873175863</v>
      </c>
      <c r="T96" s="273">
        <f t="shared" si="45"/>
        <v>-0.73046614320476877</v>
      </c>
      <c r="U96" s="273">
        <f t="shared" si="45"/>
        <v>0.92675908697442211</v>
      </c>
      <c r="V96" s="273">
        <f t="shared" si="45"/>
        <v>-0.85735842303436283</v>
      </c>
      <c r="W96" s="273">
        <f t="shared" si="45"/>
        <v>-1.1788957603664652</v>
      </c>
      <c r="X96" s="273">
        <f t="shared" si="45"/>
        <v>0.57602924076647588</v>
      </c>
      <c r="Y96" s="256"/>
    </row>
    <row r="97" spans="1:25" s="124" customFormat="1" x14ac:dyDescent="0.25">
      <c r="A97" s="701"/>
      <c r="B97" s="702"/>
      <c r="C97" s="247" t="s">
        <v>412</v>
      </c>
      <c r="D97" s="283">
        <f t="shared" ref="D97:X97" si="46">D33/D7</f>
        <v>0.26402702383993798</v>
      </c>
      <c r="E97" s="283">
        <f t="shared" si="46"/>
        <v>0.43387829043007631</v>
      </c>
      <c r="F97" s="283">
        <f t="shared" si="46"/>
        <v>0.16614330573793901</v>
      </c>
      <c r="G97" s="283">
        <f t="shared" si="46"/>
        <v>-1.2421875</v>
      </c>
      <c r="H97" s="283">
        <f t="shared" si="46"/>
        <v>0.5143338954468808</v>
      </c>
      <c r="I97" s="283">
        <f t="shared" si="46"/>
        <v>2.4808225885425122E-2</v>
      </c>
      <c r="J97" s="283">
        <f t="shared" si="46"/>
        <v>0.27398456326616144</v>
      </c>
      <c r="K97" s="283">
        <f t="shared" si="46"/>
        <v>0.28202234510777563</v>
      </c>
      <c r="L97" s="283">
        <f t="shared" si="46"/>
        <v>0.32910084157684927</v>
      </c>
      <c r="M97" s="283">
        <f t="shared" si="46"/>
        <v>0.36388537715971342</v>
      </c>
      <c r="N97" s="283">
        <f t="shared" si="46"/>
        <v>0.35106000718648939</v>
      </c>
      <c r="O97" s="283">
        <f t="shared" si="46"/>
        <v>-3.1075433442297348E-2</v>
      </c>
      <c r="P97" s="283">
        <f t="shared" si="46"/>
        <v>0.42942659105229991</v>
      </c>
      <c r="Q97" s="283">
        <f t="shared" si="46"/>
        <v>0.65013648771610466</v>
      </c>
      <c r="R97" s="283">
        <f t="shared" si="46"/>
        <v>0.45926243567753</v>
      </c>
      <c r="S97" s="283">
        <f t="shared" si="46"/>
        <v>0.18570393624728326</v>
      </c>
      <c r="T97" s="283">
        <f t="shared" si="46"/>
        <v>0.23225617628281231</v>
      </c>
      <c r="U97" s="283">
        <f t="shared" si="46"/>
        <v>0.4416868012305844</v>
      </c>
      <c r="V97" s="283">
        <f t="shared" si="46"/>
        <v>0.26117886178861788</v>
      </c>
      <c r="W97" s="283">
        <f t="shared" si="46"/>
        <v>0.37274537009109004</v>
      </c>
      <c r="X97" s="283">
        <f t="shared" si="46"/>
        <v>0.54235651214128033</v>
      </c>
      <c r="Y97" s="258"/>
    </row>
    <row r="98" spans="1:25" s="124" customFormat="1" x14ac:dyDescent="0.25">
      <c r="A98" s="701"/>
      <c r="B98" s="702"/>
      <c r="C98" s="247" t="s">
        <v>413</v>
      </c>
      <c r="D98" s="283">
        <f t="shared" ref="D98:X98" si="47">D97/D94</f>
        <v>1.3672012541328253</v>
      </c>
      <c r="E98" s="283">
        <f t="shared" si="47"/>
        <v>1.3752012385497727</v>
      </c>
      <c r="F98" s="283">
        <f t="shared" si="47"/>
        <v>1.3455312967732478</v>
      </c>
      <c r="G98" s="283">
        <f t="shared" si="47"/>
        <v>5.9388786764705879</v>
      </c>
      <c r="H98" s="283">
        <f t="shared" si="47"/>
        <v>4.7869248305524392</v>
      </c>
      <c r="I98" s="283">
        <f t="shared" si="47"/>
        <v>-0.24904331291021964</v>
      </c>
      <c r="J98" s="283">
        <f t="shared" si="47"/>
        <v>1.201669987489524</v>
      </c>
      <c r="K98" s="283">
        <f t="shared" si="47"/>
        <v>1.0342520428030686</v>
      </c>
      <c r="L98" s="283">
        <f t="shared" si="47"/>
        <v>1.3809741254385772</v>
      </c>
      <c r="M98" s="283">
        <f t="shared" si="47"/>
        <v>1.3149243853027559</v>
      </c>
      <c r="N98" s="283">
        <f t="shared" si="47"/>
        <v>0.77760244295766712</v>
      </c>
      <c r="O98" s="283">
        <f t="shared" si="47"/>
        <v>0.21560680381723593</v>
      </c>
      <c r="P98" s="283">
        <f t="shared" si="47"/>
        <v>1.5403523610212517</v>
      </c>
      <c r="Q98" s="283">
        <f t="shared" si="47"/>
        <v>1.5742618128886416</v>
      </c>
      <c r="R98" s="283">
        <f t="shared" si="47"/>
        <v>1.2222653222662048</v>
      </c>
      <c r="S98" s="283">
        <f t="shared" si="47"/>
        <v>0.84236703601329532</v>
      </c>
      <c r="T98" s="283">
        <f t="shared" si="47"/>
        <v>2.3259289229163262</v>
      </c>
      <c r="U98" s="283">
        <f t="shared" si="47"/>
        <v>1.3267485158428101</v>
      </c>
      <c r="V98" s="283">
        <f t="shared" si="47"/>
        <v>1.2555571238911301</v>
      </c>
      <c r="W98" s="283">
        <f t="shared" si="47"/>
        <v>1.8918264905644244</v>
      </c>
      <c r="X98" s="283">
        <f t="shared" si="47"/>
        <v>1.1692256355494737</v>
      </c>
      <c r="Y98" s="258"/>
    </row>
    <row r="99" spans="1:25" s="126" customFormat="1" x14ac:dyDescent="0.25">
      <c r="A99" s="701"/>
      <c r="B99" s="702"/>
      <c r="C99" s="252" t="s">
        <v>86</v>
      </c>
      <c r="D99" s="285">
        <f t="shared" ref="D99:X99" si="48">D35/D9</f>
        <v>0.42310176744242356</v>
      </c>
      <c r="E99" s="285">
        <f t="shared" si="48"/>
        <v>0.56118341958078499</v>
      </c>
      <c r="F99" s="285">
        <f t="shared" si="48"/>
        <v>0.40594888981985761</v>
      </c>
      <c r="G99" s="285">
        <f t="shared" si="48"/>
        <v>0.33175355450236982</v>
      </c>
      <c r="H99" s="285">
        <f t="shared" si="48"/>
        <v>0.66083916083916083</v>
      </c>
      <c r="I99" s="285">
        <f t="shared" si="48"/>
        <v>0.18507866689223482</v>
      </c>
      <c r="J99" s="285">
        <f t="shared" si="48"/>
        <v>0.36313427683810839</v>
      </c>
      <c r="K99" s="285">
        <f t="shared" si="48"/>
        <v>0.20328343795267986</v>
      </c>
      <c r="L99" s="285">
        <f t="shared" si="48"/>
        <v>0.51655119322555809</v>
      </c>
      <c r="M99" s="285">
        <f t="shared" si="48"/>
        <v>0.37793851717902349</v>
      </c>
      <c r="N99" s="285">
        <f t="shared" si="48"/>
        <v>0.34035827186512119</v>
      </c>
      <c r="O99" s="285">
        <f t="shared" si="48"/>
        <v>0.3921852387843705</v>
      </c>
      <c r="P99" s="285">
        <f t="shared" si="48"/>
        <v>0.51264755480607083</v>
      </c>
      <c r="Q99" s="285" t="e">
        <f t="shared" si="48"/>
        <v>#DIV/0!</v>
      </c>
      <c r="R99" s="285">
        <f t="shared" si="48"/>
        <v>0.46772097053726169</v>
      </c>
      <c r="S99" s="285">
        <f t="shared" si="48"/>
        <v>0.27586206896551724</v>
      </c>
      <c r="T99" s="285">
        <f t="shared" si="48"/>
        <v>0.23962091378357836</v>
      </c>
      <c r="U99" s="285">
        <f t="shared" si="48"/>
        <v>0.68292429855315895</v>
      </c>
      <c r="V99" s="285">
        <f t="shared" si="48"/>
        <v>0.40147783251231528</v>
      </c>
      <c r="W99" s="285">
        <f t="shared" si="48"/>
        <v>0.13235294117647059</v>
      </c>
      <c r="X99" s="285">
        <f t="shared" si="48"/>
        <v>0.6428571428571429</v>
      </c>
      <c r="Y99" s="260"/>
    </row>
    <row r="100" spans="1:25" s="126" customFormat="1" x14ac:dyDescent="0.25">
      <c r="A100" s="701"/>
      <c r="B100" s="702"/>
      <c r="C100" s="252" t="s">
        <v>87</v>
      </c>
      <c r="D100" s="285">
        <f t="shared" ref="D100:X100" si="49">D99/D94</f>
        <v>2.1909320442280995</v>
      </c>
      <c r="E100" s="285">
        <f t="shared" si="49"/>
        <v>1.7787018864117743</v>
      </c>
      <c r="F100" s="285">
        <f t="shared" si="49"/>
        <v>3.2876253046543544</v>
      </c>
      <c r="G100" s="285">
        <f t="shared" si="49"/>
        <v>-1.5861084664573157</v>
      </c>
      <c r="H100" s="285">
        <f t="shared" si="49"/>
        <v>6.150454823269806</v>
      </c>
      <c r="I100" s="285">
        <f t="shared" si="49"/>
        <v>-1.8579564925248699</v>
      </c>
      <c r="J100" s="285">
        <f t="shared" si="49"/>
        <v>1.5926720713865881</v>
      </c>
      <c r="K100" s="285">
        <f t="shared" si="49"/>
        <v>0.74549522269323643</v>
      </c>
      <c r="L100" s="285">
        <f t="shared" si="49"/>
        <v>2.1675539597255744</v>
      </c>
      <c r="M100" s="285">
        <f t="shared" si="49"/>
        <v>1.3657063558389182</v>
      </c>
      <c r="N100" s="285">
        <f t="shared" si="49"/>
        <v>0.75389796121827712</v>
      </c>
      <c r="O100" s="285">
        <f t="shared" si="49"/>
        <v>-2.7210499250351377</v>
      </c>
      <c r="P100" s="285">
        <f t="shared" si="49"/>
        <v>1.8388657988837263</v>
      </c>
      <c r="Q100" s="285" t="e">
        <f t="shared" si="49"/>
        <v>#DIV/0!</v>
      </c>
      <c r="R100" s="285">
        <f t="shared" si="49"/>
        <v>1.2447765773419173</v>
      </c>
      <c r="S100" s="285">
        <f t="shared" si="49"/>
        <v>1.2513311138087282</v>
      </c>
      <c r="T100" s="285">
        <f t="shared" si="49"/>
        <v>2.3996830690358233</v>
      </c>
      <c r="U100" s="285">
        <f t="shared" si="49"/>
        <v>2.0513830094401637</v>
      </c>
      <c r="V100" s="285">
        <f t="shared" si="49"/>
        <v>1.9300120585684206</v>
      </c>
      <c r="W100" s="285">
        <f t="shared" si="49"/>
        <v>0.67174221415700763</v>
      </c>
      <c r="X100" s="285">
        <f t="shared" si="49"/>
        <v>1.385887390670554</v>
      </c>
      <c r="Y100" s="260"/>
    </row>
    <row r="101" spans="1:25" s="126" customFormat="1" x14ac:dyDescent="0.25">
      <c r="A101" s="701"/>
      <c r="B101" s="702"/>
      <c r="C101" s="252" t="s">
        <v>444</v>
      </c>
      <c r="D101" s="285">
        <f>D99/D97</f>
        <v>1.6024941738498784</v>
      </c>
      <c r="E101" s="285">
        <f t="shared" ref="E101:X101" si="50">E99/E97</f>
        <v>1.2934120742121462</v>
      </c>
      <c r="F101" s="285">
        <f t="shared" si="50"/>
        <v>2.4433659124380762</v>
      </c>
      <c r="G101" s="285">
        <f t="shared" si="50"/>
        <v>-0.2670720438761216</v>
      </c>
      <c r="H101" s="285">
        <f t="shared" si="50"/>
        <v>1.2848446635331867</v>
      </c>
      <c r="I101" s="285">
        <f t="shared" si="50"/>
        <v>7.4603749476889787</v>
      </c>
      <c r="J101" s="285">
        <f t="shared" si="50"/>
        <v>1.3253822496756607</v>
      </c>
      <c r="K101" s="285">
        <f t="shared" si="50"/>
        <v>0.72080613993545273</v>
      </c>
      <c r="L101" s="285">
        <f t="shared" si="50"/>
        <v>1.569583325130868</v>
      </c>
      <c r="M101" s="285">
        <f t="shared" si="50"/>
        <v>1.0386196887849715</v>
      </c>
      <c r="N101" s="285">
        <f t="shared" si="50"/>
        <v>0.9695159371552019</v>
      </c>
      <c r="O101" s="285">
        <f t="shared" si="50"/>
        <v>-12.620426984955902</v>
      </c>
      <c r="P101" s="285">
        <f t="shared" si="50"/>
        <v>1.1937955531580844</v>
      </c>
      <c r="Q101" s="285" t="e">
        <f t="shared" si="50"/>
        <v>#DIV/0!</v>
      </c>
      <c r="R101" s="285">
        <f t="shared" si="50"/>
        <v>1.0184176501334214</v>
      </c>
      <c r="S101" s="285">
        <f t="shared" si="50"/>
        <v>1.4854939240392808</v>
      </c>
      <c r="T101" s="285">
        <f t="shared" si="50"/>
        <v>1.0317095442568476</v>
      </c>
      <c r="U101" s="285">
        <f t="shared" si="50"/>
        <v>1.5461732083695106</v>
      </c>
      <c r="V101" s="285">
        <f t="shared" si="50"/>
        <v>1.5371758256502654</v>
      </c>
      <c r="W101" s="285">
        <f t="shared" si="50"/>
        <v>0.35507601648848569</v>
      </c>
      <c r="X101" s="285">
        <f t="shared" si="50"/>
        <v>1.1853036304829743</v>
      </c>
      <c r="Y101" s="260"/>
    </row>
    <row r="102" spans="1:25" s="82" customFormat="1" x14ac:dyDescent="0.25">
      <c r="A102" s="701"/>
      <c r="B102" s="702"/>
      <c r="C102" s="248" t="s">
        <v>467</v>
      </c>
      <c r="D102" s="277">
        <f t="shared" ref="D102:X102" si="51">D99/D103</f>
        <v>2.6150984094461562</v>
      </c>
      <c r="E102" s="277">
        <f t="shared" si="51"/>
        <v>2.8068833465663445</v>
      </c>
      <c r="F102" s="277">
        <f t="shared" si="51"/>
        <v>4.1238036977928205</v>
      </c>
      <c r="G102" s="277">
        <f t="shared" si="51"/>
        <v>-1.289633535812029</v>
      </c>
      <c r="H102" s="277">
        <f t="shared" si="51"/>
        <v>6.7692952311515562</v>
      </c>
      <c r="I102" s="277">
        <f t="shared" si="51"/>
        <v>-0.66322802373533729</v>
      </c>
      <c r="J102" s="277">
        <f t="shared" si="51"/>
        <v>1.8746245973582603</v>
      </c>
      <c r="K102" s="277">
        <f t="shared" si="51"/>
        <v>0.73277149495945815</v>
      </c>
      <c r="L102" s="277">
        <f t="shared" si="51"/>
        <v>2.4961044763856126</v>
      </c>
      <c r="M102" s="277">
        <f t="shared" si="51"/>
        <v>1.3776582914714961</v>
      </c>
      <c r="N102" s="277">
        <f t="shared" si="51"/>
        <v>0.74261304376704251</v>
      </c>
      <c r="O102" s="277">
        <f t="shared" si="51"/>
        <v>-1.6972889811929828</v>
      </c>
      <c r="P102" s="277">
        <f t="shared" si="51"/>
        <v>1.9288499918479651</v>
      </c>
      <c r="Q102" s="277" t="e">
        <f t="shared" si="51"/>
        <v>#DIV/0!</v>
      </c>
      <c r="R102" s="277">
        <f t="shared" si="51"/>
        <v>1.3689769605337385</v>
      </c>
      <c r="S102" s="277">
        <f t="shared" si="51"/>
        <v>1.2653915957001256</v>
      </c>
      <c r="T102" s="277">
        <f t="shared" si="51"/>
        <v>3.1721115063311491</v>
      </c>
      <c r="U102" s="277">
        <f t="shared" si="51"/>
        <v>2.1884629281196304</v>
      </c>
      <c r="V102" s="277">
        <f t="shared" si="51"/>
        <v>1.9461663600972623</v>
      </c>
      <c r="W102" s="277">
        <f t="shared" si="51"/>
        <v>0.67045352492141896</v>
      </c>
      <c r="X102" s="277">
        <f t="shared" si="51"/>
        <v>1.4069074839081566</v>
      </c>
      <c r="Y102" s="259"/>
    </row>
    <row r="103" spans="1:25" s="133" customFormat="1" x14ac:dyDescent="0.25">
      <c r="A103" s="701"/>
      <c r="B103" s="702"/>
      <c r="C103" s="253" t="s">
        <v>133</v>
      </c>
      <c r="D103" s="279">
        <f t="shared" ref="D103:X103" si="52">D38/D12</f>
        <v>0.16179191035951532</v>
      </c>
      <c r="E103" s="279">
        <f t="shared" si="52"/>
        <v>0.19993115149130786</v>
      </c>
      <c r="F103" s="279">
        <f t="shared" si="52"/>
        <v>9.8440401039732631E-2</v>
      </c>
      <c r="G103" s="279">
        <f t="shared" si="52"/>
        <v>-0.25724637681159424</v>
      </c>
      <c r="H103" s="279">
        <f t="shared" si="52"/>
        <v>9.7623037299075288E-2</v>
      </c>
      <c r="I103" s="279">
        <f t="shared" si="52"/>
        <v>-0.2790573683088079</v>
      </c>
      <c r="J103" s="279">
        <f t="shared" si="52"/>
        <v>0.1937103979910649</v>
      </c>
      <c r="K103" s="279">
        <f t="shared" si="52"/>
        <v>0.27741722945149072</v>
      </c>
      <c r="L103" s="279">
        <f t="shared" si="52"/>
        <v>0.20694293773052722</v>
      </c>
      <c r="M103" s="279">
        <f t="shared" si="52"/>
        <v>0.2743340054051735</v>
      </c>
      <c r="N103" s="279">
        <f t="shared" si="52"/>
        <v>0.45832520007807925</v>
      </c>
      <c r="O103" s="279">
        <f t="shared" si="52"/>
        <v>-0.2310656836461126</v>
      </c>
      <c r="P103" s="279">
        <f t="shared" si="52"/>
        <v>0.265778861483635</v>
      </c>
      <c r="Q103" s="279">
        <f t="shared" si="52"/>
        <v>0.41297863061491491</v>
      </c>
      <c r="R103" s="279">
        <f t="shared" si="52"/>
        <v>0.34165729885980406</v>
      </c>
      <c r="S103" s="279">
        <f t="shared" si="52"/>
        <v>0.21800529567519858</v>
      </c>
      <c r="T103" s="279">
        <f t="shared" si="52"/>
        <v>7.5539877241176459E-2</v>
      </c>
      <c r="U103" s="279">
        <f t="shared" si="52"/>
        <v>0.31205659907611077</v>
      </c>
      <c r="V103" s="279">
        <f t="shared" si="52"/>
        <v>0.20629163094374464</v>
      </c>
      <c r="W103" s="279">
        <f t="shared" si="52"/>
        <v>0.1974080771549126</v>
      </c>
      <c r="X103" s="279">
        <f t="shared" si="52"/>
        <v>0.45692922257502816</v>
      </c>
      <c r="Y103" s="262"/>
    </row>
    <row r="104" spans="1:25" s="133" customFormat="1" x14ac:dyDescent="0.25">
      <c r="A104" s="701"/>
      <c r="B104" s="702"/>
      <c r="C104" s="253" t="s">
        <v>136</v>
      </c>
      <c r="D104" s="279">
        <f>D103/D94</f>
        <v>0.83780099300053135</v>
      </c>
      <c r="E104" s="279"/>
      <c r="F104" s="279">
        <f>Barclays!O55</f>
        <v>0</v>
      </c>
      <c r="G104" s="279">
        <f>RBS!J64</f>
        <v>0</v>
      </c>
      <c r="H104" s="279" t="e">
        <f>RBS!#REF!</f>
        <v>#REF!</v>
      </c>
      <c r="I104" s="279">
        <f>'Standard Chartered'!N80</f>
        <v>0</v>
      </c>
      <c r="J104" s="279">
        <f>'BNP Paribas'!M79</f>
        <v>0</v>
      </c>
      <c r="K104" s="279">
        <f>'Crédit Agricole'!M58</f>
        <v>0</v>
      </c>
      <c r="L104" s="279">
        <f>'Société Générale'!N95</f>
        <v>0</v>
      </c>
      <c r="M104" s="279">
        <f>'BPCE group'!J76</f>
        <v>0</v>
      </c>
      <c r="N104" s="279">
        <f>'Crédit Mutuel'!N33</f>
        <v>0</v>
      </c>
      <c r="O104" s="279">
        <f>'Deutsche Bank'!J75</f>
        <v>0</v>
      </c>
      <c r="P104" s="279">
        <f>Commerzbank!J29</f>
        <v>0</v>
      </c>
      <c r="Q104" s="279">
        <f>'KfW IPEX'!L16</f>
        <v>0</v>
      </c>
      <c r="R104" s="279">
        <f>ING!M51</f>
        <v>0</v>
      </c>
      <c r="S104" s="279">
        <f>Rabobank!K54</f>
        <v>0</v>
      </c>
      <c r="T104" s="279">
        <f>Unicredit!K211</f>
        <v>0</v>
      </c>
      <c r="U104" s="279">
        <f>'Intesa Sao'!K110</f>
        <v>0</v>
      </c>
      <c r="V104" s="279">
        <f>Santander!J51</f>
        <v>0</v>
      </c>
      <c r="W104" s="279">
        <f>'BBVA '!M38</f>
        <v>0</v>
      </c>
      <c r="X104" s="279">
        <f>Nordea!K35</f>
        <v>0</v>
      </c>
      <c r="Y104" s="262"/>
    </row>
    <row r="105" spans="1:25" s="131" customFormat="1" x14ac:dyDescent="0.25">
      <c r="A105" s="701"/>
      <c r="B105" s="702"/>
      <c r="C105" s="377" t="s">
        <v>414</v>
      </c>
      <c r="D105" s="291">
        <f t="shared" ref="D105:X105" si="53">D40/D14</f>
        <v>0.21694720262994452</v>
      </c>
      <c r="E105" s="291">
        <f t="shared" si="53"/>
        <v>0.33867563130326023</v>
      </c>
      <c r="F105" s="291">
        <f t="shared" si="53"/>
        <v>0.11690322580645171</v>
      </c>
      <c r="G105" s="291">
        <f t="shared" si="53"/>
        <v>-3.1618497109826582</v>
      </c>
      <c r="H105" s="291">
        <f t="shared" si="53"/>
        <v>0.37785016286645046</v>
      </c>
      <c r="I105" s="291">
        <f t="shared" si="53"/>
        <v>-0.12454674444269281</v>
      </c>
      <c r="J105" s="291">
        <f t="shared" si="53"/>
        <v>0.23513188245913147</v>
      </c>
      <c r="K105" s="291">
        <f t="shared" si="53"/>
        <v>0.30603829160530194</v>
      </c>
      <c r="L105" s="291">
        <f t="shared" si="53"/>
        <v>0.28461819510412861</v>
      </c>
      <c r="M105" s="291">
        <f t="shared" si="53"/>
        <v>0.36203195802528021</v>
      </c>
      <c r="N105" s="291">
        <f t="shared" si="53"/>
        <v>0.35659760087241005</v>
      </c>
      <c r="O105" s="291">
        <f t="shared" si="53"/>
        <v>-0.13698913605794102</v>
      </c>
      <c r="P105" s="291">
        <f t="shared" si="53"/>
        <v>0.41030608291359938</v>
      </c>
      <c r="Q105" s="291">
        <f t="shared" si="53"/>
        <v>0.65013648771610466</v>
      </c>
      <c r="R105" s="291">
        <f t="shared" si="53"/>
        <v>0.45371947756956277</v>
      </c>
      <c r="S105" s="291">
        <f t="shared" si="53"/>
        <v>0.17186629526462396</v>
      </c>
      <c r="T105" s="291">
        <f t="shared" si="53"/>
        <v>0.22964512111220386</v>
      </c>
      <c r="U105" s="291">
        <f t="shared" si="53"/>
        <v>0.33478349527567275</v>
      </c>
      <c r="V105" s="291">
        <f t="shared" si="53"/>
        <v>0.25975261655566129</v>
      </c>
      <c r="W105" s="291">
        <f t="shared" si="53"/>
        <v>0.37473389696490483</v>
      </c>
      <c r="X105" s="291">
        <f t="shared" si="53"/>
        <v>0.53682678311499277</v>
      </c>
      <c r="Y105" s="315"/>
    </row>
    <row r="106" spans="1:25" s="131" customFormat="1" x14ac:dyDescent="0.25">
      <c r="A106" s="701"/>
      <c r="B106" s="702"/>
      <c r="C106" s="377" t="s">
        <v>415</v>
      </c>
      <c r="D106" s="291">
        <f t="shared" ref="D106:X106" si="54">D105/D94</f>
        <v>1.1234095783168148</v>
      </c>
      <c r="E106" s="291">
        <f t="shared" si="54"/>
        <v>1.0734511449586559</v>
      </c>
      <c r="F106" s="291">
        <f t="shared" si="54"/>
        <v>0.94675466048832702</v>
      </c>
      <c r="G106" s="291">
        <f t="shared" si="54"/>
        <v>15.11675316871213</v>
      </c>
      <c r="H106" s="291">
        <f t="shared" si="54"/>
        <v>3.5166656190958685</v>
      </c>
      <c r="I106" s="291">
        <f t="shared" si="54"/>
        <v>1.2502923018938474</v>
      </c>
      <c r="J106" s="291">
        <f t="shared" si="54"/>
        <v>1.0312658599622255</v>
      </c>
      <c r="K106" s="291">
        <f t="shared" si="54"/>
        <v>1.1223249992754489</v>
      </c>
      <c r="L106" s="291">
        <f t="shared" si="54"/>
        <v>1.1943158856251301</v>
      </c>
      <c r="M106" s="291">
        <f t="shared" si="54"/>
        <v>1.3082269300901403</v>
      </c>
      <c r="N106" s="291">
        <f t="shared" si="54"/>
        <v>0.78986828438115742</v>
      </c>
      <c r="O106" s="291">
        <f t="shared" si="54"/>
        <v>0.95045463607067249</v>
      </c>
      <c r="P106" s="291">
        <f t="shared" si="54"/>
        <v>1.4717671348870218</v>
      </c>
      <c r="Q106" s="291">
        <f t="shared" si="54"/>
        <v>1.5742618128886416</v>
      </c>
      <c r="R106" s="291">
        <f t="shared" si="54"/>
        <v>1.2075134833352723</v>
      </c>
      <c r="S106" s="291">
        <f t="shared" si="54"/>
        <v>0.77959845471377354</v>
      </c>
      <c r="T106" s="291">
        <f t="shared" si="54"/>
        <v>2.2997805171436703</v>
      </c>
      <c r="U106" s="291">
        <f t="shared" si="54"/>
        <v>1.0056300171256072</v>
      </c>
      <c r="V106" s="291">
        <f t="shared" si="54"/>
        <v>1.248700778969527</v>
      </c>
      <c r="W106" s="291">
        <f t="shared" si="54"/>
        <v>1.90191903126094</v>
      </c>
      <c r="X106" s="291">
        <f t="shared" si="54"/>
        <v>1.1573045084118072</v>
      </c>
      <c r="Y106" s="315"/>
    </row>
    <row r="107" spans="1:25" s="121" customFormat="1" x14ac:dyDescent="0.25">
      <c r="A107" s="701"/>
      <c r="B107" s="702" t="s">
        <v>506</v>
      </c>
      <c r="C107" s="243" t="s">
        <v>79</v>
      </c>
      <c r="D107" s="270">
        <f t="shared" ref="D107:X107" si="55">D81*D16</f>
        <v>94318.784321999992</v>
      </c>
      <c r="E107" s="270">
        <f t="shared" si="55"/>
        <v>17010.4872</v>
      </c>
      <c r="F107" s="270">
        <f t="shared" si="55"/>
        <v>4988.2948400000014</v>
      </c>
      <c r="G107" s="270">
        <f t="shared" si="55"/>
        <v>-3724.6853459999998</v>
      </c>
      <c r="H107" s="270">
        <f t="shared" si="55"/>
        <v>2185.7504280000003</v>
      </c>
      <c r="I107" s="270">
        <f t="shared" si="55"/>
        <v>-1373.1368000000004</v>
      </c>
      <c r="J107" s="270">
        <f t="shared" si="55"/>
        <v>9790</v>
      </c>
      <c r="K107" s="271">
        <f t="shared" si="55"/>
        <v>8842</v>
      </c>
      <c r="L107" s="271">
        <f t="shared" si="55"/>
        <v>6111</v>
      </c>
      <c r="M107" s="271">
        <f t="shared" si="55"/>
        <v>6604</v>
      </c>
      <c r="N107" s="271">
        <f t="shared" si="55"/>
        <v>7367</v>
      </c>
      <c r="O107" s="271">
        <f t="shared" si="55"/>
        <v>-4998</v>
      </c>
      <c r="P107" s="271">
        <f t="shared" si="55"/>
        <v>3138</v>
      </c>
      <c r="Q107" s="271">
        <f t="shared" si="55"/>
        <v>236.73999999999998</v>
      </c>
      <c r="R107" s="271">
        <f t="shared" si="55"/>
        <v>6414</v>
      </c>
      <c r="S107" s="271">
        <f t="shared" si="55"/>
        <v>2869</v>
      </c>
      <c r="T107" s="271">
        <f t="shared" si="55"/>
        <v>2129.5919999999992</v>
      </c>
      <c r="U107" s="271">
        <f t="shared" si="55"/>
        <v>7874.7420000000002</v>
      </c>
      <c r="V107" s="271">
        <f t="shared" si="55"/>
        <v>9547</v>
      </c>
      <c r="W107" s="271">
        <f t="shared" si="55"/>
        <v>4603</v>
      </c>
      <c r="X107" s="271">
        <f t="shared" si="55"/>
        <v>4704</v>
      </c>
      <c r="Y107" s="320"/>
    </row>
    <row r="108" spans="1:25" s="74" customFormat="1" ht="15" customHeight="1" x14ac:dyDescent="0.25">
      <c r="A108" s="701"/>
      <c r="B108" s="702"/>
      <c r="C108" s="244" t="s">
        <v>332</v>
      </c>
      <c r="D108" s="272">
        <f t="shared" ref="D108:X108" si="56">D81*D18</f>
        <v>41608.847888185104</v>
      </c>
      <c r="E108" s="272">
        <f t="shared" si="56"/>
        <v>2927.0461129961304</v>
      </c>
      <c r="F108" s="272">
        <f t="shared" si="56"/>
        <v>1852.8714416385033</v>
      </c>
      <c r="G108" s="272">
        <f t="shared" si="56"/>
        <v>-2618.6234468491816</v>
      </c>
      <c r="H108" s="272">
        <f t="shared" si="56"/>
        <v>2150.8565520247885</v>
      </c>
      <c r="I108" s="272">
        <f t="shared" si="56"/>
        <v>-29.139724803591481</v>
      </c>
      <c r="J108" s="272">
        <f t="shared" si="56"/>
        <v>3072.6572147771149</v>
      </c>
      <c r="K108" s="272">
        <f t="shared" si="56"/>
        <v>6640.1370148476162</v>
      </c>
      <c r="L108" s="272">
        <f t="shared" si="56"/>
        <v>2394.5529168817761</v>
      </c>
      <c r="M108" s="272">
        <f t="shared" si="56"/>
        <v>5855.9014063973091</v>
      </c>
      <c r="N108" s="272">
        <f t="shared" si="56"/>
        <v>6154.249695431472</v>
      </c>
      <c r="O108" s="272">
        <f t="shared" si="56"/>
        <v>-2261.9404183769348</v>
      </c>
      <c r="P108" s="272">
        <f t="shared" si="56"/>
        <v>2416.1745347253745</v>
      </c>
      <c r="Q108" s="272">
        <f t="shared" si="56"/>
        <v>227.72913494809686</v>
      </c>
      <c r="R108" s="272">
        <f t="shared" si="56"/>
        <v>1774.5562215477996</v>
      </c>
      <c r="S108" s="272">
        <f t="shared" si="56"/>
        <v>2140.9964434790018</v>
      </c>
      <c r="T108" s="272">
        <f t="shared" si="56"/>
        <v>844.26985613119609</v>
      </c>
      <c r="U108" s="272">
        <f t="shared" si="56"/>
        <v>5455.5132216377651</v>
      </c>
      <c r="V108" s="272">
        <f t="shared" si="56"/>
        <v>1546.7667171643129</v>
      </c>
      <c r="W108" s="272">
        <f t="shared" si="56"/>
        <v>1097.7364968688391</v>
      </c>
      <c r="X108" s="272">
        <f t="shared" si="56"/>
        <v>1102.5817189447796</v>
      </c>
      <c r="Y108" s="255"/>
    </row>
    <row r="109" spans="1:25" s="74" customFormat="1" ht="15" customHeight="1" x14ac:dyDescent="0.25">
      <c r="A109" s="701"/>
      <c r="B109" s="702"/>
      <c r="C109" s="245" t="s">
        <v>141</v>
      </c>
      <c r="D109" s="273">
        <f t="shared" ref="D109:X109" si="57">D108/D107</f>
        <v>0.44115123182816279</v>
      </c>
      <c r="E109" s="273">
        <f t="shared" si="57"/>
        <v>0.17207303227600268</v>
      </c>
      <c r="F109" s="273">
        <f t="shared" si="57"/>
        <v>0.37144385026737969</v>
      </c>
      <c r="G109" s="273">
        <f t="shared" si="57"/>
        <v>0.70304554709872713</v>
      </c>
      <c r="H109" s="273">
        <f t="shared" si="57"/>
        <v>0.9840357455598715</v>
      </c>
      <c r="I109" s="273">
        <f t="shared" si="57"/>
        <v>2.1221283126045033E-2</v>
      </c>
      <c r="J109" s="273">
        <f t="shared" si="57"/>
        <v>0.31385671243892899</v>
      </c>
      <c r="K109" s="273">
        <f t="shared" si="57"/>
        <v>0.75097681687939566</v>
      </c>
      <c r="L109" s="273">
        <f t="shared" si="57"/>
        <v>0.39184305627258653</v>
      </c>
      <c r="M109" s="273">
        <f t="shared" si="57"/>
        <v>0.88672038255561914</v>
      </c>
      <c r="N109" s="273">
        <f t="shared" si="57"/>
        <v>0.8353807106598985</v>
      </c>
      <c r="O109" s="273">
        <f t="shared" si="57"/>
        <v>0.4525691113199149</v>
      </c>
      <c r="P109" s="273">
        <f t="shared" si="57"/>
        <v>0.76997276441216522</v>
      </c>
      <c r="Q109" s="273">
        <f t="shared" si="57"/>
        <v>0.96193771626297575</v>
      </c>
      <c r="R109" s="273">
        <f t="shared" si="57"/>
        <v>0.27666919575113808</v>
      </c>
      <c r="S109" s="273">
        <f t="shared" si="57"/>
        <v>0.74625181020529863</v>
      </c>
      <c r="T109" s="273">
        <f t="shared" si="57"/>
        <v>0.39644676357311465</v>
      </c>
      <c r="U109" s="273">
        <f t="shared" si="57"/>
        <v>0.69278628069818227</v>
      </c>
      <c r="V109" s="273">
        <f t="shared" si="57"/>
        <v>0.16201599635113784</v>
      </c>
      <c r="W109" s="273">
        <f t="shared" si="57"/>
        <v>0.23848283659979125</v>
      </c>
      <c r="X109" s="273">
        <f t="shared" si="57"/>
        <v>0.23439237222465553</v>
      </c>
      <c r="Y109" s="255"/>
    </row>
    <row r="110" spans="1:25" s="241" customFormat="1" x14ac:dyDescent="0.25">
      <c r="A110" s="701"/>
      <c r="B110" s="702"/>
      <c r="C110" s="247" t="s">
        <v>412</v>
      </c>
      <c r="D110" s="294">
        <f t="shared" ref="D110:X110" si="58">D107-D108</f>
        <v>52709.936433814888</v>
      </c>
      <c r="E110" s="294">
        <f t="shared" si="58"/>
        <v>14083.44108700387</v>
      </c>
      <c r="F110" s="294">
        <f t="shared" si="58"/>
        <v>3135.4233983614981</v>
      </c>
      <c r="G110" s="294">
        <f t="shared" si="58"/>
        <v>-1106.0618991508181</v>
      </c>
      <c r="H110" s="294">
        <f t="shared" si="58"/>
        <v>34.893875975211813</v>
      </c>
      <c r="I110" s="294">
        <f t="shared" si="58"/>
        <v>-1343.997075196409</v>
      </c>
      <c r="J110" s="294">
        <f t="shared" si="58"/>
        <v>6717.3427852228851</v>
      </c>
      <c r="K110" s="294">
        <f t="shared" si="58"/>
        <v>2201.8629851523838</v>
      </c>
      <c r="L110" s="294">
        <f t="shared" si="58"/>
        <v>3716.4470831182239</v>
      </c>
      <c r="M110" s="294">
        <f t="shared" si="58"/>
        <v>748.09859360269093</v>
      </c>
      <c r="N110" s="294">
        <f t="shared" si="58"/>
        <v>1212.750304568528</v>
      </c>
      <c r="O110" s="294">
        <f t="shared" si="58"/>
        <v>-2736.0595816230652</v>
      </c>
      <c r="P110" s="294">
        <f t="shared" si="58"/>
        <v>721.82546527462546</v>
      </c>
      <c r="Q110" s="294">
        <f t="shared" si="58"/>
        <v>9.0108650519031244</v>
      </c>
      <c r="R110" s="294">
        <f t="shared" si="58"/>
        <v>4639.4437784522006</v>
      </c>
      <c r="S110" s="294">
        <f t="shared" si="58"/>
        <v>728.00355652099825</v>
      </c>
      <c r="T110" s="294">
        <f t="shared" si="58"/>
        <v>1285.3221438688031</v>
      </c>
      <c r="U110" s="294">
        <f t="shared" si="58"/>
        <v>2419.2287783622351</v>
      </c>
      <c r="V110" s="294">
        <f t="shared" si="58"/>
        <v>8000.2332828356866</v>
      </c>
      <c r="W110" s="294">
        <f t="shared" si="58"/>
        <v>3505.2635031311611</v>
      </c>
      <c r="X110" s="294">
        <f t="shared" si="58"/>
        <v>3601.4182810552202</v>
      </c>
      <c r="Y110" s="306"/>
    </row>
    <row r="111" spans="1:25" s="124" customFormat="1" x14ac:dyDescent="0.25">
      <c r="A111" s="701"/>
      <c r="B111" s="702"/>
      <c r="C111" s="247" t="s">
        <v>413</v>
      </c>
      <c r="D111" s="283">
        <f t="shared" ref="D111:X111" si="59">D110/D107</f>
        <v>0.55884876817183726</v>
      </c>
      <c r="E111" s="283">
        <f t="shared" si="59"/>
        <v>0.82792696772399732</v>
      </c>
      <c r="F111" s="283">
        <f t="shared" si="59"/>
        <v>0.62855614973262031</v>
      </c>
      <c r="G111" s="283">
        <f t="shared" si="59"/>
        <v>0.29695445290127287</v>
      </c>
      <c r="H111" s="283">
        <f t="shared" si="59"/>
        <v>1.5964254440128518E-2</v>
      </c>
      <c r="I111" s="283">
        <f t="shared" si="59"/>
        <v>0.97877871687395501</v>
      </c>
      <c r="J111" s="283">
        <f t="shared" si="59"/>
        <v>0.68614328756107101</v>
      </c>
      <c r="K111" s="283">
        <f t="shared" si="59"/>
        <v>0.24902318312060437</v>
      </c>
      <c r="L111" s="283">
        <f t="shared" si="59"/>
        <v>0.60815694372741347</v>
      </c>
      <c r="M111" s="283">
        <f t="shared" si="59"/>
        <v>0.11327961744438082</v>
      </c>
      <c r="N111" s="283">
        <f t="shared" si="59"/>
        <v>0.16461928934010153</v>
      </c>
      <c r="O111" s="283">
        <f t="shared" si="59"/>
        <v>0.54743088868008505</v>
      </c>
      <c r="P111" s="283">
        <f t="shared" si="59"/>
        <v>0.23002723558783475</v>
      </c>
      <c r="Q111" s="283">
        <f t="shared" si="59"/>
        <v>3.806228373702427E-2</v>
      </c>
      <c r="R111" s="283">
        <f t="shared" si="59"/>
        <v>0.72333080424886198</v>
      </c>
      <c r="S111" s="283">
        <f t="shared" si="59"/>
        <v>0.25374818979470137</v>
      </c>
      <c r="T111" s="283">
        <f t="shared" si="59"/>
        <v>0.6035532364268853</v>
      </c>
      <c r="U111" s="283">
        <f t="shared" si="59"/>
        <v>0.30721371930181779</v>
      </c>
      <c r="V111" s="283">
        <f t="shared" si="59"/>
        <v>0.83798400364886216</v>
      </c>
      <c r="W111" s="283">
        <f t="shared" si="59"/>
        <v>0.76151716340020881</v>
      </c>
      <c r="X111" s="283">
        <f t="shared" si="59"/>
        <v>0.76560762777534441</v>
      </c>
      <c r="Y111" s="258"/>
    </row>
    <row r="112" spans="1:25" s="126" customFormat="1" x14ac:dyDescent="0.25">
      <c r="A112" s="701"/>
      <c r="B112" s="702"/>
      <c r="C112" s="248" t="s">
        <v>86</v>
      </c>
      <c r="D112" s="276">
        <f t="shared" ref="D112:X112" si="60">D81*D22</f>
        <v>6508.5642034429848</v>
      </c>
      <c r="E112" s="276">
        <f t="shared" si="60"/>
        <v>2591.374180560254</v>
      </c>
      <c r="F112" s="276">
        <f t="shared" si="60"/>
        <v>235.23868638135988</v>
      </c>
      <c r="G112" s="276">
        <f t="shared" si="60"/>
        <v>-308.71748226518145</v>
      </c>
      <c r="H112" s="276">
        <f t="shared" si="60"/>
        <v>13.275377568628333</v>
      </c>
      <c r="I112" s="276">
        <f t="shared" si="60"/>
        <v>-240.17863838383846</v>
      </c>
      <c r="J112" s="276">
        <f t="shared" si="60"/>
        <v>1514.6241001151191</v>
      </c>
      <c r="K112" s="276">
        <f t="shared" si="60"/>
        <v>313.23573847356079</v>
      </c>
      <c r="L112" s="276">
        <f t="shared" si="60"/>
        <v>238.79647878769475</v>
      </c>
      <c r="M112" s="276">
        <f t="shared" si="60"/>
        <v>103.85444225217957</v>
      </c>
      <c r="N112" s="276">
        <f t="shared" si="60"/>
        <v>292.99718274111677</v>
      </c>
      <c r="O112" s="276">
        <f t="shared" si="60"/>
        <v>-352.61098857623261</v>
      </c>
      <c r="P112" s="276">
        <f t="shared" si="60"/>
        <v>82.473990013617794</v>
      </c>
      <c r="Q112" s="276">
        <f t="shared" si="60"/>
        <v>0</v>
      </c>
      <c r="R112" s="276">
        <f t="shared" si="60"/>
        <v>1384.3874430955993</v>
      </c>
      <c r="S112" s="276">
        <f t="shared" si="60"/>
        <v>58.839062100690008</v>
      </c>
      <c r="T112" s="276">
        <f t="shared" si="60"/>
        <v>145.02427153683681</v>
      </c>
      <c r="U112" s="276">
        <f t="shared" si="60"/>
        <v>46.232407981810162</v>
      </c>
      <c r="V112" s="276">
        <f t="shared" si="60"/>
        <v>53.601340088072241</v>
      </c>
      <c r="W112" s="276">
        <f t="shared" si="60"/>
        <v>63.322611040241213</v>
      </c>
      <c r="X112" s="276">
        <f t="shared" si="60"/>
        <v>80.985950608133152</v>
      </c>
      <c r="Y112" s="260"/>
    </row>
    <row r="113" spans="1:25" s="126" customFormat="1" x14ac:dyDescent="0.25">
      <c r="A113" s="701"/>
      <c r="B113" s="702"/>
      <c r="C113" s="252" t="s">
        <v>87</v>
      </c>
      <c r="D113" s="285">
        <f t="shared" ref="D113:X113" si="61">D112/D107</f>
        <v>6.9006023033789818E-2</v>
      </c>
      <c r="E113" s="285">
        <f t="shared" si="61"/>
        <v>0.15233979780192622</v>
      </c>
      <c r="F113" s="285">
        <f t="shared" si="61"/>
        <v>4.7158135981665392E-2</v>
      </c>
      <c r="G113" s="285">
        <f t="shared" si="61"/>
        <v>8.2884177745837825E-2</v>
      </c>
      <c r="H113" s="285">
        <f t="shared" si="61"/>
        <v>6.0736017244089179E-3</v>
      </c>
      <c r="I113" s="285">
        <f t="shared" si="61"/>
        <v>0.17491238919810348</v>
      </c>
      <c r="J113" s="285">
        <f t="shared" si="61"/>
        <v>0.15471134832636557</v>
      </c>
      <c r="K113" s="285">
        <f t="shared" si="61"/>
        <v>3.5425892159416508E-2</v>
      </c>
      <c r="L113" s="285">
        <f t="shared" si="61"/>
        <v>3.9076497919766771E-2</v>
      </c>
      <c r="M113" s="285">
        <f t="shared" si="61"/>
        <v>1.5725990649936336E-2</v>
      </c>
      <c r="N113" s="285">
        <f t="shared" si="61"/>
        <v>3.9771573604060917E-2</v>
      </c>
      <c r="O113" s="285">
        <f t="shared" si="61"/>
        <v>7.0550417882399477E-2</v>
      </c>
      <c r="P113" s="285">
        <f t="shared" si="61"/>
        <v>2.6282342260553791E-2</v>
      </c>
      <c r="Q113" s="285">
        <f t="shared" si="61"/>
        <v>0</v>
      </c>
      <c r="R113" s="285">
        <f t="shared" si="61"/>
        <v>0.21583839150227616</v>
      </c>
      <c r="S113" s="285">
        <f t="shared" si="61"/>
        <v>2.0508561206235624E-2</v>
      </c>
      <c r="T113" s="285">
        <f t="shared" si="61"/>
        <v>6.8099556880771933E-2</v>
      </c>
      <c r="U113" s="285">
        <f t="shared" si="61"/>
        <v>5.8709743102453591E-3</v>
      </c>
      <c r="V113" s="285">
        <f t="shared" si="61"/>
        <v>5.6144694760733469E-3</v>
      </c>
      <c r="W113" s="285">
        <f t="shared" si="61"/>
        <v>1.3756813174069349E-2</v>
      </c>
      <c r="X113" s="285">
        <f t="shared" si="61"/>
        <v>1.7216401064654156E-2</v>
      </c>
      <c r="Y113" s="260"/>
    </row>
    <row r="114" spans="1:25" s="82" customFormat="1" x14ac:dyDescent="0.25">
      <c r="A114" s="701"/>
      <c r="B114" s="702"/>
      <c r="C114" s="248" t="s">
        <v>444</v>
      </c>
      <c r="D114" s="277">
        <f t="shared" ref="D114:X114" si="62">D112/D33</f>
        <v>9.6158586131126544E-2</v>
      </c>
      <c r="E114" s="277">
        <f t="shared" si="62"/>
        <v>0.14815437964582173</v>
      </c>
      <c r="F114" s="277">
        <f t="shared" si="62"/>
        <v>7.3330091174239123E-2</v>
      </c>
      <c r="G114" s="277">
        <f t="shared" si="62"/>
        <v>9.3935401445282854E-2</v>
      </c>
      <c r="H114" s="277">
        <f t="shared" si="62"/>
        <v>3.5087495863634452E-2</v>
      </c>
      <c r="I114" s="277">
        <f t="shared" si="62"/>
        <v>-0.87628805509444807</v>
      </c>
      <c r="J114" s="277">
        <f t="shared" si="62"/>
        <v>0.19306871894392849</v>
      </c>
      <c r="K114" s="277">
        <f t="shared" si="62"/>
        <v>0.12534443316268939</v>
      </c>
      <c r="L114" s="277">
        <f t="shared" si="62"/>
        <v>5.3565831939814887E-2</v>
      </c>
      <c r="M114" s="277">
        <f t="shared" si="62"/>
        <v>6.0135751159339647E-2</v>
      </c>
      <c r="N114" s="277">
        <f t="shared" si="62"/>
        <v>0.29989476227340511</v>
      </c>
      <c r="O114" s="277">
        <f t="shared" si="62"/>
        <v>0.46952195549431774</v>
      </c>
      <c r="P114" s="277">
        <f t="shared" si="62"/>
        <v>6.0509163619675566E-2</v>
      </c>
      <c r="Q114" s="277">
        <f t="shared" si="62"/>
        <v>0</v>
      </c>
      <c r="R114" s="277">
        <f t="shared" si="62"/>
        <v>0.2585223983371801</v>
      </c>
      <c r="S114" s="277">
        <f t="shared" si="62"/>
        <v>7.6513734851352419E-2</v>
      </c>
      <c r="T114" s="277">
        <f t="shared" si="62"/>
        <v>5.1712344750519661E-2</v>
      </c>
      <c r="U114" s="277">
        <f t="shared" si="62"/>
        <v>2.4166643396080829E-2</v>
      </c>
      <c r="V114" s="277">
        <f t="shared" si="62"/>
        <v>5.0869640398663986E-3</v>
      </c>
      <c r="W114" s="277">
        <f t="shared" si="62"/>
        <v>1.0248035449140835E-2</v>
      </c>
      <c r="X114" s="277">
        <f t="shared" si="62"/>
        <v>2.0601869907945346E-2</v>
      </c>
      <c r="Y114" s="259"/>
    </row>
    <row r="115" spans="1:25" s="61" customFormat="1" x14ac:dyDescent="0.25">
      <c r="A115" s="701"/>
      <c r="B115" s="702"/>
      <c r="C115" s="249" t="s">
        <v>133</v>
      </c>
      <c r="D115" s="278">
        <f t="shared" ref="D115:X115" si="63">D81*D25</f>
        <v>87810.220118557001</v>
      </c>
      <c r="E115" s="278">
        <f t="shared" si="63"/>
        <v>14419.113019439746</v>
      </c>
      <c r="F115" s="278">
        <f t="shared" si="63"/>
        <v>4753.0561536186415</v>
      </c>
      <c r="G115" s="278">
        <f t="shared" si="63"/>
        <v>-3415.9678637348184</v>
      </c>
      <c r="H115" s="278">
        <f t="shared" si="63"/>
        <v>2172.475050431372</v>
      </c>
      <c r="I115" s="278">
        <f t="shared" si="63"/>
        <v>-1132.958161616162</v>
      </c>
      <c r="J115" s="278">
        <f t="shared" si="63"/>
        <v>8275.3758998848807</v>
      </c>
      <c r="K115" s="278">
        <f t="shared" si="63"/>
        <v>8528.7642615264376</v>
      </c>
      <c r="L115" s="278">
        <f t="shared" si="63"/>
        <v>5872.2035212123055</v>
      </c>
      <c r="M115" s="278">
        <f t="shared" si="63"/>
        <v>6500.14555774782</v>
      </c>
      <c r="N115" s="278">
        <f t="shared" si="63"/>
        <v>7074.0028172588836</v>
      </c>
      <c r="O115" s="278">
        <f t="shared" si="63"/>
        <v>-4645.3890114237674</v>
      </c>
      <c r="P115" s="278">
        <f t="shared" si="63"/>
        <v>3055.5260099863822</v>
      </c>
      <c r="Q115" s="278">
        <f t="shared" si="63"/>
        <v>236.73999999999998</v>
      </c>
      <c r="R115" s="278">
        <f t="shared" si="63"/>
        <v>5029.6125569044007</v>
      </c>
      <c r="S115" s="278">
        <f t="shared" si="63"/>
        <v>2810.1609378993103</v>
      </c>
      <c r="T115" s="278">
        <f t="shared" si="63"/>
        <v>1984.5677284631622</v>
      </c>
      <c r="U115" s="278">
        <f t="shared" si="63"/>
        <v>7828.5095920181902</v>
      </c>
      <c r="V115" s="278">
        <f t="shared" si="63"/>
        <v>9493.3986599119289</v>
      </c>
      <c r="W115" s="278">
        <f t="shared" si="63"/>
        <v>4539.6773889597589</v>
      </c>
      <c r="X115" s="278">
        <f t="shared" si="63"/>
        <v>4623.014049391867</v>
      </c>
      <c r="Y115" s="261"/>
    </row>
    <row r="116" spans="1:25" s="133" customFormat="1" x14ac:dyDescent="0.25">
      <c r="A116" s="701"/>
      <c r="B116" s="702"/>
      <c r="C116" s="253" t="s">
        <v>136</v>
      </c>
      <c r="D116" s="279">
        <f t="shared" ref="D116:X116" si="64">D115/D107</f>
        <v>0.93099397696621011</v>
      </c>
      <c r="E116" s="279">
        <f t="shared" si="64"/>
        <v>0.84766020219807381</v>
      </c>
      <c r="F116" s="279">
        <f t="shared" si="64"/>
        <v>0.95284186401833459</v>
      </c>
      <c r="G116" s="279">
        <f t="shared" si="64"/>
        <v>0.91711582225416222</v>
      </c>
      <c r="H116" s="279">
        <f t="shared" si="64"/>
        <v>0.99392639827559115</v>
      </c>
      <c r="I116" s="279">
        <f t="shared" si="64"/>
        <v>0.82508761080189652</v>
      </c>
      <c r="J116" s="279">
        <f t="shared" si="64"/>
        <v>0.84528865167363443</v>
      </c>
      <c r="K116" s="279">
        <f t="shared" si="64"/>
        <v>0.96457410784058328</v>
      </c>
      <c r="L116" s="279">
        <f t="shared" si="64"/>
        <v>0.96092350208023325</v>
      </c>
      <c r="M116" s="279">
        <f t="shared" si="64"/>
        <v>0.98427400935006359</v>
      </c>
      <c r="N116" s="279">
        <f t="shared" si="64"/>
        <v>0.96022842639593908</v>
      </c>
      <c r="O116" s="279">
        <f t="shared" si="64"/>
        <v>0.92944958211760054</v>
      </c>
      <c r="P116" s="279">
        <f t="shared" si="64"/>
        <v>0.97371765773944619</v>
      </c>
      <c r="Q116" s="279">
        <f t="shared" si="64"/>
        <v>1</v>
      </c>
      <c r="R116" s="279">
        <f t="shared" si="64"/>
        <v>0.78416160849772387</v>
      </c>
      <c r="S116" s="279">
        <f t="shared" si="64"/>
        <v>0.97949143879376444</v>
      </c>
      <c r="T116" s="279">
        <f t="shared" si="64"/>
        <v>0.93190044311922804</v>
      </c>
      <c r="U116" s="279">
        <f t="shared" si="64"/>
        <v>0.9941290256897547</v>
      </c>
      <c r="V116" s="279">
        <f t="shared" si="64"/>
        <v>0.99438553052392675</v>
      </c>
      <c r="W116" s="279">
        <f t="shared" si="64"/>
        <v>0.98624318682593071</v>
      </c>
      <c r="X116" s="279">
        <f t="shared" si="64"/>
        <v>0.98278359893534584</v>
      </c>
      <c r="Y116" s="262"/>
    </row>
    <row r="117" spans="1:25" s="130" customFormat="1" x14ac:dyDescent="0.25">
      <c r="A117" s="701"/>
      <c r="B117" s="702"/>
      <c r="C117" s="251" t="s">
        <v>414</v>
      </c>
      <c r="D117" s="288">
        <f>D110-D112</f>
        <v>46201.372230371904</v>
      </c>
      <c r="E117" s="288">
        <f t="shared" ref="E117:X117" si="65">E110-E112</f>
        <v>11492.066906443615</v>
      </c>
      <c r="F117" s="288">
        <f t="shared" si="65"/>
        <v>2900.1847119801382</v>
      </c>
      <c r="G117" s="288">
        <f t="shared" si="65"/>
        <v>-797.34441688563675</v>
      </c>
      <c r="H117" s="288">
        <f t="shared" si="65"/>
        <v>21.61849840658348</v>
      </c>
      <c r="I117" s="288">
        <f t="shared" si="65"/>
        <v>-1103.8184368125706</v>
      </c>
      <c r="J117" s="288">
        <f t="shared" si="65"/>
        <v>5202.7186851077659</v>
      </c>
      <c r="K117" s="288">
        <f t="shared" si="65"/>
        <v>1888.627246678823</v>
      </c>
      <c r="L117" s="288">
        <f t="shared" si="65"/>
        <v>3477.6506043305289</v>
      </c>
      <c r="M117" s="288">
        <f t="shared" si="65"/>
        <v>644.2441513505114</v>
      </c>
      <c r="N117" s="288">
        <f t="shared" si="65"/>
        <v>919.75312182741118</v>
      </c>
      <c r="O117" s="288">
        <f t="shared" si="65"/>
        <v>-2383.4485930468327</v>
      </c>
      <c r="P117" s="288">
        <f t="shared" si="65"/>
        <v>639.35147526100764</v>
      </c>
      <c r="Q117" s="288">
        <f t="shared" si="65"/>
        <v>9.0108650519031244</v>
      </c>
      <c r="R117" s="288">
        <f t="shared" si="65"/>
        <v>3255.0563353566013</v>
      </c>
      <c r="S117" s="288">
        <f t="shared" si="65"/>
        <v>669.16449442030819</v>
      </c>
      <c r="T117" s="288">
        <f t="shared" si="65"/>
        <v>1140.2978723319663</v>
      </c>
      <c r="U117" s="288">
        <f t="shared" si="65"/>
        <v>2372.9963703804251</v>
      </c>
      <c r="V117" s="288">
        <f t="shared" si="65"/>
        <v>7946.6319427476146</v>
      </c>
      <c r="W117" s="288">
        <f t="shared" si="65"/>
        <v>3441.94089209092</v>
      </c>
      <c r="X117" s="288">
        <f t="shared" si="65"/>
        <v>3520.4323304470872</v>
      </c>
      <c r="Y117" s="304"/>
    </row>
    <row r="118" spans="1:25" s="131" customFormat="1" x14ac:dyDescent="0.25">
      <c r="A118" s="701"/>
      <c r="B118" s="702"/>
      <c r="C118" s="251" t="s">
        <v>415</v>
      </c>
      <c r="D118" s="281">
        <f t="shared" ref="D118:X118" si="66">D117/D107</f>
        <v>0.48984274513804743</v>
      </c>
      <c r="E118" s="281">
        <f t="shared" si="66"/>
        <v>0.67558716992207113</v>
      </c>
      <c r="F118" s="281">
        <f t="shared" si="66"/>
        <v>0.5813980137509549</v>
      </c>
      <c r="G118" s="281">
        <f t="shared" si="66"/>
        <v>0.21407027515543506</v>
      </c>
      <c r="H118" s="281">
        <f t="shared" si="66"/>
        <v>9.8906527157195997E-3</v>
      </c>
      <c r="I118" s="281">
        <f t="shared" si="66"/>
        <v>0.80386632767585153</v>
      </c>
      <c r="J118" s="281">
        <f t="shared" si="66"/>
        <v>0.53143193923470544</v>
      </c>
      <c r="K118" s="281">
        <f t="shared" si="66"/>
        <v>0.21359729096118785</v>
      </c>
      <c r="L118" s="281">
        <f t="shared" si="66"/>
        <v>0.56908044580764672</v>
      </c>
      <c r="M118" s="281">
        <f t="shared" si="66"/>
        <v>9.7553626794444487E-2</v>
      </c>
      <c r="N118" s="281">
        <f t="shared" si="66"/>
        <v>0.12484771573604062</v>
      </c>
      <c r="O118" s="281">
        <f t="shared" si="66"/>
        <v>0.47688047079768559</v>
      </c>
      <c r="P118" s="281">
        <f t="shared" si="66"/>
        <v>0.20374489332728096</v>
      </c>
      <c r="Q118" s="281">
        <f t="shared" si="66"/>
        <v>3.806228373702427E-2</v>
      </c>
      <c r="R118" s="281">
        <f t="shared" si="66"/>
        <v>0.50749241274658574</v>
      </c>
      <c r="S118" s="281">
        <f t="shared" si="66"/>
        <v>0.23323962858846572</v>
      </c>
      <c r="T118" s="281">
        <f t="shared" si="66"/>
        <v>0.53545367954611345</v>
      </c>
      <c r="U118" s="281">
        <f t="shared" si="66"/>
        <v>0.30134274499157243</v>
      </c>
      <c r="V118" s="281">
        <f t="shared" si="66"/>
        <v>0.83236953417278881</v>
      </c>
      <c r="W118" s="281">
        <f t="shared" si="66"/>
        <v>0.74776035022613951</v>
      </c>
      <c r="X118" s="281">
        <f t="shared" si="66"/>
        <v>0.74839122671069036</v>
      </c>
      <c r="Y118" s="315"/>
    </row>
    <row r="119" spans="1:25" s="121" customFormat="1" x14ac:dyDescent="0.25">
      <c r="A119" s="701"/>
      <c r="B119" s="702" t="s">
        <v>505</v>
      </c>
      <c r="C119" s="243" t="s">
        <v>79</v>
      </c>
      <c r="D119" s="270"/>
      <c r="E119" s="270"/>
      <c r="F119" s="270"/>
      <c r="G119" s="270"/>
      <c r="H119" s="270"/>
      <c r="I119" s="270"/>
      <c r="J119" s="270"/>
      <c r="K119" s="270"/>
      <c r="L119" s="270"/>
      <c r="M119" s="270"/>
      <c r="N119" s="270"/>
      <c r="O119" s="270"/>
      <c r="P119" s="270"/>
      <c r="Q119" s="270"/>
      <c r="R119" s="270"/>
      <c r="S119" s="270"/>
      <c r="T119" s="270"/>
      <c r="U119" s="270"/>
      <c r="V119" s="270"/>
      <c r="W119" s="270"/>
      <c r="X119" s="270"/>
      <c r="Y119" s="320"/>
    </row>
    <row r="120" spans="1:25" s="74" customFormat="1" ht="15" customHeight="1" x14ac:dyDescent="0.25">
      <c r="A120" s="701"/>
      <c r="B120" s="702"/>
      <c r="C120" s="244" t="s">
        <v>332</v>
      </c>
      <c r="D120" s="272">
        <f t="shared" ref="D120:X120" si="67">D31-D108</f>
        <v>-14975.794662185101</v>
      </c>
      <c r="E120" s="272">
        <f t="shared" si="67"/>
        <v>-3407.5989129961304</v>
      </c>
      <c r="F120" s="272">
        <f t="shared" si="67"/>
        <v>-72.518697638503227</v>
      </c>
      <c r="G120" s="272">
        <f t="shared" si="67"/>
        <v>2180.4251708491815</v>
      </c>
      <c r="H120" s="272">
        <f t="shared" si="67"/>
        <v>-343.45679402478845</v>
      </c>
      <c r="I120" s="272">
        <f t="shared" si="67"/>
        <v>-1618.0834751964085</v>
      </c>
      <c r="J120" s="272">
        <f t="shared" si="67"/>
        <v>-1127.6572147771149</v>
      </c>
      <c r="K120" s="272">
        <f t="shared" si="67"/>
        <v>-297.13701484761623</v>
      </c>
      <c r="L120" s="272">
        <f t="shared" si="67"/>
        <v>-741.55291688177613</v>
      </c>
      <c r="M120" s="272">
        <f t="shared" si="67"/>
        <v>-978.90140639730907</v>
      </c>
      <c r="N120" s="272">
        <f t="shared" si="67"/>
        <v>235.75030456852801</v>
      </c>
      <c r="O120" s="272">
        <f t="shared" si="67"/>
        <v>-1985.0595816230652</v>
      </c>
      <c r="P120" s="272">
        <f t="shared" si="67"/>
        <v>-641.17453472537454</v>
      </c>
      <c r="Q120" s="272">
        <f t="shared" si="67"/>
        <v>-5.2791349480968677</v>
      </c>
      <c r="R120" s="272">
        <f t="shared" si="67"/>
        <v>-715.55622154779962</v>
      </c>
      <c r="S120" s="272">
        <f t="shared" si="67"/>
        <v>-40.996443479001755</v>
      </c>
      <c r="T120" s="272">
        <f t="shared" si="67"/>
        <v>-1519.1198561311962</v>
      </c>
      <c r="U120" s="272">
        <f t="shared" si="67"/>
        <v>506.16177836223505</v>
      </c>
      <c r="V120" s="272">
        <f t="shared" si="67"/>
        <v>-2536.7667171643129</v>
      </c>
      <c r="W120" s="272">
        <f t="shared" si="67"/>
        <v>-2673.7364968688389</v>
      </c>
      <c r="X120" s="272">
        <f t="shared" si="67"/>
        <v>-329.5817189447796</v>
      </c>
      <c r="Y120" s="255"/>
    </row>
    <row r="121" spans="1:25" s="74" customFormat="1" ht="15" customHeight="1" x14ac:dyDescent="0.25">
      <c r="A121" s="701"/>
      <c r="B121" s="702"/>
      <c r="C121" s="245" t="s">
        <v>141</v>
      </c>
      <c r="D121" s="273">
        <f t="shared" ref="D121:X121" si="68">D120/D29</f>
        <v>-0.15877849539555586</v>
      </c>
      <c r="E121" s="273">
        <f t="shared" si="68"/>
        <v>-0.20032341654483185</v>
      </c>
      <c r="F121" s="273">
        <f t="shared" si="68"/>
        <v>-1.4537772919313487E-2</v>
      </c>
      <c r="G121" s="273">
        <f t="shared" si="68"/>
        <v>-0.58539848827519758</v>
      </c>
      <c r="H121" s="273">
        <f t="shared" si="68"/>
        <v>-0.15713449697871382</v>
      </c>
      <c r="I121" s="273">
        <f t="shared" si="68"/>
        <v>1.1783847575830813</v>
      </c>
      <c r="J121" s="273">
        <f t="shared" si="68"/>
        <v>-0.11518459803647751</v>
      </c>
      <c r="K121" s="273">
        <f t="shared" si="68"/>
        <v>-3.3605181502784014E-2</v>
      </c>
      <c r="L121" s="273">
        <f t="shared" si="68"/>
        <v>-0.12134722907572838</v>
      </c>
      <c r="M121" s="273">
        <f t="shared" si="68"/>
        <v>-0.14822855941812677</v>
      </c>
      <c r="N121" s="273">
        <f t="shared" si="68"/>
        <v>3.2000855785058777E-2</v>
      </c>
      <c r="O121" s="273">
        <f t="shared" si="68"/>
        <v>0.39717078463846844</v>
      </c>
      <c r="P121" s="273">
        <f t="shared" si="68"/>
        <v>-0.2043258555530193</v>
      </c>
      <c r="Q121" s="273">
        <f t="shared" si="68"/>
        <v>-2.2299294365535474E-2</v>
      </c>
      <c r="R121" s="273">
        <f t="shared" si="68"/>
        <v>-0.11156161857620824</v>
      </c>
      <c r="S121" s="273">
        <f t="shared" si="68"/>
        <v>-1.4289453983618597E-2</v>
      </c>
      <c r="T121" s="273">
        <f t="shared" si="68"/>
        <v>-0.71333844986795447</v>
      </c>
      <c r="U121" s="273">
        <f t="shared" si="68"/>
        <v>6.4276617362478042E-2</v>
      </c>
      <c r="V121" s="273">
        <f t="shared" si="68"/>
        <v>-0.26571349294692709</v>
      </c>
      <c r="W121" s="273">
        <f t="shared" si="68"/>
        <v>-0.58086823742533977</v>
      </c>
      <c r="X121" s="273">
        <f t="shared" si="68"/>
        <v>-7.0064140932138516E-2</v>
      </c>
      <c r="Y121" s="255"/>
    </row>
    <row r="122" spans="1:25" s="241" customFormat="1" x14ac:dyDescent="0.25">
      <c r="A122" s="701"/>
      <c r="B122" s="702"/>
      <c r="C122" s="247" t="s">
        <v>412</v>
      </c>
      <c r="D122" s="294">
        <f t="shared" ref="D122:X122" si="69">D119-D120</f>
        <v>14975.794662185101</v>
      </c>
      <c r="E122" s="294">
        <f t="shared" si="69"/>
        <v>3407.5989129961304</v>
      </c>
      <c r="F122" s="294">
        <f t="shared" si="69"/>
        <v>72.518697638503227</v>
      </c>
      <c r="G122" s="294">
        <f t="shared" si="69"/>
        <v>-2180.4251708491815</v>
      </c>
      <c r="H122" s="294">
        <f t="shared" si="69"/>
        <v>343.45679402478845</v>
      </c>
      <c r="I122" s="294">
        <f t="shared" si="69"/>
        <v>1618.0834751964085</v>
      </c>
      <c r="J122" s="294">
        <f t="shared" si="69"/>
        <v>1127.6572147771149</v>
      </c>
      <c r="K122" s="294">
        <f t="shared" si="69"/>
        <v>297.13701484761623</v>
      </c>
      <c r="L122" s="294">
        <f t="shared" si="69"/>
        <v>741.55291688177613</v>
      </c>
      <c r="M122" s="294">
        <f t="shared" si="69"/>
        <v>978.90140639730907</v>
      </c>
      <c r="N122" s="294">
        <f t="shared" si="69"/>
        <v>-235.75030456852801</v>
      </c>
      <c r="O122" s="294">
        <f t="shared" si="69"/>
        <v>1985.0595816230652</v>
      </c>
      <c r="P122" s="294">
        <f t="shared" si="69"/>
        <v>641.17453472537454</v>
      </c>
      <c r="Q122" s="294">
        <f t="shared" si="69"/>
        <v>5.2791349480968677</v>
      </c>
      <c r="R122" s="294">
        <f t="shared" si="69"/>
        <v>715.55622154779962</v>
      </c>
      <c r="S122" s="294">
        <f t="shared" si="69"/>
        <v>40.996443479001755</v>
      </c>
      <c r="T122" s="294">
        <f t="shared" si="69"/>
        <v>1519.1198561311962</v>
      </c>
      <c r="U122" s="294">
        <f t="shared" si="69"/>
        <v>-506.16177836223505</v>
      </c>
      <c r="V122" s="294">
        <f t="shared" si="69"/>
        <v>2536.7667171643129</v>
      </c>
      <c r="W122" s="294">
        <f t="shared" si="69"/>
        <v>2673.7364968688389</v>
      </c>
      <c r="X122" s="294">
        <f t="shared" si="69"/>
        <v>329.5817189447796</v>
      </c>
      <c r="Y122" s="306"/>
    </row>
    <row r="123" spans="1:25" s="124" customFormat="1" x14ac:dyDescent="0.25">
      <c r="A123" s="701"/>
      <c r="B123" s="702"/>
      <c r="C123" s="247" t="s">
        <v>413</v>
      </c>
      <c r="D123" s="283">
        <f t="shared" ref="D123:X123" si="70">D122/D29</f>
        <v>0.15877849539555586</v>
      </c>
      <c r="E123" s="283">
        <f t="shared" si="70"/>
        <v>0.20032341654483185</v>
      </c>
      <c r="F123" s="283">
        <f t="shared" si="70"/>
        <v>1.4537772919313487E-2</v>
      </c>
      <c r="G123" s="283">
        <f t="shared" si="70"/>
        <v>0.58539848827519758</v>
      </c>
      <c r="H123" s="283">
        <f t="shared" si="70"/>
        <v>0.15713449697871382</v>
      </c>
      <c r="I123" s="283">
        <f t="shared" si="70"/>
        <v>-1.1783847575830813</v>
      </c>
      <c r="J123" s="283">
        <f t="shared" si="70"/>
        <v>0.11518459803647751</v>
      </c>
      <c r="K123" s="283">
        <f t="shared" si="70"/>
        <v>3.3605181502784014E-2</v>
      </c>
      <c r="L123" s="283">
        <f t="shared" si="70"/>
        <v>0.12134722907572838</v>
      </c>
      <c r="M123" s="283">
        <f t="shared" si="70"/>
        <v>0.14822855941812677</v>
      </c>
      <c r="N123" s="283">
        <f t="shared" si="70"/>
        <v>-3.2000855785058777E-2</v>
      </c>
      <c r="O123" s="283">
        <f t="shared" si="70"/>
        <v>-0.39717078463846844</v>
      </c>
      <c r="P123" s="283">
        <f t="shared" si="70"/>
        <v>0.2043258555530193</v>
      </c>
      <c r="Q123" s="283">
        <f t="shared" si="70"/>
        <v>2.2299294365535474E-2</v>
      </c>
      <c r="R123" s="283">
        <f t="shared" si="70"/>
        <v>0.11156161857620824</v>
      </c>
      <c r="S123" s="283">
        <f t="shared" si="70"/>
        <v>1.4289453983618597E-2</v>
      </c>
      <c r="T123" s="283">
        <f t="shared" si="70"/>
        <v>0.71333844986795447</v>
      </c>
      <c r="U123" s="283">
        <f t="shared" si="70"/>
        <v>-6.4276617362478042E-2</v>
      </c>
      <c r="V123" s="283">
        <f t="shared" si="70"/>
        <v>0.26571349294692709</v>
      </c>
      <c r="W123" s="283">
        <f t="shared" si="70"/>
        <v>0.58086823742533977</v>
      </c>
      <c r="X123" s="283">
        <f t="shared" si="70"/>
        <v>7.0064140932138516E-2</v>
      </c>
      <c r="Y123" s="258"/>
    </row>
    <row r="124" spans="1:25" s="126" customFormat="1" x14ac:dyDescent="0.25">
      <c r="A124" s="701"/>
      <c r="B124" s="702"/>
      <c r="C124" s="248" t="s">
        <v>86</v>
      </c>
      <c r="D124" s="276">
        <f t="shared" ref="D124:X124" si="71">D35-D112</f>
        <v>18261.973420557017</v>
      </c>
      <c r="E124" s="276">
        <f t="shared" si="71"/>
        <v>7088.2034194397447</v>
      </c>
      <c r="F124" s="276">
        <f t="shared" si="71"/>
        <v>1100.0258716186402</v>
      </c>
      <c r="G124" s="276">
        <f t="shared" si="71"/>
        <v>791.01118226518156</v>
      </c>
      <c r="H124" s="276">
        <f t="shared" si="71"/>
        <v>221.17798843137166</v>
      </c>
      <c r="I124" s="276">
        <f t="shared" si="71"/>
        <v>1226.5290383838383</v>
      </c>
      <c r="J124" s="276">
        <f t="shared" si="71"/>
        <v>1641.3758998848809</v>
      </c>
      <c r="K124" s="276">
        <f t="shared" si="71"/>
        <v>107.76426152643921</v>
      </c>
      <c r="L124" s="276">
        <f t="shared" si="71"/>
        <v>1103.2035212123053</v>
      </c>
      <c r="M124" s="276">
        <f t="shared" si="71"/>
        <v>105.14555774782043</v>
      </c>
      <c r="N124" s="276">
        <f t="shared" si="71"/>
        <v>30.002817258883226</v>
      </c>
      <c r="O124" s="276">
        <f t="shared" si="71"/>
        <v>2249.6109885762326</v>
      </c>
      <c r="P124" s="276">
        <f t="shared" si="71"/>
        <v>221.52600998638221</v>
      </c>
      <c r="Q124" s="276">
        <f t="shared" si="71"/>
        <v>0</v>
      </c>
      <c r="R124" s="276">
        <f t="shared" si="71"/>
        <v>774.61255690440066</v>
      </c>
      <c r="S124" s="276">
        <f t="shared" si="71"/>
        <v>93.160937899309999</v>
      </c>
      <c r="T124" s="276">
        <f t="shared" si="71"/>
        <v>612.28372846316324</v>
      </c>
      <c r="U124" s="276">
        <f t="shared" si="71"/>
        <v>862.05759201818989</v>
      </c>
      <c r="V124" s="276">
        <f t="shared" si="71"/>
        <v>109.39865991192775</v>
      </c>
      <c r="W124" s="276">
        <f t="shared" si="71"/>
        <v>-45.322611040241213</v>
      </c>
      <c r="X124" s="276">
        <f t="shared" si="71"/>
        <v>162.01404939186685</v>
      </c>
      <c r="Y124" s="260"/>
    </row>
    <row r="125" spans="1:25" s="126" customFormat="1" x14ac:dyDescent="0.25">
      <c r="A125" s="701"/>
      <c r="B125" s="702"/>
      <c r="C125" s="252" t="s">
        <v>87</v>
      </c>
      <c r="D125" s="285">
        <f t="shared" ref="D125:Y125" si="72">D124/D29</f>
        <v>0.19361968617207234</v>
      </c>
      <c r="E125" s="285">
        <f t="shared" si="72"/>
        <v>0.41669608495632887</v>
      </c>
      <c r="F125" s="285">
        <f t="shared" si="72"/>
        <v>0.22052142202938427</v>
      </c>
      <c r="G125" s="285">
        <f t="shared" si="72"/>
        <v>-0.2123699343126155</v>
      </c>
      <c r="H125" s="285">
        <f t="shared" si="72"/>
        <v>0.10119087046628346</v>
      </c>
      <c r="I125" s="285">
        <f t="shared" si="72"/>
        <v>-0.89323149622371045</v>
      </c>
      <c r="J125" s="285">
        <f t="shared" si="72"/>
        <v>0.16765841674002871</v>
      </c>
      <c r="K125" s="285">
        <f t="shared" si="72"/>
        <v>1.2187769907989053E-2</v>
      </c>
      <c r="L125" s="285">
        <f t="shared" si="72"/>
        <v>0.18052749488010233</v>
      </c>
      <c r="M125" s="285">
        <f t="shared" si="72"/>
        <v>1.5921495721959483E-2</v>
      </c>
      <c r="N125" s="285">
        <f t="shared" si="72"/>
        <v>4.0725963430003021E-3</v>
      </c>
      <c r="O125" s="285">
        <f t="shared" si="72"/>
        <v>-0.45010223861069076</v>
      </c>
      <c r="P125" s="285">
        <f t="shared" si="72"/>
        <v>7.0594649453914027E-2</v>
      </c>
      <c r="Q125" s="285">
        <f t="shared" si="72"/>
        <v>0</v>
      </c>
      <c r="R125" s="285">
        <f t="shared" si="72"/>
        <v>0.1207690297637045</v>
      </c>
      <c r="S125" s="285">
        <f t="shared" si="72"/>
        <v>3.2471571244095505E-2</v>
      </c>
      <c r="T125" s="285">
        <f t="shared" si="72"/>
        <v>0.28751222227692602</v>
      </c>
      <c r="U125" s="285">
        <f t="shared" si="72"/>
        <v>0.10947121721806122</v>
      </c>
      <c r="V125" s="285">
        <f t="shared" si="72"/>
        <v>1.1458956731112156E-2</v>
      </c>
      <c r="W125" s="285">
        <f t="shared" si="72"/>
        <v>-9.8463200174323737E-3</v>
      </c>
      <c r="X125" s="285">
        <f t="shared" si="72"/>
        <v>3.4441762200651968E-2</v>
      </c>
      <c r="Y125" s="260" t="e">
        <f t="shared" si="72"/>
        <v>#DIV/0!</v>
      </c>
    </row>
    <row r="126" spans="1:25" s="82" customFormat="1" x14ac:dyDescent="0.25">
      <c r="A126" s="701"/>
      <c r="B126" s="702"/>
      <c r="C126" s="248" t="s">
        <v>444</v>
      </c>
      <c r="D126" s="277">
        <f t="shared" ref="D126:X126" si="73">D124/D33</f>
        <v>0.26980536554529794</v>
      </c>
      <c r="E126" s="277">
        <f t="shared" si="73"/>
        <v>0.40524768220984825</v>
      </c>
      <c r="F126" s="277">
        <f t="shared" si="73"/>
        <v>0.34290702222782254</v>
      </c>
      <c r="G126" s="277">
        <f t="shared" si="73"/>
        <v>-0.24068592555429758</v>
      </c>
      <c r="H126" s="277">
        <f t="shared" si="73"/>
        <v>0.58458463528390603</v>
      </c>
      <c r="I126" s="277">
        <f t="shared" si="73"/>
        <v>4.47497226562077</v>
      </c>
      <c r="J126" s="277">
        <f t="shared" si="73"/>
        <v>0.20922573612299311</v>
      </c>
      <c r="K126" s="277">
        <f t="shared" si="73"/>
        <v>4.3122953792092522E-2</v>
      </c>
      <c r="L126" s="277">
        <f t="shared" si="73"/>
        <v>0.24746602090899625</v>
      </c>
      <c r="M126" s="277">
        <f t="shared" si="73"/>
        <v>6.0883357120915131E-2</v>
      </c>
      <c r="N126" s="277">
        <f t="shared" si="73"/>
        <v>3.0709127184117939E-2</v>
      </c>
      <c r="O126" s="277">
        <f t="shared" si="73"/>
        <v>-2.9954873349883258</v>
      </c>
      <c r="P126" s="277">
        <f t="shared" si="73"/>
        <v>0.16252825384180647</v>
      </c>
      <c r="Q126" s="277">
        <f t="shared" si="73"/>
        <v>0</v>
      </c>
      <c r="R126" s="277">
        <f t="shared" si="73"/>
        <v>0.14465220483742308</v>
      </c>
      <c r="S126" s="277">
        <f t="shared" si="73"/>
        <v>0.1211455629379844</v>
      </c>
      <c r="T126" s="277">
        <f t="shared" si="73"/>
        <v>0.21832640092509079</v>
      </c>
      <c r="U126" s="277">
        <f t="shared" si="73"/>
        <v>0.45061547348743664</v>
      </c>
      <c r="V126" s="277">
        <f t="shared" si="73"/>
        <v>1.0382334621991814E-2</v>
      </c>
      <c r="W126" s="277">
        <f t="shared" si="73"/>
        <v>-7.3349427156888195E-3</v>
      </c>
      <c r="X126" s="277">
        <f t="shared" si="73"/>
        <v>4.1214461814262741E-2</v>
      </c>
      <c r="Y126" s="259"/>
    </row>
    <row r="127" spans="1:25" s="61" customFormat="1" x14ac:dyDescent="0.25">
      <c r="A127" s="701"/>
      <c r="B127" s="702"/>
      <c r="C127" s="249" t="s">
        <v>133</v>
      </c>
      <c r="D127" s="278">
        <f t="shared" ref="D127:X127" si="74">D38-D115</f>
        <v>-18261.973420556998</v>
      </c>
      <c r="E127" s="278">
        <f t="shared" si="74"/>
        <v>-7088.2034194397484</v>
      </c>
      <c r="F127" s="278">
        <f t="shared" si="74"/>
        <v>-1100.0258716186418</v>
      </c>
      <c r="G127" s="278">
        <f t="shared" si="74"/>
        <v>-791.01118226518201</v>
      </c>
      <c r="H127" s="278">
        <f t="shared" si="74"/>
        <v>-221.17798843137189</v>
      </c>
      <c r="I127" s="278">
        <f t="shared" si="74"/>
        <v>-1226.5290383838376</v>
      </c>
      <c r="J127" s="278">
        <f t="shared" si="74"/>
        <v>-1641.3758998848807</v>
      </c>
      <c r="K127" s="278">
        <f t="shared" si="74"/>
        <v>-107.76426152643762</v>
      </c>
      <c r="L127" s="278">
        <f t="shared" si="74"/>
        <v>-1103.2035212123055</v>
      </c>
      <c r="M127" s="278">
        <f t="shared" si="74"/>
        <v>-105.14555774782002</v>
      </c>
      <c r="N127" s="278">
        <f t="shared" si="74"/>
        <v>-30.002817258883624</v>
      </c>
      <c r="O127" s="278">
        <f t="shared" si="74"/>
        <v>-2249.6109885762326</v>
      </c>
      <c r="P127" s="278">
        <f t="shared" si="74"/>
        <v>-221.52600998638218</v>
      </c>
      <c r="Q127" s="278">
        <f t="shared" si="74"/>
        <v>0</v>
      </c>
      <c r="R127" s="278">
        <f t="shared" si="74"/>
        <v>-774.61255690440066</v>
      </c>
      <c r="S127" s="278">
        <f t="shared" si="74"/>
        <v>-93.160937899310284</v>
      </c>
      <c r="T127" s="278">
        <f t="shared" si="74"/>
        <v>-612.28372846316188</v>
      </c>
      <c r="U127" s="278">
        <f t="shared" si="74"/>
        <v>-862.05759201819092</v>
      </c>
      <c r="V127" s="278">
        <f t="shared" si="74"/>
        <v>-109.39865991192892</v>
      </c>
      <c r="W127" s="278">
        <f t="shared" si="74"/>
        <v>45.3226110402411</v>
      </c>
      <c r="X127" s="278">
        <f t="shared" si="74"/>
        <v>-162.01404939186705</v>
      </c>
      <c r="Y127" s="261"/>
    </row>
    <row r="128" spans="1:25" s="133" customFormat="1" x14ac:dyDescent="0.25">
      <c r="A128" s="701"/>
      <c r="B128" s="702"/>
      <c r="C128" s="253" t="s">
        <v>136</v>
      </c>
      <c r="D128" s="279">
        <f t="shared" ref="D128:X128" si="75">D127/D29</f>
        <v>-0.19361968617207218</v>
      </c>
      <c r="E128" s="279">
        <f t="shared" si="75"/>
        <v>-0.41669608495632909</v>
      </c>
      <c r="F128" s="279">
        <f t="shared" si="75"/>
        <v>-0.22052142202938457</v>
      </c>
      <c r="G128" s="279">
        <f t="shared" si="75"/>
        <v>0.21236993431261561</v>
      </c>
      <c r="H128" s="279">
        <f t="shared" si="75"/>
        <v>-0.10119087046628357</v>
      </c>
      <c r="I128" s="279">
        <f t="shared" si="75"/>
        <v>0.89323149622371001</v>
      </c>
      <c r="J128" s="279">
        <f t="shared" si="75"/>
        <v>-0.16765841674002868</v>
      </c>
      <c r="K128" s="279">
        <f t="shared" si="75"/>
        <v>-1.2187769907988874E-2</v>
      </c>
      <c r="L128" s="279">
        <f t="shared" si="75"/>
        <v>-0.18052749488010236</v>
      </c>
      <c r="M128" s="279">
        <f t="shared" si="75"/>
        <v>-1.592149572195942E-2</v>
      </c>
      <c r="N128" s="279">
        <f t="shared" si="75"/>
        <v>-4.0725963430003559E-3</v>
      </c>
      <c r="O128" s="279">
        <f t="shared" si="75"/>
        <v>0.45010223861069076</v>
      </c>
      <c r="P128" s="279">
        <f t="shared" si="75"/>
        <v>-7.0594649453914013E-2</v>
      </c>
      <c r="Q128" s="279">
        <f t="shared" si="75"/>
        <v>0</v>
      </c>
      <c r="R128" s="279">
        <f t="shared" si="75"/>
        <v>-0.1207690297637045</v>
      </c>
      <c r="S128" s="279">
        <f t="shared" si="75"/>
        <v>-3.2471571244095603E-2</v>
      </c>
      <c r="T128" s="279">
        <f t="shared" si="75"/>
        <v>-0.28751222227692541</v>
      </c>
      <c r="U128" s="279">
        <f t="shared" si="75"/>
        <v>-0.10947121721806136</v>
      </c>
      <c r="V128" s="279">
        <f t="shared" si="75"/>
        <v>-1.1458956731112278E-2</v>
      </c>
      <c r="W128" s="279">
        <f t="shared" si="75"/>
        <v>9.8463200174323477E-3</v>
      </c>
      <c r="X128" s="279">
        <f t="shared" si="75"/>
        <v>-3.444176220065201E-2</v>
      </c>
      <c r="Y128" s="262"/>
    </row>
    <row r="129" spans="1:25" s="130" customFormat="1" x14ac:dyDescent="0.25">
      <c r="A129" s="701"/>
      <c r="B129" s="702"/>
      <c r="C129" s="251" t="s">
        <v>414</v>
      </c>
      <c r="D129" s="288">
        <f>D122-D124</f>
        <v>-3286.178758371916</v>
      </c>
      <c r="E129" s="288">
        <f t="shared" ref="E129:X129" si="76">E122-E124</f>
        <v>-3680.6045064436144</v>
      </c>
      <c r="F129" s="288">
        <f t="shared" si="76"/>
        <v>-1027.5071739801369</v>
      </c>
      <c r="G129" s="288">
        <f t="shared" si="76"/>
        <v>-2971.4363531143631</v>
      </c>
      <c r="H129" s="288">
        <f t="shared" si="76"/>
        <v>122.27880559341679</v>
      </c>
      <c r="I129" s="288">
        <f t="shared" si="76"/>
        <v>391.5544368125702</v>
      </c>
      <c r="J129" s="288">
        <f t="shared" si="76"/>
        <v>-513.71868510776608</v>
      </c>
      <c r="K129" s="288">
        <f t="shared" si="76"/>
        <v>189.37275332117702</v>
      </c>
      <c r="L129" s="288">
        <f t="shared" si="76"/>
        <v>-361.65060433052918</v>
      </c>
      <c r="M129" s="288">
        <f t="shared" si="76"/>
        <v>873.7558486494886</v>
      </c>
      <c r="N129" s="288">
        <f t="shared" si="76"/>
        <v>-265.75312182741123</v>
      </c>
      <c r="O129" s="288">
        <f t="shared" si="76"/>
        <v>-264.55140695316732</v>
      </c>
      <c r="P129" s="288">
        <f t="shared" si="76"/>
        <v>419.64852473899236</v>
      </c>
      <c r="Q129" s="288">
        <f t="shared" si="76"/>
        <v>5.2791349480968677</v>
      </c>
      <c r="R129" s="288">
        <f t="shared" si="76"/>
        <v>-59.056335356601039</v>
      </c>
      <c r="S129" s="288">
        <f t="shared" si="76"/>
        <v>-52.164494420308245</v>
      </c>
      <c r="T129" s="288">
        <f t="shared" si="76"/>
        <v>906.83612766803299</v>
      </c>
      <c r="U129" s="288">
        <f t="shared" si="76"/>
        <v>-1368.2193703804251</v>
      </c>
      <c r="V129" s="288">
        <f t="shared" si="76"/>
        <v>2427.3680572523854</v>
      </c>
      <c r="W129" s="288">
        <f t="shared" si="76"/>
        <v>2719.05910790908</v>
      </c>
      <c r="X129" s="288">
        <f t="shared" si="76"/>
        <v>167.56766955291275</v>
      </c>
      <c r="Y129" s="304"/>
    </row>
    <row r="130" spans="1:25" s="131" customFormat="1" x14ac:dyDescent="0.25">
      <c r="A130" s="701"/>
      <c r="B130" s="702"/>
      <c r="C130" s="251" t="s">
        <v>417</v>
      </c>
      <c r="D130" s="281">
        <f t="shared" ref="D130:X130" si="77">D129/D29</f>
        <v>-3.4841190776516512E-2</v>
      </c>
      <c r="E130" s="281">
        <f t="shared" si="77"/>
        <v>-0.21637266841149702</v>
      </c>
      <c r="F130" s="281">
        <f t="shared" si="77"/>
        <v>-0.20598364911007078</v>
      </c>
      <c r="G130" s="281">
        <f t="shared" si="77"/>
        <v>0.79776842258781311</v>
      </c>
      <c r="H130" s="281">
        <f t="shared" si="77"/>
        <v>5.5943626512430344E-2</v>
      </c>
      <c r="I130" s="281">
        <f t="shared" si="77"/>
        <v>-0.2851532613593708</v>
      </c>
      <c r="J130" s="281">
        <f t="shared" si="77"/>
        <v>-5.2473818703551181E-2</v>
      </c>
      <c r="K130" s="281">
        <f t="shared" si="77"/>
        <v>2.1417411594794957E-2</v>
      </c>
      <c r="L130" s="281">
        <f t="shared" si="77"/>
        <v>-5.9180265804373945E-2</v>
      </c>
      <c r="M130" s="281">
        <f t="shared" si="77"/>
        <v>0.13230706369616727</v>
      </c>
      <c r="N130" s="281">
        <f t="shared" si="77"/>
        <v>-3.6073452128059076E-2</v>
      </c>
      <c r="O130" s="281">
        <f t="shared" si="77"/>
        <v>5.2931453972222355E-2</v>
      </c>
      <c r="P130" s="281">
        <f t="shared" si="77"/>
        <v>0.13373120609910527</v>
      </c>
      <c r="Q130" s="281">
        <f t="shared" si="77"/>
        <v>2.2299294365535474E-2</v>
      </c>
      <c r="R130" s="281">
        <f t="shared" si="77"/>
        <v>-9.2074111874962637E-3</v>
      </c>
      <c r="S130" s="281">
        <f t="shared" si="77"/>
        <v>-1.8182117260476905E-2</v>
      </c>
      <c r="T130" s="281">
        <f t="shared" si="77"/>
        <v>0.42582622759102839</v>
      </c>
      <c r="U130" s="281">
        <f t="shared" si="77"/>
        <v>-0.17374783458053927</v>
      </c>
      <c r="V130" s="281">
        <f t="shared" si="77"/>
        <v>0.25425453621581495</v>
      </c>
      <c r="W130" s="281">
        <f t="shared" si="77"/>
        <v>0.59071455744277213</v>
      </c>
      <c r="X130" s="281">
        <f t="shared" si="77"/>
        <v>3.5622378731486555E-2</v>
      </c>
      <c r="Y130" s="315"/>
    </row>
    <row r="131" spans="1:25" s="121" customFormat="1" x14ac:dyDescent="0.25">
      <c r="A131" s="701"/>
      <c r="B131" s="703" t="s">
        <v>507</v>
      </c>
      <c r="C131" s="243" t="s">
        <v>79</v>
      </c>
      <c r="D131" s="270">
        <f t="shared" ref="D131:X131" si="78">D3*D94</f>
        <v>94318.784321999992</v>
      </c>
      <c r="E131" s="270">
        <f t="shared" si="78"/>
        <v>17010.4872</v>
      </c>
      <c r="F131" s="270">
        <f t="shared" si="78"/>
        <v>4988.2948400000014</v>
      </c>
      <c r="G131" s="270">
        <f t="shared" si="78"/>
        <v>-3724.6853460000007</v>
      </c>
      <c r="H131" s="270">
        <f t="shared" si="78"/>
        <v>2185.7504280000003</v>
      </c>
      <c r="I131" s="270">
        <f t="shared" si="78"/>
        <v>-1373.1368000000004</v>
      </c>
      <c r="J131" s="270">
        <f t="shared" si="78"/>
        <v>9790</v>
      </c>
      <c r="K131" s="270">
        <f t="shared" si="78"/>
        <v>8842</v>
      </c>
      <c r="L131" s="270">
        <f t="shared" si="78"/>
        <v>6111</v>
      </c>
      <c r="M131" s="270">
        <f t="shared" si="78"/>
        <v>6604</v>
      </c>
      <c r="N131" s="270">
        <f t="shared" si="78"/>
        <v>7367</v>
      </c>
      <c r="O131" s="270">
        <f t="shared" si="78"/>
        <v>-4998</v>
      </c>
      <c r="P131" s="270">
        <f t="shared" si="78"/>
        <v>3138</v>
      </c>
      <c r="Q131" s="270">
        <f t="shared" si="78"/>
        <v>236.73999999999998</v>
      </c>
      <c r="R131" s="270">
        <f t="shared" si="78"/>
        <v>6414</v>
      </c>
      <c r="S131" s="270">
        <f t="shared" si="78"/>
        <v>2869</v>
      </c>
      <c r="T131" s="270">
        <f t="shared" si="78"/>
        <v>2129.5919999999992</v>
      </c>
      <c r="U131" s="270">
        <f t="shared" si="78"/>
        <v>7874.7419999999993</v>
      </c>
      <c r="V131" s="270">
        <f t="shared" si="78"/>
        <v>9547</v>
      </c>
      <c r="W131" s="270">
        <f t="shared" si="78"/>
        <v>4603</v>
      </c>
      <c r="X131" s="270">
        <f t="shared" si="78"/>
        <v>4704</v>
      </c>
      <c r="Y131" s="320"/>
    </row>
    <row r="132" spans="1:25" s="74" customFormat="1" ht="15" customHeight="1" x14ac:dyDescent="0.25">
      <c r="A132" s="701"/>
      <c r="B132" s="704"/>
      <c r="C132" s="244" t="s">
        <v>332</v>
      </c>
      <c r="D132" s="272">
        <f t="shared" ref="D132:X132" si="79">D5*D94</f>
        <v>44812.004766761056</v>
      </c>
      <c r="E132" s="272">
        <f t="shared" si="79"/>
        <v>4291.592314153846</v>
      </c>
      <c r="F132" s="272">
        <f t="shared" si="79"/>
        <v>2604.1495557594576</v>
      </c>
      <c r="G132" s="272">
        <f t="shared" si="79"/>
        <v>-3171.3002292066863</v>
      </c>
      <c r="H132" s="272">
        <f t="shared" si="79"/>
        <v>2106.712071770718</v>
      </c>
      <c r="I132" s="272">
        <f t="shared" si="79"/>
        <v>-272.57964471188444</v>
      </c>
      <c r="J132" s="272">
        <f t="shared" si="79"/>
        <v>3261.5853090502587</v>
      </c>
      <c r="K132" s="272">
        <f t="shared" si="79"/>
        <v>6425.7611176216624</v>
      </c>
      <c r="L132" s="272">
        <f t="shared" si="79"/>
        <v>2882.8439340170808</v>
      </c>
      <c r="M132" s="272">
        <f t="shared" si="79"/>
        <v>5290.6164934629569</v>
      </c>
      <c r="N132" s="272">
        <f t="shared" si="79"/>
        <v>6110.5739061159456</v>
      </c>
      <c r="O132" s="272">
        <f t="shared" si="79"/>
        <v>-1514.8075093001123</v>
      </c>
      <c r="P132" s="272">
        <f t="shared" si="79"/>
        <v>2253.1375266524519</v>
      </c>
      <c r="Q132" s="272">
        <f t="shared" si="79"/>
        <v>227.66272969908414</v>
      </c>
      <c r="R132" s="272">
        <f t="shared" si="79"/>
        <v>2032.7908611599298</v>
      </c>
      <c r="S132" s="272">
        <f t="shared" si="79"/>
        <v>1956.0962809282312</v>
      </c>
      <c r="T132" s="272">
        <f t="shared" si="79"/>
        <v>923.86212047999322</v>
      </c>
      <c r="U132" s="272">
        <f t="shared" si="79"/>
        <v>6432.8206583471438</v>
      </c>
      <c r="V132" s="272">
        <f t="shared" si="79"/>
        <v>1154.7095979954242</v>
      </c>
      <c r="W132" s="272">
        <f t="shared" si="79"/>
        <v>1336.8442342265216</v>
      </c>
      <c r="X132" s="272">
        <f t="shared" si="79"/>
        <v>1341.9457647174836</v>
      </c>
      <c r="Y132" s="255"/>
    </row>
    <row r="133" spans="1:25" s="74" customFormat="1" ht="15" customHeight="1" x14ac:dyDescent="0.25">
      <c r="A133" s="701"/>
      <c r="B133" s="704"/>
      <c r="C133" s="245" t="s">
        <v>141</v>
      </c>
      <c r="D133" s="273">
        <f t="shared" ref="D133:X133" si="80">D132/D131</f>
        <v>0.47511219624899886</v>
      </c>
      <c r="E133" s="273">
        <f t="shared" si="80"/>
        <v>0.25229096989966554</v>
      </c>
      <c r="F133" s="273">
        <f t="shared" si="80"/>
        <v>0.52205205171061153</v>
      </c>
      <c r="G133" s="273">
        <f t="shared" si="80"/>
        <v>0.85142768706956584</v>
      </c>
      <c r="H133" s="273">
        <f t="shared" si="80"/>
        <v>0.96383925849137142</v>
      </c>
      <c r="I133" s="273">
        <f t="shared" si="80"/>
        <v>0.19850873176793774</v>
      </c>
      <c r="J133" s="273">
        <f t="shared" si="80"/>
        <v>0.33315478131259024</v>
      </c>
      <c r="K133" s="273">
        <f t="shared" si="80"/>
        <v>0.72673163510762973</v>
      </c>
      <c r="L133" s="273">
        <f t="shared" si="80"/>
        <v>0.47174667550598604</v>
      </c>
      <c r="M133" s="273">
        <f t="shared" si="80"/>
        <v>0.80112303050620182</v>
      </c>
      <c r="N133" s="273">
        <f t="shared" si="80"/>
        <v>0.82945213874249291</v>
      </c>
      <c r="O133" s="273">
        <f t="shared" si="80"/>
        <v>0.30308273495400406</v>
      </c>
      <c r="P133" s="273">
        <f t="shared" si="80"/>
        <v>0.71801705756929635</v>
      </c>
      <c r="Q133" s="273">
        <f t="shared" si="80"/>
        <v>0.96165721761883993</v>
      </c>
      <c r="R133" s="273">
        <f t="shared" si="80"/>
        <v>0.31693028705330994</v>
      </c>
      <c r="S133" s="273">
        <f t="shared" si="80"/>
        <v>0.68180421084985399</v>
      </c>
      <c r="T133" s="273">
        <f t="shared" si="80"/>
        <v>0.43382118287446308</v>
      </c>
      <c r="U133" s="273">
        <f t="shared" si="80"/>
        <v>0.81689287831234902</v>
      </c>
      <c r="V133" s="273">
        <f t="shared" si="80"/>
        <v>0.12094999455278352</v>
      </c>
      <c r="W133" s="273">
        <f t="shared" si="80"/>
        <v>0.29042890163513396</v>
      </c>
      <c r="X133" s="273">
        <f t="shared" si="80"/>
        <v>0.28527758603688003</v>
      </c>
      <c r="Y133" s="255"/>
    </row>
    <row r="134" spans="1:25" s="241" customFormat="1" x14ac:dyDescent="0.25">
      <c r="A134" s="701"/>
      <c r="B134" s="704"/>
      <c r="C134" s="247" t="s">
        <v>412</v>
      </c>
      <c r="D134" s="274">
        <f t="shared" ref="D134:X134" si="81">D131-D132</f>
        <v>49506.779555238936</v>
      </c>
      <c r="E134" s="294">
        <f t="shared" si="81"/>
        <v>12718.894885846154</v>
      </c>
      <c r="F134" s="294">
        <f t="shared" si="81"/>
        <v>2384.1452842405438</v>
      </c>
      <c r="G134" s="294">
        <f t="shared" si="81"/>
        <v>-553.38511679331441</v>
      </c>
      <c r="H134" s="294">
        <f t="shared" si="81"/>
        <v>79.038356229282272</v>
      </c>
      <c r="I134" s="294">
        <f t="shared" si="81"/>
        <v>-1100.5571552881161</v>
      </c>
      <c r="J134" s="294">
        <f t="shared" si="81"/>
        <v>6528.4146909497413</v>
      </c>
      <c r="K134" s="294">
        <f t="shared" si="81"/>
        <v>2416.2388823783376</v>
      </c>
      <c r="L134" s="294">
        <f t="shared" si="81"/>
        <v>3228.1560659829192</v>
      </c>
      <c r="M134" s="294">
        <f t="shared" si="81"/>
        <v>1313.3835065370431</v>
      </c>
      <c r="N134" s="294">
        <f t="shared" si="81"/>
        <v>1256.4260938840544</v>
      </c>
      <c r="O134" s="294">
        <f t="shared" si="81"/>
        <v>-3483.1924906998875</v>
      </c>
      <c r="P134" s="294">
        <f t="shared" si="81"/>
        <v>884.86247334754808</v>
      </c>
      <c r="Q134" s="294">
        <f t="shared" si="81"/>
        <v>9.077270300915842</v>
      </c>
      <c r="R134" s="294">
        <f t="shared" si="81"/>
        <v>4381.2091388400704</v>
      </c>
      <c r="S134" s="294">
        <f t="shared" si="81"/>
        <v>912.90371907176882</v>
      </c>
      <c r="T134" s="294">
        <f t="shared" si="81"/>
        <v>1205.7298795200059</v>
      </c>
      <c r="U134" s="294">
        <f t="shared" si="81"/>
        <v>1441.9213416528555</v>
      </c>
      <c r="V134" s="294">
        <f t="shared" si="81"/>
        <v>8392.2904020045753</v>
      </c>
      <c r="W134" s="294">
        <f t="shared" si="81"/>
        <v>3266.1557657734784</v>
      </c>
      <c r="X134" s="294">
        <f t="shared" si="81"/>
        <v>3362.0542352825164</v>
      </c>
      <c r="Y134" s="306"/>
    </row>
    <row r="135" spans="1:25" s="124" customFormat="1" x14ac:dyDescent="0.25">
      <c r="A135" s="701"/>
      <c r="B135" s="704"/>
      <c r="C135" s="247" t="s">
        <v>413</v>
      </c>
      <c r="D135" s="283">
        <f t="shared" ref="D135:X135" si="82">D134/D131</f>
        <v>0.52488780375100119</v>
      </c>
      <c r="E135" s="283">
        <f t="shared" si="82"/>
        <v>0.7477090301003344</v>
      </c>
      <c r="F135" s="283">
        <f t="shared" si="82"/>
        <v>0.47794794828938841</v>
      </c>
      <c r="G135" s="283">
        <f t="shared" si="82"/>
        <v>0.14857231293043413</v>
      </c>
      <c r="H135" s="283">
        <f t="shared" si="82"/>
        <v>3.6160741508628566E-2</v>
      </c>
      <c r="I135" s="283">
        <f t="shared" si="82"/>
        <v>0.80149126823206229</v>
      </c>
      <c r="J135" s="283">
        <f t="shared" si="82"/>
        <v>0.66684521868740976</v>
      </c>
      <c r="K135" s="283">
        <f t="shared" si="82"/>
        <v>0.27326836489237022</v>
      </c>
      <c r="L135" s="283">
        <f t="shared" si="82"/>
        <v>0.52825332449401396</v>
      </c>
      <c r="M135" s="283">
        <f t="shared" si="82"/>
        <v>0.19887696949379816</v>
      </c>
      <c r="N135" s="283">
        <f t="shared" si="82"/>
        <v>0.17054786125750704</v>
      </c>
      <c r="O135" s="283">
        <f t="shared" si="82"/>
        <v>0.69691726504599594</v>
      </c>
      <c r="P135" s="283">
        <f t="shared" si="82"/>
        <v>0.28198294243070365</v>
      </c>
      <c r="Q135" s="283">
        <f t="shared" si="82"/>
        <v>3.8342782381160102E-2</v>
      </c>
      <c r="R135" s="283">
        <f t="shared" si="82"/>
        <v>0.68306971294669017</v>
      </c>
      <c r="S135" s="283">
        <f t="shared" si="82"/>
        <v>0.31819578915014596</v>
      </c>
      <c r="T135" s="283">
        <f t="shared" si="82"/>
        <v>0.56617881712553686</v>
      </c>
      <c r="U135" s="283">
        <f t="shared" si="82"/>
        <v>0.18310712168765092</v>
      </c>
      <c r="V135" s="283">
        <f t="shared" si="82"/>
        <v>0.87905000544721645</v>
      </c>
      <c r="W135" s="283">
        <f t="shared" si="82"/>
        <v>0.70957109836486609</v>
      </c>
      <c r="X135" s="283">
        <f t="shared" si="82"/>
        <v>0.71472241396311997</v>
      </c>
      <c r="Y135" s="258"/>
    </row>
    <row r="136" spans="1:25" s="126" customFormat="1" x14ac:dyDescent="0.25">
      <c r="A136" s="701"/>
      <c r="B136" s="704"/>
      <c r="C136" s="248" t="s">
        <v>86</v>
      </c>
      <c r="D136" s="276">
        <f t="shared" ref="D136:X136" si="83">D9*D94</f>
        <v>11305.936069197918</v>
      </c>
      <c r="E136" s="276">
        <f t="shared" si="83"/>
        <v>5441.933622461539</v>
      </c>
      <c r="F136" s="276">
        <f t="shared" si="83"/>
        <v>406.14864355425186</v>
      </c>
      <c r="G136" s="276">
        <f t="shared" si="83"/>
        <v>-304.07359282132632</v>
      </c>
      <c r="H136" s="276">
        <f t="shared" si="83"/>
        <v>38.119679395572902</v>
      </c>
      <c r="I136" s="276">
        <f t="shared" si="83"/>
        <v>-530.87916965138356</v>
      </c>
      <c r="J136" s="276">
        <f t="shared" si="83"/>
        <v>1981.5755275047743</v>
      </c>
      <c r="K136" s="276">
        <f t="shared" si="83"/>
        <v>564.72528218096591</v>
      </c>
      <c r="L136" s="276">
        <f t="shared" si="83"/>
        <v>619.13106890769416</v>
      </c>
      <c r="M136" s="276">
        <f t="shared" si="83"/>
        <v>153.03436138115993</v>
      </c>
      <c r="N136" s="276">
        <f t="shared" si="83"/>
        <v>428.43994362054178</v>
      </c>
      <c r="O136" s="276">
        <f t="shared" si="83"/>
        <v>-697.15736655420017</v>
      </c>
      <c r="P136" s="276">
        <f t="shared" si="83"/>
        <v>165.31929637526653</v>
      </c>
      <c r="Q136" s="276">
        <f t="shared" si="83"/>
        <v>0</v>
      </c>
      <c r="R136" s="276">
        <f t="shared" si="83"/>
        <v>1734.4478031634446</v>
      </c>
      <c r="S136" s="276">
        <f t="shared" si="83"/>
        <v>121.47064699554326</v>
      </c>
      <c r="T136" s="276">
        <f t="shared" si="83"/>
        <v>315.5866746621175</v>
      </c>
      <c r="U136" s="276">
        <f t="shared" si="83"/>
        <v>442.76958316422758</v>
      </c>
      <c r="V136" s="276">
        <f t="shared" si="83"/>
        <v>84.455430874822966</v>
      </c>
      <c r="W136" s="276">
        <f t="shared" si="83"/>
        <v>26.79599349370773</v>
      </c>
      <c r="X136" s="276">
        <f t="shared" si="83"/>
        <v>175.33892121092595</v>
      </c>
      <c r="Y136" s="260"/>
    </row>
    <row r="137" spans="1:25" s="126" customFormat="1" x14ac:dyDescent="0.25">
      <c r="A137" s="701"/>
      <c r="B137" s="704"/>
      <c r="C137" s="252" t="s">
        <v>87</v>
      </c>
      <c r="D137" s="285">
        <f t="shared" ref="D137:X137" si="84">D136/D131</f>
        <v>0.11986939982813999</v>
      </c>
      <c r="E137" s="285">
        <f t="shared" si="84"/>
        <v>0.31991638795986627</v>
      </c>
      <c r="F137" s="285">
        <f t="shared" si="84"/>
        <v>8.142033632363474E-2</v>
      </c>
      <c r="G137" s="285">
        <f t="shared" si="84"/>
        <v>8.1637390698754142E-2</v>
      </c>
      <c r="H137" s="285">
        <f t="shared" si="84"/>
        <v>1.7440087810232329E-2</v>
      </c>
      <c r="I137" s="285">
        <f t="shared" si="84"/>
        <v>0.38661782981228338</v>
      </c>
      <c r="J137" s="285">
        <f t="shared" si="84"/>
        <v>0.20240812334063069</v>
      </c>
      <c r="K137" s="285">
        <f t="shared" si="84"/>
        <v>6.3868500585949547E-2</v>
      </c>
      <c r="L137" s="285">
        <f t="shared" si="84"/>
        <v>0.10131419880669189</v>
      </c>
      <c r="M137" s="285">
        <f t="shared" si="84"/>
        <v>2.3172980221253775E-2</v>
      </c>
      <c r="N137" s="285">
        <f t="shared" si="84"/>
        <v>5.8156636842750346E-2</v>
      </c>
      <c r="O137" s="285">
        <f t="shared" si="84"/>
        <v>0.13948726821812729</v>
      </c>
      <c r="P137" s="285">
        <f t="shared" si="84"/>
        <v>5.2683013503909026E-2</v>
      </c>
      <c r="Q137" s="285">
        <f t="shared" si="84"/>
        <v>0</v>
      </c>
      <c r="R137" s="285">
        <f t="shared" si="84"/>
        <v>0.27041593438781486</v>
      </c>
      <c r="S137" s="285">
        <f t="shared" si="84"/>
        <v>4.2339019517442754E-2</v>
      </c>
      <c r="T137" s="285">
        <f t="shared" si="84"/>
        <v>0.14819114396659905</v>
      </c>
      <c r="U137" s="285">
        <f t="shared" si="84"/>
        <v>5.6226551062146239E-2</v>
      </c>
      <c r="V137" s="285">
        <f t="shared" si="84"/>
        <v>8.8462795511493626E-3</v>
      </c>
      <c r="W137" s="285">
        <f t="shared" si="84"/>
        <v>5.8214193990240564E-3</v>
      </c>
      <c r="X137" s="285">
        <f t="shared" si="84"/>
        <v>3.7274430529533574E-2</v>
      </c>
      <c r="Y137" s="260"/>
    </row>
    <row r="138" spans="1:25" s="82" customFormat="1" x14ac:dyDescent="0.25">
      <c r="A138" s="701"/>
      <c r="B138" s="704"/>
      <c r="C138" s="248" t="s">
        <v>444</v>
      </c>
      <c r="D138" s="277">
        <f t="shared" ref="D138:X138" si="85">D136/D33</f>
        <v>0.16703573834731117</v>
      </c>
      <c r="E138" s="277">
        <f t="shared" si="85"/>
        <v>0.31112693255870083</v>
      </c>
      <c r="F138" s="277">
        <f t="shared" si="85"/>
        <v>0.12660722400840108</v>
      </c>
      <c r="G138" s="277">
        <f t="shared" si="85"/>
        <v>9.2522376125254713E-2</v>
      </c>
      <c r="H138" s="277">
        <f t="shared" si="85"/>
        <v>0.10075224498894868</v>
      </c>
      <c r="I138" s="277">
        <f t="shared" si="85"/>
        <v>-1.9369044565924636</v>
      </c>
      <c r="J138" s="277">
        <f t="shared" si="85"/>
        <v>0.2525908894206213</v>
      </c>
      <c r="K138" s="277">
        <f t="shared" si="85"/>
        <v>0.22598050507441614</v>
      </c>
      <c r="L138" s="277">
        <f t="shared" si="85"/>
        <v>0.1388809037478004</v>
      </c>
      <c r="M138" s="277">
        <f t="shared" si="85"/>
        <v>8.8612832299455657E-2</v>
      </c>
      <c r="N138" s="277">
        <f t="shared" si="85"/>
        <v>0.43852604260034983</v>
      </c>
      <c r="O138" s="277">
        <f t="shared" si="85"/>
        <v>0.92830541485246365</v>
      </c>
      <c r="P138" s="277">
        <f t="shared" si="85"/>
        <v>0.12129075302660787</v>
      </c>
      <c r="Q138" s="277">
        <f t="shared" si="85"/>
        <v>0</v>
      </c>
      <c r="R138" s="277">
        <f t="shared" si="85"/>
        <v>0.32389314718271606</v>
      </c>
      <c r="S138" s="277">
        <f t="shared" si="85"/>
        <v>0.15795922886286509</v>
      </c>
      <c r="T138" s="277">
        <f t="shared" si="85"/>
        <v>0.11253100426470493</v>
      </c>
      <c r="U138" s="277">
        <f t="shared" si="85"/>
        <v>0.23144489093389181</v>
      </c>
      <c r="V138" s="277">
        <f t="shared" si="85"/>
        <v>8.0151305755739744E-3</v>
      </c>
      <c r="W138" s="277">
        <f t="shared" si="85"/>
        <v>4.3366229962304142E-3</v>
      </c>
      <c r="X138" s="277">
        <f t="shared" si="85"/>
        <v>4.4604151923410315E-2</v>
      </c>
      <c r="Y138" s="259"/>
    </row>
    <row r="139" spans="1:25" s="61" customFormat="1" x14ac:dyDescent="0.25">
      <c r="A139" s="701"/>
      <c r="B139" s="704"/>
      <c r="C139" s="249" t="s">
        <v>133</v>
      </c>
      <c r="D139" s="278">
        <f t="shared" ref="D139:X139" si="86">D12*D94</f>
        <v>83012.848252802069</v>
      </c>
      <c r="E139" s="278">
        <f t="shared" si="86"/>
        <v>11568.55357753846</v>
      </c>
      <c r="F139" s="278">
        <f t="shared" si="86"/>
        <v>4582.1461964457494</v>
      </c>
      <c r="G139" s="278">
        <f t="shared" si="86"/>
        <v>-3420.611753178674</v>
      </c>
      <c r="H139" s="278">
        <f t="shared" si="86"/>
        <v>2147.630748604427</v>
      </c>
      <c r="I139" s="278">
        <f t="shared" si="86"/>
        <v>-842.25763034861677</v>
      </c>
      <c r="J139" s="278">
        <f t="shared" si="86"/>
        <v>7808.4244724952259</v>
      </c>
      <c r="K139" s="278">
        <f t="shared" si="86"/>
        <v>8277.2747178190348</v>
      </c>
      <c r="L139" s="278">
        <f t="shared" si="86"/>
        <v>5491.8689310923055</v>
      </c>
      <c r="M139" s="278">
        <f t="shared" si="86"/>
        <v>6450.9656386188408</v>
      </c>
      <c r="N139" s="278">
        <f t="shared" si="86"/>
        <v>6938.5600563794587</v>
      </c>
      <c r="O139" s="278">
        <f t="shared" si="86"/>
        <v>-4300.842633445799</v>
      </c>
      <c r="P139" s="278">
        <f t="shared" si="86"/>
        <v>2972.6807036247337</v>
      </c>
      <c r="Q139" s="278">
        <f t="shared" si="86"/>
        <v>236.73999999999998</v>
      </c>
      <c r="R139" s="278">
        <f t="shared" si="86"/>
        <v>4679.5521968365556</v>
      </c>
      <c r="S139" s="278">
        <f t="shared" si="86"/>
        <v>2747.5293530044569</v>
      </c>
      <c r="T139" s="278">
        <f t="shared" si="86"/>
        <v>1814.0053253378821</v>
      </c>
      <c r="U139" s="278">
        <f t="shared" si="86"/>
        <v>7431.9724168357725</v>
      </c>
      <c r="V139" s="278">
        <f t="shared" si="86"/>
        <v>9462.5445691251771</v>
      </c>
      <c r="W139" s="278">
        <f t="shared" si="86"/>
        <v>4576.204006506292</v>
      </c>
      <c r="X139" s="278">
        <f t="shared" si="86"/>
        <v>4528.6610787890741</v>
      </c>
      <c r="Y139" s="261"/>
    </row>
    <row r="140" spans="1:25" s="133" customFormat="1" x14ac:dyDescent="0.25">
      <c r="A140" s="701"/>
      <c r="B140" s="704"/>
      <c r="C140" s="253" t="s">
        <v>136</v>
      </c>
      <c r="D140" s="279">
        <f t="shared" ref="D140:X140" si="87">D139/D131</f>
        <v>0.88013060017185996</v>
      </c>
      <c r="E140" s="279">
        <f t="shared" si="87"/>
        <v>0.68008361204013368</v>
      </c>
      <c r="F140" s="279">
        <f t="shared" si="87"/>
        <v>0.91857966367636523</v>
      </c>
      <c r="G140" s="279">
        <f t="shared" si="87"/>
        <v>0.9183626093012458</v>
      </c>
      <c r="H140" s="279">
        <f t="shared" si="87"/>
        <v>0.98255991218976746</v>
      </c>
      <c r="I140" s="279">
        <f t="shared" si="87"/>
        <v>0.61338217018771657</v>
      </c>
      <c r="J140" s="279">
        <f t="shared" si="87"/>
        <v>0.79759187665936937</v>
      </c>
      <c r="K140" s="279">
        <f t="shared" si="87"/>
        <v>0.93613149941405049</v>
      </c>
      <c r="L140" s="279">
        <f t="shared" si="87"/>
        <v>0.8986858011933081</v>
      </c>
      <c r="M140" s="279">
        <f t="shared" si="87"/>
        <v>0.97682701977874631</v>
      </c>
      <c r="N140" s="279">
        <f t="shared" si="87"/>
        <v>0.9418433631572497</v>
      </c>
      <c r="O140" s="279">
        <f t="shared" si="87"/>
        <v>0.8605127317818726</v>
      </c>
      <c r="P140" s="279">
        <f t="shared" si="87"/>
        <v>0.94731698649609108</v>
      </c>
      <c r="Q140" s="279">
        <f t="shared" si="87"/>
        <v>1</v>
      </c>
      <c r="R140" s="279">
        <f t="shared" si="87"/>
        <v>0.72958406561218514</v>
      </c>
      <c r="S140" s="279">
        <f t="shared" si="87"/>
        <v>0.95766098048255732</v>
      </c>
      <c r="T140" s="279">
        <f t="shared" si="87"/>
        <v>0.85180885603340117</v>
      </c>
      <c r="U140" s="279">
        <f t="shared" si="87"/>
        <v>0.94377344893785386</v>
      </c>
      <c r="V140" s="279">
        <f t="shared" si="87"/>
        <v>0.99115372044885064</v>
      </c>
      <c r="W140" s="279">
        <f t="shared" si="87"/>
        <v>0.99417858060097586</v>
      </c>
      <c r="X140" s="279">
        <f t="shared" si="87"/>
        <v>0.96272556947046639</v>
      </c>
      <c r="Y140" s="262"/>
    </row>
    <row r="141" spans="1:25" s="130" customFormat="1" x14ac:dyDescent="0.25">
      <c r="A141" s="701"/>
      <c r="B141" s="704"/>
      <c r="C141" s="251" t="s">
        <v>414</v>
      </c>
      <c r="D141" s="280">
        <f>D134-D136</f>
        <v>38200.84348604102</v>
      </c>
      <c r="E141" s="280">
        <f t="shared" ref="E141:X141" si="88">E134-E136</f>
        <v>7276.9612633846145</v>
      </c>
      <c r="F141" s="280">
        <f t="shared" si="88"/>
        <v>1977.9966406862918</v>
      </c>
      <c r="G141" s="280">
        <f t="shared" si="88"/>
        <v>-249.31152397198809</v>
      </c>
      <c r="H141" s="280">
        <f t="shared" si="88"/>
        <v>40.91867683370937</v>
      </c>
      <c r="I141" s="280">
        <f t="shared" si="88"/>
        <v>-569.6779856367325</v>
      </c>
      <c r="J141" s="280">
        <f t="shared" si="88"/>
        <v>4546.8391634449672</v>
      </c>
      <c r="K141" s="280">
        <f t="shared" si="88"/>
        <v>1851.5136001973717</v>
      </c>
      <c r="L141" s="280">
        <f t="shared" si="88"/>
        <v>2609.0249970752252</v>
      </c>
      <c r="M141" s="280">
        <f t="shared" si="88"/>
        <v>1160.3491451558832</v>
      </c>
      <c r="N141" s="280">
        <f t="shared" si="88"/>
        <v>827.98615026351263</v>
      </c>
      <c r="O141" s="280">
        <f t="shared" si="88"/>
        <v>-2786.0351241456874</v>
      </c>
      <c r="P141" s="280">
        <f t="shared" si="88"/>
        <v>719.54317697228157</v>
      </c>
      <c r="Q141" s="280">
        <f t="shared" si="88"/>
        <v>9.077270300915842</v>
      </c>
      <c r="R141" s="280">
        <f t="shared" si="88"/>
        <v>2646.761335676626</v>
      </c>
      <c r="S141" s="280">
        <f t="shared" si="88"/>
        <v>791.43307207622559</v>
      </c>
      <c r="T141" s="280">
        <f t="shared" si="88"/>
        <v>890.14320485788835</v>
      </c>
      <c r="U141" s="280">
        <f t="shared" si="88"/>
        <v>999.15175848862793</v>
      </c>
      <c r="V141" s="280">
        <f t="shared" si="88"/>
        <v>8307.8349711297524</v>
      </c>
      <c r="W141" s="280">
        <f t="shared" si="88"/>
        <v>3239.3597722797708</v>
      </c>
      <c r="X141" s="280">
        <f t="shared" si="88"/>
        <v>3186.7153140715905</v>
      </c>
      <c r="Y141" s="304"/>
    </row>
    <row r="142" spans="1:25" s="131" customFormat="1" x14ac:dyDescent="0.25">
      <c r="A142" s="701"/>
      <c r="B142" s="705"/>
      <c r="C142" s="251" t="s">
        <v>415</v>
      </c>
      <c r="D142" s="281">
        <f t="shared" ref="D142:X142" si="89">D141/D131</f>
        <v>0.4050184039228612</v>
      </c>
      <c r="E142" s="281">
        <f t="shared" si="89"/>
        <v>0.42779264214046819</v>
      </c>
      <c r="F142" s="281">
        <f t="shared" si="89"/>
        <v>0.39652761196575365</v>
      </c>
      <c r="G142" s="281">
        <f t="shared" si="89"/>
        <v>6.6934922231679989E-2</v>
      </c>
      <c r="H142" s="281">
        <f t="shared" si="89"/>
        <v>1.872065369839624E-2</v>
      </c>
      <c r="I142" s="281">
        <f t="shared" si="89"/>
        <v>0.41487343841977892</v>
      </c>
      <c r="J142" s="281">
        <f t="shared" si="89"/>
        <v>0.46443709534677907</v>
      </c>
      <c r="K142" s="281">
        <f t="shared" si="89"/>
        <v>0.20939986430642069</v>
      </c>
      <c r="L142" s="281">
        <f t="shared" si="89"/>
        <v>0.42693912568732206</v>
      </c>
      <c r="M142" s="281">
        <f t="shared" si="89"/>
        <v>0.17570398927254441</v>
      </c>
      <c r="N142" s="281">
        <f t="shared" si="89"/>
        <v>0.1123912244147567</v>
      </c>
      <c r="O142" s="281">
        <f t="shared" si="89"/>
        <v>0.55742999682786865</v>
      </c>
      <c r="P142" s="281">
        <f t="shared" si="89"/>
        <v>0.22929992892679463</v>
      </c>
      <c r="Q142" s="281">
        <f t="shared" si="89"/>
        <v>3.8342782381160102E-2</v>
      </c>
      <c r="R142" s="281">
        <f t="shared" si="89"/>
        <v>0.41265377855887525</v>
      </c>
      <c r="S142" s="281">
        <f t="shared" si="89"/>
        <v>0.27585676963270322</v>
      </c>
      <c r="T142" s="281">
        <f t="shared" si="89"/>
        <v>0.41798767315893781</v>
      </c>
      <c r="U142" s="281">
        <f t="shared" si="89"/>
        <v>0.12688057062550467</v>
      </c>
      <c r="V142" s="281">
        <f t="shared" si="89"/>
        <v>0.87020372589606709</v>
      </c>
      <c r="W142" s="281">
        <f t="shared" si="89"/>
        <v>0.70374967896584206</v>
      </c>
      <c r="X142" s="281">
        <f t="shared" si="89"/>
        <v>0.67744798343358636</v>
      </c>
      <c r="Y142" s="315"/>
    </row>
    <row r="143" spans="1:25" s="121" customFormat="1" x14ac:dyDescent="0.25">
      <c r="A143" s="701"/>
      <c r="B143" s="703" t="s">
        <v>508</v>
      </c>
      <c r="C143" s="243" t="s">
        <v>79</v>
      </c>
      <c r="D143" s="271"/>
      <c r="E143" s="271"/>
      <c r="F143" s="271"/>
      <c r="G143" s="271"/>
      <c r="H143" s="271"/>
      <c r="I143" s="271"/>
      <c r="J143" s="271"/>
      <c r="K143" s="271"/>
      <c r="L143" s="271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320"/>
    </row>
    <row r="144" spans="1:25" s="74" customFormat="1" ht="15" customHeight="1" x14ac:dyDescent="0.25">
      <c r="A144" s="701"/>
      <c r="B144" s="704"/>
      <c r="C144" s="244" t="s">
        <v>332</v>
      </c>
      <c r="D144" s="272">
        <f t="shared" ref="D144:X144" si="90">D31-D132</f>
        <v>-18178.951540761052</v>
      </c>
      <c r="E144" s="272">
        <f t="shared" si="90"/>
        <v>-4772.1451141538464</v>
      </c>
      <c r="F144" s="272">
        <f t="shared" si="90"/>
        <v>-823.79681175945757</v>
      </c>
      <c r="G144" s="272">
        <f t="shared" si="90"/>
        <v>2733.1019532066862</v>
      </c>
      <c r="H144" s="272">
        <f t="shared" si="90"/>
        <v>-299.31231377071799</v>
      </c>
      <c r="I144" s="272">
        <f t="shared" si="90"/>
        <v>-1374.6435552881155</v>
      </c>
      <c r="J144" s="272">
        <f t="shared" si="90"/>
        <v>-1316.5853090502587</v>
      </c>
      <c r="K144" s="272">
        <f t="shared" si="90"/>
        <v>-82.761117621662379</v>
      </c>
      <c r="L144" s="272">
        <f t="shared" si="90"/>
        <v>-1229.8439340170808</v>
      </c>
      <c r="M144" s="272">
        <f t="shared" si="90"/>
        <v>-413.6164934629569</v>
      </c>
      <c r="N144" s="272">
        <f t="shared" si="90"/>
        <v>279.42609388405435</v>
      </c>
      <c r="O144" s="272">
        <f t="shared" si="90"/>
        <v>-2732.1924906998875</v>
      </c>
      <c r="P144" s="272">
        <f t="shared" si="90"/>
        <v>-478.13752665245192</v>
      </c>
      <c r="Q144" s="272">
        <f t="shared" si="90"/>
        <v>-5.2127296990841501</v>
      </c>
      <c r="R144" s="272">
        <f t="shared" si="90"/>
        <v>-973.79086115992982</v>
      </c>
      <c r="S144" s="272">
        <f t="shared" si="90"/>
        <v>143.90371907176882</v>
      </c>
      <c r="T144" s="272">
        <f t="shared" si="90"/>
        <v>-1598.7121204799932</v>
      </c>
      <c r="U144" s="272">
        <f t="shared" si="90"/>
        <v>-471.14565834714358</v>
      </c>
      <c r="V144" s="272">
        <f t="shared" si="90"/>
        <v>-2144.7095979954242</v>
      </c>
      <c r="W144" s="272">
        <f t="shared" si="90"/>
        <v>-2912.8442342265216</v>
      </c>
      <c r="X144" s="272">
        <f t="shared" si="90"/>
        <v>-568.9457647174836</v>
      </c>
      <c r="Y144" s="255"/>
    </row>
    <row r="145" spans="1:26" s="74" customFormat="1" ht="15" customHeight="1" x14ac:dyDescent="0.25">
      <c r="A145" s="701"/>
      <c r="B145" s="704"/>
      <c r="C145" s="245" t="s">
        <v>141</v>
      </c>
      <c r="D145" s="273">
        <f t="shared" ref="D145:X145" si="91">D144/D29</f>
        <v>-0.1927394598163919</v>
      </c>
      <c r="E145" s="273">
        <f t="shared" si="91"/>
        <v>-0.28054135416849474</v>
      </c>
      <c r="F145" s="273">
        <f t="shared" si="91"/>
        <v>-0.16514597436254536</v>
      </c>
      <c r="G145" s="273">
        <f t="shared" si="91"/>
        <v>-0.73378062824603651</v>
      </c>
      <c r="H145" s="273">
        <f t="shared" si="91"/>
        <v>-0.13693800991021376</v>
      </c>
      <c r="I145" s="273">
        <f t="shared" si="91"/>
        <v>1.0010973089411885</v>
      </c>
      <c r="J145" s="273">
        <f t="shared" si="91"/>
        <v>-0.1344826669101388</v>
      </c>
      <c r="K145" s="273">
        <f t="shared" si="91"/>
        <v>-9.3599997310181392E-3</v>
      </c>
      <c r="L145" s="273">
        <f t="shared" si="91"/>
        <v>-0.20125084830912793</v>
      </c>
      <c r="M145" s="273">
        <f t="shared" si="91"/>
        <v>-6.2631207368709405E-2</v>
      </c>
      <c r="N145" s="273">
        <f t="shared" si="91"/>
        <v>3.7929427702464283E-2</v>
      </c>
      <c r="O145" s="273">
        <f t="shared" si="91"/>
        <v>0.54665716100437922</v>
      </c>
      <c r="P145" s="273">
        <f t="shared" si="91"/>
        <v>-0.15237014871015039</v>
      </c>
      <c r="Q145" s="273">
        <f t="shared" si="91"/>
        <v>-2.2018795721399639E-2</v>
      </c>
      <c r="R145" s="273">
        <f t="shared" si="91"/>
        <v>-0.15182270987838009</v>
      </c>
      <c r="S145" s="273">
        <f t="shared" si="91"/>
        <v>5.0158145371826009E-2</v>
      </c>
      <c r="T145" s="273">
        <f t="shared" si="91"/>
        <v>-0.7507128691693028</v>
      </c>
      <c r="U145" s="273">
        <f t="shared" si="91"/>
        <v>-5.9829980251688702E-2</v>
      </c>
      <c r="V145" s="273">
        <f t="shared" si="91"/>
        <v>-0.22464749114857277</v>
      </c>
      <c r="W145" s="273">
        <f t="shared" si="91"/>
        <v>-0.63281430246068249</v>
      </c>
      <c r="X145" s="273">
        <f t="shared" si="91"/>
        <v>-0.12094935474436301</v>
      </c>
      <c r="Y145" s="255"/>
    </row>
    <row r="146" spans="1:26" s="241" customFormat="1" x14ac:dyDescent="0.25">
      <c r="A146" s="701"/>
      <c r="B146" s="704"/>
      <c r="C146" s="247" t="s">
        <v>412</v>
      </c>
      <c r="D146" s="274">
        <f t="shared" ref="D146:X146" si="92">D143-D144</f>
        <v>18178.951540761052</v>
      </c>
      <c r="E146" s="274">
        <f t="shared" si="92"/>
        <v>4772.1451141538464</v>
      </c>
      <c r="F146" s="274">
        <f t="shared" si="92"/>
        <v>823.79681175945757</v>
      </c>
      <c r="G146" s="274">
        <f t="shared" si="92"/>
        <v>-2733.1019532066862</v>
      </c>
      <c r="H146" s="274">
        <f t="shared" si="92"/>
        <v>299.31231377071799</v>
      </c>
      <c r="I146" s="274">
        <f t="shared" si="92"/>
        <v>1374.6435552881155</v>
      </c>
      <c r="J146" s="274">
        <f t="shared" si="92"/>
        <v>1316.5853090502587</v>
      </c>
      <c r="K146" s="274">
        <f t="shared" si="92"/>
        <v>82.761117621662379</v>
      </c>
      <c r="L146" s="274">
        <f t="shared" si="92"/>
        <v>1229.8439340170808</v>
      </c>
      <c r="M146" s="274">
        <f t="shared" si="92"/>
        <v>413.6164934629569</v>
      </c>
      <c r="N146" s="274">
        <f t="shared" si="92"/>
        <v>-279.42609388405435</v>
      </c>
      <c r="O146" s="274">
        <f t="shared" si="92"/>
        <v>2732.1924906998875</v>
      </c>
      <c r="P146" s="274">
        <f t="shared" si="92"/>
        <v>478.13752665245192</v>
      </c>
      <c r="Q146" s="274">
        <f t="shared" si="92"/>
        <v>5.2127296990841501</v>
      </c>
      <c r="R146" s="274">
        <f t="shared" si="92"/>
        <v>973.79086115992982</v>
      </c>
      <c r="S146" s="274">
        <f t="shared" si="92"/>
        <v>-143.90371907176882</v>
      </c>
      <c r="T146" s="274">
        <f t="shared" si="92"/>
        <v>1598.7121204799932</v>
      </c>
      <c r="U146" s="274">
        <f t="shared" si="92"/>
        <v>471.14565834714358</v>
      </c>
      <c r="V146" s="274">
        <f t="shared" si="92"/>
        <v>2144.7095979954242</v>
      </c>
      <c r="W146" s="274">
        <f t="shared" si="92"/>
        <v>2912.8442342265216</v>
      </c>
      <c r="X146" s="274">
        <f t="shared" si="92"/>
        <v>568.9457647174836</v>
      </c>
      <c r="Y146" s="306"/>
    </row>
    <row r="147" spans="1:26" s="124" customFormat="1" x14ac:dyDescent="0.25">
      <c r="A147" s="701"/>
      <c r="B147" s="704"/>
      <c r="C147" s="247" t="s">
        <v>413</v>
      </c>
      <c r="D147" s="283">
        <f t="shared" ref="D147:X147" si="93">D146/D29</f>
        <v>0.1927394598163919</v>
      </c>
      <c r="E147" s="283">
        <f t="shared" si="93"/>
        <v>0.28054135416849474</v>
      </c>
      <c r="F147" s="283">
        <f t="shared" si="93"/>
        <v>0.16514597436254536</v>
      </c>
      <c r="G147" s="283">
        <f t="shared" si="93"/>
        <v>0.73378062824603651</v>
      </c>
      <c r="H147" s="283">
        <f t="shared" si="93"/>
        <v>0.13693800991021376</v>
      </c>
      <c r="I147" s="283">
        <f t="shared" si="93"/>
        <v>-1.0010973089411885</v>
      </c>
      <c r="J147" s="283">
        <f t="shared" si="93"/>
        <v>0.1344826669101388</v>
      </c>
      <c r="K147" s="283">
        <f t="shared" si="93"/>
        <v>9.3599997310181392E-3</v>
      </c>
      <c r="L147" s="283">
        <f t="shared" si="93"/>
        <v>0.20125084830912793</v>
      </c>
      <c r="M147" s="283">
        <f t="shared" si="93"/>
        <v>6.2631207368709405E-2</v>
      </c>
      <c r="N147" s="283">
        <f t="shared" si="93"/>
        <v>-3.7929427702464283E-2</v>
      </c>
      <c r="O147" s="283">
        <f t="shared" si="93"/>
        <v>-0.54665716100437922</v>
      </c>
      <c r="P147" s="283">
        <f t="shared" si="93"/>
        <v>0.15237014871015039</v>
      </c>
      <c r="Q147" s="283">
        <f t="shared" si="93"/>
        <v>2.2018795721399639E-2</v>
      </c>
      <c r="R147" s="283">
        <f t="shared" si="93"/>
        <v>0.15182270987838009</v>
      </c>
      <c r="S147" s="283">
        <f t="shared" si="93"/>
        <v>-5.0158145371826009E-2</v>
      </c>
      <c r="T147" s="283">
        <f t="shared" si="93"/>
        <v>0.7507128691693028</v>
      </c>
      <c r="U147" s="283">
        <f t="shared" si="93"/>
        <v>5.9829980251688702E-2</v>
      </c>
      <c r="V147" s="283">
        <f t="shared" si="93"/>
        <v>0.22464749114857277</v>
      </c>
      <c r="W147" s="283">
        <f t="shared" si="93"/>
        <v>0.63281430246068249</v>
      </c>
      <c r="X147" s="283">
        <f t="shared" si="93"/>
        <v>0.12094935474436301</v>
      </c>
      <c r="Y147" s="258"/>
    </row>
    <row r="148" spans="1:26" s="126" customFormat="1" x14ac:dyDescent="0.25">
      <c r="A148" s="701"/>
      <c r="B148" s="704"/>
      <c r="C148" s="248" t="s">
        <v>86</v>
      </c>
      <c r="D148" s="276">
        <f t="shared" ref="D148:X148" si="94">D35-D136</f>
        <v>13464.601554802082</v>
      </c>
      <c r="E148" s="276">
        <f t="shared" si="94"/>
        <v>4237.6439775384597</v>
      </c>
      <c r="F148" s="276">
        <f t="shared" si="94"/>
        <v>929.11591444574822</v>
      </c>
      <c r="G148" s="276">
        <f t="shared" si="94"/>
        <v>786.36729282132637</v>
      </c>
      <c r="H148" s="276">
        <f t="shared" si="94"/>
        <v>196.3336866044271</v>
      </c>
      <c r="I148" s="276">
        <f t="shared" si="94"/>
        <v>1517.2295696513834</v>
      </c>
      <c r="J148" s="276">
        <f t="shared" si="94"/>
        <v>1174.4244724952257</v>
      </c>
      <c r="K148" s="276">
        <f t="shared" si="94"/>
        <v>-143.72528218096591</v>
      </c>
      <c r="L148" s="276">
        <f t="shared" si="94"/>
        <v>722.86893109230584</v>
      </c>
      <c r="M148" s="276">
        <f t="shared" si="94"/>
        <v>55.965638618840075</v>
      </c>
      <c r="N148" s="276">
        <f t="shared" si="94"/>
        <v>-105.43994362054178</v>
      </c>
      <c r="O148" s="276">
        <f t="shared" si="94"/>
        <v>2594.1573665542001</v>
      </c>
      <c r="P148" s="276">
        <f t="shared" si="94"/>
        <v>138.68070362473347</v>
      </c>
      <c r="Q148" s="276">
        <f t="shared" si="94"/>
        <v>0</v>
      </c>
      <c r="R148" s="276">
        <f t="shared" si="94"/>
        <v>424.55219683655537</v>
      </c>
      <c r="S148" s="276">
        <f t="shared" si="94"/>
        <v>30.529353004456738</v>
      </c>
      <c r="T148" s="276">
        <f t="shared" si="94"/>
        <v>441.72132533788249</v>
      </c>
      <c r="U148" s="276">
        <f t="shared" si="94"/>
        <v>465.52041683577249</v>
      </c>
      <c r="V148" s="276">
        <f t="shared" si="94"/>
        <v>78.544569125177034</v>
      </c>
      <c r="W148" s="276">
        <f t="shared" si="94"/>
        <v>-8.79599349370773</v>
      </c>
      <c r="X148" s="276">
        <f t="shared" si="94"/>
        <v>67.661078789074054</v>
      </c>
      <c r="Y148" s="260"/>
    </row>
    <row r="149" spans="1:26" s="126" customFormat="1" x14ac:dyDescent="0.25">
      <c r="A149" s="701"/>
      <c r="B149" s="704"/>
      <c r="C149" s="252" t="s">
        <v>87</v>
      </c>
      <c r="D149" s="285">
        <f t="shared" ref="D149:X149" si="95">D148/D29</f>
        <v>0.14275630937772216</v>
      </c>
      <c r="E149" s="285">
        <f t="shared" si="95"/>
        <v>0.24911949479838882</v>
      </c>
      <c r="F149" s="285">
        <f t="shared" si="95"/>
        <v>0.18625922168741493</v>
      </c>
      <c r="G149" s="285">
        <f t="shared" si="95"/>
        <v>-0.21112314726553183</v>
      </c>
      <c r="H149" s="285">
        <f t="shared" si="95"/>
        <v>8.9824384380460059E-2</v>
      </c>
      <c r="I149" s="285">
        <f t="shared" si="95"/>
        <v>-1.1049369368378903</v>
      </c>
      <c r="J149" s="285">
        <f t="shared" si="95"/>
        <v>0.11996164172576361</v>
      </c>
      <c r="K149" s="285">
        <f t="shared" si="95"/>
        <v>-1.6254838518543983E-2</v>
      </c>
      <c r="L149" s="285">
        <f t="shared" si="95"/>
        <v>0.1182897939931772</v>
      </c>
      <c r="M149" s="285">
        <f t="shared" si="95"/>
        <v>8.4745061506420472E-3</v>
      </c>
      <c r="N149" s="285">
        <f t="shared" si="95"/>
        <v>-1.4312466895689125E-2</v>
      </c>
      <c r="O149" s="285">
        <f t="shared" si="95"/>
        <v>-0.51903908894641859</v>
      </c>
      <c r="P149" s="285">
        <f t="shared" si="95"/>
        <v>4.4193978210558788E-2</v>
      </c>
      <c r="Q149" s="285">
        <f t="shared" si="95"/>
        <v>0</v>
      </c>
      <c r="R149" s="285">
        <f t="shared" si="95"/>
        <v>6.6191486878165784E-2</v>
      </c>
      <c r="S149" s="285">
        <f t="shared" si="95"/>
        <v>1.0641112932888372E-2</v>
      </c>
      <c r="T149" s="285">
        <f t="shared" si="95"/>
        <v>0.20742063519109888</v>
      </c>
      <c r="U149" s="285">
        <f t="shared" si="95"/>
        <v>5.911564046616035E-2</v>
      </c>
      <c r="V149" s="285">
        <f t="shared" si="95"/>
        <v>8.2271466560361398E-3</v>
      </c>
      <c r="W149" s="285">
        <f t="shared" si="95"/>
        <v>-1.9109262423870801E-3</v>
      </c>
      <c r="X149" s="285">
        <f t="shared" si="95"/>
        <v>1.4383732735772545E-2</v>
      </c>
      <c r="Y149" s="260"/>
    </row>
    <row r="150" spans="1:26" s="82" customFormat="1" x14ac:dyDescent="0.25">
      <c r="A150" s="701"/>
      <c r="B150" s="704"/>
      <c r="C150" s="248" t="s">
        <v>444</v>
      </c>
      <c r="D150" s="277">
        <f t="shared" ref="D150:X150" si="96">D148/D33</f>
        <v>0.19892821332911328</v>
      </c>
      <c r="E150" s="277">
        <f t="shared" si="96"/>
        <v>0.24227512929696915</v>
      </c>
      <c r="F150" s="277">
        <f t="shared" si="96"/>
        <v>0.28962988939366058</v>
      </c>
      <c r="G150" s="277">
        <f t="shared" si="96"/>
        <v>-0.23927290023426939</v>
      </c>
      <c r="H150" s="277">
        <f t="shared" si="96"/>
        <v>0.51891988615859186</v>
      </c>
      <c r="I150" s="277">
        <f t="shared" si="96"/>
        <v>5.5355886671187857</v>
      </c>
      <c r="J150" s="277">
        <f t="shared" si="96"/>
        <v>0.14970356564630027</v>
      </c>
      <c r="K150" s="277">
        <f t="shared" si="96"/>
        <v>-5.7513118119634214E-2</v>
      </c>
      <c r="L150" s="277">
        <f t="shared" si="96"/>
        <v>0.16215094910101074</v>
      </c>
      <c r="M150" s="277">
        <f t="shared" si="96"/>
        <v>3.2406275980799114E-2</v>
      </c>
      <c r="N150" s="277">
        <f t="shared" si="96"/>
        <v>-0.1079221531428268</v>
      </c>
      <c r="O150" s="277">
        <f t="shared" si="96"/>
        <v>-3.4542707943464714</v>
      </c>
      <c r="P150" s="277">
        <f t="shared" si="96"/>
        <v>0.10174666443487415</v>
      </c>
      <c r="Q150" s="277">
        <f t="shared" si="96"/>
        <v>0</v>
      </c>
      <c r="R150" s="277">
        <f t="shared" si="96"/>
        <v>7.9281455991887087E-2</v>
      </c>
      <c r="S150" s="277">
        <f t="shared" si="96"/>
        <v>3.9700068926471703E-2</v>
      </c>
      <c r="T150" s="277">
        <f t="shared" si="96"/>
        <v>0.15750774141090548</v>
      </c>
      <c r="U150" s="277">
        <f t="shared" si="96"/>
        <v>0.24333722594962565</v>
      </c>
      <c r="V150" s="277">
        <f t="shared" si="96"/>
        <v>7.4541680862842399E-3</v>
      </c>
      <c r="W150" s="277">
        <f t="shared" si="96"/>
        <v>-1.4235302627783994E-3</v>
      </c>
      <c r="X150" s="277">
        <f t="shared" si="96"/>
        <v>1.7212179798797776E-2</v>
      </c>
      <c r="Y150" s="259"/>
    </row>
    <row r="151" spans="1:26" s="61" customFormat="1" x14ac:dyDescent="0.25">
      <c r="A151" s="701"/>
      <c r="B151" s="704"/>
      <c r="C151" s="249" t="s">
        <v>133</v>
      </c>
      <c r="D151" s="278">
        <f t="shared" ref="D151:X151" si="97">D31-D139</f>
        <v>-56379.795026802065</v>
      </c>
      <c r="E151" s="278">
        <f t="shared" si="97"/>
        <v>-12049.106377538459</v>
      </c>
      <c r="F151" s="278">
        <f t="shared" si="97"/>
        <v>-2801.7934524457496</v>
      </c>
      <c r="G151" s="278">
        <f t="shared" si="97"/>
        <v>2982.4134771786739</v>
      </c>
      <c r="H151" s="278">
        <f t="shared" si="97"/>
        <v>-340.23099060442701</v>
      </c>
      <c r="I151" s="278">
        <f t="shared" si="97"/>
        <v>-804.96556965138313</v>
      </c>
      <c r="J151" s="278">
        <f t="shared" si="97"/>
        <v>-5863.4244724952259</v>
      </c>
      <c r="K151" s="278">
        <f t="shared" si="97"/>
        <v>-1934.2747178190348</v>
      </c>
      <c r="L151" s="278">
        <f t="shared" si="97"/>
        <v>-3838.8689310923055</v>
      </c>
      <c r="M151" s="278">
        <f t="shared" si="97"/>
        <v>-1573.9656386188408</v>
      </c>
      <c r="N151" s="278">
        <f t="shared" si="97"/>
        <v>-548.56005637945873</v>
      </c>
      <c r="O151" s="278">
        <f t="shared" si="97"/>
        <v>53.842633445799038</v>
      </c>
      <c r="P151" s="278">
        <f t="shared" si="97"/>
        <v>-1197.6807036247337</v>
      </c>
      <c r="Q151" s="278">
        <f t="shared" si="97"/>
        <v>-14.289999999999992</v>
      </c>
      <c r="R151" s="278">
        <f t="shared" si="97"/>
        <v>-3620.5521968365556</v>
      </c>
      <c r="S151" s="278">
        <f t="shared" si="97"/>
        <v>-647.52935300445688</v>
      </c>
      <c r="T151" s="278">
        <f t="shared" si="97"/>
        <v>-2488.8553253378823</v>
      </c>
      <c r="U151" s="278">
        <f t="shared" si="97"/>
        <v>-1470.2974168357723</v>
      </c>
      <c r="V151" s="278">
        <f t="shared" si="97"/>
        <v>-10452.544569125177</v>
      </c>
      <c r="W151" s="278">
        <f t="shared" si="97"/>
        <v>-6152.204006506292</v>
      </c>
      <c r="X151" s="278">
        <f t="shared" si="97"/>
        <v>-3755.6610787890741</v>
      </c>
      <c r="Y151" s="261"/>
    </row>
    <row r="152" spans="1:26" s="133" customFormat="1" x14ac:dyDescent="0.25">
      <c r="A152" s="701"/>
      <c r="B152" s="704"/>
      <c r="C152" s="253" t="s">
        <v>136</v>
      </c>
      <c r="D152" s="279">
        <f t="shared" ref="D152:X152" si="98">D151/D29</f>
        <v>-0.59775786373925299</v>
      </c>
      <c r="E152" s="279">
        <f t="shared" si="98"/>
        <v>-0.70833399630896288</v>
      </c>
      <c r="F152" s="279">
        <f t="shared" si="98"/>
        <v>-0.56167358632829911</v>
      </c>
      <c r="G152" s="279">
        <f t="shared" si="98"/>
        <v>-0.80071555047771648</v>
      </c>
      <c r="H152" s="279">
        <f t="shared" si="98"/>
        <v>-0.15565866360860983</v>
      </c>
      <c r="I152" s="279">
        <f t="shared" si="98"/>
        <v>0.58622387052140967</v>
      </c>
      <c r="J152" s="279">
        <f t="shared" si="98"/>
        <v>-0.5989197622569179</v>
      </c>
      <c r="K152" s="279">
        <f t="shared" si="98"/>
        <v>-0.21875986403743891</v>
      </c>
      <c r="L152" s="279">
        <f t="shared" si="98"/>
        <v>-0.62818997399644994</v>
      </c>
      <c r="M152" s="279">
        <f t="shared" si="98"/>
        <v>-0.23833519664125391</v>
      </c>
      <c r="N152" s="279">
        <f t="shared" si="98"/>
        <v>-7.4461796712292486E-2</v>
      </c>
      <c r="O152" s="279">
        <f t="shared" si="98"/>
        <v>-1.0772835823489204E-2</v>
      </c>
      <c r="P152" s="279">
        <f t="shared" si="98"/>
        <v>-0.3816700776369451</v>
      </c>
      <c r="Q152" s="279">
        <f t="shared" si="98"/>
        <v>-6.0361578102559744E-2</v>
      </c>
      <c r="R152" s="279">
        <f t="shared" si="98"/>
        <v>-0.56447648843725529</v>
      </c>
      <c r="S152" s="279">
        <f t="shared" si="98"/>
        <v>-0.22569862426087728</v>
      </c>
      <c r="T152" s="279">
        <f t="shared" si="98"/>
        <v>-1.1687005423282408</v>
      </c>
      <c r="U152" s="279">
        <f t="shared" si="98"/>
        <v>-0.18671055087719346</v>
      </c>
      <c r="V152" s="279">
        <f t="shared" si="98"/>
        <v>-1.0948512170446398</v>
      </c>
      <c r="W152" s="279">
        <f t="shared" si="98"/>
        <v>-1.3365639814265244</v>
      </c>
      <c r="X152" s="279">
        <f t="shared" si="98"/>
        <v>-0.79839733817794944</v>
      </c>
      <c r="Y152" s="262"/>
    </row>
    <row r="153" spans="1:26" s="130" customFormat="1" x14ac:dyDescent="0.25">
      <c r="A153" s="701"/>
      <c r="B153" s="704"/>
      <c r="C153" s="251" t="s">
        <v>414</v>
      </c>
      <c r="D153" s="280">
        <f>D146-D148</f>
        <v>4714.3499859589701</v>
      </c>
      <c r="E153" s="280">
        <f t="shared" ref="E153:X153" si="99">E146-E148</f>
        <v>534.50113661538671</v>
      </c>
      <c r="F153" s="280">
        <f t="shared" si="99"/>
        <v>-105.31910268629065</v>
      </c>
      <c r="G153" s="280">
        <f t="shared" si="99"/>
        <v>-3519.4692460280125</v>
      </c>
      <c r="H153" s="280">
        <f t="shared" si="99"/>
        <v>102.97862716629089</v>
      </c>
      <c r="I153" s="280">
        <f t="shared" si="99"/>
        <v>-142.58601436326785</v>
      </c>
      <c r="J153" s="280">
        <f t="shared" si="99"/>
        <v>142.16083655503303</v>
      </c>
      <c r="K153" s="280">
        <f t="shared" si="99"/>
        <v>226.48639980262828</v>
      </c>
      <c r="L153" s="280">
        <f t="shared" si="99"/>
        <v>506.97500292477491</v>
      </c>
      <c r="M153" s="280">
        <f t="shared" si="99"/>
        <v>357.65085484411679</v>
      </c>
      <c r="N153" s="280">
        <f t="shared" si="99"/>
        <v>-173.98615026351257</v>
      </c>
      <c r="O153" s="280">
        <f t="shared" si="99"/>
        <v>138.0351241456874</v>
      </c>
      <c r="P153" s="280">
        <f t="shared" si="99"/>
        <v>339.45682302771843</v>
      </c>
      <c r="Q153" s="280">
        <f t="shared" si="99"/>
        <v>5.2127296990841501</v>
      </c>
      <c r="R153" s="280">
        <f t="shared" si="99"/>
        <v>549.23866432337445</v>
      </c>
      <c r="S153" s="280">
        <f t="shared" si="99"/>
        <v>-174.43307207622556</v>
      </c>
      <c r="T153" s="280">
        <f t="shared" si="99"/>
        <v>1156.9907951421108</v>
      </c>
      <c r="U153" s="280">
        <f t="shared" si="99"/>
        <v>5.6252415113710867</v>
      </c>
      <c r="V153" s="280">
        <f t="shared" si="99"/>
        <v>2066.1650288702472</v>
      </c>
      <c r="W153" s="280">
        <f t="shared" si="99"/>
        <v>2921.6402277202292</v>
      </c>
      <c r="X153" s="280">
        <f t="shared" si="99"/>
        <v>501.28468592840954</v>
      </c>
      <c r="Y153" s="304"/>
    </row>
    <row r="154" spans="1:26" s="131" customFormat="1" x14ac:dyDescent="0.25">
      <c r="A154" s="701"/>
      <c r="B154" s="705"/>
      <c r="C154" s="251" t="s">
        <v>415</v>
      </c>
      <c r="D154" s="281">
        <f t="shared" ref="D154:X154" si="100">D153/D29</f>
        <v>4.9983150438669736E-2</v>
      </c>
      <c r="E154" s="281">
        <f t="shared" si="100"/>
        <v>3.1421859370105915E-2</v>
      </c>
      <c r="F154" s="281">
        <f t="shared" si="100"/>
        <v>-2.1113247324869557E-2</v>
      </c>
      <c r="G154" s="281">
        <f t="shared" si="100"/>
        <v>0.94490377551156834</v>
      </c>
      <c r="H154" s="281">
        <f t="shared" si="100"/>
        <v>4.7113625529753698E-2</v>
      </c>
      <c r="I154" s="281">
        <f t="shared" si="100"/>
        <v>0.10383962789670177</v>
      </c>
      <c r="J154" s="281">
        <f t="shared" si="100"/>
        <v>1.4521025184375182E-2</v>
      </c>
      <c r="K154" s="281">
        <f t="shared" si="100"/>
        <v>2.5614838249562122E-2</v>
      </c>
      <c r="L154" s="281">
        <f t="shared" si="100"/>
        <v>8.296105431595073E-2</v>
      </c>
      <c r="M154" s="281">
        <f t="shared" si="100"/>
        <v>5.415670121806735E-2</v>
      </c>
      <c r="N154" s="281">
        <f t="shared" si="100"/>
        <v>-2.3616960806775156E-2</v>
      </c>
      <c r="O154" s="281">
        <f t="shared" si="100"/>
        <v>-2.7618072057960665E-2</v>
      </c>
      <c r="P154" s="281">
        <f t="shared" si="100"/>
        <v>0.10817617049959159</v>
      </c>
      <c r="Q154" s="281">
        <f t="shared" si="100"/>
        <v>2.2018795721399639E-2</v>
      </c>
      <c r="R154" s="281">
        <f t="shared" si="100"/>
        <v>8.5631223000214293E-2</v>
      </c>
      <c r="S154" s="281">
        <f t="shared" si="100"/>
        <v>-6.0799258304714381E-2</v>
      </c>
      <c r="T154" s="281">
        <f t="shared" si="100"/>
        <v>0.54329223397820392</v>
      </c>
      <c r="U154" s="281">
        <f t="shared" si="100"/>
        <v>7.1433978552834954E-4</v>
      </c>
      <c r="V154" s="281">
        <f t="shared" si="100"/>
        <v>0.21642034449253664</v>
      </c>
      <c r="W154" s="281">
        <f t="shared" si="100"/>
        <v>0.63472522870306958</v>
      </c>
      <c r="X154" s="281">
        <f t="shared" si="100"/>
        <v>0.10656562200859046</v>
      </c>
      <c r="Y154" s="315"/>
    </row>
    <row r="155" spans="1:26" x14ac:dyDescent="0.25">
      <c r="E155" s="271"/>
      <c r="F155" s="271"/>
      <c r="G155" s="271"/>
      <c r="H155" s="271"/>
      <c r="I155" s="271"/>
      <c r="J155" s="271"/>
      <c r="K155" s="271"/>
      <c r="L155" s="271"/>
      <c r="M155" s="271"/>
      <c r="N155" s="271"/>
      <c r="O155" s="329"/>
      <c r="P155" s="270"/>
      <c r="Q155" s="270"/>
      <c r="R155" s="329"/>
      <c r="S155" s="271"/>
      <c r="T155" s="271"/>
      <c r="U155" s="271"/>
      <c r="V155" s="271"/>
      <c r="W155" s="271"/>
      <c r="X155" s="271"/>
      <c r="Y155" s="122"/>
      <c r="Z155" s="94"/>
    </row>
    <row r="156" spans="1:26" x14ac:dyDescent="0.25">
      <c r="E156" s="271"/>
      <c r="F156" s="271"/>
      <c r="G156" s="271"/>
      <c r="H156" s="271"/>
      <c r="I156" s="271"/>
      <c r="J156" s="271"/>
      <c r="K156" s="271"/>
      <c r="L156" s="271"/>
      <c r="M156" s="271"/>
      <c r="N156" s="271"/>
      <c r="O156" s="329"/>
      <c r="P156" s="270"/>
      <c r="Q156" s="270"/>
      <c r="R156" s="329"/>
      <c r="S156" s="271"/>
      <c r="T156" s="271"/>
      <c r="U156" s="271"/>
      <c r="V156" s="271"/>
      <c r="W156" s="271"/>
      <c r="X156" s="271"/>
      <c r="Y156" s="122"/>
      <c r="Z156" s="94"/>
    </row>
    <row r="157" spans="1:26" x14ac:dyDescent="0.25">
      <c r="E157" s="271"/>
      <c r="F157" s="271"/>
      <c r="G157" s="271"/>
      <c r="H157" s="271"/>
      <c r="I157" s="271"/>
      <c r="J157" s="271"/>
      <c r="K157" s="271"/>
      <c r="L157" s="271"/>
      <c r="M157" s="271"/>
      <c r="N157" s="271"/>
      <c r="O157" s="329"/>
      <c r="P157" s="270"/>
      <c r="Q157" s="270"/>
      <c r="R157" s="329"/>
      <c r="S157" s="271"/>
      <c r="T157" s="271"/>
      <c r="U157" s="271"/>
      <c r="V157" s="271"/>
      <c r="W157" s="271"/>
      <c r="X157" s="271"/>
      <c r="Y157" s="122"/>
      <c r="Z157" s="94"/>
    </row>
    <row r="158" spans="1:26" x14ac:dyDescent="0.25">
      <c r="E158" s="271"/>
      <c r="F158" s="271"/>
      <c r="G158" s="271"/>
      <c r="H158" s="271"/>
      <c r="I158" s="271"/>
      <c r="J158" s="271"/>
      <c r="K158" s="271"/>
      <c r="L158" s="271"/>
      <c r="M158" s="271"/>
      <c r="N158" s="271"/>
      <c r="O158" s="329"/>
      <c r="P158" s="270"/>
      <c r="Q158" s="270"/>
      <c r="R158" s="329"/>
      <c r="S158" s="271"/>
      <c r="T158" s="271"/>
      <c r="U158" s="271"/>
      <c r="V158" s="271"/>
      <c r="W158" s="271"/>
      <c r="X158" s="271"/>
      <c r="Y158" s="122"/>
      <c r="Z158" s="94"/>
    </row>
    <row r="159" spans="1:26" x14ac:dyDescent="0.25">
      <c r="E159" s="271"/>
      <c r="F159" s="271"/>
      <c r="G159" s="271"/>
      <c r="H159" s="271"/>
      <c r="I159" s="271"/>
      <c r="J159" s="271"/>
      <c r="K159" s="271"/>
      <c r="L159" s="271"/>
      <c r="M159" s="271"/>
      <c r="N159" s="271"/>
      <c r="O159" s="329"/>
      <c r="P159" s="270"/>
      <c r="Q159" s="270"/>
      <c r="R159" s="329"/>
      <c r="S159" s="271"/>
      <c r="T159" s="271"/>
      <c r="U159" s="271"/>
      <c r="V159" s="271"/>
      <c r="W159" s="271"/>
      <c r="X159" s="271"/>
      <c r="Y159" s="122"/>
      <c r="Z159" s="94"/>
    </row>
    <row r="160" spans="1:26" x14ac:dyDescent="0.25">
      <c r="E160" s="271"/>
      <c r="F160" s="271"/>
      <c r="G160" s="271"/>
      <c r="H160" s="271"/>
      <c r="I160" s="271"/>
      <c r="J160" s="271"/>
      <c r="K160" s="271"/>
      <c r="L160" s="271"/>
      <c r="M160" s="271"/>
      <c r="N160" s="271"/>
      <c r="O160" s="329"/>
      <c r="P160" s="270"/>
      <c r="Q160" s="270"/>
      <c r="R160" s="329"/>
      <c r="S160" s="271"/>
      <c r="T160" s="271"/>
      <c r="U160" s="271"/>
      <c r="V160" s="271"/>
      <c r="W160" s="271"/>
      <c r="X160" s="271"/>
      <c r="Y160" s="122"/>
      <c r="Z160" s="94"/>
    </row>
    <row r="161" spans="5:26" x14ac:dyDescent="0.25">
      <c r="E161" s="271"/>
      <c r="F161" s="271"/>
      <c r="G161" s="271"/>
      <c r="H161" s="271"/>
      <c r="I161" s="271"/>
      <c r="J161" s="271"/>
      <c r="K161" s="271"/>
      <c r="L161" s="271"/>
      <c r="M161" s="271"/>
      <c r="N161" s="271"/>
      <c r="O161" s="329"/>
      <c r="P161" s="270"/>
      <c r="Q161" s="270"/>
      <c r="R161" s="329"/>
      <c r="S161" s="271"/>
      <c r="T161" s="271"/>
      <c r="U161" s="271"/>
      <c r="V161" s="271"/>
      <c r="W161" s="271"/>
      <c r="X161" s="271"/>
      <c r="Y161" s="122"/>
      <c r="Z161" s="94"/>
    </row>
    <row r="162" spans="5:26" x14ac:dyDescent="0.25">
      <c r="E162" s="271"/>
      <c r="F162" s="271"/>
      <c r="G162" s="271"/>
      <c r="H162" s="271"/>
      <c r="I162" s="271"/>
      <c r="J162" s="271"/>
      <c r="K162" s="271"/>
      <c r="L162" s="271"/>
      <c r="M162" s="271"/>
      <c r="N162" s="271"/>
      <c r="O162" s="329"/>
      <c r="P162" s="270"/>
      <c r="Q162" s="270"/>
      <c r="R162" s="329"/>
      <c r="S162" s="271"/>
      <c r="T162" s="271"/>
      <c r="U162" s="271"/>
      <c r="V162" s="271"/>
      <c r="W162" s="271"/>
      <c r="X162" s="271"/>
      <c r="Y162" s="122"/>
      <c r="Z162" s="94"/>
    </row>
    <row r="163" spans="5:26" x14ac:dyDescent="0.25">
      <c r="E163" s="271"/>
      <c r="F163" s="271"/>
      <c r="G163" s="271"/>
      <c r="H163" s="271"/>
      <c r="I163" s="271"/>
      <c r="J163" s="271"/>
      <c r="K163" s="271"/>
      <c r="L163" s="271"/>
      <c r="M163" s="271"/>
      <c r="N163" s="271"/>
      <c r="O163" s="329"/>
      <c r="P163" s="270"/>
      <c r="Q163" s="270"/>
      <c r="R163" s="329"/>
      <c r="S163" s="271"/>
      <c r="T163" s="271"/>
      <c r="U163" s="271"/>
      <c r="V163" s="271"/>
      <c r="W163" s="271"/>
      <c r="X163" s="271"/>
      <c r="Y163" s="122"/>
      <c r="Z163" s="94"/>
    </row>
    <row r="164" spans="5:26" x14ac:dyDescent="0.25">
      <c r="E164" s="271"/>
      <c r="F164" s="271"/>
      <c r="G164" s="271"/>
      <c r="H164" s="271"/>
      <c r="I164" s="271"/>
      <c r="J164" s="271"/>
      <c r="K164" s="271"/>
      <c r="L164" s="271"/>
      <c r="M164" s="271"/>
      <c r="N164" s="271"/>
      <c r="O164" s="329"/>
      <c r="P164" s="270"/>
      <c r="Q164" s="270"/>
      <c r="R164" s="329"/>
      <c r="S164" s="271"/>
      <c r="T164" s="271"/>
      <c r="U164" s="271"/>
      <c r="V164" s="271"/>
      <c r="W164" s="271"/>
      <c r="X164" s="271"/>
      <c r="Y164" s="122"/>
      <c r="Z164" s="94"/>
    </row>
    <row r="165" spans="5:26" x14ac:dyDescent="0.25">
      <c r="E165" s="271"/>
      <c r="F165" s="271"/>
      <c r="G165" s="271"/>
      <c r="H165" s="271"/>
      <c r="I165" s="271"/>
      <c r="J165" s="271"/>
      <c r="K165" s="271"/>
      <c r="L165" s="271"/>
      <c r="M165" s="271"/>
      <c r="N165" s="271"/>
      <c r="O165" s="329"/>
      <c r="P165" s="270"/>
      <c r="Q165" s="270"/>
      <c r="R165" s="329"/>
      <c r="S165" s="271"/>
      <c r="T165" s="271"/>
      <c r="U165" s="271"/>
      <c r="V165" s="271"/>
      <c r="W165" s="271"/>
      <c r="X165" s="271"/>
      <c r="Y165" s="122"/>
      <c r="Z165" s="94"/>
    </row>
    <row r="166" spans="5:26" x14ac:dyDescent="0.25">
      <c r="E166" s="271"/>
      <c r="F166" s="271"/>
      <c r="G166" s="271"/>
      <c r="H166" s="271"/>
      <c r="I166" s="271"/>
      <c r="J166" s="271"/>
      <c r="K166" s="271"/>
      <c r="L166" s="271"/>
      <c r="M166" s="271"/>
      <c r="N166" s="271"/>
      <c r="O166" s="329"/>
      <c r="P166" s="270"/>
      <c r="Q166" s="270"/>
      <c r="R166" s="329"/>
      <c r="S166" s="271"/>
      <c r="T166" s="271"/>
      <c r="U166" s="271"/>
      <c r="V166" s="271"/>
      <c r="W166" s="271"/>
      <c r="X166" s="271"/>
      <c r="Y166" s="122"/>
      <c r="Z166" s="94"/>
    </row>
    <row r="167" spans="5:26" x14ac:dyDescent="0.25">
      <c r="E167" s="271"/>
      <c r="F167" s="271"/>
      <c r="G167" s="271"/>
      <c r="H167" s="271"/>
      <c r="I167" s="271"/>
      <c r="J167" s="271"/>
      <c r="K167" s="271"/>
      <c r="L167" s="271"/>
      <c r="M167" s="271"/>
      <c r="N167" s="271"/>
      <c r="O167" s="329"/>
      <c r="P167" s="270"/>
      <c r="Q167" s="270"/>
      <c r="R167" s="329"/>
      <c r="S167" s="271"/>
      <c r="T167" s="271"/>
      <c r="U167" s="271"/>
      <c r="V167" s="271"/>
      <c r="W167" s="271"/>
      <c r="X167" s="271"/>
      <c r="Y167" s="122"/>
      <c r="Z167" s="94"/>
    </row>
    <row r="168" spans="5:26" x14ac:dyDescent="0.25">
      <c r="E168" s="271"/>
      <c r="F168" s="271"/>
      <c r="G168" s="271"/>
      <c r="H168" s="271"/>
      <c r="I168" s="271"/>
      <c r="J168" s="271"/>
      <c r="K168" s="271"/>
      <c r="L168" s="271"/>
      <c r="M168" s="271"/>
      <c r="N168" s="271"/>
      <c r="O168" s="329"/>
      <c r="P168" s="270"/>
      <c r="Q168" s="270"/>
      <c r="R168" s="329"/>
      <c r="S168" s="271"/>
      <c r="T168" s="271"/>
      <c r="U168" s="271"/>
      <c r="V168" s="271"/>
      <c r="W168" s="271"/>
      <c r="X168" s="271"/>
      <c r="Y168" s="122"/>
      <c r="Z168" s="94"/>
    </row>
    <row r="169" spans="5:26" x14ac:dyDescent="0.25">
      <c r="E169" s="271"/>
      <c r="F169" s="271"/>
      <c r="G169" s="271"/>
      <c r="H169" s="271"/>
      <c r="I169" s="271"/>
      <c r="J169" s="271"/>
      <c r="K169" s="271"/>
      <c r="L169" s="271"/>
      <c r="M169" s="271"/>
      <c r="N169" s="271"/>
      <c r="O169" s="329"/>
      <c r="P169" s="270"/>
      <c r="Q169" s="270"/>
      <c r="R169" s="329"/>
      <c r="S169" s="271"/>
      <c r="T169" s="271"/>
      <c r="U169" s="271"/>
      <c r="V169" s="271"/>
      <c r="W169" s="271"/>
      <c r="X169" s="271"/>
      <c r="Y169" s="122"/>
      <c r="Z169" s="94"/>
    </row>
    <row r="170" spans="5:26" x14ac:dyDescent="0.25">
      <c r="E170" s="271"/>
      <c r="F170" s="271"/>
      <c r="G170" s="271"/>
      <c r="H170" s="271"/>
      <c r="I170" s="271"/>
      <c r="J170" s="271"/>
      <c r="K170" s="271"/>
      <c r="L170" s="271"/>
      <c r="M170" s="271"/>
      <c r="N170" s="271"/>
      <c r="O170" s="329"/>
      <c r="P170" s="270"/>
      <c r="Q170" s="270"/>
      <c r="R170" s="329"/>
      <c r="S170" s="271"/>
      <c r="T170" s="271"/>
      <c r="U170" s="271"/>
      <c r="V170" s="271"/>
      <c r="W170" s="271"/>
      <c r="X170" s="271"/>
      <c r="Y170" s="122"/>
      <c r="Z170" s="94"/>
    </row>
    <row r="171" spans="5:26" x14ac:dyDescent="0.25">
      <c r="E171" s="271"/>
      <c r="F171" s="271"/>
      <c r="G171" s="271"/>
      <c r="H171" s="271"/>
      <c r="I171" s="271"/>
      <c r="J171" s="271"/>
      <c r="K171" s="271"/>
      <c r="L171" s="271"/>
      <c r="M171" s="271"/>
      <c r="N171" s="271"/>
      <c r="O171" s="329"/>
      <c r="P171" s="270"/>
      <c r="Q171" s="270"/>
      <c r="R171" s="329"/>
      <c r="S171" s="271"/>
      <c r="T171" s="271"/>
      <c r="U171" s="271"/>
      <c r="V171" s="271"/>
      <c r="W171" s="271"/>
      <c r="X171" s="271"/>
      <c r="Y171" s="122"/>
      <c r="Z171" s="94"/>
    </row>
    <row r="172" spans="5:26" x14ac:dyDescent="0.25">
      <c r="E172" s="271"/>
      <c r="F172" s="271"/>
      <c r="G172" s="271"/>
      <c r="H172" s="271"/>
      <c r="I172" s="271"/>
      <c r="J172" s="271"/>
      <c r="K172" s="271"/>
      <c r="L172" s="271"/>
      <c r="M172" s="271"/>
      <c r="N172" s="271"/>
      <c r="O172" s="329"/>
      <c r="P172" s="270"/>
      <c r="Q172" s="270"/>
      <c r="R172" s="329"/>
      <c r="S172" s="271"/>
      <c r="T172" s="271"/>
      <c r="U172" s="271"/>
      <c r="V172" s="271"/>
      <c r="W172" s="271"/>
      <c r="X172" s="271"/>
      <c r="Y172" s="122"/>
      <c r="Z172" s="94"/>
    </row>
    <row r="173" spans="5:26" x14ac:dyDescent="0.25">
      <c r="E173" s="271"/>
      <c r="F173" s="271"/>
      <c r="G173" s="271"/>
      <c r="H173" s="271"/>
      <c r="I173" s="271"/>
      <c r="J173" s="271"/>
      <c r="K173" s="271"/>
      <c r="L173" s="271"/>
      <c r="M173" s="271"/>
      <c r="N173" s="271"/>
      <c r="O173" s="329"/>
      <c r="P173" s="270"/>
      <c r="Q173" s="270"/>
      <c r="R173" s="329"/>
      <c r="S173" s="271"/>
      <c r="T173" s="271"/>
      <c r="U173" s="271"/>
      <c r="V173" s="271"/>
      <c r="W173" s="271"/>
      <c r="X173" s="271"/>
      <c r="Y173" s="122"/>
      <c r="Z173" s="94"/>
    </row>
    <row r="174" spans="5:26" x14ac:dyDescent="0.25">
      <c r="E174" s="271"/>
      <c r="F174" s="271"/>
      <c r="G174" s="271"/>
      <c r="H174" s="271"/>
      <c r="I174" s="271"/>
      <c r="J174" s="271"/>
      <c r="K174" s="271"/>
      <c r="L174" s="271"/>
      <c r="M174" s="271"/>
      <c r="N174" s="271"/>
      <c r="O174" s="329"/>
      <c r="P174" s="270"/>
      <c r="Q174" s="270"/>
      <c r="R174" s="329"/>
      <c r="S174" s="271"/>
      <c r="T174" s="271"/>
      <c r="U174" s="271"/>
      <c r="V174" s="271"/>
      <c r="W174" s="271"/>
      <c r="X174" s="271"/>
      <c r="Y174" s="122"/>
      <c r="Z174" s="94"/>
    </row>
    <row r="175" spans="5:26" x14ac:dyDescent="0.25">
      <c r="E175" s="271"/>
      <c r="F175" s="271"/>
      <c r="G175" s="271"/>
      <c r="H175" s="271"/>
      <c r="I175" s="271"/>
      <c r="J175" s="271"/>
      <c r="K175" s="271"/>
      <c r="L175" s="271"/>
      <c r="M175" s="271"/>
      <c r="N175" s="271"/>
      <c r="O175" s="329"/>
      <c r="P175" s="270"/>
      <c r="Q175" s="270"/>
      <c r="R175" s="329"/>
      <c r="S175" s="271"/>
      <c r="T175" s="271"/>
      <c r="U175" s="271"/>
      <c r="V175" s="271"/>
      <c r="W175" s="271"/>
      <c r="X175" s="271"/>
      <c r="Y175" s="122"/>
      <c r="Z175" s="94"/>
    </row>
    <row r="176" spans="5:26" x14ac:dyDescent="0.25">
      <c r="E176" s="271"/>
      <c r="F176" s="271"/>
      <c r="G176" s="271"/>
      <c r="H176" s="271"/>
      <c r="I176" s="271"/>
      <c r="J176" s="271"/>
      <c r="K176" s="271"/>
      <c r="L176" s="271"/>
      <c r="M176" s="271"/>
      <c r="N176" s="271"/>
      <c r="O176" s="329"/>
      <c r="P176" s="270"/>
      <c r="Q176" s="270"/>
      <c r="R176" s="329"/>
      <c r="S176" s="271"/>
      <c r="T176" s="271"/>
      <c r="U176" s="271"/>
      <c r="V176" s="271"/>
      <c r="W176" s="271"/>
      <c r="X176" s="271"/>
      <c r="Y176" s="122"/>
      <c r="Z176" s="94"/>
    </row>
    <row r="177" spans="5:26" x14ac:dyDescent="0.25">
      <c r="E177" s="271"/>
      <c r="F177" s="271"/>
      <c r="G177" s="271"/>
      <c r="H177" s="271"/>
      <c r="I177" s="271"/>
      <c r="J177" s="271"/>
      <c r="K177" s="271"/>
      <c r="L177" s="271"/>
      <c r="M177" s="271"/>
      <c r="N177" s="271"/>
      <c r="O177" s="329"/>
      <c r="P177" s="270"/>
      <c r="Q177" s="270"/>
      <c r="R177" s="329"/>
      <c r="S177" s="271"/>
      <c r="T177" s="271"/>
      <c r="U177" s="271"/>
      <c r="V177" s="271"/>
      <c r="W177" s="271"/>
      <c r="X177" s="271"/>
      <c r="Y177" s="122"/>
      <c r="Z177" s="94"/>
    </row>
    <row r="178" spans="5:26" x14ac:dyDescent="0.25">
      <c r="E178" s="271"/>
      <c r="F178" s="271"/>
      <c r="G178" s="271"/>
      <c r="H178" s="271"/>
      <c r="I178" s="271"/>
      <c r="J178" s="271"/>
      <c r="K178" s="271"/>
      <c r="L178" s="271"/>
      <c r="M178" s="271"/>
      <c r="N178" s="271"/>
      <c r="O178" s="329"/>
      <c r="P178" s="270"/>
      <c r="Q178" s="270"/>
      <c r="R178" s="329"/>
      <c r="S178" s="271"/>
      <c r="T178" s="271"/>
      <c r="U178" s="271"/>
      <c r="V178" s="271"/>
      <c r="W178" s="271"/>
      <c r="X178" s="271"/>
      <c r="Y178" s="122"/>
      <c r="Z178" s="94"/>
    </row>
    <row r="179" spans="5:26" x14ac:dyDescent="0.25">
      <c r="E179" s="271"/>
      <c r="F179" s="271"/>
      <c r="G179" s="271"/>
      <c r="H179" s="271"/>
      <c r="I179" s="271"/>
      <c r="J179" s="271"/>
      <c r="K179" s="271"/>
      <c r="L179" s="271"/>
      <c r="M179" s="271"/>
      <c r="N179" s="271"/>
      <c r="O179" s="329"/>
      <c r="P179" s="270"/>
      <c r="Q179" s="270"/>
      <c r="R179" s="329"/>
      <c r="S179" s="271"/>
      <c r="T179" s="271"/>
      <c r="U179" s="271"/>
      <c r="V179" s="271"/>
      <c r="W179" s="271"/>
      <c r="X179" s="271"/>
      <c r="Y179" s="122"/>
      <c r="Z179" s="94"/>
    </row>
    <row r="180" spans="5:26" x14ac:dyDescent="0.25">
      <c r="E180" s="271"/>
      <c r="F180" s="271"/>
      <c r="G180" s="271"/>
      <c r="H180" s="271"/>
      <c r="I180" s="271"/>
      <c r="J180" s="271"/>
      <c r="K180" s="271"/>
      <c r="L180" s="271"/>
      <c r="M180" s="271"/>
      <c r="N180" s="271"/>
      <c r="O180" s="329"/>
      <c r="P180" s="270"/>
      <c r="Q180" s="270"/>
      <c r="R180" s="329"/>
      <c r="S180" s="271"/>
      <c r="T180" s="271"/>
      <c r="U180" s="271"/>
      <c r="V180" s="271"/>
      <c r="W180" s="271"/>
      <c r="X180" s="271"/>
      <c r="Y180" s="122"/>
      <c r="Z180" s="94"/>
    </row>
    <row r="181" spans="5:26" x14ac:dyDescent="0.25">
      <c r="E181" s="271"/>
      <c r="F181" s="271"/>
      <c r="G181" s="271"/>
      <c r="H181" s="271"/>
      <c r="I181" s="271"/>
      <c r="J181" s="271"/>
      <c r="K181" s="271"/>
      <c r="L181" s="271"/>
      <c r="M181" s="271"/>
      <c r="N181" s="271"/>
      <c r="O181" s="329"/>
      <c r="P181" s="270"/>
      <c r="Q181" s="270"/>
      <c r="R181" s="329"/>
      <c r="S181" s="271"/>
      <c r="T181" s="271"/>
      <c r="U181" s="271"/>
      <c r="V181" s="271"/>
      <c r="W181" s="271"/>
      <c r="X181" s="271"/>
      <c r="Y181" s="122"/>
      <c r="Z181" s="94"/>
    </row>
    <row r="182" spans="5:26" x14ac:dyDescent="0.25">
      <c r="E182" s="271"/>
      <c r="F182" s="271"/>
      <c r="G182" s="271"/>
      <c r="H182" s="271"/>
      <c r="I182" s="271"/>
      <c r="J182" s="271"/>
      <c r="K182" s="271"/>
      <c r="L182" s="271"/>
      <c r="M182" s="271"/>
      <c r="N182" s="271"/>
      <c r="O182" s="329"/>
      <c r="P182" s="270"/>
      <c r="Q182" s="270"/>
      <c r="R182" s="329"/>
      <c r="S182" s="271"/>
      <c r="T182" s="271"/>
      <c r="U182" s="271"/>
      <c r="V182" s="271"/>
      <c r="W182" s="271"/>
      <c r="X182" s="271"/>
      <c r="Y182" s="122"/>
      <c r="Z182" s="94"/>
    </row>
    <row r="183" spans="5:26" x14ac:dyDescent="0.25">
      <c r="E183" s="271"/>
      <c r="F183" s="271"/>
      <c r="G183" s="271"/>
      <c r="H183" s="271"/>
      <c r="I183" s="271"/>
      <c r="J183" s="271"/>
      <c r="K183" s="271"/>
      <c r="L183" s="271"/>
      <c r="M183" s="271"/>
      <c r="N183" s="271"/>
      <c r="O183" s="329"/>
      <c r="P183" s="270"/>
      <c r="Q183" s="270"/>
      <c r="R183" s="329"/>
      <c r="S183" s="271"/>
      <c r="T183" s="271"/>
      <c r="U183" s="271"/>
      <c r="V183" s="271"/>
      <c r="W183" s="271"/>
      <c r="X183" s="271"/>
      <c r="Y183" s="122"/>
      <c r="Z183" s="94"/>
    </row>
    <row r="184" spans="5:26" x14ac:dyDescent="0.25">
      <c r="E184" s="271"/>
      <c r="F184" s="271"/>
      <c r="G184" s="271"/>
      <c r="H184" s="271"/>
      <c r="I184" s="271"/>
      <c r="J184" s="271"/>
      <c r="K184" s="271"/>
      <c r="L184" s="271"/>
      <c r="M184" s="271"/>
      <c r="N184" s="271"/>
      <c r="O184" s="329"/>
      <c r="P184" s="270"/>
      <c r="Q184" s="270"/>
      <c r="R184" s="329"/>
      <c r="S184" s="271"/>
      <c r="T184" s="271"/>
      <c r="U184" s="271"/>
      <c r="V184" s="271"/>
      <c r="W184" s="271"/>
      <c r="X184" s="271"/>
      <c r="Y184" s="122"/>
      <c r="Z184" s="94"/>
    </row>
    <row r="185" spans="5:26" x14ac:dyDescent="0.25">
      <c r="E185" s="271"/>
      <c r="F185" s="271"/>
      <c r="G185" s="271"/>
      <c r="H185" s="271"/>
      <c r="I185" s="271"/>
      <c r="J185" s="271"/>
      <c r="K185" s="271"/>
      <c r="L185" s="271"/>
      <c r="M185" s="271"/>
      <c r="N185" s="271"/>
      <c r="O185" s="329"/>
      <c r="P185" s="270"/>
      <c r="Q185" s="270"/>
      <c r="R185" s="329"/>
      <c r="S185" s="271"/>
      <c r="T185" s="271"/>
      <c r="U185" s="271"/>
      <c r="V185" s="271"/>
      <c r="W185" s="271"/>
      <c r="X185" s="271"/>
      <c r="Y185" s="122"/>
      <c r="Z185" s="94"/>
    </row>
    <row r="186" spans="5:26" x14ac:dyDescent="0.25">
      <c r="E186" s="271"/>
      <c r="F186" s="271"/>
      <c r="G186" s="271"/>
      <c r="H186" s="271"/>
      <c r="I186" s="271"/>
      <c r="J186" s="271"/>
      <c r="K186" s="271"/>
      <c r="L186" s="271"/>
      <c r="M186" s="271"/>
      <c r="N186" s="271"/>
      <c r="O186" s="329"/>
      <c r="P186" s="270"/>
      <c r="Q186" s="270"/>
      <c r="R186" s="329"/>
      <c r="S186" s="271"/>
      <c r="T186" s="271"/>
      <c r="U186" s="271"/>
      <c r="V186" s="271"/>
      <c r="W186" s="271"/>
      <c r="X186" s="271"/>
      <c r="Y186" s="122"/>
      <c r="Z186" s="94"/>
    </row>
    <row r="187" spans="5:26" x14ac:dyDescent="0.25">
      <c r="E187" s="271"/>
      <c r="F187" s="271"/>
      <c r="G187" s="271"/>
      <c r="H187" s="271"/>
      <c r="I187" s="271"/>
      <c r="J187" s="271"/>
      <c r="K187" s="271"/>
      <c r="L187" s="271"/>
      <c r="M187" s="271"/>
      <c r="N187" s="271"/>
      <c r="O187" s="329"/>
      <c r="P187" s="270"/>
      <c r="Q187" s="270"/>
      <c r="R187" s="329"/>
      <c r="S187" s="271"/>
      <c r="T187" s="271"/>
      <c r="U187" s="271"/>
      <c r="V187" s="271"/>
      <c r="W187" s="271"/>
      <c r="X187" s="271"/>
      <c r="Y187" s="122"/>
      <c r="Z187" s="94"/>
    </row>
    <row r="188" spans="5:26" x14ac:dyDescent="0.25">
      <c r="E188" s="271"/>
      <c r="F188" s="271"/>
      <c r="G188" s="271"/>
      <c r="H188" s="271"/>
      <c r="I188" s="271"/>
      <c r="J188" s="271"/>
      <c r="K188" s="271"/>
      <c r="L188" s="271"/>
      <c r="M188" s="271"/>
      <c r="N188" s="271"/>
      <c r="O188" s="329"/>
      <c r="P188" s="270"/>
      <c r="Q188" s="270"/>
      <c r="R188" s="329"/>
      <c r="S188" s="271"/>
      <c r="T188" s="271"/>
      <c r="U188" s="271"/>
      <c r="V188" s="271"/>
    </row>
    <row r="189" spans="5:26" x14ac:dyDescent="0.25">
      <c r="E189" s="271"/>
      <c r="F189" s="271"/>
      <c r="G189" s="271"/>
      <c r="H189" s="271"/>
      <c r="I189" s="271"/>
      <c r="J189" s="271"/>
      <c r="K189" s="271"/>
      <c r="L189" s="271"/>
      <c r="M189" s="271"/>
      <c r="N189" s="271"/>
      <c r="O189" s="329"/>
      <c r="P189" s="270"/>
      <c r="Q189" s="270"/>
      <c r="R189" s="329"/>
      <c r="S189" s="271"/>
      <c r="T189" s="271"/>
      <c r="U189" s="271"/>
      <c r="V189" s="271"/>
    </row>
    <row r="190" spans="5:26" x14ac:dyDescent="0.25">
      <c r="E190" s="271"/>
      <c r="F190" s="271"/>
      <c r="G190" s="271"/>
      <c r="H190" s="271"/>
      <c r="I190" s="271"/>
      <c r="J190" s="271"/>
      <c r="K190" s="271"/>
      <c r="L190" s="271"/>
      <c r="M190" s="271"/>
      <c r="N190" s="271"/>
      <c r="O190" s="329"/>
      <c r="P190" s="270"/>
      <c r="Q190" s="270"/>
      <c r="R190" s="329"/>
      <c r="S190" s="271"/>
      <c r="T190" s="271"/>
      <c r="U190" s="271"/>
      <c r="V190" s="271"/>
    </row>
    <row r="191" spans="5:26" x14ac:dyDescent="0.25">
      <c r="E191" s="271"/>
      <c r="F191" s="271"/>
      <c r="G191" s="271"/>
      <c r="H191" s="271"/>
      <c r="I191" s="271"/>
      <c r="J191" s="271"/>
      <c r="K191" s="271"/>
      <c r="L191" s="271"/>
      <c r="M191" s="271"/>
      <c r="N191" s="271"/>
      <c r="O191" s="329"/>
      <c r="P191" s="270"/>
      <c r="Q191" s="270"/>
      <c r="R191" s="329"/>
      <c r="S191" s="271"/>
      <c r="T191" s="271"/>
      <c r="U191" s="271"/>
      <c r="V191" s="271"/>
    </row>
    <row r="192" spans="5:26" x14ac:dyDescent="0.25">
      <c r="E192" s="271"/>
      <c r="F192" s="271"/>
      <c r="G192" s="271"/>
      <c r="H192" s="271"/>
      <c r="I192" s="271"/>
      <c r="J192" s="271"/>
      <c r="K192" s="271"/>
      <c r="L192" s="271"/>
      <c r="M192" s="271"/>
      <c r="N192" s="271"/>
      <c r="O192" s="329"/>
      <c r="P192" s="270"/>
      <c r="Q192" s="270"/>
      <c r="R192" s="329"/>
      <c r="S192" s="271"/>
      <c r="T192" s="271"/>
      <c r="U192" s="271"/>
      <c r="V192" s="271"/>
    </row>
    <row r="193" spans="5:22" x14ac:dyDescent="0.25">
      <c r="E193" s="271"/>
      <c r="F193" s="271"/>
      <c r="G193" s="271"/>
      <c r="H193" s="271"/>
      <c r="I193" s="271"/>
      <c r="J193" s="271"/>
      <c r="K193" s="271"/>
      <c r="L193" s="271"/>
      <c r="M193" s="271"/>
      <c r="N193" s="271"/>
      <c r="O193" s="329"/>
      <c r="P193" s="270"/>
      <c r="Q193" s="270"/>
      <c r="R193" s="329"/>
      <c r="S193" s="271"/>
      <c r="T193" s="271"/>
      <c r="U193" s="271"/>
      <c r="V193" s="271"/>
    </row>
    <row r="194" spans="5:22" x14ac:dyDescent="0.25">
      <c r="E194" s="271"/>
      <c r="F194" s="271"/>
      <c r="G194" s="271"/>
      <c r="H194" s="271"/>
      <c r="I194" s="271"/>
      <c r="J194" s="271"/>
      <c r="K194" s="271"/>
      <c r="L194" s="271"/>
      <c r="M194" s="271"/>
      <c r="N194" s="271"/>
      <c r="O194" s="329"/>
      <c r="P194" s="270"/>
      <c r="Q194" s="270"/>
      <c r="R194" s="329"/>
      <c r="S194" s="271"/>
      <c r="T194" s="271"/>
      <c r="U194" s="271"/>
      <c r="V194" s="271"/>
    </row>
    <row r="195" spans="5:22" x14ac:dyDescent="0.25">
      <c r="E195" s="271"/>
      <c r="F195" s="271"/>
      <c r="G195" s="271"/>
      <c r="H195" s="271"/>
      <c r="I195" s="271"/>
      <c r="J195" s="271"/>
      <c r="K195" s="271"/>
      <c r="L195" s="271"/>
      <c r="M195" s="271"/>
      <c r="N195" s="271"/>
      <c r="O195" s="329"/>
      <c r="P195" s="270"/>
      <c r="Q195" s="270"/>
      <c r="R195" s="329"/>
      <c r="S195" s="271"/>
      <c r="T195" s="271"/>
      <c r="U195" s="271"/>
      <c r="V195" s="271"/>
    </row>
    <row r="196" spans="5:22" x14ac:dyDescent="0.25">
      <c r="E196" s="271"/>
      <c r="F196" s="271"/>
      <c r="G196" s="271"/>
      <c r="H196" s="271"/>
      <c r="I196" s="271"/>
      <c r="J196" s="271"/>
      <c r="K196" s="271"/>
      <c r="L196" s="271"/>
      <c r="M196" s="271"/>
      <c r="N196" s="271"/>
      <c r="O196" s="329"/>
      <c r="P196" s="270"/>
      <c r="Q196" s="270"/>
      <c r="R196" s="329"/>
      <c r="S196" s="271"/>
      <c r="T196" s="271"/>
      <c r="U196" s="271"/>
      <c r="V196" s="271"/>
    </row>
    <row r="197" spans="5:22" x14ac:dyDescent="0.25">
      <c r="E197" s="271"/>
      <c r="F197" s="271"/>
      <c r="G197" s="271"/>
      <c r="H197" s="271"/>
      <c r="I197" s="271"/>
      <c r="J197" s="271"/>
      <c r="K197" s="271"/>
      <c r="L197" s="271"/>
      <c r="M197" s="271"/>
      <c r="N197" s="271"/>
      <c r="O197" s="329"/>
      <c r="P197" s="270"/>
      <c r="Q197" s="270"/>
      <c r="R197" s="329"/>
      <c r="S197" s="271"/>
      <c r="T197" s="271"/>
      <c r="U197" s="271"/>
      <c r="V197" s="271"/>
    </row>
    <row r="198" spans="5:22" x14ac:dyDescent="0.25">
      <c r="E198" s="271"/>
      <c r="F198" s="271"/>
      <c r="G198" s="271"/>
      <c r="H198" s="271"/>
      <c r="I198" s="271"/>
      <c r="J198" s="271"/>
      <c r="K198" s="271"/>
      <c r="L198" s="271"/>
      <c r="M198" s="271"/>
      <c r="N198" s="271"/>
      <c r="O198" s="329"/>
      <c r="P198" s="270"/>
      <c r="Q198" s="270"/>
      <c r="R198" s="329"/>
      <c r="S198" s="271"/>
      <c r="T198" s="271"/>
      <c r="U198" s="271"/>
      <c r="V198" s="271"/>
    </row>
    <row r="199" spans="5:22" x14ac:dyDescent="0.25">
      <c r="E199" s="271"/>
      <c r="F199" s="271"/>
      <c r="G199" s="271"/>
      <c r="H199" s="271"/>
      <c r="I199" s="271"/>
      <c r="J199" s="271"/>
      <c r="K199" s="271"/>
      <c r="L199" s="271"/>
      <c r="M199" s="271"/>
      <c r="N199" s="271"/>
      <c r="O199" s="329"/>
      <c r="P199" s="270"/>
      <c r="Q199" s="270"/>
      <c r="R199" s="329"/>
      <c r="S199" s="271"/>
      <c r="T199" s="271"/>
      <c r="U199" s="271"/>
      <c r="V199" s="271"/>
    </row>
    <row r="200" spans="5:22" x14ac:dyDescent="0.25">
      <c r="E200" s="271"/>
      <c r="F200" s="271"/>
      <c r="G200" s="271"/>
      <c r="H200" s="271"/>
      <c r="I200" s="271"/>
      <c r="J200" s="271"/>
      <c r="K200" s="271"/>
      <c r="L200" s="271"/>
      <c r="M200" s="271"/>
      <c r="N200" s="271"/>
      <c r="O200" s="329"/>
      <c r="P200" s="270"/>
      <c r="Q200" s="270"/>
      <c r="R200" s="329"/>
      <c r="S200" s="271"/>
      <c r="T200" s="271"/>
      <c r="U200" s="271"/>
      <c r="V200" s="271"/>
    </row>
    <row r="201" spans="5:22" x14ac:dyDescent="0.25">
      <c r="E201" s="271"/>
      <c r="F201" s="271"/>
      <c r="G201" s="271"/>
      <c r="H201" s="271"/>
      <c r="I201" s="271"/>
      <c r="J201" s="271"/>
      <c r="K201" s="271"/>
      <c r="L201" s="271"/>
      <c r="M201" s="271"/>
      <c r="N201" s="271"/>
      <c r="O201" s="329"/>
      <c r="P201" s="270"/>
      <c r="Q201" s="270"/>
      <c r="R201" s="329"/>
      <c r="S201" s="271"/>
      <c r="T201" s="271"/>
      <c r="U201" s="271"/>
      <c r="V201" s="271"/>
    </row>
    <row r="202" spans="5:22" x14ac:dyDescent="0.25">
      <c r="E202" s="271"/>
      <c r="F202" s="271"/>
      <c r="G202" s="271"/>
      <c r="H202" s="271"/>
      <c r="I202" s="271"/>
      <c r="J202" s="271"/>
      <c r="K202" s="271"/>
      <c r="L202" s="271"/>
      <c r="M202" s="271"/>
      <c r="N202" s="271"/>
      <c r="O202" s="329"/>
      <c r="P202" s="270"/>
      <c r="Q202" s="270"/>
      <c r="R202" s="329"/>
      <c r="S202" s="271"/>
      <c r="T202" s="271"/>
      <c r="U202" s="271"/>
      <c r="V202" s="271"/>
    </row>
    <row r="203" spans="5:22" x14ac:dyDescent="0.25">
      <c r="E203" s="271"/>
      <c r="F203" s="271"/>
      <c r="G203" s="271"/>
      <c r="H203" s="271"/>
      <c r="I203" s="271"/>
      <c r="J203" s="271"/>
      <c r="K203" s="271"/>
      <c r="L203" s="271"/>
      <c r="M203" s="271"/>
      <c r="N203" s="271"/>
      <c r="O203" s="329"/>
      <c r="P203" s="270"/>
      <c r="Q203" s="270"/>
      <c r="R203" s="329"/>
      <c r="S203" s="271"/>
      <c r="T203" s="271"/>
      <c r="U203" s="271"/>
      <c r="V203" s="271"/>
    </row>
    <row r="204" spans="5:22" x14ac:dyDescent="0.25">
      <c r="E204" s="271"/>
      <c r="F204" s="271"/>
      <c r="G204" s="271"/>
      <c r="H204" s="271"/>
      <c r="I204" s="271"/>
      <c r="J204" s="271"/>
      <c r="K204" s="271"/>
      <c r="L204" s="271"/>
      <c r="M204" s="271"/>
      <c r="N204" s="271"/>
      <c r="O204" s="329"/>
      <c r="P204" s="270"/>
      <c r="Q204" s="270"/>
      <c r="R204" s="329"/>
      <c r="S204" s="271"/>
      <c r="T204" s="271"/>
      <c r="U204" s="271"/>
      <c r="V204" s="271"/>
    </row>
    <row r="205" spans="5:22" x14ac:dyDescent="0.25">
      <c r="E205" s="271"/>
      <c r="F205" s="271"/>
      <c r="G205" s="271"/>
      <c r="H205" s="271"/>
      <c r="I205" s="271"/>
      <c r="J205" s="271"/>
      <c r="K205" s="271"/>
      <c r="L205" s="271"/>
      <c r="M205" s="271"/>
      <c r="N205" s="271"/>
      <c r="O205" s="329"/>
      <c r="P205" s="270"/>
      <c r="Q205" s="270"/>
      <c r="R205" s="329"/>
      <c r="S205" s="271"/>
      <c r="T205" s="271"/>
      <c r="U205" s="271"/>
      <c r="V205" s="271"/>
    </row>
    <row r="206" spans="5:22" x14ac:dyDescent="0.25">
      <c r="E206" s="271"/>
      <c r="F206" s="271"/>
      <c r="G206" s="271"/>
      <c r="H206" s="271"/>
      <c r="I206" s="271"/>
      <c r="J206" s="271"/>
      <c r="K206" s="271"/>
      <c r="L206" s="271"/>
      <c r="M206" s="271"/>
      <c r="N206" s="271"/>
      <c r="O206" s="329"/>
      <c r="P206" s="270"/>
      <c r="Q206" s="270"/>
      <c r="R206" s="329"/>
      <c r="S206" s="271"/>
      <c r="T206" s="271"/>
      <c r="U206" s="271"/>
      <c r="V206" s="271"/>
    </row>
    <row r="207" spans="5:22" x14ac:dyDescent="0.25">
      <c r="E207" s="271"/>
      <c r="F207" s="271"/>
      <c r="G207" s="271"/>
      <c r="H207" s="271"/>
      <c r="I207" s="271"/>
      <c r="J207" s="271"/>
      <c r="K207" s="271"/>
      <c r="L207" s="271"/>
      <c r="M207" s="271"/>
      <c r="N207" s="271"/>
      <c r="O207" s="329"/>
      <c r="P207" s="270"/>
      <c r="Q207" s="270"/>
      <c r="R207" s="329"/>
      <c r="S207" s="271"/>
      <c r="T207" s="271"/>
      <c r="U207" s="271"/>
      <c r="V207" s="271"/>
    </row>
    <row r="208" spans="5:22" x14ac:dyDescent="0.25">
      <c r="E208" s="271"/>
      <c r="F208" s="271"/>
      <c r="G208" s="271"/>
      <c r="H208" s="271"/>
      <c r="I208" s="271"/>
      <c r="J208" s="271"/>
      <c r="K208" s="271"/>
      <c r="L208" s="271"/>
      <c r="M208" s="271"/>
      <c r="N208" s="271"/>
      <c r="O208" s="329"/>
      <c r="P208" s="270"/>
      <c r="Q208" s="270"/>
      <c r="R208" s="329"/>
      <c r="S208" s="271"/>
      <c r="T208" s="271"/>
      <c r="U208" s="271"/>
      <c r="V208" s="271"/>
    </row>
    <row r="209" spans="5:22" x14ac:dyDescent="0.25">
      <c r="E209" s="271"/>
      <c r="F209" s="271"/>
      <c r="G209" s="271"/>
      <c r="H209" s="271"/>
      <c r="I209" s="271"/>
      <c r="J209" s="271"/>
      <c r="K209" s="271"/>
      <c r="L209" s="271"/>
      <c r="M209" s="271"/>
      <c r="N209" s="271"/>
      <c r="O209" s="329"/>
      <c r="P209" s="270"/>
      <c r="Q209" s="270"/>
      <c r="R209" s="329"/>
      <c r="S209" s="271"/>
      <c r="T209" s="271"/>
      <c r="U209" s="271"/>
      <c r="V209" s="271"/>
    </row>
    <row r="210" spans="5:22" x14ac:dyDescent="0.25"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329"/>
      <c r="P210" s="270"/>
      <c r="Q210" s="270"/>
      <c r="R210" s="329"/>
      <c r="S210" s="271"/>
      <c r="T210" s="271"/>
      <c r="U210" s="271"/>
      <c r="V210" s="271"/>
    </row>
    <row r="211" spans="5:22" x14ac:dyDescent="0.25">
      <c r="E211" s="271"/>
      <c r="F211" s="271"/>
      <c r="G211" s="271"/>
      <c r="H211" s="271"/>
      <c r="I211" s="271"/>
      <c r="J211" s="271"/>
      <c r="K211" s="271"/>
      <c r="L211" s="271"/>
      <c r="M211" s="271"/>
      <c r="N211" s="271"/>
      <c r="O211" s="329"/>
      <c r="P211" s="270"/>
      <c r="Q211" s="270"/>
      <c r="R211" s="329"/>
      <c r="S211" s="271"/>
      <c r="T211" s="271"/>
      <c r="U211" s="271"/>
      <c r="V211" s="271"/>
    </row>
    <row r="212" spans="5:22" x14ac:dyDescent="0.25">
      <c r="E212" s="271"/>
      <c r="F212" s="271"/>
      <c r="G212" s="271"/>
      <c r="H212" s="271"/>
      <c r="I212" s="271"/>
      <c r="J212" s="271"/>
      <c r="K212" s="271"/>
      <c r="L212" s="271"/>
      <c r="M212" s="271"/>
      <c r="N212" s="271"/>
      <c r="O212" s="329"/>
      <c r="P212" s="270"/>
      <c r="Q212" s="270"/>
      <c r="R212" s="329"/>
      <c r="S212" s="271"/>
      <c r="T212" s="271"/>
      <c r="U212" s="271"/>
      <c r="V212" s="271"/>
    </row>
    <row r="213" spans="5:22" x14ac:dyDescent="0.25">
      <c r="E213" s="271"/>
      <c r="F213" s="271"/>
      <c r="G213" s="271"/>
      <c r="H213" s="271"/>
      <c r="I213" s="271"/>
      <c r="J213" s="271"/>
      <c r="K213" s="271"/>
      <c r="L213" s="271"/>
      <c r="M213" s="271"/>
      <c r="N213" s="271"/>
      <c r="O213" s="329"/>
      <c r="P213" s="270"/>
      <c r="Q213" s="270"/>
      <c r="R213" s="329"/>
      <c r="S213" s="271"/>
      <c r="T213" s="271"/>
      <c r="U213" s="271"/>
      <c r="V213" s="271"/>
    </row>
    <row r="214" spans="5:22" x14ac:dyDescent="0.25">
      <c r="E214" s="271"/>
      <c r="F214" s="271"/>
      <c r="G214" s="271"/>
      <c r="H214" s="271"/>
      <c r="I214" s="271"/>
      <c r="J214" s="271"/>
      <c r="K214" s="271"/>
      <c r="L214" s="271"/>
      <c r="M214" s="271"/>
      <c r="N214" s="271"/>
      <c r="O214" s="329"/>
      <c r="P214" s="270"/>
      <c r="Q214" s="270"/>
      <c r="R214" s="329"/>
      <c r="S214" s="271"/>
      <c r="T214" s="271"/>
      <c r="U214" s="271"/>
      <c r="V214" s="271"/>
    </row>
    <row r="215" spans="5:22" x14ac:dyDescent="0.25">
      <c r="E215" s="271"/>
      <c r="F215" s="271"/>
      <c r="G215" s="271"/>
      <c r="H215" s="271"/>
      <c r="I215" s="271"/>
      <c r="J215" s="271"/>
      <c r="K215" s="271"/>
      <c r="L215" s="271"/>
      <c r="M215" s="271"/>
      <c r="N215" s="271"/>
      <c r="O215" s="329"/>
      <c r="P215" s="270"/>
      <c r="Q215" s="270"/>
      <c r="R215" s="329"/>
      <c r="S215" s="271"/>
      <c r="T215" s="271"/>
      <c r="U215" s="271"/>
      <c r="V215" s="271"/>
    </row>
    <row r="216" spans="5:22" x14ac:dyDescent="0.25">
      <c r="E216" s="271"/>
      <c r="F216" s="271"/>
      <c r="G216" s="271"/>
      <c r="H216" s="271"/>
      <c r="I216" s="271"/>
      <c r="J216" s="271"/>
      <c r="K216" s="271"/>
      <c r="L216" s="271"/>
      <c r="M216" s="271"/>
      <c r="N216" s="271"/>
      <c r="O216" s="329"/>
      <c r="P216" s="270"/>
      <c r="Q216" s="270"/>
      <c r="R216" s="329"/>
      <c r="S216" s="271"/>
      <c r="T216" s="271"/>
      <c r="U216" s="271"/>
      <c r="V216" s="271"/>
    </row>
    <row r="217" spans="5:22" x14ac:dyDescent="0.25">
      <c r="E217" s="271"/>
      <c r="F217" s="271"/>
      <c r="G217" s="271"/>
      <c r="H217" s="271"/>
      <c r="I217" s="271"/>
      <c r="J217" s="271"/>
      <c r="K217" s="271"/>
      <c r="L217" s="271"/>
      <c r="M217" s="271"/>
      <c r="N217" s="271"/>
      <c r="O217" s="329"/>
      <c r="P217" s="270"/>
      <c r="Q217" s="270"/>
      <c r="R217" s="329"/>
      <c r="S217" s="271"/>
      <c r="T217" s="271"/>
      <c r="U217" s="271"/>
      <c r="V217" s="271"/>
    </row>
    <row r="218" spans="5:22" x14ac:dyDescent="0.25">
      <c r="E218" s="271"/>
      <c r="F218" s="271"/>
      <c r="G218" s="271"/>
      <c r="H218" s="271"/>
      <c r="I218" s="271"/>
      <c r="J218" s="271"/>
      <c r="K218" s="271"/>
      <c r="L218" s="271"/>
      <c r="M218" s="271"/>
      <c r="N218" s="271"/>
      <c r="O218" s="329"/>
      <c r="P218" s="270"/>
      <c r="Q218" s="270"/>
      <c r="R218" s="329"/>
      <c r="S218" s="271"/>
      <c r="T218" s="271"/>
      <c r="U218" s="271"/>
      <c r="V218" s="271"/>
    </row>
    <row r="219" spans="5:22" x14ac:dyDescent="0.25">
      <c r="E219" s="271"/>
      <c r="F219" s="271"/>
      <c r="G219" s="271"/>
      <c r="H219" s="271"/>
      <c r="I219" s="271"/>
      <c r="J219" s="271"/>
      <c r="K219" s="271"/>
      <c r="L219" s="271"/>
      <c r="M219" s="271"/>
      <c r="N219" s="271"/>
      <c r="O219" s="329"/>
      <c r="P219" s="270"/>
      <c r="Q219" s="270"/>
      <c r="R219" s="329"/>
      <c r="S219" s="271"/>
      <c r="T219" s="271"/>
      <c r="U219" s="271"/>
      <c r="V219" s="271"/>
    </row>
    <row r="220" spans="5:22" x14ac:dyDescent="0.25">
      <c r="E220" s="271"/>
      <c r="F220" s="271"/>
      <c r="G220" s="271"/>
      <c r="H220" s="271"/>
      <c r="I220" s="271"/>
      <c r="J220" s="271"/>
      <c r="K220" s="271"/>
      <c r="L220" s="271"/>
      <c r="M220" s="271"/>
      <c r="N220" s="271"/>
      <c r="O220" s="329"/>
      <c r="P220" s="270"/>
      <c r="Q220" s="270"/>
      <c r="R220" s="329"/>
      <c r="S220" s="271"/>
      <c r="T220" s="271"/>
      <c r="U220" s="271"/>
      <c r="V220" s="271"/>
    </row>
    <row r="221" spans="5:22" x14ac:dyDescent="0.25">
      <c r="E221" s="271"/>
      <c r="F221" s="271"/>
      <c r="G221" s="271"/>
      <c r="H221" s="271"/>
      <c r="I221" s="271"/>
      <c r="J221" s="271"/>
      <c r="K221" s="271"/>
      <c r="L221" s="271"/>
      <c r="M221" s="271"/>
      <c r="N221" s="271"/>
      <c r="O221" s="329"/>
      <c r="P221" s="270"/>
      <c r="Q221" s="270"/>
      <c r="R221" s="329"/>
      <c r="S221" s="271"/>
      <c r="T221" s="271"/>
      <c r="U221" s="271"/>
      <c r="V221" s="271"/>
    </row>
    <row r="222" spans="5:22" x14ac:dyDescent="0.25">
      <c r="E222" s="271"/>
      <c r="F222" s="271"/>
      <c r="G222" s="271"/>
      <c r="H222" s="271"/>
      <c r="I222" s="271"/>
      <c r="J222" s="271"/>
      <c r="K222" s="271"/>
      <c r="L222" s="271"/>
      <c r="M222" s="271"/>
      <c r="N222" s="271"/>
      <c r="O222" s="329"/>
      <c r="P222" s="270"/>
      <c r="Q222" s="270"/>
      <c r="R222" s="329"/>
      <c r="S222" s="271"/>
      <c r="T222" s="271"/>
      <c r="U222" s="271"/>
      <c r="V222" s="271"/>
    </row>
    <row r="223" spans="5:22" x14ac:dyDescent="0.25">
      <c r="E223" s="271"/>
      <c r="F223" s="271"/>
      <c r="G223" s="271"/>
      <c r="H223" s="271"/>
      <c r="I223" s="271"/>
      <c r="J223" s="271"/>
      <c r="K223" s="271"/>
      <c r="L223" s="271"/>
      <c r="M223" s="271"/>
      <c r="N223" s="271"/>
      <c r="O223" s="329"/>
      <c r="P223" s="270"/>
      <c r="Q223" s="270"/>
      <c r="R223" s="329"/>
      <c r="S223" s="271"/>
      <c r="T223" s="271"/>
      <c r="U223" s="271"/>
      <c r="V223" s="271"/>
    </row>
    <row r="224" spans="5:22" x14ac:dyDescent="0.25">
      <c r="E224" s="271"/>
      <c r="F224" s="271"/>
      <c r="G224" s="271"/>
      <c r="H224" s="271"/>
      <c r="I224" s="271"/>
      <c r="J224" s="271"/>
      <c r="K224" s="271"/>
      <c r="L224" s="271"/>
      <c r="M224" s="271"/>
      <c r="N224" s="271"/>
      <c r="O224" s="329"/>
      <c r="P224" s="270"/>
      <c r="Q224" s="270"/>
      <c r="R224" s="329"/>
      <c r="S224" s="271"/>
      <c r="T224" s="271"/>
      <c r="U224" s="271"/>
      <c r="V224" s="271"/>
    </row>
    <row r="225" spans="5:22" x14ac:dyDescent="0.25">
      <c r="E225" s="271"/>
      <c r="F225" s="271"/>
      <c r="G225" s="271"/>
      <c r="H225" s="271"/>
      <c r="I225" s="271"/>
      <c r="J225" s="271"/>
      <c r="K225" s="271"/>
      <c r="L225" s="271"/>
      <c r="M225" s="271"/>
      <c r="N225" s="271"/>
      <c r="O225" s="329"/>
      <c r="P225" s="270"/>
      <c r="Q225" s="270"/>
      <c r="R225" s="329"/>
      <c r="S225" s="271"/>
      <c r="T225" s="271"/>
      <c r="U225" s="271"/>
      <c r="V225" s="271"/>
    </row>
    <row r="226" spans="5:22" x14ac:dyDescent="0.25">
      <c r="E226" s="271"/>
      <c r="F226" s="271"/>
      <c r="G226" s="271"/>
      <c r="H226" s="271"/>
      <c r="I226" s="271"/>
      <c r="J226" s="271"/>
      <c r="K226" s="271"/>
      <c r="L226" s="271"/>
      <c r="M226" s="271"/>
      <c r="N226" s="271"/>
      <c r="O226" s="329"/>
      <c r="P226" s="270"/>
      <c r="Q226" s="270"/>
      <c r="R226" s="329"/>
      <c r="S226" s="271"/>
      <c r="T226" s="271"/>
      <c r="U226" s="271"/>
      <c r="V226" s="271"/>
    </row>
    <row r="227" spans="5:22" x14ac:dyDescent="0.25">
      <c r="E227" s="271"/>
      <c r="F227" s="271"/>
      <c r="G227" s="271"/>
      <c r="H227" s="271"/>
      <c r="I227" s="271"/>
      <c r="J227" s="271"/>
      <c r="K227" s="271"/>
      <c r="L227" s="271"/>
      <c r="M227" s="271"/>
      <c r="N227" s="271"/>
      <c r="O227" s="329"/>
      <c r="P227" s="270"/>
      <c r="Q227" s="270"/>
      <c r="R227" s="329"/>
      <c r="S227" s="271"/>
      <c r="T227" s="271"/>
      <c r="U227" s="271"/>
      <c r="V227" s="271"/>
    </row>
    <row r="228" spans="5:22" x14ac:dyDescent="0.25">
      <c r="E228" s="271"/>
      <c r="F228" s="271"/>
      <c r="G228" s="271"/>
      <c r="H228" s="271"/>
      <c r="I228" s="271"/>
      <c r="J228" s="271"/>
      <c r="K228" s="271"/>
      <c r="L228" s="271"/>
      <c r="M228" s="271"/>
      <c r="N228" s="271"/>
      <c r="O228" s="329"/>
      <c r="P228" s="270"/>
      <c r="Q228" s="270"/>
      <c r="R228" s="329"/>
      <c r="S228" s="271"/>
      <c r="T228" s="271"/>
      <c r="U228" s="271"/>
      <c r="V228" s="271"/>
    </row>
    <row r="229" spans="5:22" x14ac:dyDescent="0.25">
      <c r="E229" s="271"/>
      <c r="F229" s="271"/>
      <c r="G229" s="271"/>
      <c r="H229" s="271"/>
      <c r="I229" s="271"/>
      <c r="J229" s="271"/>
      <c r="K229" s="271"/>
      <c r="L229" s="271"/>
      <c r="M229" s="271"/>
      <c r="N229" s="271"/>
      <c r="O229" s="329"/>
      <c r="P229" s="270"/>
      <c r="Q229" s="270"/>
      <c r="R229" s="329"/>
      <c r="S229" s="271"/>
      <c r="T229" s="271"/>
      <c r="U229" s="271"/>
      <c r="V229" s="271"/>
    </row>
    <row r="230" spans="5:22" x14ac:dyDescent="0.25">
      <c r="E230" s="271"/>
      <c r="F230" s="271"/>
      <c r="G230" s="271"/>
      <c r="H230" s="271"/>
      <c r="I230" s="271"/>
      <c r="J230" s="271"/>
      <c r="K230" s="271"/>
      <c r="L230" s="271"/>
      <c r="M230" s="271"/>
      <c r="N230" s="271"/>
      <c r="O230" s="329"/>
      <c r="P230" s="270"/>
      <c r="Q230" s="270"/>
      <c r="R230" s="329"/>
      <c r="S230" s="271"/>
      <c r="T230" s="271"/>
      <c r="U230" s="271"/>
      <c r="V230" s="271"/>
    </row>
    <row r="231" spans="5:22" x14ac:dyDescent="0.25">
      <c r="E231" s="271"/>
      <c r="F231" s="271"/>
      <c r="G231" s="271"/>
      <c r="H231" s="271"/>
      <c r="I231" s="271"/>
      <c r="J231" s="271"/>
      <c r="K231" s="271"/>
      <c r="L231" s="271"/>
      <c r="M231" s="271"/>
      <c r="N231" s="271"/>
      <c r="O231" s="329"/>
      <c r="P231" s="270"/>
      <c r="Q231" s="270"/>
      <c r="R231" s="329"/>
      <c r="S231" s="271"/>
      <c r="T231" s="271"/>
      <c r="U231" s="271"/>
      <c r="V231" s="271"/>
    </row>
    <row r="232" spans="5:22" x14ac:dyDescent="0.25">
      <c r="E232" s="271"/>
      <c r="F232" s="271"/>
      <c r="G232" s="271"/>
      <c r="H232" s="271"/>
      <c r="I232" s="271"/>
      <c r="J232" s="271"/>
      <c r="K232" s="271"/>
      <c r="L232" s="271"/>
      <c r="M232" s="271"/>
      <c r="N232" s="271"/>
      <c r="O232" s="329"/>
      <c r="P232" s="270"/>
      <c r="Q232" s="270"/>
      <c r="R232" s="329"/>
      <c r="S232" s="271"/>
      <c r="T232" s="271"/>
      <c r="U232" s="271"/>
      <c r="V232" s="271"/>
    </row>
    <row r="233" spans="5:22" x14ac:dyDescent="0.25">
      <c r="E233" s="271"/>
      <c r="F233" s="271"/>
      <c r="G233" s="271"/>
      <c r="H233" s="271"/>
      <c r="I233" s="271"/>
      <c r="J233" s="271"/>
      <c r="K233" s="271"/>
      <c r="L233" s="271"/>
      <c r="M233" s="271"/>
      <c r="N233" s="271"/>
      <c r="O233" s="329"/>
      <c r="P233" s="270"/>
      <c r="Q233" s="270"/>
      <c r="R233" s="329"/>
      <c r="S233" s="271"/>
      <c r="T233" s="271"/>
      <c r="U233" s="271"/>
      <c r="V233" s="271"/>
    </row>
    <row r="234" spans="5:22" x14ac:dyDescent="0.25">
      <c r="E234" s="271"/>
      <c r="F234" s="271"/>
      <c r="G234" s="271"/>
      <c r="H234" s="271"/>
      <c r="I234" s="271"/>
      <c r="J234" s="271"/>
      <c r="K234" s="271"/>
      <c r="L234" s="271"/>
      <c r="M234" s="271"/>
      <c r="N234" s="271"/>
      <c r="O234" s="329"/>
      <c r="P234" s="270"/>
      <c r="Q234" s="270"/>
      <c r="R234" s="329"/>
      <c r="S234" s="271"/>
      <c r="T234" s="271"/>
      <c r="U234" s="271"/>
      <c r="V234" s="271"/>
    </row>
    <row r="235" spans="5:22" x14ac:dyDescent="0.25">
      <c r="E235" s="271"/>
      <c r="F235" s="271"/>
      <c r="G235" s="271"/>
      <c r="H235" s="271"/>
      <c r="I235" s="271"/>
      <c r="J235" s="271"/>
      <c r="K235" s="271"/>
      <c r="L235" s="271"/>
      <c r="M235" s="271"/>
      <c r="N235" s="271"/>
      <c r="O235" s="329"/>
      <c r="P235" s="270"/>
      <c r="Q235" s="270"/>
      <c r="R235" s="329"/>
      <c r="S235" s="271"/>
      <c r="T235" s="271"/>
      <c r="U235" s="271"/>
      <c r="V235" s="271"/>
    </row>
    <row r="236" spans="5:22" x14ac:dyDescent="0.25">
      <c r="E236" s="271"/>
      <c r="F236" s="271"/>
      <c r="G236" s="271"/>
      <c r="H236" s="271"/>
      <c r="I236" s="271"/>
      <c r="J236" s="271"/>
      <c r="K236" s="271"/>
      <c r="L236" s="271"/>
      <c r="M236" s="271"/>
      <c r="N236" s="271"/>
      <c r="O236" s="329"/>
      <c r="P236" s="270"/>
      <c r="Q236" s="270"/>
      <c r="R236" s="329"/>
      <c r="S236" s="271"/>
      <c r="T236" s="271"/>
      <c r="U236" s="271"/>
      <c r="V236" s="271"/>
    </row>
    <row r="237" spans="5:22" x14ac:dyDescent="0.25">
      <c r="E237" s="271"/>
      <c r="F237" s="271"/>
      <c r="G237" s="271"/>
      <c r="H237" s="271"/>
      <c r="I237" s="271"/>
      <c r="J237" s="271"/>
      <c r="K237" s="271"/>
      <c r="L237" s="271"/>
      <c r="M237" s="271"/>
      <c r="N237" s="271"/>
      <c r="O237" s="329"/>
      <c r="P237" s="270"/>
      <c r="Q237" s="270"/>
      <c r="R237" s="329"/>
      <c r="S237" s="271"/>
      <c r="T237" s="271"/>
      <c r="U237" s="271"/>
      <c r="V237" s="271"/>
    </row>
    <row r="238" spans="5:22" x14ac:dyDescent="0.25">
      <c r="E238" s="271"/>
      <c r="F238" s="271"/>
      <c r="G238" s="271"/>
      <c r="H238" s="271"/>
      <c r="I238" s="271"/>
      <c r="J238" s="271"/>
      <c r="K238" s="271"/>
      <c r="L238" s="271"/>
      <c r="M238" s="271"/>
      <c r="N238" s="271"/>
      <c r="O238" s="329"/>
      <c r="P238" s="270"/>
      <c r="Q238" s="270"/>
      <c r="R238" s="329"/>
      <c r="S238" s="271"/>
      <c r="T238" s="271"/>
      <c r="U238" s="271"/>
      <c r="V238" s="271"/>
    </row>
    <row r="239" spans="5:22" x14ac:dyDescent="0.25">
      <c r="E239" s="271"/>
      <c r="F239" s="271"/>
      <c r="G239" s="271"/>
      <c r="H239" s="271"/>
      <c r="I239" s="271"/>
      <c r="J239" s="271"/>
      <c r="K239" s="271"/>
      <c r="L239" s="271"/>
      <c r="M239" s="271"/>
      <c r="N239" s="271"/>
      <c r="O239" s="329"/>
      <c r="P239" s="270"/>
      <c r="Q239" s="270"/>
      <c r="R239" s="329"/>
      <c r="S239" s="271"/>
      <c r="T239" s="271"/>
      <c r="U239" s="271"/>
      <c r="V239" s="271"/>
    </row>
    <row r="240" spans="5:22" x14ac:dyDescent="0.25">
      <c r="E240" s="271"/>
      <c r="F240" s="271"/>
      <c r="G240" s="271"/>
      <c r="H240" s="271"/>
      <c r="I240" s="271"/>
      <c r="J240" s="271"/>
      <c r="K240" s="271"/>
      <c r="L240" s="271"/>
      <c r="M240" s="271"/>
      <c r="N240" s="271"/>
      <c r="O240" s="329"/>
      <c r="P240" s="270"/>
      <c r="Q240" s="270"/>
      <c r="R240" s="329"/>
      <c r="S240" s="271"/>
      <c r="T240" s="271"/>
      <c r="U240" s="271"/>
      <c r="V240" s="271"/>
    </row>
    <row r="241" spans="5:22" x14ac:dyDescent="0.25">
      <c r="E241" s="271"/>
      <c r="F241" s="271"/>
      <c r="G241" s="271"/>
      <c r="H241" s="271"/>
      <c r="I241" s="271"/>
      <c r="J241" s="271"/>
      <c r="K241" s="271"/>
      <c r="L241" s="271"/>
      <c r="M241" s="271"/>
      <c r="N241" s="271"/>
      <c r="O241" s="329"/>
      <c r="P241" s="270"/>
      <c r="Q241" s="270"/>
      <c r="R241" s="329"/>
      <c r="S241" s="271"/>
      <c r="T241" s="271"/>
      <c r="U241" s="271"/>
      <c r="V241" s="271"/>
    </row>
    <row r="242" spans="5:22" x14ac:dyDescent="0.25">
      <c r="E242" s="271"/>
      <c r="F242" s="271"/>
      <c r="G242" s="271"/>
      <c r="H242" s="271"/>
      <c r="I242" s="271"/>
      <c r="J242" s="271"/>
      <c r="K242" s="271"/>
      <c r="L242" s="271"/>
      <c r="M242" s="271"/>
      <c r="N242" s="271"/>
      <c r="O242" s="329"/>
      <c r="P242" s="270"/>
      <c r="Q242" s="270"/>
      <c r="R242" s="329"/>
      <c r="S242" s="271"/>
      <c r="T242" s="271"/>
      <c r="U242" s="271"/>
      <c r="V242" s="271"/>
    </row>
    <row r="243" spans="5:22" x14ac:dyDescent="0.25">
      <c r="E243" s="271"/>
      <c r="F243" s="271"/>
      <c r="G243" s="271"/>
      <c r="H243" s="271"/>
      <c r="I243" s="271"/>
      <c r="J243" s="271"/>
      <c r="K243" s="271"/>
      <c r="L243" s="271"/>
      <c r="M243" s="271"/>
      <c r="N243" s="271"/>
      <c r="O243" s="329"/>
      <c r="P243" s="270"/>
      <c r="Q243" s="270"/>
      <c r="R243" s="329"/>
      <c r="S243" s="271"/>
      <c r="T243" s="271"/>
      <c r="U243" s="271"/>
      <c r="V243" s="271"/>
    </row>
    <row r="244" spans="5:22" x14ac:dyDescent="0.25">
      <c r="E244" s="271"/>
      <c r="F244" s="271"/>
      <c r="G244" s="271"/>
      <c r="H244" s="271"/>
      <c r="I244" s="271"/>
      <c r="J244" s="271"/>
      <c r="K244" s="271"/>
      <c r="L244" s="271"/>
      <c r="M244" s="271"/>
      <c r="N244" s="271"/>
      <c r="O244" s="329"/>
      <c r="P244" s="270"/>
      <c r="Q244" s="270"/>
      <c r="R244" s="329"/>
      <c r="S244" s="271"/>
      <c r="T244" s="271"/>
      <c r="U244" s="271"/>
      <c r="V244" s="271"/>
    </row>
    <row r="245" spans="5:22" x14ac:dyDescent="0.25">
      <c r="E245" s="271"/>
      <c r="F245" s="271"/>
      <c r="G245" s="271"/>
      <c r="H245" s="271"/>
      <c r="I245" s="271"/>
      <c r="J245" s="271"/>
      <c r="K245" s="271"/>
      <c r="L245" s="271"/>
      <c r="M245" s="271"/>
      <c r="N245" s="271"/>
      <c r="O245" s="329"/>
      <c r="P245" s="270"/>
      <c r="Q245" s="270"/>
      <c r="R245" s="329"/>
      <c r="S245" s="271"/>
      <c r="T245" s="271"/>
      <c r="U245" s="271"/>
      <c r="V245" s="271"/>
    </row>
    <row r="246" spans="5:22" x14ac:dyDescent="0.25">
      <c r="E246" s="271"/>
      <c r="F246" s="271"/>
      <c r="G246" s="271"/>
      <c r="H246" s="271"/>
      <c r="I246" s="271"/>
      <c r="J246" s="271"/>
      <c r="K246" s="271"/>
      <c r="L246" s="271"/>
      <c r="M246" s="271"/>
      <c r="N246" s="271"/>
      <c r="O246" s="329"/>
      <c r="P246" s="270"/>
      <c r="Q246" s="270"/>
      <c r="R246" s="329"/>
      <c r="S246" s="271"/>
      <c r="T246" s="271"/>
      <c r="U246" s="271"/>
      <c r="V246" s="271"/>
    </row>
    <row r="247" spans="5:22" x14ac:dyDescent="0.25">
      <c r="E247" s="271"/>
      <c r="F247" s="271"/>
      <c r="G247" s="271"/>
      <c r="H247" s="271"/>
      <c r="I247" s="271"/>
      <c r="J247" s="271"/>
      <c r="K247" s="271"/>
      <c r="L247" s="271"/>
      <c r="M247" s="271"/>
      <c r="N247" s="271"/>
      <c r="O247" s="329"/>
      <c r="P247" s="270"/>
      <c r="Q247" s="270"/>
      <c r="R247" s="329"/>
      <c r="S247" s="271"/>
      <c r="T247" s="271"/>
      <c r="U247" s="271"/>
      <c r="V247" s="271"/>
    </row>
    <row r="248" spans="5:22" x14ac:dyDescent="0.25">
      <c r="E248" s="271"/>
      <c r="F248" s="271"/>
      <c r="G248" s="271"/>
      <c r="H248" s="271"/>
      <c r="I248" s="271"/>
      <c r="J248" s="271"/>
      <c r="K248" s="271"/>
      <c r="L248" s="271"/>
      <c r="M248" s="271"/>
      <c r="N248" s="271"/>
      <c r="O248" s="329"/>
      <c r="P248" s="270"/>
      <c r="Q248" s="270"/>
      <c r="R248" s="329"/>
      <c r="S248" s="271"/>
      <c r="T248" s="271"/>
      <c r="U248" s="271"/>
      <c r="V248" s="271"/>
    </row>
    <row r="249" spans="5:22" x14ac:dyDescent="0.25">
      <c r="E249" s="271"/>
      <c r="F249" s="271"/>
      <c r="G249" s="271"/>
      <c r="H249" s="271"/>
      <c r="I249" s="271"/>
      <c r="J249" s="271"/>
      <c r="K249" s="271"/>
      <c r="L249" s="271"/>
      <c r="M249" s="271"/>
      <c r="N249" s="271"/>
      <c r="O249" s="329"/>
      <c r="P249" s="270"/>
      <c r="Q249" s="270"/>
      <c r="R249" s="329"/>
      <c r="S249" s="271"/>
      <c r="T249" s="271"/>
      <c r="U249" s="271"/>
      <c r="V249" s="271"/>
    </row>
    <row r="250" spans="5:22" x14ac:dyDescent="0.25">
      <c r="E250" s="271"/>
      <c r="F250" s="271"/>
      <c r="G250" s="271"/>
      <c r="H250" s="271"/>
      <c r="I250" s="271"/>
      <c r="J250" s="271"/>
      <c r="K250" s="271"/>
      <c r="L250" s="271"/>
      <c r="M250" s="271"/>
      <c r="N250" s="271"/>
      <c r="O250" s="329"/>
      <c r="P250" s="270"/>
      <c r="Q250" s="270"/>
      <c r="R250" s="329"/>
      <c r="S250" s="271"/>
      <c r="T250" s="271"/>
      <c r="U250" s="271"/>
      <c r="V250" s="271"/>
    </row>
    <row r="251" spans="5:22" x14ac:dyDescent="0.25">
      <c r="E251" s="271"/>
      <c r="F251" s="271"/>
      <c r="G251" s="271"/>
      <c r="H251" s="271"/>
      <c r="I251" s="271"/>
      <c r="J251" s="271"/>
      <c r="K251" s="271"/>
      <c r="L251" s="271"/>
      <c r="M251" s="271"/>
      <c r="N251" s="271"/>
      <c r="O251" s="329"/>
      <c r="P251" s="270"/>
      <c r="Q251" s="270"/>
      <c r="R251" s="329"/>
      <c r="S251" s="271"/>
      <c r="T251" s="271"/>
      <c r="U251" s="271"/>
      <c r="V251" s="271"/>
    </row>
    <row r="252" spans="5:22" x14ac:dyDescent="0.25">
      <c r="E252" s="271"/>
      <c r="F252" s="271"/>
      <c r="G252" s="271"/>
      <c r="H252" s="271"/>
      <c r="I252" s="271"/>
      <c r="J252" s="271"/>
      <c r="K252" s="271"/>
      <c r="L252" s="271"/>
      <c r="M252" s="271"/>
      <c r="N252" s="271"/>
      <c r="O252" s="329"/>
      <c r="P252" s="270"/>
      <c r="Q252" s="270"/>
      <c r="R252" s="329"/>
      <c r="S252" s="271"/>
      <c r="T252" s="271"/>
      <c r="U252" s="271"/>
      <c r="V252" s="271"/>
    </row>
    <row r="253" spans="5:22" x14ac:dyDescent="0.25">
      <c r="E253" s="271"/>
      <c r="F253" s="271"/>
      <c r="G253" s="271"/>
      <c r="H253" s="271"/>
      <c r="I253" s="271"/>
      <c r="J253" s="271"/>
      <c r="K253" s="271"/>
      <c r="L253" s="271"/>
      <c r="M253" s="271"/>
      <c r="N253" s="271"/>
      <c r="O253" s="329"/>
      <c r="P253" s="270"/>
      <c r="Q253" s="270"/>
      <c r="R253" s="329"/>
      <c r="S253" s="271"/>
      <c r="T253" s="271"/>
      <c r="U253" s="271"/>
      <c r="V253" s="271"/>
    </row>
    <row r="254" spans="5:22" x14ac:dyDescent="0.25">
      <c r="E254" s="271"/>
      <c r="F254" s="271"/>
      <c r="G254" s="271"/>
      <c r="H254" s="271"/>
      <c r="I254" s="271"/>
      <c r="J254" s="271"/>
      <c r="K254" s="271"/>
      <c r="L254" s="271"/>
      <c r="M254" s="271"/>
      <c r="N254" s="271"/>
      <c r="O254" s="329"/>
      <c r="P254" s="270"/>
      <c r="Q254" s="270"/>
      <c r="R254" s="329"/>
      <c r="S254" s="271"/>
      <c r="T254" s="271"/>
      <c r="U254" s="271"/>
      <c r="V254" s="271"/>
    </row>
    <row r="255" spans="5:22" x14ac:dyDescent="0.25">
      <c r="E255" s="271"/>
      <c r="F255" s="271"/>
      <c r="G255" s="271"/>
      <c r="H255" s="271"/>
      <c r="I255" s="271"/>
      <c r="J255" s="271"/>
      <c r="K255" s="271"/>
      <c r="L255" s="271"/>
      <c r="M255" s="271"/>
      <c r="N255" s="271"/>
      <c r="O255" s="329"/>
      <c r="P255" s="270"/>
      <c r="Q255" s="270"/>
      <c r="R255" s="329"/>
      <c r="S255" s="271"/>
      <c r="T255" s="271"/>
      <c r="U255" s="271"/>
      <c r="V255" s="271"/>
    </row>
    <row r="256" spans="5:22" x14ac:dyDescent="0.25">
      <c r="E256" s="271"/>
      <c r="F256" s="271"/>
      <c r="G256" s="271"/>
      <c r="H256" s="271"/>
      <c r="I256" s="271"/>
      <c r="J256" s="271"/>
      <c r="K256" s="271"/>
      <c r="L256" s="271"/>
      <c r="M256" s="271"/>
      <c r="N256" s="271"/>
      <c r="O256" s="329"/>
      <c r="P256" s="270"/>
      <c r="Q256" s="270"/>
      <c r="R256" s="329"/>
      <c r="S256" s="271"/>
      <c r="T256" s="271"/>
      <c r="U256" s="271"/>
      <c r="V256" s="271"/>
    </row>
    <row r="257" spans="5:22" x14ac:dyDescent="0.25">
      <c r="E257" s="271"/>
      <c r="F257" s="271"/>
      <c r="G257" s="271"/>
      <c r="H257" s="271"/>
      <c r="I257" s="271"/>
      <c r="J257" s="271"/>
      <c r="K257" s="271"/>
      <c r="L257" s="271"/>
      <c r="M257" s="271"/>
      <c r="N257" s="271"/>
      <c r="O257" s="329"/>
      <c r="P257" s="270"/>
      <c r="Q257" s="270"/>
      <c r="R257" s="329"/>
      <c r="S257" s="271"/>
      <c r="T257" s="271"/>
      <c r="U257" s="271"/>
      <c r="V257" s="271"/>
    </row>
    <row r="258" spans="5:22" x14ac:dyDescent="0.25">
      <c r="E258" s="271"/>
      <c r="F258" s="271"/>
      <c r="G258" s="271"/>
      <c r="H258" s="271"/>
      <c r="I258" s="271"/>
      <c r="J258" s="271"/>
      <c r="K258" s="271"/>
      <c r="L258" s="271"/>
      <c r="M258" s="271"/>
      <c r="N258" s="271"/>
      <c r="O258" s="329"/>
      <c r="P258" s="270"/>
      <c r="Q258" s="270"/>
      <c r="R258" s="329"/>
      <c r="S258" s="271"/>
      <c r="T258" s="271"/>
      <c r="U258" s="271"/>
      <c r="V258" s="271"/>
    </row>
    <row r="259" spans="5:22" x14ac:dyDescent="0.25">
      <c r="E259" s="271"/>
      <c r="F259" s="271"/>
      <c r="G259" s="271"/>
      <c r="H259" s="271"/>
      <c r="I259" s="271"/>
      <c r="J259" s="271"/>
      <c r="K259" s="271"/>
      <c r="L259" s="271"/>
      <c r="M259" s="271"/>
      <c r="N259" s="271"/>
      <c r="O259" s="329"/>
      <c r="P259" s="270"/>
      <c r="Q259" s="270"/>
      <c r="R259" s="329"/>
      <c r="S259" s="271"/>
      <c r="T259" s="271"/>
      <c r="U259" s="271"/>
      <c r="V259" s="271"/>
    </row>
    <row r="260" spans="5:22" x14ac:dyDescent="0.25">
      <c r="E260" s="271"/>
      <c r="F260" s="271"/>
      <c r="G260" s="271"/>
      <c r="H260" s="271"/>
      <c r="I260" s="271"/>
      <c r="J260" s="271"/>
      <c r="K260" s="271"/>
      <c r="L260" s="271"/>
      <c r="M260" s="271"/>
      <c r="N260" s="271"/>
      <c r="O260" s="329"/>
      <c r="P260" s="270"/>
      <c r="Q260" s="270"/>
      <c r="R260" s="329"/>
      <c r="S260" s="271"/>
      <c r="T260" s="271"/>
      <c r="U260" s="271"/>
      <c r="V260" s="271"/>
    </row>
    <row r="261" spans="5:22" x14ac:dyDescent="0.25">
      <c r="E261" s="271"/>
      <c r="F261" s="271"/>
      <c r="G261" s="271"/>
      <c r="H261" s="271"/>
      <c r="I261" s="271"/>
      <c r="J261" s="271"/>
      <c r="K261" s="271"/>
      <c r="L261" s="271"/>
      <c r="M261" s="271"/>
      <c r="N261" s="271"/>
      <c r="O261" s="329"/>
      <c r="P261" s="270"/>
      <c r="Q261" s="270"/>
      <c r="R261" s="329"/>
      <c r="S261" s="271"/>
      <c r="T261" s="271"/>
      <c r="U261" s="271"/>
      <c r="V261" s="271"/>
    </row>
    <row r="262" spans="5:22" x14ac:dyDescent="0.25">
      <c r="E262" s="271"/>
      <c r="F262" s="271"/>
      <c r="G262" s="271"/>
      <c r="H262" s="271"/>
      <c r="I262" s="271"/>
      <c r="J262" s="271"/>
      <c r="K262" s="271"/>
      <c r="L262" s="271"/>
      <c r="M262" s="271"/>
      <c r="N262" s="271"/>
      <c r="O262" s="329"/>
      <c r="P262" s="270"/>
      <c r="Q262" s="270"/>
      <c r="R262" s="329"/>
      <c r="S262" s="271"/>
      <c r="T262" s="271"/>
      <c r="U262" s="271"/>
      <c r="V262" s="271"/>
    </row>
    <row r="263" spans="5:22" x14ac:dyDescent="0.25">
      <c r="E263" s="271"/>
      <c r="F263" s="271"/>
      <c r="G263" s="271"/>
      <c r="H263" s="271"/>
      <c r="I263" s="271"/>
      <c r="J263" s="271"/>
      <c r="K263" s="271"/>
      <c r="L263" s="271"/>
      <c r="M263" s="271"/>
      <c r="N263" s="271"/>
      <c r="O263" s="329"/>
      <c r="P263" s="270"/>
      <c r="Q263" s="270"/>
      <c r="R263" s="329"/>
      <c r="S263" s="271"/>
      <c r="T263" s="271"/>
      <c r="U263" s="271"/>
      <c r="V263" s="271"/>
    </row>
    <row r="264" spans="5:22" x14ac:dyDescent="0.25">
      <c r="E264" s="271"/>
      <c r="F264" s="271"/>
      <c r="G264" s="271"/>
      <c r="H264" s="271"/>
      <c r="I264" s="271"/>
      <c r="J264" s="271"/>
      <c r="K264" s="271"/>
      <c r="L264" s="271"/>
      <c r="M264" s="271"/>
      <c r="N264" s="271"/>
      <c r="O264" s="329"/>
      <c r="P264" s="270"/>
      <c r="Q264" s="270"/>
      <c r="R264" s="329"/>
      <c r="S264" s="271"/>
      <c r="T264" s="271"/>
      <c r="U264" s="271"/>
      <c r="V264" s="271"/>
    </row>
    <row r="265" spans="5:22" x14ac:dyDescent="0.25">
      <c r="E265" s="271"/>
      <c r="F265" s="271"/>
      <c r="G265" s="271"/>
      <c r="H265" s="271"/>
      <c r="I265" s="271"/>
      <c r="J265" s="271"/>
      <c r="K265" s="271"/>
      <c r="L265" s="271"/>
      <c r="M265" s="271"/>
      <c r="N265" s="271"/>
      <c r="O265" s="329"/>
      <c r="P265" s="270"/>
      <c r="Q265" s="270"/>
      <c r="R265" s="329"/>
      <c r="S265" s="271"/>
      <c r="T265" s="271"/>
      <c r="U265" s="271"/>
      <c r="V265" s="271"/>
    </row>
    <row r="266" spans="5:22" x14ac:dyDescent="0.25">
      <c r="E266" s="271"/>
      <c r="F266" s="271"/>
      <c r="G266" s="271"/>
      <c r="H266" s="271"/>
      <c r="I266" s="271"/>
      <c r="J266" s="271"/>
      <c r="K266" s="271"/>
      <c r="L266" s="271"/>
      <c r="M266" s="271"/>
      <c r="N266" s="271"/>
      <c r="O266" s="329"/>
      <c r="P266" s="270"/>
      <c r="Q266" s="270"/>
      <c r="R266" s="329"/>
      <c r="S266" s="271"/>
      <c r="T266" s="271"/>
      <c r="U266" s="271"/>
      <c r="V266" s="271"/>
    </row>
    <row r="267" spans="5:22" x14ac:dyDescent="0.25">
      <c r="E267" s="271"/>
      <c r="F267" s="271"/>
      <c r="G267" s="271"/>
      <c r="H267" s="271"/>
      <c r="I267" s="271"/>
      <c r="J267" s="271"/>
      <c r="K267" s="271"/>
      <c r="L267" s="271"/>
      <c r="M267" s="271"/>
      <c r="N267" s="271"/>
      <c r="O267" s="329"/>
      <c r="P267" s="270"/>
      <c r="Q267" s="270"/>
      <c r="R267" s="329"/>
      <c r="S267" s="271"/>
      <c r="T267" s="271"/>
      <c r="U267" s="271"/>
      <c r="V267" s="271"/>
    </row>
    <row r="268" spans="5:22" x14ac:dyDescent="0.25">
      <c r="E268" s="271"/>
      <c r="F268" s="271"/>
      <c r="G268" s="271"/>
      <c r="H268" s="271"/>
      <c r="I268" s="271"/>
      <c r="J268" s="271"/>
      <c r="K268" s="271"/>
      <c r="L268" s="271"/>
      <c r="M268" s="271"/>
      <c r="N268" s="271"/>
      <c r="O268" s="329"/>
      <c r="P268" s="270"/>
      <c r="Q268" s="270"/>
      <c r="R268" s="329"/>
      <c r="S268" s="271"/>
      <c r="T268" s="271"/>
      <c r="U268" s="271"/>
      <c r="V268" s="271"/>
    </row>
    <row r="269" spans="5:22" x14ac:dyDescent="0.25">
      <c r="E269" s="271"/>
      <c r="F269" s="271"/>
      <c r="G269" s="271"/>
      <c r="H269" s="271"/>
      <c r="I269" s="271"/>
      <c r="J269" s="271"/>
      <c r="K269" s="271"/>
      <c r="L269" s="271"/>
      <c r="M269" s="271"/>
      <c r="N269" s="271"/>
      <c r="O269" s="329"/>
      <c r="P269" s="270"/>
      <c r="Q269" s="270"/>
      <c r="R269" s="329"/>
      <c r="S269" s="271"/>
      <c r="T269" s="271"/>
      <c r="U269" s="271"/>
      <c r="V269" s="271"/>
    </row>
    <row r="270" spans="5:22" x14ac:dyDescent="0.25">
      <c r="E270" s="271"/>
      <c r="F270" s="271"/>
      <c r="G270" s="271"/>
      <c r="H270" s="271"/>
      <c r="I270" s="271"/>
      <c r="J270" s="271"/>
      <c r="K270" s="271"/>
      <c r="L270" s="271"/>
      <c r="M270" s="271"/>
      <c r="N270" s="271"/>
      <c r="O270" s="329"/>
      <c r="P270" s="270"/>
      <c r="Q270" s="270"/>
      <c r="R270" s="329"/>
      <c r="S270" s="271"/>
      <c r="T270" s="271"/>
      <c r="U270" s="271"/>
      <c r="V270" s="271"/>
    </row>
    <row r="271" spans="5:22" x14ac:dyDescent="0.25">
      <c r="E271" s="271"/>
      <c r="F271" s="271"/>
      <c r="G271" s="271"/>
      <c r="H271" s="271"/>
      <c r="I271" s="271"/>
      <c r="J271" s="271"/>
      <c r="K271" s="271"/>
      <c r="L271" s="271"/>
      <c r="M271" s="271"/>
      <c r="N271" s="271"/>
      <c r="O271" s="329"/>
      <c r="P271" s="270"/>
      <c r="Q271" s="270"/>
      <c r="R271" s="329"/>
      <c r="S271" s="271"/>
      <c r="T271" s="271"/>
      <c r="U271" s="271"/>
      <c r="V271" s="271"/>
    </row>
    <row r="272" spans="5:22" x14ac:dyDescent="0.25">
      <c r="E272" s="271"/>
      <c r="F272" s="271"/>
      <c r="G272" s="271"/>
      <c r="H272" s="271"/>
      <c r="I272" s="271"/>
      <c r="J272" s="271"/>
      <c r="K272" s="271"/>
      <c r="L272" s="271"/>
      <c r="M272" s="271"/>
      <c r="N272" s="271"/>
      <c r="O272" s="329"/>
      <c r="P272" s="270"/>
      <c r="Q272" s="270"/>
      <c r="R272" s="329"/>
      <c r="S272" s="271"/>
      <c r="T272" s="271"/>
      <c r="U272" s="271"/>
      <c r="V272" s="271"/>
    </row>
    <row r="273" spans="5:22" x14ac:dyDescent="0.25">
      <c r="E273" s="271"/>
      <c r="F273" s="271"/>
      <c r="G273" s="271"/>
      <c r="H273" s="271"/>
      <c r="I273" s="271"/>
      <c r="J273" s="271"/>
      <c r="K273" s="271"/>
      <c r="L273" s="271"/>
      <c r="M273" s="271"/>
      <c r="N273" s="271"/>
      <c r="O273" s="329"/>
      <c r="P273" s="270"/>
      <c r="Q273" s="270"/>
      <c r="R273" s="329"/>
      <c r="S273" s="271"/>
      <c r="T273" s="271"/>
      <c r="U273" s="271"/>
      <c r="V273" s="271"/>
    </row>
    <row r="274" spans="5:22" x14ac:dyDescent="0.25">
      <c r="E274" s="271"/>
      <c r="F274" s="271"/>
      <c r="G274" s="271"/>
      <c r="H274" s="271"/>
      <c r="I274" s="271"/>
      <c r="J274" s="271"/>
      <c r="K274" s="271"/>
      <c r="L274" s="271"/>
      <c r="M274" s="271"/>
      <c r="N274" s="271"/>
      <c r="O274" s="329"/>
      <c r="P274" s="270"/>
      <c r="Q274" s="270"/>
      <c r="R274" s="329"/>
      <c r="S274" s="271"/>
      <c r="T274" s="271"/>
      <c r="U274" s="271"/>
      <c r="V274" s="271"/>
    </row>
    <row r="275" spans="5:22" x14ac:dyDescent="0.25">
      <c r="E275" s="271"/>
      <c r="F275" s="271"/>
      <c r="G275" s="271"/>
      <c r="H275" s="271"/>
      <c r="I275" s="271"/>
      <c r="J275" s="271"/>
      <c r="K275" s="271"/>
      <c r="L275" s="271"/>
      <c r="M275" s="271"/>
      <c r="N275" s="271"/>
      <c r="O275" s="329"/>
      <c r="P275" s="270"/>
      <c r="Q275" s="270"/>
      <c r="R275" s="329"/>
      <c r="S275" s="271"/>
      <c r="T275" s="271"/>
      <c r="U275" s="271"/>
      <c r="V275" s="271"/>
    </row>
    <row r="276" spans="5:22" x14ac:dyDescent="0.25">
      <c r="E276" s="271"/>
      <c r="F276" s="271"/>
      <c r="G276" s="271"/>
      <c r="H276" s="271"/>
      <c r="I276" s="271"/>
      <c r="J276" s="271"/>
      <c r="K276" s="271"/>
      <c r="L276" s="271"/>
      <c r="M276" s="271"/>
      <c r="N276" s="271"/>
      <c r="O276" s="329"/>
      <c r="P276" s="270"/>
      <c r="Q276" s="270"/>
      <c r="R276" s="329"/>
      <c r="S276" s="271"/>
      <c r="T276" s="271"/>
      <c r="U276" s="271"/>
      <c r="V276" s="271"/>
    </row>
    <row r="277" spans="5:22" x14ac:dyDescent="0.25">
      <c r="E277" s="271"/>
      <c r="F277" s="271"/>
      <c r="G277" s="271"/>
      <c r="H277" s="271"/>
      <c r="I277" s="271"/>
      <c r="J277" s="271"/>
      <c r="K277" s="271"/>
      <c r="L277" s="271"/>
      <c r="M277" s="271"/>
      <c r="N277" s="271"/>
      <c r="O277" s="329"/>
      <c r="P277" s="270"/>
      <c r="Q277" s="270"/>
      <c r="R277" s="329"/>
      <c r="S277" s="271"/>
      <c r="T277" s="271"/>
      <c r="U277" s="271"/>
      <c r="V277" s="271"/>
    </row>
    <row r="278" spans="5:22" x14ac:dyDescent="0.25">
      <c r="E278" s="271"/>
      <c r="F278" s="271"/>
      <c r="G278" s="271"/>
      <c r="H278" s="271"/>
      <c r="I278" s="271"/>
      <c r="J278" s="271"/>
      <c r="K278" s="271"/>
      <c r="L278" s="271"/>
      <c r="M278" s="271"/>
      <c r="N278" s="271"/>
      <c r="O278" s="329"/>
      <c r="P278" s="270"/>
      <c r="Q278" s="270"/>
      <c r="R278" s="329"/>
      <c r="S278" s="271"/>
      <c r="T278" s="271"/>
      <c r="U278" s="271"/>
      <c r="V278" s="271"/>
    </row>
    <row r="279" spans="5:22" x14ac:dyDescent="0.25">
      <c r="E279" s="271"/>
      <c r="F279" s="271"/>
      <c r="G279" s="271"/>
      <c r="H279" s="271"/>
      <c r="I279" s="271"/>
      <c r="J279" s="271"/>
      <c r="K279" s="271"/>
      <c r="L279" s="271"/>
      <c r="M279" s="271"/>
      <c r="N279" s="271"/>
      <c r="O279" s="329"/>
      <c r="P279" s="270"/>
      <c r="Q279" s="270"/>
      <c r="R279" s="329"/>
      <c r="S279" s="271"/>
      <c r="T279" s="271"/>
      <c r="U279" s="271"/>
      <c r="V279" s="271"/>
    </row>
    <row r="280" spans="5:22" x14ac:dyDescent="0.25">
      <c r="E280" s="271"/>
      <c r="F280" s="271"/>
      <c r="G280" s="271"/>
      <c r="H280" s="271"/>
      <c r="I280" s="271"/>
      <c r="J280" s="271"/>
      <c r="K280" s="271"/>
      <c r="L280" s="271"/>
      <c r="M280" s="271"/>
      <c r="N280" s="271"/>
      <c r="O280" s="329"/>
      <c r="P280" s="270"/>
      <c r="Q280" s="270"/>
      <c r="R280" s="329"/>
      <c r="S280" s="271"/>
      <c r="T280" s="271"/>
      <c r="U280" s="271"/>
      <c r="V280" s="271"/>
    </row>
    <row r="281" spans="5:22" x14ac:dyDescent="0.25">
      <c r="E281" s="271"/>
      <c r="F281" s="271"/>
      <c r="G281" s="271"/>
      <c r="H281" s="271"/>
      <c r="I281" s="271"/>
      <c r="J281" s="271"/>
      <c r="K281" s="271"/>
      <c r="L281" s="271"/>
      <c r="M281" s="271"/>
      <c r="N281" s="271"/>
      <c r="O281" s="329"/>
      <c r="P281" s="270"/>
      <c r="Q281" s="270"/>
      <c r="R281" s="329"/>
      <c r="S281" s="271"/>
      <c r="T281" s="271"/>
      <c r="U281" s="271"/>
      <c r="V281" s="271"/>
    </row>
    <row r="282" spans="5:22" x14ac:dyDescent="0.25">
      <c r="E282" s="271"/>
      <c r="F282" s="271"/>
      <c r="G282" s="271"/>
      <c r="H282" s="271"/>
      <c r="I282" s="271"/>
      <c r="J282" s="271"/>
      <c r="K282" s="271"/>
      <c r="L282" s="271"/>
      <c r="M282" s="271"/>
      <c r="N282" s="271"/>
      <c r="O282" s="329"/>
      <c r="P282" s="270"/>
      <c r="Q282" s="270"/>
      <c r="R282" s="329"/>
      <c r="S282" s="271"/>
      <c r="T282" s="271"/>
      <c r="U282" s="271"/>
      <c r="V282" s="271"/>
    </row>
    <row r="283" spans="5:22" x14ac:dyDescent="0.25">
      <c r="E283" s="271"/>
      <c r="F283" s="271"/>
      <c r="G283" s="271"/>
      <c r="H283" s="271"/>
      <c r="I283" s="271"/>
      <c r="J283" s="271"/>
      <c r="K283" s="271"/>
      <c r="L283" s="271"/>
      <c r="M283" s="271"/>
      <c r="N283" s="271"/>
      <c r="O283" s="329"/>
      <c r="P283" s="270"/>
      <c r="Q283" s="270"/>
      <c r="R283" s="329"/>
      <c r="S283" s="271"/>
      <c r="T283" s="271"/>
      <c r="U283" s="271"/>
      <c r="V283" s="271"/>
    </row>
    <row r="284" spans="5:22" x14ac:dyDescent="0.25">
      <c r="E284" s="271"/>
      <c r="F284" s="271"/>
      <c r="G284" s="271"/>
      <c r="H284" s="271"/>
      <c r="I284" s="271"/>
      <c r="J284" s="271"/>
      <c r="K284" s="271"/>
      <c r="L284" s="271"/>
      <c r="M284" s="271"/>
      <c r="N284" s="271"/>
      <c r="O284" s="329"/>
      <c r="P284" s="270"/>
      <c r="Q284" s="270"/>
      <c r="R284" s="329"/>
      <c r="S284" s="271"/>
      <c r="T284" s="271"/>
      <c r="U284" s="271"/>
      <c r="V284" s="271"/>
    </row>
    <row r="285" spans="5:22" x14ac:dyDescent="0.25">
      <c r="E285" s="271"/>
      <c r="F285" s="271"/>
      <c r="G285" s="271"/>
      <c r="H285" s="271"/>
      <c r="I285" s="271"/>
      <c r="J285" s="271"/>
      <c r="K285" s="271"/>
      <c r="L285" s="271"/>
      <c r="M285" s="271"/>
      <c r="N285" s="271"/>
      <c r="O285" s="329"/>
      <c r="P285" s="270"/>
      <c r="Q285" s="270"/>
      <c r="R285" s="329"/>
      <c r="S285" s="271"/>
      <c r="T285" s="271"/>
      <c r="U285" s="271"/>
      <c r="V285" s="271"/>
    </row>
    <row r="286" spans="5:22" x14ac:dyDescent="0.25">
      <c r="E286" s="271"/>
      <c r="F286" s="271"/>
      <c r="G286" s="271"/>
      <c r="H286" s="271"/>
      <c r="I286" s="271"/>
      <c r="J286" s="271"/>
      <c r="K286" s="271"/>
      <c r="L286" s="271"/>
      <c r="M286" s="271"/>
      <c r="N286" s="271"/>
      <c r="O286" s="329"/>
      <c r="P286" s="270"/>
      <c r="Q286" s="270"/>
      <c r="R286" s="329"/>
      <c r="S286" s="271"/>
      <c r="T286" s="271"/>
      <c r="U286" s="271"/>
      <c r="V286" s="271"/>
    </row>
    <row r="287" spans="5:22" x14ac:dyDescent="0.25">
      <c r="E287" s="271"/>
      <c r="F287" s="271"/>
      <c r="G287" s="271"/>
      <c r="H287" s="271"/>
      <c r="I287" s="271"/>
      <c r="J287" s="271"/>
      <c r="K287" s="271"/>
      <c r="L287" s="271"/>
      <c r="M287" s="271"/>
      <c r="N287" s="271"/>
      <c r="O287" s="329"/>
      <c r="P287" s="270"/>
      <c r="Q287" s="270"/>
      <c r="R287" s="329"/>
      <c r="S287" s="271"/>
      <c r="T287" s="271"/>
      <c r="U287" s="271"/>
      <c r="V287" s="271"/>
    </row>
    <row r="288" spans="5:22" x14ac:dyDescent="0.25">
      <c r="E288" s="271"/>
      <c r="F288" s="271"/>
      <c r="G288" s="271"/>
      <c r="H288" s="271"/>
      <c r="I288" s="271"/>
      <c r="J288" s="271"/>
      <c r="K288" s="271"/>
      <c r="L288" s="271"/>
      <c r="M288" s="271"/>
      <c r="N288" s="271"/>
      <c r="O288" s="329"/>
      <c r="P288" s="270"/>
      <c r="Q288" s="270"/>
      <c r="R288" s="329"/>
      <c r="S288" s="271"/>
      <c r="T288" s="271"/>
      <c r="U288" s="271"/>
      <c r="V288" s="271"/>
    </row>
    <row r="289" spans="5:22" x14ac:dyDescent="0.25">
      <c r="E289" s="271"/>
      <c r="F289" s="271"/>
      <c r="G289" s="271"/>
      <c r="H289" s="271"/>
      <c r="I289" s="271"/>
      <c r="J289" s="271"/>
      <c r="K289" s="271"/>
      <c r="L289" s="271"/>
      <c r="M289" s="271"/>
      <c r="N289" s="271"/>
      <c r="O289" s="329"/>
      <c r="P289" s="270"/>
      <c r="Q289" s="270"/>
      <c r="R289" s="329"/>
      <c r="S289" s="271"/>
      <c r="T289" s="271"/>
      <c r="U289" s="271"/>
      <c r="V289" s="271"/>
    </row>
    <row r="290" spans="5:22" x14ac:dyDescent="0.25">
      <c r="E290" s="271"/>
      <c r="F290" s="271"/>
      <c r="G290" s="271"/>
      <c r="H290" s="271"/>
      <c r="I290" s="271"/>
      <c r="J290" s="271"/>
      <c r="K290" s="271"/>
      <c r="L290" s="271"/>
      <c r="M290" s="271"/>
      <c r="N290" s="271"/>
      <c r="O290" s="329"/>
      <c r="P290" s="270"/>
      <c r="Q290" s="270"/>
      <c r="R290" s="329"/>
      <c r="S290" s="271"/>
      <c r="T290" s="271"/>
      <c r="U290" s="271"/>
      <c r="V290" s="271"/>
    </row>
    <row r="291" spans="5:22" x14ac:dyDescent="0.25">
      <c r="E291" s="271"/>
      <c r="F291" s="271"/>
      <c r="G291" s="271"/>
      <c r="H291" s="271"/>
      <c r="I291" s="271"/>
      <c r="J291" s="271"/>
      <c r="K291" s="271"/>
      <c r="L291" s="271"/>
      <c r="M291" s="271"/>
      <c r="N291" s="271"/>
      <c r="O291" s="329"/>
      <c r="P291" s="270"/>
      <c r="Q291" s="270"/>
      <c r="R291" s="329"/>
      <c r="S291" s="271"/>
      <c r="T291" s="271"/>
      <c r="U291" s="271"/>
      <c r="V291" s="271"/>
    </row>
    <row r="292" spans="5:22" x14ac:dyDescent="0.25">
      <c r="E292" s="271"/>
      <c r="F292" s="271"/>
      <c r="G292" s="271"/>
      <c r="H292" s="271"/>
      <c r="I292" s="271"/>
      <c r="J292" s="271"/>
      <c r="K292" s="271"/>
      <c r="L292" s="271"/>
      <c r="M292" s="271"/>
      <c r="N292" s="271"/>
      <c r="O292" s="329"/>
      <c r="P292" s="270"/>
      <c r="Q292" s="270"/>
      <c r="R292" s="329"/>
      <c r="S292" s="271"/>
      <c r="T292" s="271"/>
      <c r="U292" s="271"/>
      <c r="V292" s="271"/>
    </row>
    <row r="293" spans="5:22" x14ac:dyDescent="0.25">
      <c r="E293" s="271"/>
      <c r="F293" s="271"/>
      <c r="G293" s="271"/>
      <c r="H293" s="271"/>
      <c r="I293" s="271"/>
      <c r="J293" s="271"/>
      <c r="K293" s="271"/>
      <c r="L293" s="271"/>
      <c r="M293" s="271"/>
      <c r="N293" s="271"/>
      <c r="O293" s="329"/>
      <c r="P293" s="270"/>
      <c r="Q293" s="270"/>
      <c r="R293" s="329"/>
      <c r="S293" s="271"/>
      <c r="T293" s="271"/>
      <c r="U293" s="271"/>
      <c r="V293" s="271"/>
    </row>
    <row r="294" spans="5:22" x14ac:dyDescent="0.25">
      <c r="E294" s="271"/>
      <c r="F294" s="271"/>
      <c r="G294" s="271"/>
      <c r="H294" s="271"/>
      <c r="I294" s="271"/>
      <c r="J294" s="271"/>
      <c r="K294" s="271"/>
      <c r="L294" s="271"/>
      <c r="M294" s="271"/>
      <c r="N294" s="271"/>
      <c r="O294" s="329"/>
      <c r="P294" s="270"/>
      <c r="Q294" s="270"/>
      <c r="R294" s="329"/>
      <c r="S294" s="271"/>
      <c r="T294" s="271"/>
      <c r="U294" s="271"/>
      <c r="V294" s="271"/>
    </row>
    <row r="295" spans="5:22" x14ac:dyDescent="0.25">
      <c r="E295" s="271"/>
      <c r="F295" s="271"/>
      <c r="G295" s="271"/>
      <c r="H295" s="271"/>
      <c r="I295" s="271"/>
      <c r="J295" s="271"/>
      <c r="K295" s="271"/>
      <c r="L295" s="271"/>
      <c r="M295" s="271"/>
      <c r="N295" s="271"/>
      <c r="O295" s="329"/>
      <c r="P295" s="270"/>
      <c r="Q295" s="270"/>
      <c r="R295" s="329"/>
      <c r="S295" s="271"/>
      <c r="T295" s="271"/>
      <c r="U295" s="271"/>
      <c r="V295" s="271"/>
    </row>
    <row r="296" spans="5:22" x14ac:dyDescent="0.25">
      <c r="E296" s="271"/>
      <c r="F296" s="271"/>
      <c r="G296" s="271"/>
      <c r="H296" s="271"/>
      <c r="I296" s="271"/>
      <c r="J296" s="271"/>
      <c r="K296" s="271"/>
      <c r="L296" s="271"/>
      <c r="M296" s="271"/>
      <c r="N296" s="271"/>
      <c r="O296" s="329"/>
      <c r="P296" s="270"/>
      <c r="Q296" s="270"/>
      <c r="R296" s="329"/>
      <c r="S296" s="271"/>
      <c r="T296" s="271"/>
      <c r="U296" s="271"/>
      <c r="V296" s="271"/>
    </row>
    <row r="297" spans="5:22" x14ac:dyDescent="0.25">
      <c r="E297" s="271"/>
      <c r="F297" s="271"/>
      <c r="G297" s="271"/>
      <c r="H297" s="271"/>
      <c r="I297" s="271"/>
      <c r="J297" s="271"/>
      <c r="K297" s="271"/>
      <c r="L297" s="271"/>
      <c r="M297" s="271"/>
      <c r="N297" s="271"/>
      <c r="O297" s="329"/>
      <c r="P297" s="270"/>
      <c r="Q297" s="270"/>
      <c r="R297" s="329"/>
      <c r="S297" s="271"/>
      <c r="T297" s="271"/>
      <c r="U297" s="271"/>
      <c r="V297" s="271"/>
    </row>
    <row r="298" spans="5:22" x14ac:dyDescent="0.25">
      <c r="E298" s="271"/>
      <c r="F298" s="271"/>
      <c r="G298" s="271"/>
      <c r="H298" s="271"/>
      <c r="I298" s="271"/>
      <c r="J298" s="271"/>
      <c r="K298" s="271"/>
      <c r="L298" s="271"/>
      <c r="M298" s="271"/>
      <c r="N298" s="271"/>
      <c r="O298" s="329"/>
      <c r="P298" s="270"/>
      <c r="Q298" s="270"/>
      <c r="R298" s="329"/>
      <c r="S298" s="271"/>
      <c r="T298" s="271"/>
      <c r="U298" s="271"/>
      <c r="V298" s="271"/>
    </row>
    <row r="299" spans="5:22" x14ac:dyDescent="0.25">
      <c r="E299" s="271"/>
      <c r="F299" s="271"/>
      <c r="G299" s="271"/>
      <c r="H299" s="271"/>
      <c r="I299" s="271"/>
      <c r="J299" s="271"/>
      <c r="K299" s="271"/>
      <c r="L299" s="271"/>
      <c r="M299" s="271"/>
      <c r="N299" s="271"/>
      <c r="O299" s="329"/>
      <c r="P299" s="270"/>
      <c r="Q299" s="270"/>
      <c r="R299" s="329"/>
      <c r="S299" s="271"/>
      <c r="T299" s="271"/>
      <c r="U299" s="271"/>
      <c r="V299" s="271"/>
    </row>
    <row r="300" spans="5:22" x14ac:dyDescent="0.25">
      <c r="E300" s="271"/>
      <c r="F300" s="271"/>
      <c r="G300" s="271"/>
      <c r="H300" s="271"/>
      <c r="I300" s="271"/>
      <c r="J300" s="271"/>
      <c r="K300" s="271"/>
      <c r="L300" s="271"/>
      <c r="M300" s="271"/>
      <c r="N300" s="271"/>
      <c r="O300" s="329"/>
      <c r="P300" s="270"/>
      <c r="Q300" s="270"/>
      <c r="R300" s="329"/>
      <c r="S300" s="271"/>
      <c r="T300" s="271"/>
      <c r="U300" s="271"/>
      <c r="V300" s="271"/>
    </row>
    <row r="301" spans="5:22" x14ac:dyDescent="0.25">
      <c r="E301" s="271"/>
      <c r="F301" s="271"/>
      <c r="G301" s="271"/>
      <c r="H301" s="271"/>
      <c r="I301" s="271"/>
      <c r="J301" s="271"/>
      <c r="K301" s="271"/>
      <c r="L301" s="271"/>
      <c r="M301" s="271"/>
      <c r="N301" s="271"/>
      <c r="O301" s="329"/>
      <c r="P301" s="270"/>
      <c r="Q301" s="270"/>
      <c r="R301" s="329"/>
      <c r="S301" s="271"/>
      <c r="T301" s="271"/>
      <c r="U301" s="271"/>
      <c r="V301" s="271"/>
    </row>
    <row r="302" spans="5:22" x14ac:dyDescent="0.25">
      <c r="E302" s="271"/>
      <c r="F302" s="271"/>
      <c r="G302" s="271"/>
      <c r="H302" s="271"/>
      <c r="I302" s="271"/>
      <c r="J302" s="271"/>
      <c r="K302" s="271"/>
      <c r="L302" s="271"/>
      <c r="M302" s="271"/>
      <c r="N302" s="271"/>
      <c r="O302" s="329"/>
      <c r="P302" s="270"/>
      <c r="Q302" s="270"/>
      <c r="R302" s="329"/>
      <c r="S302" s="271"/>
      <c r="T302" s="271"/>
      <c r="U302" s="271"/>
      <c r="V302" s="271"/>
    </row>
    <row r="303" spans="5:22" x14ac:dyDescent="0.25">
      <c r="E303" s="271"/>
      <c r="F303" s="271"/>
      <c r="G303" s="271"/>
      <c r="H303" s="271"/>
      <c r="I303" s="271"/>
      <c r="J303" s="271"/>
      <c r="K303" s="271"/>
      <c r="L303" s="271"/>
      <c r="M303" s="271"/>
      <c r="N303" s="271"/>
      <c r="O303" s="329"/>
      <c r="P303" s="270"/>
      <c r="Q303" s="270"/>
      <c r="R303" s="329"/>
      <c r="S303" s="271"/>
      <c r="T303" s="271"/>
      <c r="U303" s="271"/>
      <c r="V303" s="271"/>
    </row>
    <row r="304" spans="5:22" x14ac:dyDescent="0.25">
      <c r="E304" s="271"/>
      <c r="F304" s="271"/>
      <c r="G304" s="271"/>
      <c r="H304" s="271"/>
      <c r="I304" s="271"/>
      <c r="J304" s="271"/>
      <c r="K304" s="271"/>
      <c r="L304" s="271"/>
      <c r="M304" s="271"/>
      <c r="N304" s="271"/>
      <c r="O304" s="329"/>
      <c r="P304" s="270"/>
      <c r="Q304" s="270"/>
      <c r="R304" s="329"/>
      <c r="S304" s="271"/>
      <c r="T304" s="271"/>
      <c r="U304" s="271"/>
      <c r="V304" s="271"/>
    </row>
    <row r="305" spans="5:22" x14ac:dyDescent="0.25">
      <c r="E305" s="271"/>
      <c r="F305" s="271"/>
      <c r="G305" s="271"/>
      <c r="H305" s="271"/>
      <c r="I305" s="271"/>
      <c r="J305" s="271"/>
      <c r="K305" s="271"/>
      <c r="L305" s="271"/>
      <c r="M305" s="271"/>
      <c r="N305" s="271"/>
      <c r="O305" s="329"/>
      <c r="P305" s="270"/>
      <c r="Q305" s="270"/>
      <c r="R305" s="329"/>
      <c r="S305" s="271"/>
      <c r="T305" s="271"/>
      <c r="U305" s="271"/>
      <c r="V305" s="271"/>
    </row>
    <row r="306" spans="5:22" x14ac:dyDescent="0.25">
      <c r="E306" s="271"/>
      <c r="F306" s="271"/>
      <c r="G306" s="271"/>
      <c r="H306" s="271"/>
      <c r="I306" s="271"/>
      <c r="J306" s="271"/>
      <c r="K306" s="271"/>
      <c r="L306" s="271"/>
      <c r="M306" s="271"/>
      <c r="N306" s="271"/>
      <c r="O306" s="329"/>
      <c r="P306" s="270"/>
      <c r="Q306" s="270"/>
      <c r="R306" s="329"/>
      <c r="S306" s="271"/>
      <c r="T306" s="271"/>
      <c r="U306" s="271"/>
      <c r="V306" s="271"/>
    </row>
    <row r="307" spans="5:22" x14ac:dyDescent="0.25">
      <c r="E307" s="271"/>
      <c r="F307" s="271"/>
      <c r="G307" s="271"/>
      <c r="H307" s="271"/>
      <c r="I307" s="271"/>
      <c r="J307" s="271"/>
      <c r="K307" s="271"/>
      <c r="L307" s="271"/>
      <c r="M307" s="271"/>
      <c r="N307" s="271"/>
      <c r="O307" s="329"/>
      <c r="P307" s="270"/>
      <c r="Q307" s="270"/>
      <c r="R307" s="329"/>
      <c r="S307" s="271"/>
      <c r="T307" s="271"/>
      <c r="U307" s="271"/>
      <c r="V307" s="271"/>
    </row>
    <row r="308" spans="5:22" x14ac:dyDescent="0.25">
      <c r="E308" s="271"/>
      <c r="F308" s="271"/>
      <c r="G308" s="271"/>
      <c r="H308" s="271"/>
      <c r="I308" s="271"/>
      <c r="J308" s="271"/>
      <c r="K308" s="271"/>
      <c r="L308" s="271"/>
      <c r="M308" s="271"/>
      <c r="N308" s="271"/>
      <c r="O308" s="329"/>
      <c r="P308" s="270"/>
      <c r="Q308" s="270"/>
      <c r="R308" s="329"/>
      <c r="S308" s="271"/>
      <c r="T308" s="271"/>
      <c r="U308" s="271"/>
      <c r="V308" s="271"/>
    </row>
    <row r="309" spans="5:22" x14ac:dyDescent="0.25">
      <c r="E309" s="271"/>
      <c r="F309" s="271"/>
      <c r="G309" s="271"/>
      <c r="H309" s="271"/>
      <c r="I309" s="271"/>
      <c r="J309" s="271"/>
      <c r="K309" s="271"/>
      <c r="L309" s="271"/>
      <c r="M309" s="271"/>
      <c r="N309" s="271"/>
      <c r="O309" s="329"/>
      <c r="P309" s="270"/>
      <c r="Q309" s="270"/>
      <c r="R309" s="329"/>
      <c r="S309" s="271"/>
      <c r="T309" s="271"/>
      <c r="U309" s="271"/>
      <c r="V309" s="271"/>
    </row>
    <row r="310" spans="5:22" x14ac:dyDescent="0.25">
      <c r="E310" s="271"/>
      <c r="F310" s="271"/>
      <c r="G310" s="271"/>
      <c r="H310" s="271"/>
      <c r="I310" s="271"/>
      <c r="J310" s="271"/>
      <c r="K310" s="271"/>
      <c r="L310" s="271"/>
      <c r="M310" s="271"/>
      <c r="N310" s="271"/>
      <c r="O310" s="329"/>
      <c r="P310" s="270"/>
      <c r="Q310" s="270"/>
      <c r="R310" s="329"/>
      <c r="S310" s="271"/>
      <c r="T310" s="271"/>
      <c r="U310" s="271"/>
      <c r="V310" s="271"/>
    </row>
    <row r="311" spans="5:22" x14ac:dyDescent="0.25">
      <c r="E311" s="271"/>
      <c r="F311" s="271"/>
      <c r="G311" s="271"/>
      <c r="H311" s="271"/>
      <c r="I311" s="271"/>
      <c r="J311" s="271"/>
      <c r="K311" s="271"/>
      <c r="L311" s="271"/>
      <c r="M311" s="271"/>
      <c r="N311" s="271"/>
      <c r="O311" s="329"/>
      <c r="P311" s="270"/>
      <c r="Q311" s="270"/>
      <c r="R311" s="329"/>
      <c r="S311" s="271"/>
      <c r="T311" s="271"/>
      <c r="U311" s="271"/>
      <c r="V311" s="271"/>
    </row>
    <row r="312" spans="5:22" x14ac:dyDescent="0.25">
      <c r="E312" s="271"/>
      <c r="F312" s="271"/>
      <c r="G312" s="271"/>
      <c r="H312" s="271"/>
      <c r="I312" s="271"/>
      <c r="J312" s="271"/>
      <c r="K312" s="271"/>
      <c r="L312" s="271"/>
      <c r="M312" s="271"/>
      <c r="N312" s="271"/>
      <c r="O312" s="329"/>
      <c r="P312" s="270"/>
      <c r="Q312" s="270"/>
      <c r="R312" s="329"/>
      <c r="S312" s="271"/>
      <c r="T312" s="271"/>
      <c r="U312" s="271"/>
      <c r="V312" s="271"/>
    </row>
    <row r="313" spans="5:22" x14ac:dyDescent="0.25">
      <c r="E313" s="271"/>
      <c r="F313" s="271"/>
      <c r="G313" s="271"/>
      <c r="H313" s="271"/>
      <c r="I313" s="271"/>
      <c r="J313" s="271"/>
      <c r="K313" s="271"/>
      <c r="L313" s="271"/>
      <c r="M313" s="271"/>
      <c r="N313" s="271"/>
      <c r="O313" s="329"/>
      <c r="P313" s="270"/>
      <c r="Q313" s="270"/>
      <c r="R313" s="329"/>
      <c r="S313" s="271"/>
      <c r="T313" s="271"/>
      <c r="U313" s="271"/>
      <c r="V313" s="271"/>
    </row>
    <row r="314" spans="5:22" x14ac:dyDescent="0.25">
      <c r="E314" s="271"/>
      <c r="F314" s="271"/>
      <c r="G314" s="271"/>
      <c r="H314" s="271"/>
      <c r="I314" s="271"/>
      <c r="J314" s="271"/>
      <c r="K314" s="271"/>
      <c r="L314" s="271"/>
      <c r="M314" s="271"/>
      <c r="N314" s="271"/>
      <c r="O314" s="329"/>
      <c r="P314" s="270"/>
      <c r="Q314" s="270"/>
      <c r="R314" s="329"/>
      <c r="S314" s="271"/>
      <c r="T314" s="271"/>
      <c r="U314" s="271"/>
      <c r="V314" s="271"/>
    </row>
    <row r="315" spans="5:22" x14ac:dyDescent="0.25">
      <c r="E315" s="271"/>
      <c r="F315" s="271"/>
      <c r="G315" s="271"/>
      <c r="H315" s="271"/>
      <c r="I315" s="271"/>
      <c r="J315" s="271"/>
      <c r="K315" s="271"/>
      <c r="L315" s="271"/>
      <c r="M315" s="271"/>
      <c r="N315" s="271"/>
      <c r="O315" s="329"/>
      <c r="P315" s="270"/>
      <c r="Q315" s="270"/>
      <c r="R315" s="329"/>
      <c r="S315" s="271"/>
      <c r="T315" s="271"/>
      <c r="U315" s="271"/>
      <c r="V315" s="271"/>
    </row>
    <row r="316" spans="5:22" x14ac:dyDescent="0.25">
      <c r="E316" s="271"/>
      <c r="F316" s="271"/>
      <c r="G316" s="271"/>
      <c r="H316" s="271"/>
      <c r="I316" s="271"/>
      <c r="J316" s="271"/>
      <c r="K316" s="271"/>
      <c r="L316" s="271"/>
      <c r="M316" s="271"/>
      <c r="N316" s="271"/>
      <c r="O316" s="329"/>
      <c r="P316" s="270"/>
      <c r="Q316" s="270"/>
      <c r="R316" s="329"/>
      <c r="S316" s="271"/>
      <c r="T316" s="271"/>
      <c r="U316" s="271"/>
      <c r="V316" s="271"/>
    </row>
    <row r="317" spans="5:22" x14ac:dyDescent="0.25">
      <c r="E317" s="271"/>
      <c r="F317" s="271"/>
      <c r="G317" s="271"/>
      <c r="H317" s="271"/>
      <c r="I317" s="271"/>
      <c r="J317" s="271"/>
      <c r="K317" s="271"/>
      <c r="L317" s="271"/>
      <c r="M317" s="271"/>
      <c r="N317" s="271"/>
      <c r="O317" s="329"/>
      <c r="P317" s="270"/>
      <c r="Q317" s="270"/>
      <c r="R317" s="329"/>
      <c r="S317" s="271"/>
      <c r="T317" s="271"/>
      <c r="U317" s="271"/>
      <c r="V317" s="271"/>
    </row>
    <row r="318" spans="5:22" x14ac:dyDescent="0.25">
      <c r="E318" s="271"/>
      <c r="F318" s="271"/>
      <c r="G318" s="271"/>
      <c r="H318" s="271"/>
      <c r="I318" s="271"/>
      <c r="J318" s="271"/>
      <c r="K318" s="271"/>
      <c r="L318" s="271"/>
      <c r="M318" s="271"/>
      <c r="N318" s="271"/>
      <c r="O318" s="329"/>
      <c r="P318" s="270"/>
      <c r="Q318" s="270"/>
      <c r="R318" s="329"/>
      <c r="S318" s="271"/>
      <c r="T318" s="271"/>
      <c r="U318" s="271"/>
      <c r="V318" s="271"/>
    </row>
    <row r="319" spans="5:22" x14ac:dyDescent="0.25">
      <c r="E319" s="271"/>
      <c r="F319" s="271"/>
      <c r="G319" s="271"/>
      <c r="H319" s="271"/>
      <c r="I319" s="271"/>
      <c r="J319" s="271"/>
      <c r="K319" s="271"/>
      <c r="L319" s="271"/>
      <c r="M319" s="271"/>
      <c r="N319" s="271"/>
      <c r="O319" s="329"/>
      <c r="P319" s="270"/>
      <c r="Q319" s="270"/>
      <c r="R319" s="329"/>
      <c r="S319" s="271"/>
      <c r="T319" s="271"/>
      <c r="U319" s="271"/>
      <c r="V319" s="271"/>
    </row>
    <row r="320" spans="5:22" x14ac:dyDescent="0.25">
      <c r="E320" s="271"/>
      <c r="F320" s="271"/>
      <c r="G320" s="271"/>
      <c r="H320" s="271"/>
      <c r="I320" s="271"/>
      <c r="J320" s="271"/>
      <c r="K320" s="271"/>
      <c r="L320" s="271"/>
      <c r="M320" s="271"/>
      <c r="N320" s="271"/>
      <c r="O320" s="329"/>
      <c r="P320" s="270"/>
      <c r="Q320" s="270"/>
      <c r="R320" s="329"/>
      <c r="S320" s="271"/>
      <c r="T320" s="271"/>
      <c r="U320" s="271"/>
      <c r="V320" s="271"/>
    </row>
    <row r="321" spans="5:22" x14ac:dyDescent="0.25">
      <c r="E321" s="271"/>
      <c r="F321" s="271"/>
      <c r="G321" s="271"/>
      <c r="H321" s="271"/>
      <c r="I321" s="271"/>
      <c r="J321" s="271"/>
      <c r="K321" s="271"/>
      <c r="L321" s="271"/>
      <c r="M321" s="271"/>
      <c r="N321" s="271"/>
      <c r="O321" s="329"/>
      <c r="P321" s="270"/>
      <c r="Q321" s="270"/>
      <c r="R321" s="329"/>
      <c r="S321" s="271"/>
      <c r="T321" s="271"/>
      <c r="U321" s="271"/>
      <c r="V321" s="271"/>
    </row>
    <row r="322" spans="5:22" x14ac:dyDescent="0.25">
      <c r="E322" s="271"/>
      <c r="F322" s="271"/>
      <c r="G322" s="271"/>
      <c r="H322" s="271"/>
      <c r="I322" s="271"/>
      <c r="J322" s="271"/>
      <c r="K322" s="271"/>
      <c r="L322" s="271"/>
      <c r="M322" s="271"/>
      <c r="N322" s="271"/>
      <c r="O322" s="329"/>
      <c r="P322" s="270"/>
      <c r="Q322" s="270"/>
      <c r="R322" s="329"/>
      <c r="S322" s="271"/>
      <c r="T322" s="271"/>
      <c r="U322" s="271"/>
      <c r="V322" s="271"/>
    </row>
    <row r="323" spans="5:22" x14ac:dyDescent="0.25">
      <c r="E323" s="271"/>
      <c r="F323" s="271"/>
      <c r="G323" s="271"/>
      <c r="H323" s="271"/>
      <c r="I323" s="271"/>
      <c r="J323" s="271"/>
      <c r="K323" s="271"/>
      <c r="L323" s="271"/>
      <c r="M323" s="271"/>
      <c r="N323" s="271"/>
      <c r="O323" s="329"/>
      <c r="P323" s="270"/>
      <c r="Q323" s="270"/>
      <c r="R323" s="329"/>
      <c r="S323" s="271"/>
      <c r="T323" s="271"/>
      <c r="U323" s="271"/>
      <c r="V323" s="271"/>
    </row>
    <row r="324" spans="5:22" x14ac:dyDescent="0.25">
      <c r="E324" s="271"/>
      <c r="F324" s="271"/>
      <c r="G324" s="271"/>
      <c r="H324" s="271"/>
      <c r="I324" s="271"/>
      <c r="J324" s="271"/>
      <c r="K324" s="271"/>
      <c r="L324" s="271"/>
      <c r="M324" s="271"/>
      <c r="N324" s="271"/>
      <c r="O324" s="329"/>
      <c r="P324" s="270"/>
      <c r="Q324" s="270"/>
      <c r="R324" s="329"/>
      <c r="S324" s="271"/>
      <c r="T324" s="271"/>
      <c r="U324" s="271"/>
      <c r="V324" s="271"/>
    </row>
    <row r="325" spans="5:22" x14ac:dyDescent="0.25">
      <c r="E325" s="271"/>
      <c r="F325" s="271"/>
      <c r="G325" s="271"/>
      <c r="H325" s="271"/>
      <c r="I325" s="271"/>
      <c r="J325" s="271"/>
      <c r="K325" s="271"/>
      <c r="L325" s="271"/>
      <c r="M325" s="271"/>
      <c r="N325" s="271"/>
      <c r="O325" s="329"/>
      <c r="P325" s="270"/>
      <c r="Q325" s="270"/>
      <c r="R325" s="329"/>
      <c r="S325" s="271"/>
      <c r="T325" s="271"/>
      <c r="U325" s="271"/>
      <c r="V325" s="271"/>
    </row>
    <row r="326" spans="5:22" x14ac:dyDescent="0.25">
      <c r="E326" s="271"/>
      <c r="F326" s="271"/>
      <c r="G326" s="271"/>
      <c r="H326" s="271"/>
      <c r="I326" s="271"/>
      <c r="J326" s="271"/>
      <c r="K326" s="271"/>
      <c r="L326" s="271"/>
      <c r="M326" s="271"/>
      <c r="N326" s="271"/>
      <c r="O326" s="329"/>
      <c r="P326" s="270"/>
      <c r="Q326" s="270"/>
      <c r="R326" s="329"/>
      <c r="S326" s="271"/>
      <c r="T326" s="271"/>
      <c r="U326" s="271"/>
      <c r="V326" s="271"/>
    </row>
    <row r="327" spans="5:22" x14ac:dyDescent="0.25">
      <c r="E327" s="271"/>
      <c r="F327" s="271"/>
      <c r="G327" s="271"/>
      <c r="H327" s="271"/>
      <c r="I327" s="271"/>
      <c r="J327" s="271"/>
      <c r="K327" s="271"/>
      <c r="L327" s="271"/>
      <c r="M327" s="271"/>
      <c r="N327" s="271"/>
      <c r="O327" s="329"/>
      <c r="P327" s="270"/>
      <c r="Q327" s="270"/>
      <c r="R327" s="329"/>
      <c r="S327" s="271"/>
      <c r="T327" s="271"/>
      <c r="U327" s="271"/>
      <c r="V327" s="271"/>
    </row>
    <row r="328" spans="5:22" x14ac:dyDescent="0.25">
      <c r="E328" s="271"/>
      <c r="F328" s="271"/>
      <c r="G328" s="271"/>
      <c r="H328" s="271"/>
      <c r="I328" s="271"/>
      <c r="J328" s="271"/>
      <c r="K328" s="271"/>
      <c r="L328" s="271"/>
      <c r="M328" s="271"/>
      <c r="N328" s="271"/>
      <c r="O328" s="329"/>
      <c r="P328" s="270"/>
      <c r="Q328" s="270"/>
      <c r="R328" s="329"/>
      <c r="S328" s="271"/>
      <c r="T328" s="271"/>
      <c r="U328" s="271"/>
      <c r="V328" s="271"/>
    </row>
    <row r="329" spans="5:22" x14ac:dyDescent="0.25"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329"/>
      <c r="P329" s="270"/>
      <c r="Q329" s="270"/>
      <c r="R329" s="329"/>
      <c r="S329" s="271"/>
      <c r="T329" s="271"/>
      <c r="U329" s="271"/>
      <c r="V329" s="271"/>
    </row>
    <row r="330" spans="5:22" x14ac:dyDescent="0.25">
      <c r="E330" s="271"/>
      <c r="F330" s="271"/>
      <c r="G330" s="271"/>
      <c r="H330" s="271"/>
      <c r="I330" s="271"/>
      <c r="J330" s="271"/>
      <c r="K330" s="271"/>
      <c r="L330" s="271"/>
      <c r="M330" s="271"/>
      <c r="N330" s="271"/>
      <c r="O330" s="329"/>
      <c r="P330" s="270"/>
      <c r="Q330" s="270"/>
      <c r="R330" s="329"/>
      <c r="S330" s="271"/>
      <c r="T330" s="271"/>
      <c r="U330" s="271"/>
      <c r="V330" s="271"/>
    </row>
    <row r="331" spans="5:22" x14ac:dyDescent="0.25">
      <c r="E331" s="271"/>
      <c r="F331" s="271"/>
      <c r="G331" s="271"/>
      <c r="H331" s="271"/>
      <c r="I331" s="271"/>
      <c r="J331" s="271"/>
      <c r="K331" s="271"/>
      <c r="L331" s="271"/>
      <c r="M331" s="271"/>
      <c r="N331" s="271"/>
      <c r="O331" s="329"/>
      <c r="P331" s="270"/>
      <c r="Q331" s="270"/>
      <c r="R331" s="329"/>
      <c r="S331" s="271"/>
      <c r="T331" s="271"/>
      <c r="U331" s="271"/>
      <c r="V331" s="271"/>
    </row>
    <row r="332" spans="5:22" x14ac:dyDescent="0.25">
      <c r="E332" s="271"/>
      <c r="F332" s="271"/>
      <c r="G332" s="271"/>
      <c r="H332" s="271"/>
      <c r="I332" s="271"/>
      <c r="J332" s="271"/>
      <c r="K332" s="271"/>
      <c r="L332" s="271"/>
      <c r="M332" s="271"/>
      <c r="N332" s="271"/>
      <c r="O332" s="329"/>
      <c r="P332" s="270"/>
      <c r="Q332" s="270"/>
      <c r="R332" s="329"/>
      <c r="S332" s="271"/>
      <c r="T332" s="271"/>
      <c r="U332" s="271"/>
      <c r="V332" s="271"/>
    </row>
    <row r="333" spans="5:22" x14ac:dyDescent="0.25">
      <c r="E333" s="271"/>
      <c r="F333" s="271"/>
      <c r="G333" s="271"/>
      <c r="H333" s="271"/>
      <c r="I333" s="271"/>
      <c r="J333" s="271"/>
      <c r="K333" s="271"/>
      <c r="L333" s="271"/>
      <c r="M333" s="271"/>
      <c r="N333" s="271"/>
      <c r="O333" s="329"/>
      <c r="P333" s="270"/>
      <c r="Q333" s="270"/>
      <c r="R333" s="329"/>
      <c r="S333" s="271"/>
      <c r="T333" s="271"/>
      <c r="U333" s="271"/>
      <c r="V333" s="271"/>
    </row>
    <row r="334" spans="5:22" x14ac:dyDescent="0.25">
      <c r="E334" s="271"/>
      <c r="F334" s="271"/>
      <c r="G334" s="271"/>
      <c r="H334" s="271"/>
      <c r="I334" s="271"/>
      <c r="J334" s="271"/>
      <c r="K334" s="271"/>
      <c r="L334" s="271"/>
      <c r="M334" s="271"/>
      <c r="N334" s="271"/>
      <c r="O334" s="329"/>
      <c r="P334" s="270"/>
      <c r="Q334" s="270"/>
      <c r="R334" s="329"/>
      <c r="S334" s="271"/>
      <c r="T334" s="271"/>
      <c r="U334" s="271"/>
      <c r="V334" s="271"/>
    </row>
    <row r="335" spans="5:22" x14ac:dyDescent="0.25">
      <c r="E335" s="271"/>
      <c r="F335" s="271"/>
      <c r="G335" s="271"/>
      <c r="H335" s="271"/>
      <c r="I335" s="271"/>
      <c r="J335" s="271"/>
      <c r="K335" s="271"/>
      <c r="L335" s="271"/>
      <c r="M335" s="271"/>
      <c r="N335" s="271"/>
      <c r="O335" s="329"/>
      <c r="P335" s="270"/>
      <c r="Q335" s="270"/>
      <c r="R335" s="329"/>
      <c r="S335" s="271"/>
      <c r="T335" s="271"/>
      <c r="U335" s="271"/>
      <c r="V335" s="271"/>
    </row>
    <row r="336" spans="5:22" x14ac:dyDescent="0.25">
      <c r="E336" s="271"/>
      <c r="F336" s="271"/>
      <c r="G336" s="271"/>
      <c r="H336" s="271"/>
      <c r="I336" s="271"/>
      <c r="J336" s="271"/>
      <c r="K336" s="271"/>
      <c r="L336" s="271"/>
      <c r="M336" s="271"/>
      <c r="N336" s="271"/>
      <c r="O336" s="329"/>
      <c r="P336" s="270"/>
      <c r="Q336" s="270"/>
      <c r="R336" s="329"/>
      <c r="S336" s="271"/>
      <c r="T336" s="271"/>
      <c r="U336" s="271"/>
      <c r="V336" s="271"/>
    </row>
    <row r="337" spans="5:22" x14ac:dyDescent="0.25">
      <c r="E337" s="271"/>
      <c r="F337" s="271"/>
      <c r="G337" s="271"/>
      <c r="H337" s="271"/>
      <c r="I337" s="271"/>
      <c r="J337" s="271"/>
      <c r="K337" s="271"/>
      <c r="L337" s="271"/>
      <c r="M337" s="271"/>
      <c r="N337" s="271"/>
      <c r="O337" s="329"/>
      <c r="P337" s="270"/>
      <c r="Q337" s="270"/>
      <c r="R337" s="329"/>
      <c r="S337" s="271"/>
      <c r="T337" s="271"/>
      <c r="U337" s="271"/>
      <c r="V337" s="271"/>
    </row>
    <row r="338" spans="5:22" x14ac:dyDescent="0.25">
      <c r="E338" s="271"/>
      <c r="F338" s="271"/>
      <c r="G338" s="271"/>
      <c r="H338" s="271"/>
      <c r="I338" s="271"/>
      <c r="J338" s="271"/>
      <c r="K338" s="271"/>
      <c r="L338" s="271"/>
      <c r="M338" s="271"/>
      <c r="N338" s="271"/>
      <c r="O338" s="329"/>
      <c r="P338" s="270"/>
      <c r="Q338" s="270"/>
      <c r="R338" s="329"/>
      <c r="S338" s="271"/>
      <c r="T338" s="271"/>
      <c r="U338" s="271"/>
      <c r="V338" s="271"/>
    </row>
    <row r="339" spans="5:22" x14ac:dyDescent="0.25">
      <c r="E339" s="271"/>
      <c r="F339" s="271"/>
      <c r="G339" s="271"/>
      <c r="H339" s="271"/>
      <c r="I339" s="271"/>
      <c r="J339" s="271"/>
      <c r="K339" s="271"/>
      <c r="L339" s="271"/>
      <c r="M339" s="271"/>
      <c r="N339" s="271"/>
      <c r="O339" s="329"/>
      <c r="P339" s="270"/>
      <c r="Q339" s="270"/>
      <c r="R339" s="329"/>
      <c r="S339" s="271"/>
      <c r="T339" s="271"/>
      <c r="U339" s="271"/>
      <c r="V339" s="271"/>
    </row>
    <row r="340" spans="5:22" x14ac:dyDescent="0.25">
      <c r="E340" s="271"/>
      <c r="F340" s="271"/>
      <c r="G340" s="271"/>
      <c r="H340" s="271"/>
      <c r="I340" s="271"/>
      <c r="J340" s="271"/>
      <c r="K340" s="271"/>
      <c r="L340" s="271"/>
      <c r="M340" s="271"/>
      <c r="N340" s="271"/>
      <c r="O340" s="329"/>
      <c r="P340" s="270"/>
      <c r="Q340" s="270"/>
      <c r="R340" s="329"/>
      <c r="S340" s="271"/>
      <c r="T340" s="271"/>
      <c r="U340" s="271"/>
      <c r="V340" s="271"/>
    </row>
    <row r="341" spans="5:22" x14ac:dyDescent="0.25">
      <c r="E341" s="271"/>
      <c r="F341" s="271"/>
      <c r="G341" s="271"/>
      <c r="H341" s="271"/>
      <c r="I341" s="271"/>
      <c r="J341" s="271"/>
      <c r="K341" s="271"/>
      <c r="L341" s="271"/>
      <c r="M341" s="271"/>
      <c r="N341" s="271"/>
      <c r="O341" s="329"/>
      <c r="P341" s="270"/>
      <c r="Q341" s="270"/>
      <c r="R341" s="329"/>
      <c r="S341" s="271"/>
      <c r="T341" s="271"/>
      <c r="U341" s="271"/>
      <c r="V341" s="271"/>
    </row>
    <row r="342" spans="5:22" x14ac:dyDescent="0.25">
      <c r="E342" s="271"/>
      <c r="F342" s="271"/>
      <c r="G342" s="271"/>
      <c r="H342" s="271"/>
      <c r="I342" s="271"/>
      <c r="J342" s="271"/>
      <c r="K342" s="271"/>
      <c r="L342" s="271"/>
      <c r="M342" s="271"/>
      <c r="N342" s="271"/>
      <c r="O342" s="329"/>
      <c r="P342" s="270"/>
      <c r="Q342" s="270"/>
      <c r="R342" s="329"/>
      <c r="S342" s="271"/>
      <c r="T342" s="271"/>
      <c r="U342" s="271"/>
      <c r="V342" s="271"/>
    </row>
    <row r="343" spans="5:22" x14ac:dyDescent="0.25">
      <c r="E343" s="271"/>
      <c r="F343" s="271"/>
      <c r="G343" s="271"/>
      <c r="H343" s="271"/>
      <c r="I343" s="271"/>
      <c r="J343" s="271"/>
      <c r="K343" s="271"/>
      <c r="L343" s="271"/>
      <c r="M343" s="271"/>
      <c r="N343" s="271"/>
      <c r="O343" s="329"/>
      <c r="P343" s="270"/>
      <c r="Q343" s="270"/>
      <c r="R343" s="329"/>
      <c r="S343" s="271"/>
      <c r="T343" s="271"/>
      <c r="U343" s="271"/>
      <c r="V343" s="271"/>
    </row>
    <row r="344" spans="5:22" x14ac:dyDescent="0.25">
      <c r="E344" s="271"/>
      <c r="F344" s="271"/>
      <c r="G344" s="271"/>
      <c r="H344" s="271"/>
      <c r="I344" s="271"/>
      <c r="J344" s="271"/>
      <c r="K344" s="271"/>
      <c r="L344" s="271"/>
      <c r="M344" s="271"/>
      <c r="N344" s="271"/>
      <c r="O344" s="329"/>
      <c r="P344" s="270"/>
      <c r="Q344" s="270"/>
      <c r="R344" s="329"/>
      <c r="S344" s="271"/>
      <c r="T344" s="271"/>
      <c r="U344" s="271"/>
      <c r="V344" s="271"/>
    </row>
    <row r="345" spans="5:22" x14ac:dyDescent="0.25">
      <c r="E345" s="271"/>
      <c r="F345" s="271"/>
      <c r="G345" s="271"/>
      <c r="H345" s="271"/>
      <c r="I345" s="271"/>
      <c r="J345" s="271"/>
      <c r="K345" s="271"/>
      <c r="L345" s="271"/>
      <c r="M345" s="271"/>
      <c r="N345" s="271"/>
      <c r="O345" s="329"/>
      <c r="P345" s="270"/>
      <c r="Q345" s="270"/>
      <c r="R345" s="329"/>
      <c r="S345" s="271"/>
      <c r="T345" s="271"/>
      <c r="U345" s="271"/>
      <c r="V345" s="271"/>
    </row>
    <row r="346" spans="5:22" x14ac:dyDescent="0.25">
      <c r="E346" s="271"/>
      <c r="F346" s="271"/>
      <c r="G346" s="271"/>
      <c r="H346" s="271"/>
      <c r="I346" s="271"/>
      <c r="J346" s="271"/>
      <c r="K346" s="271"/>
      <c r="L346" s="271"/>
      <c r="M346" s="271"/>
      <c r="N346" s="271"/>
      <c r="O346" s="329"/>
      <c r="P346" s="270"/>
      <c r="Q346" s="270"/>
      <c r="R346" s="329"/>
      <c r="S346" s="271"/>
      <c r="T346" s="271"/>
      <c r="U346" s="271"/>
      <c r="V346" s="271"/>
    </row>
    <row r="347" spans="5:22" x14ac:dyDescent="0.25">
      <c r="E347" s="271"/>
      <c r="F347" s="271"/>
      <c r="G347" s="271"/>
      <c r="H347" s="271"/>
      <c r="I347" s="271"/>
      <c r="J347" s="271"/>
      <c r="K347" s="271"/>
      <c r="L347" s="271"/>
      <c r="M347" s="271"/>
      <c r="N347" s="271"/>
      <c r="O347" s="329"/>
      <c r="P347" s="270"/>
      <c r="Q347" s="270"/>
      <c r="R347" s="329"/>
      <c r="S347" s="271"/>
      <c r="T347" s="271"/>
      <c r="U347" s="271"/>
      <c r="V347" s="271"/>
    </row>
    <row r="348" spans="5:22" x14ac:dyDescent="0.25">
      <c r="E348" s="271"/>
      <c r="F348" s="271"/>
      <c r="G348" s="271"/>
      <c r="H348" s="271"/>
      <c r="I348" s="271"/>
      <c r="J348" s="271"/>
      <c r="K348" s="271"/>
      <c r="L348" s="271"/>
      <c r="M348" s="271"/>
      <c r="N348" s="271"/>
      <c r="O348" s="329"/>
      <c r="P348" s="270"/>
      <c r="Q348" s="270"/>
      <c r="R348" s="329"/>
      <c r="S348" s="271"/>
      <c r="T348" s="271"/>
      <c r="U348" s="271"/>
      <c r="V348" s="271"/>
    </row>
    <row r="349" spans="5:22" x14ac:dyDescent="0.25">
      <c r="E349" s="271"/>
      <c r="F349" s="271"/>
      <c r="G349" s="271"/>
      <c r="H349" s="271"/>
      <c r="I349" s="271"/>
      <c r="J349" s="271"/>
      <c r="K349" s="271"/>
      <c r="L349" s="271"/>
      <c r="M349" s="271"/>
      <c r="N349" s="271"/>
      <c r="O349" s="329"/>
      <c r="P349" s="270"/>
      <c r="Q349" s="270"/>
      <c r="R349" s="329"/>
      <c r="S349" s="271"/>
      <c r="T349" s="271"/>
      <c r="U349" s="271"/>
      <c r="V349" s="271"/>
    </row>
    <row r="350" spans="5:22" x14ac:dyDescent="0.25">
      <c r="E350" s="271"/>
      <c r="F350" s="271"/>
      <c r="G350" s="271"/>
      <c r="H350" s="271"/>
      <c r="I350" s="271"/>
      <c r="J350" s="271"/>
      <c r="K350" s="271"/>
      <c r="L350" s="271"/>
      <c r="M350" s="271"/>
      <c r="N350" s="271"/>
      <c r="O350" s="329"/>
      <c r="P350" s="270"/>
      <c r="Q350" s="270"/>
      <c r="R350" s="329"/>
      <c r="S350" s="271"/>
      <c r="T350" s="271"/>
      <c r="U350" s="271"/>
      <c r="V350" s="271"/>
    </row>
    <row r="351" spans="5:22" x14ac:dyDescent="0.25">
      <c r="E351" s="271"/>
      <c r="F351" s="271"/>
      <c r="G351" s="271"/>
      <c r="H351" s="271"/>
      <c r="I351" s="271"/>
      <c r="J351" s="271"/>
      <c r="K351" s="271"/>
      <c r="L351" s="271"/>
      <c r="M351" s="271"/>
      <c r="N351" s="271"/>
      <c r="O351" s="329"/>
      <c r="P351" s="270"/>
      <c r="Q351" s="270"/>
      <c r="R351" s="329"/>
      <c r="S351" s="271"/>
      <c r="T351" s="271"/>
      <c r="U351" s="271"/>
      <c r="V351" s="271"/>
    </row>
    <row r="352" spans="5:22" x14ac:dyDescent="0.25">
      <c r="E352" s="271"/>
      <c r="F352" s="271"/>
      <c r="G352" s="271"/>
      <c r="H352" s="271"/>
      <c r="I352" s="271"/>
      <c r="J352" s="271"/>
      <c r="K352" s="271"/>
      <c r="L352" s="271"/>
      <c r="M352" s="271"/>
      <c r="N352" s="271"/>
      <c r="O352" s="329"/>
      <c r="P352" s="270"/>
      <c r="Q352" s="270"/>
      <c r="R352" s="329"/>
      <c r="S352" s="271"/>
      <c r="T352" s="271"/>
      <c r="U352" s="271"/>
      <c r="V352" s="271"/>
    </row>
    <row r="353" spans="5:22" x14ac:dyDescent="0.25">
      <c r="E353" s="271"/>
      <c r="F353" s="271"/>
      <c r="G353" s="271"/>
      <c r="H353" s="271"/>
      <c r="I353" s="271"/>
      <c r="J353" s="271"/>
      <c r="K353" s="271"/>
      <c r="L353" s="271"/>
      <c r="M353" s="271"/>
      <c r="N353" s="271"/>
      <c r="O353" s="329"/>
      <c r="P353" s="270"/>
      <c r="Q353" s="270"/>
      <c r="R353" s="329"/>
      <c r="S353" s="271"/>
      <c r="T353" s="271"/>
      <c r="U353" s="271"/>
      <c r="V353" s="271"/>
    </row>
    <row r="354" spans="5:22" x14ac:dyDescent="0.25">
      <c r="E354" s="271"/>
      <c r="F354" s="271"/>
      <c r="G354" s="271"/>
      <c r="H354" s="271"/>
      <c r="I354" s="271"/>
      <c r="J354" s="271"/>
      <c r="K354" s="271"/>
      <c r="L354" s="271"/>
      <c r="M354" s="271"/>
      <c r="N354" s="271"/>
      <c r="O354" s="329"/>
      <c r="P354" s="270"/>
      <c r="Q354" s="270"/>
      <c r="R354" s="329"/>
      <c r="S354" s="271"/>
      <c r="T354" s="271"/>
      <c r="U354" s="271"/>
      <c r="V354" s="271"/>
    </row>
    <row r="355" spans="5:22" x14ac:dyDescent="0.25">
      <c r="E355" s="271"/>
      <c r="F355" s="271"/>
      <c r="G355" s="271"/>
      <c r="H355" s="271"/>
      <c r="I355" s="271"/>
      <c r="J355" s="271"/>
      <c r="K355" s="271"/>
      <c r="L355" s="271"/>
      <c r="M355" s="271"/>
      <c r="N355" s="271"/>
      <c r="O355" s="329"/>
      <c r="P355" s="270"/>
      <c r="Q355" s="270"/>
      <c r="R355" s="329"/>
      <c r="S355" s="271"/>
      <c r="T355" s="271"/>
      <c r="U355" s="271"/>
      <c r="V355" s="271"/>
    </row>
    <row r="356" spans="5:22" x14ac:dyDescent="0.25">
      <c r="E356" s="271"/>
      <c r="F356" s="271"/>
      <c r="G356" s="271"/>
      <c r="H356" s="271"/>
      <c r="I356" s="271"/>
      <c r="J356" s="271"/>
      <c r="K356" s="271"/>
      <c r="L356" s="271"/>
      <c r="M356" s="271"/>
      <c r="N356" s="271"/>
      <c r="O356" s="329"/>
      <c r="P356" s="270"/>
      <c r="Q356" s="270"/>
      <c r="R356" s="329"/>
      <c r="S356" s="271"/>
      <c r="T356" s="271"/>
      <c r="U356" s="271"/>
      <c r="V356" s="271"/>
    </row>
    <row r="357" spans="5:22" x14ac:dyDescent="0.25">
      <c r="E357" s="271"/>
      <c r="F357" s="271"/>
      <c r="G357" s="271"/>
      <c r="H357" s="271"/>
      <c r="I357" s="271"/>
      <c r="J357" s="271"/>
      <c r="K357" s="271"/>
      <c r="L357" s="271"/>
      <c r="M357" s="271"/>
      <c r="N357" s="271"/>
      <c r="O357" s="329"/>
      <c r="P357" s="270"/>
      <c r="Q357" s="270"/>
      <c r="R357" s="329"/>
      <c r="S357" s="271"/>
      <c r="T357" s="271"/>
      <c r="U357" s="271"/>
      <c r="V357" s="271"/>
    </row>
    <row r="358" spans="5:22" x14ac:dyDescent="0.25">
      <c r="E358" s="271"/>
      <c r="F358" s="271"/>
      <c r="G358" s="271"/>
      <c r="H358" s="271"/>
      <c r="I358" s="271"/>
      <c r="J358" s="271"/>
      <c r="K358" s="271"/>
      <c r="L358" s="271"/>
      <c r="M358" s="271"/>
      <c r="N358" s="271"/>
      <c r="O358" s="329"/>
      <c r="P358" s="270"/>
      <c r="Q358" s="270"/>
      <c r="R358" s="329"/>
      <c r="S358" s="271"/>
      <c r="T358" s="271"/>
      <c r="U358" s="271"/>
      <c r="V358" s="271"/>
    </row>
    <row r="359" spans="5:22" x14ac:dyDescent="0.25">
      <c r="E359" s="271"/>
      <c r="F359" s="271"/>
      <c r="G359" s="271"/>
      <c r="H359" s="271"/>
      <c r="I359" s="271"/>
      <c r="J359" s="271"/>
      <c r="K359" s="271"/>
      <c r="L359" s="271"/>
      <c r="M359" s="271"/>
      <c r="N359" s="271"/>
      <c r="O359" s="329"/>
      <c r="P359" s="270"/>
      <c r="Q359" s="270"/>
      <c r="R359" s="329"/>
      <c r="S359" s="271"/>
      <c r="T359" s="271"/>
      <c r="U359" s="271"/>
      <c r="V359" s="271"/>
    </row>
    <row r="360" spans="5:22" x14ac:dyDescent="0.25">
      <c r="E360" s="271"/>
      <c r="F360" s="271"/>
      <c r="G360" s="271"/>
      <c r="H360" s="271"/>
      <c r="I360" s="271"/>
      <c r="J360" s="271"/>
      <c r="K360" s="271"/>
      <c r="L360" s="271"/>
      <c r="M360" s="271"/>
      <c r="N360" s="271"/>
      <c r="O360" s="329"/>
      <c r="P360" s="270"/>
      <c r="Q360" s="270"/>
      <c r="R360" s="329"/>
      <c r="S360" s="271"/>
      <c r="T360" s="271"/>
      <c r="U360" s="271"/>
      <c r="V360" s="271"/>
    </row>
    <row r="361" spans="5:22" x14ac:dyDescent="0.25">
      <c r="E361" s="271"/>
      <c r="F361" s="271"/>
      <c r="G361" s="271"/>
      <c r="H361" s="271"/>
      <c r="I361" s="271"/>
      <c r="J361" s="271"/>
      <c r="K361" s="271"/>
      <c r="L361" s="271"/>
      <c r="M361" s="271"/>
      <c r="N361" s="271"/>
      <c r="O361" s="329"/>
      <c r="P361" s="270"/>
      <c r="Q361" s="270"/>
      <c r="R361" s="329"/>
      <c r="S361" s="271"/>
      <c r="T361" s="271"/>
      <c r="U361" s="271"/>
      <c r="V361" s="271"/>
    </row>
    <row r="362" spans="5:22" x14ac:dyDescent="0.25">
      <c r="E362" s="271"/>
      <c r="F362" s="271"/>
      <c r="G362" s="271"/>
      <c r="H362" s="271"/>
      <c r="I362" s="271"/>
      <c r="J362" s="271"/>
      <c r="K362" s="271"/>
      <c r="L362" s="271"/>
      <c r="M362" s="271"/>
      <c r="N362" s="271"/>
      <c r="O362" s="329"/>
      <c r="P362" s="270"/>
      <c r="Q362" s="270"/>
      <c r="R362" s="329"/>
      <c r="S362" s="271"/>
      <c r="T362" s="271"/>
      <c r="U362" s="271"/>
      <c r="V362" s="271"/>
    </row>
    <row r="363" spans="5:22" x14ac:dyDescent="0.25">
      <c r="E363" s="271"/>
      <c r="F363" s="271"/>
      <c r="G363" s="271"/>
      <c r="H363" s="271"/>
      <c r="I363" s="271"/>
      <c r="J363" s="271"/>
      <c r="K363" s="271"/>
      <c r="L363" s="271"/>
      <c r="M363" s="271"/>
      <c r="N363" s="271"/>
      <c r="O363" s="329"/>
      <c r="P363" s="270"/>
      <c r="Q363" s="270"/>
      <c r="R363" s="329"/>
      <c r="S363" s="271"/>
      <c r="T363" s="271"/>
      <c r="U363" s="271"/>
      <c r="V363" s="271"/>
    </row>
    <row r="364" spans="5:22" x14ac:dyDescent="0.25">
      <c r="E364" s="271"/>
      <c r="F364" s="271"/>
      <c r="G364" s="271"/>
      <c r="H364" s="271"/>
      <c r="I364" s="271"/>
      <c r="J364" s="271"/>
      <c r="K364" s="271"/>
      <c r="L364" s="271"/>
      <c r="M364" s="271"/>
      <c r="N364" s="271"/>
      <c r="O364" s="329"/>
      <c r="P364" s="270"/>
      <c r="Q364" s="270"/>
      <c r="R364" s="329"/>
      <c r="S364" s="271"/>
      <c r="T364" s="271"/>
      <c r="U364" s="271"/>
      <c r="V364" s="271"/>
    </row>
    <row r="365" spans="5:22" x14ac:dyDescent="0.25">
      <c r="E365" s="271"/>
      <c r="F365" s="271"/>
      <c r="G365" s="271"/>
      <c r="H365" s="271"/>
      <c r="I365" s="271"/>
      <c r="J365" s="271"/>
      <c r="K365" s="271"/>
      <c r="L365" s="271"/>
      <c r="M365" s="271"/>
      <c r="N365" s="271"/>
      <c r="O365" s="329"/>
      <c r="P365" s="270"/>
      <c r="Q365" s="270"/>
      <c r="R365" s="329"/>
      <c r="S365" s="271"/>
      <c r="T365" s="271"/>
      <c r="U365" s="271"/>
      <c r="V365" s="271"/>
    </row>
    <row r="366" spans="5:22" x14ac:dyDescent="0.25">
      <c r="E366" s="271"/>
      <c r="F366" s="271"/>
      <c r="G366" s="271"/>
      <c r="H366" s="271"/>
      <c r="I366" s="271"/>
      <c r="J366" s="271"/>
      <c r="K366" s="271"/>
      <c r="L366" s="271"/>
      <c r="M366" s="271"/>
      <c r="N366" s="271"/>
      <c r="O366" s="329"/>
      <c r="P366" s="270"/>
      <c r="Q366" s="270"/>
      <c r="R366" s="329"/>
      <c r="S366" s="271"/>
      <c r="T366" s="271"/>
      <c r="U366" s="271"/>
      <c r="V366" s="271"/>
    </row>
    <row r="367" spans="5:22" x14ac:dyDescent="0.25">
      <c r="E367" s="271"/>
      <c r="F367" s="271"/>
      <c r="G367" s="271"/>
      <c r="H367" s="271"/>
      <c r="I367" s="271"/>
      <c r="J367" s="271"/>
      <c r="K367" s="271"/>
      <c r="L367" s="271"/>
      <c r="M367" s="271"/>
      <c r="N367" s="271"/>
      <c r="O367" s="329"/>
      <c r="P367" s="270"/>
      <c r="Q367" s="270"/>
      <c r="R367" s="329"/>
      <c r="S367" s="271"/>
      <c r="T367" s="271"/>
      <c r="U367" s="271"/>
      <c r="V367" s="271"/>
    </row>
    <row r="368" spans="5:22" x14ac:dyDescent="0.25">
      <c r="E368" s="271"/>
      <c r="F368" s="271"/>
      <c r="G368" s="271"/>
      <c r="H368" s="271"/>
      <c r="I368" s="271"/>
      <c r="J368" s="271"/>
      <c r="K368" s="271"/>
      <c r="L368" s="271"/>
      <c r="M368" s="271"/>
      <c r="N368" s="271"/>
      <c r="O368" s="329"/>
      <c r="P368" s="270"/>
      <c r="Q368" s="270"/>
      <c r="R368" s="329"/>
      <c r="S368" s="271"/>
      <c r="T368" s="271"/>
      <c r="U368" s="271"/>
      <c r="V368" s="271"/>
    </row>
    <row r="369" spans="5:22" x14ac:dyDescent="0.25">
      <c r="E369" s="271"/>
      <c r="F369" s="271"/>
      <c r="G369" s="271"/>
      <c r="H369" s="271"/>
      <c r="I369" s="271"/>
      <c r="J369" s="271"/>
      <c r="K369" s="271"/>
      <c r="L369" s="271"/>
      <c r="M369" s="271"/>
      <c r="N369" s="271"/>
      <c r="O369" s="329"/>
      <c r="P369" s="270"/>
      <c r="Q369" s="270"/>
      <c r="R369" s="329"/>
      <c r="S369" s="271"/>
      <c r="T369" s="271"/>
      <c r="U369" s="271"/>
      <c r="V369" s="271"/>
    </row>
    <row r="370" spans="5:22" x14ac:dyDescent="0.25">
      <c r="E370" s="271"/>
      <c r="F370" s="271"/>
      <c r="G370" s="271"/>
      <c r="H370" s="271"/>
      <c r="I370" s="271"/>
      <c r="J370" s="271"/>
      <c r="K370" s="271"/>
      <c r="L370" s="271"/>
      <c r="M370" s="271"/>
      <c r="N370" s="271"/>
      <c r="O370" s="329"/>
      <c r="P370" s="270"/>
      <c r="Q370" s="270"/>
      <c r="R370" s="329"/>
      <c r="S370" s="271"/>
      <c r="T370" s="271"/>
      <c r="U370" s="271"/>
      <c r="V370" s="271"/>
    </row>
    <row r="371" spans="5:22" x14ac:dyDescent="0.25">
      <c r="E371" s="271"/>
      <c r="F371" s="271"/>
      <c r="G371" s="271"/>
      <c r="H371" s="271"/>
      <c r="I371" s="271"/>
      <c r="J371" s="271"/>
      <c r="K371" s="271"/>
      <c r="L371" s="271"/>
      <c r="M371" s="271"/>
      <c r="N371" s="271"/>
      <c r="O371" s="329"/>
      <c r="P371" s="270"/>
      <c r="Q371" s="270"/>
      <c r="R371" s="329"/>
      <c r="S371" s="271"/>
      <c r="T371" s="271"/>
      <c r="U371" s="271"/>
      <c r="V371" s="271"/>
    </row>
    <row r="372" spans="5:22" x14ac:dyDescent="0.25">
      <c r="E372" s="271"/>
      <c r="F372" s="271"/>
      <c r="G372" s="271"/>
      <c r="H372" s="271"/>
      <c r="I372" s="271"/>
      <c r="J372" s="271"/>
      <c r="K372" s="271"/>
      <c r="L372" s="271"/>
      <c r="M372" s="271"/>
      <c r="N372" s="271"/>
      <c r="O372" s="329"/>
      <c r="P372" s="270"/>
      <c r="Q372" s="270"/>
      <c r="R372" s="329"/>
      <c r="S372" s="271"/>
      <c r="T372" s="271"/>
      <c r="U372" s="271"/>
      <c r="V372" s="271"/>
    </row>
    <row r="373" spans="5:22" x14ac:dyDescent="0.25">
      <c r="E373" s="271"/>
      <c r="F373" s="271"/>
      <c r="G373" s="271"/>
      <c r="H373" s="271"/>
      <c r="I373" s="271"/>
      <c r="J373" s="271"/>
      <c r="K373" s="271"/>
      <c r="L373" s="271"/>
      <c r="M373" s="271"/>
      <c r="N373" s="271"/>
      <c r="O373" s="329"/>
      <c r="P373" s="270"/>
      <c r="Q373" s="270"/>
      <c r="R373" s="329"/>
      <c r="S373" s="271"/>
      <c r="T373" s="271"/>
      <c r="U373" s="271"/>
      <c r="V373" s="271"/>
    </row>
    <row r="374" spans="5:22" x14ac:dyDescent="0.25">
      <c r="E374" s="271"/>
      <c r="F374" s="271"/>
      <c r="G374" s="271"/>
      <c r="H374" s="271"/>
      <c r="I374" s="271"/>
      <c r="J374" s="271"/>
      <c r="K374" s="271"/>
      <c r="L374" s="271"/>
      <c r="M374" s="271"/>
      <c r="N374" s="271"/>
      <c r="O374" s="329"/>
      <c r="P374" s="270"/>
      <c r="Q374" s="270"/>
      <c r="R374" s="329"/>
      <c r="S374" s="271"/>
      <c r="T374" s="271"/>
      <c r="U374" s="271"/>
      <c r="V374" s="271"/>
    </row>
    <row r="375" spans="5:22" x14ac:dyDescent="0.25">
      <c r="E375" s="271"/>
      <c r="F375" s="271"/>
      <c r="G375" s="271"/>
      <c r="H375" s="271"/>
      <c r="I375" s="271"/>
      <c r="J375" s="271"/>
      <c r="K375" s="271"/>
      <c r="L375" s="271"/>
      <c r="M375" s="271"/>
      <c r="N375" s="271"/>
      <c r="O375" s="329"/>
      <c r="P375" s="270"/>
      <c r="Q375" s="270"/>
      <c r="R375" s="329"/>
      <c r="S375" s="271"/>
      <c r="T375" s="271"/>
      <c r="U375" s="271"/>
      <c r="V375" s="271"/>
    </row>
    <row r="376" spans="5:22" x14ac:dyDescent="0.25">
      <c r="E376" s="271"/>
      <c r="F376" s="271"/>
      <c r="G376" s="271"/>
      <c r="H376" s="271"/>
      <c r="I376" s="271"/>
      <c r="J376" s="271"/>
      <c r="K376" s="271"/>
      <c r="L376" s="271"/>
      <c r="M376" s="271"/>
      <c r="N376" s="271"/>
      <c r="O376" s="329"/>
      <c r="P376" s="270"/>
      <c r="Q376" s="270"/>
      <c r="R376" s="329"/>
      <c r="S376" s="271"/>
      <c r="T376" s="271"/>
      <c r="U376" s="271"/>
      <c r="V376" s="271"/>
    </row>
    <row r="377" spans="5:22" x14ac:dyDescent="0.25">
      <c r="E377" s="271"/>
      <c r="F377" s="271"/>
      <c r="G377" s="271"/>
      <c r="H377" s="271"/>
      <c r="I377" s="271"/>
      <c r="J377" s="271"/>
      <c r="K377" s="271"/>
      <c r="L377" s="271"/>
      <c r="M377" s="271"/>
      <c r="N377" s="271"/>
      <c r="O377" s="329"/>
      <c r="P377" s="270"/>
      <c r="Q377" s="270"/>
      <c r="R377" s="329"/>
      <c r="S377" s="271"/>
      <c r="T377" s="271"/>
      <c r="U377" s="271"/>
      <c r="V377" s="271"/>
    </row>
    <row r="378" spans="5:22" x14ac:dyDescent="0.25">
      <c r="E378" s="271"/>
      <c r="F378" s="271"/>
      <c r="G378" s="271"/>
      <c r="H378" s="271"/>
      <c r="I378" s="271"/>
      <c r="J378" s="271"/>
      <c r="K378" s="271"/>
      <c r="L378" s="271"/>
      <c r="M378" s="271"/>
      <c r="N378" s="271"/>
      <c r="O378" s="329"/>
      <c r="P378" s="270"/>
      <c r="Q378" s="270"/>
      <c r="R378" s="329"/>
      <c r="S378" s="271"/>
      <c r="T378" s="271"/>
      <c r="U378" s="271"/>
      <c r="V378" s="271"/>
    </row>
    <row r="379" spans="5:22" x14ac:dyDescent="0.25">
      <c r="E379" s="271"/>
      <c r="F379" s="271"/>
      <c r="G379" s="271"/>
      <c r="H379" s="271"/>
      <c r="I379" s="271"/>
      <c r="J379" s="271"/>
      <c r="K379" s="271"/>
      <c r="L379" s="271"/>
      <c r="M379" s="271"/>
      <c r="N379" s="271"/>
      <c r="O379" s="329"/>
      <c r="P379" s="270"/>
      <c r="Q379" s="270"/>
      <c r="R379" s="329"/>
      <c r="S379" s="271"/>
      <c r="T379" s="271"/>
      <c r="U379" s="271"/>
      <c r="V379" s="271"/>
    </row>
    <row r="380" spans="5:22" x14ac:dyDescent="0.25">
      <c r="E380" s="271"/>
      <c r="F380" s="271"/>
      <c r="G380" s="271"/>
      <c r="H380" s="271"/>
      <c r="I380" s="271"/>
      <c r="J380" s="271"/>
      <c r="K380" s="271"/>
      <c r="L380" s="271"/>
      <c r="M380" s="271"/>
      <c r="N380" s="271"/>
      <c r="O380" s="329"/>
      <c r="P380" s="270"/>
      <c r="Q380" s="270"/>
      <c r="R380" s="329"/>
      <c r="S380" s="271"/>
      <c r="T380" s="271"/>
      <c r="U380" s="271"/>
      <c r="V380" s="271"/>
    </row>
    <row r="381" spans="5:22" x14ac:dyDescent="0.25">
      <c r="E381" s="271"/>
      <c r="F381" s="271"/>
      <c r="G381" s="271"/>
      <c r="H381" s="271"/>
      <c r="I381" s="271"/>
      <c r="J381" s="271"/>
      <c r="K381" s="271"/>
      <c r="L381" s="271"/>
      <c r="M381" s="271"/>
      <c r="N381" s="271"/>
      <c r="O381" s="329"/>
      <c r="P381" s="270"/>
      <c r="Q381" s="270"/>
      <c r="R381" s="329"/>
      <c r="S381" s="271"/>
      <c r="T381" s="271"/>
      <c r="U381" s="271"/>
      <c r="V381" s="271"/>
    </row>
    <row r="382" spans="5:22" x14ac:dyDescent="0.25">
      <c r="E382" s="271"/>
      <c r="F382" s="271"/>
      <c r="G382" s="271"/>
      <c r="H382" s="271"/>
      <c r="I382" s="271"/>
      <c r="J382" s="271"/>
      <c r="K382" s="271"/>
      <c r="L382" s="271"/>
      <c r="M382" s="271"/>
      <c r="N382" s="271"/>
      <c r="O382" s="329"/>
      <c r="P382" s="270"/>
      <c r="Q382" s="270"/>
      <c r="R382" s="329"/>
      <c r="S382" s="271"/>
      <c r="T382" s="271"/>
      <c r="U382" s="271"/>
      <c r="V382" s="271"/>
    </row>
    <row r="383" spans="5:22" x14ac:dyDescent="0.25">
      <c r="E383" s="271"/>
      <c r="F383" s="271"/>
      <c r="G383" s="271"/>
      <c r="H383" s="271"/>
      <c r="I383" s="271"/>
      <c r="J383" s="271"/>
      <c r="K383" s="271"/>
      <c r="L383" s="271"/>
      <c r="M383" s="271"/>
      <c r="N383" s="271"/>
      <c r="O383" s="329"/>
      <c r="P383" s="270"/>
      <c r="Q383" s="270"/>
      <c r="R383" s="329"/>
      <c r="S383" s="271"/>
      <c r="T383" s="271"/>
      <c r="U383" s="271"/>
      <c r="V383" s="271"/>
    </row>
    <row r="384" spans="5:22" x14ac:dyDescent="0.25">
      <c r="E384" s="271"/>
      <c r="F384" s="271"/>
      <c r="G384" s="271"/>
      <c r="H384" s="271"/>
      <c r="I384" s="271"/>
      <c r="J384" s="271"/>
      <c r="K384" s="271"/>
      <c r="L384" s="271"/>
      <c r="M384" s="271"/>
      <c r="N384" s="271"/>
      <c r="O384" s="329"/>
      <c r="P384" s="270"/>
      <c r="Q384" s="270"/>
      <c r="R384" s="329"/>
      <c r="S384" s="271"/>
      <c r="T384" s="271"/>
      <c r="U384" s="271"/>
      <c r="V384" s="271"/>
    </row>
    <row r="385" spans="5:22" x14ac:dyDescent="0.25">
      <c r="E385" s="271"/>
      <c r="F385" s="271"/>
      <c r="G385" s="271"/>
      <c r="H385" s="271"/>
      <c r="I385" s="271"/>
      <c r="J385" s="271"/>
      <c r="K385" s="271"/>
      <c r="L385" s="271"/>
      <c r="M385" s="271"/>
      <c r="N385" s="271"/>
      <c r="O385" s="329"/>
      <c r="P385" s="270"/>
      <c r="Q385" s="270"/>
      <c r="R385" s="329"/>
      <c r="S385" s="271"/>
      <c r="T385" s="271"/>
      <c r="U385" s="271"/>
      <c r="V385" s="271"/>
    </row>
    <row r="386" spans="5:22" x14ac:dyDescent="0.25">
      <c r="E386" s="271"/>
      <c r="F386" s="271"/>
      <c r="G386" s="271"/>
      <c r="H386" s="271"/>
      <c r="I386" s="271"/>
      <c r="J386" s="271"/>
      <c r="K386" s="271"/>
      <c r="L386" s="271"/>
      <c r="M386" s="271"/>
      <c r="N386" s="271"/>
      <c r="O386" s="329"/>
      <c r="P386" s="270"/>
      <c r="Q386" s="270"/>
      <c r="R386" s="329"/>
      <c r="S386" s="271"/>
      <c r="T386" s="271"/>
      <c r="U386" s="271"/>
      <c r="V386" s="271"/>
    </row>
    <row r="387" spans="5:22" x14ac:dyDescent="0.25">
      <c r="E387" s="271"/>
      <c r="F387" s="271"/>
      <c r="G387" s="271"/>
      <c r="H387" s="271"/>
      <c r="I387" s="271"/>
      <c r="J387" s="271"/>
      <c r="K387" s="271"/>
      <c r="L387" s="271"/>
      <c r="M387" s="271"/>
      <c r="N387" s="271"/>
      <c r="O387" s="329"/>
      <c r="P387" s="270"/>
      <c r="Q387" s="270"/>
      <c r="R387" s="329"/>
      <c r="S387" s="271"/>
      <c r="T387" s="271"/>
      <c r="U387" s="271"/>
      <c r="V387" s="271"/>
    </row>
    <row r="388" spans="5:22" x14ac:dyDescent="0.25">
      <c r="E388" s="271"/>
      <c r="F388" s="271"/>
      <c r="G388" s="271"/>
      <c r="H388" s="271"/>
      <c r="I388" s="271"/>
      <c r="J388" s="271"/>
      <c r="K388" s="271"/>
      <c r="L388" s="271"/>
      <c r="M388" s="271"/>
      <c r="N388" s="271"/>
      <c r="O388" s="329"/>
      <c r="P388" s="270"/>
      <c r="Q388" s="270"/>
      <c r="R388" s="329"/>
      <c r="S388" s="271"/>
      <c r="T388" s="271"/>
      <c r="U388" s="271"/>
      <c r="V388" s="271"/>
    </row>
    <row r="389" spans="5:22" x14ac:dyDescent="0.25">
      <c r="E389" s="271"/>
      <c r="F389" s="271"/>
      <c r="G389" s="271"/>
      <c r="H389" s="271"/>
      <c r="I389" s="271"/>
      <c r="J389" s="271"/>
      <c r="K389" s="271"/>
      <c r="L389" s="271"/>
      <c r="M389" s="271"/>
      <c r="N389" s="271"/>
      <c r="O389" s="329"/>
      <c r="P389" s="270"/>
      <c r="Q389" s="270"/>
      <c r="R389" s="329"/>
      <c r="S389" s="271"/>
      <c r="T389" s="271"/>
      <c r="U389" s="271"/>
      <c r="V389" s="271"/>
    </row>
    <row r="390" spans="5:22" x14ac:dyDescent="0.25">
      <c r="E390" s="271"/>
      <c r="F390" s="271"/>
      <c r="G390" s="271"/>
      <c r="H390" s="271"/>
      <c r="I390" s="271"/>
      <c r="J390" s="271"/>
      <c r="K390" s="271"/>
      <c r="L390" s="271"/>
      <c r="M390" s="271"/>
      <c r="N390" s="271"/>
      <c r="O390" s="329"/>
      <c r="P390" s="270"/>
      <c r="Q390" s="270"/>
      <c r="R390" s="329"/>
      <c r="S390" s="271"/>
      <c r="T390" s="271"/>
      <c r="U390" s="271"/>
      <c r="V390" s="271"/>
    </row>
    <row r="391" spans="5:22" x14ac:dyDescent="0.25">
      <c r="E391" s="271"/>
      <c r="F391" s="271"/>
      <c r="G391" s="271"/>
      <c r="H391" s="271"/>
      <c r="I391" s="271"/>
      <c r="J391" s="271"/>
      <c r="K391" s="271"/>
      <c r="L391" s="271"/>
      <c r="M391" s="271"/>
      <c r="N391" s="271"/>
      <c r="O391" s="329"/>
      <c r="P391" s="270"/>
      <c r="Q391" s="270"/>
      <c r="R391" s="329"/>
      <c r="S391" s="271"/>
      <c r="T391" s="271"/>
      <c r="U391" s="271"/>
      <c r="V391" s="271"/>
    </row>
    <row r="392" spans="5:22" x14ac:dyDescent="0.25">
      <c r="E392" s="271"/>
      <c r="F392" s="271"/>
      <c r="G392" s="271"/>
      <c r="H392" s="271"/>
      <c r="I392" s="271"/>
      <c r="J392" s="271"/>
      <c r="K392" s="271"/>
      <c r="L392" s="271"/>
      <c r="M392" s="271"/>
      <c r="N392" s="271"/>
      <c r="O392" s="329"/>
      <c r="P392" s="270"/>
      <c r="Q392" s="270"/>
      <c r="R392" s="329"/>
      <c r="S392" s="271"/>
      <c r="T392" s="271"/>
      <c r="U392" s="271"/>
      <c r="V392" s="271"/>
    </row>
    <row r="393" spans="5:22" x14ac:dyDescent="0.25">
      <c r="E393" s="271"/>
      <c r="F393" s="271"/>
      <c r="G393" s="271"/>
      <c r="H393" s="271"/>
      <c r="I393" s="271"/>
      <c r="J393" s="271"/>
      <c r="K393" s="271"/>
      <c r="L393" s="271"/>
      <c r="M393" s="271"/>
      <c r="N393" s="271"/>
      <c r="O393" s="329"/>
      <c r="P393" s="270"/>
      <c r="Q393" s="270"/>
      <c r="R393" s="329"/>
      <c r="S393" s="271"/>
      <c r="T393" s="271"/>
      <c r="U393" s="271"/>
      <c r="V393" s="271"/>
    </row>
    <row r="394" spans="5:22" x14ac:dyDescent="0.25">
      <c r="E394" s="271"/>
      <c r="F394" s="271"/>
      <c r="G394" s="271"/>
      <c r="H394" s="271"/>
      <c r="I394" s="271"/>
      <c r="J394" s="271"/>
      <c r="K394" s="271"/>
      <c r="L394" s="271"/>
      <c r="M394" s="271"/>
      <c r="N394" s="271"/>
      <c r="O394" s="329"/>
      <c r="P394" s="270"/>
      <c r="Q394" s="270"/>
      <c r="R394" s="329"/>
      <c r="S394" s="271"/>
      <c r="T394" s="271"/>
      <c r="U394" s="271"/>
      <c r="V394" s="271"/>
    </row>
    <row r="395" spans="5:22" x14ac:dyDescent="0.25">
      <c r="E395" s="271"/>
      <c r="F395" s="271"/>
      <c r="G395" s="271"/>
      <c r="H395" s="271"/>
      <c r="I395" s="271"/>
      <c r="J395" s="271"/>
      <c r="K395" s="271"/>
      <c r="L395" s="271"/>
      <c r="M395" s="271"/>
      <c r="N395" s="271"/>
      <c r="O395" s="329"/>
      <c r="P395" s="270"/>
      <c r="Q395" s="270"/>
      <c r="R395" s="329"/>
      <c r="S395" s="271"/>
      <c r="T395" s="271"/>
      <c r="U395" s="271"/>
      <c r="V395" s="271"/>
    </row>
    <row r="396" spans="5:22" x14ac:dyDescent="0.25">
      <c r="E396" s="271"/>
      <c r="F396" s="271"/>
      <c r="G396" s="271"/>
      <c r="H396" s="271"/>
      <c r="I396" s="271"/>
      <c r="J396" s="271"/>
      <c r="K396" s="271"/>
      <c r="L396" s="271"/>
      <c r="M396" s="271"/>
      <c r="N396" s="271"/>
      <c r="O396" s="329"/>
      <c r="P396" s="270"/>
      <c r="Q396" s="270"/>
      <c r="R396" s="329"/>
      <c r="S396" s="271"/>
      <c r="T396" s="271"/>
      <c r="U396" s="271"/>
      <c r="V396" s="271"/>
    </row>
    <row r="397" spans="5:22" x14ac:dyDescent="0.25">
      <c r="E397" s="271"/>
      <c r="F397" s="271"/>
      <c r="G397" s="271"/>
      <c r="H397" s="271"/>
      <c r="I397" s="271"/>
      <c r="J397" s="271"/>
      <c r="K397" s="271"/>
      <c r="L397" s="271"/>
      <c r="M397" s="271"/>
      <c r="N397" s="271"/>
      <c r="O397" s="329"/>
      <c r="P397" s="270"/>
      <c r="Q397" s="270"/>
      <c r="R397" s="329"/>
      <c r="S397" s="271"/>
      <c r="T397" s="271"/>
      <c r="U397" s="271"/>
      <c r="V397" s="271"/>
    </row>
    <row r="398" spans="5:22" x14ac:dyDescent="0.25">
      <c r="E398" s="271"/>
      <c r="F398" s="271"/>
      <c r="G398" s="271"/>
      <c r="H398" s="271"/>
      <c r="I398" s="271"/>
      <c r="J398" s="271"/>
      <c r="K398" s="271"/>
      <c r="L398" s="271"/>
      <c r="M398" s="271"/>
      <c r="N398" s="271"/>
      <c r="O398" s="329"/>
      <c r="P398" s="270"/>
      <c r="Q398" s="270"/>
      <c r="R398" s="329"/>
      <c r="S398" s="271"/>
      <c r="T398" s="271"/>
      <c r="U398" s="271"/>
      <c r="V398" s="271"/>
    </row>
    <row r="399" spans="5:22" x14ac:dyDescent="0.25">
      <c r="E399" s="271"/>
      <c r="F399" s="271"/>
      <c r="G399" s="271"/>
      <c r="H399" s="271"/>
      <c r="I399" s="271"/>
      <c r="J399" s="271"/>
      <c r="K399" s="271"/>
      <c r="L399" s="271"/>
      <c r="M399" s="271"/>
      <c r="N399" s="271"/>
      <c r="O399" s="329"/>
      <c r="P399" s="270"/>
      <c r="Q399" s="270"/>
      <c r="R399" s="329"/>
      <c r="S399" s="271"/>
      <c r="T399" s="271"/>
      <c r="U399" s="271"/>
      <c r="V399" s="271"/>
    </row>
    <row r="400" spans="5:22" x14ac:dyDescent="0.25">
      <c r="E400" s="271"/>
      <c r="F400" s="271"/>
      <c r="G400" s="271"/>
      <c r="H400" s="271"/>
      <c r="I400" s="271"/>
      <c r="J400" s="271"/>
      <c r="K400" s="271"/>
      <c r="L400" s="271"/>
      <c r="M400" s="271"/>
      <c r="N400" s="271"/>
      <c r="O400" s="329"/>
      <c r="P400" s="270"/>
      <c r="Q400" s="270"/>
      <c r="R400" s="329"/>
      <c r="S400" s="271"/>
      <c r="T400" s="271"/>
      <c r="U400" s="271"/>
      <c r="V400" s="271"/>
    </row>
    <row r="401" spans="5:22" x14ac:dyDescent="0.25">
      <c r="E401" s="271"/>
      <c r="F401" s="271"/>
      <c r="G401" s="271"/>
      <c r="H401" s="271"/>
      <c r="I401" s="271"/>
      <c r="J401" s="271"/>
      <c r="K401" s="271"/>
      <c r="L401" s="271"/>
      <c r="M401" s="271"/>
      <c r="N401" s="271"/>
      <c r="O401" s="329"/>
      <c r="P401" s="270"/>
      <c r="Q401" s="270"/>
      <c r="R401" s="329"/>
      <c r="S401" s="271"/>
      <c r="T401" s="271"/>
      <c r="U401" s="271"/>
      <c r="V401" s="271"/>
    </row>
    <row r="402" spans="5:22" x14ac:dyDescent="0.25">
      <c r="E402" s="271"/>
      <c r="F402" s="271"/>
      <c r="G402" s="271"/>
      <c r="H402" s="271"/>
      <c r="I402" s="271"/>
      <c r="J402" s="271"/>
      <c r="K402" s="271"/>
      <c r="L402" s="271"/>
      <c r="M402" s="271"/>
      <c r="N402" s="271"/>
      <c r="O402" s="329"/>
      <c r="P402" s="270"/>
      <c r="Q402" s="270"/>
      <c r="R402" s="329"/>
      <c r="S402" s="271"/>
      <c r="T402" s="271"/>
      <c r="U402" s="271"/>
      <c r="V402" s="271"/>
    </row>
    <row r="403" spans="5:22" x14ac:dyDescent="0.25">
      <c r="E403" s="271"/>
      <c r="F403" s="271"/>
      <c r="G403" s="271"/>
      <c r="H403" s="271"/>
      <c r="I403" s="271"/>
      <c r="J403" s="271"/>
      <c r="K403" s="271"/>
      <c r="L403" s="271"/>
      <c r="M403" s="271"/>
      <c r="N403" s="271"/>
      <c r="O403" s="329"/>
      <c r="P403" s="270"/>
      <c r="Q403" s="270"/>
      <c r="R403" s="329"/>
      <c r="S403" s="271"/>
      <c r="T403" s="271"/>
      <c r="U403" s="271"/>
      <c r="V403" s="271"/>
    </row>
    <row r="404" spans="5:22" x14ac:dyDescent="0.25">
      <c r="E404" s="271"/>
      <c r="F404" s="271"/>
      <c r="G404" s="271"/>
      <c r="H404" s="271"/>
      <c r="I404" s="271"/>
      <c r="J404" s="271"/>
      <c r="K404" s="271"/>
      <c r="L404" s="271"/>
      <c r="M404" s="271"/>
      <c r="N404" s="271"/>
      <c r="O404" s="329"/>
      <c r="P404" s="270"/>
      <c r="Q404" s="270"/>
      <c r="R404" s="329"/>
      <c r="S404" s="271"/>
      <c r="T404" s="271"/>
      <c r="U404" s="271"/>
      <c r="V404" s="271"/>
    </row>
    <row r="405" spans="5:22" x14ac:dyDescent="0.25">
      <c r="E405" s="271"/>
      <c r="F405" s="271"/>
      <c r="G405" s="271"/>
      <c r="H405" s="271"/>
      <c r="I405" s="271"/>
      <c r="J405" s="271"/>
      <c r="K405" s="271"/>
      <c r="L405" s="271"/>
      <c r="M405" s="271"/>
      <c r="N405" s="271"/>
      <c r="O405" s="329"/>
      <c r="P405" s="270"/>
      <c r="Q405" s="270"/>
      <c r="R405" s="329"/>
      <c r="S405" s="271"/>
      <c r="T405" s="271"/>
      <c r="U405" s="271"/>
      <c r="V405" s="271"/>
    </row>
    <row r="406" spans="5:22" x14ac:dyDescent="0.25">
      <c r="E406" s="271"/>
      <c r="F406" s="271"/>
      <c r="G406" s="271"/>
      <c r="H406" s="271"/>
      <c r="I406" s="271"/>
      <c r="J406" s="271"/>
      <c r="K406" s="271"/>
      <c r="L406" s="271"/>
      <c r="M406" s="271"/>
      <c r="N406" s="271"/>
      <c r="O406" s="329"/>
      <c r="P406" s="270"/>
      <c r="Q406" s="270"/>
      <c r="R406" s="329"/>
      <c r="S406" s="271"/>
      <c r="T406" s="271"/>
      <c r="U406" s="271"/>
      <c r="V406" s="271"/>
    </row>
    <row r="407" spans="5:22" x14ac:dyDescent="0.25">
      <c r="E407" s="271"/>
      <c r="F407" s="271"/>
      <c r="G407" s="271"/>
      <c r="H407" s="271"/>
      <c r="I407" s="271"/>
      <c r="J407" s="271"/>
      <c r="K407" s="271"/>
      <c r="L407" s="271"/>
      <c r="M407" s="271"/>
      <c r="N407" s="271"/>
      <c r="O407" s="329"/>
      <c r="P407" s="270"/>
      <c r="Q407" s="270"/>
      <c r="R407" s="329"/>
      <c r="S407" s="271"/>
      <c r="T407" s="271"/>
      <c r="U407" s="271"/>
      <c r="V407" s="271"/>
    </row>
    <row r="408" spans="5:22" x14ac:dyDescent="0.25">
      <c r="E408" s="271"/>
      <c r="F408" s="271"/>
      <c r="G408" s="271"/>
      <c r="H408" s="271"/>
      <c r="I408" s="271"/>
      <c r="J408" s="271"/>
      <c r="K408" s="271"/>
      <c r="L408" s="271"/>
      <c r="M408" s="271"/>
      <c r="N408" s="271"/>
      <c r="O408" s="329"/>
      <c r="P408" s="270"/>
      <c r="Q408" s="270"/>
      <c r="R408" s="329"/>
      <c r="S408" s="271"/>
      <c r="T408" s="271"/>
      <c r="U408" s="271"/>
      <c r="V408" s="271"/>
    </row>
    <row r="409" spans="5:22" x14ac:dyDescent="0.25">
      <c r="E409" s="271"/>
      <c r="F409" s="271"/>
      <c r="G409" s="271"/>
      <c r="H409" s="271"/>
      <c r="I409" s="271"/>
      <c r="J409" s="271"/>
      <c r="K409" s="271"/>
      <c r="L409" s="271"/>
      <c r="M409" s="271"/>
      <c r="N409" s="271"/>
      <c r="O409" s="329"/>
      <c r="P409" s="270"/>
      <c r="Q409" s="270"/>
      <c r="R409" s="329"/>
      <c r="S409" s="271"/>
      <c r="T409" s="271"/>
      <c r="U409" s="271"/>
      <c r="V409" s="271"/>
    </row>
    <row r="410" spans="5:22" x14ac:dyDescent="0.25">
      <c r="E410" s="271"/>
      <c r="F410" s="271"/>
      <c r="G410" s="271"/>
      <c r="H410" s="271"/>
      <c r="I410" s="271"/>
      <c r="J410" s="271"/>
      <c r="K410" s="271"/>
      <c r="L410" s="271"/>
      <c r="M410" s="271"/>
      <c r="N410" s="271"/>
      <c r="O410" s="329"/>
      <c r="P410" s="270"/>
      <c r="Q410" s="270"/>
      <c r="R410" s="329"/>
      <c r="S410" s="271"/>
      <c r="T410" s="271"/>
      <c r="U410" s="271"/>
      <c r="V410" s="271"/>
    </row>
    <row r="411" spans="5:22" x14ac:dyDescent="0.25">
      <c r="E411" s="271"/>
      <c r="F411" s="271"/>
      <c r="G411" s="271"/>
      <c r="H411" s="271"/>
      <c r="I411" s="271"/>
      <c r="J411" s="271"/>
      <c r="K411" s="271"/>
      <c r="L411" s="271"/>
      <c r="M411" s="271"/>
      <c r="N411" s="271"/>
      <c r="O411" s="329"/>
      <c r="P411" s="270"/>
      <c r="Q411" s="270"/>
      <c r="R411" s="329"/>
      <c r="S411" s="271"/>
      <c r="T411" s="271"/>
      <c r="U411" s="271"/>
      <c r="V411" s="271"/>
    </row>
    <row r="412" spans="5:22" x14ac:dyDescent="0.25">
      <c r="E412" s="271"/>
      <c r="F412" s="271"/>
      <c r="G412" s="271"/>
      <c r="H412" s="271"/>
      <c r="I412" s="271"/>
      <c r="J412" s="271"/>
      <c r="K412" s="271"/>
      <c r="L412" s="271"/>
      <c r="M412" s="271"/>
      <c r="N412" s="271"/>
      <c r="O412" s="329"/>
      <c r="P412" s="270"/>
      <c r="Q412" s="270"/>
      <c r="R412" s="329"/>
      <c r="S412" s="271"/>
      <c r="T412" s="271"/>
      <c r="U412" s="271"/>
      <c r="V412" s="271"/>
    </row>
    <row r="413" spans="5:22" x14ac:dyDescent="0.25">
      <c r="E413" s="271"/>
      <c r="F413" s="271"/>
      <c r="G413" s="271"/>
      <c r="H413" s="271"/>
      <c r="I413" s="271"/>
      <c r="J413" s="271"/>
      <c r="K413" s="271"/>
      <c r="L413" s="271"/>
      <c r="M413" s="271"/>
      <c r="N413" s="271"/>
      <c r="O413" s="329"/>
      <c r="P413" s="270"/>
      <c r="Q413" s="270"/>
      <c r="R413" s="329"/>
      <c r="S413" s="271"/>
      <c r="T413" s="271"/>
      <c r="U413" s="271"/>
      <c r="V413" s="271"/>
    </row>
    <row r="414" spans="5:22" x14ac:dyDescent="0.25">
      <c r="E414" s="271"/>
      <c r="F414" s="271"/>
      <c r="G414" s="271"/>
      <c r="H414" s="271"/>
      <c r="I414" s="271"/>
      <c r="J414" s="271"/>
      <c r="K414" s="271"/>
      <c r="L414" s="271"/>
      <c r="M414" s="271"/>
      <c r="N414" s="271"/>
      <c r="O414" s="329"/>
      <c r="P414" s="270"/>
      <c r="Q414" s="270"/>
      <c r="R414" s="329"/>
      <c r="S414" s="271"/>
      <c r="T414" s="271"/>
      <c r="U414" s="271"/>
      <c r="V414" s="271"/>
    </row>
    <row r="415" spans="5:22" x14ac:dyDescent="0.25">
      <c r="E415" s="271"/>
      <c r="F415" s="271"/>
      <c r="G415" s="271"/>
      <c r="H415" s="271"/>
      <c r="I415" s="271"/>
      <c r="J415" s="271"/>
      <c r="K415" s="271"/>
      <c r="L415" s="271"/>
      <c r="M415" s="271"/>
      <c r="N415" s="271"/>
      <c r="O415" s="329"/>
      <c r="P415" s="270"/>
      <c r="Q415" s="270"/>
      <c r="R415" s="329"/>
      <c r="S415" s="271"/>
      <c r="T415" s="271"/>
      <c r="U415" s="271"/>
      <c r="V415" s="271"/>
    </row>
    <row r="416" spans="5:22" x14ac:dyDescent="0.25">
      <c r="E416" s="271"/>
      <c r="F416" s="271"/>
      <c r="G416" s="271"/>
      <c r="H416" s="271"/>
      <c r="I416" s="271"/>
      <c r="J416" s="271"/>
      <c r="K416" s="271"/>
      <c r="L416" s="271"/>
      <c r="M416" s="271"/>
      <c r="N416" s="271"/>
      <c r="O416" s="329"/>
      <c r="P416" s="270"/>
      <c r="Q416" s="270"/>
      <c r="R416" s="329"/>
      <c r="S416" s="271"/>
      <c r="T416" s="271"/>
      <c r="U416" s="271"/>
      <c r="V416" s="271"/>
    </row>
    <row r="417" spans="5:22" x14ac:dyDescent="0.25">
      <c r="E417" s="271"/>
      <c r="F417" s="271"/>
      <c r="G417" s="271"/>
      <c r="H417" s="271"/>
      <c r="I417" s="271"/>
      <c r="J417" s="271"/>
      <c r="K417" s="271"/>
      <c r="L417" s="271"/>
      <c r="M417" s="271"/>
      <c r="N417" s="271"/>
      <c r="O417" s="329"/>
      <c r="P417" s="270"/>
      <c r="Q417" s="270"/>
      <c r="R417" s="329"/>
      <c r="S417" s="271"/>
      <c r="T417" s="271"/>
      <c r="U417" s="271"/>
      <c r="V417" s="271"/>
    </row>
    <row r="418" spans="5:22" x14ac:dyDescent="0.25">
      <c r="E418" s="271"/>
      <c r="F418" s="271"/>
      <c r="G418" s="271"/>
      <c r="H418" s="271"/>
      <c r="I418" s="271"/>
      <c r="J418" s="271"/>
      <c r="K418" s="271"/>
      <c r="L418" s="271"/>
      <c r="M418" s="271"/>
      <c r="N418" s="271"/>
      <c r="O418" s="329"/>
      <c r="P418" s="270"/>
      <c r="Q418" s="270"/>
      <c r="R418" s="329"/>
      <c r="S418" s="271"/>
      <c r="T418" s="271"/>
      <c r="U418" s="271"/>
      <c r="V418" s="271"/>
    </row>
    <row r="419" spans="5:22" x14ac:dyDescent="0.25">
      <c r="E419" s="271"/>
      <c r="F419" s="271"/>
      <c r="G419" s="271"/>
      <c r="H419" s="271"/>
      <c r="I419" s="271"/>
      <c r="J419" s="271"/>
      <c r="K419" s="271"/>
      <c r="L419" s="271"/>
      <c r="M419" s="271"/>
      <c r="N419" s="271"/>
      <c r="O419" s="329"/>
      <c r="P419" s="270"/>
      <c r="Q419" s="270"/>
      <c r="R419" s="329"/>
      <c r="S419" s="271"/>
      <c r="T419" s="271"/>
      <c r="U419" s="271"/>
      <c r="V419" s="271"/>
    </row>
    <row r="420" spans="5:22" x14ac:dyDescent="0.25">
      <c r="E420" s="271"/>
      <c r="F420" s="271"/>
      <c r="G420" s="271"/>
      <c r="H420" s="271"/>
      <c r="I420" s="271"/>
      <c r="J420" s="271"/>
      <c r="K420" s="271"/>
      <c r="L420" s="271"/>
      <c r="M420" s="271"/>
      <c r="N420" s="271"/>
      <c r="O420" s="329"/>
      <c r="P420" s="270"/>
      <c r="Q420" s="270"/>
      <c r="R420" s="329"/>
      <c r="S420" s="271"/>
      <c r="T420" s="271"/>
      <c r="U420" s="271"/>
      <c r="V420" s="271"/>
    </row>
    <row r="421" spans="5:22" x14ac:dyDescent="0.25">
      <c r="E421" s="271"/>
      <c r="F421" s="271"/>
      <c r="G421" s="271"/>
      <c r="H421" s="271"/>
      <c r="I421" s="271"/>
      <c r="J421" s="271"/>
      <c r="K421" s="271"/>
      <c r="L421" s="271"/>
      <c r="M421" s="271"/>
      <c r="N421" s="271"/>
      <c r="O421" s="329"/>
      <c r="P421" s="270"/>
      <c r="Q421" s="270"/>
      <c r="R421" s="329"/>
      <c r="S421" s="271"/>
      <c r="T421" s="271"/>
      <c r="U421" s="271"/>
      <c r="V421" s="271"/>
    </row>
    <row r="422" spans="5:22" x14ac:dyDescent="0.25">
      <c r="E422" s="271"/>
      <c r="F422" s="271"/>
      <c r="G422" s="271"/>
      <c r="H422" s="271"/>
      <c r="I422" s="271"/>
      <c r="J422" s="271"/>
      <c r="K422" s="271"/>
      <c r="L422" s="271"/>
      <c r="M422" s="271"/>
      <c r="N422" s="271"/>
      <c r="O422" s="329"/>
      <c r="P422" s="270"/>
      <c r="Q422" s="270"/>
      <c r="R422" s="329"/>
      <c r="S422" s="271"/>
      <c r="T422" s="271"/>
      <c r="U422" s="271"/>
      <c r="V422" s="271"/>
    </row>
    <row r="423" spans="5:22" x14ac:dyDescent="0.25">
      <c r="E423" s="271"/>
      <c r="F423" s="271"/>
      <c r="G423" s="271"/>
      <c r="H423" s="271"/>
      <c r="I423" s="271"/>
      <c r="J423" s="271"/>
      <c r="K423" s="271"/>
      <c r="L423" s="271"/>
      <c r="M423" s="271"/>
      <c r="N423" s="271"/>
      <c r="O423" s="329"/>
      <c r="P423" s="270"/>
      <c r="Q423" s="270"/>
      <c r="R423" s="329"/>
      <c r="S423" s="271"/>
      <c r="T423" s="271"/>
      <c r="U423" s="271"/>
      <c r="V423" s="271"/>
    </row>
    <row r="424" spans="5:22" x14ac:dyDescent="0.25">
      <c r="E424" s="271"/>
      <c r="F424" s="271"/>
      <c r="G424" s="271"/>
      <c r="H424" s="271"/>
      <c r="I424" s="271"/>
      <c r="J424" s="271"/>
      <c r="K424" s="271"/>
      <c r="L424" s="271"/>
      <c r="M424" s="271"/>
      <c r="N424" s="271"/>
      <c r="O424" s="329"/>
      <c r="P424" s="270"/>
      <c r="Q424" s="270"/>
      <c r="R424" s="329"/>
      <c r="S424" s="271"/>
      <c r="T424" s="271"/>
      <c r="U424" s="271"/>
      <c r="V424" s="271"/>
    </row>
    <row r="425" spans="5:22" x14ac:dyDescent="0.25">
      <c r="E425" s="271"/>
      <c r="F425" s="271"/>
      <c r="G425" s="271"/>
      <c r="H425" s="271"/>
      <c r="I425" s="271"/>
      <c r="J425" s="271"/>
      <c r="K425" s="271"/>
      <c r="L425" s="271"/>
      <c r="M425" s="271"/>
      <c r="N425" s="271"/>
      <c r="O425" s="329"/>
      <c r="P425" s="270"/>
      <c r="Q425" s="270"/>
      <c r="R425" s="329"/>
      <c r="S425" s="271"/>
      <c r="T425" s="271"/>
      <c r="U425" s="271"/>
      <c r="V425" s="271"/>
    </row>
    <row r="426" spans="5:22" x14ac:dyDescent="0.25">
      <c r="E426" s="271"/>
      <c r="F426" s="271"/>
      <c r="G426" s="271"/>
      <c r="H426" s="271"/>
      <c r="I426" s="271"/>
      <c r="J426" s="271"/>
      <c r="K426" s="271"/>
      <c r="L426" s="271"/>
      <c r="M426" s="271"/>
      <c r="N426" s="271"/>
      <c r="O426" s="329"/>
      <c r="P426" s="270"/>
      <c r="Q426" s="270"/>
      <c r="R426" s="329"/>
      <c r="S426" s="271"/>
      <c r="T426" s="271"/>
      <c r="U426" s="271"/>
      <c r="V426" s="271"/>
    </row>
    <row r="427" spans="5:22" x14ac:dyDescent="0.25">
      <c r="E427" s="271"/>
      <c r="F427" s="271"/>
      <c r="G427" s="271"/>
      <c r="H427" s="271"/>
      <c r="I427" s="271"/>
      <c r="J427" s="271"/>
      <c r="K427" s="271"/>
      <c r="L427" s="271"/>
      <c r="M427" s="271"/>
      <c r="N427" s="271"/>
      <c r="O427" s="329"/>
      <c r="P427" s="270"/>
      <c r="Q427" s="270"/>
      <c r="R427" s="329"/>
      <c r="S427" s="271"/>
      <c r="T427" s="271"/>
      <c r="U427" s="271"/>
      <c r="V427" s="271"/>
    </row>
  </sheetData>
  <sheetProtection sheet="1" objects="1" scenarios="1"/>
  <autoFilter ref="A2:Z2">
    <filterColumn colId="0" showButton="0"/>
    <filterColumn colId="1" showButton="0"/>
  </autoFilter>
  <mergeCells count="14">
    <mergeCell ref="A3:A67"/>
    <mergeCell ref="A68:A154"/>
    <mergeCell ref="B107:B118"/>
    <mergeCell ref="B119:B130"/>
    <mergeCell ref="B131:B142"/>
    <mergeCell ref="B143:B154"/>
    <mergeCell ref="B3:B15"/>
    <mergeCell ref="B81:B93"/>
    <mergeCell ref="B94:B106"/>
    <mergeCell ref="B16:B28"/>
    <mergeCell ref="B29:B41"/>
    <mergeCell ref="B42:B54"/>
    <mergeCell ref="B55:B67"/>
    <mergeCell ref="B68:B80"/>
  </mergeCells>
  <pageMargins left="0.7" right="0.7" top="0.75" bottom="0.75" header="0.3" footer="0.3"/>
  <pageSetup paperSize="9" orientation="portrait" horizontalDpi="300" verticalDpi="300" r:id="rId1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zoomScale="80" zoomScaleNormal="80" zoomScalePageLayoutView="80" workbookViewId="0">
      <pane ySplit="4" topLeftCell="A29" activePane="bottomLeft" state="frozen"/>
      <selection pane="bottomLeft" activeCell="A42" sqref="A41:XFD42"/>
    </sheetView>
  </sheetViews>
  <sheetFormatPr baseColWidth="10" defaultColWidth="8.85546875" defaultRowHeight="15" x14ac:dyDescent="0.25"/>
  <cols>
    <col min="1" max="2" width="15.7109375" customWidth="1"/>
    <col min="3" max="3" width="27" customWidth="1"/>
    <col min="4" max="4" width="29.85546875" customWidth="1"/>
    <col min="5" max="13" width="15.7109375" customWidth="1"/>
  </cols>
  <sheetData>
    <row r="1" spans="1:13" s="9" customFormat="1" x14ac:dyDescent="0.25">
      <c r="A1" s="708" t="s">
        <v>12</v>
      </c>
      <c r="B1" s="709"/>
      <c r="C1" s="709"/>
      <c r="D1" s="709"/>
      <c r="E1" s="709"/>
      <c r="F1" s="709"/>
      <c r="G1" s="709"/>
      <c r="H1" s="709"/>
      <c r="I1" s="709"/>
      <c r="J1" s="725" t="s">
        <v>13</v>
      </c>
      <c r="K1" s="710" t="s">
        <v>82</v>
      </c>
      <c r="L1" s="710"/>
      <c r="M1" s="710"/>
    </row>
    <row r="2" spans="1:13" s="11" customFormat="1" x14ac:dyDescent="0.25">
      <c r="A2" s="711" t="s">
        <v>81</v>
      </c>
      <c r="B2" s="712"/>
      <c r="C2" s="712"/>
      <c r="D2" s="712"/>
      <c r="E2" s="712"/>
      <c r="F2" s="712"/>
      <c r="G2" s="712"/>
      <c r="H2" s="712"/>
      <c r="I2" s="712"/>
      <c r="J2" s="726"/>
      <c r="K2" s="713" t="s">
        <v>138</v>
      </c>
      <c r="L2" s="713"/>
      <c r="M2" s="713"/>
    </row>
    <row r="3" spans="1:13" s="13" customFormat="1" ht="30" x14ac:dyDescent="0.25">
      <c r="A3" s="12" t="s">
        <v>17</v>
      </c>
      <c r="B3" s="13" t="s">
        <v>20</v>
      </c>
      <c r="C3" s="13" t="s">
        <v>19</v>
      </c>
      <c r="D3" s="13" t="s">
        <v>1</v>
      </c>
      <c r="E3" s="13" t="s">
        <v>2</v>
      </c>
      <c r="F3" s="13" t="s">
        <v>3</v>
      </c>
      <c r="G3" s="13" t="s">
        <v>6</v>
      </c>
      <c r="H3" s="13" t="s">
        <v>4</v>
      </c>
      <c r="I3" s="13" t="s">
        <v>5</v>
      </c>
      <c r="J3" s="13" t="s">
        <v>329</v>
      </c>
      <c r="K3" s="25" t="s">
        <v>134</v>
      </c>
      <c r="L3" s="13" t="s">
        <v>510</v>
      </c>
      <c r="M3" s="13" t="s">
        <v>498</v>
      </c>
    </row>
    <row r="4" spans="1:13" s="13" customFormat="1" ht="30" x14ac:dyDescent="0.25">
      <c r="A4" s="15" t="s">
        <v>18</v>
      </c>
      <c r="B4" s="13" t="s">
        <v>0</v>
      </c>
      <c r="C4" s="13" t="s">
        <v>296</v>
      </c>
      <c r="D4" s="13" t="s">
        <v>297</v>
      </c>
      <c r="E4" s="13" t="s">
        <v>2</v>
      </c>
      <c r="F4" s="13" t="s">
        <v>293</v>
      </c>
      <c r="G4" s="13" t="s">
        <v>298</v>
      </c>
      <c r="H4" s="13" t="s">
        <v>299</v>
      </c>
      <c r="I4" s="13" t="s">
        <v>26</v>
      </c>
      <c r="J4" s="13" t="s">
        <v>329</v>
      </c>
      <c r="K4" s="25"/>
      <c r="M4" s="25"/>
    </row>
    <row r="5" spans="1:13" s="51" customFormat="1" x14ac:dyDescent="0.25">
      <c r="B5" s="51" t="s">
        <v>129</v>
      </c>
      <c r="C5" s="51" t="s">
        <v>313</v>
      </c>
      <c r="D5" s="51" t="s">
        <v>328</v>
      </c>
      <c r="E5" s="51">
        <v>1277</v>
      </c>
      <c r="F5" s="51">
        <v>5974</v>
      </c>
      <c r="G5" s="51">
        <v>515</v>
      </c>
      <c r="H5" s="51">
        <v>172</v>
      </c>
      <c r="J5" s="51">
        <v>113</v>
      </c>
      <c r="K5" s="592">
        <f t="shared" ref="K5:K28" si="0">H5/G5</f>
        <v>0.33398058252427182</v>
      </c>
      <c r="L5" s="95">
        <f t="shared" ref="L5:L28" si="1">G5/F5</f>
        <v>8.6206896551724144E-2</v>
      </c>
      <c r="M5" s="587">
        <f t="shared" ref="M5:M28" si="2">G5/E5</f>
        <v>0.40328895849647611</v>
      </c>
    </row>
    <row r="6" spans="1:13" s="197" customFormat="1" x14ac:dyDescent="0.25">
      <c r="B6" s="197" t="s">
        <v>27</v>
      </c>
      <c r="C6" s="197" t="s">
        <v>323</v>
      </c>
      <c r="D6" s="197" t="s">
        <v>327</v>
      </c>
      <c r="E6" s="197">
        <v>3</v>
      </c>
      <c r="F6" s="197">
        <v>32</v>
      </c>
      <c r="G6" s="197">
        <v>-6</v>
      </c>
      <c r="H6" s="197">
        <v>0</v>
      </c>
      <c r="J6" s="197">
        <v>0</v>
      </c>
      <c r="K6" s="590">
        <f t="shared" si="0"/>
        <v>0</v>
      </c>
      <c r="L6" s="448">
        <f t="shared" si="1"/>
        <v>-0.1875</v>
      </c>
      <c r="M6" s="581">
        <f t="shared" si="2"/>
        <v>-2</v>
      </c>
    </row>
    <row r="7" spans="1:13" x14ac:dyDescent="0.25">
      <c r="B7" t="s">
        <v>302</v>
      </c>
      <c r="C7" t="s">
        <v>322</v>
      </c>
      <c r="D7" t="s">
        <v>326</v>
      </c>
      <c r="E7">
        <v>23</v>
      </c>
      <c r="F7">
        <v>331</v>
      </c>
      <c r="G7">
        <v>4</v>
      </c>
      <c r="H7">
        <v>1</v>
      </c>
      <c r="J7">
        <v>1</v>
      </c>
      <c r="K7" s="589">
        <f t="shared" si="0"/>
        <v>0.25</v>
      </c>
      <c r="L7" s="35">
        <f t="shared" si="1"/>
        <v>1.2084592145015106E-2</v>
      </c>
      <c r="M7" s="580">
        <f t="shared" si="2"/>
        <v>0.17391304347826086</v>
      </c>
    </row>
    <row r="8" spans="1:13" s="51" customFormat="1" x14ac:dyDescent="0.25">
      <c r="B8" s="51" t="s">
        <v>128</v>
      </c>
      <c r="C8" s="51" t="s">
        <v>314</v>
      </c>
      <c r="D8" s="51" t="s">
        <v>327</v>
      </c>
      <c r="E8" s="51">
        <v>722</v>
      </c>
      <c r="F8" s="51">
        <v>4672</v>
      </c>
      <c r="G8" s="51">
        <v>240</v>
      </c>
      <c r="H8" s="51">
        <v>41</v>
      </c>
      <c r="J8" s="51">
        <v>22</v>
      </c>
      <c r="K8" s="592">
        <f t="shared" si="0"/>
        <v>0.17083333333333334</v>
      </c>
      <c r="L8" s="95">
        <f t="shared" si="1"/>
        <v>5.1369863013698627E-2</v>
      </c>
      <c r="M8" s="587">
        <f t="shared" si="2"/>
        <v>0.33240997229916897</v>
      </c>
    </row>
    <row r="9" spans="1:13" s="51" customFormat="1" x14ac:dyDescent="0.25">
      <c r="B9" s="51" t="s">
        <v>146</v>
      </c>
      <c r="C9" s="51" t="s">
        <v>315</v>
      </c>
      <c r="D9" s="51" t="s">
        <v>327</v>
      </c>
      <c r="E9" s="51">
        <v>905</v>
      </c>
      <c r="F9" s="51">
        <v>7257</v>
      </c>
      <c r="G9" s="51">
        <v>391</v>
      </c>
      <c r="H9" s="51">
        <v>119</v>
      </c>
      <c r="J9" s="51">
        <v>98</v>
      </c>
      <c r="K9" s="592">
        <f t="shared" si="0"/>
        <v>0.30434782608695654</v>
      </c>
      <c r="L9" s="95">
        <f t="shared" si="1"/>
        <v>5.3879013366404847E-2</v>
      </c>
      <c r="M9" s="587">
        <f t="shared" si="2"/>
        <v>0.4320441988950276</v>
      </c>
    </row>
    <row r="10" spans="1:13" x14ac:dyDescent="0.25">
      <c r="B10" t="s">
        <v>36</v>
      </c>
      <c r="C10" t="s">
        <v>304</v>
      </c>
      <c r="D10" t="s">
        <v>326</v>
      </c>
      <c r="E10">
        <v>81</v>
      </c>
      <c r="F10">
        <v>84</v>
      </c>
      <c r="G10">
        <v>50</v>
      </c>
      <c r="H10">
        <v>14</v>
      </c>
      <c r="J10">
        <v>24</v>
      </c>
      <c r="K10" s="589">
        <f t="shared" si="0"/>
        <v>0.28000000000000003</v>
      </c>
      <c r="L10" s="35">
        <f t="shared" si="1"/>
        <v>0.59523809523809523</v>
      </c>
      <c r="M10" s="580">
        <f t="shared" si="2"/>
        <v>0.61728395061728392</v>
      </c>
    </row>
    <row r="11" spans="1:13" s="51" customFormat="1" x14ac:dyDescent="0.25">
      <c r="B11" s="51" t="s">
        <v>31</v>
      </c>
      <c r="C11" s="51" t="s">
        <v>305</v>
      </c>
      <c r="D11" s="51" t="s">
        <v>326</v>
      </c>
      <c r="E11" s="51">
        <v>52</v>
      </c>
      <c r="F11" s="51">
        <v>46</v>
      </c>
      <c r="G11" s="51">
        <v>41</v>
      </c>
      <c r="H11" s="51">
        <v>11</v>
      </c>
      <c r="J11" s="51">
        <v>9</v>
      </c>
      <c r="K11" s="592">
        <f t="shared" si="0"/>
        <v>0.26829268292682928</v>
      </c>
      <c r="L11" s="95">
        <f t="shared" si="1"/>
        <v>0.89130434782608692</v>
      </c>
      <c r="M11" s="587">
        <f t="shared" si="2"/>
        <v>0.78846153846153844</v>
      </c>
    </row>
    <row r="12" spans="1:13" s="197" customFormat="1" x14ac:dyDescent="0.25">
      <c r="B12" s="197" t="s">
        <v>53</v>
      </c>
      <c r="C12" s="197" t="s">
        <v>306</v>
      </c>
      <c r="D12" s="197" t="s">
        <v>326</v>
      </c>
      <c r="E12" s="197">
        <v>46</v>
      </c>
      <c r="F12" s="197">
        <v>128</v>
      </c>
      <c r="G12" s="197">
        <v>14</v>
      </c>
      <c r="H12" s="197">
        <v>0</v>
      </c>
      <c r="J12" s="197">
        <v>0</v>
      </c>
      <c r="K12" s="590">
        <f t="shared" si="0"/>
        <v>0</v>
      </c>
      <c r="L12" s="448">
        <f t="shared" si="1"/>
        <v>0.109375</v>
      </c>
      <c r="M12" s="581">
        <f t="shared" si="2"/>
        <v>0.30434782608695654</v>
      </c>
    </row>
    <row r="13" spans="1:13" s="197" customFormat="1" x14ac:dyDescent="0.25">
      <c r="B13" s="197" t="s">
        <v>44</v>
      </c>
      <c r="C13" s="197" t="s">
        <v>307</v>
      </c>
      <c r="D13" s="197" t="s">
        <v>327</v>
      </c>
      <c r="E13" s="197">
        <v>12</v>
      </c>
      <c r="F13" s="197">
        <v>4</v>
      </c>
      <c r="G13" s="197">
        <v>27</v>
      </c>
      <c r="H13" s="197">
        <v>5</v>
      </c>
      <c r="J13" s="197">
        <v>2</v>
      </c>
      <c r="K13" s="590">
        <f t="shared" si="0"/>
        <v>0.18518518518518517</v>
      </c>
      <c r="L13" s="448">
        <f t="shared" si="1"/>
        <v>6.75</v>
      </c>
      <c r="M13" s="581">
        <f t="shared" si="2"/>
        <v>2.25</v>
      </c>
    </row>
    <row r="14" spans="1:13" x14ac:dyDescent="0.25">
      <c r="B14" t="s">
        <v>34</v>
      </c>
      <c r="C14" t="s">
        <v>308</v>
      </c>
      <c r="D14" t="s">
        <v>326</v>
      </c>
      <c r="E14">
        <v>93</v>
      </c>
      <c r="F14">
        <v>78</v>
      </c>
      <c r="G14">
        <v>104</v>
      </c>
      <c r="H14">
        <v>35</v>
      </c>
      <c r="J14">
        <v>15</v>
      </c>
      <c r="K14" s="589">
        <f t="shared" si="0"/>
        <v>0.33653846153846156</v>
      </c>
      <c r="L14" s="35">
        <f t="shared" si="1"/>
        <v>1.3333333333333333</v>
      </c>
      <c r="M14" s="580">
        <f t="shared" si="2"/>
        <v>1.118279569892473</v>
      </c>
    </row>
    <row r="15" spans="1:13" s="197" customFormat="1" x14ac:dyDescent="0.25">
      <c r="B15" s="197" t="s">
        <v>119</v>
      </c>
      <c r="C15" s="197" t="s">
        <v>309</v>
      </c>
      <c r="D15" s="197" t="s">
        <v>326</v>
      </c>
      <c r="E15" s="197">
        <v>12</v>
      </c>
      <c r="F15" s="197">
        <v>3</v>
      </c>
      <c r="G15" s="197">
        <v>0</v>
      </c>
      <c r="H15" s="197">
        <v>4</v>
      </c>
      <c r="J15" s="197">
        <v>3</v>
      </c>
      <c r="K15" s="590" t="e">
        <f t="shared" si="0"/>
        <v>#DIV/0!</v>
      </c>
      <c r="L15" s="448">
        <f t="shared" si="1"/>
        <v>0</v>
      </c>
      <c r="M15" s="581">
        <f t="shared" si="2"/>
        <v>0</v>
      </c>
    </row>
    <row r="16" spans="1:13" x14ac:dyDescent="0.25">
      <c r="B16" t="s">
        <v>49</v>
      </c>
      <c r="C16" t="s">
        <v>320</v>
      </c>
      <c r="D16" t="s">
        <v>327</v>
      </c>
      <c r="E16">
        <v>6983</v>
      </c>
      <c r="F16">
        <v>38499</v>
      </c>
      <c r="G16">
        <v>2750</v>
      </c>
      <c r="H16">
        <v>685</v>
      </c>
      <c r="J16">
        <v>611</v>
      </c>
      <c r="K16" s="589">
        <f t="shared" si="0"/>
        <v>0.24909090909090909</v>
      </c>
      <c r="L16" s="35">
        <f t="shared" si="1"/>
        <v>7.1430426764331548E-2</v>
      </c>
      <c r="M16" s="580">
        <f t="shared" si="2"/>
        <v>0.39381354718602318</v>
      </c>
    </row>
    <row r="17" spans="1:13" s="197" customFormat="1" x14ac:dyDescent="0.25">
      <c r="B17" s="197" t="s">
        <v>285</v>
      </c>
      <c r="E17" s="197">
        <v>14</v>
      </c>
      <c r="F17" s="197">
        <v>1606</v>
      </c>
      <c r="G17" s="197">
        <v>-27</v>
      </c>
      <c r="H17" s="197">
        <v>-4</v>
      </c>
      <c r="J17" s="197">
        <v>6</v>
      </c>
      <c r="K17" s="590">
        <f t="shared" si="0"/>
        <v>0.14814814814814814</v>
      </c>
      <c r="L17" s="448">
        <f t="shared" si="1"/>
        <v>-1.6811955168119553E-2</v>
      </c>
      <c r="M17" s="581">
        <f t="shared" si="2"/>
        <v>-1.9285714285714286</v>
      </c>
    </row>
    <row r="18" spans="1:13" x14ac:dyDescent="0.25">
      <c r="B18" t="s">
        <v>300</v>
      </c>
      <c r="C18" t="s">
        <v>316</v>
      </c>
      <c r="D18" t="s">
        <v>328</v>
      </c>
      <c r="E18">
        <v>78</v>
      </c>
      <c r="F18">
        <v>482</v>
      </c>
      <c r="G18">
        <v>14</v>
      </c>
      <c r="H18">
        <v>2</v>
      </c>
      <c r="J18">
        <v>4</v>
      </c>
      <c r="K18" s="589">
        <f t="shared" si="0"/>
        <v>0.14285714285714285</v>
      </c>
      <c r="L18" s="35">
        <f t="shared" si="1"/>
        <v>2.9045643153526972E-2</v>
      </c>
      <c r="M18" s="580">
        <f t="shared" si="2"/>
        <v>0.17948717948717949</v>
      </c>
    </row>
    <row r="19" spans="1:13" x14ac:dyDescent="0.25">
      <c r="B19" t="s">
        <v>157</v>
      </c>
      <c r="C19" t="s">
        <v>317</v>
      </c>
      <c r="D19" t="s">
        <v>328</v>
      </c>
      <c r="E19">
        <v>1124</v>
      </c>
      <c r="F19">
        <v>5857</v>
      </c>
      <c r="G19">
        <v>543</v>
      </c>
      <c r="H19">
        <v>150</v>
      </c>
      <c r="J19">
        <v>179</v>
      </c>
      <c r="K19" s="589">
        <f t="shared" si="0"/>
        <v>0.27624309392265195</v>
      </c>
      <c r="L19" s="35">
        <f t="shared" si="1"/>
        <v>9.2709578282397134E-2</v>
      </c>
      <c r="M19" s="580">
        <f t="shared" si="2"/>
        <v>0.4830960854092527</v>
      </c>
    </row>
    <row r="20" spans="1:13" x14ac:dyDescent="0.25">
      <c r="B20" t="s">
        <v>45</v>
      </c>
      <c r="C20" t="s">
        <v>310</v>
      </c>
      <c r="D20" t="s">
        <v>326</v>
      </c>
      <c r="E20">
        <v>115</v>
      </c>
      <c r="F20">
        <v>522</v>
      </c>
      <c r="G20">
        <v>47</v>
      </c>
      <c r="H20">
        <v>16</v>
      </c>
      <c r="J20">
        <v>4</v>
      </c>
      <c r="K20" s="589">
        <f t="shared" si="0"/>
        <v>0.34042553191489361</v>
      </c>
      <c r="L20" s="35">
        <f t="shared" si="1"/>
        <v>9.0038314176245207E-2</v>
      </c>
      <c r="M20" s="580">
        <f t="shared" si="2"/>
        <v>0.40869565217391307</v>
      </c>
    </row>
    <row r="21" spans="1:13" s="50" customFormat="1" x14ac:dyDescent="0.25">
      <c r="B21" s="50" t="s">
        <v>33</v>
      </c>
      <c r="C21" s="50" t="s">
        <v>303</v>
      </c>
      <c r="D21" s="50" t="s">
        <v>325</v>
      </c>
      <c r="E21" s="50">
        <v>6785</v>
      </c>
      <c r="F21" s="50">
        <v>32903</v>
      </c>
      <c r="G21" s="50">
        <v>-1576</v>
      </c>
      <c r="H21" s="50">
        <v>-342</v>
      </c>
      <c r="J21" s="50">
        <v>-335</v>
      </c>
      <c r="K21" s="594">
        <f t="shared" si="0"/>
        <v>0.21700507614213199</v>
      </c>
      <c r="L21" s="36">
        <f t="shared" si="1"/>
        <v>-4.7898367929975989E-2</v>
      </c>
      <c r="M21" s="582">
        <f t="shared" si="2"/>
        <v>-0.23227708179808401</v>
      </c>
    </row>
    <row r="22" spans="1:13" s="197" customFormat="1" x14ac:dyDescent="0.25">
      <c r="B22" s="197" t="s">
        <v>46</v>
      </c>
      <c r="C22" s="197" t="s">
        <v>311</v>
      </c>
      <c r="D22" s="197" t="s">
        <v>326</v>
      </c>
      <c r="E22" s="197">
        <v>49</v>
      </c>
      <c r="F22" s="197">
        <v>125</v>
      </c>
      <c r="G22" s="197">
        <v>10</v>
      </c>
      <c r="H22" s="197">
        <v>3</v>
      </c>
      <c r="J22" s="197">
        <v>5</v>
      </c>
      <c r="K22" s="590">
        <f t="shared" si="0"/>
        <v>0.3</v>
      </c>
      <c r="L22" s="448">
        <f t="shared" si="1"/>
        <v>0.08</v>
      </c>
      <c r="M22" s="581">
        <f t="shared" si="2"/>
        <v>0.20408163265306123</v>
      </c>
    </row>
    <row r="23" spans="1:13" x14ac:dyDescent="0.25">
      <c r="B23" t="s">
        <v>83</v>
      </c>
      <c r="C23" t="s">
        <v>324</v>
      </c>
      <c r="D23" t="s">
        <v>327</v>
      </c>
      <c r="E23">
        <v>1949</v>
      </c>
      <c r="F23">
        <v>22186</v>
      </c>
      <c r="G23">
        <v>647</v>
      </c>
      <c r="H23">
        <v>124</v>
      </c>
      <c r="J23">
        <v>80</v>
      </c>
      <c r="K23" s="589">
        <f t="shared" si="0"/>
        <v>0.19165378670788252</v>
      </c>
      <c r="L23" s="35">
        <f t="shared" si="1"/>
        <v>2.9162534931939061E-2</v>
      </c>
      <c r="M23" s="580">
        <f t="shared" si="2"/>
        <v>0.33196511031298104</v>
      </c>
    </row>
    <row r="24" spans="1:13" x14ac:dyDescent="0.25">
      <c r="B24" t="s">
        <v>189</v>
      </c>
      <c r="C24" t="s">
        <v>312</v>
      </c>
      <c r="D24" t="s">
        <v>326</v>
      </c>
      <c r="E24">
        <v>92</v>
      </c>
      <c r="F24">
        <v>161</v>
      </c>
      <c r="G24">
        <v>7</v>
      </c>
      <c r="H24">
        <v>-6</v>
      </c>
      <c r="J24">
        <v>0</v>
      </c>
      <c r="K24" s="589">
        <f t="shared" si="0"/>
        <v>-0.8571428571428571</v>
      </c>
      <c r="L24" s="35">
        <f t="shared" si="1"/>
        <v>4.3478260869565216E-2</v>
      </c>
      <c r="M24" s="580">
        <f t="shared" si="2"/>
        <v>7.6086956521739135E-2</v>
      </c>
    </row>
    <row r="25" spans="1:13" s="51" customFormat="1" x14ac:dyDescent="0.25">
      <c r="B25" s="51" t="s">
        <v>124</v>
      </c>
      <c r="C25" s="51" t="s">
        <v>321</v>
      </c>
      <c r="D25" s="51" t="s">
        <v>326</v>
      </c>
      <c r="E25" s="51">
        <v>2617</v>
      </c>
      <c r="F25" s="51">
        <v>11153</v>
      </c>
      <c r="G25" s="51">
        <v>699</v>
      </c>
      <c r="H25" s="51">
        <v>165</v>
      </c>
      <c r="J25" s="51">
        <v>266</v>
      </c>
      <c r="K25" s="592">
        <f t="shared" si="0"/>
        <v>0.23605150214592274</v>
      </c>
      <c r="L25" s="95">
        <f t="shared" si="1"/>
        <v>6.2673720075316061E-2</v>
      </c>
      <c r="M25" s="587">
        <f t="shared" si="2"/>
        <v>0.26709973251815056</v>
      </c>
    </row>
    <row r="26" spans="1:13" x14ac:dyDescent="0.25">
      <c r="B26" t="s">
        <v>301</v>
      </c>
      <c r="C26" t="s">
        <v>318</v>
      </c>
      <c r="D26" t="s">
        <v>327</v>
      </c>
      <c r="E26">
        <v>156</v>
      </c>
      <c r="F26">
        <v>632</v>
      </c>
      <c r="G26">
        <v>40</v>
      </c>
      <c r="H26">
        <v>11</v>
      </c>
      <c r="J26">
        <v>14</v>
      </c>
      <c r="K26" s="589">
        <f t="shared" si="0"/>
        <v>0.27500000000000002</v>
      </c>
      <c r="L26" s="35">
        <f t="shared" si="1"/>
        <v>6.3291139240506333E-2</v>
      </c>
      <c r="M26" s="580">
        <f t="shared" si="2"/>
        <v>0.25641025641025639</v>
      </c>
    </row>
    <row r="27" spans="1:13" s="51" customFormat="1" x14ac:dyDescent="0.25">
      <c r="B27" s="51" t="s">
        <v>281</v>
      </c>
      <c r="C27" s="51" t="s">
        <v>319</v>
      </c>
      <c r="D27" s="51" t="s">
        <v>327</v>
      </c>
      <c r="E27" s="51">
        <v>174</v>
      </c>
      <c r="F27" s="51">
        <v>5233</v>
      </c>
      <c r="G27" s="51">
        <v>69</v>
      </c>
      <c r="H27" s="51">
        <v>68</v>
      </c>
      <c r="J27" s="51">
        <v>1</v>
      </c>
      <c r="K27" s="592">
        <f t="shared" si="0"/>
        <v>0.98550724637681164</v>
      </c>
      <c r="L27" s="95">
        <f t="shared" si="1"/>
        <v>1.3185553219950316E-2</v>
      </c>
      <c r="M27" s="587">
        <f t="shared" si="2"/>
        <v>0.39655172413793105</v>
      </c>
    </row>
    <row r="28" spans="1:13" x14ac:dyDescent="0.25">
      <c r="K28" s="589" t="e">
        <f t="shared" si="0"/>
        <v>#DIV/0!</v>
      </c>
      <c r="L28" s="35" t="e">
        <f t="shared" si="1"/>
        <v>#DIV/0!</v>
      </c>
      <c r="M28" s="580" t="e">
        <f t="shared" si="2"/>
        <v>#DIV/0!</v>
      </c>
    </row>
    <row r="29" spans="1:13" ht="15.75" thickBot="1" x14ac:dyDescent="0.3">
      <c r="K29" s="137"/>
      <c r="M29" s="137"/>
    </row>
    <row r="30" spans="1:13" ht="30.75" thickTop="1" x14ac:dyDescent="0.25">
      <c r="A30" s="39"/>
      <c r="B30" s="40"/>
      <c r="C30" s="40"/>
      <c r="D30" s="40"/>
      <c r="E30" s="40" t="s">
        <v>2</v>
      </c>
      <c r="F30" s="40" t="str">
        <f>F4</f>
        <v>Number of employees</v>
      </c>
      <c r="G30" s="40" t="str">
        <f>G4</f>
        <v>PBT Consol</v>
      </c>
      <c r="H30" s="40" t="str">
        <f>H4</f>
        <v>CIT Expense Consol</v>
      </c>
      <c r="I30" s="40" t="s">
        <v>5</v>
      </c>
      <c r="J30" s="40" t="s">
        <v>339</v>
      </c>
      <c r="K30" s="596" t="s">
        <v>134</v>
      </c>
      <c r="L30" s="40" t="s">
        <v>510</v>
      </c>
      <c r="M30" s="595" t="s">
        <v>498</v>
      </c>
    </row>
    <row r="31" spans="1:13" x14ac:dyDescent="0.25">
      <c r="A31" s="43" t="s">
        <v>79</v>
      </c>
      <c r="B31" s="38"/>
      <c r="C31" s="2"/>
      <c r="D31" s="38"/>
      <c r="E31" s="38">
        <f>SUM(E5:E27)</f>
        <v>23362</v>
      </c>
      <c r="F31" s="38">
        <f t="shared" ref="F31:J31" si="3">SUM(F5:F27)</f>
        <v>137968</v>
      </c>
      <c r="G31" s="38">
        <f t="shared" si="3"/>
        <v>4603</v>
      </c>
      <c r="H31" s="38">
        <f t="shared" si="3"/>
        <v>1274</v>
      </c>
      <c r="I31" s="38">
        <f t="shared" si="3"/>
        <v>0</v>
      </c>
      <c r="J31" s="38">
        <f t="shared" si="3"/>
        <v>1122</v>
      </c>
      <c r="K31" s="584">
        <f>H31/G31</f>
        <v>0.27677601564197263</v>
      </c>
      <c r="L31" s="37">
        <f>G31/F31</f>
        <v>3.3362808767250375E-2</v>
      </c>
      <c r="M31" s="584">
        <f>G31/E31</f>
        <v>0.19702936392432155</v>
      </c>
    </row>
    <row r="32" spans="1:13" x14ac:dyDescent="0.25">
      <c r="A32" s="43" t="s">
        <v>78</v>
      </c>
      <c r="B32" s="38"/>
      <c r="C32" s="38"/>
      <c r="D32" s="38"/>
      <c r="E32" s="38">
        <v>23362</v>
      </c>
      <c r="F32" s="38">
        <v>137968</v>
      </c>
      <c r="G32" s="38">
        <v>4603</v>
      </c>
      <c r="H32" s="38">
        <v>1274</v>
      </c>
      <c r="I32" s="38"/>
      <c r="J32" s="3">
        <v>1122</v>
      </c>
      <c r="K32" s="584">
        <f>H32/G32</f>
        <v>0.27677601564197263</v>
      </c>
      <c r="L32" s="37">
        <f>G32/F32</f>
        <v>3.3362808767250375E-2</v>
      </c>
      <c r="M32" s="584">
        <f>G32/E32</f>
        <v>0.19702936392432155</v>
      </c>
    </row>
    <row r="33" spans="1:13" s="77" customFormat="1" x14ac:dyDescent="0.25">
      <c r="A33" s="72" t="s">
        <v>233</v>
      </c>
      <c r="B33" s="73"/>
      <c r="C33" s="73"/>
      <c r="D33" s="73"/>
      <c r="E33" s="73">
        <f>E21</f>
        <v>6785</v>
      </c>
      <c r="F33" s="73">
        <f t="shared" ref="F33:J33" si="4">F21</f>
        <v>32903</v>
      </c>
      <c r="G33" s="73">
        <f t="shared" si="4"/>
        <v>-1576</v>
      </c>
      <c r="H33" s="73">
        <f t="shared" si="4"/>
        <v>-342</v>
      </c>
      <c r="I33" s="73">
        <f t="shared" si="4"/>
        <v>0</v>
      </c>
      <c r="J33" s="73">
        <f t="shared" si="4"/>
        <v>-335</v>
      </c>
      <c r="K33" s="467">
        <f>H33/G33</f>
        <v>0.21700507614213199</v>
      </c>
      <c r="L33" s="87">
        <f>G33/F33</f>
        <v>-4.7898367929975989E-2</v>
      </c>
      <c r="M33" s="467">
        <f>G33/E33</f>
        <v>-0.23227708179808401</v>
      </c>
    </row>
    <row r="34" spans="1:13" s="77" customFormat="1" x14ac:dyDescent="0.25">
      <c r="A34" s="72" t="s">
        <v>141</v>
      </c>
      <c r="B34" s="73"/>
      <c r="C34" s="73"/>
      <c r="D34" s="73"/>
      <c r="E34" s="86">
        <f>E33/E31</f>
        <v>0.29042890163513396</v>
      </c>
      <c r="F34" s="86">
        <f t="shared" ref="F34:J34" si="5">F33/F31</f>
        <v>0.23848283659979125</v>
      </c>
      <c r="G34" s="86">
        <f t="shared" si="5"/>
        <v>-0.34238540082554858</v>
      </c>
      <c r="H34" s="86">
        <f t="shared" si="5"/>
        <v>-0.26844583987441129</v>
      </c>
      <c r="I34" s="86" t="e">
        <f t="shared" si="5"/>
        <v>#DIV/0!</v>
      </c>
      <c r="J34" s="86">
        <f t="shared" si="5"/>
        <v>-0.29857397504456329</v>
      </c>
      <c r="K34" s="467"/>
      <c r="L34" s="86"/>
      <c r="M34" s="467"/>
    </row>
    <row r="35" spans="1:13" s="30" customFormat="1" x14ac:dyDescent="0.25">
      <c r="A35" s="80" t="s">
        <v>139</v>
      </c>
      <c r="B35" s="81"/>
      <c r="C35" s="81"/>
      <c r="D35" s="81"/>
      <c r="E35" s="81">
        <f>E6+E12+E13+E15+E17+E22</f>
        <v>136</v>
      </c>
      <c r="F35" s="81">
        <f t="shared" ref="F35:J35" si="6">F6+F12+F13+F15+F17+F22</f>
        <v>1898</v>
      </c>
      <c r="G35" s="81">
        <f t="shared" si="6"/>
        <v>18</v>
      </c>
      <c r="H35" s="81">
        <f t="shared" si="6"/>
        <v>8</v>
      </c>
      <c r="I35" s="81">
        <f t="shared" si="6"/>
        <v>0</v>
      </c>
      <c r="J35" s="81">
        <f t="shared" si="6"/>
        <v>16</v>
      </c>
      <c r="K35" s="478">
        <f>H35/G35</f>
        <v>0.44444444444444442</v>
      </c>
      <c r="L35" s="84">
        <f>G35/F35</f>
        <v>9.4836670179135937E-3</v>
      </c>
      <c r="M35" s="478">
        <f>G35/E35</f>
        <v>0.13235294117647059</v>
      </c>
    </row>
    <row r="36" spans="1:13" s="30" customFormat="1" x14ac:dyDescent="0.25">
      <c r="A36" s="80" t="s">
        <v>87</v>
      </c>
      <c r="B36" s="81"/>
      <c r="C36" s="81"/>
      <c r="D36" s="81"/>
      <c r="E36" s="83">
        <f>E35/E31</f>
        <v>5.8214193990240564E-3</v>
      </c>
      <c r="F36" s="83">
        <f t="shared" ref="F36:J36" si="7">F35/F31</f>
        <v>1.3756813174069349E-2</v>
      </c>
      <c r="G36" s="83">
        <f t="shared" si="7"/>
        <v>3.9104931566369761E-3</v>
      </c>
      <c r="H36" s="83">
        <f t="shared" si="7"/>
        <v>6.2794348508634227E-3</v>
      </c>
      <c r="I36" s="83" t="e">
        <f t="shared" si="7"/>
        <v>#DIV/0!</v>
      </c>
      <c r="J36" s="83">
        <f t="shared" si="7"/>
        <v>1.4260249554367201E-2</v>
      </c>
      <c r="K36" s="478"/>
      <c r="L36" s="83"/>
      <c r="M36" s="478"/>
    </row>
    <row r="37" spans="1:13" s="69" customFormat="1" x14ac:dyDescent="0.25">
      <c r="A37" s="57" t="s">
        <v>133</v>
      </c>
      <c r="B37" s="58"/>
      <c r="C37" s="58"/>
      <c r="D37" s="58"/>
      <c r="E37" s="58">
        <f>SUM(E5+E7+E8+E9+E10+E11+E14+E16+E18+E19+E20+E21+E23+E24+E25+E26+E27)</f>
        <v>23226</v>
      </c>
      <c r="F37" s="58">
        <f t="shared" ref="F37:J37" si="8">SUM(F5+F7+F8+F9+F10+F11+F14+F16+F18+F19+F20+F21+F23+F24+F25+F26+F27)</f>
        <v>136070</v>
      </c>
      <c r="G37" s="58">
        <f t="shared" si="8"/>
        <v>4585</v>
      </c>
      <c r="H37" s="58">
        <f t="shared" si="8"/>
        <v>1266</v>
      </c>
      <c r="I37" s="58">
        <f t="shared" si="8"/>
        <v>0</v>
      </c>
      <c r="J37" s="58">
        <f t="shared" si="8"/>
        <v>1106</v>
      </c>
      <c r="K37" s="583">
        <f>H37/G37</f>
        <v>0.27611777535441656</v>
      </c>
      <c r="L37" s="55">
        <f>G37/F37</f>
        <v>3.3695891820386563E-2</v>
      </c>
      <c r="M37" s="583">
        <f>G37/E37</f>
        <v>0.1974080771549126</v>
      </c>
    </row>
    <row r="38" spans="1:13" s="69" customFormat="1" ht="15.75" thickBot="1" x14ac:dyDescent="0.3">
      <c r="A38" s="59" t="s">
        <v>136</v>
      </c>
      <c r="B38" s="60"/>
      <c r="C38" s="60"/>
      <c r="D38" s="60"/>
      <c r="E38" s="54">
        <f>E37/E31</f>
        <v>0.99417858060097597</v>
      </c>
      <c r="F38" s="54">
        <f t="shared" ref="F38:J38" si="9">F37/F31</f>
        <v>0.9862431868259306</v>
      </c>
      <c r="G38" s="54">
        <f t="shared" si="9"/>
        <v>0.99608950684336306</v>
      </c>
      <c r="H38" s="54">
        <f t="shared" si="9"/>
        <v>0.99372056514913654</v>
      </c>
      <c r="I38" s="54" t="e">
        <f t="shared" si="9"/>
        <v>#DIV/0!</v>
      </c>
      <c r="J38" s="54">
        <f t="shared" si="9"/>
        <v>0.98573975044563278</v>
      </c>
      <c r="K38" s="54"/>
      <c r="L38" s="60"/>
      <c r="M38" s="466"/>
    </row>
    <row r="39" spans="1:13" ht="15.75" thickTop="1" x14ac:dyDescent="0.25">
      <c r="E39" s="52"/>
      <c r="F39" s="52"/>
      <c r="G39" s="52"/>
      <c r="H39" s="52"/>
    </row>
    <row r="40" spans="1:13" s="134" customFormat="1" x14ac:dyDescent="0.25"/>
    <row r="42" spans="1:13" x14ac:dyDescent="0.25">
      <c r="A42" s="20" t="s">
        <v>514</v>
      </c>
      <c r="B42" s="17"/>
      <c r="K42" s="93"/>
    </row>
    <row r="43" spans="1:13" x14ac:dyDescent="0.25">
      <c r="A43" s="45" t="s">
        <v>84</v>
      </c>
      <c r="B43" s="46"/>
    </row>
    <row r="44" spans="1:13" x14ac:dyDescent="0.25">
      <c r="A44" s="47" t="s">
        <v>85</v>
      </c>
      <c r="B44" s="48"/>
    </row>
    <row r="48" spans="1:13" x14ac:dyDescent="0.25">
      <c r="A48" s="51"/>
      <c r="B48" s="51"/>
      <c r="C48" s="51"/>
      <c r="D48" s="51"/>
      <c r="E48" s="51"/>
      <c r="F48" s="51"/>
      <c r="G48" s="51"/>
      <c r="H48" s="51"/>
      <c r="I48" s="51"/>
    </row>
  </sheetData>
  <sheetProtection sheet="1" objects="1" scenarios="1"/>
  <sortState ref="B5:AC27">
    <sortCondition ref="B5:B27"/>
  </sortState>
  <mergeCells count="5">
    <mergeCell ref="A1:I1"/>
    <mergeCell ref="K1:M1"/>
    <mergeCell ref="A2:I2"/>
    <mergeCell ref="K2:M2"/>
    <mergeCell ref="J1:J2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zoomScale="70" zoomScaleNormal="70" zoomScalePageLayoutView="60" workbookViewId="0">
      <pane ySplit="4" topLeftCell="A41" activePane="bottomLeft" state="frozen"/>
      <selection activeCell="D1" sqref="D1"/>
      <selection pane="bottomLeft" activeCell="A57" sqref="A57"/>
    </sheetView>
  </sheetViews>
  <sheetFormatPr baseColWidth="10" defaultColWidth="8.85546875" defaultRowHeight="15" x14ac:dyDescent="0.25"/>
  <cols>
    <col min="1" max="10" width="15.7109375" customWidth="1"/>
  </cols>
  <sheetData>
    <row r="1" spans="1:10" s="9" customFormat="1" x14ac:dyDescent="0.25">
      <c r="A1" s="708" t="s">
        <v>12</v>
      </c>
      <c r="B1" s="709"/>
      <c r="C1" s="709"/>
      <c r="D1" s="709"/>
      <c r="E1" s="709"/>
      <c r="F1" s="709"/>
      <c r="G1" s="709"/>
      <c r="H1" s="710" t="s">
        <v>82</v>
      </c>
      <c r="I1" s="710"/>
      <c r="J1" s="710"/>
    </row>
    <row r="2" spans="1:10" s="11" customFormat="1" x14ac:dyDescent="0.25">
      <c r="A2" s="711" t="s">
        <v>81</v>
      </c>
      <c r="B2" s="712"/>
      <c r="C2" s="712"/>
      <c r="D2" s="712"/>
      <c r="E2" s="712"/>
      <c r="F2" s="712"/>
      <c r="G2" s="712"/>
      <c r="H2" s="713" t="s">
        <v>138</v>
      </c>
      <c r="I2" s="713"/>
      <c r="J2" s="713"/>
    </row>
    <row r="3" spans="1:10" s="13" customFormat="1" ht="30" x14ac:dyDescent="0.25">
      <c r="A3" s="12" t="s">
        <v>17</v>
      </c>
      <c r="B3" s="13" t="s">
        <v>20</v>
      </c>
      <c r="C3" s="13" t="s">
        <v>2</v>
      </c>
      <c r="D3" s="13" t="s">
        <v>3</v>
      </c>
      <c r="E3" s="13" t="s">
        <v>6</v>
      </c>
      <c r="F3" s="13" t="s">
        <v>4</v>
      </c>
      <c r="G3" s="13" t="s">
        <v>5</v>
      </c>
      <c r="H3" s="25" t="s">
        <v>134</v>
      </c>
      <c r="I3" s="13" t="s">
        <v>510</v>
      </c>
      <c r="J3" s="13" t="s">
        <v>498</v>
      </c>
    </row>
    <row r="4" spans="1:10" s="13" customFormat="1" ht="30" x14ac:dyDescent="0.25">
      <c r="A4" s="15" t="s">
        <v>18</v>
      </c>
      <c r="B4" s="13" t="s">
        <v>0</v>
      </c>
      <c r="C4" s="13" t="s">
        <v>2</v>
      </c>
      <c r="D4" s="13" t="s">
        <v>227</v>
      </c>
      <c r="E4" s="13" t="s">
        <v>228</v>
      </c>
      <c r="F4" s="13" t="s">
        <v>4</v>
      </c>
      <c r="G4" s="13" t="s">
        <v>26</v>
      </c>
      <c r="H4" s="25"/>
      <c r="J4" s="25"/>
    </row>
    <row r="5" spans="1:10" x14ac:dyDescent="0.25">
      <c r="B5" t="s">
        <v>129</v>
      </c>
      <c r="C5">
        <v>1548</v>
      </c>
      <c r="D5">
        <v>7475</v>
      </c>
      <c r="E5">
        <v>544</v>
      </c>
      <c r="F5">
        <v>202</v>
      </c>
      <c r="H5" s="589">
        <f t="shared" ref="H5:H41" si="0">F5/E5</f>
        <v>0.37132352941176472</v>
      </c>
      <c r="I5" s="35">
        <f t="shared" ref="I5:I41" si="1">E5/D5</f>
        <v>7.2775919732441477E-2</v>
      </c>
      <c r="J5" s="580">
        <f t="shared" ref="J5:J41" si="2">E5/C5</f>
        <v>0.35142118863049093</v>
      </c>
    </row>
    <row r="6" spans="1:10" x14ac:dyDescent="0.25">
      <c r="B6" t="s">
        <v>61</v>
      </c>
      <c r="C6">
        <v>7</v>
      </c>
      <c r="D6">
        <v>9</v>
      </c>
      <c r="E6">
        <v>2</v>
      </c>
      <c r="F6">
        <v>0</v>
      </c>
      <c r="H6" s="589">
        <f t="shared" si="0"/>
        <v>0</v>
      </c>
      <c r="I6" s="35">
        <f t="shared" si="1"/>
        <v>0.22222222222222221</v>
      </c>
      <c r="J6" s="580">
        <f t="shared" si="2"/>
        <v>0.2857142857142857</v>
      </c>
    </row>
    <row r="7" spans="1:10" s="197" customFormat="1" x14ac:dyDescent="0.25">
      <c r="B7" s="197" t="s">
        <v>42</v>
      </c>
      <c r="C7" s="197">
        <v>129</v>
      </c>
      <c r="D7" s="197">
        <v>382</v>
      </c>
      <c r="E7" s="197">
        <v>43</v>
      </c>
      <c r="F7" s="197">
        <v>0</v>
      </c>
      <c r="H7" s="590">
        <f t="shared" si="0"/>
        <v>0</v>
      </c>
      <c r="I7" s="448">
        <f t="shared" si="1"/>
        <v>0.112565445026178</v>
      </c>
      <c r="J7" s="581">
        <f t="shared" si="2"/>
        <v>0.33333333333333331</v>
      </c>
    </row>
    <row r="8" spans="1:10" s="197" customFormat="1" x14ac:dyDescent="0.25">
      <c r="B8" s="197" t="s">
        <v>229</v>
      </c>
      <c r="C8" s="197">
        <v>19</v>
      </c>
      <c r="D8" s="197">
        <v>43</v>
      </c>
      <c r="E8" s="197">
        <v>15</v>
      </c>
      <c r="F8" s="197">
        <v>0</v>
      </c>
      <c r="H8" s="590">
        <f t="shared" si="0"/>
        <v>0</v>
      </c>
      <c r="I8" s="448">
        <f t="shared" si="1"/>
        <v>0.34883720930232559</v>
      </c>
      <c r="J8" s="581">
        <f t="shared" si="2"/>
        <v>0.78947368421052633</v>
      </c>
    </row>
    <row r="9" spans="1:10" s="197" customFormat="1" x14ac:dyDescent="0.25">
      <c r="B9" s="197" t="s">
        <v>27</v>
      </c>
      <c r="C9" s="197">
        <v>83</v>
      </c>
      <c r="D9" s="197">
        <v>118</v>
      </c>
      <c r="E9" s="197">
        <v>60</v>
      </c>
      <c r="F9" s="197">
        <v>9</v>
      </c>
      <c r="H9" s="590">
        <f t="shared" si="0"/>
        <v>0.15</v>
      </c>
      <c r="I9" s="448">
        <f t="shared" si="1"/>
        <v>0.50847457627118642</v>
      </c>
      <c r="J9" s="581">
        <f t="shared" si="2"/>
        <v>0.72289156626506024</v>
      </c>
    </row>
    <row r="10" spans="1:10" x14ac:dyDescent="0.25">
      <c r="B10" t="s">
        <v>48</v>
      </c>
      <c r="C10">
        <v>11720</v>
      </c>
      <c r="D10">
        <v>44957</v>
      </c>
      <c r="E10">
        <v>2411</v>
      </c>
      <c r="F10">
        <v>361</v>
      </c>
      <c r="H10" s="589">
        <f t="shared" si="0"/>
        <v>0.14973040232268769</v>
      </c>
      <c r="I10" s="35">
        <f t="shared" si="1"/>
        <v>5.3629023288920524E-2</v>
      </c>
      <c r="J10" s="580">
        <f t="shared" si="2"/>
        <v>0.20571672354948806</v>
      </c>
    </row>
    <row r="11" spans="1:10" x14ac:dyDescent="0.25">
      <c r="B11" t="s">
        <v>125</v>
      </c>
      <c r="C11">
        <v>34</v>
      </c>
      <c r="D11">
        <v>135</v>
      </c>
      <c r="E11">
        <v>9</v>
      </c>
      <c r="F11">
        <v>2</v>
      </c>
      <c r="H11" s="589">
        <f t="shared" si="0"/>
        <v>0.22222222222222221</v>
      </c>
      <c r="I11" s="35">
        <f t="shared" si="1"/>
        <v>6.6666666666666666E-2</v>
      </c>
      <c r="J11" s="580">
        <f t="shared" si="2"/>
        <v>0.26470588235294118</v>
      </c>
    </row>
    <row r="12" spans="1:10" s="197" customFormat="1" x14ac:dyDescent="0.25">
      <c r="B12" s="197" t="s">
        <v>126</v>
      </c>
      <c r="C12" s="197">
        <v>8</v>
      </c>
      <c r="D12" s="197">
        <v>0</v>
      </c>
      <c r="E12" s="197">
        <v>8</v>
      </c>
      <c r="F12" s="197">
        <v>0</v>
      </c>
      <c r="H12" s="590">
        <f t="shared" si="0"/>
        <v>0</v>
      </c>
      <c r="I12" s="448" t="e">
        <f t="shared" si="1"/>
        <v>#DIV/0!</v>
      </c>
      <c r="J12" s="581">
        <f t="shared" si="2"/>
        <v>1</v>
      </c>
    </row>
    <row r="13" spans="1:10" x14ac:dyDescent="0.25">
      <c r="B13" t="s">
        <v>128</v>
      </c>
      <c r="C13">
        <v>2364</v>
      </c>
      <c r="D13">
        <v>12041</v>
      </c>
      <c r="E13">
        <v>828</v>
      </c>
      <c r="F13">
        <v>166</v>
      </c>
      <c r="H13" s="589">
        <f t="shared" si="0"/>
        <v>0.20048309178743962</v>
      </c>
      <c r="I13" s="35">
        <f t="shared" si="1"/>
        <v>6.8765052736483687E-2</v>
      </c>
      <c r="J13" s="580">
        <f t="shared" si="2"/>
        <v>0.35025380710659898</v>
      </c>
    </row>
    <row r="14" spans="1:10" x14ac:dyDescent="0.25">
      <c r="B14" t="s">
        <v>50</v>
      </c>
      <c r="C14">
        <v>89</v>
      </c>
      <c r="D14">
        <v>197</v>
      </c>
      <c r="E14">
        <v>29</v>
      </c>
      <c r="F14">
        <v>16</v>
      </c>
      <c r="H14" s="589">
        <f t="shared" si="0"/>
        <v>0.55172413793103448</v>
      </c>
      <c r="I14" s="35">
        <f t="shared" si="1"/>
        <v>0.14720812182741116</v>
      </c>
      <c r="J14" s="580">
        <f t="shared" si="2"/>
        <v>0.3258426966292135</v>
      </c>
    </row>
    <row r="15" spans="1:10" x14ac:dyDescent="0.25">
      <c r="B15" t="s">
        <v>146</v>
      </c>
      <c r="C15">
        <v>11</v>
      </c>
      <c r="D15">
        <v>57</v>
      </c>
      <c r="E15">
        <v>-2</v>
      </c>
      <c r="F15">
        <v>1</v>
      </c>
      <c r="H15" s="589">
        <f t="shared" si="0"/>
        <v>-0.5</v>
      </c>
      <c r="I15" s="35">
        <f t="shared" si="1"/>
        <v>-3.5087719298245612E-2</v>
      </c>
      <c r="J15" s="580">
        <f t="shared" si="2"/>
        <v>-0.18181818181818182</v>
      </c>
    </row>
    <row r="16" spans="1:10" x14ac:dyDescent="0.25">
      <c r="B16" t="s">
        <v>123</v>
      </c>
      <c r="C16">
        <v>115</v>
      </c>
      <c r="D16">
        <v>236</v>
      </c>
      <c r="E16">
        <v>56</v>
      </c>
      <c r="F16">
        <v>10</v>
      </c>
      <c r="H16" s="589">
        <f t="shared" si="0"/>
        <v>0.17857142857142858</v>
      </c>
      <c r="I16" s="35">
        <f t="shared" si="1"/>
        <v>0.23728813559322035</v>
      </c>
      <c r="J16" s="580">
        <f t="shared" si="2"/>
        <v>0.48695652173913045</v>
      </c>
    </row>
    <row r="17" spans="2:10" x14ac:dyDescent="0.25">
      <c r="B17" t="s">
        <v>131</v>
      </c>
      <c r="C17">
        <v>83</v>
      </c>
      <c r="D17">
        <v>136</v>
      </c>
      <c r="E17">
        <v>48</v>
      </c>
      <c r="F17">
        <v>4</v>
      </c>
      <c r="H17" s="589">
        <f t="shared" si="0"/>
        <v>8.3333333333333329E-2</v>
      </c>
      <c r="I17" s="35">
        <f t="shared" si="1"/>
        <v>0.35294117647058826</v>
      </c>
      <c r="J17" s="580">
        <f t="shared" si="2"/>
        <v>0.57831325301204817</v>
      </c>
    </row>
    <row r="18" spans="2:10" x14ac:dyDescent="0.25">
      <c r="B18" t="s">
        <v>36</v>
      </c>
      <c r="C18">
        <v>468</v>
      </c>
      <c r="D18">
        <v>665</v>
      </c>
      <c r="E18">
        <v>266</v>
      </c>
      <c r="F18">
        <v>119</v>
      </c>
      <c r="H18" s="589">
        <f t="shared" si="0"/>
        <v>0.44736842105263158</v>
      </c>
      <c r="I18" s="35">
        <f t="shared" si="1"/>
        <v>0.4</v>
      </c>
      <c r="J18" s="580">
        <f t="shared" si="2"/>
        <v>0.56837606837606836</v>
      </c>
    </row>
    <row r="19" spans="2:10" x14ac:dyDescent="0.25">
      <c r="B19" t="s">
        <v>31</v>
      </c>
      <c r="C19">
        <v>1519</v>
      </c>
      <c r="D19">
        <v>4748</v>
      </c>
      <c r="E19">
        <v>463</v>
      </c>
      <c r="F19">
        <v>140</v>
      </c>
      <c r="H19" s="589">
        <f t="shared" si="0"/>
        <v>0.30237580993520519</v>
      </c>
      <c r="I19" s="35">
        <f t="shared" si="1"/>
        <v>9.7514743049705144E-2</v>
      </c>
      <c r="J19" s="580">
        <f t="shared" si="2"/>
        <v>0.30480579328505597</v>
      </c>
    </row>
    <row r="20" spans="2:10" x14ac:dyDescent="0.25">
      <c r="B20" t="s">
        <v>39</v>
      </c>
      <c r="C20">
        <v>2</v>
      </c>
      <c r="D20">
        <v>31</v>
      </c>
      <c r="E20">
        <v>-15</v>
      </c>
      <c r="F20">
        <v>0</v>
      </c>
      <c r="H20" s="589">
        <f t="shared" si="0"/>
        <v>0</v>
      </c>
      <c r="I20" s="35">
        <f t="shared" si="1"/>
        <v>-0.4838709677419355</v>
      </c>
      <c r="J20" s="580">
        <f t="shared" si="2"/>
        <v>-7.5</v>
      </c>
    </row>
    <row r="21" spans="2:10" s="197" customFormat="1" x14ac:dyDescent="0.25">
      <c r="B21" s="197" t="s">
        <v>44</v>
      </c>
      <c r="C21" s="197">
        <v>25</v>
      </c>
      <c r="D21" s="197">
        <v>10</v>
      </c>
      <c r="E21" s="197">
        <v>27</v>
      </c>
      <c r="F21" s="197">
        <v>3</v>
      </c>
      <c r="H21" s="590">
        <f t="shared" si="0"/>
        <v>0.1111111111111111</v>
      </c>
      <c r="I21" s="448">
        <f t="shared" si="1"/>
        <v>2.7</v>
      </c>
      <c r="J21" s="581">
        <f t="shared" si="2"/>
        <v>1.08</v>
      </c>
    </row>
    <row r="22" spans="2:10" s="197" customFormat="1" x14ac:dyDescent="0.25">
      <c r="B22" s="197" t="s">
        <v>191</v>
      </c>
      <c r="C22" s="197">
        <v>5</v>
      </c>
      <c r="D22" s="197">
        <v>20</v>
      </c>
      <c r="E22" s="197">
        <v>2</v>
      </c>
      <c r="F22" s="197">
        <v>0</v>
      </c>
      <c r="H22" s="590">
        <f t="shared" si="0"/>
        <v>0</v>
      </c>
      <c r="I22" s="448">
        <f t="shared" si="1"/>
        <v>0.1</v>
      </c>
      <c r="J22" s="581">
        <f t="shared" si="2"/>
        <v>0.4</v>
      </c>
    </row>
    <row r="23" spans="2:10" x14ac:dyDescent="0.25">
      <c r="B23" t="s">
        <v>34</v>
      </c>
      <c r="C23">
        <v>324</v>
      </c>
      <c r="D23">
        <v>738</v>
      </c>
      <c r="E23">
        <v>59</v>
      </c>
      <c r="F23">
        <v>84</v>
      </c>
      <c r="H23" s="589">
        <f t="shared" si="0"/>
        <v>1.423728813559322</v>
      </c>
      <c r="I23" s="35">
        <f t="shared" si="1"/>
        <v>7.9945799457994585E-2</v>
      </c>
      <c r="J23" s="580">
        <f t="shared" si="2"/>
        <v>0.18209876543209877</v>
      </c>
    </row>
    <row r="24" spans="2:10" s="197" customFormat="1" x14ac:dyDescent="0.25">
      <c r="B24" s="197" t="s">
        <v>152</v>
      </c>
      <c r="C24" s="197">
        <v>-16</v>
      </c>
      <c r="D24" s="197">
        <v>92</v>
      </c>
      <c r="E24" s="197">
        <v>-36</v>
      </c>
      <c r="F24" s="197">
        <v>2</v>
      </c>
      <c r="H24" s="590">
        <f t="shared" si="0"/>
        <v>-5.5555555555555552E-2</v>
      </c>
      <c r="I24" s="448">
        <f t="shared" si="1"/>
        <v>-0.39130434782608697</v>
      </c>
      <c r="J24" s="581">
        <f t="shared" si="2"/>
        <v>2.25</v>
      </c>
    </row>
    <row r="25" spans="2:10" x14ac:dyDescent="0.25">
      <c r="B25" t="s">
        <v>49</v>
      </c>
      <c r="C25">
        <v>3467</v>
      </c>
      <c r="D25">
        <v>17345</v>
      </c>
      <c r="E25">
        <v>1054</v>
      </c>
      <c r="F25">
        <v>86</v>
      </c>
      <c r="H25" s="589">
        <f t="shared" si="0"/>
        <v>8.1593927893738136E-2</v>
      </c>
      <c r="I25" s="35">
        <f t="shared" si="1"/>
        <v>6.0766791582588645E-2</v>
      </c>
      <c r="J25" s="580">
        <f t="shared" si="2"/>
        <v>0.30400922988174212</v>
      </c>
    </row>
    <row r="26" spans="2:10" x14ac:dyDescent="0.25">
      <c r="B26" t="s">
        <v>230</v>
      </c>
      <c r="C26">
        <v>1</v>
      </c>
      <c r="D26">
        <v>0</v>
      </c>
      <c r="E26">
        <v>1</v>
      </c>
      <c r="F26">
        <v>0</v>
      </c>
      <c r="H26" s="589">
        <f t="shared" si="0"/>
        <v>0</v>
      </c>
      <c r="I26" s="35" t="e">
        <f t="shared" si="1"/>
        <v>#DIV/0!</v>
      </c>
      <c r="J26" s="580">
        <f t="shared" si="2"/>
        <v>1</v>
      </c>
    </row>
    <row r="27" spans="2:10" s="197" customFormat="1" x14ac:dyDescent="0.25">
      <c r="B27" s="197" t="s">
        <v>8</v>
      </c>
      <c r="C27" s="197">
        <v>57</v>
      </c>
      <c r="D27" s="197">
        <v>192</v>
      </c>
      <c r="E27" s="197">
        <v>12</v>
      </c>
      <c r="F27" s="197">
        <v>33</v>
      </c>
      <c r="H27" s="590">
        <f t="shared" si="0"/>
        <v>2.75</v>
      </c>
      <c r="I27" s="448">
        <f t="shared" si="1"/>
        <v>6.25E-2</v>
      </c>
      <c r="J27" s="581">
        <f t="shared" si="2"/>
        <v>0.21052631578947367</v>
      </c>
    </row>
    <row r="28" spans="2:10" x14ac:dyDescent="0.25">
      <c r="B28" t="s">
        <v>121</v>
      </c>
      <c r="C28">
        <v>381</v>
      </c>
      <c r="D28">
        <v>522</v>
      </c>
      <c r="E28">
        <v>103</v>
      </c>
      <c r="F28">
        <v>16</v>
      </c>
      <c r="H28" s="589">
        <f t="shared" si="0"/>
        <v>0.1553398058252427</v>
      </c>
      <c r="I28" s="35">
        <f t="shared" si="1"/>
        <v>0.19731800766283525</v>
      </c>
      <c r="J28" s="580">
        <f t="shared" si="2"/>
        <v>0.27034120734908135</v>
      </c>
    </row>
    <row r="29" spans="2:10" s="197" customFormat="1" x14ac:dyDescent="0.25">
      <c r="B29" s="197" t="s">
        <v>231</v>
      </c>
      <c r="C29" s="197">
        <v>5</v>
      </c>
      <c r="D29" s="197">
        <v>5</v>
      </c>
      <c r="E29" s="197">
        <v>1</v>
      </c>
      <c r="F29" s="197">
        <v>0</v>
      </c>
      <c r="H29" s="590">
        <f t="shared" si="0"/>
        <v>0</v>
      </c>
      <c r="I29" s="448">
        <f t="shared" si="1"/>
        <v>0.2</v>
      </c>
      <c r="J29" s="581">
        <f t="shared" si="2"/>
        <v>0.2</v>
      </c>
    </row>
    <row r="30" spans="2:10" x14ac:dyDescent="0.25">
      <c r="B30" t="s">
        <v>157</v>
      </c>
      <c r="C30">
        <v>78</v>
      </c>
      <c r="D30">
        <v>141</v>
      </c>
      <c r="E30">
        <v>19</v>
      </c>
      <c r="F30">
        <v>8</v>
      </c>
      <c r="H30" s="589">
        <f t="shared" si="0"/>
        <v>0.42105263157894735</v>
      </c>
      <c r="I30" s="35">
        <f t="shared" si="1"/>
        <v>0.13475177304964539</v>
      </c>
      <c r="J30" s="580">
        <f t="shared" si="2"/>
        <v>0.24358974358974358</v>
      </c>
    </row>
    <row r="31" spans="2:10" x14ac:dyDescent="0.25">
      <c r="B31" t="s">
        <v>30</v>
      </c>
      <c r="C31">
        <v>1653</v>
      </c>
      <c r="D31">
        <v>14874</v>
      </c>
      <c r="E31">
        <v>705</v>
      </c>
      <c r="F31">
        <v>251</v>
      </c>
      <c r="H31" s="589">
        <f t="shared" si="0"/>
        <v>0.35602836879432626</v>
      </c>
      <c r="I31" s="35">
        <f t="shared" si="1"/>
        <v>4.7398144413069783E-2</v>
      </c>
      <c r="J31" s="580">
        <f t="shared" si="2"/>
        <v>0.426497277676951</v>
      </c>
    </row>
    <row r="32" spans="2:10" x14ac:dyDescent="0.25">
      <c r="B32" t="s">
        <v>45</v>
      </c>
      <c r="C32">
        <v>1108</v>
      </c>
      <c r="D32">
        <v>5904</v>
      </c>
      <c r="E32">
        <v>647</v>
      </c>
      <c r="F32">
        <v>72</v>
      </c>
      <c r="H32" s="589">
        <f t="shared" si="0"/>
        <v>0.11128284389489954</v>
      </c>
      <c r="I32" s="35">
        <f t="shared" si="1"/>
        <v>0.10958672086720868</v>
      </c>
      <c r="J32" s="580">
        <f t="shared" si="2"/>
        <v>0.58393501805054149</v>
      </c>
    </row>
    <row r="33" spans="1:10" x14ac:dyDescent="0.25">
      <c r="B33" t="s">
        <v>232</v>
      </c>
      <c r="C33">
        <v>388</v>
      </c>
      <c r="D33">
        <v>1492</v>
      </c>
      <c r="E33">
        <v>-13</v>
      </c>
      <c r="F33">
        <v>29</v>
      </c>
      <c r="H33" s="589">
        <f t="shared" si="0"/>
        <v>-2.2307692307692308</v>
      </c>
      <c r="I33" s="35">
        <f t="shared" si="1"/>
        <v>-8.7131367292225207E-3</v>
      </c>
      <c r="J33" s="580">
        <f t="shared" si="2"/>
        <v>-3.3505154639175257E-2</v>
      </c>
    </row>
    <row r="34" spans="1:10" s="197" customFormat="1" x14ac:dyDescent="0.25">
      <c r="B34" s="197" t="s">
        <v>52</v>
      </c>
      <c r="C34" s="197">
        <v>8</v>
      </c>
      <c r="D34" s="197">
        <v>11</v>
      </c>
      <c r="E34" s="197">
        <v>4</v>
      </c>
      <c r="F34" s="197">
        <v>0</v>
      </c>
      <c r="H34" s="590">
        <f t="shared" si="0"/>
        <v>0</v>
      </c>
      <c r="I34" s="448">
        <f t="shared" si="1"/>
        <v>0.36363636363636365</v>
      </c>
      <c r="J34" s="581">
        <f t="shared" si="2"/>
        <v>0.5</v>
      </c>
    </row>
    <row r="35" spans="1:10" s="50" customFormat="1" x14ac:dyDescent="0.25">
      <c r="B35" s="50" t="s">
        <v>33</v>
      </c>
      <c r="C35" s="50">
        <v>5551</v>
      </c>
      <c r="D35" s="50">
        <v>29838</v>
      </c>
      <c r="E35" s="50">
        <v>-990</v>
      </c>
      <c r="F35" s="50">
        <v>69</v>
      </c>
      <c r="H35" s="594">
        <f t="shared" si="0"/>
        <v>-6.9696969696969702E-2</v>
      </c>
      <c r="I35" s="36">
        <f t="shared" si="1"/>
        <v>-3.3179167504524432E-2</v>
      </c>
      <c r="J35" s="582">
        <f t="shared" si="2"/>
        <v>-0.17834624392001441</v>
      </c>
    </row>
    <row r="36" spans="1:10" x14ac:dyDescent="0.25">
      <c r="B36" t="s">
        <v>122</v>
      </c>
      <c r="C36">
        <v>116</v>
      </c>
      <c r="D36">
        <v>338</v>
      </c>
      <c r="E36">
        <v>7</v>
      </c>
      <c r="F36">
        <v>5</v>
      </c>
      <c r="H36" s="589">
        <f t="shared" si="0"/>
        <v>0.7142857142857143</v>
      </c>
      <c r="I36" s="35">
        <f t="shared" si="1"/>
        <v>2.0710059171597635E-2</v>
      </c>
      <c r="J36" s="580">
        <f t="shared" si="2"/>
        <v>6.0344827586206899E-2</v>
      </c>
    </row>
    <row r="37" spans="1:10" s="197" customFormat="1" x14ac:dyDescent="0.25">
      <c r="B37" s="197" t="s">
        <v>46</v>
      </c>
      <c r="C37" s="197">
        <v>83</v>
      </c>
      <c r="D37" s="197">
        <v>161</v>
      </c>
      <c r="E37" s="197">
        <v>27</v>
      </c>
      <c r="F37" s="197">
        <v>12</v>
      </c>
      <c r="H37" s="590">
        <f t="shared" si="0"/>
        <v>0.44444444444444442</v>
      </c>
      <c r="I37" s="448">
        <f t="shared" si="1"/>
        <v>0.16770186335403728</v>
      </c>
      <c r="J37" s="581">
        <f t="shared" si="2"/>
        <v>0.3253012048192771</v>
      </c>
    </row>
    <row r="38" spans="1:10" x14ac:dyDescent="0.25">
      <c r="B38" t="s">
        <v>189</v>
      </c>
      <c r="C38">
        <v>6561</v>
      </c>
      <c r="D38">
        <v>24716</v>
      </c>
      <c r="E38">
        <v>1514</v>
      </c>
      <c r="F38">
        <v>582</v>
      </c>
      <c r="H38" s="589">
        <f t="shared" si="0"/>
        <v>0.38441215323645972</v>
      </c>
      <c r="I38" s="35">
        <f t="shared" si="1"/>
        <v>6.1255866645088204E-2</v>
      </c>
      <c r="J38" s="580">
        <f t="shared" si="2"/>
        <v>0.2307575064776711</v>
      </c>
    </row>
    <row r="39" spans="1:10" x14ac:dyDescent="0.25">
      <c r="B39" t="s">
        <v>124</v>
      </c>
      <c r="C39">
        <v>7581</v>
      </c>
      <c r="D39">
        <v>15140</v>
      </c>
      <c r="E39">
        <v>1545</v>
      </c>
      <c r="F39">
        <v>-95</v>
      </c>
      <c r="H39" s="589">
        <f t="shared" si="0"/>
        <v>-6.1488673139158574E-2</v>
      </c>
      <c r="I39" s="35">
        <f t="shared" si="1"/>
        <v>0.10204755614266843</v>
      </c>
      <c r="J39" s="580">
        <f t="shared" si="2"/>
        <v>0.2037989711119905</v>
      </c>
    </row>
    <row r="40" spans="1:10" x14ac:dyDescent="0.25">
      <c r="B40" t="s">
        <v>182</v>
      </c>
      <c r="C40">
        <v>320</v>
      </c>
      <c r="D40">
        <v>1398</v>
      </c>
      <c r="E40">
        <v>94</v>
      </c>
      <c r="F40">
        <v>18</v>
      </c>
      <c r="H40" s="589">
        <f t="shared" si="0"/>
        <v>0.19148936170212766</v>
      </c>
      <c r="I40" s="35">
        <f t="shared" si="1"/>
        <v>6.7238912732474967E-2</v>
      </c>
      <c r="J40" s="580">
        <f t="shared" si="2"/>
        <v>0.29375000000000001</v>
      </c>
    </row>
    <row r="41" spans="1:10" x14ac:dyDescent="0.25">
      <c r="H41" s="589" t="e">
        <f t="shared" si="0"/>
        <v>#DIV/0!</v>
      </c>
      <c r="I41" s="35" t="e">
        <f t="shared" si="1"/>
        <v>#DIV/0!</v>
      </c>
      <c r="J41" s="6" t="e">
        <f t="shared" si="2"/>
        <v>#DIV/0!</v>
      </c>
    </row>
    <row r="42" spans="1:10" ht="15.75" thickBot="1" x14ac:dyDescent="0.3"/>
    <row r="43" spans="1:10" ht="30.75" thickTop="1" x14ac:dyDescent="0.25">
      <c r="A43" s="39"/>
      <c r="B43" s="40"/>
      <c r="C43" s="40" t="s">
        <v>2</v>
      </c>
      <c r="D43" s="40" t="s">
        <v>3</v>
      </c>
      <c r="E43" s="40" t="s">
        <v>6</v>
      </c>
      <c r="F43" s="40" t="s">
        <v>4</v>
      </c>
      <c r="G43" s="40" t="s">
        <v>5</v>
      </c>
      <c r="H43" s="42" t="s">
        <v>134</v>
      </c>
      <c r="I43" s="40" t="s">
        <v>510</v>
      </c>
      <c r="J43" s="40" t="s">
        <v>498</v>
      </c>
    </row>
    <row r="44" spans="1:10" x14ac:dyDescent="0.25">
      <c r="A44" s="43" t="s">
        <v>79</v>
      </c>
      <c r="B44" s="38"/>
      <c r="C44" s="38">
        <f>SUM(C5:C40)</f>
        <v>45895</v>
      </c>
      <c r="D44" s="38">
        <f t="shared" ref="D44:F44" si="3">SUM(D5:D40)</f>
        <v>184167</v>
      </c>
      <c r="E44" s="38">
        <f t="shared" si="3"/>
        <v>9547</v>
      </c>
      <c r="F44" s="38">
        <f t="shared" si="3"/>
        <v>2205</v>
      </c>
      <c r="G44" s="38">
        <f>SUM(G5:G41)</f>
        <v>0</v>
      </c>
      <c r="H44" s="53">
        <f>F44/E44</f>
        <v>0.23096260605425789</v>
      </c>
      <c r="I44" s="55">
        <f>E44/D44</f>
        <v>5.1838820201230408E-2</v>
      </c>
      <c r="J44" s="583">
        <f>E44/C44</f>
        <v>0.20801830264734719</v>
      </c>
    </row>
    <row r="45" spans="1:10" x14ac:dyDescent="0.25">
      <c r="A45" s="43" t="s">
        <v>78</v>
      </c>
      <c r="B45" s="38"/>
      <c r="C45" s="38">
        <v>45895</v>
      </c>
      <c r="D45" s="38">
        <v>184167</v>
      </c>
      <c r="E45" s="38">
        <v>9547</v>
      </c>
      <c r="F45" s="38">
        <v>2205</v>
      </c>
      <c r="G45" s="38">
        <v>0</v>
      </c>
      <c r="H45" s="27">
        <f>F45/E45</f>
        <v>0.23096260605425789</v>
      </c>
      <c r="I45" s="37">
        <f>E45/D45</f>
        <v>5.1838820201230408E-2</v>
      </c>
      <c r="J45" s="584">
        <f>E45/C45</f>
        <v>0.20801830264734719</v>
      </c>
    </row>
    <row r="46" spans="1:10" s="50" customFormat="1" x14ac:dyDescent="0.25">
      <c r="A46" s="75" t="s">
        <v>233</v>
      </c>
      <c r="B46" s="76"/>
      <c r="C46" s="76">
        <f>C35</f>
        <v>5551</v>
      </c>
      <c r="D46" s="76">
        <f t="shared" ref="D46:G46" si="4">D35</f>
        <v>29838</v>
      </c>
      <c r="E46" s="76">
        <f t="shared" si="4"/>
        <v>-990</v>
      </c>
      <c r="F46" s="76">
        <f t="shared" si="4"/>
        <v>69</v>
      </c>
      <c r="G46" s="76">
        <f t="shared" si="4"/>
        <v>0</v>
      </c>
      <c r="H46" s="89">
        <f>F46/E46</f>
        <v>-6.9696969696969702E-2</v>
      </c>
      <c r="I46" s="90">
        <f>E46/D46</f>
        <v>-3.3179167504524432E-2</v>
      </c>
      <c r="J46" s="585">
        <f>E46/C46</f>
        <v>-0.17834624392001441</v>
      </c>
    </row>
    <row r="47" spans="1:10" s="50" customFormat="1" x14ac:dyDescent="0.25">
      <c r="A47" s="75" t="s">
        <v>141</v>
      </c>
      <c r="B47" s="76"/>
      <c r="C47" s="89">
        <f>C46/C44</f>
        <v>0.12094999455278353</v>
      </c>
      <c r="D47" s="89">
        <f t="shared" ref="D47:G47" si="5">D46/D44</f>
        <v>0.16201599635113784</v>
      </c>
      <c r="E47" s="89">
        <f t="shared" si="5"/>
        <v>-0.10369749659578925</v>
      </c>
      <c r="F47" s="89">
        <f t="shared" si="5"/>
        <v>3.1292517006802724E-2</v>
      </c>
      <c r="G47" s="89" t="e">
        <f t="shared" si="5"/>
        <v>#DIV/0!</v>
      </c>
      <c r="H47" s="89"/>
      <c r="I47" s="89"/>
      <c r="J47" s="585"/>
    </row>
    <row r="48" spans="1:10" s="30" customFormat="1" x14ac:dyDescent="0.25">
      <c r="A48" s="80" t="s">
        <v>139</v>
      </c>
      <c r="B48" s="81"/>
      <c r="C48" s="81">
        <f>C7+C8+C9+C12+C21+C22+C24+C27+C29+C34+C37</f>
        <v>406</v>
      </c>
      <c r="D48" s="81">
        <f t="shared" ref="D48:G48" si="6">D7+D8+D9+D12+D21+D22+D24+D27+D29+D34+D37</f>
        <v>1034</v>
      </c>
      <c r="E48" s="81">
        <f t="shared" si="6"/>
        <v>163</v>
      </c>
      <c r="F48" s="81">
        <f t="shared" si="6"/>
        <v>59</v>
      </c>
      <c r="G48" s="81">
        <f t="shared" si="6"/>
        <v>0</v>
      </c>
      <c r="H48" s="83">
        <f>F48/E48</f>
        <v>0.3619631901840491</v>
      </c>
      <c r="I48" s="84">
        <f>E48/D48</f>
        <v>0.15764023210831721</v>
      </c>
      <c r="J48" s="478">
        <f>E48/C48</f>
        <v>0.40147783251231528</v>
      </c>
    </row>
    <row r="49" spans="1:10" s="30" customFormat="1" x14ac:dyDescent="0.25">
      <c r="A49" s="80" t="s">
        <v>87</v>
      </c>
      <c r="B49" s="81"/>
      <c r="C49" s="83">
        <f>C48/C44</f>
        <v>8.8462795511493626E-3</v>
      </c>
      <c r="D49" s="83">
        <f t="shared" ref="D49:G49" si="7">D48/D44</f>
        <v>5.6144694760733461E-3</v>
      </c>
      <c r="E49" s="83">
        <f t="shared" si="7"/>
        <v>1.7073426207185504E-2</v>
      </c>
      <c r="F49" s="83">
        <f t="shared" si="7"/>
        <v>2.6757369614512472E-2</v>
      </c>
      <c r="G49" s="83" t="e">
        <f t="shared" si="7"/>
        <v>#DIV/0!</v>
      </c>
      <c r="H49" s="83"/>
      <c r="I49" s="83"/>
      <c r="J49" s="478"/>
    </row>
    <row r="50" spans="1:10" s="69" customFormat="1" x14ac:dyDescent="0.25">
      <c r="A50" s="57" t="s">
        <v>133</v>
      </c>
      <c r="B50" s="58"/>
      <c r="C50" s="58">
        <f>SUM(C13:C20)+C10+C11+C23+C25+C26+C28+C30+C31+C32+C33+C36+C35+C38+C39+C40+C5+C6</f>
        <v>45489</v>
      </c>
      <c r="D50" s="58">
        <f t="shared" ref="D50:G50" si="8">SUM(D13:D20)+D10+D11+D23+D25+D26+D28+D30+D31+D32+D33+D36+D35+D38+D39+D40+D5+D6</f>
        <v>183133</v>
      </c>
      <c r="E50" s="58">
        <f t="shared" si="8"/>
        <v>9384</v>
      </c>
      <c r="F50" s="58">
        <f t="shared" si="8"/>
        <v>2146</v>
      </c>
      <c r="G50" s="58">
        <f t="shared" si="8"/>
        <v>0</v>
      </c>
      <c r="H50" s="53">
        <f>F50/E50</f>
        <v>0.22868712702472294</v>
      </c>
      <c r="I50" s="55">
        <f>E50/D50</f>
        <v>5.1241447472601877E-2</v>
      </c>
      <c r="J50" s="583">
        <f>E50/C50</f>
        <v>0.20629163094374464</v>
      </c>
    </row>
    <row r="51" spans="1:10" s="69" customFormat="1" ht="15.75" thickBot="1" x14ac:dyDescent="0.3">
      <c r="A51" s="59" t="s">
        <v>136</v>
      </c>
      <c r="B51" s="60"/>
      <c r="C51" s="54">
        <f>C50/C44</f>
        <v>0.99115372044885064</v>
      </c>
      <c r="D51" s="54">
        <f t="shared" ref="D51:G51" si="9">D50/D44</f>
        <v>0.99438553052392664</v>
      </c>
      <c r="E51" s="54">
        <f t="shared" si="9"/>
        <v>0.98292657379281445</v>
      </c>
      <c r="F51" s="54">
        <f t="shared" si="9"/>
        <v>0.97324263038548753</v>
      </c>
      <c r="G51" s="54" t="e">
        <f t="shared" si="9"/>
        <v>#DIV/0!</v>
      </c>
      <c r="H51" s="54"/>
      <c r="I51" s="60"/>
      <c r="J51" s="54"/>
    </row>
    <row r="52" spans="1:10" ht="15.75" thickTop="1" x14ac:dyDescent="0.25">
      <c r="C52" s="52"/>
      <c r="D52" s="52"/>
      <c r="E52" s="52"/>
      <c r="F52" s="52"/>
    </row>
    <row r="53" spans="1:10" s="134" customFormat="1" x14ac:dyDescent="0.25"/>
    <row r="54" spans="1:10" s="134" customFormat="1" x14ac:dyDescent="0.25"/>
    <row r="55" spans="1:10" x14ac:dyDescent="0.25">
      <c r="G55" s="204"/>
      <c r="H55" s="544"/>
      <c r="I55" s="204"/>
    </row>
    <row r="56" spans="1:10" x14ac:dyDescent="0.25">
      <c r="A56" s="20" t="s">
        <v>514</v>
      </c>
      <c r="B56" s="17"/>
    </row>
    <row r="57" spans="1:10" x14ac:dyDescent="0.25">
      <c r="A57" s="45" t="s">
        <v>84</v>
      </c>
      <c r="B57" s="46"/>
    </row>
    <row r="58" spans="1:10" x14ac:dyDescent="0.25">
      <c r="A58" s="47" t="s">
        <v>85</v>
      </c>
      <c r="B58" s="48"/>
    </row>
  </sheetData>
  <sheetProtection sheet="1" objects="1" scenarios="1"/>
  <sortState ref="B5:H40">
    <sortCondition ref="B5:B40"/>
  </sortState>
  <mergeCells count="4">
    <mergeCell ref="A1:G1"/>
    <mergeCell ref="H1:J1"/>
    <mergeCell ref="A2:G2"/>
    <mergeCell ref="H2:J2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zoomScale="70" zoomScaleNormal="70" zoomScalePageLayoutView="60" workbookViewId="0">
      <pane ySplit="4" topLeftCell="A26" activePane="bottomLeft" state="frozen"/>
      <selection pane="bottomLeft" activeCell="A42" sqref="A42"/>
    </sheetView>
  </sheetViews>
  <sheetFormatPr baseColWidth="10" defaultColWidth="8.85546875" defaultRowHeight="15" x14ac:dyDescent="0.25"/>
  <cols>
    <col min="1" max="1" width="15.7109375" customWidth="1"/>
    <col min="2" max="2" width="23.85546875" customWidth="1"/>
    <col min="3" max="11" width="15.7109375" customWidth="1"/>
  </cols>
  <sheetData>
    <row r="1" spans="1:11" s="9" customFormat="1" x14ac:dyDescent="0.25">
      <c r="A1" s="708" t="s">
        <v>12</v>
      </c>
      <c r="B1" s="709"/>
      <c r="C1" s="709"/>
      <c r="D1" s="709"/>
      <c r="E1" s="709"/>
      <c r="F1" s="709"/>
      <c r="G1" s="709"/>
      <c r="H1" s="709"/>
      <c r="I1" s="710" t="s">
        <v>82</v>
      </c>
      <c r="J1" s="710"/>
      <c r="K1" s="710"/>
    </row>
    <row r="2" spans="1:11" s="11" customFormat="1" x14ac:dyDescent="0.25">
      <c r="A2" s="711" t="s">
        <v>81</v>
      </c>
      <c r="B2" s="712"/>
      <c r="C2" s="712"/>
      <c r="D2" s="712"/>
      <c r="E2" s="712"/>
      <c r="F2" s="712"/>
      <c r="G2" s="712"/>
      <c r="H2" s="712"/>
      <c r="I2" s="713" t="s">
        <v>138</v>
      </c>
      <c r="J2" s="713"/>
      <c r="K2" s="713"/>
    </row>
    <row r="3" spans="1:11" s="13" customFormat="1" ht="30" x14ac:dyDescent="0.25">
      <c r="A3" s="12" t="s">
        <v>17</v>
      </c>
      <c r="B3" s="13" t="s">
        <v>20</v>
      </c>
      <c r="C3" s="13" t="s">
        <v>1</v>
      </c>
      <c r="D3" s="13" t="s">
        <v>2</v>
      </c>
      <c r="E3" s="13" t="s">
        <v>3</v>
      </c>
      <c r="F3" s="13" t="s">
        <v>6</v>
      </c>
      <c r="G3" s="13" t="s">
        <v>4</v>
      </c>
      <c r="H3" s="13" t="s">
        <v>5</v>
      </c>
      <c r="I3" s="25" t="s">
        <v>134</v>
      </c>
      <c r="J3" s="13" t="s">
        <v>510</v>
      </c>
      <c r="K3" s="13" t="s">
        <v>498</v>
      </c>
    </row>
    <row r="4" spans="1:11" s="13" customFormat="1" ht="30" x14ac:dyDescent="0.25">
      <c r="A4" s="15" t="s">
        <v>18</v>
      </c>
      <c r="B4" s="13" t="s">
        <v>0</v>
      </c>
      <c r="C4" s="13" t="s">
        <v>22</v>
      </c>
      <c r="D4" s="13" t="s">
        <v>249</v>
      </c>
      <c r="E4" s="13" t="s">
        <v>248</v>
      </c>
      <c r="F4" s="13" t="s">
        <v>250</v>
      </c>
      <c r="G4" s="13" t="s">
        <v>251</v>
      </c>
      <c r="H4" s="13" t="s">
        <v>26</v>
      </c>
      <c r="I4" s="25"/>
      <c r="K4" s="25"/>
    </row>
    <row r="5" spans="1:11" x14ac:dyDescent="0.25">
      <c r="B5" t="s">
        <v>244</v>
      </c>
      <c r="C5" t="s">
        <v>76</v>
      </c>
      <c r="D5">
        <v>2</v>
      </c>
      <c r="E5">
        <v>5</v>
      </c>
      <c r="F5">
        <v>0</v>
      </c>
      <c r="G5">
        <v>0</v>
      </c>
      <c r="I5" s="4" t="e">
        <f t="shared" ref="I5:I21" si="0">G5/F5</f>
        <v>#DIV/0!</v>
      </c>
      <c r="J5" s="35">
        <f t="shared" ref="J5:J21" si="1">F5/E5</f>
        <v>0</v>
      </c>
      <c r="K5" s="580">
        <f t="shared" ref="K5:K21" si="2">F5/D5</f>
        <v>0</v>
      </c>
    </row>
    <row r="6" spans="1:11" x14ac:dyDescent="0.25">
      <c r="B6" t="s">
        <v>245</v>
      </c>
      <c r="C6" t="s">
        <v>76</v>
      </c>
      <c r="D6">
        <v>7</v>
      </c>
      <c r="E6">
        <v>29</v>
      </c>
      <c r="F6">
        <v>1</v>
      </c>
      <c r="G6">
        <v>1</v>
      </c>
      <c r="I6" s="589">
        <f t="shared" si="0"/>
        <v>1</v>
      </c>
      <c r="J6" s="35">
        <f t="shared" si="1"/>
        <v>3.4482758620689655E-2</v>
      </c>
      <c r="K6" s="580">
        <f t="shared" si="2"/>
        <v>0.14285714285714285</v>
      </c>
    </row>
    <row r="7" spans="1:11" x14ac:dyDescent="0.25">
      <c r="B7" t="s">
        <v>123</v>
      </c>
      <c r="C7" t="s">
        <v>237</v>
      </c>
      <c r="D7">
        <v>2602</v>
      </c>
      <c r="E7">
        <v>8288</v>
      </c>
      <c r="F7">
        <v>914</v>
      </c>
      <c r="G7">
        <v>202</v>
      </c>
      <c r="I7" s="589">
        <f t="shared" si="0"/>
        <v>0.22100656455142231</v>
      </c>
      <c r="J7" s="35">
        <f t="shared" si="1"/>
        <v>0.11027992277992278</v>
      </c>
      <c r="K7" s="580">
        <f t="shared" si="2"/>
        <v>0.35126825518831667</v>
      </c>
    </row>
    <row r="8" spans="1:11" x14ac:dyDescent="0.25">
      <c r="B8" t="s">
        <v>234</v>
      </c>
      <c r="C8" t="s">
        <v>238</v>
      </c>
      <c r="D8">
        <v>90</v>
      </c>
      <c r="E8">
        <v>480</v>
      </c>
      <c r="F8">
        <v>60</v>
      </c>
      <c r="G8">
        <v>12</v>
      </c>
      <c r="I8" s="589">
        <f t="shared" si="0"/>
        <v>0.2</v>
      </c>
      <c r="J8" s="35">
        <f t="shared" si="1"/>
        <v>0.125</v>
      </c>
      <c r="K8" s="580">
        <f t="shared" si="2"/>
        <v>0.66666666666666663</v>
      </c>
    </row>
    <row r="9" spans="1:11" x14ac:dyDescent="0.25">
      <c r="B9" t="s">
        <v>131</v>
      </c>
      <c r="C9" t="s">
        <v>237</v>
      </c>
      <c r="D9">
        <v>2605</v>
      </c>
      <c r="E9">
        <v>6946</v>
      </c>
      <c r="F9">
        <v>1535</v>
      </c>
      <c r="G9">
        <v>358</v>
      </c>
      <c r="I9" s="589">
        <f t="shared" si="0"/>
        <v>0.23322475570032572</v>
      </c>
      <c r="J9" s="35">
        <f t="shared" si="1"/>
        <v>0.22099049812841923</v>
      </c>
      <c r="K9" s="580">
        <f t="shared" si="2"/>
        <v>0.58925143953934744</v>
      </c>
    </row>
    <row r="10" spans="1:11" x14ac:dyDescent="0.25">
      <c r="B10" t="s">
        <v>31</v>
      </c>
      <c r="C10" t="s">
        <v>241</v>
      </c>
      <c r="D10">
        <v>33</v>
      </c>
      <c r="E10">
        <v>58</v>
      </c>
      <c r="F10">
        <v>24</v>
      </c>
      <c r="G10">
        <v>9</v>
      </c>
      <c r="I10" s="589">
        <f t="shared" si="0"/>
        <v>0.375</v>
      </c>
      <c r="J10" s="35">
        <f t="shared" si="1"/>
        <v>0.41379310344827586</v>
      </c>
      <c r="K10" s="580">
        <f t="shared" si="2"/>
        <v>0.72727272727272729</v>
      </c>
    </row>
    <row r="11" spans="1:11" x14ac:dyDescent="0.25">
      <c r="B11" t="s">
        <v>153</v>
      </c>
      <c r="C11" t="s">
        <v>239</v>
      </c>
      <c r="D11">
        <v>76</v>
      </c>
      <c r="E11">
        <v>436</v>
      </c>
      <c r="F11">
        <v>28</v>
      </c>
      <c r="G11">
        <v>6</v>
      </c>
      <c r="I11" s="589">
        <f t="shared" si="0"/>
        <v>0.21428571428571427</v>
      </c>
      <c r="J11" s="35">
        <f t="shared" si="1"/>
        <v>6.4220183486238536E-2</v>
      </c>
      <c r="K11" s="580">
        <f t="shared" si="2"/>
        <v>0.36842105263157893</v>
      </c>
    </row>
    <row r="12" spans="1:11" x14ac:dyDescent="0.25">
      <c r="B12" t="s">
        <v>235</v>
      </c>
      <c r="C12" t="s">
        <v>238</v>
      </c>
      <c r="D12">
        <v>38</v>
      </c>
      <c r="E12">
        <v>360</v>
      </c>
      <c r="F12">
        <v>14</v>
      </c>
      <c r="G12">
        <v>2</v>
      </c>
      <c r="I12" s="589">
        <f t="shared" si="0"/>
        <v>0.14285714285714285</v>
      </c>
      <c r="J12" s="35">
        <f t="shared" si="1"/>
        <v>3.888888888888889E-2</v>
      </c>
      <c r="K12" s="580">
        <f t="shared" si="2"/>
        <v>0.36842105263157893</v>
      </c>
    </row>
    <row r="13" spans="1:11" s="197" customFormat="1" x14ac:dyDescent="0.25">
      <c r="B13" s="197" t="s">
        <v>119</v>
      </c>
      <c r="C13" s="197" t="s">
        <v>240</v>
      </c>
      <c r="D13" s="197">
        <v>313</v>
      </c>
      <c r="E13" s="197">
        <v>393</v>
      </c>
      <c r="F13" s="197">
        <v>211</v>
      </c>
      <c r="G13" s="197">
        <v>64</v>
      </c>
      <c r="I13" s="590">
        <f t="shared" si="0"/>
        <v>0.30331753554502372</v>
      </c>
      <c r="J13" s="448">
        <f t="shared" si="1"/>
        <v>0.53689567430025442</v>
      </c>
      <c r="K13" s="581">
        <f t="shared" si="2"/>
        <v>0.67412140575079871</v>
      </c>
    </row>
    <row r="14" spans="1:11" x14ac:dyDescent="0.25">
      <c r="B14" t="s">
        <v>121</v>
      </c>
      <c r="C14" t="s">
        <v>237</v>
      </c>
      <c r="D14">
        <v>1584</v>
      </c>
      <c r="E14">
        <v>3137</v>
      </c>
      <c r="F14">
        <v>835</v>
      </c>
      <c r="G14">
        <v>180</v>
      </c>
      <c r="I14" s="589">
        <f t="shared" si="0"/>
        <v>0.21556886227544911</v>
      </c>
      <c r="J14" s="35">
        <f t="shared" si="1"/>
        <v>0.26617787695250239</v>
      </c>
      <c r="K14" s="580">
        <f t="shared" si="2"/>
        <v>0.52714646464646464</v>
      </c>
    </row>
    <row r="15" spans="1:11" x14ac:dyDescent="0.25">
      <c r="B15" t="s">
        <v>30</v>
      </c>
      <c r="C15" t="s">
        <v>183</v>
      </c>
      <c r="D15">
        <v>62</v>
      </c>
      <c r="E15">
        <v>1197</v>
      </c>
      <c r="F15">
        <v>0</v>
      </c>
      <c r="G15">
        <v>2</v>
      </c>
      <c r="I15" s="589" t="e">
        <f t="shared" si="0"/>
        <v>#DIV/0!</v>
      </c>
      <c r="J15" s="35">
        <f t="shared" si="1"/>
        <v>0</v>
      </c>
      <c r="K15" s="580">
        <f t="shared" si="2"/>
        <v>0</v>
      </c>
    </row>
    <row r="16" spans="1:11" x14ac:dyDescent="0.25">
      <c r="B16" t="s">
        <v>37</v>
      </c>
      <c r="C16" t="s">
        <v>76</v>
      </c>
      <c r="D16">
        <v>182</v>
      </c>
      <c r="E16">
        <v>1085</v>
      </c>
      <c r="F16">
        <v>94</v>
      </c>
      <c r="G16">
        <v>22</v>
      </c>
      <c r="I16" s="589">
        <f t="shared" si="0"/>
        <v>0.23404255319148937</v>
      </c>
      <c r="J16" s="35">
        <f t="shared" si="1"/>
        <v>8.6635944700460835E-2</v>
      </c>
      <c r="K16" s="580">
        <f t="shared" si="2"/>
        <v>0.51648351648351654</v>
      </c>
    </row>
    <row r="17" spans="1:11" s="197" customFormat="1" x14ac:dyDescent="0.25">
      <c r="B17" s="197" t="s">
        <v>52</v>
      </c>
      <c r="C17" s="197" t="s">
        <v>76</v>
      </c>
      <c r="D17" s="197">
        <v>51</v>
      </c>
      <c r="E17" s="197">
        <v>86</v>
      </c>
      <c r="F17" s="197">
        <v>28</v>
      </c>
      <c r="G17" s="197">
        <v>5</v>
      </c>
      <c r="I17" s="590">
        <f t="shared" si="0"/>
        <v>0.17857142857142858</v>
      </c>
      <c r="J17" s="448">
        <f t="shared" si="1"/>
        <v>0.32558139534883723</v>
      </c>
      <c r="K17" s="581">
        <f t="shared" si="2"/>
        <v>0.5490196078431373</v>
      </c>
    </row>
    <row r="18" spans="1:11" s="77" customFormat="1" x14ac:dyDescent="0.25">
      <c r="B18" s="77" t="s">
        <v>122</v>
      </c>
      <c r="C18" s="77" t="s">
        <v>237</v>
      </c>
      <c r="D18" s="77">
        <v>2893</v>
      </c>
      <c r="E18" s="77">
        <v>6957</v>
      </c>
      <c r="F18" s="77">
        <v>773</v>
      </c>
      <c r="G18" s="77">
        <v>130</v>
      </c>
      <c r="I18" s="591">
        <f t="shared" si="0"/>
        <v>0.16817593790426907</v>
      </c>
      <c r="J18" s="78">
        <f t="shared" si="1"/>
        <v>0.1111111111111111</v>
      </c>
      <c r="K18" s="586">
        <f t="shared" si="2"/>
        <v>0.26719668164535082</v>
      </c>
    </row>
    <row r="19" spans="1:11" s="197" customFormat="1" x14ac:dyDescent="0.25">
      <c r="B19" s="197" t="s">
        <v>246</v>
      </c>
      <c r="C19" s="197" t="s">
        <v>242</v>
      </c>
      <c r="D19" s="197">
        <v>14</v>
      </c>
      <c r="E19" s="197">
        <v>32</v>
      </c>
      <c r="F19" s="197">
        <v>4</v>
      </c>
      <c r="G19" s="197">
        <v>1</v>
      </c>
      <c r="I19" s="590">
        <f t="shared" si="0"/>
        <v>0.25</v>
      </c>
      <c r="J19" s="448">
        <f t="shared" si="1"/>
        <v>0.125</v>
      </c>
      <c r="K19" s="581">
        <f t="shared" si="2"/>
        <v>0.2857142857142857</v>
      </c>
    </row>
    <row r="20" spans="1:11" s="51" customFormat="1" x14ac:dyDescent="0.25">
      <c r="B20" s="51" t="s">
        <v>247</v>
      </c>
      <c r="C20" s="51" t="s">
        <v>237</v>
      </c>
      <c r="D20" s="51">
        <v>128</v>
      </c>
      <c r="E20" s="51">
        <v>82</v>
      </c>
      <c r="F20" s="51">
        <v>88</v>
      </c>
      <c r="G20" s="51">
        <v>17</v>
      </c>
      <c r="I20" s="592">
        <f t="shared" si="0"/>
        <v>0.19318181818181818</v>
      </c>
      <c r="J20" s="95">
        <f t="shared" si="1"/>
        <v>1.0731707317073171</v>
      </c>
      <c r="K20" s="587">
        <f t="shared" si="2"/>
        <v>0.6875</v>
      </c>
    </row>
    <row r="21" spans="1:11" x14ac:dyDescent="0.25">
      <c r="B21" t="s">
        <v>243</v>
      </c>
      <c r="C21" t="s">
        <v>237</v>
      </c>
      <c r="D21">
        <v>147</v>
      </c>
      <c r="E21">
        <v>110</v>
      </c>
      <c r="F21">
        <v>95</v>
      </c>
      <c r="G21">
        <v>31</v>
      </c>
      <c r="I21" s="593">
        <f t="shared" si="0"/>
        <v>0.32631578947368423</v>
      </c>
      <c r="J21" s="62">
        <f t="shared" si="1"/>
        <v>0.86363636363636365</v>
      </c>
      <c r="K21" s="588">
        <f t="shared" si="2"/>
        <v>0.6462585034013606</v>
      </c>
    </row>
    <row r="22" spans="1:11" x14ac:dyDescent="0.25">
      <c r="I22" s="25"/>
      <c r="J22" s="64"/>
      <c r="K22" s="26"/>
    </row>
    <row r="23" spans="1:11" x14ac:dyDescent="0.25">
      <c r="B23" t="s">
        <v>236</v>
      </c>
      <c r="D23">
        <v>-686</v>
      </c>
      <c r="I23" s="25"/>
      <c r="J23" s="64"/>
      <c r="K23" s="26"/>
    </row>
    <row r="24" spans="1:11" x14ac:dyDescent="0.25">
      <c r="I24" s="25"/>
      <c r="J24" s="64"/>
      <c r="K24" s="26"/>
    </row>
    <row r="25" spans="1:11" x14ac:dyDescent="0.25">
      <c r="I25" s="25"/>
      <c r="J25" s="64"/>
      <c r="K25" s="26"/>
    </row>
    <row r="26" spans="1:11" ht="15.75" thickBot="1" x14ac:dyDescent="0.3"/>
    <row r="27" spans="1:11" ht="30.75" thickTop="1" x14ac:dyDescent="0.25">
      <c r="A27" s="39"/>
      <c r="B27" s="40"/>
      <c r="C27" s="40"/>
      <c r="D27" s="40" t="s">
        <v>2</v>
      </c>
      <c r="E27" s="40" t="s">
        <v>3</v>
      </c>
      <c r="F27" s="40" t="s">
        <v>6</v>
      </c>
      <c r="G27" s="40" t="s">
        <v>4</v>
      </c>
      <c r="H27" s="40" t="s">
        <v>5</v>
      </c>
      <c r="I27" s="42" t="s">
        <v>134</v>
      </c>
      <c r="J27" s="40" t="s">
        <v>510</v>
      </c>
      <c r="K27" s="40" t="s">
        <v>498</v>
      </c>
    </row>
    <row r="28" spans="1:11" x14ac:dyDescent="0.25">
      <c r="A28" s="43" t="s">
        <v>79</v>
      </c>
      <c r="B28" s="38"/>
      <c r="C28" s="38"/>
      <c r="D28" s="38">
        <f>SUM(D5:D23)</f>
        <v>10141</v>
      </c>
      <c r="E28" s="38">
        <f t="shared" ref="E28:H28" si="3">SUM(E5:E23)</f>
        <v>29681</v>
      </c>
      <c r="F28" s="38">
        <f t="shared" si="3"/>
        <v>4704</v>
      </c>
      <c r="G28" s="38">
        <f t="shared" si="3"/>
        <v>1042</v>
      </c>
      <c r="H28" s="38">
        <f t="shared" si="3"/>
        <v>0</v>
      </c>
      <c r="I28" s="53">
        <f>G28/F28</f>
        <v>0.22151360544217688</v>
      </c>
      <c r="J28" s="55">
        <f>F28/E28</f>
        <v>0.15848522623900813</v>
      </c>
      <c r="K28" s="53">
        <f>F28/D28</f>
        <v>0.46385957992308452</v>
      </c>
    </row>
    <row r="29" spans="1:11" x14ac:dyDescent="0.25">
      <c r="A29" s="43" t="s">
        <v>78</v>
      </c>
      <c r="B29" s="38"/>
      <c r="C29" s="38"/>
      <c r="D29" s="38">
        <v>10141</v>
      </c>
      <c r="E29" s="38">
        <v>29681</v>
      </c>
      <c r="F29" s="38">
        <v>4704</v>
      </c>
      <c r="G29" s="38">
        <v>1042</v>
      </c>
      <c r="H29" s="38"/>
      <c r="I29" s="27">
        <f>G29/F29</f>
        <v>0.22151360544217688</v>
      </c>
      <c r="J29" s="37">
        <f>F29/E29</f>
        <v>0.15848522623900813</v>
      </c>
      <c r="K29" s="27">
        <f>F29/D29</f>
        <v>0.46385957992308452</v>
      </c>
    </row>
    <row r="30" spans="1:11" s="77" customFormat="1" x14ac:dyDescent="0.25">
      <c r="A30" s="72" t="s">
        <v>252</v>
      </c>
      <c r="B30" s="73"/>
      <c r="C30" s="73"/>
      <c r="D30" s="73">
        <f>D18</f>
        <v>2893</v>
      </c>
      <c r="E30" s="73">
        <f t="shared" ref="E30:G30" si="4">E18</f>
        <v>6957</v>
      </c>
      <c r="F30" s="73">
        <f t="shared" si="4"/>
        <v>773</v>
      </c>
      <c r="G30" s="73">
        <f t="shared" si="4"/>
        <v>130</v>
      </c>
      <c r="H30" s="73">
        <f t="shared" ref="H30" si="5">H18</f>
        <v>0</v>
      </c>
      <c r="I30" s="86">
        <f>G30/F30</f>
        <v>0.16817593790426907</v>
      </c>
      <c r="J30" s="87">
        <f>F30/E30</f>
        <v>0.1111111111111111</v>
      </c>
      <c r="K30" s="86">
        <f>F30/D30</f>
        <v>0.26719668164535082</v>
      </c>
    </row>
    <row r="31" spans="1:11" s="77" customFormat="1" x14ac:dyDescent="0.25">
      <c r="A31" s="72" t="s">
        <v>141</v>
      </c>
      <c r="B31" s="73"/>
      <c r="C31" s="73"/>
      <c r="D31" s="86">
        <f>D30/D28</f>
        <v>0.28527758603687997</v>
      </c>
      <c r="E31" s="86">
        <f t="shared" ref="E31:H31" si="6">E30/E28</f>
        <v>0.2343923722246555</v>
      </c>
      <c r="F31" s="86">
        <f t="shared" si="6"/>
        <v>0.164328231292517</v>
      </c>
      <c r="G31" s="86">
        <f t="shared" si="6"/>
        <v>0.12476007677543186</v>
      </c>
      <c r="H31" s="86" t="e">
        <f t="shared" si="6"/>
        <v>#DIV/0!</v>
      </c>
      <c r="I31" s="86"/>
      <c r="J31" s="86"/>
      <c r="K31" s="86"/>
    </row>
    <row r="32" spans="1:11" s="30" customFormat="1" x14ac:dyDescent="0.25">
      <c r="A32" s="80" t="s">
        <v>139</v>
      </c>
      <c r="B32" s="81"/>
      <c r="C32" s="81"/>
      <c r="D32" s="81">
        <f>D13+D17+D19</f>
        <v>378</v>
      </c>
      <c r="E32" s="81">
        <f t="shared" ref="E32:H32" si="7">E13+E17+E19</f>
        <v>511</v>
      </c>
      <c r="F32" s="81">
        <f t="shared" si="7"/>
        <v>243</v>
      </c>
      <c r="G32" s="81">
        <f t="shared" si="7"/>
        <v>70</v>
      </c>
      <c r="H32" s="81">
        <f t="shared" si="7"/>
        <v>0</v>
      </c>
      <c r="I32" s="83">
        <f>G32/F32</f>
        <v>0.2880658436213992</v>
      </c>
      <c r="J32" s="84">
        <f>F32/E32</f>
        <v>0.47553816046966729</v>
      </c>
      <c r="K32" s="83">
        <f>F32/D32</f>
        <v>0.6428571428571429</v>
      </c>
    </row>
    <row r="33" spans="1:11" s="30" customFormat="1" x14ac:dyDescent="0.25">
      <c r="A33" s="80" t="s">
        <v>87</v>
      </c>
      <c r="B33" s="81"/>
      <c r="C33" s="81"/>
      <c r="D33" s="83">
        <f>D32/D28</f>
        <v>3.7274430529533574E-2</v>
      </c>
      <c r="E33" s="83">
        <f t="shared" ref="E33:H33" si="8">E32/E28</f>
        <v>1.7216401064654156E-2</v>
      </c>
      <c r="F33" s="83">
        <f t="shared" si="8"/>
        <v>5.1658163265306124E-2</v>
      </c>
      <c r="G33" s="83">
        <f t="shared" si="8"/>
        <v>6.71785028790787E-2</v>
      </c>
      <c r="H33" s="83" t="e">
        <f t="shared" si="8"/>
        <v>#DIV/0!</v>
      </c>
      <c r="I33" s="83"/>
      <c r="J33" s="83"/>
      <c r="K33" s="83"/>
    </row>
    <row r="34" spans="1:11" s="69" customFormat="1" x14ac:dyDescent="0.25">
      <c r="A34" s="57" t="s">
        <v>133</v>
      </c>
      <c r="B34" s="58"/>
      <c r="C34" s="58"/>
      <c r="D34" s="58">
        <f>D5+D6+D8+D7+D9+D10+D11+D12+D14+D15+D16+D18+D20+D21+D23</f>
        <v>9763</v>
      </c>
      <c r="E34" s="58">
        <f t="shared" ref="E34:H34" si="9">E5+E6+E8+E7+E9+E10+E11+E12+E14+E15+E16+E18+E20+E21+E23</f>
        <v>29170</v>
      </c>
      <c r="F34" s="58">
        <f t="shared" si="9"/>
        <v>4461</v>
      </c>
      <c r="G34" s="58">
        <f t="shared" si="9"/>
        <v>972</v>
      </c>
      <c r="H34" s="58">
        <f t="shared" si="9"/>
        <v>0</v>
      </c>
      <c r="I34" s="53">
        <f>G34/F34</f>
        <v>0.21788836583725621</v>
      </c>
      <c r="J34" s="55">
        <f>F34/E34</f>
        <v>0.15293109358930407</v>
      </c>
      <c r="K34" s="53">
        <f>F34/D34</f>
        <v>0.45692922257502816</v>
      </c>
    </row>
    <row r="35" spans="1:11" s="69" customFormat="1" ht="15.75" thickBot="1" x14ac:dyDescent="0.3">
      <c r="A35" s="59" t="s">
        <v>136</v>
      </c>
      <c r="B35" s="60"/>
      <c r="C35" s="60"/>
      <c r="D35" s="54">
        <f>D34/D28</f>
        <v>0.96272556947046639</v>
      </c>
      <c r="E35" s="54">
        <f t="shared" ref="E35:G35" si="10">E34/E28</f>
        <v>0.98278359893534584</v>
      </c>
      <c r="F35" s="54">
        <f t="shared" si="10"/>
        <v>0.94834183673469385</v>
      </c>
      <c r="G35" s="54">
        <f t="shared" si="10"/>
        <v>0.93282149712092133</v>
      </c>
      <c r="H35" s="54" t="e">
        <f t="shared" ref="H35" si="11">H34/H28</f>
        <v>#DIV/0!</v>
      </c>
      <c r="I35" s="54"/>
      <c r="J35" s="60"/>
      <c r="K35" s="54"/>
    </row>
    <row r="36" spans="1:11" ht="15.75" thickTop="1" x14ac:dyDescent="0.25">
      <c r="D36" s="52"/>
      <c r="E36" s="52"/>
      <c r="F36" s="52"/>
      <c r="G36" s="52"/>
    </row>
    <row r="37" spans="1:11" s="134" customFormat="1" x14ac:dyDescent="0.25"/>
    <row r="38" spans="1:11" s="134" customFormat="1" x14ac:dyDescent="0.25"/>
    <row r="39" spans="1:11" s="134" customFormat="1" x14ac:dyDescent="0.25"/>
    <row r="41" spans="1:11" x14ac:dyDescent="0.25">
      <c r="A41" s="20" t="s">
        <v>514</v>
      </c>
      <c r="B41" s="17"/>
      <c r="I41" s="93"/>
    </row>
    <row r="42" spans="1:11" x14ac:dyDescent="0.25">
      <c r="A42" s="45" t="s">
        <v>84</v>
      </c>
      <c r="B42" s="46"/>
    </row>
    <row r="43" spans="1:11" x14ac:dyDescent="0.25">
      <c r="A43" s="47" t="s">
        <v>85</v>
      </c>
      <c r="B43" s="48"/>
    </row>
  </sheetData>
  <sheetProtection sheet="1" objects="1" scenarios="1"/>
  <sortState ref="B5:H21">
    <sortCondition ref="B5:B21"/>
  </sortState>
  <mergeCells count="4">
    <mergeCell ref="A1:H1"/>
    <mergeCell ref="I1:K1"/>
    <mergeCell ref="A2:H2"/>
    <mergeCell ref="I2:K2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"/>
  <sheetViews>
    <sheetView workbookViewId="0">
      <selection activeCell="K14" sqref="K14"/>
    </sheetView>
  </sheetViews>
  <sheetFormatPr baseColWidth="10" defaultRowHeight="15" x14ac:dyDescent="0.25"/>
  <sheetData/>
  <sheetProtection sheet="1" objects="1" scenario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291"/>
  <sheetViews>
    <sheetView zoomScale="90" zoomScaleNormal="90" workbookViewId="0">
      <selection activeCell="E29" sqref="E29"/>
    </sheetView>
  </sheetViews>
  <sheetFormatPr baseColWidth="10" defaultRowHeight="15" x14ac:dyDescent="0.25"/>
  <cols>
    <col min="1" max="1" width="16" customWidth="1"/>
    <col min="2" max="2" width="9.140625" customWidth="1"/>
  </cols>
  <sheetData>
    <row r="1" spans="1:22" s="134" customFormat="1" ht="75" customHeight="1" x14ac:dyDescent="0.25">
      <c r="B1" s="169"/>
      <c r="C1" s="430"/>
      <c r="D1" s="430"/>
      <c r="F1" s="430"/>
    </row>
    <row r="2" spans="1:22" s="579" customFormat="1" ht="59.25" customHeight="1" x14ac:dyDescent="0.25">
      <c r="A2" s="579" t="s">
        <v>0</v>
      </c>
      <c r="B2" s="579" t="s">
        <v>515</v>
      </c>
      <c r="C2" s="559" t="s">
        <v>93</v>
      </c>
      <c r="D2" s="560" t="s">
        <v>94</v>
      </c>
      <c r="E2" s="561" t="s">
        <v>95</v>
      </c>
      <c r="F2" s="562" t="s">
        <v>96</v>
      </c>
      <c r="G2" s="563" t="s">
        <v>97</v>
      </c>
      <c r="H2" s="564" t="s">
        <v>98</v>
      </c>
      <c r="I2" s="565" t="s">
        <v>99</v>
      </c>
      <c r="J2" s="566" t="s">
        <v>100</v>
      </c>
      <c r="K2" s="567" t="s">
        <v>101</v>
      </c>
      <c r="L2" s="568" t="s">
        <v>102</v>
      </c>
      <c r="M2" s="569" t="s">
        <v>103</v>
      </c>
      <c r="N2" s="570" t="s">
        <v>104</v>
      </c>
      <c r="O2" s="571" t="s">
        <v>105</v>
      </c>
      <c r="P2" s="572" t="s">
        <v>106</v>
      </c>
      <c r="Q2" s="573" t="s">
        <v>107</v>
      </c>
      <c r="R2" s="574" t="s">
        <v>108</v>
      </c>
      <c r="S2" s="575" t="s">
        <v>109</v>
      </c>
      <c r="T2" s="576" t="s">
        <v>110</v>
      </c>
      <c r="U2" s="577" t="s">
        <v>111</v>
      </c>
      <c r="V2" s="578" t="s">
        <v>112</v>
      </c>
    </row>
    <row r="3" spans="1:22" s="134" customFormat="1" x14ac:dyDescent="0.25">
      <c r="A3" s="415" t="s">
        <v>42</v>
      </c>
      <c r="B3" s="434">
        <f t="shared" ref="B3:B19" si="0">SUM(C3:V3)</f>
        <v>13</v>
      </c>
      <c r="E3" s="134">
        <v>1</v>
      </c>
      <c r="G3" s="134">
        <v>1</v>
      </c>
      <c r="H3" s="134">
        <v>1</v>
      </c>
      <c r="I3" s="134">
        <v>1</v>
      </c>
      <c r="J3" s="134">
        <v>1</v>
      </c>
      <c r="K3" s="134">
        <v>1</v>
      </c>
      <c r="M3" s="134">
        <v>1</v>
      </c>
      <c r="N3" s="134">
        <v>1</v>
      </c>
      <c r="P3" s="134">
        <v>1</v>
      </c>
      <c r="Q3" s="134">
        <v>1</v>
      </c>
      <c r="R3" s="134">
        <v>1</v>
      </c>
      <c r="S3" s="134">
        <v>1</v>
      </c>
      <c r="T3" s="134">
        <v>1</v>
      </c>
    </row>
    <row r="4" spans="1:22" s="134" customFormat="1" x14ac:dyDescent="0.25">
      <c r="A4" s="415" t="s">
        <v>229</v>
      </c>
      <c r="B4" s="434">
        <f t="shared" si="0"/>
        <v>2</v>
      </c>
      <c r="J4" s="134">
        <v>1</v>
      </c>
      <c r="T4" s="134">
        <v>1</v>
      </c>
    </row>
    <row r="5" spans="1:22" s="134" customFormat="1" x14ac:dyDescent="0.25">
      <c r="A5" s="415" t="s">
        <v>474</v>
      </c>
      <c r="B5" s="434">
        <f t="shared" si="0"/>
        <v>3</v>
      </c>
      <c r="C5" s="134">
        <v>1</v>
      </c>
      <c r="G5" s="134">
        <v>1</v>
      </c>
      <c r="H5" s="134">
        <v>1</v>
      </c>
    </row>
    <row r="6" spans="1:22" s="134" customFormat="1" x14ac:dyDescent="0.25">
      <c r="A6" s="415" t="s">
        <v>27</v>
      </c>
      <c r="B6" s="434">
        <f t="shared" si="0"/>
        <v>12</v>
      </c>
      <c r="C6" s="134">
        <v>1</v>
      </c>
      <c r="D6" s="428"/>
      <c r="E6" s="134">
        <v>1</v>
      </c>
      <c r="H6" s="134">
        <v>1</v>
      </c>
      <c r="I6" s="134">
        <v>1</v>
      </c>
      <c r="J6" s="134">
        <v>1</v>
      </c>
      <c r="K6" s="134">
        <v>1</v>
      </c>
      <c r="L6" s="134">
        <v>1</v>
      </c>
      <c r="N6" s="134">
        <v>1</v>
      </c>
      <c r="P6" s="134">
        <v>1</v>
      </c>
      <c r="Q6" s="134">
        <v>1</v>
      </c>
      <c r="T6" s="134">
        <v>1</v>
      </c>
      <c r="U6" s="134">
        <v>1</v>
      </c>
    </row>
    <row r="7" spans="1:22" s="134" customFormat="1" x14ac:dyDescent="0.25">
      <c r="A7" s="415" t="s">
        <v>181</v>
      </c>
      <c r="B7" s="434">
        <f t="shared" si="0"/>
        <v>4</v>
      </c>
      <c r="C7" s="134">
        <v>1</v>
      </c>
      <c r="I7" s="134">
        <v>1</v>
      </c>
      <c r="J7" s="134">
        <v>1</v>
      </c>
      <c r="R7" s="134">
        <v>1</v>
      </c>
    </row>
    <row r="8" spans="1:22" s="134" customFormat="1" x14ac:dyDescent="0.25">
      <c r="A8" s="415" t="s">
        <v>126</v>
      </c>
      <c r="B8" s="434">
        <f t="shared" si="0"/>
        <v>10</v>
      </c>
      <c r="E8" s="134">
        <v>1</v>
      </c>
      <c r="G8" s="134">
        <v>1</v>
      </c>
      <c r="H8" s="134">
        <v>1</v>
      </c>
      <c r="I8" s="134">
        <v>1</v>
      </c>
      <c r="J8" s="134">
        <v>1</v>
      </c>
      <c r="K8" s="134">
        <v>1</v>
      </c>
      <c r="M8" s="134">
        <v>1</v>
      </c>
      <c r="Q8" s="134">
        <v>1</v>
      </c>
      <c r="R8" s="134">
        <v>1</v>
      </c>
      <c r="T8" s="134">
        <v>1</v>
      </c>
    </row>
    <row r="9" spans="1:22" s="134" customFormat="1" x14ac:dyDescent="0.25">
      <c r="A9" s="415" t="s">
        <v>475</v>
      </c>
      <c r="B9" s="434">
        <f t="shared" si="0"/>
        <v>3</v>
      </c>
      <c r="J9" s="134">
        <v>1</v>
      </c>
      <c r="Q9" s="134">
        <v>1</v>
      </c>
      <c r="U9" s="134">
        <v>1</v>
      </c>
    </row>
    <row r="10" spans="1:22" s="134" customFormat="1" x14ac:dyDescent="0.25">
      <c r="A10" s="415" t="s">
        <v>383</v>
      </c>
      <c r="B10" s="434">
        <f t="shared" si="0"/>
        <v>1</v>
      </c>
      <c r="J10" s="134">
        <v>1</v>
      </c>
    </row>
    <row r="11" spans="1:22" s="134" customFormat="1" x14ac:dyDescent="0.25">
      <c r="A11" s="415" t="s">
        <v>362</v>
      </c>
      <c r="B11" s="434">
        <f t="shared" si="0"/>
        <v>1</v>
      </c>
      <c r="G11" s="431"/>
      <c r="K11" s="134">
        <v>1</v>
      </c>
    </row>
    <row r="12" spans="1:22" s="134" customFormat="1" x14ac:dyDescent="0.25">
      <c r="A12" s="415" t="s">
        <v>277</v>
      </c>
      <c r="B12" s="434">
        <f t="shared" si="0"/>
        <v>2</v>
      </c>
      <c r="E12" s="134">
        <v>1</v>
      </c>
      <c r="J12" s="134">
        <v>1</v>
      </c>
    </row>
    <row r="13" spans="1:22" s="134" customFormat="1" x14ac:dyDescent="0.25">
      <c r="A13" s="415" t="s">
        <v>150</v>
      </c>
      <c r="B13" s="434">
        <f t="shared" si="0"/>
        <v>9</v>
      </c>
      <c r="C13" s="134">
        <v>1</v>
      </c>
      <c r="D13" s="134">
        <v>1</v>
      </c>
      <c r="E13" s="134">
        <v>1</v>
      </c>
      <c r="F13" s="134">
        <v>1</v>
      </c>
      <c r="G13" s="134">
        <v>1</v>
      </c>
      <c r="H13" s="134">
        <v>1</v>
      </c>
      <c r="I13" s="134">
        <v>1</v>
      </c>
      <c r="J13" s="134">
        <v>1</v>
      </c>
      <c r="M13" s="134">
        <v>1</v>
      </c>
    </row>
    <row r="14" spans="1:22" s="134" customFormat="1" x14ac:dyDescent="0.25">
      <c r="A14" s="415" t="s">
        <v>476</v>
      </c>
      <c r="B14" s="434">
        <f t="shared" si="0"/>
        <v>13</v>
      </c>
      <c r="C14" s="134">
        <v>1</v>
      </c>
      <c r="D14" s="134">
        <v>1</v>
      </c>
      <c r="E14" s="134">
        <v>1</v>
      </c>
      <c r="F14" s="134">
        <v>1</v>
      </c>
      <c r="G14" s="134">
        <v>1</v>
      </c>
      <c r="H14" s="134">
        <v>1</v>
      </c>
      <c r="I14" s="134">
        <v>1</v>
      </c>
      <c r="J14" s="134">
        <v>1</v>
      </c>
      <c r="K14" s="134">
        <v>1</v>
      </c>
      <c r="M14" s="134">
        <v>1</v>
      </c>
      <c r="N14" s="134">
        <v>1</v>
      </c>
      <c r="P14" s="134">
        <v>1</v>
      </c>
      <c r="U14" s="134">
        <v>1</v>
      </c>
    </row>
    <row r="15" spans="1:22" s="134" customFormat="1" x14ac:dyDescent="0.25">
      <c r="A15" s="415" t="s">
        <v>44</v>
      </c>
      <c r="B15" s="434">
        <f t="shared" si="0"/>
        <v>16</v>
      </c>
      <c r="C15" s="134">
        <v>1</v>
      </c>
      <c r="D15" s="134">
        <v>1</v>
      </c>
      <c r="E15" s="134">
        <v>1</v>
      </c>
      <c r="G15" s="134">
        <v>1</v>
      </c>
      <c r="H15" s="134">
        <v>1</v>
      </c>
      <c r="I15" s="134">
        <v>1</v>
      </c>
      <c r="J15" s="134">
        <v>1</v>
      </c>
      <c r="K15" s="134">
        <v>1</v>
      </c>
      <c r="M15" s="134">
        <v>1</v>
      </c>
      <c r="N15" s="134">
        <v>1</v>
      </c>
      <c r="P15" s="134">
        <v>1</v>
      </c>
      <c r="Q15" s="134">
        <v>1</v>
      </c>
      <c r="R15" s="134">
        <v>1</v>
      </c>
      <c r="S15" s="134">
        <v>1</v>
      </c>
      <c r="T15" s="134">
        <v>1</v>
      </c>
      <c r="U15" s="134">
        <v>1</v>
      </c>
    </row>
    <row r="16" spans="1:22" s="134" customFormat="1" x14ac:dyDescent="0.25">
      <c r="A16" s="415" t="s">
        <v>191</v>
      </c>
      <c r="B16" s="434">
        <f t="shared" si="0"/>
        <v>6</v>
      </c>
      <c r="C16" s="134">
        <v>1</v>
      </c>
      <c r="D16" s="134">
        <v>1</v>
      </c>
      <c r="E16" s="134">
        <v>1</v>
      </c>
      <c r="F16" s="134">
        <v>1</v>
      </c>
      <c r="G16" s="134">
        <v>1</v>
      </c>
      <c r="T16" s="134">
        <v>1</v>
      </c>
    </row>
    <row r="17" spans="1:22" s="134" customFormat="1" x14ac:dyDescent="0.25">
      <c r="A17" s="415" t="s">
        <v>152</v>
      </c>
      <c r="B17" s="434">
        <f t="shared" si="0"/>
        <v>11</v>
      </c>
      <c r="C17" s="134">
        <v>1</v>
      </c>
      <c r="D17" s="134">
        <v>1</v>
      </c>
      <c r="E17" s="134">
        <v>1</v>
      </c>
      <c r="F17" s="134">
        <v>1</v>
      </c>
      <c r="G17" s="134">
        <v>1</v>
      </c>
      <c r="H17" s="134">
        <v>1</v>
      </c>
      <c r="J17" s="134">
        <v>1</v>
      </c>
      <c r="K17" s="134">
        <v>1</v>
      </c>
      <c r="M17" s="134">
        <v>1</v>
      </c>
      <c r="S17" s="134">
        <v>1</v>
      </c>
      <c r="T17" s="134">
        <v>1</v>
      </c>
    </row>
    <row r="18" spans="1:22" s="134" customFormat="1" x14ac:dyDescent="0.25">
      <c r="A18" s="415" t="s">
        <v>423</v>
      </c>
      <c r="B18" s="434">
        <f t="shared" si="0"/>
        <v>1</v>
      </c>
      <c r="G18" s="134">
        <v>1</v>
      </c>
    </row>
    <row r="19" spans="1:22" s="134" customFormat="1" x14ac:dyDescent="0.25">
      <c r="A19" s="415" t="s">
        <v>179</v>
      </c>
      <c r="B19" s="434">
        <f t="shared" si="0"/>
        <v>3</v>
      </c>
      <c r="C19" s="134">
        <v>1</v>
      </c>
      <c r="G19" s="134">
        <v>1</v>
      </c>
      <c r="J19" s="134">
        <v>1</v>
      </c>
    </row>
    <row r="20" spans="1:22" s="134" customFormat="1" x14ac:dyDescent="0.25">
      <c r="A20" s="421" t="s">
        <v>477</v>
      </c>
      <c r="B20" s="434"/>
      <c r="N20" s="134">
        <v>1</v>
      </c>
    </row>
    <row r="21" spans="1:22" s="134" customFormat="1" x14ac:dyDescent="0.25">
      <c r="A21" s="415" t="s">
        <v>119</v>
      </c>
      <c r="B21" s="434">
        <f t="shared" ref="B21:B34" si="1">SUM(C21:V21)</f>
        <v>17</v>
      </c>
      <c r="C21" s="134">
        <v>1</v>
      </c>
      <c r="D21" s="134">
        <v>1</v>
      </c>
      <c r="E21" s="134">
        <v>1</v>
      </c>
      <c r="G21" s="134">
        <v>1</v>
      </c>
      <c r="H21" s="134">
        <v>1</v>
      </c>
      <c r="I21" s="134">
        <v>1</v>
      </c>
      <c r="J21" s="134">
        <v>1</v>
      </c>
      <c r="K21" s="134">
        <v>1</v>
      </c>
      <c r="L21" s="134">
        <v>1</v>
      </c>
      <c r="M21" s="134">
        <v>1</v>
      </c>
      <c r="N21" s="134">
        <v>1</v>
      </c>
      <c r="P21" s="134">
        <v>1</v>
      </c>
      <c r="Q21" s="134">
        <v>1</v>
      </c>
      <c r="R21" s="134">
        <v>1</v>
      </c>
      <c r="S21" s="134">
        <v>1</v>
      </c>
      <c r="U21" s="134">
        <v>1</v>
      </c>
      <c r="V21" s="134">
        <v>1</v>
      </c>
    </row>
    <row r="22" spans="1:22" s="134" customFormat="1" x14ac:dyDescent="0.25">
      <c r="A22" s="415" t="s">
        <v>173</v>
      </c>
      <c r="B22" s="434">
        <f t="shared" si="1"/>
        <v>2</v>
      </c>
      <c r="C22" s="134">
        <v>1</v>
      </c>
      <c r="G22" s="134">
        <v>1</v>
      </c>
    </row>
    <row r="23" spans="1:22" s="134" customFormat="1" x14ac:dyDescent="0.25">
      <c r="A23" s="415" t="s">
        <v>419</v>
      </c>
      <c r="B23" s="434">
        <f t="shared" si="1"/>
        <v>1</v>
      </c>
      <c r="C23" s="134">
        <v>1</v>
      </c>
    </row>
    <row r="24" spans="1:22" s="134" customFormat="1" x14ac:dyDescent="0.25">
      <c r="A24" s="415" t="s">
        <v>154</v>
      </c>
      <c r="B24" s="434">
        <f t="shared" si="1"/>
        <v>5</v>
      </c>
      <c r="C24" s="134">
        <v>1</v>
      </c>
      <c r="J24" s="134">
        <v>1</v>
      </c>
      <c r="M24" s="134">
        <v>1</v>
      </c>
      <c r="R24" s="134">
        <v>1</v>
      </c>
      <c r="U24" s="134">
        <v>1</v>
      </c>
    </row>
    <row r="25" spans="1:22" s="134" customFormat="1" x14ac:dyDescent="0.25">
      <c r="A25" s="415" t="s">
        <v>62</v>
      </c>
      <c r="B25" s="434">
        <f t="shared" si="1"/>
        <v>9</v>
      </c>
      <c r="C25" s="134">
        <v>1</v>
      </c>
      <c r="D25" s="134">
        <v>1</v>
      </c>
      <c r="G25" s="134">
        <v>1</v>
      </c>
      <c r="I25" s="134">
        <v>1</v>
      </c>
      <c r="J25" s="134">
        <v>1</v>
      </c>
      <c r="K25" s="134">
        <v>1</v>
      </c>
      <c r="M25" s="134">
        <v>1</v>
      </c>
      <c r="P25" s="134">
        <v>1</v>
      </c>
      <c r="Q25" s="134">
        <v>1</v>
      </c>
    </row>
    <row r="26" spans="1:22" s="134" customFormat="1" x14ac:dyDescent="0.25">
      <c r="A26" s="415" t="s">
        <v>169</v>
      </c>
      <c r="B26" s="434">
        <f t="shared" si="1"/>
        <v>8</v>
      </c>
      <c r="C26" s="134">
        <v>1</v>
      </c>
      <c r="D26" s="134">
        <v>1</v>
      </c>
      <c r="E26" s="134">
        <v>1</v>
      </c>
      <c r="H26" s="134">
        <v>1</v>
      </c>
      <c r="I26" s="134">
        <v>1</v>
      </c>
      <c r="J26" s="134">
        <v>1</v>
      </c>
      <c r="K26" s="134">
        <v>1</v>
      </c>
      <c r="L26" s="134">
        <v>1</v>
      </c>
    </row>
    <row r="27" spans="1:22" s="134" customFormat="1" x14ac:dyDescent="0.25">
      <c r="A27" s="415" t="s">
        <v>8</v>
      </c>
      <c r="B27" s="434">
        <f t="shared" si="1"/>
        <v>14</v>
      </c>
      <c r="C27" s="134">
        <v>1</v>
      </c>
      <c r="E27" s="134">
        <v>1</v>
      </c>
      <c r="F27" s="134">
        <v>1</v>
      </c>
      <c r="G27" s="134">
        <v>1</v>
      </c>
      <c r="H27" s="134">
        <v>1</v>
      </c>
      <c r="I27" s="134">
        <v>1</v>
      </c>
      <c r="J27" s="134">
        <v>1</v>
      </c>
      <c r="K27" s="134">
        <v>1</v>
      </c>
      <c r="M27" s="134">
        <v>1</v>
      </c>
      <c r="N27" s="134">
        <v>1</v>
      </c>
      <c r="R27" s="134">
        <v>1</v>
      </c>
      <c r="S27" s="134">
        <v>1</v>
      </c>
      <c r="T27" s="134">
        <v>1</v>
      </c>
      <c r="U27" s="134">
        <v>1</v>
      </c>
    </row>
    <row r="28" spans="1:22" s="134" customFormat="1" x14ac:dyDescent="0.25">
      <c r="A28" s="415" t="s">
        <v>231</v>
      </c>
      <c r="B28" s="434">
        <f t="shared" si="1"/>
        <v>2</v>
      </c>
      <c r="H28" s="134">
        <v>1</v>
      </c>
      <c r="T28" s="134">
        <v>1</v>
      </c>
    </row>
    <row r="29" spans="1:22" s="134" customFormat="1" x14ac:dyDescent="0.25">
      <c r="A29" s="415" t="s">
        <v>392</v>
      </c>
      <c r="B29" s="434">
        <f t="shared" si="1"/>
        <v>1</v>
      </c>
      <c r="L29" s="134">
        <v>1</v>
      </c>
    </row>
    <row r="30" spans="1:22" s="134" customFormat="1" x14ac:dyDescent="0.25">
      <c r="A30" s="415" t="s">
        <v>416</v>
      </c>
      <c r="B30" s="434">
        <f t="shared" si="1"/>
        <v>1</v>
      </c>
      <c r="D30" s="134">
        <v>1</v>
      </c>
    </row>
    <row r="31" spans="1:22" s="134" customFormat="1" x14ac:dyDescent="0.25">
      <c r="A31" s="415" t="s">
        <v>52</v>
      </c>
      <c r="B31" s="434">
        <f t="shared" si="1"/>
        <v>17</v>
      </c>
      <c r="C31" s="134">
        <v>1</v>
      </c>
      <c r="D31" s="134">
        <v>1</v>
      </c>
      <c r="E31" s="134">
        <v>1</v>
      </c>
      <c r="G31" s="134">
        <v>1</v>
      </c>
      <c r="H31" s="134">
        <v>1</v>
      </c>
      <c r="I31" s="134">
        <v>1</v>
      </c>
      <c r="J31" s="134">
        <v>1</v>
      </c>
      <c r="K31" s="134">
        <v>1</v>
      </c>
      <c r="L31" s="134">
        <v>1</v>
      </c>
      <c r="M31" s="134">
        <v>1</v>
      </c>
      <c r="N31" s="134">
        <v>1</v>
      </c>
      <c r="P31" s="134">
        <v>1</v>
      </c>
      <c r="Q31" s="134">
        <v>1</v>
      </c>
      <c r="S31" s="134">
        <v>1</v>
      </c>
      <c r="T31" s="134">
        <v>1</v>
      </c>
      <c r="U31" s="134">
        <v>1</v>
      </c>
      <c r="V31" s="134">
        <v>1</v>
      </c>
    </row>
    <row r="32" spans="1:22" s="134" customFormat="1" x14ac:dyDescent="0.25">
      <c r="A32" s="415" t="s">
        <v>46</v>
      </c>
      <c r="B32" s="434">
        <f t="shared" si="1"/>
        <v>18</v>
      </c>
      <c r="C32" s="134">
        <v>1</v>
      </c>
      <c r="D32" s="134">
        <v>1</v>
      </c>
      <c r="E32" s="134">
        <v>1</v>
      </c>
      <c r="G32" s="134">
        <v>1</v>
      </c>
      <c r="H32" s="134">
        <v>1</v>
      </c>
      <c r="I32" s="134">
        <v>1</v>
      </c>
      <c r="J32" s="134">
        <v>1</v>
      </c>
      <c r="K32" s="134">
        <v>1</v>
      </c>
      <c r="L32" s="134">
        <v>1</v>
      </c>
      <c r="M32" s="134">
        <v>1</v>
      </c>
      <c r="N32" s="134">
        <v>1</v>
      </c>
      <c r="P32" s="134">
        <v>1</v>
      </c>
      <c r="Q32" s="134">
        <v>1</v>
      </c>
      <c r="R32" s="134">
        <v>1</v>
      </c>
      <c r="S32" s="134">
        <v>1</v>
      </c>
      <c r="T32" s="134">
        <v>1</v>
      </c>
      <c r="U32" s="134">
        <v>1</v>
      </c>
      <c r="V32" s="134">
        <v>1</v>
      </c>
    </row>
    <row r="33" spans="1:22" s="134" customFormat="1" x14ac:dyDescent="0.25">
      <c r="A33" s="415" t="s">
        <v>367</v>
      </c>
      <c r="B33" s="434">
        <f t="shared" si="1"/>
        <v>1</v>
      </c>
      <c r="K33" s="134">
        <v>1</v>
      </c>
    </row>
    <row r="34" spans="1:22" s="134" customFormat="1" x14ac:dyDescent="0.25">
      <c r="A34" s="415" t="s">
        <v>438</v>
      </c>
      <c r="B34" s="434">
        <f t="shared" si="1"/>
        <v>3</v>
      </c>
      <c r="C34" s="134">
        <v>1</v>
      </c>
      <c r="G34" s="134">
        <v>1</v>
      </c>
      <c r="K34" s="134">
        <v>1</v>
      </c>
    </row>
    <row r="35" spans="1:22" s="69" customFormat="1" x14ac:dyDescent="0.25">
      <c r="A35" s="432" t="s">
        <v>478</v>
      </c>
      <c r="B35" s="435"/>
      <c r="C35" s="432">
        <f>SUM(C3:C34)</f>
        <v>19</v>
      </c>
      <c r="D35" s="432">
        <f t="shared" ref="D35:V35" si="2">SUM(D3:D34)</f>
        <v>11</v>
      </c>
      <c r="E35" s="432">
        <f t="shared" si="2"/>
        <v>14</v>
      </c>
      <c r="F35" s="432">
        <f t="shared" si="2"/>
        <v>5</v>
      </c>
      <c r="G35" s="432">
        <f t="shared" si="2"/>
        <v>17</v>
      </c>
      <c r="H35" s="432">
        <f t="shared" si="2"/>
        <v>14</v>
      </c>
      <c r="I35" s="432">
        <f t="shared" si="2"/>
        <v>13</v>
      </c>
      <c r="J35" s="432">
        <f t="shared" si="2"/>
        <v>20</v>
      </c>
      <c r="K35" s="432">
        <f t="shared" si="2"/>
        <v>15</v>
      </c>
      <c r="L35" s="432">
        <f t="shared" si="2"/>
        <v>6</v>
      </c>
      <c r="M35" s="432">
        <f t="shared" si="2"/>
        <v>12</v>
      </c>
      <c r="N35" s="432">
        <f t="shared" si="2"/>
        <v>9</v>
      </c>
      <c r="O35" s="432">
        <f t="shared" si="2"/>
        <v>0</v>
      </c>
      <c r="P35" s="432">
        <f t="shared" si="2"/>
        <v>8</v>
      </c>
      <c r="Q35" s="432">
        <f t="shared" si="2"/>
        <v>9</v>
      </c>
      <c r="R35" s="432">
        <f t="shared" si="2"/>
        <v>8</v>
      </c>
      <c r="S35" s="432">
        <f t="shared" si="2"/>
        <v>7</v>
      </c>
      <c r="T35" s="432">
        <f t="shared" si="2"/>
        <v>11</v>
      </c>
      <c r="U35" s="432">
        <f t="shared" si="2"/>
        <v>9</v>
      </c>
      <c r="V35" s="432">
        <f t="shared" si="2"/>
        <v>3</v>
      </c>
    </row>
    <row r="36" spans="1:22" s="134" customFormat="1" x14ac:dyDescent="0.25">
      <c r="A36" s="21" t="s">
        <v>253</v>
      </c>
      <c r="B36" s="169">
        <f t="shared" ref="B36:B67" si="3">SUM(C36:V36)</f>
        <v>2</v>
      </c>
      <c r="J36" s="134">
        <v>1</v>
      </c>
      <c r="S36" s="134">
        <v>1</v>
      </c>
    </row>
    <row r="37" spans="1:22" s="134" customFormat="1" x14ac:dyDescent="0.25">
      <c r="A37" s="164" t="s">
        <v>176</v>
      </c>
      <c r="B37" s="169">
        <f t="shared" si="3"/>
        <v>5</v>
      </c>
      <c r="C37" s="51">
        <v>1</v>
      </c>
      <c r="D37" s="51"/>
      <c r="E37" s="51"/>
      <c r="F37" s="51"/>
      <c r="G37" s="51"/>
      <c r="H37" s="51">
        <v>1</v>
      </c>
      <c r="I37" s="51">
        <v>1</v>
      </c>
      <c r="J37" s="51">
        <v>1</v>
      </c>
      <c r="K37" s="51">
        <v>1</v>
      </c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</row>
    <row r="38" spans="1:22" s="134" customFormat="1" x14ac:dyDescent="0.25">
      <c r="A38" s="142" t="s">
        <v>424</v>
      </c>
      <c r="B38" s="169">
        <f t="shared" si="3"/>
        <v>1</v>
      </c>
      <c r="G38" s="134">
        <v>1</v>
      </c>
    </row>
    <row r="39" spans="1:22" s="134" customFormat="1" x14ac:dyDescent="0.25">
      <c r="A39" s="164" t="s">
        <v>129</v>
      </c>
      <c r="B39" s="169">
        <f t="shared" si="3"/>
        <v>8</v>
      </c>
      <c r="C39" s="51">
        <v>1</v>
      </c>
      <c r="D39" s="51"/>
      <c r="E39" s="51">
        <v>1</v>
      </c>
      <c r="F39" s="51"/>
      <c r="G39" s="51"/>
      <c r="H39" s="51">
        <v>1</v>
      </c>
      <c r="I39" s="51"/>
      <c r="J39" s="51"/>
      <c r="K39" s="51">
        <v>1</v>
      </c>
      <c r="L39" s="51"/>
      <c r="M39" s="51">
        <v>1</v>
      </c>
      <c r="N39" s="51"/>
      <c r="O39" s="51"/>
      <c r="P39" s="51"/>
      <c r="Q39" s="51">
        <v>1</v>
      </c>
      <c r="R39" s="51"/>
      <c r="S39" s="51"/>
      <c r="T39" s="51">
        <v>1</v>
      </c>
      <c r="U39" s="51">
        <v>1</v>
      </c>
      <c r="V39" s="51"/>
    </row>
    <row r="40" spans="1:22" s="134" customFormat="1" x14ac:dyDescent="0.25">
      <c r="A40" s="142" t="s">
        <v>167</v>
      </c>
      <c r="B40" s="169">
        <f t="shared" si="3"/>
        <v>1</v>
      </c>
      <c r="C40" s="134">
        <v>1</v>
      </c>
    </row>
    <row r="41" spans="1:22" s="134" customFormat="1" x14ac:dyDescent="0.25">
      <c r="A41" s="142" t="s">
        <v>61</v>
      </c>
      <c r="B41" s="169">
        <f t="shared" si="3"/>
        <v>13</v>
      </c>
      <c r="C41" s="134">
        <v>1</v>
      </c>
      <c r="D41" s="134">
        <v>1</v>
      </c>
      <c r="E41" s="134">
        <v>1</v>
      </c>
      <c r="G41" s="134">
        <v>1</v>
      </c>
      <c r="H41" s="134">
        <v>1</v>
      </c>
      <c r="I41" s="134">
        <v>1</v>
      </c>
      <c r="J41" s="134">
        <v>1</v>
      </c>
      <c r="K41" s="134">
        <v>1</v>
      </c>
      <c r="M41" s="134">
        <v>1</v>
      </c>
      <c r="P41" s="134">
        <v>1</v>
      </c>
      <c r="Q41" s="134">
        <v>1</v>
      </c>
      <c r="R41" s="134">
        <v>1</v>
      </c>
      <c r="T41" s="134">
        <v>1</v>
      </c>
    </row>
    <row r="42" spans="1:22" s="134" customFormat="1" x14ac:dyDescent="0.25">
      <c r="A42" s="142" t="s">
        <v>170</v>
      </c>
      <c r="B42" s="169">
        <f t="shared" si="3"/>
        <v>2</v>
      </c>
      <c r="C42" s="134">
        <v>1</v>
      </c>
      <c r="G42" s="134">
        <v>1</v>
      </c>
    </row>
    <row r="43" spans="1:22" s="134" customFormat="1" x14ac:dyDescent="0.25">
      <c r="A43" s="142" t="s">
        <v>381</v>
      </c>
      <c r="B43" s="169">
        <f t="shared" si="3"/>
        <v>1</v>
      </c>
      <c r="J43" s="134">
        <v>1</v>
      </c>
    </row>
    <row r="44" spans="1:22" s="134" customFormat="1" x14ac:dyDescent="0.25">
      <c r="A44" s="142" t="s">
        <v>302</v>
      </c>
      <c r="B44" s="169">
        <f t="shared" si="3"/>
        <v>1</v>
      </c>
      <c r="U44" s="134">
        <v>1</v>
      </c>
    </row>
    <row r="45" spans="1:22" s="134" customFormat="1" x14ac:dyDescent="0.25">
      <c r="A45" s="142" t="s">
        <v>193</v>
      </c>
      <c r="B45" s="169">
        <f t="shared" si="3"/>
        <v>2</v>
      </c>
      <c r="D45" s="134">
        <v>1</v>
      </c>
      <c r="G45" s="134">
        <v>1</v>
      </c>
    </row>
    <row r="46" spans="1:22" s="134" customFormat="1" x14ac:dyDescent="0.25">
      <c r="A46" s="142" t="s">
        <v>255</v>
      </c>
      <c r="B46" s="169">
        <f t="shared" si="3"/>
        <v>2</v>
      </c>
      <c r="R46" s="134">
        <v>1</v>
      </c>
      <c r="S46" s="134">
        <v>1</v>
      </c>
    </row>
    <row r="47" spans="1:22" s="134" customFormat="1" x14ac:dyDescent="0.25">
      <c r="A47" s="164" t="s">
        <v>48</v>
      </c>
      <c r="B47" s="169">
        <f t="shared" si="3"/>
        <v>17</v>
      </c>
      <c r="C47" s="51">
        <v>1</v>
      </c>
      <c r="D47" s="51">
        <v>1</v>
      </c>
      <c r="E47" s="51">
        <v>1</v>
      </c>
      <c r="F47" s="51"/>
      <c r="G47" s="51">
        <v>1</v>
      </c>
      <c r="H47" s="51">
        <v>1</v>
      </c>
      <c r="I47" s="51">
        <v>1</v>
      </c>
      <c r="J47" s="51">
        <v>1</v>
      </c>
      <c r="K47" s="51">
        <v>1</v>
      </c>
      <c r="L47" s="51"/>
      <c r="M47" s="51">
        <v>1</v>
      </c>
      <c r="N47" s="51">
        <v>1</v>
      </c>
      <c r="O47" s="51"/>
      <c r="P47" s="51">
        <v>1</v>
      </c>
      <c r="Q47" s="51">
        <v>1</v>
      </c>
      <c r="R47" s="51">
        <v>1</v>
      </c>
      <c r="S47" s="51">
        <v>1</v>
      </c>
      <c r="T47" s="51">
        <v>1</v>
      </c>
      <c r="U47" s="51">
        <v>1</v>
      </c>
      <c r="V47" s="51">
        <v>1</v>
      </c>
    </row>
    <row r="48" spans="1:22" s="134" customFormat="1" x14ac:dyDescent="0.25">
      <c r="A48" s="142" t="s">
        <v>171</v>
      </c>
      <c r="B48" s="169">
        <f t="shared" si="3"/>
        <v>2</v>
      </c>
      <c r="C48" s="134">
        <v>1</v>
      </c>
      <c r="G48" s="134">
        <v>1</v>
      </c>
    </row>
    <row r="49" spans="1:22" s="134" customFormat="1" x14ac:dyDescent="0.25">
      <c r="A49" s="142" t="s">
        <v>43</v>
      </c>
      <c r="B49" s="169">
        <f t="shared" si="3"/>
        <v>5</v>
      </c>
      <c r="H49" s="134">
        <v>1</v>
      </c>
      <c r="J49" s="134">
        <v>1</v>
      </c>
      <c r="K49" s="134">
        <v>1</v>
      </c>
      <c r="P49" s="134">
        <v>1</v>
      </c>
      <c r="R49" s="134">
        <v>1</v>
      </c>
    </row>
    <row r="50" spans="1:22" s="134" customFormat="1" x14ac:dyDescent="0.25">
      <c r="A50" s="142" t="s">
        <v>347</v>
      </c>
      <c r="B50" s="169">
        <f t="shared" si="3"/>
        <v>2</v>
      </c>
      <c r="H50" s="134">
        <v>1</v>
      </c>
      <c r="J50" s="134">
        <v>1</v>
      </c>
    </row>
    <row r="51" spans="1:22" s="134" customFormat="1" x14ac:dyDescent="0.25">
      <c r="A51" s="142" t="s">
        <v>358</v>
      </c>
      <c r="B51" s="169">
        <f t="shared" si="3"/>
        <v>3</v>
      </c>
      <c r="G51" s="134">
        <v>1</v>
      </c>
      <c r="J51" s="134">
        <v>1</v>
      </c>
      <c r="K51" s="134">
        <v>1</v>
      </c>
    </row>
    <row r="52" spans="1:22" s="134" customFormat="1" x14ac:dyDescent="0.25">
      <c r="A52" s="142" t="s">
        <v>125</v>
      </c>
      <c r="B52" s="169">
        <f t="shared" si="3"/>
        <v>11</v>
      </c>
      <c r="C52" s="134">
        <v>1</v>
      </c>
      <c r="D52" s="134">
        <v>1</v>
      </c>
      <c r="E52" s="134">
        <v>1</v>
      </c>
      <c r="G52" s="134">
        <v>1</v>
      </c>
      <c r="H52" s="134">
        <v>1</v>
      </c>
      <c r="I52" s="134">
        <v>1</v>
      </c>
      <c r="J52" s="134">
        <v>1</v>
      </c>
      <c r="K52" s="134">
        <v>1</v>
      </c>
      <c r="M52" s="134">
        <v>1</v>
      </c>
      <c r="Q52" s="134">
        <v>1</v>
      </c>
      <c r="T52" s="134">
        <v>1</v>
      </c>
    </row>
    <row r="53" spans="1:22" s="134" customFormat="1" x14ac:dyDescent="0.25">
      <c r="A53" s="142" t="s">
        <v>382</v>
      </c>
      <c r="B53" s="169">
        <f t="shared" si="3"/>
        <v>1</v>
      </c>
      <c r="J53" s="134">
        <v>1</v>
      </c>
    </row>
    <row r="54" spans="1:22" s="134" customFormat="1" x14ac:dyDescent="0.25">
      <c r="A54" s="164" t="s">
        <v>128</v>
      </c>
      <c r="B54" s="169">
        <f t="shared" si="3"/>
        <v>7</v>
      </c>
      <c r="C54" s="51">
        <v>1</v>
      </c>
      <c r="D54" s="51"/>
      <c r="E54" s="51"/>
      <c r="F54" s="51"/>
      <c r="G54" s="51"/>
      <c r="H54" s="51">
        <v>1</v>
      </c>
      <c r="I54" s="51"/>
      <c r="J54" s="51"/>
      <c r="K54" s="51">
        <v>1</v>
      </c>
      <c r="L54" s="51"/>
      <c r="M54" s="51">
        <v>1</v>
      </c>
      <c r="N54" s="51"/>
      <c r="O54" s="51"/>
      <c r="P54" s="51"/>
      <c r="Q54" s="51">
        <v>1</v>
      </c>
      <c r="R54" s="51"/>
      <c r="S54" s="51"/>
      <c r="T54" s="51">
        <v>1</v>
      </c>
      <c r="U54" s="51">
        <v>1</v>
      </c>
      <c r="V54" s="51"/>
    </row>
    <row r="55" spans="1:22" s="51" customFormat="1" x14ac:dyDescent="0.25">
      <c r="A55" s="164" t="s">
        <v>50</v>
      </c>
      <c r="B55" s="169">
        <f t="shared" si="3"/>
        <v>15</v>
      </c>
      <c r="C55" s="51">
        <v>1</v>
      </c>
      <c r="E55" s="51">
        <v>1</v>
      </c>
      <c r="G55" s="51">
        <v>1</v>
      </c>
      <c r="H55" s="51">
        <v>1</v>
      </c>
      <c r="I55" s="51">
        <v>1</v>
      </c>
      <c r="J55" s="51">
        <v>1</v>
      </c>
      <c r="K55" s="51">
        <v>1</v>
      </c>
      <c r="M55" s="51">
        <v>1</v>
      </c>
      <c r="N55" s="51">
        <v>1</v>
      </c>
      <c r="P55" s="51">
        <v>1</v>
      </c>
      <c r="Q55" s="51">
        <v>1</v>
      </c>
      <c r="R55" s="51">
        <v>1</v>
      </c>
      <c r="S55" s="51">
        <v>1</v>
      </c>
      <c r="T55" s="51">
        <v>1</v>
      </c>
      <c r="V55" s="51">
        <v>1</v>
      </c>
    </row>
    <row r="56" spans="1:22" s="134" customFormat="1" x14ac:dyDescent="0.25">
      <c r="A56" s="416" t="s">
        <v>146</v>
      </c>
      <c r="B56" s="169">
        <f t="shared" si="3"/>
        <v>3</v>
      </c>
      <c r="C56" s="416"/>
      <c r="D56" s="416"/>
      <c r="E56" s="416"/>
      <c r="F56" s="416"/>
      <c r="G56" s="416"/>
      <c r="H56" s="416">
        <v>1</v>
      </c>
      <c r="I56" s="416"/>
      <c r="J56" s="416"/>
      <c r="K56" s="416"/>
      <c r="L56" s="416"/>
      <c r="M56" s="416">
        <v>1</v>
      </c>
      <c r="N56" s="416"/>
      <c r="O56" s="416"/>
      <c r="P56" s="416"/>
      <c r="Q56" s="416"/>
      <c r="R56" s="416"/>
      <c r="S56" s="416"/>
      <c r="T56" s="416"/>
      <c r="U56" s="416">
        <v>1</v>
      </c>
      <c r="V56" s="416"/>
    </row>
    <row r="57" spans="1:22" s="134" customFormat="1" x14ac:dyDescent="0.25">
      <c r="A57" s="142" t="s">
        <v>359</v>
      </c>
      <c r="B57" s="169">
        <f t="shared" si="3"/>
        <v>1</v>
      </c>
      <c r="K57" s="134">
        <v>1</v>
      </c>
    </row>
    <row r="58" spans="1:22" s="134" customFormat="1" x14ac:dyDescent="0.25">
      <c r="A58" s="142" t="s">
        <v>256</v>
      </c>
      <c r="B58" s="169">
        <f t="shared" si="3"/>
        <v>3</v>
      </c>
      <c r="J58" s="134">
        <v>1</v>
      </c>
      <c r="R58" s="134">
        <v>1</v>
      </c>
      <c r="S58" s="134">
        <v>1</v>
      </c>
    </row>
    <row r="59" spans="1:22" s="134" customFormat="1" x14ac:dyDescent="0.25">
      <c r="A59" s="142" t="s">
        <v>38</v>
      </c>
      <c r="B59" s="169">
        <f t="shared" si="3"/>
        <v>14</v>
      </c>
      <c r="C59" s="134">
        <v>1</v>
      </c>
      <c r="D59" s="134">
        <v>1</v>
      </c>
      <c r="E59" s="134">
        <v>1</v>
      </c>
      <c r="H59" s="134">
        <v>1</v>
      </c>
      <c r="I59" s="134">
        <v>1</v>
      </c>
      <c r="J59" s="134">
        <v>1</v>
      </c>
      <c r="K59" s="134">
        <v>1</v>
      </c>
      <c r="L59" s="134">
        <v>1</v>
      </c>
      <c r="M59" s="134">
        <v>1</v>
      </c>
      <c r="N59" s="134">
        <v>1</v>
      </c>
      <c r="P59" s="134">
        <v>1</v>
      </c>
      <c r="Q59" s="134">
        <v>1</v>
      </c>
      <c r="R59" s="134">
        <v>1</v>
      </c>
      <c r="S59" s="134">
        <v>1</v>
      </c>
    </row>
    <row r="60" spans="1:22" s="134" customFormat="1" x14ac:dyDescent="0.25">
      <c r="A60" s="142" t="s">
        <v>123</v>
      </c>
      <c r="B60" s="169">
        <f t="shared" si="3"/>
        <v>7</v>
      </c>
      <c r="E60" s="134">
        <v>1</v>
      </c>
      <c r="H60" s="134">
        <v>1</v>
      </c>
      <c r="J60" s="134">
        <v>1</v>
      </c>
      <c r="K60" s="134">
        <v>1</v>
      </c>
      <c r="Q60" s="134">
        <v>1</v>
      </c>
      <c r="T60" s="134">
        <v>1</v>
      </c>
      <c r="V60" s="134">
        <v>1</v>
      </c>
    </row>
    <row r="61" spans="1:22" s="134" customFormat="1" x14ac:dyDescent="0.25">
      <c r="A61" s="142" t="s">
        <v>360</v>
      </c>
      <c r="B61" s="169">
        <f t="shared" si="3"/>
        <v>1</v>
      </c>
      <c r="K61" s="134">
        <v>1</v>
      </c>
    </row>
    <row r="62" spans="1:22" s="134" customFormat="1" x14ac:dyDescent="0.25">
      <c r="A62" s="142" t="s">
        <v>361</v>
      </c>
      <c r="B62" s="169">
        <f t="shared" si="3"/>
        <v>1</v>
      </c>
      <c r="K62" s="134">
        <v>1</v>
      </c>
    </row>
    <row r="63" spans="1:22" s="134" customFormat="1" x14ac:dyDescent="0.25">
      <c r="A63" s="164" t="s">
        <v>175</v>
      </c>
      <c r="B63" s="169">
        <f t="shared" si="3"/>
        <v>3</v>
      </c>
      <c r="C63" s="51">
        <v>1</v>
      </c>
      <c r="D63" s="51">
        <v>1</v>
      </c>
      <c r="E63" s="51"/>
      <c r="F63" s="51"/>
      <c r="G63" s="51"/>
      <c r="H63" s="51"/>
      <c r="I63" s="51">
        <v>1</v>
      </c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</row>
    <row r="64" spans="1:22" s="134" customFormat="1" x14ac:dyDescent="0.25">
      <c r="A64" s="164" t="s">
        <v>384</v>
      </c>
      <c r="B64" s="169">
        <f t="shared" si="3"/>
        <v>1</v>
      </c>
      <c r="J64" s="134">
        <v>1</v>
      </c>
    </row>
    <row r="65" spans="1:22" s="134" customFormat="1" x14ac:dyDescent="0.25">
      <c r="A65" s="164" t="s">
        <v>234</v>
      </c>
      <c r="B65" s="169">
        <f t="shared" si="3"/>
        <v>2</v>
      </c>
      <c r="J65" s="134">
        <v>1</v>
      </c>
      <c r="V65" s="134">
        <v>1</v>
      </c>
    </row>
    <row r="66" spans="1:22" s="134" customFormat="1" x14ac:dyDescent="0.25">
      <c r="A66" s="164" t="s">
        <v>429</v>
      </c>
      <c r="B66" s="169">
        <f t="shared" si="3"/>
        <v>1</v>
      </c>
      <c r="G66" s="134">
        <v>1</v>
      </c>
    </row>
    <row r="67" spans="1:22" s="134" customFormat="1" x14ac:dyDescent="0.25">
      <c r="A67" s="142" t="s">
        <v>131</v>
      </c>
      <c r="B67" s="169">
        <f t="shared" si="3"/>
        <v>8</v>
      </c>
      <c r="E67" s="134">
        <v>1</v>
      </c>
      <c r="H67" s="134">
        <v>1</v>
      </c>
      <c r="I67" s="134">
        <v>1</v>
      </c>
      <c r="J67" s="134">
        <v>1</v>
      </c>
      <c r="M67" s="134">
        <v>1</v>
      </c>
      <c r="Q67" s="134">
        <v>1</v>
      </c>
      <c r="T67" s="134">
        <v>1</v>
      </c>
      <c r="V67" s="134">
        <v>1</v>
      </c>
    </row>
    <row r="68" spans="1:22" s="134" customFormat="1" x14ac:dyDescent="0.25">
      <c r="A68" s="433" t="s">
        <v>36</v>
      </c>
      <c r="B68" s="169">
        <f t="shared" ref="B68:B131" si="4">SUM(C68:V68)</f>
        <v>17</v>
      </c>
      <c r="C68" s="134">
        <v>1</v>
      </c>
      <c r="D68" s="134">
        <v>1</v>
      </c>
      <c r="E68" s="134">
        <v>1</v>
      </c>
      <c r="G68" s="134">
        <v>1</v>
      </c>
      <c r="H68" s="134">
        <v>1</v>
      </c>
      <c r="I68" s="134">
        <v>1</v>
      </c>
      <c r="J68" s="134">
        <v>1</v>
      </c>
      <c r="K68" s="134">
        <v>1</v>
      </c>
      <c r="L68" s="134">
        <v>1</v>
      </c>
      <c r="M68" s="134">
        <v>1</v>
      </c>
      <c r="N68" s="134">
        <v>1</v>
      </c>
      <c r="P68" s="134">
        <v>1</v>
      </c>
      <c r="Q68" s="134">
        <v>1</v>
      </c>
      <c r="R68" s="134">
        <v>1</v>
      </c>
      <c r="S68" s="134">
        <v>1</v>
      </c>
      <c r="T68" s="134">
        <v>1</v>
      </c>
      <c r="U68" s="134">
        <v>1</v>
      </c>
    </row>
    <row r="69" spans="1:22" s="134" customFormat="1" x14ac:dyDescent="0.25">
      <c r="A69" s="164" t="s">
        <v>363</v>
      </c>
      <c r="B69" s="169">
        <f t="shared" si="4"/>
        <v>2</v>
      </c>
      <c r="J69" s="134">
        <v>1</v>
      </c>
      <c r="K69" s="134">
        <v>1</v>
      </c>
    </row>
    <row r="70" spans="1:22" s="134" customFormat="1" x14ac:dyDescent="0.25">
      <c r="A70" s="164" t="s">
        <v>426</v>
      </c>
      <c r="B70" s="169">
        <f t="shared" si="4"/>
        <v>1</v>
      </c>
      <c r="G70" s="134">
        <v>1</v>
      </c>
    </row>
    <row r="71" spans="1:22" s="134" customFormat="1" x14ac:dyDescent="0.25">
      <c r="A71" s="164" t="s">
        <v>385</v>
      </c>
      <c r="B71" s="169">
        <f t="shared" si="4"/>
        <v>1</v>
      </c>
      <c r="J71" s="134">
        <v>1</v>
      </c>
    </row>
    <row r="72" spans="1:22" s="134" customFormat="1" x14ac:dyDescent="0.25">
      <c r="A72" s="433" t="s">
        <v>31</v>
      </c>
      <c r="B72" s="169">
        <f t="shared" si="4"/>
        <v>20</v>
      </c>
      <c r="C72" s="134">
        <v>1</v>
      </c>
      <c r="D72" s="134">
        <v>1</v>
      </c>
      <c r="E72" s="134">
        <v>1</v>
      </c>
      <c r="F72" s="134">
        <v>1</v>
      </c>
      <c r="G72" s="134">
        <v>1</v>
      </c>
      <c r="H72" s="134">
        <v>1</v>
      </c>
      <c r="I72" s="134">
        <v>1</v>
      </c>
      <c r="J72" s="134">
        <v>1</v>
      </c>
      <c r="K72" s="134">
        <v>1</v>
      </c>
      <c r="L72" s="134">
        <v>1</v>
      </c>
      <c r="M72" s="134">
        <v>1</v>
      </c>
      <c r="N72" s="134">
        <v>1</v>
      </c>
      <c r="O72" s="134">
        <v>1</v>
      </c>
      <c r="P72" s="134">
        <v>1</v>
      </c>
      <c r="Q72" s="134">
        <v>1</v>
      </c>
      <c r="R72" s="134">
        <v>1</v>
      </c>
      <c r="S72" s="134">
        <v>1</v>
      </c>
      <c r="T72" s="134">
        <v>1</v>
      </c>
      <c r="U72" s="134">
        <v>1</v>
      </c>
      <c r="V72" s="134">
        <v>1</v>
      </c>
    </row>
    <row r="73" spans="1:22" s="134" customFormat="1" x14ac:dyDescent="0.25">
      <c r="A73" s="142" t="s">
        <v>192</v>
      </c>
      <c r="B73" s="169">
        <f t="shared" si="4"/>
        <v>3</v>
      </c>
      <c r="D73" s="134">
        <v>1</v>
      </c>
      <c r="G73" s="134">
        <v>1</v>
      </c>
      <c r="J73" s="134">
        <v>1</v>
      </c>
    </row>
    <row r="74" spans="1:22" s="134" customFormat="1" x14ac:dyDescent="0.25">
      <c r="A74" s="142" t="s">
        <v>149</v>
      </c>
      <c r="B74" s="169">
        <f t="shared" si="4"/>
        <v>6</v>
      </c>
      <c r="C74" s="134">
        <v>1</v>
      </c>
      <c r="E74" s="134">
        <v>1</v>
      </c>
      <c r="H74" s="134">
        <v>1</v>
      </c>
      <c r="I74" s="134">
        <v>1</v>
      </c>
      <c r="J74" s="134">
        <v>1</v>
      </c>
      <c r="M74" s="134">
        <v>1</v>
      </c>
    </row>
    <row r="75" spans="1:22" s="134" customFormat="1" x14ac:dyDescent="0.25">
      <c r="A75" s="164" t="s">
        <v>386</v>
      </c>
      <c r="B75" s="169">
        <f t="shared" si="4"/>
        <v>1</v>
      </c>
      <c r="J75" s="134">
        <v>1</v>
      </c>
    </row>
    <row r="76" spans="1:22" s="134" customFormat="1" x14ac:dyDescent="0.25">
      <c r="A76" s="142" t="s">
        <v>39</v>
      </c>
      <c r="B76" s="169">
        <f t="shared" si="4"/>
        <v>11</v>
      </c>
      <c r="H76" s="134">
        <v>1</v>
      </c>
      <c r="J76" s="134">
        <v>1</v>
      </c>
      <c r="K76" s="134">
        <v>1</v>
      </c>
      <c r="L76" s="134">
        <v>1</v>
      </c>
      <c r="M76" s="134">
        <v>1</v>
      </c>
      <c r="N76" s="134">
        <v>1</v>
      </c>
      <c r="P76" s="134">
        <v>1</v>
      </c>
      <c r="Q76" s="134">
        <v>1</v>
      </c>
      <c r="R76" s="134">
        <v>1</v>
      </c>
      <c r="S76" s="134">
        <v>1</v>
      </c>
      <c r="T76" s="134">
        <v>1</v>
      </c>
    </row>
    <row r="77" spans="1:22" s="134" customFormat="1" x14ac:dyDescent="0.25">
      <c r="A77" s="164" t="s">
        <v>59</v>
      </c>
      <c r="B77" s="169">
        <f t="shared" si="4"/>
        <v>12</v>
      </c>
      <c r="C77" s="51">
        <v>1</v>
      </c>
      <c r="D77" s="51">
        <v>1</v>
      </c>
      <c r="E77" s="51">
        <v>1</v>
      </c>
      <c r="F77" s="51"/>
      <c r="G77" s="51">
        <v>1</v>
      </c>
      <c r="H77" s="51">
        <v>1</v>
      </c>
      <c r="I77" s="51">
        <v>1</v>
      </c>
      <c r="J77" s="51">
        <v>1</v>
      </c>
      <c r="K77" s="51">
        <v>1</v>
      </c>
      <c r="L77" s="51"/>
      <c r="M77" s="51">
        <v>1</v>
      </c>
      <c r="N77" s="51"/>
      <c r="O77" s="51"/>
      <c r="P77" s="51">
        <v>1</v>
      </c>
      <c r="Q77" s="51">
        <v>1</v>
      </c>
      <c r="R77" s="51">
        <v>1</v>
      </c>
      <c r="S77" s="51"/>
      <c r="T77" s="51"/>
      <c r="U77" s="51"/>
      <c r="V77" s="51"/>
    </row>
    <row r="78" spans="1:22" s="134" customFormat="1" x14ac:dyDescent="0.25">
      <c r="A78" s="164" t="s">
        <v>57</v>
      </c>
      <c r="B78" s="169">
        <f t="shared" si="4"/>
        <v>7</v>
      </c>
      <c r="C78" s="51">
        <v>1</v>
      </c>
      <c r="D78" s="51"/>
      <c r="E78" s="51">
        <v>1</v>
      </c>
      <c r="F78" s="51"/>
      <c r="G78" s="51">
        <v>1</v>
      </c>
      <c r="H78" s="51">
        <v>1</v>
      </c>
      <c r="I78" s="51"/>
      <c r="J78" s="51"/>
      <c r="K78" s="51"/>
      <c r="L78" s="51"/>
      <c r="M78" s="51">
        <v>1</v>
      </c>
      <c r="N78" s="51"/>
      <c r="O78" s="51"/>
      <c r="P78" s="51">
        <v>1</v>
      </c>
      <c r="Q78" s="51">
        <v>1</v>
      </c>
      <c r="R78" s="51"/>
      <c r="S78" s="51"/>
      <c r="T78" s="51"/>
      <c r="U78" s="51"/>
      <c r="V78" s="51"/>
    </row>
    <row r="79" spans="1:22" s="134" customFormat="1" x14ac:dyDescent="0.25">
      <c r="A79" s="142" t="s">
        <v>422</v>
      </c>
      <c r="B79" s="169">
        <f t="shared" si="4"/>
        <v>1</v>
      </c>
      <c r="G79" s="134">
        <v>1</v>
      </c>
    </row>
    <row r="80" spans="1:22" s="134" customFormat="1" x14ac:dyDescent="0.25">
      <c r="A80" s="142" t="s">
        <v>151</v>
      </c>
      <c r="B80" s="169">
        <f t="shared" si="4"/>
        <v>4</v>
      </c>
      <c r="C80" s="134">
        <v>1</v>
      </c>
      <c r="D80" s="134">
        <v>1</v>
      </c>
      <c r="K80" s="134">
        <v>1</v>
      </c>
      <c r="M80" s="134">
        <v>1</v>
      </c>
    </row>
    <row r="81" spans="1:22" s="134" customFormat="1" x14ac:dyDescent="0.25">
      <c r="A81" s="433" t="s">
        <v>34</v>
      </c>
      <c r="B81" s="169">
        <f t="shared" si="4"/>
        <v>16</v>
      </c>
      <c r="C81" s="134">
        <v>1</v>
      </c>
      <c r="D81" s="134">
        <v>1</v>
      </c>
      <c r="E81" s="134">
        <v>1</v>
      </c>
      <c r="G81" s="134">
        <v>1</v>
      </c>
      <c r="H81" s="134">
        <v>1</v>
      </c>
      <c r="I81" s="134">
        <v>1</v>
      </c>
      <c r="J81" s="134">
        <v>1</v>
      </c>
      <c r="K81" s="134">
        <v>1</v>
      </c>
      <c r="L81" s="134">
        <v>1</v>
      </c>
      <c r="M81" s="134">
        <v>1</v>
      </c>
      <c r="N81" s="134">
        <v>1</v>
      </c>
      <c r="P81" s="134">
        <v>1</v>
      </c>
      <c r="Q81" s="134">
        <v>1</v>
      </c>
      <c r="S81" s="134">
        <v>1</v>
      </c>
      <c r="T81" s="134">
        <v>1</v>
      </c>
      <c r="U81" s="134">
        <v>1</v>
      </c>
    </row>
    <row r="82" spans="1:22" s="134" customFormat="1" x14ac:dyDescent="0.25">
      <c r="A82" s="142" t="s">
        <v>348</v>
      </c>
      <c r="B82" s="169">
        <f t="shared" si="4"/>
        <v>3</v>
      </c>
      <c r="G82" s="134">
        <v>1</v>
      </c>
      <c r="H82" s="134">
        <v>1</v>
      </c>
      <c r="J82" s="134">
        <v>1</v>
      </c>
    </row>
    <row r="83" spans="1:22" s="134" customFormat="1" x14ac:dyDescent="0.25">
      <c r="A83" s="142" t="s">
        <v>51</v>
      </c>
      <c r="B83" s="169">
        <f t="shared" si="4"/>
        <v>14</v>
      </c>
      <c r="C83" s="134">
        <v>1</v>
      </c>
      <c r="D83" s="134">
        <v>1</v>
      </c>
      <c r="E83" s="134">
        <v>1</v>
      </c>
      <c r="G83" s="134">
        <v>1</v>
      </c>
      <c r="H83" s="134">
        <v>1</v>
      </c>
      <c r="I83" s="134">
        <v>1</v>
      </c>
      <c r="J83" s="134">
        <v>1</v>
      </c>
      <c r="K83" s="134">
        <v>1</v>
      </c>
      <c r="M83" s="134">
        <v>1</v>
      </c>
      <c r="N83" s="134">
        <v>1</v>
      </c>
      <c r="P83" s="134">
        <v>1</v>
      </c>
      <c r="Q83" s="134">
        <v>1</v>
      </c>
      <c r="S83" s="134">
        <v>1</v>
      </c>
      <c r="U83" s="134">
        <v>1</v>
      </c>
    </row>
    <row r="84" spans="1:22" s="134" customFormat="1" x14ac:dyDescent="0.25">
      <c r="A84" s="142" t="s">
        <v>410</v>
      </c>
      <c r="B84" s="169">
        <f t="shared" si="4"/>
        <v>1</v>
      </c>
      <c r="E84" s="134">
        <v>1</v>
      </c>
    </row>
    <row r="85" spans="1:22" s="134" customFormat="1" x14ac:dyDescent="0.25">
      <c r="A85" s="142" t="s">
        <v>190</v>
      </c>
      <c r="B85" s="169">
        <f t="shared" si="4"/>
        <v>2</v>
      </c>
      <c r="D85" s="134">
        <v>1</v>
      </c>
      <c r="G85" s="134">
        <v>1</v>
      </c>
    </row>
    <row r="86" spans="1:22" s="134" customFormat="1" x14ac:dyDescent="0.25">
      <c r="A86" s="142" t="s">
        <v>172</v>
      </c>
      <c r="B86" s="169">
        <f t="shared" si="4"/>
        <v>5</v>
      </c>
      <c r="C86" s="134">
        <v>1</v>
      </c>
      <c r="E86" s="134">
        <v>1</v>
      </c>
      <c r="G86" s="134">
        <v>1</v>
      </c>
      <c r="H86" s="134">
        <v>1</v>
      </c>
      <c r="U86" s="134">
        <v>1</v>
      </c>
    </row>
    <row r="87" spans="1:22" s="134" customFormat="1" x14ac:dyDescent="0.25">
      <c r="A87" s="142" t="s">
        <v>178</v>
      </c>
      <c r="B87" s="169">
        <f t="shared" si="4"/>
        <v>2</v>
      </c>
      <c r="C87" s="134">
        <v>1</v>
      </c>
      <c r="H87" s="134">
        <v>1</v>
      </c>
    </row>
    <row r="88" spans="1:22" s="134" customFormat="1" x14ac:dyDescent="0.25">
      <c r="A88" s="142" t="s">
        <v>364</v>
      </c>
      <c r="B88" s="169">
        <f t="shared" si="4"/>
        <v>1</v>
      </c>
      <c r="K88" s="134">
        <v>1</v>
      </c>
    </row>
    <row r="89" spans="1:22" s="134" customFormat="1" x14ac:dyDescent="0.25">
      <c r="A89" s="142" t="s">
        <v>153</v>
      </c>
      <c r="B89" s="169">
        <f t="shared" si="4"/>
        <v>5</v>
      </c>
      <c r="J89" s="134">
        <v>1</v>
      </c>
      <c r="K89" s="134">
        <v>1</v>
      </c>
      <c r="M89" s="134">
        <v>1</v>
      </c>
      <c r="R89" s="134">
        <v>1</v>
      </c>
      <c r="V89" s="134">
        <v>1</v>
      </c>
    </row>
    <row r="90" spans="1:22" s="134" customFormat="1" x14ac:dyDescent="0.25">
      <c r="A90" s="164" t="s">
        <v>235</v>
      </c>
      <c r="B90" s="169">
        <f t="shared" si="4"/>
        <v>3</v>
      </c>
      <c r="J90" s="134">
        <v>1</v>
      </c>
      <c r="K90" s="134">
        <v>1</v>
      </c>
      <c r="V90" s="134">
        <v>1</v>
      </c>
    </row>
    <row r="91" spans="1:22" s="134" customFormat="1" x14ac:dyDescent="0.25">
      <c r="A91" s="164" t="s">
        <v>387</v>
      </c>
      <c r="B91" s="169">
        <f t="shared" si="4"/>
        <v>1</v>
      </c>
      <c r="J91" s="134">
        <v>1</v>
      </c>
    </row>
    <row r="92" spans="1:22" s="134" customFormat="1" x14ac:dyDescent="0.25">
      <c r="A92" s="164" t="s">
        <v>365</v>
      </c>
      <c r="B92" s="169">
        <f t="shared" si="4"/>
        <v>2</v>
      </c>
      <c r="C92" s="51"/>
      <c r="D92" s="51"/>
      <c r="E92" s="51"/>
      <c r="F92" s="51"/>
      <c r="G92" s="51"/>
      <c r="H92" s="51"/>
      <c r="I92" s="51"/>
      <c r="J92" s="51">
        <v>1</v>
      </c>
      <c r="K92" s="51">
        <v>1</v>
      </c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</row>
    <row r="93" spans="1:22" s="134" customFormat="1" x14ac:dyDescent="0.25">
      <c r="A93" s="164" t="s">
        <v>58</v>
      </c>
      <c r="B93" s="169">
        <f t="shared" si="4"/>
        <v>9</v>
      </c>
      <c r="C93" s="51">
        <v>1</v>
      </c>
      <c r="D93" s="51"/>
      <c r="E93" s="51">
        <v>1</v>
      </c>
      <c r="F93" s="51"/>
      <c r="G93" s="51">
        <v>1</v>
      </c>
      <c r="H93" s="51">
        <v>1</v>
      </c>
      <c r="I93" s="51">
        <v>1</v>
      </c>
      <c r="J93" s="51"/>
      <c r="K93" s="51">
        <v>1</v>
      </c>
      <c r="L93" s="51"/>
      <c r="M93" s="51">
        <v>1</v>
      </c>
      <c r="N93" s="51"/>
      <c r="O93" s="51"/>
      <c r="P93" s="51">
        <v>1</v>
      </c>
      <c r="Q93" s="51">
        <v>1</v>
      </c>
      <c r="R93" s="51"/>
      <c r="S93" s="51"/>
      <c r="T93" s="51"/>
      <c r="U93" s="51"/>
      <c r="V93" s="51"/>
    </row>
    <row r="94" spans="1:22" s="134" customFormat="1" x14ac:dyDescent="0.25">
      <c r="A94" s="142" t="s">
        <v>350</v>
      </c>
      <c r="B94" s="169">
        <f t="shared" si="4"/>
        <v>1</v>
      </c>
      <c r="H94" s="134">
        <v>1</v>
      </c>
    </row>
    <row r="95" spans="1:22" s="134" customFormat="1" x14ac:dyDescent="0.25">
      <c r="A95" s="164" t="s">
        <v>49</v>
      </c>
      <c r="B95" s="169">
        <f t="shared" si="4"/>
        <v>9</v>
      </c>
      <c r="C95" s="51">
        <v>1</v>
      </c>
      <c r="D95" s="51">
        <v>1</v>
      </c>
      <c r="E95" s="51"/>
      <c r="F95" s="51"/>
      <c r="G95" s="51"/>
      <c r="H95" s="51">
        <v>1</v>
      </c>
      <c r="I95" s="51"/>
      <c r="J95" s="51">
        <v>1</v>
      </c>
      <c r="K95" s="51">
        <v>1</v>
      </c>
      <c r="L95" s="51"/>
      <c r="M95" s="51">
        <v>1</v>
      </c>
      <c r="N95" s="51"/>
      <c r="O95" s="51"/>
      <c r="P95" s="51">
        <v>1</v>
      </c>
      <c r="Q95" s="51">
        <v>1</v>
      </c>
      <c r="R95" s="51"/>
      <c r="S95" s="51"/>
      <c r="T95" s="51"/>
      <c r="U95" s="51">
        <v>1</v>
      </c>
      <c r="V95" s="51"/>
    </row>
    <row r="96" spans="1:22" s="134" customFormat="1" x14ac:dyDescent="0.25">
      <c r="A96" s="164" t="s">
        <v>388</v>
      </c>
      <c r="B96" s="169">
        <f t="shared" si="4"/>
        <v>1</v>
      </c>
      <c r="J96" s="134">
        <v>1</v>
      </c>
    </row>
    <row r="97" spans="1:22" s="134" customFormat="1" x14ac:dyDescent="0.25">
      <c r="A97" s="164" t="s">
        <v>389</v>
      </c>
      <c r="B97" s="169">
        <f t="shared" si="4"/>
        <v>1</v>
      </c>
      <c r="J97" s="134">
        <v>1</v>
      </c>
    </row>
    <row r="98" spans="1:22" s="134" customFormat="1" x14ac:dyDescent="0.25">
      <c r="A98" s="164" t="s">
        <v>230</v>
      </c>
      <c r="B98" s="169">
        <f t="shared" si="4"/>
        <v>5</v>
      </c>
      <c r="C98" s="51"/>
      <c r="D98" s="51"/>
      <c r="E98" s="51"/>
      <c r="F98" s="51"/>
      <c r="G98" s="51"/>
      <c r="H98" s="51">
        <v>1</v>
      </c>
      <c r="I98" s="51">
        <v>1</v>
      </c>
      <c r="J98" s="51">
        <v>1</v>
      </c>
      <c r="K98" s="51">
        <v>1</v>
      </c>
      <c r="L98" s="51">
        <v>1</v>
      </c>
      <c r="M98" s="51"/>
      <c r="N98" s="51"/>
      <c r="O98" s="51"/>
      <c r="P98" s="51"/>
      <c r="Q98" s="51"/>
      <c r="R98" s="51"/>
      <c r="S98" s="51"/>
      <c r="T98" s="51"/>
      <c r="U98" s="51"/>
      <c r="V98" s="51"/>
    </row>
    <row r="99" spans="1:22" s="134" customFormat="1" x14ac:dyDescent="0.25">
      <c r="A99" s="142" t="s">
        <v>196</v>
      </c>
      <c r="B99" s="169">
        <f t="shared" si="4"/>
        <v>1</v>
      </c>
      <c r="D99" s="134">
        <v>1</v>
      </c>
    </row>
    <row r="100" spans="1:22" s="134" customFormat="1" x14ac:dyDescent="0.25">
      <c r="A100" s="142" t="s">
        <v>421</v>
      </c>
      <c r="B100" s="169">
        <f t="shared" si="4"/>
        <v>1</v>
      </c>
      <c r="G100" s="134">
        <v>1</v>
      </c>
    </row>
    <row r="101" spans="1:22" s="134" customFormat="1" x14ac:dyDescent="0.25">
      <c r="A101" s="142" t="s">
        <v>427</v>
      </c>
      <c r="B101" s="169">
        <f t="shared" si="4"/>
        <v>1</v>
      </c>
      <c r="G101" s="134">
        <v>1</v>
      </c>
    </row>
    <row r="102" spans="1:22" s="134" customFormat="1" x14ac:dyDescent="0.25">
      <c r="A102" s="164" t="s">
        <v>366</v>
      </c>
      <c r="B102" s="169">
        <f t="shared" si="4"/>
        <v>2</v>
      </c>
      <c r="J102" s="134">
        <v>1</v>
      </c>
      <c r="K102" s="134">
        <v>1</v>
      </c>
    </row>
    <row r="103" spans="1:22" s="134" customFormat="1" x14ac:dyDescent="0.25">
      <c r="A103" s="142" t="s">
        <v>155</v>
      </c>
      <c r="B103" s="169">
        <f t="shared" si="4"/>
        <v>3</v>
      </c>
      <c r="C103" s="134">
        <v>1</v>
      </c>
      <c r="M103" s="134">
        <v>1</v>
      </c>
      <c r="Q103" s="134">
        <v>1</v>
      </c>
    </row>
    <row r="104" spans="1:22" s="134" customFormat="1" x14ac:dyDescent="0.25">
      <c r="A104" s="142" t="s">
        <v>121</v>
      </c>
      <c r="B104" s="169">
        <f t="shared" si="4"/>
        <v>7</v>
      </c>
      <c r="E104" s="134">
        <v>1</v>
      </c>
      <c r="H104" s="134">
        <v>1</v>
      </c>
      <c r="J104" s="134">
        <v>1</v>
      </c>
      <c r="M104" s="134">
        <v>1</v>
      </c>
      <c r="Q104" s="134">
        <v>1</v>
      </c>
      <c r="T104" s="134">
        <v>1</v>
      </c>
      <c r="V104" s="134">
        <v>1</v>
      </c>
    </row>
    <row r="105" spans="1:22" s="134" customFormat="1" x14ac:dyDescent="0.25">
      <c r="A105" s="142" t="s">
        <v>180</v>
      </c>
      <c r="B105" s="169">
        <f t="shared" si="4"/>
        <v>2</v>
      </c>
      <c r="C105" s="134">
        <v>1</v>
      </c>
      <c r="G105" s="134">
        <v>1</v>
      </c>
    </row>
    <row r="106" spans="1:22" s="134" customFormat="1" x14ac:dyDescent="0.25">
      <c r="A106" s="142" t="s">
        <v>156</v>
      </c>
      <c r="B106" s="169">
        <f t="shared" si="4"/>
        <v>2</v>
      </c>
      <c r="G106" s="134">
        <v>1</v>
      </c>
      <c r="M106" s="134">
        <v>1</v>
      </c>
    </row>
    <row r="107" spans="1:22" s="134" customFormat="1" x14ac:dyDescent="0.25">
      <c r="A107" s="142" t="s">
        <v>479</v>
      </c>
      <c r="B107" s="169">
        <f t="shared" si="4"/>
        <v>1</v>
      </c>
      <c r="C107" s="134">
        <v>1</v>
      </c>
    </row>
    <row r="108" spans="1:22" s="134" customFormat="1" x14ac:dyDescent="0.25">
      <c r="A108" s="142" t="s">
        <v>300</v>
      </c>
      <c r="B108" s="169">
        <f t="shared" si="4"/>
        <v>1</v>
      </c>
      <c r="U108" s="134">
        <v>1</v>
      </c>
    </row>
    <row r="109" spans="1:22" s="134" customFormat="1" x14ac:dyDescent="0.25">
      <c r="A109" s="142" t="s">
        <v>157</v>
      </c>
      <c r="B109" s="169">
        <f t="shared" si="4"/>
        <v>3</v>
      </c>
      <c r="M109" s="134">
        <v>1</v>
      </c>
      <c r="T109" s="134">
        <v>1</v>
      </c>
      <c r="U109" s="134">
        <v>1</v>
      </c>
    </row>
    <row r="110" spans="1:22" s="134" customFormat="1" x14ac:dyDescent="0.25">
      <c r="A110" s="142" t="s">
        <v>54</v>
      </c>
      <c r="B110" s="169">
        <f t="shared" si="4"/>
        <v>5</v>
      </c>
      <c r="C110" s="134">
        <v>1</v>
      </c>
      <c r="G110" s="134">
        <v>1</v>
      </c>
      <c r="H110" s="134">
        <v>1</v>
      </c>
      <c r="M110" s="134">
        <v>1</v>
      </c>
      <c r="P110" s="134">
        <v>1</v>
      </c>
    </row>
    <row r="111" spans="1:22" s="134" customFormat="1" x14ac:dyDescent="0.25">
      <c r="A111" s="142" t="s">
        <v>30</v>
      </c>
      <c r="B111" s="169">
        <f t="shared" si="4"/>
        <v>14</v>
      </c>
      <c r="C111" s="134">
        <v>1</v>
      </c>
      <c r="E111" s="134">
        <v>1</v>
      </c>
      <c r="H111" s="134">
        <v>1</v>
      </c>
      <c r="I111" s="134">
        <v>1</v>
      </c>
      <c r="J111" s="134">
        <v>1</v>
      </c>
      <c r="K111" s="134">
        <v>1</v>
      </c>
      <c r="M111" s="134">
        <v>1</v>
      </c>
      <c r="N111" s="134">
        <v>1</v>
      </c>
      <c r="P111" s="134">
        <v>1</v>
      </c>
      <c r="Q111" s="134">
        <v>1</v>
      </c>
      <c r="R111" s="134">
        <v>1</v>
      </c>
      <c r="S111" s="134">
        <v>1</v>
      </c>
      <c r="T111" s="134">
        <v>1</v>
      </c>
      <c r="V111" s="134">
        <v>1</v>
      </c>
    </row>
    <row r="112" spans="1:22" s="134" customFormat="1" x14ac:dyDescent="0.25">
      <c r="A112" s="142" t="s">
        <v>45</v>
      </c>
      <c r="B112" s="169">
        <f t="shared" si="4"/>
        <v>11</v>
      </c>
      <c r="D112" s="134">
        <v>1</v>
      </c>
      <c r="H112" s="134">
        <v>1</v>
      </c>
      <c r="I112" s="134">
        <v>1</v>
      </c>
      <c r="J112" s="134">
        <v>1</v>
      </c>
      <c r="K112" s="134">
        <v>1</v>
      </c>
      <c r="L112" s="134">
        <v>1</v>
      </c>
      <c r="M112" s="134">
        <v>1</v>
      </c>
      <c r="P112" s="134">
        <v>1</v>
      </c>
      <c r="Q112" s="134">
        <v>1</v>
      </c>
      <c r="T112" s="134">
        <v>1</v>
      </c>
      <c r="U112" s="134">
        <v>1</v>
      </c>
    </row>
    <row r="113" spans="1:22" s="134" customFormat="1" x14ac:dyDescent="0.25">
      <c r="A113" s="142" t="s">
        <v>232</v>
      </c>
      <c r="B113" s="169">
        <f t="shared" si="4"/>
        <v>1</v>
      </c>
      <c r="T113" s="134">
        <v>1</v>
      </c>
    </row>
    <row r="114" spans="1:22" s="134" customFormat="1" x14ac:dyDescent="0.25">
      <c r="A114" s="142" t="s">
        <v>158</v>
      </c>
      <c r="B114" s="169">
        <f t="shared" si="4"/>
        <v>5</v>
      </c>
      <c r="C114" s="134">
        <v>1</v>
      </c>
      <c r="E114" s="134">
        <v>1</v>
      </c>
      <c r="G114" s="134">
        <v>1</v>
      </c>
      <c r="H114" s="134">
        <v>1</v>
      </c>
      <c r="M114" s="134">
        <v>1</v>
      </c>
    </row>
    <row r="115" spans="1:22" s="134" customFormat="1" x14ac:dyDescent="0.25">
      <c r="A115" s="142" t="s">
        <v>32</v>
      </c>
      <c r="B115" s="169">
        <f t="shared" si="4"/>
        <v>10</v>
      </c>
      <c r="E115" s="134">
        <v>1</v>
      </c>
      <c r="H115" s="134">
        <v>1</v>
      </c>
      <c r="I115" s="134">
        <v>1</v>
      </c>
      <c r="K115" s="134">
        <v>1</v>
      </c>
      <c r="M115" s="134">
        <v>1</v>
      </c>
      <c r="P115" s="134">
        <v>1</v>
      </c>
      <c r="Q115" s="134">
        <v>1</v>
      </c>
      <c r="R115" s="134">
        <v>1</v>
      </c>
      <c r="S115" s="134">
        <v>1</v>
      </c>
      <c r="U115" s="134">
        <v>1</v>
      </c>
    </row>
    <row r="116" spans="1:22" s="134" customFormat="1" x14ac:dyDescent="0.25">
      <c r="A116" s="142" t="s">
        <v>37</v>
      </c>
      <c r="B116" s="169">
        <f t="shared" si="4"/>
        <v>14</v>
      </c>
      <c r="C116" s="134">
        <v>1</v>
      </c>
      <c r="E116" s="134">
        <v>1</v>
      </c>
      <c r="H116" s="134">
        <v>1</v>
      </c>
      <c r="I116" s="134">
        <v>1</v>
      </c>
      <c r="J116" s="134">
        <v>1</v>
      </c>
      <c r="K116" s="134">
        <v>1</v>
      </c>
      <c r="M116" s="134">
        <v>1</v>
      </c>
      <c r="N116" s="134">
        <v>1</v>
      </c>
      <c r="P116" s="134">
        <v>1</v>
      </c>
      <c r="Q116" s="134">
        <v>1</v>
      </c>
      <c r="R116" s="134">
        <v>1</v>
      </c>
      <c r="S116" s="134">
        <v>1</v>
      </c>
      <c r="U116" s="134">
        <v>1</v>
      </c>
      <c r="V116" s="134">
        <v>1</v>
      </c>
    </row>
    <row r="117" spans="1:22" s="134" customFormat="1" x14ac:dyDescent="0.25">
      <c r="A117" s="142" t="s">
        <v>160</v>
      </c>
      <c r="B117" s="169">
        <f t="shared" si="4"/>
        <v>5</v>
      </c>
      <c r="C117" s="134">
        <v>1</v>
      </c>
      <c r="E117" s="134">
        <v>1</v>
      </c>
      <c r="G117" s="134">
        <v>1</v>
      </c>
      <c r="H117" s="134">
        <v>1</v>
      </c>
      <c r="M117" s="134">
        <v>1</v>
      </c>
    </row>
    <row r="118" spans="1:22" s="134" customFormat="1" x14ac:dyDescent="0.25">
      <c r="A118" s="142" t="s">
        <v>351</v>
      </c>
      <c r="B118" s="169">
        <f t="shared" si="4"/>
        <v>2</v>
      </c>
      <c r="H118" s="134">
        <v>1</v>
      </c>
      <c r="J118" s="134">
        <v>1</v>
      </c>
    </row>
    <row r="119" spans="1:22" s="134" customFormat="1" x14ac:dyDescent="0.25">
      <c r="A119" s="142" t="s">
        <v>260</v>
      </c>
      <c r="B119" s="169">
        <f t="shared" si="4"/>
        <v>5</v>
      </c>
      <c r="H119" s="134">
        <v>1</v>
      </c>
      <c r="I119" s="134">
        <v>1</v>
      </c>
      <c r="J119" s="134">
        <v>1</v>
      </c>
      <c r="R119" s="134">
        <v>1</v>
      </c>
      <c r="S119" s="134">
        <v>1</v>
      </c>
    </row>
    <row r="120" spans="1:22" s="134" customFormat="1" x14ac:dyDescent="0.25">
      <c r="A120" s="142" t="s">
        <v>428</v>
      </c>
      <c r="B120" s="169">
        <f t="shared" si="4"/>
        <v>1</v>
      </c>
      <c r="G120" s="134">
        <v>1</v>
      </c>
    </row>
    <row r="121" spans="1:22" s="134" customFormat="1" x14ac:dyDescent="0.25">
      <c r="A121" s="142" t="s">
        <v>40</v>
      </c>
      <c r="B121" s="169">
        <f t="shared" si="4"/>
        <v>9</v>
      </c>
      <c r="H121" s="134">
        <v>1</v>
      </c>
      <c r="I121" s="134">
        <v>1</v>
      </c>
      <c r="J121" s="134">
        <v>1</v>
      </c>
      <c r="K121" s="134">
        <v>1</v>
      </c>
      <c r="L121" s="134">
        <v>1</v>
      </c>
      <c r="N121" s="134">
        <v>1</v>
      </c>
      <c r="P121" s="134">
        <v>1</v>
      </c>
      <c r="R121" s="134">
        <v>1</v>
      </c>
      <c r="S121" s="134">
        <v>1</v>
      </c>
    </row>
    <row r="122" spans="1:22" s="134" customFormat="1" x14ac:dyDescent="0.25">
      <c r="A122" s="142" t="s">
        <v>261</v>
      </c>
      <c r="B122" s="169">
        <f t="shared" si="4"/>
        <v>3</v>
      </c>
      <c r="J122" s="134">
        <v>1</v>
      </c>
      <c r="R122" s="134">
        <v>1</v>
      </c>
      <c r="S122" s="134">
        <v>1</v>
      </c>
    </row>
    <row r="123" spans="1:22" s="134" customFormat="1" x14ac:dyDescent="0.25">
      <c r="A123" s="142" t="s">
        <v>161</v>
      </c>
      <c r="B123" s="169">
        <f t="shared" si="4"/>
        <v>8</v>
      </c>
      <c r="C123" s="134">
        <v>1</v>
      </c>
      <c r="D123" s="134">
        <v>1</v>
      </c>
      <c r="E123" s="134">
        <v>1</v>
      </c>
      <c r="G123" s="134">
        <v>1</v>
      </c>
      <c r="H123" s="134">
        <v>1</v>
      </c>
      <c r="J123" s="134">
        <v>1</v>
      </c>
      <c r="K123" s="134">
        <v>1</v>
      </c>
      <c r="M123" s="134">
        <v>1</v>
      </c>
    </row>
    <row r="124" spans="1:22" s="134" customFormat="1" x14ac:dyDescent="0.25">
      <c r="A124" s="142" t="s">
        <v>55</v>
      </c>
      <c r="B124" s="169">
        <f t="shared" si="4"/>
        <v>6</v>
      </c>
      <c r="D124" s="134">
        <v>1</v>
      </c>
      <c r="I124" s="134">
        <v>1</v>
      </c>
      <c r="J124" s="134">
        <v>1</v>
      </c>
      <c r="M124" s="134">
        <v>1</v>
      </c>
      <c r="P124" s="134">
        <v>1</v>
      </c>
      <c r="Q124" s="134">
        <v>1</v>
      </c>
    </row>
    <row r="125" spans="1:22" s="134" customFormat="1" x14ac:dyDescent="0.25">
      <c r="A125" s="433" t="s">
        <v>33</v>
      </c>
      <c r="B125" s="169">
        <f t="shared" si="4"/>
        <v>14</v>
      </c>
      <c r="C125" s="134">
        <v>1</v>
      </c>
      <c r="D125" s="134">
        <v>1</v>
      </c>
      <c r="E125" s="134">
        <v>1</v>
      </c>
      <c r="H125" s="134">
        <v>1</v>
      </c>
      <c r="I125" s="134">
        <v>1</v>
      </c>
      <c r="J125" s="134">
        <v>1</v>
      </c>
      <c r="K125" s="134">
        <v>1</v>
      </c>
      <c r="L125" s="134">
        <v>1</v>
      </c>
      <c r="M125" s="134">
        <v>1</v>
      </c>
      <c r="P125" s="134">
        <v>1</v>
      </c>
      <c r="Q125" s="134">
        <v>1</v>
      </c>
      <c r="S125" s="134">
        <v>1</v>
      </c>
      <c r="T125" s="134">
        <v>1</v>
      </c>
      <c r="U125" s="134">
        <v>1</v>
      </c>
    </row>
    <row r="126" spans="1:22" s="134" customFormat="1" x14ac:dyDescent="0.25">
      <c r="A126" s="164" t="s">
        <v>162</v>
      </c>
      <c r="B126" s="169">
        <f t="shared" si="4"/>
        <v>3</v>
      </c>
      <c r="C126" s="51">
        <v>1</v>
      </c>
      <c r="D126" s="51"/>
      <c r="E126" s="51"/>
      <c r="F126" s="51"/>
      <c r="G126" s="51">
        <v>1</v>
      </c>
      <c r="H126" s="51"/>
      <c r="I126" s="51"/>
      <c r="J126" s="51"/>
      <c r="K126" s="51"/>
      <c r="L126" s="51"/>
      <c r="M126" s="51">
        <v>1</v>
      </c>
      <c r="N126" s="51"/>
      <c r="O126" s="51"/>
      <c r="P126" s="51"/>
      <c r="Q126" s="51"/>
      <c r="R126" s="51"/>
      <c r="S126" s="51"/>
      <c r="T126" s="51"/>
      <c r="U126" s="51"/>
      <c r="V126" s="51"/>
    </row>
    <row r="127" spans="1:22" s="134" customFormat="1" x14ac:dyDescent="0.25">
      <c r="A127" s="433" t="s">
        <v>122</v>
      </c>
      <c r="B127" s="169">
        <f t="shared" si="4"/>
        <v>11</v>
      </c>
      <c r="E127" s="134">
        <v>1</v>
      </c>
      <c r="G127" s="134">
        <v>1</v>
      </c>
      <c r="H127" s="134">
        <v>1</v>
      </c>
      <c r="I127" s="134">
        <v>1</v>
      </c>
      <c r="J127" s="134">
        <v>1</v>
      </c>
      <c r="K127" s="134">
        <v>1</v>
      </c>
      <c r="M127" s="134">
        <v>1</v>
      </c>
      <c r="N127" s="134">
        <v>1</v>
      </c>
      <c r="Q127" s="134">
        <v>1</v>
      </c>
      <c r="T127" s="134">
        <v>1</v>
      </c>
      <c r="V127" s="134">
        <v>1</v>
      </c>
    </row>
    <row r="128" spans="1:22" s="134" customFormat="1" x14ac:dyDescent="0.25">
      <c r="A128" s="142" t="s">
        <v>56</v>
      </c>
      <c r="B128" s="169">
        <f t="shared" si="4"/>
        <v>11</v>
      </c>
      <c r="C128" s="134">
        <v>1</v>
      </c>
      <c r="E128" s="134">
        <v>1</v>
      </c>
      <c r="G128" s="134">
        <v>1</v>
      </c>
      <c r="H128" s="134">
        <v>1</v>
      </c>
      <c r="I128" s="134">
        <v>1</v>
      </c>
      <c r="J128" s="134">
        <v>1</v>
      </c>
      <c r="K128" s="134">
        <v>1</v>
      </c>
      <c r="M128" s="134">
        <v>1</v>
      </c>
      <c r="P128" s="134">
        <v>1</v>
      </c>
      <c r="R128" s="134">
        <v>1</v>
      </c>
      <c r="U128" s="134">
        <v>1</v>
      </c>
    </row>
    <row r="129" spans="1:22" s="134" customFormat="1" x14ac:dyDescent="0.25">
      <c r="A129" s="142" t="s">
        <v>194</v>
      </c>
      <c r="B129" s="169">
        <f t="shared" si="4"/>
        <v>2</v>
      </c>
      <c r="D129" s="134">
        <v>1</v>
      </c>
      <c r="G129" s="134">
        <v>1</v>
      </c>
    </row>
    <row r="130" spans="1:22" s="134" customFormat="1" x14ac:dyDescent="0.25">
      <c r="A130" s="142" t="s">
        <v>163</v>
      </c>
      <c r="B130" s="169">
        <f t="shared" si="4"/>
        <v>7</v>
      </c>
      <c r="C130" s="134">
        <v>1</v>
      </c>
      <c r="E130" s="134">
        <v>1</v>
      </c>
      <c r="G130" s="134">
        <v>1</v>
      </c>
      <c r="H130" s="134">
        <v>1</v>
      </c>
      <c r="J130" s="134">
        <v>1</v>
      </c>
      <c r="K130" s="134">
        <v>1</v>
      </c>
      <c r="M130" s="134">
        <v>1</v>
      </c>
    </row>
    <row r="131" spans="1:22" s="134" customFormat="1" x14ac:dyDescent="0.25">
      <c r="A131" s="142" t="s">
        <v>390</v>
      </c>
      <c r="B131" s="169">
        <f t="shared" si="4"/>
        <v>1</v>
      </c>
      <c r="J131" s="134">
        <v>1</v>
      </c>
    </row>
    <row r="132" spans="1:22" s="134" customFormat="1" x14ac:dyDescent="0.25">
      <c r="A132" s="164" t="s">
        <v>352</v>
      </c>
      <c r="B132" s="169">
        <f t="shared" ref="B132:B143" si="5">SUM(C132:V132)</f>
        <v>4</v>
      </c>
      <c r="C132" s="51"/>
      <c r="D132" s="51"/>
      <c r="E132" s="51"/>
      <c r="F132" s="51"/>
      <c r="G132" s="51"/>
      <c r="H132" s="51">
        <v>1</v>
      </c>
      <c r="I132" s="51"/>
      <c r="J132" s="51">
        <v>1</v>
      </c>
      <c r="K132" s="51">
        <v>1</v>
      </c>
      <c r="L132" s="51">
        <v>1</v>
      </c>
      <c r="M132" s="51"/>
      <c r="N132" s="51"/>
      <c r="O132" s="51"/>
      <c r="P132" s="51"/>
      <c r="Q132" s="51"/>
      <c r="R132" s="51"/>
      <c r="S132" s="51"/>
      <c r="T132" s="51"/>
      <c r="U132" s="51"/>
      <c r="V132" s="51"/>
    </row>
    <row r="133" spans="1:22" s="134" customFormat="1" x14ac:dyDescent="0.25">
      <c r="A133" s="416" t="s">
        <v>83</v>
      </c>
      <c r="B133" s="169">
        <f t="shared" si="5"/>
        <v>12</v>
      </c>
      <c r="C133" s="416">
        <v>1</v>
      </c>
      <c r="D133" s="416"/>
      <c r="E133" s="416">
        <v>1</v>
      </c>
      <c r="F133" s="416"/>
      <c r="G133" s="416">
        <v>1</v>
      </c>
      <c r="H133" s="416">
        <v>1</v>
      </c>
      <c r="I133" s="416"/>
      <c r="J133" s="416">
        <v>1</v>
      </c>
      <c r="K133" s="416">
        <v>1</v>
      </c>
      <c r="L133" s="416"/>
      <c r="M133" s="416">
        <v>1</v>
      </c>
      <c r="N133" s="416"/>
      <c r="O133" s="416"/>
      <c r="P133" s="416">
        <v>1</v>
      </c>
      <c r="Q133" s="416">
        <v>1</v>
      </c>
      <c r="R133" s="416">
        <v>1</v>
      </c>
      <c r="S133" s="416">
        <v>1</v>
      </c>
      <c r="T133" s="416"/>
      <c r="U133" s="416">
        <v>1</v>
      </c>
      <c r="V133" s="416"/>
    </row>
    <row r="134" spans="1:22" s="134" customFormat="1" x14ac:dyDescent="0.25">
      <c r="A134" s="142" t="s">
        <v>197</v>
      </c>
      <c r="B134" s="169">
        <f t="shared" si="5"/>
        <v>2</v>
      </c>
      <c r="D134" s="134">
        <v>1</v>
      </c>
      <c r="G134" s="134">
        <v>1</v>
      </c>
    </row>
    <row r="135" spans="1:22" s="134" customFormat="1" x14ac:dyDescent="0.25">
      <c r="A135" s="433" t="s">
        <v>35</v>
      </c>
      <c r="B135" s="169">
        <f t="shared" si="5"/>
        <v>19</v>
      </c>
      <c r="C135" s="134">
        <v>1</v>
      </c>
      <c r="D135" s="134">
        <v>1</v>
      </c>
      <c r="E135" s="134">
        <v>1</v>
      </c>
      <c r="G135" s="134">
        <v>1</v>
      </c>
      <c r="H135" s="134">
        <v>1</v>
      </c>
      <c r="I135" s="134">
        <v>1</v>
      </c>
      <c r="J135" s="134">
        <v>1</v>
      </c>
      <c r="K135" s="134">
        <v>1</v>
      </c>
      <c r="L135" s="134">
        <v>1</v>
      </c>
      <c r="M135" s="134">
        <v>1</v>
      </c>
      <c r="N135" s="134">
        <v>1</v>
      </c>
      <c r="O135" s="134">
        <v>1</v>
      </c>
      <c r="P135" s="134">
        <v>1</v>
      </c>
      <c r="Q135" s="134">
        <v>1</v>
      </c>
      <c r="R135" s="134">
        <v>1</v>
      </c>
      <c r="S135" s="134">
        <v>1</v>
      </c>
      <c r="T135" s="134">
        <v>1</v>
      </c>
      <c r="U135" s="134">
        <v>1</v>
      </c>
      <c r="V135" s="134">
        <v>1</v>
      </c>
    </row>
    <row r="136" spans="1:22" s="134" customFormat="1" x14ac:dyDescent="0.25">
      <c r="A136" s="142" t="s">
        <v>41</v>
      </c>
      <c r="B136" s="169">
        <f t="shared" si="5"/>
        <v>7</v>
      </c>
      <c r="H136" s="134">
        <v>1</v>
      </c>
      <c r="I136" s="134">
        <v>1</v>
      </c>
      <c r="J136" s="134">
        <v>1</v>
      </c>
      <c r="M136" s="134">
        <v>1</v>
      </c>
      <c r="P136" s="134">
        <v>1</v>
      </c>
      <c r="R136" s="134">
        <v>1</v>
      </c>
      <c r="S136" s="134">
        <v>1</v>
      </c>
    </row>
    <row r="137" spans="1:22" s="134" customFormat="1" x14ac:dyDescent="0.25">
      <c r="A137" s="142" t="s">
        <v>411</v>
      </c>
      <c r="B137" s="169">
        <f t="shared" si="5"/>
        <v>12</v>
      </c>
      <c r="C137" s="134">
        <v>1</v>
      </c>
      <c r="D137" s="134">
        <v>1</v>
      </c>
      <c r="E137" s="134">
        <v>1</v>
      </c>
      <c r="G137" s="134">
        <v>1</v>
      </c>
      <c r="H137" s="134">
        <v>1</v>
      </c>
      <c r="I137" s="134">
        <v>1</v>
      </c>
      <c r="J137" s="134">
        <v>1</v>
      </c>
      <c r="K137" s="134">
        <v>1</v>
      </c>
      <c r="M137" s="134">
        <v>1</v>
      </c>
      <c r="N137" s="134">
        <v>1</v>
      </c>
      <c r="P137" s="134">
        <v>1</v>
      </c>
      <c r="S137" s="134">
        <v>1</v>
      </c>
    </row>
    <row r="138" spans="1:22" s="134" customFormat="1" x14ac:dyDescent="0.25">
      <c r="A138" s="142" t="s">
        <v>182</v>
      </c>
      <c r="B138" s="169">
        <f t="shared" si="5"/>
        <v>4</v>
      </c>
      <c r="C138" s="134">
        <v>1</v>
      </c>
      <c r="K138" s="134">
        <v>1</v>
      </c>
      <c r="T138" s="134">
        <v>1</v>
      </c>
      <c r="U138" s="134">
        <v>1</v>
      </c>
    </row>
    <row r="139" spans="1:22" s="134" customFormat="1" x14ac:dyDescent="0.25">
      <c r="A139" s="142" t="s">
        <v>47</v>
      </c>
      <c r="B139" s="169">
        <f t="shared" si="5"/>
        <v>19</v>
      </c>
      <c r="C139" s="134">
        <v>1</v>
      </c>
      <c r="D139" s="134">
        <v>1</v>
      </c>
      <c r="E139" s="134">
        <v>1</v>
      </c>
      <c r="F139" s="134">
        <v>1</v>
      </c>
      <c r="G139" s="134">
        <v>1</v>
      </c>
      <c r="H139" s="134">
        <v>1</v>
      </c>
      <c r="I139" s="134">
        <v>1</v>
      </c>
      <c r="J139" s="134">
        <v>1</v>
      </c>
      <c r="K139" s="134">
        <v>1</v>
      </c>
      <c r="L139" s="134">
        <v>1</v>
      </c>
      <c r="M139" s="134">
        <v>1</v>
      </c>
      <c r="N139" s="134">
        <v>1</v>
      </c>
      <c r="P139" s="134">
        <v>1</v>
      </c>
      <c r="Q139" s="134">
        <v>1</v>
      </c>
      <c r="R139" s="134">
        <v>1</v>
      </c>
      <c r="S139" s="134">
        <v>1</v>
      </c>
      <c r="T139" s="134">
        <v>1</v>
      </c>
      <c r="U139" s="134">
        <v>1</v>
      </c>
      <c r="V139" s="134">
        <v>1</v>
      </c>
    </row>
    <row r="140" spans="1:22" s="134" customFormat="1" x14ac:dyDescent="0.25">
      <c r="A140" s="142" t="s">
        <v>281</v>
      </c>
      <c r="B140" s="169">
        <f t="shared" si="5"/>
        <v>2</v>
      </c>
      <c r="E140" s="134">
        <v>1</v>
      </c>
      <c r="U140" s="134">
        <v>1</v>
      </c>
    </row>
    <row r="141" spans="1:22" s="134" customFormat="1" x14ac:dyDescent="0.25">
      <c r="A141" s="164" t="s">
        <v>165</v>
      </c>
      <c r="B141" s="169">
        <f t="shared" si="5"/>
        <v>6</v>
      </c>
      <c r="C141" s="51">
        <v>1</v>
      </c>
      <c r="D141" s="51"/>
      <c r="E141" s="51"/>
      <c r="F141" s="51"/>
      <c r="G141" s="51">
        <v>1</v>
      </c>
      <c r="H141" s="51">
        <v>1</v>
      </c>
      <c r="I141" s="51">
        <v>1</v>
      </c>
      <c r="J141" s="51"/>
      <c r="K141" s="51">
        <v>1</v>
      </c>
      <c r="L141" s="51"/>
      <c r="M141" s="51">
        <v>1</v>
      </c>
      <c r="N141" s="51"/>
      <c r="O141" s="51"/>
      <c r="P141" s="51"/>
      <c r="Q141" s="51"/>
      <c r="R141" s="51"/>
      <c r="S141" s="51"/>
      <c r="T141" s="51"/>
      <c r="U141" s="51"/>
      <c r="V141" s="51"/>
    </row>
    <row r="142" spans="1:22" s="134" customFormat="1" x14ac:dyDescent="0.25">
      <c r="A142" s="142" t="s">
        <v>195</v>
      </c>
      <c r="B142" s="169">
        <f t="shared" si="5"/>
        <v>2</v>
      </c>
      <c r="D142" s="134">
        <v>1</v>
      </c>
      <c r="G142" s="134">
        <v>1</v>
      </c>
    </row>
    <row r="143" spans="1:22" s="134" customFormat="1" x14ac:dyDescent="0.25">
      <c r="A143" s="142" t="s">
        <v>198</v>
      </c>
      <c r="B143" s="169">
        <f t="shared" si="5"/>
        <v>2</v>
      </c>
      <c r="D143" s="134">
        <v>1</v>
      </c>
      <c r="G143" s="134">
        <v>1</v>
      </c>
    </row>
    <row r="144" spans="1:22" s="134" customFormat="1" x14ac:dyDescent="0.25">
      <c r="A144" s="196" t="s">
        <v>516</v>
      </c>
      <c r="B144" s="169"/>
      <c r="C144" s="196">
        <f>SUM(C3:C143)</f>
        <v>81</v>
      </c>
      <c r="D144" s="196">
        <f t="shared" ref="D144:V144" si="6">SUM(D3:D143)</f>
        <v>49</v>
      </c>
      <c r="E144" s="196">
        <f t="shared" si="6"/>
        <v>62</v>
      </c>
      <c r="F144" s="196">
        <f t="shared" si="6"/>
        <v>12</v>
      </c>
      <c r="G144" s="196">
        <f t="shared" si="6"/>
        <v>79</v>
      </c>
      <c r="H144" s="196">
        <f t="shared" si="6"/>
        <v>79</v>
      </c>
      <c r="I144" s="196">
        <f t="shared" si="6"/>
        <v>57</v>
      </c>
      <c r="J144" s="196">
        <f t="shared" si="6"/>
        <v>99</v>
      </c>
      <c r="K144" s="196">
        <f t="shared" si="6"/>
        <v>77</v>
      </c>
      <c r="L144" s="196">
        <f t="shared" si="6"/>
        <v>24</v>
      </c>
      <c r="M144" s="196">
        <f t="shared" si="6"/>
        <v>69</v>
      </c>
      <c r="N144" s="196">
        <f t="shared" si="6"/>
        <v>33</v>
      </c>
      <c r="O144" s="196">
        <f t="shared" si="6"/>
        <v>2</v>
      </c>
      <c r="P144" s="196">
        <f t="shared" si="6"/>
        <v>44</v>
      </c>
      <c r="Q144" s="196">
        <f t="shared" si="6"/>
        <v>48</v>
      </c>
      <c r="R144" s="196">
        <f t="shared" si="6"/>
        <v>39</v>
      </c>
      <c r="S144" s="196">
        <f t="shared" si="6"/>
        <v>37</v>
      </c>
      <c r="T144" s="196">
        <f t="shared" si="6"/>
        <v>44</v>
      </c>
      <c r="U144" s="196">
        <f t="shared" si="6"/>
        <v>41</v>
      </c>
      <c r="V144" s="196">
        <f t="shared" si="6"/>
        <v>20</v>
      </c>
    </row>
    <row r="147" spans="1:22" x14ac:dyDescent="0.25">
      <c r="A147" s="727"/>
      <c r="B147" s="727"/>
      <c r="C147" s="727"/>
      <c r="D147" s="727"/>
      <c r="E147" s="727"/>
      <c r="F147" s="727"/>
      <c r="G147" s="727"/>
    </row>
    <row r="149" spans="1:22" x14ac:dyDescent="0.25">
      <c r="A149" s="134"/>
      <c r="B149" s="169"/>
      <c r="C149" s="430"/>
      <c r="D149" s="430"/>
      <c r="E149" s="134"/>
      <c r="F149" s="430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</row>
    <row r="150" spans="1:22" s="558" customFormat="1" ht="53.25" customHeight="1" x14ac:dyDescent="0.25">
      <c r="A150" s="558" t="s">
        <v>0</v>
      </c>
      <c r="B150" s="579" t="s">
        <v>515</v>
      </c>
      <c r="C150" s="559" t="s">
        <v>93</v>
      </c>
      <c r="D150" s="560" t="s">
        <v>94</v>
      </c>
      <c r="E150" s="561" t="s">
        <v>95</v>
      </c>
      <c r="F150" s="562" t="s">
        <v>96</v>
      </c>
      <c r="G150" s="563" t="s">
        <v>97</v>
      </c>
      <c r="H150" s="564" t="s">
        <v>98</v>
      </c>
      <c r="I150" s="565" t="s">
        <v>99</v>
      </c>
      <c r="J150" s="566" t="s">
        <v>100</v>
      </c>
      <c r="K150" s="567" t="s">
        <v>101</v>
      </c>
      <c r="L150" s="568" t="s">
        <v>102</v>
      </c>
      <c r="M150" s="569" t="s">
        <v>103</v>
      </c>
      <c r="N150" s="570" t="s">
        <v>104</v>
      </c>
      <c r="O150" s="571" t="s">
        <v>105</v>
      </c>
      <c r="P150" s="572" t="s">
        <v>106</v>
      </c>
      <c r="Q150" s="573" t="s">
        <v>107</v>
      </c>
      <c r="R150" s="574" t="s">
        <v>108</v>
      </c>
      <c r="S150" s="575" t="s">
        <v>109</v>
      </c>
      <c r="T150" s="576" t="s">
        <v>110</v>
      </c>
      <c r="U150" s="577" t="s">
        <v>111</v>
      </c>
      <c r="V150" s="578" t="s">
        <v>112</v>
      </c>
    </row>
    <row r="151" spans="1:22" x14ac:dyDescent="0.25">
      <c r="A151" s="433" t="s">
        <v>31</v>
      </c>
      <c r="B151" s="169">
        <f t="shared" ref="B151:B182" si="7">SUM(C151:V151)</f>
        <v>20</v>
      </c>
      <c r="C151" s="134">
        <v>1</v>
      </c>
      <c r="D151" s="134">
        <v>1</v>
      </c>
      <c r="E151" s="134">
        <v>1</v>
      </c>
      <c r="F151" s="134">
        <v>1</v>
      </c>
      <c r="G151" s="134">
        <v>1</v>
      </c>
      <c r="H151" s="134">
        <v>1</v>
      </c>
      <c r="I151" s="134">
        <v>1</v>
      </c>
      <c r="J151" s="134">
        <v>1</v>
      </c>
      <c r="K151" s="134">
        <v>1</v>
      </c>
      <c r="L151" s="134">
        <v>1</v>
      </c>
      <c r="M151" s="134">
        <v>1</v>
      </c>
      <c r="N151" s="134">
        <v>1</v>
      </c>
      <c r="O151" s="134">
        <v>1</v>
      </c>
      <c r="P151" s="134">
        <v>1</v>
      </c>
      <c r="Q151" s="134">
        <v>1</v>
      </c>
      <c r="R151" s="134">
        <v>1</v>
      </c>
      <c r="S151" s="134">
        <v>1</v>
      </c>
      <c r="T151" s="134">
        <v>1</v>
      </c>
      <c r="U151" s="134">
        <v>1</v>
      </c>
      <c r="V151" s="134">
        <v>1</v>
      </c>
    </row>
    <row r="152" spans="1:22" x14ac:dyDescent="0.25">
      <c r="A152" s="433" t="s">
        <v>35</v>
      </c>
      <c r="B152" s="169">
        <f t="shared" si="7"/>
        <v>19</v>
      </c>
      <c r="C152" s="134">
        <v>1</v>
      </c>
      <c r="D152" s="134">
        <v>1</v>
      </c>
      <c r="E152" s="134">
        <v>1</v>
      </c>
      <c r="F152" s="134"/>
      <c r="G152" s="134">
        <v>1</v>
      </c>
      <c r="H152" s="134">
        <v>1</v>
      </c>
      <c r="I152" s="134">
        <v>1</v>
      </c>
      <c r="J152" s="134">
        <v>1</v>
      </c>
      <c r="K152" s="134">
        <v>1</v>
      </c>
      <c r="L152" s="134">
        <v>1</v>
      </c>
      <c r="M152" s="134">
        <v>1</v>
      </c>
      <c r="N152" s="134">
        <v>1</v>
      </c>
      <c r="O152" s="134">
        <v>1</v>
      </c>
      <c r="P152" s="134">
        <v>1</v>
      </c>
      <c r="Q152" s="134">
        <v>1</v>
      </c>
      <c r="R152" s="134">
        <v>1</v>
      </c>
      <c r="S152" s="134">
        <v>1</v>
      </c>
      <c r="T152" s="134">
        <v>1</v>
      </c>
      <c r="U152" s="134">
        <v>1</v>
      </c>
      <c r="V152" s="134">
        <v>1</v>
      </c>
    </row>
    <row r="153" spans="1:22" x14ac:dyDescent="0.25">
      <c r="A153" s="142" t="s">
        <v>47</v>
      </c>
      <c r="B153" s="169">
        <f t="shared" si="7"/>
        <v>19</v>
      </c>
      <c r="C153" s="134">
        <v>1</v>
      </c>
      <c r="D153" s="134">
        <v>1</v>
      </c>
      <c r="E153" s="134">
        <v>1</v>
      </c>
      <c r="F153" s="134">
        <v>1</v>
      </c>
      <c r="G153" s="134">
        <v>1</v>
      </c>
      <c r="H153" s="134">
        <v>1</v>
      </c>
      <c r="I153" s="134">
        <v>1</v>
      </c>
      <c r="J153" s="134">
        <v>1</v>
      </c>
      <c r="K153" s="134">
        <v>1</v>
      </c>
      <c r="L153" s="134">
        <v>1</v>
      </c>
      <c r="M153" s="134">
        <v>1</v>
      </c>
      <c r="N153" s="134">
        <v>1</v>
      </c>
      <c r="O153" s="134"/>
      <c r="P153" s="134">
        <v>1</v>
      </c>
      <c r="Q153" s="134">
        <v>1</v>
      </c>
      <c r="R153" s="134">
        <v>1</v>
      </c>
      <c r="S153" s="134">
        <v>1</v>
      </c>
      <c r="T153" s="134">
        <v>1</v>
      </c>
      <c r="U153" s="134">
        <v>1</v>
      </c>
      <c r="V153" s="134">
        <v>1</v>
      </c>
    </row>
    <row r="154" spans="1:22" x14ac:dyDescent="0.25">
      <c r="A154" s="415" t="s">
        <v>46</v>
      </c>
      <c r="B154" s="434">
        <f t="shared" si="7"/>
        <v>18</v>
      </c>
      <c r="C154" s="134">
        <v>1</v>
      </c>
      <c r="D154" s="134">
        <v>1</v>
      </c>
      <c r="E154" s="134">
        <v>1</v>
      </c>
      <c r="F154" s="134"/>
      <c r="G154" s="134">
        <v>1</v>
      </c>
      <c r="H154" s="134">
        <v>1</v>
      </c>
      <c r="I154" s="134">
        <v>1</v>
      </c>
      <c r="J154" s="134">
        <v>1</v>
      </c>
      <c r="K154" s="134">
        <v>1</v>
      </c>
      <c r="L154" s="134">
        <v>1</v>
      </c>
      <c r="M154" s="134">
        <v>1</v>
      </c>
      <c r="N154" s="134">
        <v>1</v>
      </c>
      <c r="O154" s="134"/>
      <c r="P154" s="134">
        <v>1</v>
      </c>
      <c r="Q154" s="134">
        <v>1</v>
      </c>
      <c r="R154" s="134">
        <v>1</v>
      </c>
      <c r="S154" s="134">
        <v>1</v>
      </c>
      <c r="T154" s="134">
        <v>1</v>
      </c>
      <c r="U154" s="134">
        <v>1</v>
      </c>
      <c r="V154" s="134">
        <v>1</v>
      </c>
    </row>
    <row r="155" spans="1:22" x14ac:dyDescent="0.25">
      <c r="A155" s="415" t="s">
        <v>119</v>
      </c>
      <c r="B155" s="434">
        <f t="shared" si="7"/>
        <v>17</v>
      </c>
      <c r="C155" s="134">
        <v>1</v>
      </c>
      <c r="D155" s="134">
        <v>1</v>
      </c>
      <c r="E155" s="134">
        <v>1</v>
      </c>
      <c r="F155" s="134"/>
      <c r="G155" s="134">
        <v>1</v>
      </c>
      <c r="H155" s="134">
        <v>1</v>
      </c>
      <c r="I155" s="134">
        <v>1</v>
      </c>
      <c r="J155" s="134">
        <v>1</v>
      </c>
      <c r="K155" s="134">
        <v>1</v>
      </c>
      <c r="L155" s="134">
        <v>1</v>
      </c>
      <c r="M155" s="134">
        <v>1</v>
      </c>
      <c r="N155" s="134">
        <v>1</v>
      </c>
      <c r="O155" s="134"/>
      <c r="P155" s="134">
        <v>1</v>
      </c>
      <c r="Q155" s="134">
        <v>1</v>
      </c>
      <c r="R155" s="134">
        <v>1</v>
      </c>
      <c r="S155" s="134">
        <v>1</v>
      </c>
      <c r="T155" s="134"/>
      <c r="U155" s="134">
        <v>1</v>
      </c>
      <c r="V155" s="134">
        <v>1</v>
      </c>
    </row>
    <row r="156" spans="1:22" x14ac:dyDescent="0.25">
      <c r="A156" s="415" t="s">
        <v>52</v>
      </c>
      <c r="B156" s="434">
        <f t="shared" si="7"/>
        <v>17</v>
      </c>
      <c r="C156" s="134">
        <v>1</v>
      </c>
      <c r="D156" s="134">
        <v>1</v>
      </c>
      <c r="E156" s="134">
        <v>1</v>
      </c>
      <c r="F156" s="134"/>
      <c r="G156" s="134">
        <v>1</v>
      </c>
      <c r="H156" s="134">
        <v>1</v>
      </c>
      <c r="I156" s="134">
        <v>1</v>
      </c>
      <c r="J156" s="134">
        <v>1</v>
      </c>
      <c r="K156" s="134">
        <v>1</v>
      </c>
      <c r="L156" s="134">
        <v>1</v>
      </c>
      <c r="M156" s="134">
        <v>1</v>
      </c>
      <c r="N156" s="134">
        <v>1</v>
      </c>
      <c r="O156" s="134"/>
      <c r="P156" s="134">
        <v>1</v>
      </c>
      <c r="Q156" s="134">
        <v>1</v>
      </c>
      <c r="R156" s="134"/>
      <c r="S156" s="134">
        <v>1</v>
      </c>
      <c r="T156" s="134">
        <v>1</v>
      </c>
      <c r="U156" s="134">
        <v>1</v>
      </c>
      <c r="V156" s="134">
        <v>1</v>
      </c>
    </row>
    <row r="157" spans="1:22" x14ac:dyDescent="0.25">
      <c r="A157" s="164" t="s">
        <v>48</v>
      </c>
      <c r="B157" s="169">
        <f t="shared" si="7"/>
        <v>17</v>
      </c>
      <c r="C157" s="51">
        <v>1</v>
      </c>
      <c r="D157" s="51">
        <v>1</v>
      </c>
      <c r="E157" s="51">
        <v>1</v>
      </c>
      <c r="F157" s="51"/>
      <c r="G157" s="51">
        <v>1</v>
      </c>
      <c r="H157" s="51">
        <v>1</v>
      </c>
      <c r="I157" s="51">
        <v>1</v>
      </c>
      <c r="J157" s="51">
        <v>1</v>
      </c>
      <c r="K157" s="51">
        <v>1</v>
      </c>
      <c r="L157" s="51"/>
      <c r="M157" s="51">
        <v>1</v>
      </c>
      <c r="N157" s="51">
        <v>1</v>
      </c>
      <c r="O157" s="51"/>
      <c r="P157" s="51">
        <v>1</v>
      </c>
      <c r="Q157" s="51">
        <v>1</v>
      </c>
      <c r="R157" s="51">
        <v>1</v>
      </c>
      <c r="S157" s="51">
        <v>1</v>
      </c>
      <c r="T157" s="51">
        <v>1</v>
      </c>
      <c r="U157" s="51">
        <v>1</v>
      </c>
      <c r="V157" s="51">
        <v>1</v>
      </c>
    </row>
    <row r="158" spans="1:22" x14ac:dyDescent="0.25">
      <c r="A158" s="433" t="s">
        <v>36</v>
      </c>
      <c r="B158" s="169">
        <f t="shared" si="7"/>
        <v>17</v>
      </c>
      <c r="C158" s="134">
        <v>1</v>
      </c>
      <c r="D158" s="134">
        <v>1</v>
      </c>
      <c r="E158" s="134">
        <v>1</v>
      </c>
      <c r="F158" s="134"/>
      <c r="G158" s="134">
        <v>1</v>
      </c>
      <c r="H158" s="134">
        <v>1</v>
      </c>
      <c r="I158" s="134">
        <v>1</v>
      </c>
      <c r="J158" s="134">
        <v>1</v>
      </c>
      <c r="K158" s="134">
        <v>1</v>
      </c>
      <c r="L158" s="134">
        <v>1</v>
      </c>
      <c r="M158" s="134">
        <v>1</v>
      </c>
      <c r="N158" s="134">
        <v>1</v>
      </c>
      <c r="O158" s="134"/>
      <c r="P158" s="134">
        <v>1</v>
      </c>
      <c r="Q158" s="134">
        <v>1</v>
      </c>
      <c r="R158" s="134">
        <v>1</v>
      </c>
      <c r="S158" s="134">
        <v>1</v>
      </c>
      <c r="T158" s="134">
        <v>1</v>
      </c>
      <c r="U158" s="134">
        <v>1</v>
      </c>
      <c r="V158" s="134"/>
    </row>
    <row r="159" spans="1:22" x14ac:dyDescent="0.25">
      <c r="A159" s="415" t="s">
        <v>44</v>
      </c>
      <c r="B159" s="434">
        <f t="shared" si="7"/>
        <v>16</v>
      </c>
      <c r="C159" s="134">
        <v>1</v>
      </c>
      <c r="D159" s="134">
        <v>1</v>
      </c>
      <c r="E159" s="134">
        <v>1</v>
      </c>
      <c r="F159" s="134"/>
      <c r="G159" s="134">
        <v>1</v>
      </c>
      <c r="H159" s="134">
        <v>1</v>
      </c>
      <c r="I159" s="134">
        <v>1</v>
      </c>
      <c r="J159" s="134">
        <v>1</v>
      </c>
      <c r="K159" s="134">
        <v>1</v>
      </c>
      <c r="L159" s="134"/>
      <c r="M159" s="134">
        <v>1</v>
      </c>
      <c r="N159" s="134">
        <v>1</v>
      </c>
      <c r="O159" s="134"/>
      <c r="P159" s="134">
        <v>1</v>
      </c>
      <c r="Q159" s="134">
        <v>1</v>
      </c>
      <c r="R159" s="134">
        <v>1</v>
      </c>
      <c r="S159" s="134">
        <v>1</v>
      </c>
      <c r="T159" s="134">
        <v>1</v>
      </c>
      <c r="U159" s="134">
        <v>1</v>
      </c>
      <c r="V159" s="134"/>
    </row>
    <row r="160" spans="1:22" x14ac:dyDescent="0.25">
      <c r="A160" s="433" t="s">
        <v>34</v>
      </c>
      <c r="B160" s="169">
        <f t="shared" si="7"/>
        <v>16</v>
      </c>
      <c r="C160" s="134">
        <v>1</v>
      </c>
      <c r="D160" s="134">
        <v>1</v>
      </c>
      <c r="E160" s="134">
        <v>1</v>
      </c>
      <c r="F160" s="134"/>
      <c r="G160" s="134">
        <v>1</v>
      </c>
      <c r="H160" s="134">
        <v>1</v>
      </c>
      <c r="I160" s="134">
        <v>1</v>
      </c>
      <c r="J160" s="134">
        <v>1</v>
      </c>
      <c r="K160" s="134">
        <v>1</v>
      </c>
      <c r="L160" s="134">
        <v>1</v>
      </c>
      <c r="M160" s="134">
        <v>1</v>
      </c>
      <c r="N160" s="134">
        <v>1</v>
      </c>
      <c r="O160" s="134"/>
      <c r="P160" s="134">
        <v>1</v>
      </c>
      <c r="Q160" s="134">
        <v>1</v>
      </c>
      <c r="R160" s="134"/>
      <c r="S160" s="134">
        <v>1</v>
      </c>
      <c r="T160" s="134">
        <v>1</v>
      </c>
      <c r="U160" s="134">
        <v>1</v>
      </c>
      <c r="V160" s="134"/>
    </row>
    <row r="161" spans="1:22" x14ac:dyDescent="0.25">
      <c r="A161" s="164" t="s">
        <v>50</v>
      </c>
      <c r="B161" s="169">
        <f t="shared" si="7"/>
        <v>15</v>
      </c>
      <c r="C161" s="51">
        <v>1</v>
      </c>
      <c r="D161" s="51"/>
      <c r="E161" s="51">
        <v>1</v>
      </c>
      <c r="F161" s="51"/>
      <c r="G161" s="51">
        <v>1</v>
      </c>
      <c r="H161" s="51">
        <v>1</v>
      </c>
      <c r="I161" s="51">
        <v>1</v>
      </c>
      <c r="J161" s="51">
        <v>1</v>
      </c>
      <c r="K161" s="51">
        <v>1</v>
      </c>
      <c r="L161" s="51"/>
      <c r="M161" s="51">
        <v>1</v>
      </c>
      <c r="N161" s="51">
        <v>1</v>
      </c>
      <c r="O161" s="51"/>
      <c r="P161" s="51">
        <v>1</v>
      </c>
      <c r="Q161" s="51">
        <v>1</v>
      </c>
      <c r="R161" s="51">
        <v>1</v>
      </c>
      <c r="S161" s="51">
        <v>1</v>
      </c>
      <c r="T161" s="51">
        <v>1</v>
      </c>
      <c r="U161" s="51"/>
      <c r="V161" s="51">
        <v>1</v>
      </c>
    </row>
    <row r="162" spans="1:22" x14ac:dyDescent="0.25">
      <c r="A162" s="415" t="s">
        <v>8</v>
      </c>
      <c r="B162" s="434">
        <f t="shared" si="7"/>
        <v>14</v>
      </c>
      <c r="C162" s="134">
        <v>1</v>
      </c>
      <c r="D162" s="134"/>
      <c r="E162" s="134">
        <v>1</v>
      </c>
      <c r="F162" s="134">
        <v>1</v>
      </c>
      <c r="G162" s="134">
        <v>1</v>
      </c>
      <c r="H162" s="134">
        <v>1</v>
      </c>
      <c r="I162" s="134">
        <v>1</v>
      </c>
      <c r="J162" s="134">
        <v>1</v>
      </c>
      <c r="K162" s="134">
        <v>1</v>
      </c>
      <c r="L162" s="134"/>
      <c r="M162" s="134">
        <v>1</v>
      </c>
      <c r="N162" s="134">
        <v>1</v>
      </c>
      <c r="O162" s="134"/>
      <c r="P162" s="134"/>
      <c r="Q162" s="134"/>
      <c r="R162" s="134">
        <v>1</v>
      </c>
      <c r="S162" s="134">
        <v>1</v>
      </c>
      <c r="T162" s="134">
        <v>1</v>
      </c>
      <c r="U162" s="134">
        <v>1</v>
      </c>
      <c r="V162" s="134"/>
    </row>
    <row r="163" spans="1:22" x14ac:dyDescent="0.25">
      <c r="A163" s="142" t="s">
        <v>38</v>
      </c>
      <c r="B163" s="169">
        <f t="shared" si="7"/>
        <v>14</v>
      </c>
      <c r="C163" s="134">
        <v>1</v>
      </c>
      <c r="D163" s="134">
        <v>1</v>
      </c>
      <c r="E163" s="134">
        <v>1</v>
      </c>
      <c r="F163" s="134"/>
      <c r="G163" s="134"/>
      <c r="H163" s="134">
        <v>1</v>
      </c>
      <c r="I163" s="134">
        <v>1</v>
      </c>
      <c r="J163" s="134">
        <v>1</v>
      </c>
      <c r="K163" s="134">
        <v>1</v>
      </c>
      <c r="L163" s="134">
        <v>1</v>
      </c>
      <c r="M163" s="134">
        <v>1</v>
      </c>
      <c r="N163" s="134">
        <v>1</v>
      </c>
      <c r="O163" s="134"/>
      <c r="P163" s="134">
        <v>1</v>
      </c>
      <c r="Q163" s="134">
        <v>1</v>
      </c>
      <c r="R163" s="134">
        <v>1</v>
      </c>
      <c r="S163" s="134">
        <v>1</v>
      </c>
      <c r="T163" s="134"/>
      <c r="U163" s="134"/>
      <c r="V163" s="134"/>
    </row>
    <row r="164" spans="1:22" x14ac:dyDescent="0.25">
      <c r="A164" s="142" t="s">
        <v>51</v>
      </c>
      <c r="B164" s="169">
        <f t="shared" si="7"/>
        <v>14</v>
      </c>
      <c r="C164" s="134">
        <v>1</v>
      </c>
      <c r="D164" s="134">
        <v>1</v>
      </c>
      <c r="E164" s="134">
        <v>1</v>
      </c>
      <c r="F164" s="134"/>
      <c r="G164" s="134">
        <v>1</v>
      </c>
      <c r="H164" s="134">
        <v>1</v>
      </c>
      <c r="I164" s="134">
        <v>1</v>
      </c>
      <c r="J164" s="134">
        <v>1</v>
      </c>
      <c r="K164" s="134">
        <v>1</v>
      </c>
      <c r="L164" s="134"/>
      <c r="M164" s="134">
        <v>1</v>
      </c>
      <c r="N164" s="134">
        <v>1</v>
      </c>
      <c r="O164" s="134"/>
      <c r="P164" s="134">
        <v>1</v>
      </c>
      <c r="Q164" s="134">
        <v>1</v>
      </c>
      <c r="R164" s="134"/>
      <c r="S164" s="134">
        <v>1</v>
      </c>
      <c r="T164" s="134"/>
      <c r="U164" s="134">
        <v>1</v>
      </c>
      <c r="V164" s="134"/>
    </row>
    <row r="165" spans="1:22" x14ac:dyDescent="0.25">
      <c r="A165" s="142" t="s">
        <v>30</v>
      </c>
      <c r="B165" s="169">
        <f t="shared" si="7"/>
        <v>14</v>
      </c>
      <c r="C165" s="134">
        <v>1</v>
      </c>
      <c r="D165" s="134"/>
      <c r="E165" s="134">
        <v>1</v>
      </c>
      <c r="F165" s="134"/>
      <c r="G165" s="134"/>
      <c r="H165" s="134">
        <v>1</v>
      </c>
      <c r="I165" s="134">
        <v>1</v>
      </c>
      <c r="J165" s="134">
        <v>1</v>
      </c>
      <c r="K165" s="134">
        <v>1</v>
      </c>
      <c r="L165" s="134"/>
      <c r="M165" s="134">
        <v>1</v>
      </c>
      <c r="N165" s="134">
        <v>1</v>
      </c>
      <c r="O165" s="134"/>
      <c r="P165" s="134">
        <v>1</v>
      </c>
      <c r="Q165" s="134">
        <v>1</v>
      </c>
      <c r="R165" s="134">
        <v>1</v>
      </c>
      <c r="S165" s="134">
        <v>1</v>
      </c>
      <c r="T165" s="134">
        <v>1</v>
      </c>
      <c r="U165" s="134"/>
      <c r="V165" s="134">
        <v>1</v>
      </c>
    </row>
    <row r="166" spans="1:22" x14ac:dyDescent="0.25">
      <c r="A166" s="142" t="s">
        <v>37</v>
      </c>
      <c r="B166" s="169">
        <f t="shared" si="7"/>
        <v>14</v>
      </c>
      <c r="C166" s="134">
        <v>1</v>
      </c>
      <c r="D166" s="134"/>
      <c r="E166" s="134">
        <v>1</v>
      </c>
      <c r="F166" s="134"/>
      <c r="G166" s="134"/>
      <c r="H166" s="134">
        <v>1</v>
      </c>
      <c r="I166" s="134">
        <v>1</v>
      </c>
      <c r="J166" s="134">
        <v>1</v>
      </c>
      <c r="K166" s="134">
        <v>1</v>
      </c>
      <c r="L166" s="134"/>
      <c r="M166" s="134">
        <v>1</v>
      </c>
      <c r="N166" s="134">
        <v>1</v>
      </c>
      <c r="O166" s="134"/>
      <c r="P166" s="134">
        <v>1</v>
      </c>
      <c r="Q166" s="134">
        <v>1</v>
      </c>
      <c r="R166" s="134">
        <v>1</v>
      </c>
      <c r="S166" s="134">
        <v>1</v>
      </c>
      <c r="T166" s="134"/>
      <c r="U166" s="134">
        <v>1</v>
      </c>
      <c r="V166" s="134">
        <v>1</v>
      </c>
    </row>
    <row r="167" spans="1:22" x14ac:dyDescent="0.25">
      <c r="A167" s="433" t="s">
        <v>33</v>
      </c>
      <c r="B167" s="169">
        <f t="shared" si="7"/>
        <v>14</v>
      </c>
      <c r="C167" s="134">
        <v>1</v>
      </c>
      <c r="D167" s="134">
        <v>1</v>
      </c>
      <c r="E167" s="134">
        <v>1</v>
      </c>
      <c r="F167" s="134"/>
      <c r="G167" s="134"/>
      <c r="H167" s="134">
        <v>1</v>
      </c>
      <c r="I167" s="134">
        <v>1</v>
      </c>
      <c r="J167" s="134">
        <v>1</v>
      </c>
      <c r="K167" s="134">
        <v>1</v>
      </c>
      <c r="L167" s="134">
        <v>1</v>
      </c>
      <c r="M167" s="134">
        <v>1</v>
      </c>
      <c r="N167" s="134"/>
      <c r="O167" s="134"/>
      <c r="P167" s="134">
        <v>1</v>
      </c>
      <c r="Q167" s="134">
        <v>1</v>
      </c>
      <c r="R167" s="134"/>
      <c r="S167" s="134">
        <v>1</v>
      </c>
      <c r="T167" s="134">
        <v>1</v>
      </c>
      <c r="U167" s="134">
        <v>1</v>
      </c>
      <c r="V167" s="134"/>
    </row>
    <row r="168" spans="1:22" x14ac:dyDescent="0.25">
      <c r="A168" s="415" t="s">
        <v>42</v>
      </c>
      <c r="B168" s="434">
        <f t="shared" si="7"/>
        <v>13</v>
      </c>
      <c r="C168" s="134"/>
      <c r="D168" s="134"/>
      <c r="E168" s="134">
        <v>1</v>
      </c>
      <c r="F168" s="134"/>
      <c r="G168" s="134">
        <v>1</v>
      </c>
      <c r="H168" s="134">
        <v>1</v>
      </c>
      <c r="I168" s="134">
        <v>1</v>
      </c>
      <c r="J168" s="134">
        <v>1</v>
      </c>
      <c r="K168" s="134">
        <v>1</v>
      </c>
      <c r="L168" s="134"/>
      <c r="M168" s="134">
        <v>1</v>
      </c>
      <c r="N168" s="134">
        <v>1</v>
      </c>
      <c r="O168" s="134"/>
      <c r="P168" s="134">
        <v>1</v>
      </c>
      <c r="Q168" s="134">
        <v>1</v>
      </c>
      <c r="R168" s="134">
        <v>1</v>
      </c>
      <c r="S168" s="134">
        <v>1</v>
      </c>
      <c r="T168" s="134">
        <v>1</v>
      </c>
      <c r="U168" s="134"/>
      <c r="V168" s="134"/>
    </row>
    <row r="169" spans="1:22" x14ac:dyDescent="0.25">
      <c r="A169" s="415" t="s">
        <v>476</v>
      </c>
      <c r="B169" s="434">
        <f t="shared" si="7"/>
        <v>13</v>
      </c>
      <c r="C169" s="134">
        <v>1</v>
      </c>
      <c r="D169" s="134">
        <v>1</v>
      </c>
      <c r="E169" s="134">
        <v>1</v>
      </c>
      <c r="F169" s="134">
        <v>1</v>
      </c>
      <c r="G169" s="134">
        <v>1</v>
      </c>
      <c r="H169" s="134">
        <v>1</v>
      </c>
      <c r="I169" s="134">
        <v>1</v>
      </c>
      <c r="J169" s="134">
        <v>1</v>
      </c>
      <c r="K169" s="134">
        <v>1</v>
      </c>
      <c r="L169" s="134"/>
      <c r="M169" s="134">
        <v>1</v>
      </c>
      <c r="N169" s="134">
        <v>1</v>
      </c>
      <c r="O169" s="134"/>
      <c r="P169" s="134">
        <v>1</v>
      </c>
      <c r="Q169" s="134"/>
      <c r="R169" s="134"/>
      <c r="S169" s="134"/>
      <c r="T169" s="134"/>
      <c r="U169" s="134">
        <v>1</v>
      </c>
      <c r="V169" s="134"/>
    </row>
    <row r="170" spans="1:22" x14ac:dyDescent="0.25">
      <c r="A170" s="142" t="s">
        <v>61</v>
      </c>
      <c r="B170" s="169">
        <f t="shared" si="7"/>
        <v>13</v>
      </c>
      <c r="C170" s="134">
        <v>1</v>
      </c>
      <c r="D170" s="134">
        <v>1</v>
      </c>
      <c r="E170" s="134">
        <v>1</v>
      </c>
      <c r="F170" s="134"/>
      <c r="G170" s="134">
        <v>1</v>
      </c>
      <c r="H170" s="134">
        <v>1</v>
      </c>
      <c r="I170" s="134">
        <v>1</v>
      </c>
      <c r="J170" s="134">
        <v>1</v>
      </c>
      <c r="K170" s="134">
        <v>1</v>
      </c>
      <c r="L170" s="134"/>
      <c r="M170" s="134">
        <v>1</v>
      </c>
      <c r="N170" s="134"/>
      <c r="O170" s="134"/>
      <c r="P170" s="134">
        <v>1</v>
      </c>
      <c r="Q170" s="134">
        <v>1</v>
      </c>
      <c r="R170" s="134">
        <v>1</v>
      </c>
      <c r="S170" s="134"/>
      <c r="T170" s="134">
        <v>1</v>
      </c>
      <c r="U170" s="134"/>
      <c r="V170" s="134"/>
    </row>
    <row r="171" spans="1:22" x14ac:dyDescent="0.25">
      <c r="A171" s="415" t="s">
        <v>27</v>
      </c>
      <c r="B171" s="434">
        <f t="shared" si="7"/>
        <v>12</v>
      </c>
      <c r="C171" s="134">
        <v>1</v>
      </c>
      <c r="D171" s="428"/>
      <c r="E171" s="134">
        <v>1</v>
      </c>
      <c r="F171" s="134"/>
      <c r="G171" s="134"/>
      <c r="H171" s="134">
        <v>1</v>
      </c>
      <c r="I171" s="134">
        <v>1</v>
      </c>
      <c r="J171" s="134">
        <v>1</v>
      </c>
      <c r="K171" s="134">
        <v>1</v>
      </c>
      <c r="L171" s="134">
        <v>1</v>
      </c>
      <c r="M171" s="134"/>
      <c r="N171" s="134">
        <v>1</v>
      </c>
      <c r="O171" s="134"/>
      <c r="P171" s="134">
        <v>1</v>
      </c>
      <c r="Q171" s="134">
        <v>1</v>
      </c>
      <c r="R171" s="134"/>
      <c r="S171" s="134"/>
      <c r="T171" s="134">
        <v>1</v>
      </c>
      <c r="U171" s="134">
        <v>1</v>
      </c>
      <c r="V171" s="134"/>
    </row>
    <row r="172" spans="1:22" x14ac:dyDescent="0.25">
      <c r="A172" s="164" t="s">
        <v>59</v>
      </c>
      <c r="B172" s="169">
        <f t="shared" si="7"/>
        <v>12</v>
      </c>
      <c r="C172" s="51">
        <v>1</v>
      </c>
      <c r="D172" s="51">
        <v>1</v>
      </c>
      <c r="E172" s="51">
        <v>1</v>
      </c>
      <c r="F172" s="51"/>
      <c r="G172" s="51">
        <v>1</v>
      </c>
      <c r="H172" s="51">
        <v>1</v>
      </c>
      <c r="I172" s="51">
        <v>1</v>
      </c>
      <c r="J172" s="51">
        <v>1</v>
      </c>
      <c r="K172" s="51">
        <v>1</v>
      </c>
      <c r="L172" s="51"/>
      <c r="M172" s="51">
        <v>1</v>
      </c>
      <c r="N172" s="51"/>
      <c r="O172" s="51"/>
      <c r="P172" s="51">
        <v>1</v>
      </c>
      <c r="Q172" s="51">
        <v>1</v>
      </c>
      <c r="R172" s="51">
        <v>1</v>
      </c>
      <c r="S172" s="51"/>
      <c r="T172" s="51"/>
      <c r="U172" s="51"/>
      <c r="V172" s="51"/>
    </row>
    <row r="173" spans="1:22" x14ac:dyDescent="0.25">
      <c r="A173" s="416" t="s">
        <v>83</v>
      </c>
      <c r="B173" s="169">
        <f t="shared" si="7"/>
        <v>12</v>
      </c>
      <c r="C173" s="416">
        <v>1</v>
      </c>
      <c r="D173" s="416"/>
      <c r="E173" s="416">
        <v>1</v>
      </c>
      <c r="F173" s="416"/>
      <c r="G173" s="416">
        <v>1</v>
      </c>
      <c r="H173" s="416">
        <v>1</v>
      </c>
      <c r="I173" s="416"/>
      <c r="J173" s="416">
        <v>1</v>
      </c>
      <c r="K173" s="416">
        <v>1</v>
      </c>
      <c r="L173" s="416"/>
      <c r="M173" s="416">
        <v>1</v>
      </c>
      <c r="N173" s="416"/>
      <c r="O173" s="416"/>
      <c r="P173" s="416">
        <v>1</v>
      </c>
      <c r="Q173" s="416">
        <v>1</v>
      </c>
      <c r="R173" s="416">
        <v>1</v>
      </c>
      <c r="S173" s="416">
        <v>1</v>
      </c>
      <c r="T173" s="416"/>
      <c r="U173" s="416">
        <v>1</v>
      </c>
      <c r="V173" s="416"/>
    </row>
    <row r="174" spans="1:22" x14ac:dyDescent="0.25">
      <c r="A174" s="142" t="s">
        <v>411</v>
      </c>
      <c r="B174" s="169">
        <f t="shared" si="7"/>
        <v>12</v>
      </c>
      <c r="C174" s="134">
        <v>1</v>
      </c>
      <c r="D174" s="134">
        <v>1</v>
      </c>
      <c r="E174" s="134">
        <v>1</v>
      </c>
      <c r="F174" s="134"/>
      <c r="G174" s="134">
        <v>1</v>
      </c>
      <c r="H174" s="134">
        <v>1</v>
      </c>
      <c r="I174" s="134">
        <v>1</v>
      </c>
      <c r="J174" s="134">
        <v>1</v>
      </c>
      <c r="K174" s="134">
        <v>1</v>
      </c>
      <c r="L174" s="134"/>
      <c r="M174" s="134">
        <v>1</v>
      </c>
      <c r="N174" s="134">
        <v>1</v>
      </c>
      <c r="O174" s="134"/>
      <c r="P174" s="134">
        <v>1</v>
      </c>
      <c r="Q174" s="134"/>
      <c r="R174" s="134"/>
      <c r="S174" s="134">
        <v>1</v>
      </c>
      <c r="T174" s="134"/>
      <c r="U174" s="134"/>
      <c r="V174" s="134"/>
    </row>
    <row r="175" spans="1:22" x14ac:dyDescent="0.25">
      <c r="A175" s="415" t="s">
        <v>152</v>
      </c>
      <c r="B175" s="434">
        <f t="shared" si="7"/>
        <v>11</v>
      </c>
      <c r="C175" s="134">
        <v>1</v>
      </c>
      <c r="D175" s="134">
        <v>1</v>
      </c>
      <c r="E175" s="134">
        <v>1</v>
      </c>
      <c r="F175" s="134">
        <v>1</v>
      </c>
      <c r="G175" s="134">
        <v>1</v>
      </c>
      <c r="H175" s="134">
        <v>1</v>
      </c>
      <c r="I175" s="134"/>
      <c r="J175" s="134">
        <v>1</v>
      </c>
      <c r="K175" s="134">
        <v>1</v>
      </c>
      <c r="L175" s="134"/>
      <c r="M175" s="134">
        <v>1</v>
      </c>
      <c r="N175" s="134"/>
      <c r="O175" s="134"/>
      <c r="P175" s="134"/>
      <c r="Q175" s="134"/>
      <c r="R175" s="134"/>
      <c r="S175" s="134">
        <v>1</v>
      </c>
      <c r="T175" s="134">
        <v>1</v>
      </c>
      <c r="U175" s="134"/>
      <c r="V175" s="134"/>
    </row>
    <row r="176" spans="1:22" x14ac:dyDescent="0.25">
      <c r="A176" s="142" t="s">
        <v>125</v>
      </c>
      <c r="B176" s="169">
        <f t="shared" si="7"/>
        <v>11</v>
      </c>
      <c r="C176" s="134">
        <v>1</v>
      </c>
      <c r="D176" s="134">
        <v>1</v>
      </c>
      <c r="E176" s="134">
        <v>1</v>
      </c>
      <c r="F176" s="134"/>
      <c r="G176" s="134">
        <v>1</v>
      </c>
      <c r="H176" s="134">
        <v>1</v>
      </c>
      <c r="I176" s="134">
        <v>1</v>
      </c>
      <c r="J176" s="134">
        <v>1</v>
      </c>
      <c r="K176" s="134">
        <v>1</v>
      </c>
      <c r="L176" s="134"/>
      <c r="M176" s="134">
        <v>1</v>
      </c>
      <c r="N176" s="134"/>
      <c r="O176" s="134"/>
      <c r="P176" s="134"/>
      <c r="Q176" s="134">
        <v>1</v>
      </c>
      <c r="R176" s="134"/>
      <c r="S176" s="134"/>
      <c r="T176" s="134">
        <v>1</v>
      </c>
      <c r="U176" s="134"/>
      <c r="V176" s="134"/>
    </row>
    <row r="177" spans="1:22" x14ac:dyDescent="0.25">
      <c r="A177" s="142" t="s">
        <v>39</v>
      </c>
      <c r="B177" s="169">
        <f t="shared" si="7"/>
        <v>11</v>
      </c>
      <c r="C177" s="134"/>
      <c r="D177" s="134"/>
      <c r="E177" s="134"/>
      <c r="F177" s="134"/>
      <c r="G177" s="134"/>
      <c r="H177" s="134">
        <v>1</v>
      </c>
      <c r="I177" s="134"/>
      <c r="J177" s="134">
        <v>1</v>
      </c>
      <c r="K177" s="134">
        <v>1</v>
      </c>
      <c r="L177" s="134">
        <v>1</v>
      </c>
      <c r="M177" s="134">
        <v>1</v>
      </c>
      <c r="N177" s="134">
        <v>1</v>
      </c>
      <c r="O177" s="134"/>
      <c r="P177" s="134">
        <v>1</v>
      </c>
      <c r="Q177" s="134">
        <v>1</v>
      </c>
      <c r="R177" s="134">
        <v>1</v>
      </c>
      <c r="S177" s="134">
        <v>1</v>
      </c>
      <c r="T177" s="134">
        <v>1</v>
      </c>
      <c r="U177" s="134"/>
      <c r="V177" s="134"/>
    </row>
    <row r="178" spans="1:22" x14ac:dyDescent="0.25">
      <c r="A178" s="142" t="s">
        <v>45</v>
      </c>
      <c r="B178" s="169">
        <f t="shared" si="7"/>
        <v>11</v>
      </c>
      <c r="C178" s="134"/>
      <c r="D178" s="134">
        <v>1</v>
      </c>
      <c r="E178" s="134"/>
      <c r="F178" s="134"/>
      <c r="G178" s="134"/>
      <c r="H178" s="134">
        <v>1</v>
      </c>
      <c r="I178" s="134">
        <v>1</v>
      </c>
      <c r="J178" s="134">
        <v>1</v>
      </c>
      <c r="K178" s="134">
        <v>1</v>
      </c>
      <c r="L178" s="134">
        <v>1</v>
      </c>
      <c r="M178" s="134">
        <v>1</v>
      </c>
      <c r="N178" s="134"/>
      <c r="O178" s="134"/>
      <c r="P178" s="134">
        <v>1</v>
      </c>
      <c r="Q178" s="134">
        <v>1</v>
      </c>
      <c r="R178" s="134"/>
      <c r="S178" s="134"/>
      <c r="T178" s="134">
        <v>1</v>
      </c>
      <c r="U178" s="134">
        <v>1</v>
      </c>
      <c r="V178" s="134"/>
    </row>
    <row r="179" spans="1:22" x14ac:dyDescent="0.25">
      <c r="A179" s="142" t="s">
        <v>122</v>
      </c>
      <c r="B179" s="169">
        <f t="shared" si="7"/>
        <v>11</v>
      </c>
      <c r="C179" s="134"/>
      <c r="D179" s="134"/>
      <c r="E179" s="134">
        <v>1</v>
      </c>
      <c r="F179" s="134"/>
      <c r="G179" s="134">
        <v>1</v>
      </c>
      <c r="H179" s="134">
        <v>1</v>
      </c>
      <c r="I179" s="134">
        <v>1</v>
      </c>
      <c r="J179" s="134">
        <v>1</v>
      </c>
      <c r="K179" s="134">
        <v>1</v>
      </c>
      <c r="L179" s="134"/>
      <c r="M179" s="134">
        <v>1</v>
      </c>
      <c r="N179" s="134">
        <v>1</v>
      </c>
      <c r="O179" s="134"/>
      <c r="P179" s="134"/>
      <c r="Q179" s="134">
        <v>1</v>
      </c>
      <c r="R179" s="134"/>
      <c r="S179" s="134"/>
      <c r="T179" s="134">
        <v>1</v>
      </c>
      <c r="U179" s="134"/>
      <c r="V179" s="134">
        <v>1</v>
      </c>
    </row>
    <row r="180" spans="1:22" x14ac:dyDescent="0.25">
      <c r="A180" s="142" t="s">
        <v>56</v>
      </c>
      <c r="B180" s="169">
        <f t="shared" si="7"/>
        <v>11</v>
      </c>
      <c r="C180" s="134">
        <v>1</v>
      </c>
      <c r="D180" s="134"/>
      <c r="E180" s="134">
        <v>1</v>
      </c>
      <c r="F180" s="134"/>
      <c r="G180" s="134">
        <v>1</v>
      </c>
      <c r="H180" s="134">
        <v>1</v>
      </c>
      <c r="I180" s="134">
        <v>1</v>
      </c>
      <c r="J180" s="134">
        <v>1</v>
      </c>
      <c r="K180" s="134">
        <v>1</v>
      </c>
      <c r="L180" s="134"/>
      <c r="M180" s="134">
        <v>1</v>
      </c>
      <c r="N180" s="134"/>
      <c r="O180" s="134"/>
      <c r="P180" s="134">
        <v>1</v>
      </c>
      <c r="Q180" s="134"/>
      <c r="R180" s="134">
        <v>1</v>
      </c>
      <c r="S180" s="134"/>
      <c r="T180" s="134"/>
      <c r="U180" s="134">
        <v>1</v>
      </c>
      <c r="V180" s="134"/>
    </row>
    <row r="181" spans="1:22" x14ac:dyDescent="0.25">
      <c r="A181" s="415" t="s">
        <v>126</v>
      </c>
      <c r="B181" s="434">
        <f t="shared" si="7"/>
        <v>10</v>
      </c>
      <c r="C181" s="134"/>
      <c r="D181" s="134"/>
      <c r="E181" s="134">
        <v>1</v>
      </c>
      <c r="F181" s="134"/>
      <c r="G181" s="134">
        <v>1</v>
      </c>
      <c r="H181" s="134">
        <v>1</v>
      </c>
      <c r="I181" s="134">
        <v>1</v>
      </c>
      <c r="J181" s="134">
        <v>1</v>
      </c>
      <c r="K181" s="134">
        <v>1</v>
      </c>
      <c r="L181" s="134"/>
      <c r="M181" s="134">
        <v>1</v>
      </c>
      <c r="N181" s="134"/>
      <c r="O181" s="134"/>
      <c r="P181" s="134"/>
      <c r="Q181" s="134">
        <v>1</v>
      </c>
      <c r="R181" s="134">
        <v>1</v>
      </c>
      <c r="S181" s="134"/>
      <c r="T181" s="134">
        <v>1</v>
      </c>
      <c r="U181" s="134"/>
      <c r="V181" s="134"/>
    </row>
    <row r="182" spans="1:22" x14ac:dyDescent="0.25">
      <c r="A182" s="142" t="s">
        <v>32</v>
      </c>
      <c r="B182" s="169">
        <f t="shared" si="7"/>
        <v>10</v>
      </c>
      <c r="C182" s="134"/>
      <c r="D182" s="134"/>
      <c r="E182" s="134">
        <v>1</v>
      </c>
      <c r="F182" s="134"/>
      <c r="G182" s="134"/>
      <c r="H182" s="134">
        <v>1</v>
      </c>
      <c r="I182" s="134">
        <v>1</v>
      </c>
      <c r="J182" s="134"/>
      <c r="K182" s="134">
        <v>1</v>
      </c>
      <c r="L182" s="134"/>
      <c r="M182" s="134">
        <v>1</v>
      </c>
      <c r="N182" s="134"/>
      <c r="O182" s="134"/>
      <c r="P182" s="134">
        <v>1</v>
      </c>
      <c r="Q182" s="134">
        <v>1</v>
      </c>
      <c r="R182" s="134">
        <v>1</v>
      </c>
      <c r="S182" s="134">
        <v>1</v>
      </c>
      <c r="T182" s="134"/>
      <c r="U182" s="134">
        <v>1</v>
      </c>
      <c r="V182" s="134"/>
    </row>
    <row r="183" spans="1:22" x14ac:dyDescent="0.25">
      <c r="A183" s="415" t="s">
        <v>150</v>
      </c>
      <c r="B183" s="434">
        <f t="shared" ref="B183:B214" si="8">SUM(C183:V183)</f>
        <v>9</v>
      </c>
      <c r="C183" s="134">
        <v>1</v>
      </c>
      <c r="D183" s="134">
        <v>1</v>
      </c>
      <c r="E183" s="134">
        <v>1</v>
      </c>
      <c r="F183" s="134">
        <v>1</v>
      </c>
      <c r="G183" s="134">
        <v>1</v>
      </c>
      <c r="H183" s="134">
        <v>1</v>
      </c>
      <c r="I183" s="134">
        <v>1</v>
      </c>
      <c r="J183" s="134">
        <v>1</v>
      </c>
      <c r="K183" s="134"/>
      <c r="L183" s="134"/>
      <c r="M183" s="134">
        <v>1</v>
      </c>
      <c r="N183" s="134"/>
      <c r="O183" s="134"/>
      <c r="P183" s="134"/>
      <c r="Q183" s="134"/>
      <c r="R183" s="134"/>
      <c r="S183" s="134"/>
      <c r="T183" s="134"/>
      <c r="U183" s="134"/>
      <c r="V183" s="134"/>
    </row>
    <row r="184" spans="1:22" x14ac:dyDescent="0.25">
      <c r="A184" s="415" t="s">
        <v>62</v>
      </c>
      <c r="B184" s="434">
        <f t="shared" si="8"/>
        <v>9</v>
      </c>
      <c r="C184" s="134">
        <v>1</v>
      </c>
      <c r="D184" s="134">
        <v>1</v>
      </c>
      <c r="E184" s="134"/>
      <c r="F184" s="134"/>
      <c r="G184" s="134">
        <v>1</v>
      </c>
      <c r="H184" s="134"/>
      <c r="I184" s="134">
        <v>1</v>
      </c>
      <c r="J184" s="134">
        <v>1</v>
      </c>
      <c r="K184" s="134">
        <v>1</v>
      </c>
      <c r="L184" s="134"/>
      <c r="M184" s="134">
        <v>1</v>
      </c>
      <c r="N184" s="134"/>
      <c r="O184" s="134"/>
      <c r="P184" s="134">
        <v>1</v>
      </c>
      <c r="Q184" s="134">
        <v>1</v>
      </c>
      <c r="R184" s="134"/>
      <c r="S184" s="134"/>
      <c r="T184" s="134"/>
      <c r="U184" s="134"/>
      <c r="V184" s="134"/>
    </row>
    <row r="185" spans="1:22" x14ac:dyDescent="0.25">
      <c r="A185" s="164" t="s">
        <v>58</v>
      </c>
      <c r="B185" s="169">
        <f t="shared" si="8"/>
        <v>9</v>
      </c>
      <c r="C185" s="51">
        <v>1</v>
      </c>
      <c r="D185" s="51"/>
      <c r="E185" s="51">
        <v>1</v>
      </c>
      <c r="F185" s="51"/>
      <c r="G185" s="51">
        <v>1</v>
      </c>
      <c r="H185" s="51">
        <v>1</v>
      </c>
      <c r="I185" s="51">
        <v>1</v>
      </c>
      <c r="J185" s="51"/>
      <c r="K185" s="51">
        <v>1</v>
      </c>
      <c r="L185" s="51"/>
      <c r="M185" s="51">
        <v>1</v>
      </c>
      <c r="N185" s="51"/>
      <c r="O185" s="51"/>
      <c r="P185" s="51">
        <v>1</v>
      </c>
      <c r="Q185" s="51">
        <v>1</v>
      </c>
      <c r="R185" s="51"/>
      <c r="S185" s="51"/>
      <c r="T185" s="51"/>
      <c r="U185" s="51"/>
      <c r="V185" s="51"/>
    </row>
    <row r="186" spans="1:22" x14ac:dyDescent="0.25">
      <c r="A186" s="164" t="s">
        <v>49</v>
      </c>
      <c r="B186" s="169">
        <f t="shared" si="8"/>
        <v>9</v>
      </c>
      <c r="C186" s="51">
        <v>1</v>
      </c>
      <c r="D186" s="51">
        <v>1</v>
      </c>
      <c r="E186" s="51"/>
      <c r="F186" s="51"/>
      <c r="G186" s="51"/>
      <c r="H186" s="51">
        <v>1</v>
      </c>
      <c r="I186" s="51"/>
      <c r="J186" s="51">
        <v>1</v>
      </c>
      <c r="K186" s="51">
        <v>1</v>
      </c>
      <c r="L186" s="51"/>
      <c r="M186" s="51">
        <v>1</v>
      </c>
      <c r="N186" s="51"/>
      <c r="O186" s="51"/>
      <c r="P186" s="51">
        <v>1</v>
      </c>
      <c r="Q186" s="51">
        <v>1</v>
      </c>
      <c r="R186" s="51"/>
      <c r="S186" s="51"/>
      <c r="T186" s="51"/>
      <c r="U186" s="51">
        <v>1</v>
      </c>
      <c r="V186" s="51"/>
    </row>
    <row r="187" spans="1:22" x14ac:dyDescent="0.25">
      <c r="A187" s="142" t="s">
        <v>40</v>
      </c>
      <c r="B187" s="169">
        <f t="shared" si="8"/>
        <v>9</v>
      </c>
      <c r="C187" s="134"/>
      <c r="D187" s="134"/>
      <c r="E187" s="134"/>
      <c r="F187" s="134"/>
      <c r="G187" s="134"/>
      <c r="H187" s="134">
        <v>1</v>
      </c>
      <c r="I187" s="134">
        <v>1</v>
      </c>
      <c r="J187" s="134">
        <v>1</v>
      </c>
      <c r="K187" s="134">
        <v>1</v>
      </c>
      <c r="L187" s="134">
        <v>1</v>
      </c>
      <c r="M187" s="134"/>
      <c r="N187" s="134">
        <v>1</v>
      </c>
      <c r="O187" s="134"/>
      <c r="P187" s="134">
        <v>1</v>
      </c>
      <c r="Q187" s="134"/>
      <c r="R187" s="134">
        <v>1</v>
      </c>
      <c r="S187" s="134">
        <v>1</v>
      </c>
      <c r="T187" s="134"/>
      <c r="U187" s="134"/>
      <c r="V187" s="134"/>
    </row>
    <row r="188" spans="1:22" x14ac:dyDescent="0.25">
      <c r="A188" s="415" t="s">
        <v>169</v>
      </c>
      <c r="B188" s="434">
        <f t="shared" si="8"/>
        <v>8</v>
      </c>
      <c r="C188" s="134">
        <v>1</v>
      </c>
      <c r="D188" s="134">
        <v>1</v>
      </c>
      <c r="E188" s="134">
        <v>1</v>
      </c>
      <c r="F188" s="134"/>
      <c r="G188" s="134"/>
      <c r="H188" s="134">
        <v>1</v>
      </c>
      <c r="I188" s="134">
        <v>1</v>
      </c>
      <c r="J188" s="134">
        <v>1</v>
      </c>
      <c r="K188" s="134">
        <v>1</v>
      </c>
      <c r="L188" s="134">
        <v>1</v>
      </c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</row>
    <row r="189" spans="1:22" x14ac:dyDescent="0.25">
      <c r="A189" s="164" t="s">
        <v>129</v>
      </c>
      <c r="B189" s="169">
        <f t="shared" si="8"/>
        <v>8</v>
      </c>
      <c r="C189" s="51">
        <v>1</v>
      </c>
      <c r="D189" s="51"/>
      <c r="E189" s="51">
        <v>1</v>
      </c>
      <c r="F189" s="51"/>
      <c r="G189" s="51"/>
      <c r="H189" s="51">
        <v>1</v>
      </c>
      <c r="I189" s="51"/>
      <c r="J189" s="51"/>
      <c r="K189" s="51">
        <v>1</v>
      </c>
      <c r="L189" s="51"/>
      <c r="M189" s="51">
        <v>1</v>
      </c>
      <c r="N189" s="51"/>
      <c r="O189" s="51"/>
      <c r="P189" s="51"/>
      <c r="Q189" s="51">
        <v>1</v>
      </c>
      <c r="R189" s="51"/>
      <c r="S189" s="51"/>
      <c r="T189" s="51">
        <v>1</v>
      </c>
      <c r="U189" s="51">
        <v>1</v>
      </c>
      <c r="V189" s="51"/>
    </row>
    <row r="190" spans="1:22" x14ac:dyDescent="0.25">
      <c r="A190" s="142" t="s">
        <v>131</v>
      </c>
      <c r="B190" s="169">
        <f t="shared" si="8"/>
        <v>8</v>
      </c>
      <c r="C190" s="134"/>
      <c r="D190" s="134"/>
      <c r="E190" s="134">
        <v>1</v>
      </c>
      <c r="F190" s="134"/>
      <c r="G190" s="134"/>
      <c r="H190" s="134">
        <v>1</v>
      </c>
      <c r="I190" s="134">
        <v>1</v>
      </c>
      <c r="J190" s="134">
        <v>1</v>
      </c>
      <c r="K190" s="134"/>
      <c r="L190" s="134"/>
      <c r="M190" s="134">
        <v>1</v>
      </c>
      <c r="N190" s="134"/>
      <c r="O190" s="134"/>
      <c r="P190" s="134"/>
      <c r="Q190" s="134">
        <v>1</v>
      </c>
      <c r="R190" s="134"/>
      <c r="S190" s="134"/>
      <c r="T190" s="134">
        <v>1</v>
      </c>
      <c r="U190" s="134"/>
      <c r="V190" s="134">
        <v>1</v>
      </c>
    </row>
    <row r="191" spans="1:22" x14ac:dyDescent="0.25">
      <c r="A191" s="142" t="s">
        <v>161</v>
      </c>
      <c r="B191" s="169">
        <f t="shared" si="8"/>
        <v>8</v>
      </c>
      <c r="C191" s="134">
        <v>1</v>
      </c>
      <c r="D191" s="134">
        <v>1</v>
      </c>
      <c r="E191" s="134">
        <v>1</v>
      </c>
      <c r="F191" s="134"/>
      <c r="G191" s="134">
        <v>1</v>
      </c>
      <c r="H191" s="134">
        <v>1</v>
      </c>
      <c r="I191" s="134"/>
      <c r="J191" s="134">
        <v>1</v>
      </c>
      <c r="K191" s="134">
        <v>1</v>
      </c>
      <c r="L191" s="134"/>
      <c r="M191" s="134">
        <v>1</v>
      </c>
      <c r="N191" s="134"/>
      <c r="O191" s="134"/>
      <c r="P191" s="134"/>
      <c r="Q191" s="134"/>
      <c r="R191" s="134"/>
      <c r="S191" s="134"/>
      <c r="T191" s="134"/>
      <c r="U191" s="134"/>
      <c r="V191" s="134"/>
    </row>
    <row r="192" spans="1:22" x14ac:dyDescent="0.25">
      <c r="A192" s="164" t="s">
        <v>128</v>
      </c>
      <c r="B192" s="169">
        <f t="shared" si="8"/>
        <v>7</v>
      </c>
      <c r="C192" s="51">
        <v>1</v>
      </c>
      <c r="D192" s="51"/>
      <c r="E192" s="51"/>
      <c r="F192" s="51"/>
      <c r="G192" s="51"/>
      <c r="H192" s="51">
        <v>1</v>
      </c>
      <c r="I192" s="51"/>
      <c r="J192" s="51"/>
      <c r="K192" s="51">
        <v>1</v>
      </c>
      <c r="L192" s="51"/>
      <c r="M192" s="51">
        <v>1</v>
      </c>
      <c r="N192" s="51"/>
      <c r="O192" s="51"/>
      <c r="P192" s="51"/>
      <c r="Q192" s="51">
        <v>1</v>
      </c>
      <c r="R192" s="51"/>
      <c r="S192" s="51"/>
      <c r="T192" s="51">
        <v>1</v>
      </c>
      <c r="U192" s="51">
        <v>1</v>
      </c>
      <c r="V192" s="51"/>
    </row>
    <row r="193" spans="1:22" x14ac:dyDescent="0.25">
      <c r="A193" s="142" t="s">
        <v>123</v>
      </c>
      <c r="B193" s="169">
        <f t="shared" si="8"/>
        <v>7</v>
      </c>
      <c r="C193" s="134"/>
      <c r="D193" s="134"/>
      <c r="E193" s="134">
        <v>1</v>
      </c>
      <c r="F193" s="134"/>
      <c r="G193" s="134"/>
      <c r="H193" s="134">
        <v>1</v>
      </c>
      <c r="I193" s="134"/>
      <c r="J193" s="134">
        <v>1</v>
      </c>
      <c r="K193" s="134">
        <v>1</v>
      </c>
      <c r="L193" s="134"/>
      <c r="M193" s="134"/>
      <c r="N193" s="134"/>
      <c r="O193" s="134"/>
      <c r="P193" s="134"/>
      <c r="Q193" s="134">
        <v>1</v>
      </c>
      <c r="R193" s="134"/>
      <c r="S193" s="134"/>
      <c r="T193" s="134">
        <v>1</v>
      </c>
      <c r="U193" s="134"/>
      <c r="V193" s="134">
        <v>1</v>
      </c>
    </row>
    <row r="194" spans="1:22" x14ac:dyDescent="0.25">
      <c r="A194" s="164" t="s">
        <v>57</v>
      </c>
      <c r="B194" s="169">
        <f t="shared" si="8"/>
        <v>7</v>
      </c>
      <c r="C194" s="51">
        <v>1</v>
      </c>
      <c r="D194" s="51"/>
      <c r="E194" s="51">
        <v>1</v>
      </c>
      <c r="F194" s="51"/>
      <c r="G194" s="51">
        <v>1</v>
      </c>
      <c r="H194" s="51">
        <v>1</v>
      </c>
      <c r="I194" s="51"/>
      <c r="J194" s="51"/>
      <c r="K194" s="51"/>
      <c r="L194" s="51"/>
      <c r="M194" s="51">
        <v>1</v>
      </c>
      <c r="N194" s="51"/>
      <c r="O194" s="51"/>
      <c r="P194" s="51">
        <v>1</v>
      </c>
      <c r="Q194" s="51">
        <v>1</v>
      </c>
      <c r="R194" s="51"/>
      <c r="S194" s="51"/>
      <c r="T194" s="51"/>
      <c r="U194" s="51"/>
      <c r="V194" s="51"/>
    </row>
    <row r="195" spans="1:22" x14ac:dyDescent="0.25">
      <c r="A195" s="142" t="s">
        <v>121</v>
      </c>
      <c r="B195" s="169">
        <f t="shared" si="8"/>
        <v>7</v>
      </c>
      <c r="C195" s="134"/>
      <c r="D195" s="134"/>
      <c r="E195" s="134">
        <v>1</v>
      </c>
      <c r="F195" s="134"/>
      <c r="G195" s="134"/>
      <c r="H195" s="134">
        <v>1</v>
      </c>
      <c r="I195" s="134"/>
      <c r="J195" s="134">
        <v>1</v>
      </c>
      <c r="K195" s="134"/>
      <c r="L195" s="134"/>
      <c r="M195" s="134">
        <v>1</v>
      </c>
      <c r="N195" s="134"/>
      <c r="O195" s="134"/>
      <c r="P195" s="134"/>
      <c r="Q195" s="134">
        <v>1</v>
      </c>
      <c r="R195" s="134"/>
      <c r="S195" s="134"/>
      <c r="T195" s="134">
        <v>1</v>
      </c>
      <c r="U195" s="134"/>
      <c r="V195" s="134">
        <v>1</v>
      </c>
    </row>
    <row r="196" spans="1:22" x14ac:dyDescent="0.25">
      <c r="A196" s="142" t="s">
        <v>163</v>
      </c>
      <c r="B196" s="169">
        <f t="shared" si="8"/>
        <v>7</v>
      </c>
      <c r="C196" s="134">
        <v>1</v>
      </c>
      <c r="D196" s="134"/>
      <c r="E196" s="134">
        <v>1</v>
      </c>
      <c r="F196" s="134"/>
      <c r="G196" s="134">
        <v>1</v>
      </c>
      <c r="H196" s="134">
        <v>1</v>
      </c>
      <c r="I196" s="134"/>
      <c r="J196" s="134">
        <v>1</v>
      </c>
      <c r="K196" s="134">
        <v>1</v>
      </c>
      <c r="L196" s="134"/>
      <c r="M196" s="134">
        <v>1</v>
      </c>
      <c r="N196" s="134"/>
      <c r="O196" s="134"/>
      <c r="P196" s="134"/>
      <c r="Q196" s="134"/>
      <c r="R196" s="134"/>
      <c r="S196" s="134"/>
      <c r="T196" s="134"/>
      <c r="U196" s="134"/>
      <c r="V196" s="134"/>
    </row>
    <row r="197" spans="1:22" x14ac:dyDescent="0.25">
      <c r="A197" s="142" t="s">
        <v>41</v>
      </c>
      <c r="B197" s="169">
        <f t="shared" si="8"/>
        <v>7</v>
      </c>
      <c r="C197" s="134"/>
      <c r="D197" s="134"/>
      <c r="E197" s="134"/>
      <c r="F197" s="134"/>
      <c r="G197" s="134"/>
      <c r="H197" s="134">
        <v>1</v>
      </c>
      <c r="I197" s="134">
        <v>1</v>
      </c>
      <c r="J197" s="134">
        <v>1</v>
      </c>
      <c r="K197" s="134"/>
      <c r="L197" s="134"/>
      <c r="M197" s="134">
        <v>1</v>
      </c>
      <c r="N197" s="134"/>
      <c r="O197" s="134"/>
      <c r="P197" s="134">
        <v>1</v>
      </c>
      <c r="Q197" s="134"/>
      <c r="R197" s="134">
        <v>1</v>
      </c>
      <c r="S197" s="134">
        <v>1</v>
      </c>
      <c r="T197" s="134"/>
      <c r="U197" s="134"/>
      <c r="V197" s="134"/>
    </row>
    <row r="198" spans="1:22" x14ac:dyDescent="0.25">
      <c r="A198" s="415" t="s">
        <v>191</v>
      </c>
      <c r="B198" s="434">
        <f t="shared" si="8"/>
        <v>6</v>
      </c>
      <c r="C198" s="134">
        <v>1</v>
      </c>
      <c r="D198" s="134">
        <v>1</v>
      </c>
      <c r="E198" s="134">
        <v>1</v>
      </c>
      <c r="F198" s="134">
        <v>1</v>
      </c>
      <c r="G198" s="134">
        <v>1</v>
      </c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>
        <v>1</v>
      </c>
      <c r="U198" s="134"/>
      <c r="V198" s="134"/>
    </row>
    <row r="199" spans="1:22" x14ac:dyDescent="0.25">
      <c r="A199" s="142" t="s">
        <v>149</v>
      </c>
      <c r="B199" s="169">
        <f t="shared" si="8"/>
        <v>6</v>
      </c>
      <c r="C199" s="134">
        <v>1</v>
      </c>
      <c r="D199" s="134"/>
      <c r="E199" s="134">
        <v>1</v>
      </c>
      <c r="F199" s="134"/>
      <c r="G199" s="134"/>
      <c r="H199" s="134">
        <v>1</v>
      </c>
      <c r="I199" s="134">
        <v>1</v>
      </c>
      <c r="J199" s="134">
        <v>1</v>
      </c>
      <c r="K199" s="134"/>
      <c r="L199" s="134"/>
      <c r="M199" s="134">
        <v>1</v>
      </c>
      <c r="N199" s="134"/>
      <c r="O199" s="134"/>
      <c r="P199" s="134"/>
      <c r="Q199" s="134"/>
      <c r="R199" s="134"/>
      <c r="S199" s="134"/>
      <c r="T199" s="134"/>
      <c r="U199" s="134"/>
      <c r="V199" s="134"/>
    </row>
    <row r="200" spans="1:22" x14ac:dyDescent="0.25">
      <c r="A200" s="142" t="s">
        <v>55</v>
      </c>
      <c r="B200" s="169">
        <f t="shared" si="8"/>
        <v>6</v>
      </c>
      <c r="C200" s="134"/>
      <c r="D200" s="134">
        <v>1</v>
      </c>
      <c r="E200" s="134"/>
      <c r="F200" s="134"/>
      <c r="G200" s="134"/>
      <c r="H200" s="134"/>
      <c r="I200" s="134">
        <v>1</v>
      </c>
      <c r="J200" s="134">
        <v>1</v>
      </c>
      <c r="K200" s="134"/>
      <c r="L200" s="134"/>
      <c r="M200" s="134">
        <v>1</v>
      </c>
      <c r="N200" s="134"/>
      <c r="O200" s="134"/>
      <c r="P200" s="134">
        <v>1</v>
      </c>
      <c r="Q200" s="134">
        <v>1</v>
      </c>
      <c r="R200" s="134"/>
      <c r="S200" s="134"/>
      <c r="T200" s="134"/>
      <c r="U200" s="134"/>
      <c r="V200" s="134"/>
    </row>
    <row r="201" spans="1:22" x14ac:dyDescent="0.25">
      <c r="A201" s="164" t="s">
        <v>165</v>
      </c>
      <c r="B201" s="169">
        <f t="shared" si="8"/>
        <v>6</v>
      </c>
      <c r="C201" s="51">
        <v>1</v>
      </c>
      <c r="D201" s="51"/>
      <c r="E201" s="51"/>
      <c r="F201" s="51"/>
      <c r="G201" s="51">
        <v>1</v>
      </c>
      <c r="H201" s="51">
        <v>1</v>
      </c>
      <c r="I201" s="51">
        <v>1</v>
      </c>
      <c r="J201" s="51"/>
      <c r="K201" s="51">
        <v>1</v>
      </c>
      <c r="L201" s="51"/>
      <c r="M201" s="51">
        <v>1</v>
      </c>
      <c r="N201" s="51"/>
      <c r="O201" s="51"/>
      <c r="P201" s="51"/>
      <c r="Q201" s="51"/>
      <c r="R201" s="51"/>
      <c r="S201" s="51"/>
      <c r="T201" s="51"/>
      <c r="U201" s="51"/>
      <c r="V201" s="51"/>
    </row>
    <row r="202" spans="1:22" x14ac:dyDescent="0.25">
      <c r="A202" s="415" t="s">
        <v>154</v>
      </c>
      <c r="B202" s="434">
        <f t="shared" si="8"/>
        <v>5</v>
      </c>
      <c r="C202" s="134">
        <v>1</v>
      </c>
      <c r="D202" s="134"/>
      <c r="E202" s="134"/>
      <c r="F202" s="134"/>
      <c r="G202" s="134"/>
      <c r="H202" s="134"/>
      <c r="I202" s="134"/>
      <c r="J202" s="134">
        <v>1</v>
      </c>
      <c r="K202" s="134"/>
      <c r="L202" s="134"/>
      <c r="M202" s="134">
        <v>1</v>
      </c>
      <c r="N202" s="134"/>
      <c r="O202" s="134"/>
      <c r="P202" s="134"/>
      <c r="Q202" s="134"/>
      <c r="R202" s="134">
        <v>1</v>
      </c>
      <c r="S202" s="134"/>
      <c r="T202" s="134"/>
      <c r="U202" s="134">
        <v>1</v>
      </c>
      <c r="V202" s="134"/>
    </row>
    <row r="203" spans="1:22" x14ac:dyDescent="0.25">
      <c r="A203" s="164" t="s">
        <v>176</v>
      </c>
      <c r="B203" s="169">
        <f t="shared" si="8"/>
        <v>5</v>
      </c>
      <c r="C203" s="51">
        <v>1</v>
      </c>
      <c r="D203" s="51"/>
      <c r="E203" s="51"/>
      <c r="F203" s="51"/>
      <c r="G203" s="51"/>
      <c r="H203" s="51">
        <v>1</v>
      </c>
      <c r="I203" s="51">
        <v>1</v>
      </c>
      <c r="J203" s="51">
        <v>1</v>
      </c>
      <c r="K203" s="51">
        <v>1</v>
      </c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</row>
    <row r="204" spans="1:22" x14ac:dyDescent="0.25">
      <c r="A204" s="142" t="s">
        <v>43</v>
      </c>
      <c r="B204" s="169">
        <f t="shared" si="8"/>
        <v>5</v>
      </c>
      <c r="C204" s="134"/>
      <c r="D204" s="134"/>
      <c r="E204" s="134"/>
      <c r="F204" s="134"/>
      <c r="G204" s="134"/>
      <c r="H204" s="134">
        <v>1</v>
      </c>
      <c r="I204" s="134"/>
      <c r="J204" s="134">
        <v>1</v>
      </c>
      <c r="K204" s="134">
        <v>1</v>
      </c>
      <c r="L204" s="134"/>
      <c r="M204" s="134"/>
      <c r="N204" s="134"/>
      <c r="O204" s="134"/>
      <c r="P204" s="134">
        <v>1</v>
      </c>
      <c r="Q204" s="134"/>
      <c r="R204" s="134">
        <v>1</v>
      </c>
      <c r="S204" s="134"/>
      <c r="T204" s="134"/>
      <c r="U204" s="134"/>
      <c r="V204" s="134"/>
    </row>
    <row r="205" spans="1:22" x14ac:dyDescent="0.25">
      <c r="A205" s="142" t="s">
        <v>172</v>
      </c>
      <c r="B205" s="169">
        <f t="shared" si="8"/>
        <v>5</v>
      </c>
      <c r="C205" s="134">
        <v>1</v>
      </c>
      <c r="D205" s="134"/>
      <c r="E205" s="134">
        <v>1</v>
      </c>
      <c r="F205" s="134"/>
      <c r="G205" s="134">
        <v>1</v>
      </c>
      <c r="H205" s="134">
        <v>1</v>
      </c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>
        <v>1</v>
      </c>
      <c r="V205" s="134"/>
    </row>
    <row r="206" spans="1:22" x14ac:dyDescent="0.25">
      <c r="A206" s="142" t="s">
        <v>153</v>
      </c>
      <c r="B206" s="169">
        <f t="shared" si="8"/>
        <v>5</v>
      </c>
      <c r="C206" s="134"/>
      <c r="D206" s="134"/>
      <c r="E206" s="134"/>
      <c r="F206" s="134"/>
      <c r="G206" s="134"/>
      <c r="H206" s="134"/>
      <c r="I206" s="134"/>
      <c r="J206" s="134">
        <v>1</v>
      </c>
      <c r="K206" s="134">
        <v>1</v>
      </c>
      <c r="L206" s="134"/>
      <c r="M206" s="134">
        <v>1</v>
      </c>
      <c r="N206" s="134"/>
      <c r="O206" s="134"/>
      <c r="P206" s="134"/>
      <c r="Q206" s="134"/>
      <c r="R206" s="134">
        <v>1</v>
      </c>
      <c r="S206" s="134"/>
      <c r="T206" s="134"/>
      <c r="U206" s="134"/>
      <c r="V206" s="134">
        <v>1</v>
      </c>
    </row>
    <row r="207" spans="1:22" x14ac:dyDescent="0.25">
      <c r="A207" s="164" t="s">
        <v>230</v>
      </c>
      <c r="B207" s="169">
        <f t="shared" si="8"/>
        <v>5</v>
      </c>
      <c r="C207" s="51"/>
      <c r="D207" s="51"/>
      <c r="E207" s="51"/>
      <c r="F207" s="51"/>
      <c r="G207" s="51"/>
      <c r="H207" s="51">
        <v>1</v>
      </c>
      <c r="I207" s="51">
        <v>1</v>
      </c>
      <c r="J207" s="51">
        <v>1</v>
      </c>
      <c r="K207" s="51">
        <v>1</v>
      </c>
      <c r="L207" s="51">
        <v>1</v>
      </c>
      <c r="M207" s="51"/>
      <c r="N207" s="51"/>
      <c r="O207" s="51"/>
      <c r="P207" s="51"/>
      <c r="Q207" s="51"/>
      <c r="R207" s="51"/>
      <c r="S207" s="51"/>
      <c r="T207" s="51"/>
      <c r="U207" s="51"/>
      <c r="V207" s="51"/>
    </row>
    <row r="208" spans="1:22" x14ac:dyDescent="0.25">
      <c r="A208" s="142" t="s">
        <v>54</v>
      </c>
      <c r="B208" s="169">
        <f t="shared" si="8"/>
        <v>5</v>
      </c>
      <c r="C208" s="134">
        <v>1</v>
      </c>
      <c r="D208" s="134"/>
      <c r="E208" s="134"/>
      <c r="F208" s="134"/>
      <c r="G208" s="134">
        <v>1</v>
      </c>
      <c r="H208" s="134">
        <v>1</v>
      </c>
      <c r="I208" s="134"/>
      <c r="J208" s="134"/>
      <c r="K208" s="134"/>
      <c r="L208" s="134"/>
      <c r="M208" s="134">
        <v>1</v>
      </c>
      <c r="N208" s="134"/>
      <c r="O208" s="134"/>
      <c r="P208" s="134">
        <v>1</v>
      </c>
      <c r="Q208" s="134"/>
      <c r="R208" s="134"/>
      <c r="S208" s="134"/>
      <c r="T208" s="134"/>
      <c r="U208" s="134"/>
      <c r="V208" s="134"/>
    </row>
    <row r="209" spans="1:22" x14ac:dyDescent="0.25">
      <c r="A209" s="142" t="s">
        <v>158</v>
      </c>
      <c r="B209" s="169">
        <f t="shared" si="8"/>
        <v>5</v>
      </c>
      <c r="C209" s="134">
        <v>1</v>
      </c>
      <c r="D209" s="134"/>
      <c r="E209" s="134">
        <v>1</v>
      </c>
      <c r="F209" s="134"/>
      <c r="G209" s="134">
        <v>1</v>
      </c>
      <c r="H209" s="134">
        <v>1</v>
      </c>
      <c r="I209" s="134"/>
      <c r="J209" s="134"/>
      <c r="K209" s="134"/>
      <c r="L209" s="134"/>
      <c r="M209" s="134">
        <v>1</v>
      </c>
      <c r="N209" s="134"/>
      <c r="O209" s="134"/>
      <c r="P209" s="134"/>
      <c r="Q209" s="134"/>
      <c r="R209" s="134"/>
      <c r="S209" s="134"/>
      <c r="T209" s="134"/>
      <c r="U209" s="134"/>
      <c r="V209" s="134"/>
    </row>
    <row r="210" spans="1:22" x14ac:dyDescent="0.25">
      <c r="A210" s="142" t="s">
        <v>160</v>
      </c>
      <c r="B210" s="169">
        <f t="shared" si="8"/>
        <v>5</v>
      </c>
      <c r="C210" s="134">
        <v>1</v>
      </c>
      <c r="D210" s="134"/>
      <c r="E210" s="134">
        <v>1</v>
      </c>
      <c r="F210" s="134"/>
      <c r="G210" s="134">
        <v>1</v>
      </c>
      <c r="H210" s="134">
        <v>1</v>
      </c>
      <c r="I210" s="134"/>
      <c r="J210" s="134"/>
      <c r="K210" s="134"/>
      <c r="L210" s="134"/>
      <c r="M210" s="134">
        <v>1</v>
      </c>
      <c r="N210" s="134"/>
      <c r="O210" s="134"/>
      <c r="P210" s="134"/>
      <c r="Q210" s="134"/>
      <c r="R210" s="134"/>
      <c r="S210" s="134"/>
      <c r="T210" s="134"/>
      <c r="U210" s="134"/>
      <c r="V210" s="134"/>
    </row>
    <row r="211" spans="1:22" x14ac:dyDescent="0.25">
      <c r="A211" s="142" t="s">
        <v>260</v>
      </c>
      <c r="B211" s="169">
        <f t="shared" si="8"/>
        <v>5</v>
      </c>
      <c r="C211" s="134"/>
      <c r="D211" s="134"/>
      <c r="E211" s="134"/>
      <c r="F211" s="134"/>
      <c r="G211" s="134"/>
      <c r="H211" s="134">
        <v>1</v>
      </c>
      <c r="I211" s="134">
        <v>1</v>
      </c>
      <c r="J211" s="134">
        <v>1</v>
      </c>
      <c r="K211" s="134"/>
      <c r="L211" s="134"/>
      <c r="M211" s="134"/>
      <c r="N211" s="134"/>
      <c r="O211" s="134"/>
      <c r="P211" s="134"/>
      <c r="Q211" s="134"/>
      <c r="R211" s="134">
        <v>1</v>
      </c>
      <c r="S211" s="134">
        <v>1</v>
      </c>
      <c r="T211" s="134"/>
      <c r="U211" s="134"/>
      <c r="V211" s="134"/>
    </row>
    <row r="212" spans="1:22" x14ac:dyDescent="0.25">
      <c r="A212" s="415" t="s">
        <v>181</v>
      </c>
      <c r="B212" s="434">
        <f t="shared" si="8"/>
        <v>4</v>
      </c>
      <c r="C212" s="134">
        <v>1</v>
      </c>
      <c r="D212" s="134"/>
      <c r="E212" s="134"/>
      <c r="F212" s="134"/>
      <c r="G212" s="134"/>
      <c r="H212" s="134"/>
      <c r="I212" s="134">
        <v>1</v>
      </c>
      <c r="J212" s="134">
        <v>1</v>
      </c>
      <c r="K212" s="134"/>
      <c r="L212" s="134"/>
      <c r="M212" s="134"/>
      <c r="N212" s="134"/>
      <c r="O212" s="134"/>
      <c r="P212" s="134"/>
      <c r="Q212" s="134"/>
      <c r="R212" s="134">
        <v>1</v>
      </c>
      <c r="S212" s="134"/>
      <c r="T212" s="134"/>
      <c r="U212" s="134"/>
      <c r="V212" s="134"/>
    </row>
    <row r="213" spans="1:22" x14ac:dyDescent="0.25">
      <c r="A213" s="142" t="s">
        <v>151</v>
      </c>
      <c r="B213" s="169">
        <f t="shared" si="8"/>
        <v>4</v>
      </c>
      <c r="C213" s="134">
        <v>1</v>
      </c>
      <c r="D213" s="134">
        <v>1</v>
      </c>
      <c r="E213" s="134"/>
      <c r="F213" s="134"/>
      <c r="G213" s="134"/>
      <c r="H213" s="134"/>
      <c r="I213" s="134"/>
      <c r="J213" s="134"/>
      <c r="K213" s="134">
        <v>1</v>
      </c>
      <c r="L213" s="134"/>
      <c r="M213" s="134">
        <v>1</v>
      </c>
      <c r="N213" s="134"/>
      <c r="O213" s="134"/>
      <c r="P213" s="134"/>
      <c r="Q213" s="134"/>
      <c r="R213" s="134"/>
      <c r="S213" s="134"/>
      <c r="T213" s="134"/>
      <c r="U213" s="134"/>
      <c r="V213" s="134"/>
    </row>
    <row r="214" spans="1:22" x14ac:dyDescent="0.25">
      <c r="A214" s="164" t="s">
        <v>352</v>
      </c>
      <c r="B214" s="169">
        <f t="shared" si="8"/>
        <v>4</v>
      </c>
      <c r="C214" s="51"/>
      <c r="D214" s="51"/>
      <c r="E214" s="51"/>
      <c r="F214" s="51"/>
      <c r="G214" s="51"/>
      <c r="H214" s="51">
        <v>1</v>
      </c>
      <c r="I214" s="51"/>
      <c r="J214" s="51">
        <v>1</v>
      </c>
      <c r="K214" s="51">
        <v>1</v>
      </c>
      <c r="L214" s="51">
        <v>1</v>
      </c>
      <c r="M214" s="51"/>
      <c r="N214" s="51"/>
      <c r="O214" s="51"/>
      <c r="P214" s="51"/>
      <c r="Q214" s="51"/>
      <c r="R214" s="51"/>
      <c r="S214" s="51"/>
      <c r="T214" s="51"/>
      <c r="U214" s="51"/>
      <c r="V214" s="51"/>
    </row>
    <row r="215" spans="1:22" x14ac:dyDescent="0.25">
      <c r="A215" s="142" t="s">
        <v>182</v>
      </c>
      <c r="B215" s="169">
        <f t="shared" ref="B215:B246" si="9">SUM(C215:V215)</f>
        <v>4</v>
      </c>
      <c r="C215" s="134">
        <v>1</v>
      </c>
      <c r="D215" s="134"/>
      <c r="E215" s="134"/>
      <c r="F215" s="134"/>
      <c r="G215" s="134"/>
      <c r="H215" s="134"/>
      <c r="I215" s="134"/>
      <c r="J215" s="134"/>
      <c r="K215" s="134">
        <v>1</v>
      </c>
      <c r="L215" s="134"/>
      <c r="M215" s="134"/>
      <c r="N215" s="134"/>
      <c r="O215" s="134"/>
      <c r="P215" s="134"/>
      <c r="Q215" s="134"/>
      <c r="R215" s="134"/>
      <c r="S215" s="134"/>
      <c r="T215" s="134">
        <v>1</v>
      </c>
      <c r="U215" s="134">
        <v>1</v>
      </c>
      <c r="V215" s="134"/>
    </row>
    <row r="216" spans="1:22" x14ac:dyDescent="0.25">
      <c r="A216" s="415" t="s">
        <v>474</v>
      </c>
      <c r="B216" s="434">
        <f t="shared" si="9"/>
        <v>3</v>
      </c>
      <c r="C216" s="134">
        <v>1</v>
      </c>
      <c r="D216" s="134"/>
      <c r="E216" s="134"/>
      <c r="F216" s="134"/>
      <c r="G216" s="134">
        <v>1</v>
      </c>
      <c r="H216" s="134">
        <v>1</v>
      </c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</row>
    <row r="217" spans="1:22" x14ac:dyDescent="0.25">
      <c r="A217" s="415" t="s">
        <v>475</v>
      </c>
      <c r="B217" s="434">
        <f t="shared" si="9"/>
        <v>3</v>
      </c>
      <c r="C217" s="134"/>
      <c r="D217" s="134"/>
      <c r="E217" s="134"/>
      <c r="F217" s="134"/>
      <c r="G217" s="134"/>
      <c r="H217" s="134"/>
      <c r="I217" s="134"/>
      <c r="J217" s="134">
        <v>1</v>
      </c>
      <c r="K217" s="134"/>
      <c r="L217" s="134"/>
      <c r="M217" s="134"/>
      <c r="N217" s="134"/>
      <c r="O217" s="134"/>
      <c r="P217" s="134"/>
      <c r="Q217" s="134">
        <v>1</v>
      </c>
      <c r="R217" s="134"/>
      <c r="S217" s="134"/>
      <c r="T217" s="134"/>
      <c r="U217" s="134">
        <v>1</v>
      </c>
      <c r="V217" s="134"/>
    </row>
    <row r="218" spans="1:22" x14ac:dyDescent="0.25">
      <c r="A218" s="415" t="s">
        <v>179</v>
      </c>
      <c r="B218" s="434">
        <f t="shared" si="9"/>
        <v>3</v>
      </c>
      <c r="C218" s="134">
        <v>1</v>
      </c>
      <c r="D218" s="134"/>
      <c r="E218" s="134"/>
      <c r="F218" s="134"/>
      <c r="G218" s="134">
        <v>1</v>
      </c>
      <c r="H218" s="134"/>
      <c r="I218" s="134"/>
      <c r="J218" s="134">
        <v>1</v>
      </c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</row>
    <row r="219" spans="1:22" x14ac:dyDescent="0.25">
      <c r="A219" s="415" t="s">
        <v>438</v>
      </c>
      <c r="B219" s="434">
        <f t="shared" si="9"/>
        <v>3</v>
      </c>
      <c r="C219" s="134">
        <v>1</v>
      </c>
      <c r="D219" s="134"/>
      <c r="E219" s="134"/>
      <c r="F219" s="134"/>
      <c r="G219" s="134">
        <v>1</v>
      </c>
      <c r="H219" s="134"/>
      <c r="I219" s="134"/>
      <c r="J219" s="134"/>
      <c r="K219" s="134">
        <v>1</v>
      </c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</row>
    <row r="220" spans="1:22" x14ac:dyDescent="0.25">
      <c r="A220" s="142" t="s">
        <v>358</v>
      </c>
      <c r="B220" s="169">
        <f t="shared" si="9"/>
        <v>3</v>
      </c>
      <c r="C220" s="134"/>
      <c r="D220" s="134"/>
      <c r="E220" s="134"/>
      <c r="F220" s="134"/>
      <c r="G220" s="134">
        <v>1</v>
      </c>
      <c r="H220" s="134"/>
      <c r="I220" s="134"/>
      <c r="J220" s="134">
        <v>1</v>
      </c>
      <c r="K220" s="134">
        <v>1</v>
      </c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</row>
    <row r="221" spans="1:22" x14ac:dyDescent="0.25">
      <c r="A221" s="416" t="s">
        <v>146</v>
      </c>
      <c r="B221" s="169">
        <f t="shared" si="9"/>
        <v>3</v>
      </c>
      <c r="C221" s="416"/>
      <c r="D221" s="416"/>
      <c r="E221" s="416"/>
      <c r="F221" s="416"/>
      <c r="G221" s="416"/>
      <c r="H221" s="416">
        <v>1</v>
      </c>
      <c r="I221" s="416"/>
      <c r="J221" s="416"/>
      <c r="K221" s="416"/>
      <c r="L221" s="416"/>
      <c r="M221" s="416">
        <v>1</v>
      </c>
      <c r="N221" s="416"/>
      <c r="O221" s="416"/>
      <c r="P221" s="416"/>
      <c r="Q221" s="416"/>
      <c r="R221" s="416"/>
      <c r="S221" s="416"/>
      <c r="T221" s="416"/>
      <c r="U221" s="416">
        <v>1</v>
      </c>
      <c r="V221" s="416"/>
    </row>
    <row r="222" spans="1:22" x14ac:dyDescent="0.25">
      <c r="A222" s="142" t="s">
        <v>256</v>
      </c>
      <c r="B222" s="169">
        <f t="shared" si="9"/>
        <v>3</v>
      </c>
      <c r="C222" s="134"/>
      <c r="D222" s="134"/>
      <c r="E222" s="134"/>
      <c r="F222" s="134"/>
      <c r="G222" s="134"/>
      <c r="H222" s="134"/>
      <c r="I222" s="134"/>
      <c r="J222" s="134">
        <v>1</v>
      </c>
      <c r="K222" s="134"/>
      <c r="L222" s="134"/>
      <c r="M222" s="134"/>
      <c r="N222" s="134"/>
      <c r="O222" s="134"/>
      <c r="P222" s="134"/>
      <c r="Q222" s="134"/>
      <c r="R222" s="134">
        <v>1</v>
      </c>
      <c r="S222" s="134">
        <v>1</v>
      </c>
      <c r="T222" s="134"/>
      <c r="U222" s="134"/>
      <c r="V222" s="134"/>
    </row>
    <row r="223" spans="1:22" x14ac:dyDescent="0.25">
      <c r="A223" s="164" t="s">
        <v>175</v>
      </c>
      <c r="B223" s="169">
        <f t="shared" si="9"/>
        <v>3</v>
      </c>
      <c r="C223" s="51">
        <v>1</v>
      </c>
      <c r="D223" s="51">
        <v>1</v>
      </c>
      <c r="E223" s="51"/>
      <c r="F223" s="51"/>
      <c r="G223" s="51"/>
      <c r="H223" s="51"/>
      <c r="I223" s="51">
        <v>1</v>
      </c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</row>
    <row r="224" spans="1:22" x14ac:dyDescent="0.25">
      <c r="A224" s="142" t="s">
        <v>192</v>
      </c>
      <c r="B224" s="169">
        <f t="shared" si="9"/>
        <v>3</v>
      </c>
      <c r="C224" s="134"/>
      <c r="D224" s="134">
        <v>1</v>
      </c>
      <c r="E224" s="134"/>
      <c r="F224" s="134"/>
      <c r="G224" s="134">
        <v>1</v>
      </c>
      <c r="H224" s="134"/>
      <c r="I224" s="134"/>
      <c r="J224" s="134">
        <v>1</v>
      </c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</row>
    <row r="225" spans="1:22" x14ac:dyDescent="0.25">
      <c r="A225" s="142" t="s">
        <v>348</v>
      </c>
      <c r="B225" s="169">
        <f t="shared" si="9"/>
        <v>3</v>
      </c>
      <c r="C225" s="134"/>
      <c r="D225" s="134"/>
      <c r="E225" s="134"/>
      <c r="F225" s="134"/>
      <c r="G225" s="134">
        <v>1</v>
      </c>
      <c r="H225" s="134">
        <v>1</v>
      </c>
      <c r="I225" s="134"/>
      <c r="J225" s="134">
        <v>1</v>
      </c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</row>
    <row r="226" spans="1:22" x14ac:dyDescent="0.25">
      <c r="A226" s="164" t="s">
        <v>235</v>
      </c>
      <c r="B226" s="169">
        <f t="shared" si="9"/>
        <v>3</v>
      </c>
      <c r="C226" s="134"/>
      <c r="D226" s="134"/>
      <c r="E226" s="134"/>
      <c r="F226" s="134"/>
      <c r="G226" s="134"/>
      <c r="H226" s="134"/>
      <c r="I226" s="134"/>
      <c r="J226" s="134">
        <v>1</v>
      </c>
      <c r="K226" s="134">
        <v>1</v>
      </c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>
        <v>1</v>
      </c>
    </row>
    <row r="227" spans="1:22" x14ac:dyDescent="0.25">
      <c r="A227" s="142" t="s">
        <v>155</v>
      </c>
      <c r="B227" s="169">
        <f t="shared" si="9"/>
        <v>3</v>
      </c>
      <c r="C227" s="134">
        <v>1</v>
      </c>
      <c r="D227" s="134"/>
      <c r="E227" s="134"/>
      <c r="F227" s="134"/>
      <c r="G227" s="134"/>
      <c r="H227" s="134"/>
      <c r="I227" s="134"/>
      <c r="J227" s="134"/>
      <c r="K227" s="134"/>
      <c r="L227" s="134"/>
      <c r="M227" s="134">
        <v>1</v>
      </c>
      <c r="N227" s="134"/>
      <c r="O227" s="134"/>
      <c r="P227" s="134"/>
      <c r="Q227" s="134">
        <v>1</v>
      </c>
      <c r="R227" s="134"/>
      <c r="S227" s="134"/>
      <c r="T227" s="134"/>
      <c r="U227" s="134"/>
      <c r="V227" s="134"/>
    </row>
    <row r="228" spans="1:22" x14ac:dyDescent="0.25">
      <c r="A228" s="142" t="s">
        <v>157</v>
      </c>
      <c r="B228" s="169">
        <f t="shared" si="9"/>
        <v>3</v>
      </c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>
        <v>1</v>
      </c>
      <c r="N228" s="134"/>
      <c r="O228" s="134"/>
      <c r="P228" s="134"/>
      <c r="Q228" s="134"/>
      <c r="R228" s="134"/>
      <c r="S228" s="134"/>
      <c r="T228" s="134">
        <v>1</v>
      </c>
      <c r="U228" s="134">
        <v>1</v>
      </c>
      <c r="V228" s="134"/>
    </row>
    <row r="229" spans="1:22" x14ac:dyDescent="0.25">
      <c r="A229" s="142" t="s">
        <v>261</v>
      </c>
      <c r="B229" s="169">
        <f t="shared" si="9"/>
        <v>3</v>
      </c>
      <c r="C229" s="134"/>
      <c r="D229" s="134"/>
      <c r="E229" s="134"/>
      <c r="F229" s="134"/>
      <c r="G229" s="134"/>
      <c r="H229" s="134"/>
      <c r="I229" s="134"/>
      <c r="J229" s="134">
        <v>1</v>
      </c>
      <c r="K229" s="134"/>
      <c r="L229" s="134"/>
      <c r="M229" s="134"/>
      <c r="N229" s="134"/>
      <c r="O229" s="134"/>
      <c r="P229" s="134"/>
      <c r="Q229" s="134"/>
      <c r="R229" s="134">
        <v>1</v>
      </c>
      <c r="S229" s="134">
        <v>1</v>
      </c>
      <c r="T229" s="134"/>
      <c r="U229" s="134"/>
      <c r="V229" s="134"/>
    </row>
    <row r="230" spans="1:22" x14ac:dyDescent="0.25">
      <c r="A230" s="164" t="s">
        <v>162</v>
      </c>
      <c r="B230" s="169">
        <f t="shared" si="9"/>
        <v>3</v>
      </c>
      <c r="C230" s="51">
        <v>1</v>
      </c>
      <c r="D230" s="51"/>
      <c r="E230" s="51"/>
      <c r="F230" s="51"/>
      <c r="G230" s="51">
        <v>1</v>
      </c>
      <c r="H230" s="51"/>
      <c r="I230" s="51"/>
      <c r="J230" s="51"/>
      <c r="K230" s="51"/>
      <c r="L230" s="51"/>
      <c r="M230" s="51">
        <v>1</v>
      </c>
      <c r="N230" s="51"/>
      <c r="O230" s="51"/>
      <c r="P230" s="51"/>
      <c r="Q230" s="51"/>
      <c r="R230" s="51"/>
      <c r="S230" s="51"/>
      <c r="T230" s="51"/>
      <c r="U230" s="51"/>
      <c r="V230" s="51"/>
    </row>
    <row r="231" spans="1:22" x14ac:dyDescent="0.25">
      <c r="A231" s="415" t="s">
        <v>229</v>
      </c>
      <c r="B231" s="434">
        <f t="shared" si="9"/>
        <v>2</v>
      </c>
      <c r="C231" s="134"/>
      <c r="D231" s="134"/>
      <c r="E231" s="134"/>
      <c r="F231" s="134"/>
      <c r="G231" s="134"/>
      <c r="H231" s="134"/>
      <c r="I231" s="134"/>
      <c r="J231" s="134">
        <v>1</v>
      </c>
      <c r="K231" s="134"/>
      <c r="L231" s="134"/>
      <c r="M231" s="134"/>
      <c r="N231" s="134"/>
      <c r="O231" s="134"/>
      <c r="P231" s="134"/>
      <c r="Q231" s="134"/>
      <c r="R231" s="134"/>
      <c r="S231" s="134"/>
      <c r="T231" s="134">
        <v>1</v>
      </c>
      <c r="U231" s="134"/>
      <c r="V231" s="134"/>
    </row>
    <row r="232" spans="1:22" x14ac:dyDescent="0.25">
      <c r="A232" s="415" t="s">
        <v>277</v>
      </c>
      <c r="B232" s="434">
        <f t="shared" si="9"/>
        <v>2</v>
      </c>
      <c r="C232" s="134"/>
      <c r="D232" s="134"/>
      <c r="E232" s="134">
        <v>1</v>
      </c>
      <c r="F232" s="134"/>
      <c r="G232" s="134"/>
      <c r="H232" s="134"/>
      <c r="I232" s="134"/>
      <c r="J232" s="134">
        <v>1</v>
      </c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</row>
    <row r="233" spans="1:22" x14ac:dyDescent="0.25">
      <c r="A233" s="415" t="s">
        <v>173</v>
      </c>
      <c r="B233" s="434">
        <f t="shared" si="9"/>
        <v>2</v>
      </c>
      <c r="C233" s="134">
        <v>1</v>
      </c>
      <c r="D233" s="134"/>
      <c r="E233" s="134"/>
      <c r="F233" s="134"/>
      <c r="G233" s="134">
        <v>1</v>
      </c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</row>
    <row r="234" spans="1:22" x14ac:dyDescent="0.25">
      <c r="A234" s="415" t="s">
        <v>231</v>
      </c>
      <c r="B234" s="434">
        <f t="shared" si="9"/>
        <v>2</v>
      </c>
      <c r="C234" s="134"/>
      <c r="D234" s="134"/>
      <c r="E234" s="134"/>
      <c r="F234" s="134"/>
      <c r="G234" s="134"/>
      <c r="H234" s="134">
        <v>1</v>
      </c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>
        <v>1</v>
      </c>
      <c r="U234" s="134"/>
      <c r="V234" s="134"/>
    </row>
    <row r="235" spans="1:22" x14ac:dyDescent="0.25">
      <c r="A235" s="21" t="s">
        <v>253</v>
      </c>
      <c r="B235" s="169">
        <f t="shared" si="9"/>
        <v>2</v>
      </c>
      <c r="C235" s="134"/>
      <c r="D235" s="134"/>
      <c r="E235" s="134"/>
      <c r="F235" s="134"/>
      <c r="G235" s="134"/>
      <c r="H235" s="134"/>
      <c r="I235" s="134"/>
      <c r="J235" s="134">
        <v>1</v>
      </c>
      <c r="K235" s="134"/>
      <c r="L235" s="134"/>
      <c r="M235" s="134"/>
      <c r="N235" s="134"/>
      <c r="O235" s="134"/>
      <c r="P235" s="134"/>
      <c r="Q235" s="134"/>
      <c r="R235" s="134"/>
      <c r="S235" s="134">
        <v>1</v>
      </c>
      <c r="T235" s="134"/>
      <c r="U235" s="134"/>
      <c r="V235" s="134"/>
    </row>
    <row r="236" spans="1:22" x14ac:dyDescent="0.25">
      <c r="A236" s="142" t="s">
        <v>170</v>
      </c>
      <c r="B236" s="169">
        <f t="shared" si="9"/>
        <v>2</v>
      </c>
      <c r="C236" s="134">
        <v>1</v>
      </c>
      <c r="D236" s="134"/>
      <c r="E236" s="134"/>
      <c r="F236" s="134"/>
      <c r="G236" s="134">
        <v>1</v>
      </c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</row>
    <row r="237" spans="1:22" x14ac:dyDescent="0.25">
      <c r="A237" s="142" t="s">
        <v>193</v>
      </c>
      <c r="B237" s="169">
        <f t="shared" si="9"/>
        <v>2</v>
      </c>
      <c r="C237" s="134"/>
      <c r="D237" s="134">
        <v>1</v>
      </c>
      <c r="E237" s="134"/>
      <c r="F237" s="134"/>
      <c r="G237" s="134">
        <v>1</v>
      </c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</row>
    <row r="238" spans="1:22" x14ac:dyDescent="0.25">
      <c r="A238" s="142" t="s">
        <v>255</v>
      </c>
      <c r="B238" s="169">
        <f t="shared" si="9"/>
        <v>2</v>
      </c>
      <c r="C238" s="134"/>
      <c r="D238" s="134"/>
      <c r="E238" s="134"/>
      <c r="F238" s="134"/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>
        <v>1</v>
      </c>
      <c r="S238" s="134">
        <v>1</v>
      </c>
      <c r="T238" s="134"/>
      <c r="U238" s="134"/>
      <c r="V238" s="134"/>
    </row>
    <row r="239" spans="1:22" x14ac:dyDescent="0.25">
      <c r="A239" s="142" t="s">
        <v>171</v>
      </c>
      <c r="B239" s="169">
        <f t="shared" si="9"/>
        <v>2</v>
      </c>
      <c r="C239" s="134">
        <v>1</v>
      </c>
      <c r="D239" s="134"/>
      <c r="E239" s="134"/>
      <c r="F239" s="134"/>
      <c r="G239" s="134">
        <v>1</v>
      </c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</row>
    <row r="240" spans="1:22" x14ac:dyDescent="0.25">
      <c r="A240" s="142" t="s">
        <v>347</v>
      </c>
      <c r="B240" s="169">
        <f t="shared" si="9"/>
        <v>2</v>
      </c>
      <c r="C240" s="134"/>
      <c r="D240" s="134"/>
      <c r="E240" s="134"/>
      <c r="F240" s="134"/>
      <c r="G240" s="134"/>
      <c r="H240" s="134">
        <v>1</v>
      </c>
      <c r="I240" s="134"/>
      <c r="J240" s="134">
        <v>1</v>
      </c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</row>
    <row r="241" spans="1:22" x14ac:dyDescent="0.25">
      <c r="A241" s="164" t="s">
        <v>234</v>
      </c>
      <c r="B241" s="169">
        <f t="shared" si="9"/>
        <v>2</v>
      </c>
      <c r="C241" s="134"/>
      <c r="D241" s="134"/>
      <c r="E241" s="134"/>
      <c r="F241" s="134"/>
      <c r="G241" s="134"/>
      <c r="H241" s="134"/>
      <c r="I241" s="134"/>
      <c r="J241" s="134">
        <v>1</v>
      </c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>
        <v>1</v>
      </c>
    </row>
    <row r="242" spans="1:22" x14ac:dyDescent="0.25">
      <c r="A242" s="164" t="s">
        <v>363</v>
      </c>
      <c r="B242" s="169">
        <f t="shared" si="9"/>
        <v>2</v>
      </c>
      <c r="C242" s="134"/>
      <c r="D242" s="134"/>
      <c r="E242" s="134"/>
      <c r="F242" s="134"/>
      <c r="G242" s="134"/>
      <c r="H242" s="134"/>
      <c r="I242" s="134"/>
      <c r="J242" s="134">
        <v>1</v>
      </c>
      <c r="K242" s="134">
        <v>1</v>
      </c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</row>
    <row r="243" spans="1:22" x14ac:dyDescent="0.25">
      <c r="A243" s="142" t="s">
        <v>190</v>
      </c>
      <c r="B243" s="169">
        <f t="shared" si="9"/>
        <v>2</v>
      </c>
      <c r="C243" s="134"/>
      <c r="D243" s="134">
        <v>1</v>
      </c>
      <c r="E243" s="134"/>
      <c r="F243" s="134"/>
      <c r="G243" s="134">
        <v>1</v>
      </c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</row>
    <row r="244" spans="1:22" x14ac:dyDescent="0.25">
      <c r="A244" s="142" t="s">
        <v>178</v>
      </c>
      <c r="B244" s="169">
        <f t="shared" si="9"/>
        <v>2</v>
      </c>
      <c r="C244" s="134">
        <v>1</v>
      </c>
      <c r="D244" s="134"/>
      <c r="E244" s="134"/>
      <c r="F244" s="134"/>
      <c r="G244" s="134"/>
      <c r="H244" s="134">
        <v>1</v>
      </c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</row>
    <row r="245" spans="1:22" x14ac:dyDescent="0.25">
      <c r="A245" s="164" t="s">
        <v>365</v>
      </c>
      <c r="B245" s="169">
        <f t="shared" si="9"/>
        <v>2</v>
      </c>
      <c r="C245" s="51"/>
      <c r="D245" s="51"/>
      <c r="E245" s="51"/>
      <c r="F245" s="51"/>
      <c r="G245" s="51"/>
      <c r="H245" s="51"/>
      <c r="I245" s="51"/>
      <c r="J245" s="51">
        <v>1</v>
      </c>
      <c r="K245" s="51">
        <v>1</v>
      </c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</row>
    <row r="246" spans="1:22" x14ac:dyDescent="0.25">
      <c r="A246" s="164" t="s">
        <v>366</v>
      </c>
      <c r="B246" s="169">
        <f t="shared" si="9"/>
        <v>2</v>
      </c>
      <c r="C246" s="134"/>
      <c r="D246" s="134"/>
      <c r="E246" s="134"/>
      <c r="F246" s="134"/>
      <c r="G246" s="134"/>
      <c r="H246" s="134"/>
      <c r="I246" s="134"/>
      <c r="J246" s="134">
        <v>1</v>
      </c>
      <c r="K246" s="134">
        <v>1</v>
      </c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</row>
    <row r="247" spans="1:22" x14ac:dyDescent="0.25">
      <c r="A247" s="142" t="s">
        <v>180</v>
      </c>
      <c r="B247" s="169">
        <f t="shared" ref="B247:B278" si="10">SUM(C247:V247)</f>
        <v>2</v>
      </c>
      <c r="C247" s="134">
        <v>1</v>
      </c>
      <c r="D247" s="134"/>
      <c r="E247" s="134"/>
      <c r="F247" s="134"/>
      <c r="G247" s="134">
        <v>1</v>
      </c>
      <c r="H247" s="134"/>
      <c r="I247" s="134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</row>
    <row r="248" spans="1:22" x14ac:dyDescent="0.25">
      <c r="A248" s="142" t="s">
        <v>156</v>
      </c>
      <c r="B248" s="169">
        <f t="shared" si="10"/>
        <v>2</v>
      </c>
      <c r="C248" s="134"/>
      <c r="D248" s="134"/>
      <c r="E248" s="134"/>
      <c r="F248" s="134"/>
      <c r="G248" s="134">
        <v>1</v>
      </c>
      <c r="H248" s="134"/>
      <c r="I248" s="134"/>
      <c r="J248" s="134"/>
      <c r="K248" s="134"/>
      <c r="L248" s="134"/>
      <c r="M248" s="134">
        <v>1</v>
      </c>
      <c r="N248" s="134"/>
      <c r="O248" s="134"/>
      <c r="P248" s="134"/>
      <c r="Q248" s="134"/>
      <c r="R248" s="134"/>
      <c r="S248" s="134"/>
      <c r="T248" s="134"/>
      <c r="U248" s="134"/>
      <c r="V248" s="134"/>
    </row>
    <row r="249" spans="1:22" x14ac:dyDescent="0.25">
      <c r="A249" s="142" t="s">
        <v>351</v>
      </c>
      <c r="B249" s="169">
        <f t="shared" si="10"/>
        <v>2</v>
      </c>
      <c r="C249" s="134"/>
      <c r="D249" s="134"/>
      <c r="E249" s="134"/>
      <c r="F249" s="134"/>
      <c r="G249" s="134"/>
      <c r="H249" s="134">
        <v>1</v>
      </c>
      <c r="I249" s="134"/>
      <c r="J249" s="134">
        <v>1</v>
      </c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</row>
    <row r="250" spans="1:22" x14ac:dyDescent="0.25">
      <c r="A250" s="142" t="s">
        <v>194</v>
      </c>
      <c r="B250" s="169">
        <f t="shared" si="10"/>
        <v>2</v>
      </c>
      <c r="C250" s="134"/>
      <c r="D250" s="134">
        <v>1</v>
      </c>
      <c r="E250" s="134"/>
      <c r="F250" s="134"/>
      <c r="G250" s="134">
        <v>1</v>
      </c>
      <c r="H250" s="134"/>
      <c r="I250" s="134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</row>
    <row r="251" spans="1:22" x14ac:dyDescent="0.25">
      <c r="A251" s="142" t="s">
        <v>197</v>
      </c>
      <c r="B251" s="169">
        <f t="shared" si="10"/>
        <v>2</v>
      </c>
      <c r="C251" s="134"/>
      <c r="D251" s="134">
        <v>1</v>
      </c>
      <c r="E251" s="134"/>
      <c r="F251" s="134"/>
      <c r="G251" s="134">
        <v>1</v>
      </c>
      <c r="H251" s="134"/>
      <c r="I251" s="134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</row>
    <row r="252" spans="1:22" x14ac:dyDescent="0.25">
      <c r="A252" s="142" t="s">
        <v>281</v>
      </c>
      <c r="B252" s="169">
        <f t="shared" si="10"/>
        <v>2</v>
      </c>
      <c r="C252" s="134"/>
      <c r="D252" s="134"/>
      <c r="E252" s="134">
        <v>1</v>
      </c>
      <c r="F252" s="134"/>
      <c r="G252" s="134"/>
      <c r="H252" s="134"/>
      <c r="I252" s="134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>
        <v>1</v>
      </c>
      <c r="V252" s="134"/>
    </row>
    <row r="253" spans="1:22" x14ac:dyDescent="0.25">
      <c r="A253" s="142" t="s">
        <v>195</v>
      </c>
      <c r="B253" s="169">
        <f t="shared" si="10"/>
        <v>2</v>
      </c>
      <c r="C253" s="134"/>
      <c r="D253" s="134">
        <v>1</v>
      </c>
      <c r="E253" s="134"/>
      <c r="F253" s="134"/>
      <c r="G253" s="134">
        <v>1</v>
      </c>
      <c r="H253" s="134"/>
      <c r="I253" s="134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</row>
    <row r="254" spans="1:22" x14ac:dyDescent="0.25">
      <c r="A254" s="142" t="s">
        <v>198</v>
      </c>
      <c r="B254" s="169">
        <f t="shared" si="10"/>
        <v>2</v>
      </c>
      <c r="C254" s="134"/>
      <c r="D254" s="134">
        <v>1</v>
      </c>
      <c r="E254" s="134"/>
      <c r="F254" s="134"/>
      <c r="G254" s="134">
        <v>1</v>
      </c>
      <c r="H254" s="134"/>
      <c r="I254" s="134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</row>
    <row r="255" spans="1:22" x14ac:dyDescent="0.25">
      <c r="A255" s="415" t="s">
        <v>383</v>
      </c>
      <c r="B255" s="434">
        <f t="shared" si="10"/>
        <v>1</v>
      </c>
      <c r="C255" s="134"/>
      <c r="D255" s="134"/>
      <c r="E255" s="134"/>
      <c r="F255" s="134"/>
      <c r="G255" s="134"/>
      <c r="H255" s="134"/>
      <c r="I255" s="134"/>
      <c r="J255" s="134">
        <v>1</v>
      </c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</row>
    <row r="256" spans="1:22" x14ac:dyDescent="0.25">
      <c r="A256" s="415" t="s">
        <v>362</v>
      </c>
      <c r="B256" s="434">
        <f t="shared" si="10"/>
        <v>1</v>
      </c>
      <c r="C256" s="134"/>
      <c r="D256" s="134"/>
      <c r="E256" s="134"/>
      <c r="F256" s="134"/>
      <c r="G256" s="431"/>
      <c r="H256" s="134"/>
      <c r="I256" s="134"/>
      <c r="J256" s="134"/>
      <c r="K256" s="134">
        <v>1</v>
      </c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</row>
    <row r="257" spans="1:22" x14ac:dyDescent="0.25">
      <c r="A257" s="415" t="s">
        <v>423</v>
      </c>
      <c r="B257" s="434">
        <f t="shared" si="10"/>
        <v>1</v>
      </c>
      <c r="C257" s="134"/>
      <c r="D257" s="134"/>
      <c r="E257" s="134"/>
      <c r="F257" s="134"/>
      <c r="G257" s="134">
        <v>1</v>
      </c>
      <c r="H257" s="134"/>
      <c r="I257" s="134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</row>
    <row r="258" spans="1:22" x14ac:dyDescent="0.25">
      <c r="A258" s="415" t="s">
        <v>419</v>
      </c>
      <c r="B258" s="434">
        <f t="shared" si="10"/>
        <v>1</v>
      </c>
      <c r="C258" s="134">
        <v>1</v>
      </c>
      <c r="D258" s="134"/>
      <c r="E258" s="134"/>
      <c r="F258" s="134"/>
      <c r="G258" s="134"/>
      <c r="H258" s="134"/>
      <c r="I258" s="134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</row>
    <row r="259" spans="1:22" x14ac:dyDescent="0.25">
      <c r="A259" s="415" t="s">
        <v>392</v>
      </c>
      <c r="B259" s="434">
        <f t="shared" si="10"/>
        <v>1</v>
      </c>
      <c r="C259" s="134"/>
      <c r="D259" s="134"/>
      <c r="E259" s="134"/>
      <c r="F259" s="134"/>
      <c r="G259" s="134"/>
      <c r="H259" s="134"/>
      <c r="I259" s="134"/>
      <c r="J259" s="134"/>
      <c r="K259" s="134"/>
      <c r="L259" s="134">
        <v>1</v>
      </c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</row>
    <row r="260" spans="1:22" x14ac:dyDescent="0.25">
      <c r="A260" s="415" t="s">
        <v>416</v>
      </c>
      <c r="B260" s="434">
        <f t="shared" si="10"/>
        <v>1</v>
      </c>
      <c r="C260" s="134"/>
      <c r="D260" s="134">
        <v>1</v>
      </c>
      <c r="E260" s="134"/>
      <c r="F260" s="134"/>
      <c r="G260" s="134"/>
      <c r="H260" s="134"/>
      <c r="I260" s="134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</row>
    <row r="261" spans="1:22" x14ac:dyDescent="0.25">
      <c r="A261" s="415" t="s">
        <v>367</v>
      </c>
      <c r="B261" s="434">
        <f t="shared" si="10"/>
        <v>1</v>
      </c>
      <c r="C261" s="134"/>
      <c r="D261" s="134"/>
      <c r="E261" s="134"/>
      <c r="F261" s="134"/>
      <c r="G261" s="134"/>
      <c r="H261" s="134"/>
      <c r="I261" s="134"/>
      <c r="J261" s="134"/>
      <c r="K261" s="134">
        <v>1</v>
      </c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</row>
    <row r="262" spans="1:22" x14ac:dyDescent="0.25">
      <c r="A262" s="142" t="s">
        <v>424</v>
      </c>
      <c r="B262" s="169">
        <f t="shared" si="10"/>
        <v>1</v>
      </c>
      <c r="C262" s="134"/>
      <c r="D262" s="134"/>
      <c r="E262" s="134"/>
      <c r="F262" s="134"/>
      <c r="G262" s="134">
        <v>1</v>
      </c>
      <c r="H262" s="134"/>
      <c r="I262" s="134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</row>
    <row r="263" spans="1:22" x14ac:dyDescent="0.25">
      <c r="A263" s="142" t="s">
        <v>167</v>
      </c>
      <c r="B263" s="169">
        <f t="shared" si="10"/>
        <v>1</v>
      </c>
      <c r="C263" s="134">
        <v>1</v>
      </c>
      <c r="D263" s="134"/>
      <c r="E263" s="134"/>
      <c r="F263" s="134"/>
      <c r="G263" s="134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</row>
    <row r="264" spans="1:22" x14ac:dyDescent="0.25">
      <c r="A264" s="142" t="s">
        <v>381</v>
      </c>
      <c r="B264" s="169">
        <f t="shared" si="10"/>
        <v>1</v>
      </c>
      <c r="C264" s="134"/>
      <c r="D264" s="134"/>
      <c r="E264" s="134"/>
      <c r="F264" s="134"/>
      <c r="G264" s="134"/>
      <c r="H264" s="134"/>
      <c r="I264" s="134"/>
      <c r="J264" s="134">
        <v>1</v>
      </c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</row>
    <row r="265" spans="1:22" x14ac:dyDescent="0.25">
      <c r="A265" s="142" t="s">
        <v>302</v>
      </c>
      <c r="B265" s="169">
        <f t="shared" si="10"/>
        <v>1</v>
      </c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>
        <v>1</v>
      </c>
      <c r="V265" s="134"/>
    </row>
    <row r="266" spans="1:22" x14ac:dyDescent="0.25">
      <c r="A266" s="142" t="s">
        <v>382</v>
      </c>
      <c r="B266" s="169">
        <f t="shared" si="10"/>
        <v>1</v>
      </c>
      <c r="C266" s="134"/>
      <c r="D266" s="134"/>
      <c r="E266" s="134"/>
      <c r="F266" s="134"/>
      <c r="G266" s="134"/>
      <c r="H266" s="134"/>
      <c r="I266" s="134"/>
      <c r="J266" s="134">
        <v>1</v>
      </c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</row>
    <row r="267" spans="1:22" x14ac:dyDescent="0.25">
      <c r="A267" s="142" t="s">
        <v>359</v>
      </c>
      <c r="B267" s="169">
        <f t="shared" si="10"/>
        <v>1</v>
      </c>
      <c r="C267" s="134"/>
      <c r="D267" s="134"/>
      <c r="E267" s="134"/>
      <c r="F267" s="134"/>
      <c r="G267" s="134"/>
      <c r="H267" s="134"/>
      <c r="I267" s="134"/>
      <c r="J267" s="134"/>
      <c r="K267" s="134">
        <v>1</v>
      </c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</row>
    <row r="268" spans="1:22" x14ac:dyDescent="0.25">
      <c r="A268" s="142" t="s">
        <v>360</v>
      </c>
      <c r="B268" s="169">
        <f t="shared" si="10"/>
        <v>1</v>
      </c>
      <c r="C268" s="134"/>
      <c r="D268" s="134"/>
      <c r="E268" s="134"/>
      <c r="F268" s="134"/>
      <c r="G268" s="134"/>
      <c r="H268" s="134"/>
      <c r="I268" s="134"/>
      <c r="J268" s="134"/>
      <c r="K268" s="134">
        <v>1</v>
      </c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</row>
    <row r="269" spans="1:22" x14ac:dyDescent="0.25">
      <c r="A269" s="142" t="s">
        <v>361</v>
      </c>
      <c r="B269" s="169">
        <f t="shared" si="10"/>
        <v>1</v>
      </c>
      <c r="C269" s="134"/>
      <c r="D269" s="134"/>
      <c r="E269" s="134"/>
      <c r="F269" s="134"/>
      <c r="G269" s="134"/>
      <c r="H269" s="134"/>
      <c r="I269" s="134"/>
      <c r="J269" s="134"/>
      <c r="K269" s="134">
        <v>1</v>
      </c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</row>
    <row r="270" spans="1:22" x14ac:dyDescent="0.25">
      <c r="A270" s="164" t="s">
        <v>384</v>
      </c>
      <c r="B270" s="169">
        <f t="shared" si="10"/>
        <v>1</v>
      </c>
      <c r="C270" s="134"/>
      <c r="D270" s="134"/>
      <c r="E270" s="134"/>
      <c r="F270" s="134"/>
      <c r="G270" s="134"/>
      <c r="H270" s="134"/>
      <c r="I270" s="134"/>
      <c r="J270" s="134">
        <v>1</v>
      </c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</row>
    <row r="271" spans="1:22" x14ac:dyDescent="0.25">
      <c r="A271" s="164" t="s">
        <v>429</v>
      </c>
      <c r="B271" s="169">
        <f t="shared" si="10"/>
        <v>1</v>
      </c>
      <c r="C271" s="134"/>
      <c r="D271" s="134"/>
      <c r="E271" s="134"/>
      <c r="F271" s="134"/>
      <c r="G271" s="134">
        <v>1</v>
      </c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</row>
    <row r="272" spans="1:22" x14ac:dyDescent="0.25">
      <c r="A272" s="164" t="s">
        <v>426</v>
      </c>
      <c r="B272" s="169">
        <f t="shared" si="10"/>
        <v>1</v>
      </c>
      <c r="C272" s="134"/>
      <c r="D272" s="134"/>
      <c r="E272" s="134"/>
      <c r="F272" s="134"/>
      <c r="G272" s="134">
        <v>1</v>
      </c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</row>
    <row r="273" spans="1:22" x14ac:dyDescent="0.25">
      <c r="A273" s="164" t="s">
        <v>385</v>
      </c>
      <c r="B273" s="169">
        <f t="shared" si="10"/>
        <v>1</v>
      </c>
      <c r="C273" s="134"/>
      <c r="D273" s="134"/>
      <c r="E273" s="134"/>
      <c r="F273" s="134"/>
      <c r="G273" s="134"/>
      <c r="H273" s="134"/>
      <c r="I273" s="134"/>
      <c r="J273" s="134">
        <v>1</v>
      </c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</row>
    <row r="274" spans="1:22" x14ac:dyDescent="0.25">
      <c r="A274" s="164" t="s">
        <v>386</v>
      </c>
      <c r="B274" s="169">
        <f t="shared" si="10"/>
        <v>1</v>
      </c>
      <c r="C274" s="134"/>
      <c r="D274" s="134"/>
      <c r="E274" s="134"/>
      <c r="F274" s="134"/>
      <c r="G274" s="134"/>
      <c r="H274" s="134"/>
      <c r="I274" s="134"/>
      <c r="J274" s="134">
        <v>1</v>
      </c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</row>
    <row r="275" spans="1:22" x14ac:dyDescent="0.25">
      <c r="A275" s="142" t="s">
        <v>422</v>
      </c>
      <c r="B275" s="169">
        <f t="shared" si="10"/>
        <v>1</v>
      </c>
      <c r="C275" s="134"/>
      <c r="D275" s="134"/>
      <c r="E275" s="134"/>
      <c r="F275" s="134"/>
      <c r="G275" s="134">
        <v>1</v>
      </c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</row>
    <row r="276" spans="1:22" x14ac:dyDescent="0.25">
      <c r="A276" s="142" t="s">
        <v>410</v>
      </c>
      <c r="B276" s="169">
        <f t="shared" si="10"/>
        <v>1</v>
      </c>
      <c r="C276" s="134"/>
      <c r="D276" s="134"/>
      <c r="E276" s="134">
        <v>1</v>
      </c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</row>
    <row r="277" spans="1:22" x14ac:dyDescent="0.25">
      <c r="A277" s="142" t="s">
        <v>364</v>
      </c>
      <c r="B277" s="169">
        <f t="shared" si="10"/>
        <v>1</v>
      </c>
      <c r="C277" s="134"/>
      <c r="D277" s="134"/>
      <c r="E277" s="134"/>
      <c r="F277" s="134"/>
      <c r="G277" s="134"/>
      <c r="H277" s="134"/>
      <c r="I277" s="134"/>
      <c r="J277" s="134"/>
      <c r="K277" s="134">
        <v>1</v>
      </c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</row>
    <row r="278" spans="1:22" x14ac:dyDescent="0.25">
      <c r="A278" s="164" t="s">
        <v>387</v>
      </c>
      <c r="B278" s="169">
        <f t="shared" si="10"/>
        <v>1</v>
      </c>
      <c r="C278" s="134"/>
      <c r="D278" s="134"/>
      <c r="E278" s="134"/>
      <c r="F278" s="134"/>
      <c r="G278" s="134"/>
      <c r="H278" s="134"/>
      <c r="I278" s="134"/>
      <c r="J278" s="134">
        <v>1</v>
      </c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</row>
    <row r="279" spans="1:22" x14ac:dyDescent="0.25">
      <c r="A279" s="142" t="s">
        <v>350</v>
      </c>
      <c r="B279" s="169">
        <f t="shared" ref="B279:B289" si="11">SUM(C279:V279)</f>
        <v>1</v>
      </c>
      <c r="C279" s="134"/>
      <c r="D279" s="134"/>
      <c r="E279" s="134"/>
      <c r="F279" s="134"/>
      <c r="G279" s="134"/>
      <c r="H279" s="134">
        <v>1</v>
      </c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</row>
    <row r="280" spans="1:22" x14ac:dyDescent="0.25">
      <c r="A280" s="164" t="s">
        <v>388</v>
      </c>
      <c r="B280" s="169">
        <f t="shared" si="11"/>
        <v>1</v>
      </c>
      <c r="C280" s="134"/>
      <c r="D280" s="134"/>
      <c r="E280" s="134"/>
      <c r="F280" s="134"/>
      <c r="G280" s="134"/>
      <c r="H280" s="134"/>
      <c r="I280" s="134"/>
      <c r="J280" s="134">
        <v>1</v>
      </c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</row>
    <row r="281" spans="1:22" x14ac:dyDescent="0.25">
      <c r="A281" s="164" t="s">
        <v>389</v>
      </c>
      <c r="B281" s="169">
        <f t="shared" si="11"/>
        <v>1</v>
      </c>
      <c r="C281" s="134"/>
      <c r="D281" s="134"/>
      <c r="E281" s="134"/>
      <c r="F281" s="134"/>
      <c r="G281" s="134"/>
      <c r="H281" s="134"/>
      <c r="I281" s="134"/>
      <c r="J281" s="134">
        <v>1</v>
      </c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</row>
    <row r="282" spans="1:22" x14ac:dyDescent="0.25">
      <c r="A282" s="142" t="s">
        <v>196</v>
      </c>
      <c r="B282" s="169">
        <f t="shared" si="11"/>
        <v>1</v>
      </c>
      <c r="C282" s="134"/>
      <c r="D282" s="134">
        <v>1</v>
      </c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</row>
    <row r="283" spans="1:22" x14ac:dyDescent="0.25">
      <c r="A283" s="142" t="s">
        <v>421</v>
      </c>
      <c r="B283" s="169">
        <f t="shared" si="11"/>
        <v>1</v>
      </c>
      <c r="C283" s="134"/>
      <c r="D283" s="134"/>
      <c r="E283" s="134"/>
      <c r="F283" s="134"/>
      <c r="G283" s="134">
        <v>1</v>
      </c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</row>
    <row r="284" spans="1:22" x14ac:dyDescent="0.25">
      <c r="A284" s="142" t="s">
        <v>427</v>
      </c>
      <c r="B284" s="169">
        <f t="shared" si="11"/>
        <v>1</v>
      </c>
      <c r="C284" s="134"/>
      <c r="D284" s="134"/>
      <c r="E284" s="134"/>
      <c r="F284" s="134"/>
      <c r="G284" s="134">
        <v>1</v>
      </c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</row>
    <row r="285" spans="1:22" x14ac:dyDescent="0.25">
      <c r="A285" s="142" t="s">
        <v>479</v>
      </c>
      <c r="B285" s="169">
        <f t="shared" si="11"/>
        <v>1</v>
      </c>
      <c r="C285" s="134">
        <v>1</v>
      </c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</row>
    <row r="286" spans="1:22" x14ac:dyDescent="0.25">
      <c r="A286" s="142" t="s">
        <v>300</v>
      </c>
      <c r="B286" s="169">
        <f t="shared" si="11"/>
        <v>1</v>
      </c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>
        <v>1</v>
      </c>
      <c r="V286" s="134"/>
    </row>
    <row r="287" spans="1:22" x14ac:dyDescent="0.25">
      <c r="A287" s="142" t="s">
        <v>232</v>
      </c>
      <c r="B287" s="169">
        <f t="shared" si="11"/>
        <v>1</v>
      </c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>
        <v>1</v>
      </c>
      <c r="U287" s="134"/>
      <c r="V287" s="134"/>
    </row>
    <row r="288" spans="1:22" x14ac:dyDescent="0.25">
      <c r="A288" s="142" t="s">
        <v>428</v>
      </c>
      <c r="B288" s="169">
        <f t="shared" si="11"/>
        <v>1</v>
      </c>
      <c r="C288" s="134"/>
      <c r="D288" s="134"/>
      <c r="E288" s="134"/>
      <c r="F288" s="134"/>
      <c r="G288" s="134">
        <v>1</v>
      </c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</row>
    <row r="289" spans="1:22" x14ac:dyDescent="0.25">
      <c r="A289" s="142" t="s">
        <v>390</v>
      </c>
      <c r="B289" s="169">
        <f t="shared" si="11"/>
        <v>1</v>
      </c>
      <c r="C289" s="134"/>
      <c r="D289" s="134"/>
      <c r="E289" s="134"/>
      <c r="F289" s="134"/>
      <c r="G289" s="134"/>
      <c r="H289" s="134"/>
      <c r="I289" s="134"/>
      <c r="J289" s="134">
        <v>1</v>
      </c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</row>
    <row r="290" spans="1:22" x14ac:dyDescent="0.25">
      <c r="A290" s="421" t="s">
        <v>477</v>
      </c>
      <c r="B290" s="4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>
        <v>1</v>
      </c>
      <c r="O290" s="134"/>
      <c r="P290" s="134"/>
      <c r="Q290" s="134"/>
      <c r="R290" s="134"/>
      <c r="S290" s="134"/>
      <c r="T290" s="134"/>
      <c r="U290" s="134"/>
      <c r="V290" s="134"/>
    </row>
    <row r="291" spans="1:22" x14ac:dyDescent="0.25">
      <c r="A291" s="196" t="s">
        <v>516</v>
      </c>
      <c r="B291" s="169"/>
      <c r="C291" s="196">
        <f t="shared" ref="C291:V291" si="12">SUM(C151:C290)</f>
        <v>62</v>
      </c>
      <c r="D291" s="196">
        <f t="shared" si="12"/>
        <v>38</v>
      </c>
      <c r="E291" s="196">
        <f t="shared" si="12"/>
        <v>48</v>
      </c>
      <c r="F291" s="196">
        <f t="shared" si="12"/>
        <v>7</v>
      </c>
      <c r="G291" s="196">
        <f t="shared" si="12"/>
        <v>62</v>
      </c>
      <c r="H291" s="196">
        <f t="shared" si="12"/>
        <v>65</v>
      </c>
      <c r="I291" s="196">
        <f t="shared" si="12"/>
        <v>44</v>
      </c>
      <c r="J291" s="196">
        <f t="shared" si="12"/>
        <v>79</v>
      </c>
      <c r="K291" s="196">
        <f t="shared" si="12"/>
        <v>62</v>
      </c>
      <c r="L291" s="196">
        <f t="shared" si="12"/>
        <v>18</v>
      </c>
      <c r="M291" s="196">
        <f t="shared" si="12"/>
        <v>57</v>
      </c>
      <c r="N291" s="196">
        <f t="shared" si="12"/>
        <v>24</v>
      </c>
      <c r="O291" s="196">
        <f t="shared" si="12"/>
        <v>2</v>
      </c>
      <c r="P291" s="196">
        <f t="shared" si="12"/>
        <v>36</v>
      </c>
      <c r="Q291" s="196">
        <f t="shared" si="12"/>
        <v>39</v>
      </c>
      <c r="R291" s="196">
        <f t="shared" si="12"/>
        <v>31</v>
      </c>
      <c r="S291" s="196">
        <f t="shared" si="12"/>
        <v>30</v>
      </c>
      <c r="T291" s="196">
        <f t="shared" si="12"/>
        <v>33</v>
      </c>
      <c r="U291" s="196">
        <f t="shared" si="12"/>
        <v>32</v>
      </c>
      <c r="V291" s="196">
        <f t="shared" si="12"/>
        <v>17</v>
      </c>
    </row>
  </sheetData>
  <sheetProtection sheet="1" objects="1" scenarios="1"/>
  <sortState ref="A169:V308">
    <sortCondition descending="1" ref="B169:B308"/>
  </sortState>
  <mergeCells count="1">
    <mergeCell ref="A147:G147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4"/>
  <sheetViews>
    <sheetView zoomScale="80" zoomScaleNormal="80" zoomScalePageLayoutView="80" workbookViewId="0">
      <pane ySplit="4" topLeftCell="A74" activePane="bottomLeft" state="frozen"/>
      <selection pane="bottomLeft" activeCell="E86" sqref="E86"/>
    </sheetView>
  </sheetViews>
  <sheetFormatPr baseColWidth="10" defaultColWidth="8.85546875" defaultRowHeight="15" x14ac:dyDescent="0.25"/>
  <cols>
    <col min="1" max="1" width="15.7109375" customWidth="1"/>
    <col min="2" max="2" width="34.28515625" customWidth="1"/>
    <col min="3" max="10" width="15.7109375" customWidth="1"/>
  </cols>
  <sheetData>
    <row r="1" spans="1:10" s="9" customFormat="1" x14ac:dyDescent="0.25">
      <c r="A1" s="708" t="s">
        <v>12</v>
      </c>
      <c r="B1" s="709"/>
      <c r="C1" s="709"/>
      <c r="D1" s="709"/>
      <c r="E1" s="709"/>
      <c r="F1" s="709"/>
      <c r="G1" s="709"/>
      <c r="H1" s="710" t="s">
        <v>82</v>
      </c>
      <c r="I1" s="710"/>
      <c r="J1" s="710"/>
    </row>
    <row r="2" spans="1:10" s="11" customFormat="1" x14ac:dyDescent="0.25">
      <c r="A2" s="711" t="s">
        <v>440</v>
      </c>
      <c r="B2" s="712"/>
      <c r="C2" s="712"/>
      <c r="D2" s="712"/>
      <c r="E2" s="712"/>
      <c r="F2" s="712"/>
      <c r="G2" s="712"/>
      <c r="H2" s="713" t="s">
        <v>138</v>
      </c>
      <c r="I2" s="713"/>
      <c r="J2" s="713"/>
    </row>
    <row r="3" spans="1:10" s="13" customFormat="1" ht="30" x14ac:dyDescent="0.25">
      <c r="A3" s="12" t="s">
        <v>17</v>
      </c>
      <c r="B3" s="13" t="s">
        <v>20</v>
      </c>
      <c r="C3" s="13" t="s">
        <v>2</v>
      </c>
      <c r="D3" s="13" t="s">
        <v>3</v>
      </c>
      <c r="E3" s="13" t="s">
        <v>6</v>
      </c>
      <c r="F3" s="13" t="s">
        <v>4</v>
      </c>
      <c r="G3" s="13" t="s">
        <v>5</v>
      </c>
      <c r="H3" s="25" t="s">
        <v>134</v>
      </c>
      <c r="I3" s="13" t="s">
        <v>510</v>
      </c>
      <c r="J3" s="13" t="s">
        <v>498</v>
      </c>
    </row>
    <row r="4" spans="1:10" s="13" customFormat="1" ht="45" x14ac:dyDescent="0.25">
      <c r="A4" s="15" t="s">
        <v>18</v>
      </c>
      <c r="B4" s="13" t="s">
        <v>0</v>
      </c>
      <c r="C4" s="13" t="s">
        <v>2</v>
      </c>
      <c r="D4" s="13" t="s">
        <v>185</v>
      </c>
      <c r="E4" s="13" t="s">
        <v>186</v>
      </c>
      <c r="F4" s="13" t="s">
        <v>187</v>
      </c>
      <c r="G4" s="13" t="s">
        <v>26</v>
      </c>
      <c r="H4" s="25"/>
      <c r="J4" s="25"/>
    </row>
    <row r="5" spans="1:10" x14ac:dyDescent="0.25">
      <c r="B5" t="s">
        <v>176</v>
      </c>
      <c r="C5" s="70">
        <v>37.867199999999997</v>
      </c>
      <c r="D5">
        <v>139</v>
      </c>
      <c r="E5" s="70">
        <v>17.130399999999998</v>
      </c>
      <c r="F5" s="70">
        <v>3.6063999999999998</v>
      </c>
      <c r="H5" s="589">
        <f t="shared" ref="H5:H36" si="0">F5/E5</f>
        <v>0.2105263157894737</v>
      </c>
      <c r="I5" s="35">
        <f t="shared" ref="I5:I36" si="1">E5/D5</f>
        <v>0.12324028776978416</v>
      </c>
      <c r="J5" s="580">
        <f t="shared" ref="J5:J36" si="2">E5/C5</f>
        <v>0.45238095238095238</v>
      </c>
    </row>
    <row r="6" spans="1:10" x14ac:dyDescent="0.25">
      <c r="B6" t="s">
        <v>129</v>
      </c>
      <c r="C6" s="70">
        <v>934.05759999999998</v>
      </c>
      <c r="D6">
        <v>4258</v>
      </c>
      <c r="E6" s="70">
        <v>285.80719999999997</v>
      </c>
      <c r="F6" s="70">
        <v>109.0936</v>
      </c>
      <c r="H6" s="589">
        <f t="shared" si="0"/>
        <v>0.38170347003154576</v>
      </c>
      <c r="I6" s="35">
        <f t="shared" si="1"/>
        <v>6.7122404884922493E-2</v>
      </c>
      <c r="J6" s="580">
        <f t="shared" si="2"/>
        <v>0.30598455598455593</v>
      </c>
    </row>
    <row r="7" spans="1:10" x14ac:dyDescent="0.25">
      <c r="B7" t="s">
        <v>167</v>
      </c>
      <c r="C7" s="70">
        <v>36.965599999999995</v>
      </c>
      <c r="D7">
        <v>333</v>
      </c>
      <c r="E7" s="70">
        <v>15.327199999999999</v>
      </c>
      <c r="F7" s="70">
        <v>3.6063999999999998</v>
      </c>
      <c r="H7" s="589">
        <f t="shared" si="0"/>
        <v>0.23529411764705882</v>
      </c>
      <c r="I7" s="35">
        <f t="shared" si="1"/>
        <v>4.6027627627627625E-2</v>
      </c>
      <c r="J7" s="580">
        <f t="shared" si="2"/>
        <v>0.41463414634146345</v>
      </c>
    </row>
    <row r="8" spans="1:10" x14ac:dyDescent="0.25">
      <c r="B8" t="s">
        <v>61</v>
      </c>
      <c r="C8" s="70">
        <v>783.49039999999991</v>
      </c>
      <c r="D8">
        <v>1672</v>
      </c>
      <c r="E8" s="70">
        <v>336.29679999999996</v>
      </c>
      <c r="F8" s="70">
        <v>135.23999999999998</v>
      </c>
      <c r="H8" s="589">
        <f t="shared" si="0"/>
        <v>0.40214477211796246</v>
      </c>
      <c r="I8" s="35">
        <f t="shared" si="1"/>
        <v>0.20113444976076553</v>
      </c>
      <c r="J8" s="580">
        <f t="shared" si="2"/>
        <v>0.42922899884925203</v>
      </c>
    </row>
    <row r="9" spans="1:10" s="197" customFormat="1" x14ac:dyDescent="0.25">
      <c r="B9" s="197" t="s">
        <v>177</v>
      </c>
      <c r="C9" s="447">
        <v>79.340800000000002</v>
      </c>
      <c r="D9" s="197">
        <v>237</v>
      </c>
      <c r="E9" s="447">
        <v>40.571999999999996</v>
      </c>
      <c r="F9" s="447">
        <v>0</v>
      </c>
      <c r="H9" s="590">
        <f t="shared" si="0"/>
        <v>0</v>
      </c>
      <c r="I9" s="448">
        <f t="shared" si="1"/>
        <v>0.17118987341772149</v>
      </c>
      <c r="J9" s="581">
        <f t="shared" si="2"/>
        <v>0.51136363636363635</v>
      </c>
    </row>
    <row r="10" spans="1:10" x14ac:dyDescent="0.25">
      <c r="B10" t="s">
        <v>170</v>
      </c>
      <c r="C10" s="70">
        <v>174.91039999999998</v>
      </c>
      <c r="D10">
        <v>894</v>
      </c>
      <c r="E10" s="70">
        <v>103.684</v>
      </c>
      <c r="F10" s="70">
        <v>60.407199999999996</v>
      </c>
      <c r="H10" s="589">
        <f t="shared" si="0"/>
        <v>0.58260869565217388</v>
      </c>
      <c r="I10" s="35">
        <f t="shared" si="1"/>
        <v>0.11597762863534675</v>
      </c>
      <c r="J10" s="580">
        <f t="shared" si="2"/>
        <v>0.59278350515463918</v>
      </c>
    </row>
    <row r="11" spans="1:10" s="197" customFormat="1" x14ac:dyDescent="0.25">
      <c r="B11" s="197" t="s">
        <v>181</v>
      </c>
      <c r="C11" s="447">
        <v>268.67680000000001</v>
      </c>
      <c r="D11" s="197">
        <v>618</v>
      </c>
      <c r="E11" s="447">
        <v>79.340800000000002</v>
      </c>
      <c r="F11" s="447">
        <v>0</v>
      </c>
      <c r="H11" s="590">
        <f t="shared" si="0"/>
        <v>0</v>
      </c>
      <c r="I11" s="448">
        <f t="shared" si="1"/>
        <v>0.12838317152103559</v>
      </c>
      <c r="J11" s="581">
        <f t="shared" si="2"/>
        <v>0.29530201342281875</v>
      </c>
    </row>
    <row r="12" spans="1:10" x14ac:dyDescent="0.25">
      <c r="B12" t="s">
        <v>48</v>
      </c>
      <c r="C12" s="70">
        <v>3231.3343999999997</v>
      </c>
      <c r="D12">
        <v>19548</v>
      </c>
      <c r="E12" s="70">
        <v>4.508</v>
      </c>
      <c r="F12" s="70">
        <v>152.37039999999999</v>
      </c>
      <c r="H12" s="589">
        <f t="shared" si="0"/>
        <v>33.799999999999997</v>
      </c>
      <c r="I12" s="35">
        <f t="shared" si="1"/>
        <v>2.3061182729691018E-4</v>
      </c>
      <c r="J12" s="580">
        <f t="shared" si="2"/>
        <v>1.3950892857142857E-3</v>
      </c>
    </row>
    <row r="13" spans="1:10" x14ac:dyDescent="0.25">
      <c r="B13" t="s">
        <v>171</v>
      </c>
      <c r="C13" s="70">
        <v>71.226399999999998</v>
      </c>
      <c r="D13">
        <v>481</v>
      </c>
      <c r="E13" s="70">
        <v>32.457599999999999</v>
      </c>
      <c r="F13" s="70">
        <v>4.508</v>
      </c>
      <c r="H13" s="589">
        <f t="shared" si="0"/>
        <v>0.1388888888888889</v>
      </c>
      <c r="I13" s="35">
        <f t="shared" si="1"/>
        <v>6.7479417879417872E-2</v>
      </c>
      <c r="J13" s="580">
        <f t="shared" si="2"/>
        <v>0.45569620253164556</v>
      </c>
    </row>
    <row r="14" spans="1:10" x14ac:dyDescent="0.25">
      <c r="B14" t="s">
        <v>125</v>
      </c>
      <c r="C14" s="70">
        <v>1438.0519999999999</v>
      </c>
      <c r="D14">
        <v>5663</v>
      </c>
      <c r="E14" s="70">
        <v>437.27599999999995</v>
      </c>
      <c r="F14" s="70">
        <v>155.9768</v>
      </c>
      <c r="H14" s="589">
        <f t="shared" si="0"/>
        <v>0.35670103092783506</v>
      </c>
      <c r="I14" s="35">
        <f t="shared" si="1"/>
        <v>7.7216316440049435E-2</v>
      </c>
      <c r="J14" s="580">
        <f t="shared" si="2"/>
        <v>0.30407523510971785</v>
      </c>
    </row>
    <row r="15" spans="1:10" s="197" customFormat="1" x14ac:dyDescent="0.25">
      <c r="B15" s="197" t="s">
        <v>168</v>
      </c>
      <c r="C15" s="447">
        <v>365.14799999999997</v>
      </c>
      <c r="D15" s="197">
        <v>1150</v>
      </c>
      <c r="E15" s="447">
        <v>210.0728</v>
      </c>
      <c r="F15" s="447">
        <v>14.425599999999999</v>
      </c>
      <c r="H15" s="590">
        <f t="shared" si="0"/>
        <v>6.8669527896995708E-2</v>
      </c>
      <c r="I15" s="448">
        <f t="shared" si="1"/>
        <v>0.182672</v>
      </c>
      <c r="J15" s="581">
        <f t="shared" si="2"/>
        <v>0.57530864197530873</v>
      </c>
    </row>
    <row r="16" spans="1:10" x14ac:dyDescent="0.25">
      <c r="B16" t="s">
        <v>128</v>
      </c>
      <c r="C16" s="70">
        <v>35.162399999999998</v>
      </c>
      <c r="D16">
        <v>127</v>
      </c>
      <c r="E16" s="70">
        <v>10.819199999999999</v>
      </c>
      <c r="F16" s="70">
        <v>0</v>
      </c>
      <c r="H16" s="589">
        <f t="shared" si="0"/>
        <v>0</v>
      </c>
      <c r="I16" s="35">
        <f t="shared" si="1"/>
        <v>8.5190551181102345E-2</v>
      </c>
      <c r="J16" s="580">
        <f t="shared" si="2"/>
        <v>0.30769230769230765</v>
      </c>
    </row>
    <row r="17" spans="2:10" x14ac:dyDescent="0.25">
      <c r="B17" t="s">
        <v>50</v>
      </c>
      <c r="C17" s="70">
        <v>2350.4712</v>
      </c>
      <c r="D17">
        <v>21364</v>
      </c>
      <c r="E17" s="70">
        <v>2758.8959999999997</v>
      </c>
      <c r="F17" s="70">
        <v>78.4392</v>
      </c>
      <c r="H17" s="589">
        <f t="shared" si="0"/>
        <v>2.8431372549019611E-2</v>
      </c>
      <c r="I17" s="35">
        <f t="shared" si="1"/>
        <v>0.12913761467889906</v>
      </c>
      <c r="J17" s="580">
        <f t="shared" si="2"/>
        <v>1.1737629459148446</v>
      </c>
    </row>
    <row r="18" spans="2:10" x14ac:dyDescent="0.25">
      <c r="B18" t="s">
        <v>38</v>
      </c>
      <c r="C18" s="70">
        <v>32.457599999999999</v>
      </c>
      <c r="D18">
        <v>94</v>
      </c>
      <c r="E18" s="70">
        <v>18.933599999999998</v>
      </c>
      <c r="F18" s="70">
        <v>2.7047999999999996</v>
      </c>
      <c r="H18" s="589">
        <f t="shared" si="0"/>
        <v>0.14285714285714285</v>
      </c>
      <c r="I18" s="35">
        <f t="shared" si="1"/>
        <v>0.20142127659574466</v>
      </c>
      <c r="J18" s="580">
        <f t="shared" si="2"/>
        <v>0.58333333333333326</v>
      </c>
    </row>
    <row r="19" spans="2:10" x14ac:dyDescent="0.25">
      <c r="B19" t="s">
        <v>175</v>
      </c>
      <c r="C19" s="70">
        <v>549.976</v>
      </c>
      <c r="D19">
        <v>2914</v>
      </c>
      <c r="E19" s="70">
        <v>369.65600000000001</v>
      </c>
      <c r="F19" s="70">
        <v>115.40479999999999</v>
      </c>
      <c r="H19" s="589">
        <f t="shared" si="0"/>
        <v>0.31219512195121951</v>
      </c>
      <c r="I19" s="35">
        <f t="shared" si="1"/>
        <v>0.12685518188057654</v>
      </c>
      <c r="J19" s="580">
        <f t="shared" si="2"/>
        <v>0.67213114754098358</v>
      </c>
    </row>
    <row r="20" spans="2:10" x14ac:dyDescent="0.25">
      <c r="B20" t="s">
        <v>36</v>
      </c>
      <c r="C20" s="70">
        <v>2411.7799999999997</v>
      </c>
      <c r="D20">
        <v>8526</v>
      </c>
      <c r="E20" s="70">
        <v>576.12239999999997</v>
      </c>
      <c r="F20" s="70">
        <v>153.27199999999999</v>
      </c>
      <c r="H20" s="589">
        <f t="shared" si="0"/>
        <v>0.26604068857589985</v>
      </c>
      <c r="I20" s="35">
        <f t="shared" si="1"/>
        <v>6.7572413793103442E-2</v>
      </c>
      <c r="J20" s="580">
        <f t="shared" si="2"/>
        <v>0.2388785046728972</v>
      </c>
    </row>
    <row r="21" spans="2:10" x14ac:dyDescent="0.25">
      <c r="B21" t="s">
        <v>31</v>
      </c>
      <c r="C21" s="70">
        <v>746.52479999999991</v>
      </c>
      <c r="D21">
        <v>2526</v>
      </c>
      <c r="E21" s="70">
        <v>215.48239999999998</v>
      </c>
      <c r="F21" s="70">
        <v>50.489599999999996</v>
      </c>
      <c r="H21" s="589">
        <f t="shared" si="0"/>
        <v>0.23430962343096234</v>
      </c>
      <c r="I21" s="35">
        <f t="shared" si="1"/>
        <v>8.5305779889152805E-2</v>
      </c>
      <c r="J21" s="580">
        <f t="shared" si="2"/>
        <v>0.28864734299516909</v>
      </c>
    </row>
    <row r="22" spans="2:10" x14ac:dyDescent="0.25">
      <c r="B22" t="s">
        <v>149</v>
      </c>
      <c r="C22" s="70">
        <v>67.61999999999999</v>
      </c>
      <c r="D22">
        <v>381</v>
      </c>
      <c r="E22" s="70">
        <v>-28.851199999999999</v>
      </c>
      <c r="F22" s="70">
        <v>18.032</v>
      </c>
      <c r="H22" s="589">
        <f t="shared" si="0"/>
        <v>-0.625</v>
      </c>
      <c r="I22" s="35">
        <f t="shared" si="1"/>
        <v>-7.5724934383202103E-2</v>
      </c>
      <c r="J22" s="580">
        <f t="shared" si="2"/>
        <v>-0.42666666666666669</v>
      </c>
    </row>
    <row r="23" spans="2:10" s="197" customFormat="1" x14ac:dyDescent="0.25">
      <c r="B23" s="197" t="s">
        <v>53</v>
      </c>
      <c r="C23" s="447">
        <v>14079.3856</v>
      </c>
      <c r="D23" s="197">
        <v>29664</v>
      </c>
      <c r="E23" s="447">
        <v>8841.0895999999993</v>
      </c>
      <c r="F23" s="447">
        <v>993.56319999999994</v>
      </c>
      <c r="H23" s="590">
        <f t="shared" si="0"/>
        <v>0.1123801754028146</v>
      </c>
      <c r="I23" s="448">
        <f t="shared" si="1"/>
        <v>0.298041046386192</v>
      </c>
      <c r="J23" s="581">
        <f t="shared" si="2"/>
        <v>0.6279456967213114</v>
      </c>
    </row>
    <row r="24" spans="2:10" x14ac:dyDescent="0.25">
      <c r="B24" t="s">
        <v>59</v>
      </c>
      <c r="C24" s="70">
        <v>1670.6648</v>
      </c>
      <c r="D24">
        <v>33062</v>
      </c>
      <c r="E24" s="70">
        <v>546.36959999999999</v>
      </c>
      <c r="F24" s="70">
        <v>256.05439999999999</v>
      </c>
      <c r="H24" s="589">
        <f t="shared" si="0"/>
        <v>0.46864686468646866</v>
      </c>
      <c r="I24" s="35">
        <f t="shared" si="1"/>
        <v>1.6525606436392233E-2</v>
      </c>
      <c r="J24" s="580">
        <f t="shared" si="2"/>
        <v>0.32703723691311387</v>
      </c>
    </row>
    <row r="25" spans="2:10" x14ac:dyDescent="0.25">
      <c r="B25" t="s">
        <v>57</v>
      </c>
      <c r="C25" s="70">
        <v>484.1592</v>
      </c>
      <c r="D25">
        <v>5437</v>
      </c>
      <c r="E25" s="70">
        <v>-6.3111999999999995</v>
      </c>
      <c r="F25" s="70">
        <v>61.308799999999998</v>
      </c>
      <c r="H25" s="589">
        <f t="shared" si="0"/>
        <v>-9.7142857142857153</v>
      </c>
      <c r="I25" s="35">
        <f t="shared" si="1"/>
        <v>-1.1607871988228802E-3</v>
      </c>
      <c r="J25" s="580">
        <f t="shared" si="2"/>
        <v>-1.3035381750465548E-2</v>
      </c>
    </row>
    <row r="26" spans="2:10" s="197" customFormat="1" x14ac:dyDescent="0.25">
      <c r="B26" s="197" t="s">
        <v>44</v>
      </c>
      <c r="C26" s="447">
        <v>84.750399999999999</v>
      </c>
      <c r="D26" s="197">
        <v>378</v>
      </c>
      <c r="E26" s="447">
        <v>9.9176000000000002</v>
      </c>
      <c r="F26" s="447">
        <v>0</v>
      </c>
      <c r="H26" s="590">
        <f t="shared" si="0"/>
        <v>0</v>
      </c>
      <c r="I26" s="448">
        <f t="shared" si="1"/>
        <v>2.6237037037037038E-2</v>
      </c>
      <c r="J26" s="581">
        <f t="shared" si="2"/>
        <v>0.11702127659574468</v>
      </c>
    </row>
    <row r="27" spans="2:10" x14ac:dyDescent="0.25">
      <c r="B27" t="s">
        <v>151</v>
      </c>
      <c r="C27" s="70">
        <v>35.162399999999998</v>
      </c>
      <c r="D27">
        <v>101</v>
      </c>
      <c r="E27" s="70">
        <v>18.933599999999998</v>
      </c>
      <c r="F27" s="70">
        <v>3.6063999999999998</v>
      </c>
      <c r="H27" s="589">
        <f t="shared" si="0"/>
        <v>0.19047619047619049</v>
      </c>
      <c r="I27" s="35">
        <f t="shared" si="1"/>
        <v>0.18746138613861385</v>
      </c>
      <c r="J27" s="580">
        <f t="shared" si="2"/>
        <v>0.53846153846153844</v>
      </c>
    </row>
    <row r="28" spans="2:10" x14ac:dyDescent="0.25">
      <c r="B28" t="s">
        <v>34</v>
      </c>
      <c r="C28" s="70">
        <v>58.603999999999999</v>
      </c>
      <c r="D28">
        <v>117</v>
      </c>
      <c r="E28" s="70">
        <v>26.1464</v>
      </c>
      <c r="F28" s="70">
        <v>9.9176000000000002</v>
      </c>
      <c r="H28" s="589">
        <f t="shared" si="0"/>
        <v>0.37931034482758624</v>
      </c>
      <c r="I28" s="35">
        <f t="shared" si="1"/>
        <v>0.22347350427350426</v>
      </c>
      <c r="J28" s="580">
        <f t="shared" si="2"/>
        <v>0.44615384615384618</v>
      </c>
    </row>
    <row r="29" spans="2:10" x14ac:dyDescent="0.25">
      <c r="B29" t="s">
        <v>51</v>
      </c>
      <c r="C29" s="70">
        <v>146.0592</v>
      </c>
      <c r="D29">
        <v>453</v>
      </c>
      <c r="E29" s="70">
        <v>31.555999999999997</v>
      </c>
      <c r="F29" s="70">
        <v>3.6063999999999998</v>
      </c>
      <c r="H29" s="589">
        <f t="shared" si="0"/>
        <v>0.1142857142857143</v>
      </c>
      <c r="I29" s="35">
        <f t="shared" si="1"/>
        <v>6.9660044150110373E-2</v>
      </c>
      <c r="J29" s="580">
        <f t="shared" si="2"/>
        <v>0.21604938271604937</v>
      </c>
    </row>
    <row r="30" spans="2:10" x14ac:dyDescent="0.25">
      <c r="B30" t="s">
        <v>172</v>
      </c>
      <c r="C30" s="70">
        <v>268.67680000000001</v>
      </c>
      <c r="D30">
        <v>672</v>
      </c>
      <c r="E30" s="70">
        <v>148.76399999999998</v>
      </c>
      <c r="F30" s="70">
        <v>28.851199999999999</v>
      </c>
      <c r="H30" s="589">
        <f t="shared" si="0"/>
        <v>0.19393939393939397</v>
      </c>
      <c r="I30" s="35">
        <f t="shared" si="1"/>
        <v>0.22137499999999996</v>
      </c>
      <c r="J30" s="580">
        <f t="shared" si="2"/>
        <v>0.55369127516778516</v>
      </c>
    </row>
    <row r="31" spans="2:10" x14ac:dyDescent="0.25">
      <c r="B31" t="s">
        <v>178</v>
      </c>
      <c r="C31" s="70">
        <v>43.276799999999994</v>
      </c>
      <c r="D31">
        <v>76</v>
      </c>
      <c r="E31" s="70">
        <v>25.244799999999998</v>
      </c>
      <c r="F31" s="70">
        <v>0</v>
      </c>
      <c r="H31" s="589">
        <f t="shared" si="0"/>
        <v>0</v>
      </c>
      <c r="I31" s="35">
        <f t="shared" si="1"/>
        <v>0.33216842105263156</v>
      </c>
      <c r="J31" s="580">
        <f t="shared" si="2"/>
        <v>0.58333333333333337</v>
      </c>
    </row>
    <row r="32" spans="2:10" s="197" customFormat="1" x14ac:dyDescent="0.25">
      <c r="B32" s="197" t="s">
        <v>179</v>
      </c>
      <c r="C32" s="447">
        <v>49.588000000000001</v>
      </c>
      <c r="D32" s="197">
        <v>217</v>
      </c>
      <c r="E32" s="447">
        <v>18.032</v>
      </c>
      <c r="F32" s="447">
        <v>4.508</v>
      </c>
      <c r="H32" s="590">
        <f t="shared" si="0"/>
        <v>0.25</v>
      </c>
      <c r="I32" s="448">
        <f t="shared" si="1"/>
        <v>8.3096774193548384E-2</v>
      </c>
      <c r="J32" s="581">
        <f t="shared" si="2"/>
        <v>0.36363636363636365</v>
      </c>
    </row>
    <row r="33" spans="1:10" s="197" customFormat="1" x14ac:dyDescent="0.25">
      <c r="B33" s="197" t="s">
        <v>119</v>
      </c>
      <c r="C33" s="447">
        <v>95.569599999999994</v>
      </c>
      <c r="D33" s="197">
        <v>340</v>
      </c>
      <c r="E33" s="447">
        <v>0</v>
      </c>
      <c r="F33" s="447">
        <v>2.7047999999999996</v>
      </c>
      <c r="H33" s="590" t="e">
        <f t="shared" si="0"/>
        <v>#DIV/0!</v>
      </c>
      <c r="I33" s="448">
        <f t="shared" si="1"/>
        <v>0</v>
      </c>
      <c r="J33" s="581">
        <f t="shared" si="2"/>
        <v>0</v>
      </c>
    </row>
    <row r="34" spans="1:10" s="197" customFormat="1" x14ac:dyDescent="0.25">
      <c r="B34" s="197" t="s">
        <v>173</v>
      </c>
      <c r="C34" s="447">
        <v>90.16</v>
      </c>
      <c r="D34" s="197">
        <v>229</v>
      </c>
      <c r="E34" s="447">
        <v>58.603999999999999</v>
      </c>
      <c r="F34" s="447">
        <v>6.3111999999999995</v>
      </c>
      <c r="H34" s="590">
        <f t="shared" si="0"/>
        <v>0.10769230769230768</v>
      </c>
      <c r="I34" s="448">
        <f t="shared" si="1"/>
        <v>0.25591266375545851</v>
      </c>
      <c r="J34" s="581">
        <f t="shared" si="2"/>
        <v>0.65</v>
      </c>
    </row>
    <row r="35" spans="1:10" x14ac:dyDescent="0.25">
      <c r="B35" t="s">
        <v>58</v>
      </c>
      <c r="C35" s="70">
        <v>890.7808</v>
      </c>
      <c r="D35">
        <v>9172</v>
      </c>
      <c r="E35" s="70">
        <v>398.50719999999995</v>
      </c>
      <c r="F35" s="70">
        <v>78.4392</v>
      </c>
      <c r="H35" s="589">
        <f t="shared" si="0"/>
        <v>0.19683257918552038</v>
      </c>
      <c r="I35" s="35">
        <f t="shared" si="1"/>
        <v>4.3448233754906231E-2</v>
      </c>
      <c r="J35" s="580">
        <f t="shared" si="2"/>
        <v>0.44736842105263153</v>
      </c>
    </row>
    <row r="36" spans="1:10" s="197" customFormat="1" x14ac:dyDescent="0.25">
      <c r="B36" s="197" t="s">
        <v>174</v>
      </c>
      <c r="C36" s="447">
        <v>21.638399999999997</v>
      </c>
      <c r="D36" s="197">
        <v>28</v>
      </c>
      <c r="E36" s="447">
        <v>18.933599999999998</v>
      </c>
      <c r="F36" s="447">
        <v>5.4095999999999993</v>
      </c>
      <c r="H36" s="590">
        <f t="shared" si="0"/>
        <v>0.2857142857142857</v>
      </c>
      <c r="I36" s="448">
        <f t="shared" si="1"/>
        <v>0.67619999999999991</v>
      </c>
      <c r="J36" s="581">
        <f t="shared" si="2"/>
        <v>0.875</v>
      </c>
    </row>
    <row r="37" spans="1:10" s="197" customFormat="1" x14ac:dyDescent="0.25">
      <c r="B37" s="197" t="s">
        <v>154</v>
      </c>
      <c r="C37" s="447">
        <v>178.51679999999999</v>
      </c>
      <c r="D37" s="197">
        <v>1322</v>
      </c>
      <c r="E37" s="447">
        <v>50.489599999999996</v>
      </c>
      <c r="F37" s="447">
        <v>22.54</v>
      </c>
      <c r="H37" s="590">
        <f t="shared" ref="H37:H64" si="3">F37/E37</f>
        <v>0.44642857142857145</v>
      </c>
      <c r="I37" s="448">
        <f t="shared" ref="I37:I64" si="4">E37/D37</f>
        <v>3.8191830559757937E-2</v>
      </c>
      <c r="J37" s="581">
        <f t="shared" ref="J37:J64" si="5">E37/C37</f>
        <v>0.28282828282828282</v>
      </c>
    </row>
    <row r="38" spans="1:10" s="197" customFormat="1" x14ac:dyDescent="0.25">
      <c r="B38" s="197" t="s">
        <v>62</v>
      </c>
      <c r="C38" s="447">
        <v>73.93119999999999</v>
      </c>
      <c r="D38" s="197">
        <v>368</v>
      </c>
      <c r="E38" s="447">
        <v>45.9816</v>
      </c>
      <c r="F38" s="447">
        <v>4.508</v>
      </c>
      <c r="H38" s="590">
        <f t="shared" si="3"/>
        <v>9.8039215686274508E-2</v>
      </c>
      <c r="I38" s="448">
        <f t="shared" si="4"/>
        <v>0.12495000000000001</v>
      </c>
      <c r="J38" s="581">
        <f t="shared" si="5"/>
        <v>0.62195121951219523</v>
      </c>
    </row>
    <row r="39" spans="1:10" x14ac:dyDescent="0.25">
      <c r="B39" t="s">
        <v>49</v>
      </c>
      <c r="C39" s="70">
        <v>1777.0536</v>
      </c>
      <c r="D39">
        <v>16453</v>
      </c>
      <c r="E39" s="70">
        <v>28.851199999999999</v>
      </c>
      <c r="F39" s="70">
        <v>27.9496</v>
      </c>
      <c r="H39" s="589">
        <f t="shared" si="3"/>
        <v>0.96875</v>
      </c>
      <c r="I39" s="35">
        <f t="shared" si="4"/>
        <v>1.7535525436090682E-3</v>
      </c>
      <c r="J39" s="580">
        <f t="shared" si="5"/>
        <v>1.6235413495687467E-2</v>
      </c>
    </row>
    <row r="40" spans="1:10" s="197" customFormat="1" x14ac:dyDescent="0.25">
      <c r="B40" s="197" t="s">
        <v>169</v>
      </c>
      <c r="C40" s="447">
        <v>98.2744</v>
      </c>
      <c r="D40" s="197">
        <v>209</v>
      </c>
      <c r="E40" s="447">
        <v>27.047999999999998</v>
      </c>
      <c r="F40" s="447">
        <v>10.819199999999999</v>
      </c>
      <c r="H40" s="590">
        <f t="shared" si="3"/>
        <v>0.39999999999999997</v>
      </c>
      <c r="I40" s="448">
        <f t="shared" si="4"/>
        <v>0.12941626794258373</v>
      </c>
      <c r="J40" s="581">
        <f t="shared" si="5"/>
        <v>0.2752293577981651</v>
      </c>
    </row>
    <row r="41" spans="1:10" s="197" customFormat="1" x14ac:dyDescent="0.25">
      <c r="B41" s="197" t="s">
        <v>8</v>
      </c>
      <c r="C41" s="447">
        <v>26.1464</v>
      </c>
      <c r="D41" s="197">
        <v>24</v>
      </c>
      <c r="E41" s="447">
        <v>17.130399999999998</v>
      </c>
      <c r="F41" s="447">
        <v>2.7047999999999996</v>
      </c>
      <c r="H41" s="590">
        <f t="shared" si="3"/>
        <v>0.15789473684210525</v>
      </c>
      <c r="I41" s="448">
        <f t="shared" si="4"/>
        <v>0.71376666666666655</v>
      </c>
      <c r="J41" s="581">
        <f t="shared" si="5"/>
        <v>0.65517241379310343</v>
      </c>
    </row>
    <row r="42" spans="1:10" x14ac:dyDescent="0.25">
      <c r="B42" t="s">
        <v>155</v>
      </c>
      <c r="C42" s="70">
        <v>91.963200000000001</v>
      </c>
      <c r="D42">
        <v>221</v>
      </c>
      <c r="E42" s="70">
        <v>73.029600000000002</v>
      </c>
      <c r="F42" s="70">
        <v>15.327199999999999</v>
      </c>
      <c r="H42" s="589">
        <f t="shared" si="3"/>
        <v>0.20987654320987653</v>
      </c>
      <c r="I42" s="35">
        <f t="shared" si="4"/>
        <v>0.33045067873303169</v>
      </c>
      <c r="J42" s="580">
        <f t="shared" si="5"/>
        <v>0.79411764705882359</v>
      </c>
    </row>
    <row r="43" spans="1:10" x14ac:dyDescent="0.25">
      <c r="B43" t="s">
        <v>180</v>
      </c>
      <c r="C43" s="70">
        <v>174.00879999999998</v>
      </c>
      <c r="D43">
        <v>1034</v>
      </c>
      <c r="E43" s="70">
        <v>36.064</v>
      </c>
      <c r="F43" s="70">
        <v>3.6063999999999998</v>
      </c>
      <c r="H43" s="589">
        <f t="shared" si="3"/>
        <v>9.9999999999999992E-2</v>
      </c>
      <c r="I43" s="35">
        <f t="shared" si="4"/>
        <v>3.4878143133462283E-2</v>
      </c>
      <c r="J43" s="580">
        <f t="shared" si="5"/>
        <v>0.20725388601036271</v>
      </c>
    </row>
    <row r="44" spans="1:10" x14ac:dyDescent="0.25">
      <c r="B44" t="s">
        <v>54</v>
      </c>
      <c r="C44" s="70">
        <v>260.56239999999997</v>
      </c>
      <c r="D44">
        <v>5280</v>
      </c>
      <c r="E44" s="70">
        <v>54.095999999999997</v>
      </c>
      <c r="F44" s="70">
        <v>5.4095999999999993</v>
      </c>
      <c r="H44" s="589">
        <f t="shared" si="3"/>
        <v>9.9999999999999992E-2</v>
      </c>
      <c r="I44" s="35">
        <f t="shared" si="4"/>
        <v>1.0245454545454545E-2</v>
      </c>
      <c r="J44" s="580">
        <f t="shared" si="5"/>
        <v>0.20761245674740486</v>
      </c>
    </row>
    <row r="45" spans="1:10" x14ac:dyDescent="0.25">
      <c r="B45" t="s">
        <v>30</v>
      </c>
      <c r="C45" s="70">
        <v>91.963200000000001</v>
      </c>
      <c r="D45">
        <v>1662</v>
      </c>
      <c r="E45" s="70">
        <v>8.1143999999999998</v>
      </c>
      <c r="F45" s="70">
        <v>0.90159999999999996</v>
      </c>
      <c r="H45" s="589">
        <f t="shared" si="3"/>
        <v>0.1111111111111111</v>
      </c>
      <c r="I45" s="35">
        <f t="shared" si="4"/>
        <v>4.8823104693140797E-3</v>
      </c>
      <c r="J45" s="580">
        <f t="shared" si="5"/>
        <v>8.8235294117647051E-2</v>
      </c>
    </row>
    <row r="46" spans="1:10" x14ac:dyDescent="0.25">
      <c r="B46" t="s">
        <v>158</v>
      </c>
      <c r="C46" s="70">
        <v>182.1232</v>
      </c>
      <c r="D46">
        <v>339</v>
      </c>
      <c r="E46" s="70">
        <v>98.2744</v>
      </c>
      <c r="F46" s="70">
        <v>8.1143999999999998</v>
      </c>
      <c r="H46" s="589">
        <f t="shared" si="3"/>
        <v>8.2568807339449546E-2</v>
      </c>
      <c r="I46" s="35">
        <f t="shared" si="4"/>
        <v>0.28989498525073748</v>
      </c>
      <c r="J46" s="580">
        <f t="shared" si="5"/>
        <v>0.53960396039603964</v>
      </c>
    </row>
    <row r="47" spans="1:10" x14ac:dyDescent="0.25">
      <c r="A47" s="51"/>
      <c r="B47" t="s">
        <v>37</v>
      </c>
      <c r="C47" s="70">
        <v>103.684</v>
      </c>
      <c r="D47">
        <v>241</v>
      </c>
      <c r="E47" s="70">
        <v>73.93119999999999</v>
      </c>
      <c r="F47" s="70">
        <v>12.622399999999999</v>
      </c>
      <c r="H47" s="589">
        <f t="shared" si="3"/>
        <v>0.17073170731707318</v>
      </c>
      <c r="I47" s="35">
        <f t="shared" si="4"/>
        <v>0.3067684647302904</v>
      </c>
      <c r="J47" s="580">
        <f t="shared" si="5"/>
        <v>0.71304347826086945</v>
      </c>
    </row>
    <row r="48" spans="1:10" x14ac:dyDescent="0.25">
      <c r="B48" t="s">
        <v>160</v>
      </c>
      <c r="C48" s="70">
        <v>0</v>
      </c>
      <c r="D48">
        <v>0</v>
      </c>
      <c r="E48" s="70">
        <v>450.79999999999995</v>
      </c>
      <c r="F48" s="70">
        <v>0</v>
      </c>
      <c r="H48" s="589">
        <f t="shared" si="3"/>
        <v>0</v>
      </c>
      <c r="I48" s="35" t="e">
        <f t="shared" si="4"/>
        <v>#DIV/0!</v>
      </c>
      <c r="J48" s="580" t="e">
        <f t="shared" si="5"/>
        <v>#DIV/0!</v>
      </c>
    </row>
    <row r="49" spans="2:10" s="197" customFormat="1" x14ac:dyDescent="0.25">
      <c r="B49" s="197" t="s">
        <v>52</v>
      </c>
      <c r="C49" s="447">
        <v>1165.7688000000001</v>
      </c>
      <c r="D49" s="197">
        <v>3247</v>
      </c>
      <c r="E49" s="447">
        <v>457.1112</v>
      </c>
      <c r="F49" s="447">
        <v>68.521599999999992</v>
      </c>
      <c r="H49" s="590">
        <f t="shared" si="3"/>
        <v>0.14990138067061143</v>
      </c>
      <c r="I49" s="448">
        <f t="shared" si="4"/>
        <v>0.14077955035417308</v>
      </c>
      <c r="J49" s="581">
        <f t="shared" si="5"/>
        <v>0.39211136890951276</v>
      </c>
    </row>
    <row r="50" spans="2:10" x14ac:dyDescent="0.25">
      <c r="B50" t="s">
        <v>161</v>
      </c>
      <c r="C50" s="70">
        <v>114.50319999999999</v>
      </c>
      <c r="D50">
        <v>225</v>
      </c>
      <c r="E50" s="70">
        <v>78.4392</v>
      </c>
      <c r="F50" s="70">
        <v>21.638399999999997</v>
      </c>
      <c r="H50" s="589">
        <f t="shared" si="3"/>
        <v>0.27586206896551718</v>
      </c>
      <c r="I50" s="35">
        <f t="shared" si="4"/>
        <v>0.34861866666666669</v>
      </c>
      <c r="J50" s="580">
        <f t="shared" si="5"/>
        <v>0.68503937007874016</v>
      </c>
    </row>
    <row r="51" spans="2:10" x14ac:dyDescent="0.25">
      <c r="B51" t="s">
        <v>33</v>
      </c>
      <c r="C51" s="70">
        <v>97.372799999999998</v>
      </c>
      <c r="D51">
        <v>149</v>
      </c>
      <c r="E51" s="70">
        <v>-3.6063999999999998</v>
      </c>
      <c r="F51" s="70">
        <v>14.425599999999999</v>
      </c>
      <c r="H51" s="589">
        <f t="shared" si="3"/>
        <v>-4</v>
      </c>
      <c r="I51" s="35">
        <f t="shared" si="4"/>
        <v>-2.4204026845637584E-2</v>
      </c>
      <c r="J51" s="580">
        <f t="shared" si="5"/>
        <v>-3.7037037037037035E-2</v>
      </c>
    </row>
    <row r="52" spans="2:10" x14ac:dyDescent="0.25">
      <c r="B52" t="s">
        <v>162</v>
      </c>
      <c r="C52" s="70">
        <v>180.32</v>
      </c>
      <c r="D52">
        <v>4260</v>
      </c>
      <c r="E52" s="70">
        <v>90.16</v>
      </c>
      <c r="F52" s="70">
        <v>50.489599999999996</v>
      </c>
      <c r="H52" s="589">
        <f t="shared" si="3"/>
        <v>0.55999999999999994</v>
      </c>
      <c r="I52" s="35">
        <f t="shared" si="4"/>
        <v>2.116431924882629E-2</v>
      </c>
      <c r="J52" s="580">
        <f t="shared" si="5"/>
        <v>0.5</v>
      </c>
    </row>
    <row r="53" spans="2:10" s="197" customFormat="1" x14ac:dyDescent="0.25">
      <c r="B53" s="197" t="s">
        <v>46</v>
      </c>
      <c r="C53" s="447">
        <v>571.61439999999993</v>
      </c>
      <c r="D53" s="197">
        <v>1418</v>
      </c>
      <c r="E53" s="447">
        <v>-194.7456</v>
      </c>
      <c r="F53" s="447">
        <v>4.508</v>
      </c>
      <c r="H53" s="590">
        <f t="shared" si="3"/>
        <v>-2.314814814814815E-2</v>
      </c>
      <c r="I53" s="448">
        <f t="shared" si="4"/>
        <v>-0.1373382228490832</v>
      </c>
      <c r="J53" s="581">
        <f t="shared" si="5"/>
        <v>-0.34069400630914831</v>
      </c>
    </row>
    <row r="54" spans="2:10" x14ac:dyDescent="0.25">
      <c r="B54" t="s">
        <v>56</v>
      </c>
      <c r="C54" s="70">
        <v>375.96719999999999</v>
      </c>
      <c r="D54">
        <v>2310</v>
      </c>
      <c r="E54" s="70">
        <v>139.74799999999999</v>
      </c>
      <c r="F54" s="70">
        <v>24.3432</v>
      </c>
      <c r="H54" s="589">
        <f t="shared" si="3"/>
        <v>0.17419354838709677</v>
      </c>
      <c r="I54" s="35">
        <f t="shared" si="4"/>
        <v>6.0496969696969695E-2</v>
      </c>
      <c r="J54" s="580">
        <f t="shared" si="5"/>
        <v>0.37170263788968821</v>
      </c>
    </row>
    <row r="55" spans="2:10" x14ac:dyDescent="0.25">
      <c r="B55" t="s">
        <v>163</v>
      </c>
      <c r="C55" s="70">
        <v>128.9288</v>
      </c>
      <c r="D55">
        <v>466</v>
      </c>
      <c r="E55" s="70">
        <v>81.143999999999991</v>
      </c>
      <c r="F55" s="70">
        <v>14.425599999999999</v>
      </c>
      <c r="H55" s="589">
        <f t="shared" si="3"/>
        <v>0.17777777777777778</v>
      </c>
      <c r="I55" s="35">
        <f t="shared" si="4"/>
        <v>0.17412875536480685</v>
      </c>
      <c r="J55" s="580">
        <f t="shared" si="5"/>
        <v>0.62937062937062938</v>
      </c>
    </row>
    <row r="56" spans="2:10" x14ac:dyDescent="0.25">
      <c r="B56" t="s">
        <v>83</v>
      </c>
      <c r="C56" s="70">
        <v>553.58240000000001</v>
      </c>
      <c r="D56">
        <v>5422</v>
      </c>
      <c r="E56" s="70">
        <v>-39.670400000000001</v>
      </c>
      <c r="F56" s="70">
        <v>-12.622399999999999</v>
      </c>
      <c r="H56" s="589">
        <f t="shared" si="3"/>
        <v>0.31818181818181818</v>
      </c>
      <c r="I56" s="35">
        <f t="shared" si="4"/>
        <v>-7.3165621541866474E-3</v>
      </c>
      <c r="J56" s="580">
        <f t="shared" si="5"/>
        <v>-7.1661237785016291E-2</v>
      </c>
    </row>
    <row r="57" spans="2:10" x14ac:dyDescent="0.25">
      <c r="B57" t="s">
        <v>164</v>
      </c>
      <c r="C57" s="70">
        <v>1277.5672</v>
      </c>
      <c r="D57">
        <v>3274</v>
      </c>
      <c r="E57" s="70">
        <v>330.88720000000001</v>
      </c>
      <c r="F57" s="70">
        <v>106.38879999999999</v>
      </c>
      <c r="H57" s="589">
        <f t="shared" si="3"/>
        <v>0.32152588555858308</v>
      </c>
      <c r="I57" s="35">
        <f t="shared" si="4"/>
        <v>0.10106511912034209</v>
      </c>
      <c r="J57" s="580">
        <f t="shared" si="5"/>
        <v>0.25899788285109387</v>
      </c>
    </row>
    <row r="58" spans="2:10" s="50" customFormat="1" x14ac:dyDescent="0.25">
      <c r="B58" s="50" t="s">
        <v>120</v>
      </c>
      <c r="C58" s="449">
        <v>13602.439199999999</v>
      </c>
      <c r="D58" s="50">
        <v>44559</v>
      </c>
      <c r="E58" s="449">
        <v>-480.55279999999999</v>
      </c>
      <c r="F58" s="449">
        <v>111.7984</v>
      </c>
      <c r="H58" s="594">
        <f t="shared" si="3"/>
        <v>-0.2326454033771107</v>
      </c>
      <c r="I58" s="36">
        <f t="shared" si="4"/>
        <v>-1.0784640588882156E-2</v>
      </c>
      <c r="J58" s="582">
        <f t="shared" si="5"/>
        <v>-3.5328428448333005E-2</v>
      </c>
    </row>
    <row r="59" spans="2:10" x14ac:dyDescent="0.25">
      <c r="B59" t="s">
        <v>182</v>
      </c>
      <c r="C59" s="70">
        <v>57.702399999999997</v>
      </c>
      <c r="D59">
        <v>284</v>
      </c>
      <c r="E59" s="70">
        <v>9.016</v>
      </c>
      <c r="F59" s="70">
        <v>1.8031999999999999</v>
      </c>
      <c r="H59" s="589">
        <f t="shared" si="3"/>
        <v>0.19999999999999998</v>
      </c>
      <c r="I59" s="35">
        <f t="shared" si="4"/>
        <v>3.1746478873239434E-2</v>
      </c>
      <c r="J59" s="580">
        <f t="shared" si="5"/>
        <v>0.15625</v>
      </c>
    </row>
    <row r="60" spans="2:10" x14ac:dyDescent="0.25">
      <c r="B60" t="s">
        <v>47</v>
      </c>
      <c r="C60" s="70">
        <v>5247.3119999999999</v>
      </c>
      <c r="D60">
        <v>13925</v>
      </c>
      <c r="E60" s="70">
        <v>36.965599999999995</v>
      </c>
      <c r="F60" s="70">
        <v>-7.2127999999999997</v>
      </c>
      <c r="H60" s="589">
        <f t="shared" si="3"/>
        <v>-0.1951219512195122</v>
      </c>
      <c r="I60" s="35">
        <f t="shared" si="4"/>
        <v>2.6546211849192095E-3</v>
      </c>
      <c r="J60" s="580">
        <f t="shared" si="5"/>
        <v>7.0446735395188996E-3</v>
      </c>
    </row>
    <row r="61" spans="2:10" x14ac:dyDescent="0.25">
      <c r="B61" t="s">
        <v>165</v>
      </c>
      <c r="C61" s="70">
        <v>151.46879999999999</v>
      </c>
      <c r="D61">
        <v>1354</v>
      </c>
      <c r="E61" s="70">
        <v>73.029600000000002</v>
      </c>
      <c r="F61" s="70">
        <v>9.016</v>
      </c>
      <c r="H61" s="589">
        <f t="shared" si="3"/>
        <v>0.12345679012345678</v>
      </c>
      <c r="I61" s="35">
        <f t="shared" si="4"/>
        <v>5.3936189069423927E-2</v>
      </c>
      <c r="J61" s="580">
        <f t="shared" si="5"/>
        <v>0.48214285714285721</v>
      </c>
    </row>
    <row r="62" spans="2:10" x14ac:dyDescent="0.25">
      <c r="C62" s="70"/>
      <c r="E62" s="70"/>
      <c r="F62" s="70"/>
      <c r="H62" s="589" t="e">
        <f t="shared" si="3"/>
        <v>#DIV/0!</v>
      </c>
      <c r="I62" s="35" t="e">
        <f t="shared" si="4"/>
        <v>#DIV/0!</v>
      </c>
      <c r="J62" s="580" t="e">
        <f t="shared" si="5"/>
        <v>#DIV/0!</v>
      </c>
    </row>
    <row r="63" spans="2:10" x14ac:dyDescent="0.25">
      <c r="B63" t="s">
        <v>183</v>
      </c>
      <c r="C63" s="70">
        <v>54.997599999999998</v>
      </c>
      <c r="D63">
        <v>37</v>
      </c>
      <c r="E63" s="70">
        <v>-150.56719999999999</v>
      </c>
      <c r="F63" s="70">
        <v>0</v>
      </c>
      <c r="H63" s="589">
        <f t="shared" si="3"/>
        <v>0</v>
      </c>
      <c r="I63" s="35">
        <f t="shared" si="4"/>
        <v>-4.069383783783783</v>
      </c>
      <c r="J63" s="580">
        <f t="shared" si="5"/>
        <v>-2.7377049180327866</v>
      </c>
    </row>
    <row r="64" spans="2:10" x14ac:dyDescent="0.25">
      <c r="B64" t="s">
        <v>184</v>
      </c>
      <c r="C64" s="70">
        <v>-4355.6296000000002</v>
      </c>
      <c r="H64" s="589" t="e">
        <f t="shared" si="3"/>
        <v>#DIV/0!</v>
      </c>
      <c r="I64" s="35" t="e">
        <f t="shared" si="4"/>
        <v>#DIV/0!</v>
      </c>
      <c r="J64" s="580">
        <f t="shared" si="5"/>
        <v>0</v>
      </c>
    </row>
    <row r="65" spans="1:10" x14ac:dyDescent="0.25">
      <c r="H65" s="137"/>
      <c r="J65" s="137"/>
    </row>
    <row r="66" spans="1:10" ht="15.75" thickBot="1" x14ac:dyDescent="0.3">
      <c r="H66" s="137"/>
      <c r="J66" s="137"/>
    </row>
    <row r="67" spans="1:10" ht="45.75" thickTop="1" x14ac:dyDescent="0.25">
      <c r="A67" s="39"/>
      <c r="B67" s="40"/>
      <c r="C67" s="40" t="s">
        <v>2</v>
      </c>
      <c r="D67" s="40" t="s">
        <v>3</v>
      </c>
      <c r="E67" s="40" t="s">
        <v>6</v>
      </c>
      <c r="F67" s="40" t="s">
        <v>4</v>
      </c>
      <c r="G67" s="40" t="s">
        <v>5</v>
      </c>
      <c r="H67" s="596" t="s">
        <v>134</v>
      </c>
      <c r="I67" s="40" t="s">
        <v>510</v>
      </c>
      <c r="J67" s="595" t="s">
        <v>498</v>
      </c>
    </row>
    <row r="68" spans="1:10" x14ac:dyDescent="0.25">
      <c r="A68" s="43" t="s">
        <v>79</v>
      </c>
      <c r="B68" s="38"/>
      <c r="C68" s="28">
        <f>SUM(C5:C64)</f>
        <v>53915.68</v>
      </c>
      <c r="D68" s="28">
        <f>SUM(D5:D64)</f>
        <v>258954</v>
      </c>
      <c r="E68" s="28">
        <f>SUM(E5:E64)</f>
        <v>17010.4872</v>
      </c>
      <c r="F68" s="28">
        <f>SUM(F5:F64)</f>
        <v>3033.8839999999996</v>
      </c>
      <c r="G68" s="28">
        <f>SUM(G5:G64)</f>
        <v>0</v>
      </c>
      <c r="H68" s="583">
        <f>F68/E68</f>
        <v>0.17835373933322732</v>
      </c>
      <c r="I68" s="55">
        <f>E68/D68</f>
        <v>6.5689223568664704E-2</v>
      </c>
      <c r="J68" s="583">
        <f>E68/C68</f>
        <v>0.31550167224080267</v>
      </c>
    </row>
    <row r="69" spans="1:10" x14ac:dyDescent="0.25">
      <c r="A69" s="43" t="s">
        <v>78</v>
      </c>
      <c r="B69" s="38"/>
      <c r="C69" s="38">
        <v>53916</v>
      </c>
      <c r="D69" s="38">
        <v>258954</v>
      </c>
      <c r="E69" s="38">
        <v>17010</v>
      </c>
      <c r="F69" s="38">
        <v>3034</v>
      </c>
      <c r="G69" s="38">
        <v>0</v>
      </c>
      <c r="H69" s="584">
        <f>F69/E69</f>
        <v>0.17836566725455613</v>
      </c>
      <c r="I69" s="37">
        <f>E69/D69</f>
        <v>6.5687342153432651E-2</v>
      </c>
      <c r="J69" s="584">
        <f>E69/C69</f>
        <v>0.31549076340974852</v>
      </c>
    </row>
    <row r="70" spans="1:10" s="77" customFormat="1" x14ac:dyDescent="0.25">
      <c r="A70" s="72" t="s">
        <v>188</v>
      </c>
      <c r="B70" s="73"/>
      <c r="C70" s="88">
        <f>C58</f>
        <v>13602.439199999999</v>
      </c>
      <c r="D70" s="88">
        <f t="shared" ref="D70:F70" si="6">D58</f>
        <v>44559</v>
      </c>
      <c r="E70" s="88">
        <f t="shared" si="6"/>
        <v>-480.55279999999999</v>
      </c>
      <c r="F70" s="88">
        <f t="shared" si="6"/>
        <v>111.7984</v>
      </c>
      <c r="G70" s="73"/>
      <c r="H70" s="467">
        <f>F70/E70</f>
        <v>-0.2326454033771107</v>
      </c>
      <c r="I70" s="87">
        <f>E70/D70</f>
        <v>-1.0784640588882156E-2</v>
      </c>
      <c r="J70" s="467">
        <f>E70/C70</f>
        <v>-3.5328428448333005E-2</v>
      </c>
    </row>
    <row r="71" spans="1:10" s="77" customFormat="1" x14ac:dyDescent="0.25">
      <c r="A71" s="72" t="s">
        <v>141</v>
      </c>
      <c r="B71" s="73"/>
      <c r="C71" s="467">
        <f>C70/C68</f>
        <v>0.25229096989966554</v>
      </c>
      <c r="D71" s="467">
        <f t="shared" ref="D71:G71" si="7">D70/D68</f>
        <v>0.17207303227600268</v>
      </c>
      <c r="E71" s="467">
        <f t="shared" si="7"/>
        <v>-2.8250384268829174E-2</v>
      </c>
      <c r="F71" s="467">
        <f t="shared" si="7"/>
        <v>3.6849925705794956E-2</v>
      </c>
      <c r="G71" s="86" t="e">
        <f t="shared" si="7"/>
        <v>#DIV/0!</v>
      </c>
      <c r="H71" s="467"/>
      <c r="I71" s="86"/>
      <c r="J71" s="467"/>
    </row>
    <row r="72" spans="1:10" s="30" customFormat="1" x14ac:dyDescent="0.25">
      <c r="A72" s="80" t="s">
        <v>139</v>
      </c>
      <c r="B72" s="81"/>
      <c r="C72" s="85">
        <f>C9+C11+C15+C23+C26+C32+C33+C34+C36+C37+C38+C40+C41+C49+C53</f>
        <v>17248.509600000001</v>
      </c>
      <c r="D72" s="85">
        <f>D9+D11+D15+D23+D26+D32+D33+D34+D36+D37+D38+D40+D41+D49+D53</f>
        <v>39449</v>
      </c>
      <c r="E72" s="85">
        <f>E9+E11+E15+E23+E26+E32+E33+E34+E36+E37+E38+E40+E41+E49+E53</f>
        <v>9679.5775999999987</v>
      </c>
      <c r="F72" s="85">
        <f>F9+F11+F15+F23+F26+F32+F33+F34+F36+F37+F38+F40+F41+F49+F53</f>
        <v>1140.5239999999999</v>
      </c>
      <c r="G72" s="81"/>
      <c r="H72" s="478">
        <f>F72/E72</f>
        <v>0.11782786885245902</v>
      </c>
      <c r="I72" s="84">
        <f>E72/D72</f>
        <v>0.24536940353367637</v>
      </c>
      <c r="J72" s="478">
        <f>E72/C72</f>
        <v>0.56118341958078499</v>
      </c>
    </row>
    <row r="73" spans="1:10" s="30" customFormat="1" x14ac:dyDescent="0.25">
      <c r="A73" s="80" t="s">
        <v>87</v>
      </c>
      <c r="B73" s="81"/>
      <c r="C73" s="478">
        <f>C72/C68</f>
        <v>0.31991638795986627</v>
      </c>
      <c r="D73" s="478">
        <f t="shared" ref="D73:G73" si="8">D72/D68</f>
        <v>0.15233979780192622</v>
      </c>
      <c r="E73" s="478">
        <f t="shared" si="8"/>
        <v>0.56903588275825512</v>
      </c>
      <c r="F73" s="478">
        <f t="shared" si="8"/>
        <v>0.37592867756315007</v>
      </c>
      <c r="G73" s="83" t="e">
        <f t="shared" si="8"/>
        <v>#DIV/0!</v>
      </c>
      <c r="H73" s="478"/>
      <c r="I73" s="83"/>
      <c r="J73" s="478"/>
    </row>
    <row r="74" spans="1:10" s="69" customFormat="1" x14ac:dyDescent="0.25">
      <c r="A74" s="57" t="s">
        <v>133</v>
      </c>
      <c r="B74" s="58"/>
      <c r="C74" s="56">
        <f>C5+C6+C7+C8+C10+C12+C13+C14+C16+C17+C18+C19+C20+C21+C22+C24+C25+C27+C28+C29+C30+C31+C35+C39+C42+C43+C44+C45+C46+C47++C48+C50+C51+C52+C54+C55+C56+C57+C58+C59+C60+C61+C63+C64</f>
        <v>36667.170399999995</v>
      </c>
      <c r="D74" s="56">
        <f>D5+D6+D7+D8+D10+D12+D13+D14+D16+D17+D18+D19+D20+D21+D22+D24+D25+D27+D28+D29+D30+D31+D35+D39+D42+D43+D44+D45+D46+D47++D48+D50+D51+D52+D54+D55+D56+D57+D58+D59+D60+D61+D63+D64</f>
        <v>219505</v>
      </c>
      <c r="E74" s="56">
        <f>E5+E6+E7+E8+E10+E12+E13+E14+E16+E17+E18+E19+E20+E21+E22+E24+E25+E27+E28+E29+E30+E31+E35+E39+E42+E43+E44+E45+E46+E47++E48+E50+E51+E52+E54+E55+E56+E57+E58+E59+E60+E61+E63+E64</f>
        <v>7330.9095999999981</v>
      </c>
      <c r="F74" s="56">
        <f>F5+F6+F7+F8+F10+F12+F13+F14+F16+F17+F18+F19+F20+F21+F22+F24+F25+F27+F28+F29+F30+F31+F35+F39+F42+F43+F44+F45+F46+F47++F48+F50+F51+F52+F54+F55+F56+F57+F58+F59+F60+F61+F63+F64</f>
        <v>1893.3599999999997</v>
      </c>
      <c r="G74" s="58">
        <f>G5+G6+G7+G8+G10+G12+G13+G14+G16+G17+G18+G19+G20+G21+G22+G24+G25+G27+G28+G29+G30+G31+G35+G39+G42+G43+G44+G45+G46+G47+G50+G51+G52+G54+G55+G56+G57+G58+G59+G60+G61+G63+G64</f>
        <v>0</v>
      </c>
      <c r="H74" s="583">
        <f>F74/E74</f>
        <v>0.25827081539786007</v>
      </c>
      <c r="I74" s="55">
        <f>E74/D74</f>
        <v>3.3397460650099076E-2</v>
      </c>
      <c r="J74" s="583">
        <f>E74/C74</f>
        <v>0.19993115149130786</v>
      </c>
    </row>
    <row r="75" spans="1:10" s="69" customFormat="1" ht="15.75" thickBot="1" x14ac:dyDescent="0.3">
      <c r="A75" s="59" t="s">
        <v>136</v>
      </c>
      <c r="B75" s="60"/>
      <c r="C75" s="466">
        <f>C74/C68</f>
        <v>0.68008361204013368</v>
      </c>
      <c r="D75" s="466">
        <f t="shared" ref="D75:G75" si="9">D74/D68</f>
        <v>0.84766020219807381</v>
      </c>
      <c r="E75" s="466">
        <f t="shared" si="9"/>
        <v>0.43096411724174477</v>
      </c>
      <c r="F75" s="466">
        <f t="shared" si="9"/>
        <v>0.62407132243684993</v>
      </c>
      <c r="G75" s="54" t="e">
        <f t="shared" si="9"/>
        <v>#DIV/0!</v>
      </c>
      <c r="H75" s="466"/>
      <c r="I75" s="60"/>
      <c r="J75" s="466"/>
    </row>
    <row r="76" spans="1:10" ht="15.75" thickTop="1" x14ac:dyDescent="0.25">
      <c r="C76" s="52"/>
      <c r="D76" s="52"/>
      <c r="E76" s="52"/>
      <c r="F76" s="52"/>
      <c r="G76" s="52"/>
    </row>
    <row r="77" spans="1:10" x14ac:dyDescent="0.25">
      <c r="C77" s="29"/>
      <c r="D77" s="29"/>
      <c r="E77" s="29"/>
      <c r="F77" s="29"/>
      <c r="H77" s="52"/>
    </row>
    <row r="78" spans="1:10" x14ac:dyDescent="0.25">
      <c r="D78" s="134"/>
      <c r="E78" s="134"/>
      <c r="F78" s="134"/>
    </row>
    <row r="79" spans="1:10" x14ac:dyDescent="0.25">
      <c r="A79" s="20" t="s">
        <v>514</v>
      </c>
      <c r="B79" s="17"/>
    </row>
    <row r="80" spans="1:10" x14ac:dyDescent="0.25">
      <c r="A80" s="45" t="s">
        <v>84</v>
      </c>
      <c r="B80" s="46"/>
      <c r="D80" s="134"/>
      <c r="E80" s="134"/>
      <c r="F80" s="97"/>
    </row>
    <row r="81" spans="1:6" x14ac:dyDescent="0.25">
      <c r="A81" s="47" t="s">
        <v>85</v>
      </c>
      <c r="B81" s="48"/>
      <c r="C81" s="29"/>
      <c r="D81" s="29"/>
      <c r="E81" s="29"/>
      <c r="F81" s="29"/>
    </row>
    <row r="82" spans="1:6" x14ac:dyDescent="0.25">
      <c r="D82" s="134"/>
      <c r="E82" s="134"/>
      <c r="F82" s="134"/>
    </row>
    <row r="84" spans="1:6" x14ac:dyDescent="0.25">
      <c r="A84" s="24" t="s">
        <v>439</v>
      </c>
      <c r="B84" s="134">
        <v>0.90159999999999996</v>
      </c>
    </row>
  </sheetData>
  <sheetProtection sheet="1" objects="1" scenarios="1"/>
  <sortState ref="B5:H61">
    <sortCondition ref="B5:B61"/>
  </sortState>
  <mergeCells count="4">
    <mergeCell ref="A1:G1"/>
    <mergeCell ref="H1:J1"/>
    <mergeCell ref="A2:G2"/>
    <mergeCell ref="H2:J2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8"/>
  <sheetViews>
    <sheetView zoomScale="80" zoomScaleNormal="80" zoomScalePageLayoutView="80" workbookViewId="0">
      <pane ySplit="4" topLeftCell="A59" activePane="bottomLeft" state="frozen"/>
      <selection pane="bottomLeft" activeCell="A59" sqref="A59"/>
    </sheetView>
  </sheetViews>
  <sheetFormatPr baseColWidth="10" defaultColWidth="8.85546875" defaultRowHeight="15" x14ac:dyDescent="0.25"/>
  <cols>
    <col min="1" max="2" width="15.7109375" customWidth="1"/>
    <col min="3" max="3" width="24.7109375" customWidth="1"/>
    <col min="4" max="15" width="15.7109375" customWidth="1"/>
  </cols>
  <sheetData>
    <row r="1" spans="1:15" s="9" customFormat="1" x14ac:dyDescent="0.25">
      <c r="A1" s="708" t="s">
        <v>12</v>
      </c>
      <c r="B1" s="709"/>
      <c r="C1" s="709"/>
      <c r="D1" s="709"/>
      <c r="E1" s="709"/>
      <c r="F1" s="709"/>
      <c r="G1" s="709"/>
      <c r="H1" s="709"/>
      <c r="I1" s="714" t="s">
        <v>13</v>
      </c>
      <c r="J1" s="714"/>
      <c r="K1" s="714"/>
      <c r="L1" s="714"/>
      <c r="M1" s="710" t="s">
        <v>82</v>
      </c>
      <c r="N1" s="710"/>
      <c r="O1" s="710"/>
    </row>
    <row r="2" spans="1:15" s="11" customFormat="1" x14ac:dyDescent="0.25">
      <c r="A2" s="711" t="s">
        <v>218</v>
      </c>
      <c r="B2" s="712"/>
      <c r="C2" s="712"/>
      <c r="D2" s="712"/>
      <c r="E2" s="712"/>
      <c r="F2" s="712"/>
      <c r="G2" s="712"/>
      <c r="H2" s="712"/>
      <c r="I2" s="10"/>
      <c r="J2" s="10"/>
      <c r="K2" s="10"/>
      <c r="L2" s="10"/>
      <c r="M2" s="713" t="s">
        <v>138</v>
      </c>
      <c r="N2" s="713"/>
      <c r="O2" s="713"/>
    </row>
    <row r="3" spans="1:15" s="13" customFormat="1" ht="30" x14ac:dyDescent="0.25">
      <c r="A3" s="12" t="s">
        <v>17</v>
      </c>
      <c r="B3" s="13" t="s">
        <v>20</v>
      </c>
      <c r="C3" s="13" t="s">
        <v>1</v>
      </c>
      <c r="D3" s="13" t="s">
        <v>2</v>
      </c>
      <c r="E3" s="13" t="s">
        <v>3</v>
      </c>
      <c r="F3" s="13" t="s">
        <v>6</v>
      </c>
      <c r="G3" s="13" t="s">
        <v>4</v>
      </c>
      <c r="H3" s="13" t="s">
        <v>5</v>
      </c>
      <c r="M3" s="25" t="s">
        <v>134</v>
      </c>
      <c r="N3" s="13" t="s">
        <v>510</v>
      </c>
      <c r="O3" s="13" t="s">
        <v>498</v>
      </c>
    </row>
    <row r="4" spans="1:15" s="13" customFormat="1" ht="30" x14ac:dyDescent="0.25">
      <c r="A4" s="15" t="s">
        <v>18</v>
      </c>
      <c r="B4" s="13" t="s">
        <v>0</v>
      </c>
      <c r="C4" s="13" t="s">
        <v>219</v>
      </c>
      <c r="D4" s="13" t="s">
        <v>2</v>
      </c>
      <c r="E4" s="13" t="s">
        <v>226</v>
      </c>
      <c r="F4" s="13" t="s">
        <v>220</v>
      </c>
      <c r="G4" s="13" t="s">
        <v>221</v>
      </c>
      <c r="H4" s="13" t="s">
        <v>26</v>
      </c>
      <c r="I4" s="13" t="s">
        <v>222</v>
      </c>
      <c r="J4" s="13" t="s">
        <v>223</v>
      </c>
      <c r="K4" s="13" t="s">
        <v>224</v>
      </c>
      <c r="L4" s="13" t="s">
        <v>225</v>
      </c>
      <c r="M4" s="25"/>
      <c r="O4" s="25"/>
    </row>
    <row r="5" spans="1:15" ht="31.5" customHeight="1" x14ac:dyDescent="0.25">
      <c r="B5" t="s">
        <v>61</v>
      </c>
      <c r="C5" t="s">
        <v>216</v>
      </c>
      <c r="D5" s="70">
        <v>62.009190000000004</v>
      </c>
      <c r="E5">
        <v>79</v>
      </c>
      <c r="F5" s="70">
        <v>15.157802</v>
      </c>
      <c r="G5" s="70">
        <v>0</v>
      </c>
      <c r="H5" s="70">
        <v>0</v>
      </c>
      <c r="I5" s="70">
        <v>2.7559640000000001</v>
      </c>
      <c r="J5" s="70">
        <v>2.7559640000000001</v>
      </c>
      <c r="K5" s="70">
        <v>0</v>
      </c>
      <c r="L5" s="70">
        <v>0</v>
      </c>
      <c r="M5" s="674">
        <f t="shared" ref="M5:M43" si="0">G5/F5</f>
        <v>0</v>
      </c>
      <c r="N5" s="35">
        <f t="shared" ref="N5:N43" si="1">F5/E5</f>
        <v>0.19187091139240506</v>
      </c>
      <c r="O5" s="580">
        <f t="shared" ref="O5:O43" si="2">F5/D5</f>
        <v>0.24444444444444444</v>
      </c>
    </row>
    <row r="6" spans="1:15" ht="19.5" customHeight="1" x14ac:dyDescent="0.25">
      <c r="B6" t="s">
        <v>193</v>
      </c>
      <c r="C6" t="s">
        <v>211</v>
      </c>
      <c r="D6" s="70">
        <v>112.994524</v>
      </c>
      <c r="E6">
        <v>1236</v>
      </c>
      <c r="F6" s="70">
        <v>28.937622000000001</v>
      </c>
      <c r="G6" s="70">
        <v>9.6458740000000009</v>
      </c>
      <c r="H6" s="70">
        <v>0</v>
      </c>
      <c r="I6" s="70">
        <v>11.023856</v>
      </c>
      <c r="J6" s="70">
        <v>0</v>
      </c>
      <c r="K6" s="70">
        <v>1.377982</v>
      </c>
      <c r="L6" s="70">
        <v>0</v>
      </c>
      <c r="M6" s="674">
        <f t="shared" si="0"/>
        <v>0.33333333333333337</v>
      </c>
      <c r="N6" s="35">
        <f t="shared" si="1"/>
        <v>2.3412315533980585E-2</v>
      </c>
      <c r="O6" s="580">
        <f t="shared" si="2"/>
        <v>0.25609756097560976</v>
      </c>
    </row>
    <row r="7" spans="1:15" ht="24" customHeight="1" x14ac:dyDescent="0.25">
      <c r="B7" t="s">
        <v>48</v>
      </c>
      <c r="C7" t="s">
        <v>216</v>
      </c>
      <c r="D7" s="70">
        <v>59.253226000000005</v>
      </c>
      <c r="E7">
        <v>94</v>
      </c>
      <c r="F7" s="70">
        <v>15.157802</v>
      </c>
      <c r="G7" s="70">
        <v>11.023856</v>
      </c>
      <c r="H7" s="70">
        <v>0</v>
      </c>
      <c r="I7" s="70">
        <v>16.535784</v>
      </c>
      <c r="J7" s="70">
        <v>5.5119280000000002</v>
      </c>
      <c r="K7" s="70">
        <v>0</v>
      </c>
      <c r="L7" s="70">
        <v>0</v>
      </c>
      <c r="M7" s="674">
        <f t="shared" si="0"/>
        <v>0.72727272727272729</v>
      </c>
      <c r="N7" s="35">
        <f t="shared" si="1"/>
        <v>0.16125321276595744</v>
      </c>
      <c r="O7" s="580">
        <f t="shared" si="2"/>
        <v>0.25581395348837205</v>
      </c>
    </row>
    <row r="8" spans="1:15" x14ac:dyDescent="0.25">
      <c r="B8" t="s">
        <v>125</v>
      </c>
      <c r="C8" t="s">
        <v>216</v>
      </c>
      <c r="D8" s="70">
        <v>50.985334000000002</v>
      </c>
      <c r="E8">
        <v>74</v>
      </c>
      <c r="F8" s="70">
        <v>-2.7559640000000001</v>
      </c>
      <c r="G8" s="70">
        <v>4.1339459999999999</v>
      </c>
      <c r="H8" s="70">
        <v>0</v>
      </c>
      <c r="I8" s="70">
        <v>5.5119280000000002</v>
      </c>
      <c r="J8" s="70">
        <v>1.377982</v>
      </c>
      <c r="K8" s="70">
        <v>0</v>
      </c>
      <c r="L8" s="70">
        <v>0</v>
      </c>
      <c r="M8" s="674">
        <f t="shared" si="0"/>
        <v>-1.5</v>
      </c>
      <c r="N8" s="35">
        <f t="shared" si="1"/>
        <v>-3.7242756756756756E-2</v>
      </c>
      <c r="O8" s="580">
        <f t="shared" si="2"/>
        <v>-5.4054054054054057E-2</v>
      </c>
    </row>
    <row r="9" spans="1:15" x14ac:dyDescent="0.25">
      <c r="B9" t="s">
        <v>38</v>
      </c>
      <c r="C9" t="s">
        <v>217</v>
      </c>
      <c r="D9" s="70">
        <v>31.693586</v>
      </c>
      <c r="E9">
        <v>386</v>
      </c>
      <c r="F9" s="70">
        <v>4.1339459999999999</v>
      </c>
      <c r="G9" s="70">
        <v>1.377982</v>
      </c>
      <c r="H9" s="70">
        <v>0</v>
      </c>
      <c r="I9" s="70">
        <v>6.8899100000000004</v>
      </c>
      <c r="J9" s="70">
        <v>5.5119280000000002</v>
      </c>
      <c r="K9" s="70">
        <v>0</v>
      </c>
      <c r="L9" s="70">
        <v>0</v>
      </c>
      <c r="M9" s="674">
        <f t="shared" si="0"/>
        <v>0.33333333333333337</v>
      </c>
      <c r="N9" s="35">
        <f t="shared" si="1"/>
        <v>1.0709704663212435E-2</v>
      </c>
      <c r="O9" s="580">
        <f t="shared" si="2"/>
        <v>0.13043478260869565</v>
      </c>
    </row>
    <row r="10" spans="1:15" x14ac:dyDescent="0.25">
      <c r="B10" t="s">
        <v>175</v>
      </c>
      <c r="C10" t="s">
        <v>200</v>
      </c>
      <c r="D10" s="70">
        <v>179.13766000000001</v>
      </c>
      <c r="E10">
        <v>1321</v>
      </c>
      <c r="F10" s="70">
        <v>92.324793999999997</v>
      </c>
      <c r="G10" s="70">
        <v>27.559640000000002</v>
      </c>
      <c r="H10" s="70">
        <v>0</v>
      </c>
      <c r="I10" s="70">
        <v>31.693586</v>
      </c>
      <c r="J10" s="70">
        <v>1.377982</v>
      </c>
      <c r="K10" s="70">
        <v>2.7559640000000001</v>
      </c>
      <c r="L10" s="70">
        <v>0</v>
      </c>
      <c r="M10" s="674">
        <f t="shared" si="0"/>
        <v>0.29850746268656719</v>
      </c>
      <c r="N10" s="35">
        <f t="shared" si="1"/>
        <v>6.9890078728236188E-2</v>
      </c>
      <c r="O10" s="580">
        <f t="shared" si="2"/>
        <v>0.51538461538461533</v>
      </c>
    </row>
    <row r="11" spans="1:15" x14ac:dyDescent="0.25">
      <c r="B11" t="s">
        <v>36</v>
      </c>
      <c r="C11" t="s">
        <v>200</v>
      </c>
      <c r="D11" s="70">
        <v>310.04595</v>
      </c>
      <c r="E11">
        <v>1243</v>
      </c>
      <c r="F11" s="70">
        <v>-104.72663200000001</v>
      </c>
      <c r="G11" s="70">
        <v>-1.377982</v>
      </c>
      <c r="H11" s="70">
        <v>0</v>
      </c>
      <c r="I11" s="70">
        <v>77.166992000000008</v>
      </c>
      <c r="J11" s="70">
        <v>64.765153999999995</v>
      </c>
      <c r="K11" s="70">
        <v>13.779820000000001</v>
      </c>
      <c r="L11" s="70">
        <v>0</v>
      </c>
      <c r="M11" s="674">
        <f t="shared" si="0"/>
        <v>1.3157894736842105E-2</v>
      </c>
      <c r="N11" s="35">
        <f t="shared" si="1"/>
        <v>-8.4253123089300094E-2</v>
      </c>
      <c r="O11" s="580">
        <f t="shared" si="2"/>
        <v>-0.33777777777777779</v>
      </c>
    </row>
    <row r="12" spans="1:15" x14ac:dyDescent="0.25">
      <c r="B12" t="s">
        <v>31</v>
      </c>
      <c r="C12" t="s">
        <v>205</v>
      </c>
      <c r="D12" s="70">
        <v>465.75791600000002</v>
      </c>
      <c r="E12">
        <v>745</v>
      </c>
      <c r="F12" s="70">
        <v>111.61654200000001</v>
      </c>
      <c r="G12" s="70">
        <v>67.521118000000001</v>
      </c>
      <c r="H12" s="70">
        <v>0</v>
      </c>
      <c r="I12" s="70">
        <v>84.056902000000008</v>
      </c>
      <c r="J12" s="70">
        <v>8.2678919999999998</v>
      </c>
      <c r="K12" s="70">
        <v>8.2678919999999998</v>
      </c>
      <c r="L12" s="70">
        <v>0</v>
      </c>
      <c r="M12" s="674">
        <f t="shared" si="0"/>
        <v>0.60493827160493818</v>
      </c>
      <c r="N12" s="35">
        <f t="shared" si="1"/>
        <v>0.14982086174496645</v>
      </c>
      <c r="O12" s="580">
        <f t="shared" si="2"/>
        <v>0.23964497041420119</v>
      </c>
    </row>
    <row r="13" spans="1:15" x14ac:dyDescent="0.25">
      <c r="B13" t="s">
        <v>192</v>
      </c>
      <c r="C13" t="s">
        <v>209</v>
      </c>
      <c r="D13" s="70">
        <v>140.55416400000001</v>
      </c>
      <c r="E13">
        <v>1146</v>
      </c>
      <c r="F13" s="70">
        <v>64.765153999999995</v>
      </c>
      <c r="G13" s="70">
        <v>27.559640000000002</v>
      </c>
      <c r="H13" s="70">
        <v>0</v>
      </c>
      <c r="I13" s="70">
        <v>30.315604</v>
      </c>
      <c r="J13" s="70">
        <v>1.377982</v>
      </c>
      <c r="K13" s="70">
        <v>1.377982</v>
      </c>
      <c r="L13" s="70">
        <v>0</v>
      </c>
      <c r="M13" s="674">
        <f t="shared" si="0"/>
        <v>0.42553191489361708</v>
      </c>
      <c r="N13" s="35">
        <f t="shared" si="1"/>
        <v>5.651409598603839E-2</v>
      </c>
      <c r="O13" s="580">
        <f t="shared" si="2"/>
        <v>0.46078431372549011</v>
      </c>
    </row>
    <row r="14" spans="1:15" s="197" customFormat="1" x14ac:dyDescent="0.25">
      <c r="B14" s="197" t="s">
        <v>150</v>
      </c>
      <c r="C14" s="197" t="s">
        <v>206</v>
      </c>
      <c r="D14" s="447">
        <v>70.277082000000007</v>
      </c>
      <c r="E14" s="197">
        <v>96</v>
      </c>
      <c r="F14" s="447">
        <v>38.583496000000004</v>
      </c>
      <c r="G14" s="447">
        <v>5.5119280000000002</v>
      </c>
      <c r="H14" s="447">
        <v>0</v>
      </c>
      <c r="I14" s="447">
        <v>5.5119280000000002</v>
      </c>
      <c r="J14" s="447">
        <v>0</v>
      </c>
      <c r="K14" s="447">
        <v>0</v>
      </c>
      <c r="L14" s="447">
        <v>0</v>
      </c>
      <c r="M14" s="675">
        <f t="shared" si="0"/>
        <v>0.14285714285714285</v>
      </c>
      <c r="N14" s="448">
        <f t="shared" si="1"/>
        <v>0.40191141666666669</v>
      </c>
      <c r="O14" s="581">
        <f t="shared" si="2"/>
        <v>0.5490196078431373</v>
      </c>
    </row>
    <row r="15" spans="1:15" s="197" customFormat="1" x14ac:dyDescent="0.25">
      <c r="B15" s="197" t="s">
        <v>53</v>
      </c>
      <c r="C15" s="197" t="s">
        <v>203</v>
      </c>
      <c r="D15" s="447">
        <v>507.097376</v>
      </c>
      <c r="E15" s="197">
        <v>765</v>
      </c>
      <c r="F15" s="447">
        <v>82.678920000000005</v>
      </c>
      <c r="G15" s="447">
        <v>0</v>
      </c>
      <c r="H15" s="447">
        <v>0</v>
      </c>
      <c r="I15" s="447">
        <v>0</v>
      </c>
      <c r="J15" s="447">
        <v>0</v>
      </c>
      <c r="K15" s="447">
        <v>0</v>
      </c>
      <c r="L15" s="447">
        <v>0</v>
      </c>
      <c r="M15" s="675">
        <f t="shared" si="0"/>
        <v>0</v>
      </c>
      <c r="N15" s="448">
        <f t="shared" si="1"/>
        <v>0.10807701960784315</v>
      </c>
      <c r="O15" s="581">
        <f t="shared" si="2"/>
        <v>0.16304347826086957</v>
      </c>
    </row>
    <row r="16" spans="1:15" x14ac:dyDescent="0.25">
      <c r="B16" t="s">
        <v>59</v>
      </c>
      <c r="C16" t="s">
        <v>203</v>
      </c>
      <c r="D16" s="70">
        <v>336.22760800000003</v>
      </c>
      <c r="E16">
        <v>14180</v>
      </c>
      <c r="F16" s="70">
        <v>183.27160599999999</v>
      </c>
      <c r="G16" s="70">
        <v>66.143135999999998</v>
      </c>
      <c r="H16" s="70">
        <v>0</v>
      </c>
      <c r="I16" s="70">
        <v>78.544973999999996</v>
      </c>
      <c r="J16" s="70">
        <v>9.6458740000000009</v>
      </c>
      <c r="K16" s="70">
        <v>2.7559640000000001</v>
      </c>
      <c r="L16" s="70">
        <v>0</v>
      </c>
      <c r="M16" s="674">
        <f t="shared" si="0"/>
        <v>0.36090225563909778</v>
      </c>
      <c r="N16" s="35">
        <f t="shared" si="1"/>
        <v>1.2924654866008462E-2</v>
      </c>
      <c r="O16" s="580">
        <f t="shared" si="2"/>
        <v>0.54508196721311464</v>
      </c>
    </row>
    <row r="17" spans="2:15" s="197" customFormat="1" x14ac:dyDescent="0.25">
      <c r="B17" s="197" t="s">
        <v>44</v>
      </c>
      <c r="C17" s="197" t="s">
        <v>208</v>
      </c>
      <c r="D17" s="447">
        <v>150.20003800000001</v>
      </c>
      <c r="E17" s="197">
        <v>125</v>
      </c>
      <c r="F17" s="447">
        <v>125.39636200000001</v>
      </c>
      <c r="G17" s="447">
        <v>2.7559640000000001</v>
      </c>
      <c r="H17" s="447">
        <v>0</v>
      </c>
      <c r="I17" s="447">
        <v>4.1339459999999999</v>
      </c>
      <c r="J17" s="447">
        <v>1.377982</v>
      </c>
      <c r="K17" s="447">
        <v>0</v>
      </c>
      <c r="L17" s="447">
        <v>0</v>
      </c>
      <c r="M17" s="675">
        <f t="shared" si="0"/>
        <v>2.1978021978021976E-2</v>
      </c>
      <c r="N17" s="448">
        <f t="shared" si="1"/>
        <v>1.0031708960000001</v>
      </c>
      <c r="O17" s="581">
        <f t="shared" si="2"/>
        <v>0.83486238532110091</v>
      </c>
    </row>
    <row r="18" spans="2:15" s="197" customFormat="1" x14ac:dyDescent="0.25">
      <c r="B18" s="197" t="s">
        <v>191</v>
      </c>
      <c r="C18" s="197" t="s">
        <v>206</v>
      </c>
      <c r="D18" s="447">
        <v>216.343174</v>
      </c>
      <c r="E18" s="197">
        <v>460</v>
      </c>
      <c r="F18" s="447">
        <v>97.836722000000009</v>
      </c>
      <c r="G18" s="447">
        <v>9.6458740000000009</v>
      </c>
      <c r="H18" s="447">
        <v>0</v>
      </c>
      <c r="I18" s="447">
        <v>9.6458740000000009</v>
      </c>
      <c r="J18" s="447">
        <v>0</v>
      </c>
      <c r="K18" s="447">
        <v>0</v>
      </c>
      <c r="L18" s="447">
        <v>0</v>
      </c>
      <c r="M18" s="675">
        <f t="shared" si="0"/>
        <v>9.8591549295774655E-2</v>
      </c>
      <c r="N18" s="448">
        <f t="shared" si="1"/>
        <v>0.21268852608695654</v>
      </c>
      <c r="O18" s="581">
        <f t="shared" si="2"/>
        <v>0.45222929936305734</v>
      </c>
    </row>
    <row r="19" spans="2:15" x14ac:dyDescent="0.25">
      <c r="B19" t="s">
        <v>151</v>
      </c>
      <c r="C19" t="s">
        <v>217</v>
      </c>
      <c r="D19" s="70">
        <v>42.717441999999998</v>
      </c>
      <c r="E19">
        <v>37</v>
      </c>
      <c r="F19" s="70">
        <v>-6.8899100000000004</v>
      </c>
      <c r="G19" s="70">
        <v>4.1339459999999999</v>
      </c>
      <c r="H19" s="70">
        <v>0</v>
      </c>
      <c r="I19" s="70">
        <v>4.1339459999999999</v>
      </c>
      <c r="J19" s="70">
        <v>0</v>
      </c>
      <c r="K19" s="70">
        <v>0</v>
      </c>
      <c r="L19" s="70">
        <v>0</v>
      </c>
      <c r="M19" s="674">
        <f t="shared" si="0"/>
        <v>-0.6</v>
      </c>
      <c r="N19" s="35">
        <f t="shared" si="1"/>
        <v>-0.18621378378378378</v>
      </c>
      <c r="O19" s="580">
        <f t="shared" si="2"/>
        <v>-0.16129032258064518</v>
      </c>
    </row>
    <row r="20" spans="2:15" x14ac:dyDescent="0.25">
      <c r="B20" t="s">
        <v>34</v>
      </c>
      <c r="C20" t="s">
        <v>200</v>
      </c>
      <c r="D20" s="70">
        <v>165.35784000000001</v>
      </c>
      <c r="E20">
        <v>991</v>
      </c>
      <c r="F20" s="70">
        <v>-508.47535800000003</v>
      </c>
      <c r="G20" s="70">
        <v>46.851388</v>
      </c>
      <c r="H20" s="70">
        <v>0</v>
      </c>
      <c r="I20" s="70">
        <v>88.190848000000003</v>
      </c>
      <c r="J20" s="70">
        <v>20.669730000000001</v>
      </c>
      <c r="K20" s="70">
        <v>20.669730000000001</v>
      </c>
      <c r="L20" s="70">
        <v>0</v>
      </c>
      <c r="M20" s="674">
        <f t="shared" si="0"/>
        <v>-9.2140921409214094E-2</v>
      </c>
      <c r="N20" s="35">
        <f t="shared" si="1"/>
        <v>-0.51309319677093845</v>
      </c>
      <c r="O20" s="580">
        <f t="shared" si="2"/>
        <v>-3.0750000000000002</v>
      </c>
    </row>
    <row r="21" spans="2:15" x14ac:dyDescent="0.25">
      <c r="B21" t="s">
        <v>51</v>
      </c>
      <c r="C21" t="s">
        <v>203</v>
      </c>
      <c r="D21" s="70">
        <v>350.007428</v>
      </c>
      <c r="E21">
        <v>661</v>
      </c>
      <c r="F21" s="70">
        <v>23.425694</v>
      </c>
      <c r="G21" s="70">
        <v>-31.693586</v>
      </c>
      <c r="H21" s="70">
        <v>0</v>
      </c>
      <c r="I21" s="70">
        <v>-22.047712000000001</v>
      </c>
      <c r="J21" s="70">
        <v>8.2678919999999998</v>
      </c>
      <c r="K21" s="70">
        <v>1.377982</v>
      </c>
      <c r="L21" s="70">
        <v>0</v>
      </c>
      <c r="M21" s="674">
        <f t="shared" si="0"/>
        <v>-1.3529411764705883</v>
      </c>
      <c r="N21" s="35">
        <f t="shared" si="1"/>
        <v>3.5439779122541606E-2</v>
      </c>
      <c r="O21" s="580">
        <f t="shared" si="2"/>
        <v>6.6929133858267723E-2</v>
      </c>
    </row>
    <row r="22" spans="2:15" s="197" customFormat="1" x14ac:dyDescent="0.25">
      <c r="B22" s="197" t="s">
        <v>152</v>
      </c>
      <c r="C22" s="197" t="s">
        <v>206</v>
      </c>
      <c r="D22" s="447">
        <v>248.03676000000002</v>
      </c>
      <c r="E22" s="197">
        <v>277</v>
      </c>
      <c r="F22" s="447">
        <v>99.214703999999998</v>
      </c>
      <c r="G22" s="447">
        <v>8.2678919999999998</v>
      </c>
      <c r="H22" s="447">
        <v>0</v>
      </c>
      <c r="I22" s="447">
        <v>8.2678919999999998</v>
      </c>
      <c r="J22" s="447">
        <v>0</v>
      </c>
      <c r="K22" s="447">
        <v>0</v>
      </c>
      <c r="L22" s="447">
        <v>0</v>
      </c>
      <c r="M22" s="675">
        <f t="shared" si="0"/>
        <v>8.3333333333333329E-2</v>
      </c>
      <c r="N22" s="448">
        <f t="shared" si="1"/>
        <v>0.35817582671480142</v>
      </c>
      <c r="O22" s="581">
        <f t="shared" si="2"/>
        <v>0.39999999999999997</v>
      </c>
    </row>
    <row r="23" spans="2:15" x14ac:dyDescent="0.25">
      <c r="B23" t="s">
        <v>190</v>
      </c>
      <c r="C23" t="s">
        <v>200</v>
      </c>
      <c r="D23" s="70">
        <v>271.46245399999998</v>
      </c>
      <c r="E23">
        <v>2876</v>
      </c>
      <c r="F23" s="70">
        <v>112.994524</v>
      </c>
      <c r="G23" s="70">
        <v>33.071567999999999</v>
      </c>
      <c r="H23" s="70">
        <v>0</v>
      </c>
      <c r="I23" s="70">
        <v>44.095424000000001</v>
      </c>
      <c r="J23" s="70">
        <v>1.377982</v>
      </c>
      <c r="K23" s="70">
        <v>9.6458740000000009</v>
      </c>
      <c r="L23" s="70">
        <v>0</v>
      </c>
      <c r="M23" s="674">
        <f t="shared" si="0"/>
        <v>0.29268292682926828</v>
      </c>
      <c r="N23" s="35">
        <f t="shared" si="1"/>
        <v>3.9288777468706536E-2</v>
      </c>
      <c r="O23" s="580">
        <f t="shared" si="2"/>
        <v>0.41624365482233505</v>
      </c>
    </row>
    <row r="24" spans="2:15" s="197" customFormat="1" x14ac:dyDescent="0.25">
      <c r="B24" s="197" t="s">
        <v>119</v>
      </c>
      <c r="C24" s="197" t="s">
        <v>204</v>
      </c>
      <c r="D24" s="447">
        <v>581.50840400000004</v>
      </c>
      <c r="E24" s="197">
        <v>42</v>
      </c>
      <c r="F24" s="447">
        <v>556.70472800000005</v>
      </c>
      <c r="G24" s="447">
        <v>1.377982</v>
      </c>
      <c r="H24" s="447">
        <v>0</v>
      </c>
      <c r="I24" s="447">
        <v>2.7559640000000001</v>
      </c>
      <c r="J24" s="447">
        <v>0</v>
      </c>
      <c r="K24" s="447">
        <v>1.377982</v>
      </c>
      <c r="L24" s="447">
        <v>0</v>
      </c>
      <c r="M24" s="675">
        <f t="shared" si="0"/>
        <v>2.4752475247524753E-3</v>
      </c>
      <c r="N24" s="448">
        <f t="shared" si="1"/>
        <v>13.254874476190476</v>
      </c>
      <c r="O24" s="581">
        <f t="shared" si="2"/>
        <v>0.95734597156398105</v>
      </c>
    </row>
    <row r="25" spans="2:15" s="197" customFormat="1" x14ac:dyDescent="0.25">
      <c r="B25" s="197" t="s">
        <v>62</v>
      </c>
      <c r="C25" s="197" t="s">
        <v>210</v>
      </c>
      <c r="D25" s="447">
        <v>114.372506</v>
      </c>
      <c r="E25" s="197">
        <v>814</v>
      </c>
      <c r="F25" s="447">
        <v>57.875244000000002</v>
      </c>
      <c r="G25" s="447">
        <v>5.5119280000000002</v>
      </c>
      <c r="H25" s="447">
        <v>0</v>
      </c>
      <c r="I25" s="447">
        <v>5.5119280000000002</v>
      </c>
      <c r="J25" s="447">
        <v>0</v>
      </c>
      <c r="K25" s="447">
        <v>0</v>
      </c>
      <c r="L25" s="447">
        <v>0</v>
      </c>
      <c r="M25" s="675">
        <f t="shared" si="0"/>
        <v>9.5238095238095233E-2</v>
      </c>
      <c r="N25" s="448">
        <f t="shared" si="1"/>
        <v>7.1099808353808358E-2</v>
      </c>
      <c r="O25" s="581">
        <f t="shared" si="2"/>
        <v>0.50602409638554213</v>
      </c>
    </row>
    <row r="26" spans="2:15" x14ac:dyDescent="0.25">
      <c r="B26" t="s">
        <v>49</v>
      </c>
      <c r="C26" t="s">
        <v>216</v>
      </c>
      <c r="D26" s="70">
        <v>64.765153999999995</v>
      </c>
      <c r="E26">
        <v>66</v>
      </c>
      <c r="F26" s="70">
        <v>22.047712000000001</v>
      </c>
      <c r="G26" s="70">
        <v>41.339460000000003</v>
      </c>
      <c r="H26" s="70">
        <v>0</v>
      </c>
      <c r="I26" s="70">
        <v>45.473406000000004</v>
      </c>
      <c r="J26" s="70">
        <v>1.377982</v>
      </c>
      <c r="K26" s="70">
        <v>2.7559640000000001</v>
      </c>
      <c r="L26" s="70">
        <v>0</v>
      </c>
      <c r="M26" s="674">
        <f t="shared" si="0"/>
        <v>1.875</v>
      </c>
      <c r="N26" s="35">
        <f t="shared" si="1"/>
        <v>0.33405624242424242</v>
      </c>
      <c r="O26" s="580">
        <f t="shared" si="2"/>
        <v>0.34042553191489366</v>
      </c>
    </row>
    <row r="27" spans="2:15" s="197" customFormat="1" x14ac:dyDescent="0.25">
      <c r="B27" s="197" t="s">
        <v>169</v>
      </c>
      <c r="C27" s="197" t="s">
        <v>210</v>
      </c>
      <c r="D27" s="447">
        <v>122.640398</v>
      </c>
      <c r="E27" s="197">
        <v>181</v>
      </c>
      <c r="F27" s="447">
        <v>35.827531999999998</v>
      </c>
      <c r="G27" s="447">
        <v>5.5119280000000002</v>
      </c>
      <c r="H27" s="447">
        <v>0</v>
      </c>
      <c r="I27" s="447">
        <v>15.157802</v>
      </c>
      <c r="J27" s="447">
        <v>6.8899100000000004</v>
      </c>
      <c r="K27" s="447">
        <v>2.7559640000000001</v>
      </c>
      <c r="L27" s="447">
        <v>0</v>
      </c>
      <c r="M27" s="675">
        <f t="shared" si="0"/>
        <v>0.15384615384615385</v>
      </c>
      <c r="N27" s="448">
        <f t="shared" si="1"/>
        <v>0.19794216574585635</v>
      </c>
      <c r="O27" s="581">
        <f t="shared" si="2"/>
        <v>0.29213483146067415</v>
      </c>
    </row>
    <row r="28" spans="2:15" x14ac:dyDescent="0.25">
      <c r="B28" t="s">
        <v>196</v>
      </c>
      <c r="C28" t="s">
        <v>215</v>
      </c>
      <c r="D28" s="70">
        <v>66.143135999999998</v>
      </c>
      <c r="E28">
        <v>984</v>
      </c>
      <c r="F28" s="70">
        <v>8.2678919999999998</v>
      </c>
      <c r="G28" s="70">
        <v>0</v>
      </c>
      <c r="H28" s="70">
        <v>0</v>
      </c>
      <c r="I28" s="70">
        <v>2.7559640000000001</v>
      </c>
      <c r="J28" s="70">
        <v>2.7559640000000001</v>
      </c>
      <c r="K28" s="70">
        <v>0</v>
      </c>
      <c r="L28" s="70">
        <v>0</v>
      </c>
      <c r="M28" s="674">
        <f t="shared" si="0"/>
        <v>0</v>
      </c>
      <c r="N28" s="35">
        <f t="shared" si="1"/>
        <v>8.4023292682926833E-3</v>
      </c>
      <c r="O28" s="580">
        <f t="shared" si="2"/>
        <v>0.125</v>
      </c>
    </row>
    <row r="29" spans="2:15" x14ac:dyDescent="0.25">
      <c r="B29" t="s">
        <v>183</v>
      </c>
      <c r="C29" t="s">
        <v>217</v>
      </c>
      <c r="D29" s="70">
        <v>67.521118000000001</v>
      </c>
      <c r="E29">
        <v>1565</v>
      </c>
      <c r="F29" s="70">
        <v>24.803675999999999</v>
      </c>
      <c r="G29" s="70">
        <v>1.377982</v>
      </c>
      <c r="H29" s="70">
        <v>0</v>
      </c>
      <c r="I29" s="70">
        <v>13.779820000000001</v>
      </c>
      <c r="J29" s="70">
        <v>11.023856</v>
      </c>
      <c r="K29" s="70">
        <v>0</v>
      </c>
      <c r="L29" s="70">
        <v>0</v>
      </c>
      <c r="M29" s="674">
        <f t="shared" si="0"/>
        <v>5.5555555555555559E-2</v>
      </c>
      <c r="N29" s="35">
        <f t="shared" si="1"/>
        <v>1.5848994249201276E-2</v>
      </c>
      <c r="O29" s="580">
        <f t="shared" si="2"/>
        <v>0.36734693877551017</v>
      </c>
    </row>
    <row r="30" spans="2:15" x14ac:dyDescent="0.25">
      <c r="B30" t="s">
        <v>45</v>
      </c>
      <c r="C30" t="s">
        <v>200</v>
      </c>
      <c r="D30" s="70">
        <v>312.80191400000001</v>
      </c>
      <c r="E30">
        <v>1116</v>
      </c>
      <c r="F30" s="70">
        <v>-74.411028000000002</v>
      </c>
      <c r="G30" s="70">
        <v>-1.377982</v>
      </c>
      <c r="H30" s="70">
        <v>0</v>
      </c>
      <c r="I30" s="70">
        <v>24.803675999999999</v>
      </c>
      <c r="J30" s="70">
        <v>9.6458740000000009</v>
      </c>
      <c r="K30" s="70">
        <v>15.157802</v>
      </c>
      <c r="L30" s="70">
        <v>1.377982</v>
      </c>
      <c r="M30" s="674">
        <f t="shared" si="0"/>
        <v>1.8518518518518517E-2</v>
      </c>
      <c r="N30" s="35">
        <f t="shared" si="1"/>
        <v>-6.6676548387096773E-2</v>
      </c>
      <c r="O30" s="580">
        <f t="shared" si="2"/>
        <v>-0.23788546255506607</v>
      </c>
    </row>
    <row r="31" spans="2:15" s="197" customFormat="1" x14ac:dyDescent="0.25">
      <c r="B31" s="197" t="s">
        <v>52</v>
      </c>
      <c r="C31" s="197" t="s">
        <v>203</v>
      </c>
      <c r="D31" s="447">
        <v>826.78920000000005</v>
      </c>
      <c r="E31" s="197">
        <v>2882</v>
      </c>
      <c r="F31" s="447">
        <v>-6.8899100000000004</v>
      </c>
      <c r="G31" s="447">
        <v>9.6458740000000009</v>
      </c>
      <c r="H31" s="447">
        <v>0</v>
      </c>
      <c r="I31" s="447">
        <v>26.181658000000002</v>
      </c>
      <c r="J31" s="447">
        <v>15.157802</v>
      </c>
      <c r="K31" s="447">
        <v>1.377982</v>
      </c>
      <c r="L31" s="447">
        <v>0</v>
      </c>
      <c r="M31" s="675">
        <f t="shared" si="0"/>
        <v>-1.4000000000000001</v>
      </c>
      <c r="N31" s="448">
        <f t="shared" si="1"/>
        <v>-2.3906696738376131E-3</v>
      </c>
      <c r="O31" s="581">
        <f t="shared" si="2"/>
        <v>-8.3333333333333332E-3</v>
      </c>
    </row>
    <row r="32" spans="2:15" x14ac:dyDescent="0.25">
      <c r="B32" t="s">
        <v>161</v>
      </c>
      <c r="C32" t="s">
        <v>202</v>
      </c>
      <c r="D32" s="70">
        <v>3792.2064640000003</v>
      </c>
      <c r="E32">
        <v>31221</v>
      </c>
      <c r="F32" s="70">
        <v>1146.4810239999999</v>
      </c>
      <c r="G32" s="70">
        <v>325.20375200000001</v>
      </c>
      <c r="H32" s="70">
        <v>0</v>
      </c>
      <c r="I32" s="70">
        <v>414.772582</v>
      </c>
      <c r="J32" s="70">
        <v>13.779820000000001</v>
      </c>
      <c r="K32" s="70">
        <v>67.521118000000001</v>
      </c>
      <c r="L32" s="70">
        <v>8.2678919999999998</v>
      </c>
      <c r="M32" s="674">
        <f t="shared" si="0"/>
        <v>0.2836538461538462</v>
      </c>
      <c r="N32" s="35">
        <f t="shared" si="1"/>
        <v>3.6721470292431377E-2</v>
      </c>
      <c r="O32" s="580">
        <f t="shared" si="2"/>
        <v>0.30232558139534882</v>
      </c>
    </row>
    <row r="33" spans="1:15" x14ac:dyDescent="0.25">
      <c r="B33" t="s">
        <v>55</v>
      </c>
      <c r="C33" t="s">
        <v>216</v>
      </c>
      <c r="D33" s="70">
        <v>62.009190000000004</v>
      </c>
      <c r="E33">
        <v>97</v>
      </c>
      <c r="F33" s="70">
        <v>15.157802</v>
      </c>
      <c r="G33" s="70">
        <v>1.377982</v>
      </c>
      <c r="H33" s="70">
        <v>0</v>
      </c>
      <c r="I33" s="70">
        <v>4.1339459999999999</v>
      </c>
      <c r="J33" s="70">
        <v>1.377982</v>
      </c>
      <c r="K33" s="70">
        <v>1.377982</v>
      </c>
      <c r="L33" s="70">
        <v>0</v>
      </c>
      <c r="M33" s="674">
        <f t="shared" si="0"/>
        <v>9.0909090909090912E-2</v>
      </c>
      <c r="N33" s="35">
        <f t="shared" si="1"/>
        <v>0.15626600000000002</v>
      </c>
      <c r="O33" s="580">
        <f t="shared" si="2"/>
        <v>0.24444444444444444</v>
      </c>
    </row>
    <row r="34" spans="1:15" x14ac:dyDescent="0.25">
      <c r="B34" t="s">
        <v>33</v>
      </c>
      <c r="C34" t="s">
        <v>207</v>
      </c>
      <c r="D34" s="70">
        <v>179.13766000000001</v>
      </c>
      <c r="E34">
        <v>536</v>
      </c>
      <c r="F34" s="70">
        <v>11.023856</v>
      </c>
      <c r="G34" s="70">
        <v>2.7559640000000001</v>
      </c>
      <c r="H34" s="70">
        <v>0</v>
      </c>
      <c r="I34" s="70">
        <v>26.181658000000002</v>
      </c>
      <c r="J34" s="70">
        <v>2.7559640000000001</v>
      </c>
      <c r="K34" s="70">
        <v>20.669730000000001</v>
      </c>
      <c r="L34" s="70">
        <v>0</v>
      </c>
      <c r="M34" s="674">
        <f t="shared" si="0"/>
        <v>0.25</v>
      </c>
      <c r="N34" s="35">
        <f t="shared" si="1"/>
        <v>2.0566895522388062E-2</v>
      </c>
      <c r="O34" s="580">
        <f t="shared" si="2"/>
        <v>6.1538461538461535E-2</v>
      </c>
    </row>
    <row r="35" spans="1:15" s="197" customFormat="1" x14ac:dyDescent="0.25">
      <c r="B35" s="197" t="s">
        <v>46</v>
      </c>
      <c r="C35" s="197" t="s">
        <v>203</v>
      </c>
      <c r="D35" s="447">
        <v>424.41845599999999</v>
      </c>
      <c r="E35" s="197">
        <v>341</v>
      </c>
      <c r="F35" s="447">
        <v>234.25694000000001</v>
      </c>
      <c r="G35" s="447">
        <v>6.8899100000000004</v>
      </c>
      <c r="H35" s="447">
        <v>0</v>
      </c>
      <c r="I35" s="447">
        <v>19.291748000000002</v>
      </c>
      <c r="J35" s="447">
        <v>8.2678919999999998</v>
      </c>
      <c r="K35" s="447">
        <v>4.1339459999999999</v>
      </c>
      <c r="L35" s="447">
        <v>0</v>
      </c>
      <c r="M35" s="675">
        <f t="shared" si="0"/>
        <v>2.9411764705882353E-2</v>
      </c>
      <c r="N35" s="448">
        <f t="shared" si="1"/>
        <v>0.68697049853372438</v>
      </c>
      <c r="O35" s="581">
        <f t="shared" si="2"/>
        <v>0.55194805194805197</v>
      </c>
    </row>
    <row r="36" spans="1:15" s="197" customFormat="1" x14ac:dyDescent="0.25">
      <c r="B36" s="197" t="s">
        <v>199</v>
      </c>
      <c r="C36" s="197" t="s">
        <v>217</v>
      </c>
      <c r="D36" s="447">
        <v>27.559640000000002</v>
      </c>
      <c r="E36" s="197">
        <v>190</v>
      </c>
      <c r="F36" s="447">
        <v>13.779820000000001</v>
      </c>
      <c r="G36" s="447">
        <v>5.5119280000000002</v>
      </c>
      <c r="H36" s="447">
        <v>0</v>
      </c>
      <c r="I36" s="447">
        <v>5.5119280000000002</v>
      </c>
      <c r="J36" s="447">
        <v>0</v>
      </c>
      <c r="K36" s="447">
        <v>0</v>
      </c>
      <c r="L36" s="447">
        <v>0</v>
      </c>
      <c r="M36" s="675">
        <f t="shared" si="0"/>
        <v>0.39999999999999997</v>
      </c>
      <c r="N36" s="448">
        <f t="shared" si="1"/>
        <v>7.252536842105263E-2</v>
      </c>
      <c r="O36" s="581">
        <f t="shared" si="2"/>
        <v>0.5</v>
      </c>
    </row>
    <row r="37" spans="1:15" x14ac:dyDescent="0.25">
      <c r="B37" t="s">
        <v>194</v>
      </c>
      <c r="C37" t="s">
        <v>213</v>
      </c>
      <c r="D37" s="70">
        <v>106.104614</v>
      </c>
      <c r="E37">
        <v>1774</v>
      </c>
      <c r="F37" s="70">
        <v>6.8899100000000004</v>
      </c>
      <c r="G37" s="70">
        <v>0</v>
      </c>
      <c r="H37" s="70">
        <v>0</v>
      </c>
      <c r="I37" s="70">
        <v>5.5119280000000002</v>
      </c>
      <c r="J37" s="70">
        <v>5.5119280000000002</v>
      </c>
      <c r="K37" s="70">
        <v>0</v>
      </c>
      <c r="L37" s="70">
        <v>0</v>
      </c>
      <c r="M37" s="674">
        <f t="shared" si="0"/>
        <v>0</v>
      </c>
      <c r="N37" s="35">
        <f t="shared" si="1"/>
        <v>3.8838275084554681E-3</v>
      </c>
      <c r="O37" s="580">
        <f t="shared" si="2"/>
        <v>6.4935064935064943E-2</v>
      </c>
    </row>
    <row r="38" spans="1:15" x14ac:dyDescent="0.25">
      <c r="B38" t="s">
        <v>164</v>
      </c>
      <c r="C38" t="s">
        <v>212</v>
      </c>
      <c r="D38" s="70">
        <v>112.994524</v>
      </c>
      <c r="E38">
        <v>354</v>
      </c>
      <c r="F38" s="70">
        <v>16.535784</v>
      </c>
      <c r="G38" s="70">
        <v>9.6458740000000009</v>
      </c>
      <c r="H38" s="70">
        <v>0</v>
      </c>
      <c r="I38" s="70">
        <v>9.6458740000000009</v>
      </c>
      <c r="J38" s="70">
        <v>0</v>
      </c>
      <c r="K38" s="70">
        <v>0</v>
      </c>
      <c r="L38" s="70">
        <v>0</v>
      </c>
      <c r="M38" s="674">
        <f t="shared" si="0"/>
        <v>0.58333333333333337</v>
      </c>
      <c r="N38" s="35">
        <f t="shared" si="1"/>
        <v>4.6711254237288134E-2</v>
      </c>
      <c r="O38" s="580">
        <f t="shared" si="2"/>
        <v>0.14634146341463414</v>
      </c>
    </row>
    <row r="39" spans="1:15" x14ac:dyDescent="0.25">
      <c r="B39" t="s">
        <v>197</v>
      </c>
      <c r="C39" t="s">
        <v>213</v>
      </c>
      <c r="D39" s="70">
        <v>57.875244000000002</v>
      </c>
      <c r="E39">
        <v>895</v>
      </c>
      <c r="F39" s="70">
        <v>19.291748000000002</v>
      </c>
      <c r="G39" s="70">
        <v>0</v>
      </c>
      <c r="H39" s="70">
        <v>0</v>
      </c>
      <c r="I39" s="70">
        <v>1.377982</v>
      </c>
      <c r="J39" s="70">
        <v>1.377982</v>
      </c>
      <c r="K39" s="70">
        <v>0</v>
      </c>
      <c r="L39" s="70">
        <v>0</v>
      </c>
      <c r="M39" s="674">
        <f t="shared" si="0"/>
        <v>0</v>
      </c>
      <c r="N39" s="35">
        <f t="shared" si="1"/>
        <v>2.1555025698324026E-2</v>
      </c>
      <c r="O39" s="580">
        <f t="shared" si="2"/>
        <v>0.33333333333333337</v>
      </c>
    </row>
    <row r="40" spans="1:15" s="50" customFormat="1" x14ac:dyDescent="0.25">
      <c r="B40" s="50" t="s">
        <v>189</v>
      </c>
      <c r="C40" s="50" t="s">
        <v>200</v>
      </c>
      <c r="D40" s="449">
        <v>21090.014510000001</v>
      </c>
      <c r="E40" s="50">
        <v>48622</v>
      </c>
      <c r="F40" s="449">
        <v>1780.352744</v>
      </c>
      <c r="G40" s="449">
        <v>219.09913800000001</v>
      </c>
      <c r="H40" s="449">
        <v>0</v>
      </c>
      <c r="I40" s="449">
        <v>2306.7418680000001</v>
      </c>
      <c r="J40" s="449">
        <v>555.32674600000007</v>
      </c>
      <c r="K40" s="449">
        <v>664.18732399999999</v>
      </c>
      <c r="L40" s="449">
        <v>106.104614</v>
      </c>
      <c r="M40" s="676">
        <f t="shared" si="0"/>
        <v>0.12306501547987617</v>
      </c>
      <c r="N40" s="36">
        <f t="shared" si="1"/>
        <v>3.6616197276952818E-2</v>
      </c>
      <c r="O40" s="582">
        <f t="shared" si="2"/>
        <v>8.4416857236197324E-2</v>
      </c>
    </row>
    <row r="41" spans="1:15" x14ac:dyDescent="0.25">
      <c r="B41" t="s">
        <v>124</v>
      </c>
      <c r="C41" t="s">
        <v>201</v>
      </c>
      <c r="D41" s="70">
        <v>8488.3691199999994</v>
      </c>
      <c r="E41">
        <v>10728</v>
      </c>
      <c r="F41" s="70">
        <v>610.44602600000007</v>
      </c>
      <c r="G41" s="70">
        <v>679.34512600000005</v>
      </c>
      <c r="H41" s="70">
        <v>0</v>
      </c>
      <c r="I41" s="70">
        <v>815.76534400000003</v>
      </c>
      <c r="J41" s="70">
        <v>107.482596</v>
      </c>
      <c r="K41" s="70">
        <v>6.8899100000000004</v>
      </c>
      <c r="L41" s="70">
        <v>22.047712000000001</v>
      </c>
      <c r="M41" s="674">
        <f t="shared" si="0"/>
        <v>1.1128668171557561</v>
      </c>
      <c r="N41" s="35">
        <f t="shared" si="1"/>
        <v>5.6902127703206566E-2</v>
      </c>
      <c r="O41" s="580">
        <f t="shared" si="2"/>
        <v>7.1915584415584433E-2</v>
      </c>
    </row>
    <row r="42" spans="1:15" x14ac:dyDescent="0.25">
      <c r="B42" t="s">
        <v>195</v>
      </c>
      <c r="C42" t="s">
        <v>214</v>
      </c>
      <c r="D42" s="70">
        <v>88.190848000000003</v>
      </c>
      <c r="E42">
        <v>1025</v>
      </c>
      <c r="F42" s="70">
        <v>31.693586</v>
      </c>
      <c r="G42" s="70">
        <v>4.1339459999999999</v>
      </c>
      <c r="H42" s="70">
        <v>0</v>
      </c>
      <c r="I42" s="70">
        <v>5.5119280000000002</v>
      </c>
      <c r="J42" s="70">
        <v>1.377982</v>
      </c>
      <c r="K42" s="70">
        <v>0</v>
      </c>
      <c r="L42" s="70">
        <v>0</v>
      </c>
      <c r="M42" s="674">
        <f t="shared" si="0"/>
        <v>0.13043478260869565</v>
      </c>
      <c r="N42" s="35">
        <f t="shared" si="1"/>
        <v>3.0920571707317074E-2</v>
      </c>
      <c r="O42" s="580">
        <f t="shared" si="2"/>
        <v>0.359375</v>
      </c>
    </row>
    <row r="43" spans="1:15" x14ac:dyDescent="0.25">
      <c r="B43" t="s">
        <v>198</v>
      </c>
      <c r="C43" t="s">
        <v>217</v>
      </c>
      <c r="D43" s="70">
        <v>42.717441999999998</v>
      </c>
      <c r="E43">
        <v>675</v>
      </c>
      <c r="F43" s="70">
        <v>5.5119280000000002</v>
      </c>
      <c r="G43" s="70">
        <v>2.7559640000000001</v>
      </c>
      <c r="H43" s="70">
        <v>0</v>
      </c>
      <c r="I43" s="70">
        <v>4.1339459999999999</v>
      </c>
      <c r="J43" s="70">
        <v>0</v>
      </c>
      <c r="K43" s="70">
        <v>1.377982</v>
      </c>
      <c r="L43" s="70">
        <v>0</v>
      </c>
      <c r="M43" s="674">
        <f t="shared" si="0"/>
        <v>0.5</v>
      </c>
      <c r="N43" s="35">
        <f t="shared" si="1"/>
        <v>8.1658192592592594E-3</v>
      </c>
      <c r="O43" s="580">
        <f t="shared" si="2"/>
        <v>0.12903225806451613</v>
      </c>
    </row>
    <row r="44" spans="1:15" x14ac:dyDescent="0.25">
      <c r="M44" s="673"/>
      <c r="N44" s="35"/>
      <c r="O44" s="580"/>
    </row>
    <row r="45" spans="1:15" x14ac:dyDescent="0.25">
      <c r="M45" s="673" t="e">
        <f>CORREL(M5:M43,#REF!)</f>
        <v>#REF!</v>
      </c>
      <c r="N45" s="35"/>
      <c r="O45" s="580"/>
    </row>
    <row r="46" spans="1:15" ht="15.75" thickBot="1" x14ac:dyDescent="0.3"/>
    <row r="47" spans="1:15" ht="45.75" thickTop="1" x14ac:dyDescent="0.25">
      <c r="A47" s="39"/>
      <c r="B47" s="40"/>
      <c r="C47" s="40"/>
      <c r="D47" s="40" t="s">
        <v>2</v>
      </c>
      <c r="E47" s="40" t="s">
        <v>3</v>
      </c>
      <c r="F47" s="40" t="s">
        <v>6</v>
      </c>
      <c r="G47" s="40" t="s">
        <v>4</v>
      </c>
      <c r="H47" s="40" t="s">
        <v>5</v>
      </c>
      <c r="I47" s="554" t="s">
        <v>222</v>
      </c>
      <c r="J47" s="554" t="str">
        <f>J4</f>
        <v>Social Security paid</v>
      </c>
      <c r="K47" s="554" t="str">
        <f>K4</f>
        <v>VAT paid</v>
      </c>
      <c r="L47" s="554" t="str">
        <f>L4</f>
        <v>Other taxes paid</v>
      </c>
      <c r="M47" s="42" t="s">
        <v>134</v>
      </c>
      <c r="N47" s="40" t="s">
        <v>510</v>
      </c>
      <c r="O47" s="40" t="s">
        <v>498</v>
      </c>
    </row>
    <row r="48" spans="1:15" x14ac:dyDescent="0.25">
      <c r="A48" s="43" t="s">
        <v>79</v>
      </c>
      <c r="B48" s="38"/>
      <c r="C48" s="38"/>
      <c r="D48" s="28">
        <f>SUM(D5:D43)</f>
        <v>40398.298294</v>
      </c>
      <c r="E48" s="28">
        <f t="shared" ref="E48:H48" si="3">SUM(E5:E43)</f>
        <v>130900</v>
      </c>
      <c r="F48" s="28">
        <f t="shared" si="3"/>
        <v>4988.2948400000014</v>
      </c>
      <c r="G48" s="28">
        <f t="shared" si="3"/>
        <v>1612.2389399999997</v>
      </c>
      <c r="H48" s="28">
        <f t="shared" si="3"/>
        <v>0</v>
      </c>
      <c r="I48" s="38">
        <f>SUM(I5:I45)</f>
        <v>4241.4285959999997</v>
      </c>
      <c r="J48" s="38">
        <f>SUM(J5:J45)</f>
        <v>876.39655200000016</v>
      </c>
      <c r="K48" s="38">
        <f>SUM(K5:K45)</f>
        <v>851.59287599999993</v>
      </c>
      <c r="L48" s="38">
        <f>SUM(L5:L45)</f>
        <v>137.79819999999998</v>
      </c>
      <c r="M48" s="53">
        <f>G48/F48</f>
        <v>0.3232044198895026</v>
      </c>
      <c r="N48" s="55">
        <f>F48/E48</f>
        <v>3.8107676394194052E-2</v>
      </c>
      <c r="O48" s="53">
        <f>F48/D48</f>
        <v>0.1234778456185831</v>
      </c>
    </row>
    <row r="49" spans="1:15" x14ac:dyDescent="0.25">
      <c r="A49" s="43" t="s">
        <v>78</v>
      </c>
      <c r="B49" s="38"/>
      <c r="C49" s="38"/>
      <c r="D49" s="38">
        <v>40398</v>
      </c>
      <c r="E49" s="38">
        <v>130900</v>
      </c>
      <c r="F49" s="38">
        <v>4988</v>
      </c>
      <c r="G49" s="38">
        <v>1614</v>
      </c>
      <c r="H49" s="38"/>
      <c r="I49" s="38">
        <v>3078</v>
      </c>
      <c r="J49" s="3">
        <v>636</v>
      </c>
      <c r="K49" s="3">
        <v>618</v>
      </c>
      <c r="L49" s="3">
        <v>100</v>
      </c>
      <c r="M49" s="27">
        <f>G49/F49</f>
        <v>0.3235765838011227</v>
      </c>
      <c r="N49" s="37">
        <f>F49/E49</f>
        <v>3.8105423987776929E-2</v>
      </c>
      <c r="O49" s="27">
        <f>F49/D49</f>
        <v>0.12347145898311798</v>
      </c>
    </row>
    <row r="50" spans="1:15" s="50" customFormat="1" x14ac:dyDescent="0.25">
      <c r="A50" s="75" t="s">
        <v>188</v>
      </c>
      <c r="B50" s="76"/>
      <c r="C50" s="76"/>
      <c r="D50" s="91">
        <f>D40</f>
        <v>21090.014510000001</v>
      </c>
      <c r="E50" s="91">
        <f t="shared" ref="E50:L50" si="4">E40</f>
        <v>48622</v>
      </c>
      <c r="F50" s="91">
        <f t="shared" si="4"/>
        <v>1780.352744</v>
      </c>
      <c r="G50" s="91">
        <f t="shared" si="4"/>
        <v>219.09913800000001</v>
      </c>
      <c r="H50" s="91">
        <f t="shared" si="4"/>
        <v>0</v>
      </c>
      <c r="I50" s="91">
        <f t="shared" si="4"/>
        <v>2306.7418680000001</v>
      </c>
      <c r="J50" s="91">
        <f t="shared" si="4"/>
        <v>555.32674600000007</v>
      </c>
      <c r="K50" s="91">
        <f t="shared" si="4"/>
        <v>664.18732399999999</v>
      </c>
      <c r="L50" s="91">
        <f t="shared" si="4"/>
        <v>106.104614</v>
      </c>
      <c r="M50" s="89">
        <f>G50/F50</f>
        <v>0.12306501547987617</v>
      </c>
      <c r="N50" s="90">
        <f>F50/E50</f>
        <v>3.6616197276952818E-2</v>
      </c>
      <c r="O50" s="89">
        <f>F50/D50</f>
        <v>8.4416857236197324E-2</v>
      </c>
    </row>
    <row r="51" spans="1:15" s="50" customFormat="1" x14ac:dyDescent="0.25">
      <c r="A51" s="75" t="s">
        <v>141</v>
      </c>
      <c r="B51" s="76"/>
      <c r="C51" s="76"/>
      <c r="D51" s="89">
        <f>D50/D48</f>
        <v>0.52205205171061164</v>
      </c>
      <c r="E51" s="89">
        <f t="shared" ref="E51:L51" si="5">E50/E48</f>
        <v>0.37144385026737969</v>
      </c>
      <c r="F51" s="89">
        <f t="shared" si="5"/>
        <v>0.35690607734806623</v>
      </c>
      <c r="G51" s="89">
        <f t="shared" si="5"/>
        <v>0.13589743589743591</v>
      </c>
      <c r="H51" s="89" t="e">
        <f t="shared" si="5"/>
        <v>#DIV/0!</v>
      </c>
      <c r="I51" s="89">
        <f t="shared" si="5"/>
        <v>0.54385964912280704</v>
      </c>
      <c r="J51" s="89">
        <f t="shared" si="5"/>
        <v>0.63364779874213828</v>
      </c>
      <c r="K51" s="89">
        <f t="shared" si="5"/>
        <v>0.77993527508090621</v>
      </c>
      <c r="L51" s="89">
        <f t="shared" si="5"/>
        <v>0.77000000000000013</v>
      </c>
      <c r="M51" s="89"/>
      <c r="N51" s="89"/>
      <c r="O51" s="89"/>
    </row>
    <row r="52" spans="1:15" s="197" customFormat="1" x14ac:dyDescent="0.25">
      <c r="A52" s="481" t="s">
        <v>139</v>
      </c>
      <c r="B52" s="482"/>
      <c r="C52" s="482"/>
      <c r="D52" s="485">
        <f>D14+D15+D17+D18+D24+D25+D27+D31+D35+D36+D22</f>
        <v>3289.2430339999996</v>
      </c>
      <c r="E52" s="485">
        <f t="shared" ref="E52:H52" si="6">E14+E15+E17+E18+E24+E25+E27+E31+E35+E36+E22</f>
        <v>6173</v>
      </c>
      <c r="F52" s="485">
        <f t="shared" si="6"/>
        <v>1335.2645580000001</v>
      </c>
      <c r="G52" s="485">
        <f t="shared" si="6"/>
        <v>60.631208000000001</v>
      </c>
      <c r="H52" s="485">
        <f t="shared" si="6"/>
        <v>0</v>
      </c>
      <c r="I52" s="482">
        <f>I14+I15+I17+I18+I24+I25+I27+I31+I35+I36+I22</f>
        <v>101.970668</v>
      </c>
      <c r="J52" s="482">
        <f>J14+J15+J17+J18+J24+J25+J27+J31+J35+J36+J22</f>
        <v>31.693586</v>
      </c>
      <c r="K52" s="482">
        <f>K14+K15+K17+K18+K24+K25+K27+K31+K35+K36+K22</f>
        <v>9.6458739999999992</v>
      </c>
      <c r="L52" s="482">
        <f>L14+L15+L17+L18+L24+L25+L27+L31+L35+L36+L22</f>
        <v>0</v>
      </c>
      <c r="M52" s="483">
        <f>G52/F52</f>
        <v>4.5407636738906083E-2</v>
      </c>
      <c r="N52" s="484">
        <f>F52/E52</f>
        <v>0.21630723440790542</v>
      </c>
      <c r="O52" s="483">
        <f>F52/D52</f>
        <v>0.40594888981985761</v>
      </c>
    </row>
    <row r="53" spans="1:15" s="197" customFormat="1" x14ac:dyDescent="0.25">
      <c r="A53" s="481" t="s">
        <v>87</v>
      </c>
      <c r="B53" s="482"/>
      <c r="C53" s="482"/>
      <c r="D53" s="483">
        <f>D52/D48</f>
        <v>8.142033632363474E-2</v>
      </c>
      <c r="E53" s="483">
        <f t="shared" ref="E53:L53" si="7">E52/E48</f>
        <v>4.7158135981665392E-2</v>
      </c>
      <c r="F53" s="483">
        <f t="shared" si="7"/>
        <v>0.26767955801104965</v>
      </c>
      <c r="G53" s="483">
        <f t="shared" si="7"/>
        <v>3.7606837606837612E-2</v>
      </c>
      <c r="H53" s="483" t="e">
        <f t="shared" si="7"/>
        <v>#DIV/0!</v>
      </c>
      <c r="I53" s="483">
        <f t="shared" si="7"/>
        <v>2.4041585445094219E-2</v>
      </c>
      <c r="J53" s="483">
        <f t="shared" si="7"/>
        <v>3.6163522012578608E-2</v>
      </c>
      <c r="K53" s="483">
        <f t="shared" si="7"/>
        <v>1.1326860841423949E-2</v>
      </c>
      <c r="L53" s="483">
        <f t="shared" si="7"/>
        <v>0</v>
      </c>
      <c r="M53" s="483"/>
      <c r="N53" s="483"/>
      <c r="O53" s="483"/>
    </row>
    <row r="54" spans="1:15" s="69" customFormat="1" x14ac:dyDescent="0.25">
      <c r="A54" s="57" t="s">
        <v>133</v>
      </c>
      <c r="B54" s="58"/>
      <c r="C54" s="58"/>
      <c r="D54" s="56">
        <f>SUM(D5:D13)+D16+D19+D20+D21+D23+D26+D28+D29+D30+D32+D33+D34+D37+D38+D39+D40+D41+D42+D43</f>
        <v>37109.055260000001</v>
      </c>
      <c r="E54" s="56">
        <f t="shared" ref="E54:L54" si="8">SUM(E5:E13)+E16+E19+E20+E21+E23+E26+E28+E29+E30+E32+E33+E34+E37+E38+E39+E40+E41+E42+E43</f>
        <v>124727</v>
      </c>
      <c r="F54" s="56">
        <f t="shared" si="8"/>
        <v>3653.0302819999997</v>
      </c>
      <c r="G54" s="56">
        <f t="shared" si="8"/>
        <v>1551.6077319999999</v>
      </c>
      <c r="H54" s="56">
        <f t="shared" si="8"/>
        <v>0</v>
      </c>
      <c r="I54" s="56">
        <f t="shared" si="8"/>
        <v>4139.4579279999998</v>
      </c>
      <c r="J54" s="56">
        <f t="shared" si="8"/>
        <v>844.70296600000006</v>
      </c>
      <c r="K54" s="56">
        <f t="shared" si="8"/>
        <v>841.947002</v>
      </c>
      <c r="L54" s="56">
        <f t="shared" si="8"/>
        <v>137.79819999999998</v>
      </c>
      <c r="M54" s="53">
        <f>G54/F54</f>
        <v>0.4247453791022256</v>
      </c>
      <c r="N54" s="55">
        <f>F54/E54</f>
        <v>2.9288207701620335E-2</v>
      </c>
      <c r="O54" s="53">
        <f>F54/D54</f>
        <v>9.8440401039732631E-2</v>
      </c>
    </row>
    <row r="55" spans="1:15" s="69" customFormat="1" ht="15.75" thickBot="1" x14ac:dyDescent="0.3">
      <c r="A55" s="59" t="s">
        <v>136</v>
      </c>
      <c r="B55" s="60"/>
      <c r="C55" s="60"/>
      <c r="D55" s="54">
        <f>D54/D48</f>
        <v>0.91857966367636523</v>
      </c>
      <c r="E55" s="54">
        <f t="shared" ref="E55:L55" si="9">E54/E48</f>
        <v>0.95284186401833459</v>
      </c>
      <c r="F55" s="54">
        <f t="shared" si="9"/>
        <v>0.73232044198894997</v>
      </c>
      <c r="G55" s="54">
        <f t="shared" si="9"/>
        <v>0.96239316239316253</v>
      </c>
      <c r="H55" s="54" t="e">
        <f t="shared" si="9"/>
        <v>#DIV/0!</v>
      </c>
      <c r="I55" s="54">
        <f t="shared" si="9"/>
        <v>0.97595841455490584</v>
      </c>
      <c r="J55" s="54">
        <f t="shared" si="9"/>
        <v>0.96383647798742134</v>
      </c>
      <c r="K55" s="54">
        <f t="shared" si="9"/>
        <v>0.98867313915857613</v>
      </c>
      <c r="L55" s="54">
        <f t="shared" si="9"/>
        <v>1</v>
      </c>
      <c r="M55" s="54"/>
      <c r="N55" s="60"/>
      <c r="O55" s="54"/>
    </row>
    <row r="56" spans="1:15" s="134" customFormat="1" ht="15.75" thickTop="1" x14ac:dyDescent="0.25">
      <c r="D56" s="52"/>
      <c r="E56" s="52"/>
      <c r="F56" s="52"/>
      <c r="G56" s="52"/>
      <c r="H56" s="52"/>
    </row>
    <row r="57" spans="1:15" x14ac:dyDescent="0.25">
      <c r="D57" s="29"/>
      <c r="E57" s="29"/>
      <c r="F57" s="29"/>
      <c r="G57" s="29"/>
      <c r="M57" s="52"/>
    </row>
    <row r="58" spans="1:15" x14ac:dyDescent="0.25">
      <c r="A58" s="20" t="s">
        <v>514</v>
      </c>
      <c r="B58" s="17"/>
      <c r="G58" s="134"/>
    </row>
    <row r="59" spans="1:15" x14ac:dyDescent="0.25">
      <c r="A59" s="45" t="s">
        <v>84</v>
      </c>
      <c r="B59" s="46"/>
    </row>
    <row r="60" spans="1:15" x14ac:dyDescent="0.25">
      <c r="A60" s="47" t="s">
        <v>85</v>
      </c>
      <c r="B60" s="48"/>
    </row>
    <row r="68" spans="2:3" x14ac:dyDescent="0.25">
      <c r="B68" s="134" t="s">
        <v>442</v>
      </c>
      <c r="C68" s="134">
        <v>1.377982</v>
      </c>
    </row>
  </sheetData>
  <sheetProtection sheet="1" objects="1" scenarios="1"/>
  <sortState ref="B5:M43">
    <sortCondition ref="B5:B43"/>
  </sortState>
  <mergeCells count="5">
    <mergeCell ref="A1:H1"/>
    <mergeCell ref="I1:L1"/>
    <mergeCell ref="M1:O1"/>
    <mergeCell ref="A2:H2"/>
    <mergeCell ref="M2:O2"/>
  </mergeCells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5"/>
  <sheetViews>
    <sheetView zoomScale="70" zoomScaleNormal="70" zoomScalePageLayoutView="80" workbookViewId="0">
      <pane ySplit="4" topLeftCell="A66" activePane="bottomLeft" state="frozen"/>
      <selection pane="bottomLeft" activeCell="A70" sqref="A70"/>
    </sheetView>
  </sheetViews>
  <sheetFormatPr baseColWidth="10" defaultColWidth="8.85546875" defaultRowHeight="15" x14ac:dyDescent="0.25"/>
  <cols>
    <col min="1" max="10" width="15.7109375" customWidth="1"/>
  </cols>
  <sheetData>
    <row r="1" spans="1:10" s="9" customFormat="1" x14ac:dyDescent="0.25">
      <c r="A1" s="708" t="s">
        <v>12</v>
      </c>
      <c r="B1" s="709"/>
      <c r="C1" s="709"/>
      <c r="D1" s="709"/>
      <c r="E1" s="709"/>
      <c r="F1" s="709"/>
      <c r="G1" s="709"/>
      <c r="H1" s="710" t="s">
        <v>82</v>
      </c>
      <c r="I1" s="710"/>
      <c r="J1" s="710"/>
    </row>
    <row r="2" spans="1:10" s="11" customFormat="1" x14ac:dyDescent="0.25">
      <c r="A2" s="711" t="s">
        <v>275</v>
      </c>
      <c r="B2" s="712"/>
      <c r="C2" s="712"/>
      <c r="D2" s="712"/>
      <c r="E2" s="712"/>
      <c r="F2" s="712"/>
      <c r="G2" s="712"/>
      <c r="H2" s="713" t="s">
        <v>138</v>
      </c>
      <c r="I2" s="713"/>
      <c r="J2" s="713"/>
    </row>
    <row r="3" spans="1:10" s="13" customFormat="1" ht="30" x14ac:dyDescent="0.25">
      <c r="A3" s="12" t="s">
        <v>17</v>
      </c>
      <c r="B3" s="13" t="s">
        <v>20</v>
      </c>
      <c r="C3" s="13" t="s">
        <v>2</v>
      </c>
      <c r="D3" s="13" t="s">
        <v>3</v>
      </c>
      <c r="E3" s="13" t="s">
        <v>6</v>
      </c>
      <c r="F3" s="13" t="s">
        <v>4</v>
      </c>
      <c r="G3" s="13" t="s">
        <v>5</v>
      </c>
      <c r="H3" s="25" t="s">
        <v>134</v>
      </c>
      <c r="I3" s="13" t="s">
        <v>510</v>
      </c>
      <c r="J3" s="13" t="s">
        <v>498</v>
      </c>
    </row>
    <row r="4" spans="1:10" s="13" customFormat="1" ht="60" x14ac:dyDescent="0.25">
      <c r="A4" s="15" t="s">
        <v>18</v>
      </c>
      <c r="B4" s="13" t="s">
        <v>0</v>
      </c>
      <c r="C4" s="13" t="s">
        <v>271</v>
      </c>
      <c r="D4" s="13" t="s">
        <v>274</v>
      </c>
      <c r="E4" s="13" t="s">
        <v>186</v>
      </c>
      <c r="F4" s="13" t="s">
        <v>272</v>
      </c>
      <c r="G4" s="13" t="s">
        <v>273</v>
      </c>
      <c r="H4" s="25"/>
      <c r="J4" s="25"/>
    </row>
    <row r="5" spans="1:10" x14ac:dyDescent="0.25">
      <c r="B5" t="s">
        <v>129</v>
      </c>
      <c r="C5" s="70">
        <v>0</v>
      </c>
      <c r="D5">
        <v>3</v>
      </c>
      <c r="E5" s="70">
        <v>-1.377982</v>
      </c>
      <c r="F5" s="70">
        <v>0</v>
      </c>
      <c r="H5" s="589">
        <f t="shared" ref="H5:H36" si="0">F5/E5</f>
        <v>0</v>
      </c>
      <c r="I5" s="35">
        <f t="shared" ref="I5:I36" si="1">E5/D5</f>
        <v>-0.45932733333333337</v>
      </c>
      <c r="J5" s="580" t="e">
        <f t="shared" ref="J5:J36" si="2">E5/C5</f>
        <v>#DIV/0!</v>
      </c>
    </row>
    <row r="6" spans="1:10" x14ac:dyDescent="0.25">
      <c r="B6" t="s">
        <v>61</v>
      </c>
      <c r="C6" s="70">
        <v>146.066092</v>
      </c>
      <c r="D6">
        <v>77</v>
      </c>
      <c r="E6" s="70">
        <v>96.458740000000006</v>
      </c>
      <c r="F6" s="70">
        <v>0</v>
      </c>
      <c r="H6" s="589">
        <f t="shared" si="0"/>
        <v>0</v>
      </c>
      <c r="I6" s="35">
        <f t="shared" si="1"/>
        <v>1.2527109090909092</v>
      </c>
      <c r="J6" s="580">
        <f t="shared" si="2"/>
        <v>0.66037735849056611</v>
      </c>
    </row>
    <row r="7" spans="1:10" s="197" customFormat="1" x14ac:dyDescent="0.25">
      <c r="B7" s="197" t="s">
        <v>42</v>
      </c>
      <c r="C7" s="447">
        <v>1.377982</v>
      </c>
      <c r="D7" s="197">
        <v>1</v>
      </c>
      <c r="E7" s="447">
        <v>0</v>
      </c>
      <c r="F7" s="447">
        <v>0</v>
      </c>
      <c r="H7" s="590" t="e">
        <f t="shared" si="0"/>
        <v>#DIV/0!</v>
      </c>
      <c r="I7" s="448">
        <f t="shared" si="1"/>
        <v>0</v>
      </c>
      <c r="J7" s="581">
        <f t="shared" si="2"/>
        <v>0</v>
      </c>
    </row>
    <row r="8" spans="1:10" s="197" customFormat="1" x14ac:dyDescent="0.25">
      <c r="B8" s="197" t="s">
        <v>27</v>
      </c>
      <c r="C8" s="447">
        <v>23.425694</v>
      </c>
      <c r="D8" s="197">
        <v>53</v>
      </c>
      <c r="E8" s="447">
        <v>-20.669730000000001</v>
      </c>
      <c r="F8" s="447">
        <v>1.377982</v>
      </c>
      <c r="H8" s="590">
        <f t="shared" si="0"/>
        <v>-6.6666666666666666E-2</v>
      </c>
      <c r="I8" s="448">
        <f t="shared" si="1"/>
        <v>-0.38999490566037737</v>
      </c>
      <c r="J8" s="581">
        <f t="shared" si="2"/>
        <v>-0.88235294117647067</v>
      </c>
    </row>
    <row r="9" spans="1:10" x14ac:dyDescent="0.25">
      <c r="B9" t="s">
        <v>48</v>
      </c>
      <c r="C9" s="70">
        <v>-6.8899100000000004</v>
      </c>
      <c r="D9">
        <v>0</v>
      </c>
      <c r="E9" s="70">
        <v>-8.2678919999999998</v>
      </c>
      <c r="F9" s="70">
        <v>1.377982</v>
      </c>
      <c r="H9" s="589">
        <f t="shared" si="0"/>
        <v>-0.16666666666666669</v>
      </c>
      <c r="I9" s="35" t="e">
        <f t="shared" si="1"/>
        <v>#DIV/0!</v>
      </c>
      <c r="J9" s="580">
        <f t="shared" si="2"/>
        <v>1.2</v>
      </c>
    </row>
    <row r="10" spans="1:10" x14ac:dyDescent="0.25">
      <c r="B10" t="s">
        <v>125</v>
      </c>
      <c r="C10" s="70">
        <v>-1.377982</v>
      </c>
      <c r="D10">
        <v>25</v>
      </c>
      <c r="E10" s="70">
        <v>-16.535784</v>
      </c>
      <c r="F10" s="70">
        <v>-2.7559640000000001</v>
      </c>
      <c r="H10" s="589">
        <f t="shared" si="0"/>
        <v>0.16666666666666669</v>
      </c>
      <c r="I10" s="35">
        <f t="shared" si="1"/>
        <v>-0.66143136000000002</v>
      </c>
      <c r="J10" s="580">
        <f t="shared" si="2"/>
        <v>12</v>
      </c>
    </row>
    <row r="11" spans="1:10" s="197" customFormat="1" x14ac:dyDescent="0.25">
      <c r="B11" s="197" t="s">
        <v>126</v>
      </c>
      <c r="C11" s="447">
        <v>1.377982</v>
      </c>
      <c r="D11" s="197">
        <v>0</v>
      </c>
      <c r="E11" s="447">
        <v>0</v>
      </c>
      <c r="F11" s="447">
        <v>0</v>
      </c>
      <c r="H11" s="590" t="e">
        <f t="shared" si="0"/>
        <v>#DIV/0!</v>
      </c>
      <c r="I11" s="448" t="e">
        <f t="shared" si="1"/>
        <v>#DIV/0!</v>
      </c>
      <c r="J11" s="581">
        <f t="shared" si="2"/>
        <v>0</v>
      </c>
    </row>
    <row r="12" spans="1:10" s="197" customFormat="1" x14ac:dyDescent="0.25">
      <c r="B12" s="197" t="s">
        <v>276</v>
      </c>
      <c r="C12" s="447">
        <v>410.63863600000002</v>
      </c>
      <c r="D12" s="197">
        <v>898</v>
      </c>
      <c r="E12" s="447">
        <v>264.57254399999999</v>
      </c>
      <c r="F12" s="447">
        <v>28.937622000000001</v>
      </c>
      <c r="H12" s="590">
        <f t="shared" si="0"/>
        <v>0.109375</v>
      </c>
      <c r="I12" s="448">
        <f t="shared" si="1"/>
        <v>0.29462421380846326</v>
      </c>
      <c r="J12" s="581">
        <f t="shared" si="2"/>
        <v>0.64429530201342278</v>
      </c>
    </row>
    <row r="13" spans="1:10" x14ac:dyDescent="0.25">
      <c r="B13" t="s">
        <v>50</v>
      </c>
      <c r="C13" s="70">
        <v>24.803675999999999</v>
      </c>
      <c r="D13">
        <v>169</v>
      </c>
      <c r="E13" s="70">
        <v>-35.827531999999998</v>
      </c>
      <c r="F13" s="70">
        <v>-5.5119280000000002</v>
      </c>
      <c r="H13" s="589">
        <f t="shared" si="0"/>
        <v>0.15384615384615385</v>
      </c>
      <c r="I13" s="35">
        <f t="shared" si="1"/>
        <v>-0.21199723076923074</v>
      </c>
      <c r="J13" s="580">
        <f t="shared" si="2"/>
        <v>-1.4444444444444444</v>
      </c>
    </row>
    <row r="14" spans="1:10" x14ac:dyDescent="0.25">
      <c r="B14" t="s">
        <v>38</v>
      </c>
      <c r="C14" s="70">
        <v>13.779820000000001</v>
      </c>
      <c r="D14">
        <v>61</v>
      </c>
      <c r="E14" s="70">
        <v>4.1339459999999999</v>
      </c>
      <c r="F14" s="70">
        <v>4.1339459999999999</v>
      </c>
      <c r="H14" s="589">
        <f t="shared" si="0"/>
        <v>1</v>
      </c>
      <c r="I14" s="35">
        <f t="shared" si="1"/>
        <v>6.7769606557377043E-2</v>
      </c>
      <c r="J14" s="580">
        <f t="shared" si="2"/>
        <v>0.3</v>
      </c>
    </row>
    <row r="15" spans="1:10" x14ac:dyDescent="0.25">
      <c r="B15" t="s">
        <v>123</v>
      </c>
      <c r="C15" s="70">
        <v>4.1339459999999999</v>
      </c>
      <c r="D15">
        <v>6</v>
      </c>
      <c r="E15" s="70">
        <v>0</v>
      </c>
      <c r="F15" s="70">
        <v>1.377982</v>
      </c>
      <c r="H15" s="589" t="e">
        <f t="shared" si="0"/>
        <v>#DIV/0!</v>
      </c>
      <c r="I15" s="35">
        <f t="shared" si="1"/>
        <v>0</v>
      </c>
      <c r="J15" s="580">
        <f t="shared" si="2"/>
        <v>0</v>
      </c>
    </row>
    <row r="16" spans="1:10" x14ac:dyDescent="0.25">
      <c r="B16" t="s">
        <v>131</v>
      </c>
      <c r="C16" s="70">
        <v>28.937622000000001</v>
      </c>
      <c r="D16">
        <v>5</v>
      </c>
      <c r="E16" s="70">
        <v>26.181658000000002</v>
      </c>
      <c r="F16" s="70">
        <v>4.1339459999999999</v>
      </c>
      <c r="H16" s="589">
        <f t="shared" si="0"/>
        <v>0.15789473684210525</v>
      </c>
      <c r="I16" s="35">
        <f t="shared" si="1"/>
        <v>5.2363316000000006</v>
      </c>
      <c r="J16" s="580">
        <f t="shared" si="2"/>
        <v>0.90476190476190477</v>
      </c>
    </row>
    <row r="17" spans="2:10" x14ac:dyDescent="0.25">
      <c r="B17" t="s">
        <v>36</v>
      </c>
      <c r="C17" s="70">
        <v>114.372506</v>
      </c>
      <c r="D17">
        <v>112</v>
      </c>
      <c r="E17" s="70">
        <v>56.497261999999999</v>
      </c>
      <c r="F17" s="70">
        <v>2.7559640000000001</v>
      </c>
      <c r="H17" s="589">
        <f t="shared" si="0"/>
        <v>4.878048780487805E-2</v>
      </c>
      <c r="I17" s="35">
        <f t="shared" si="1"/>
        <v>0.50443983928571423</v>
      </c>
      <c r="J17" s="580">
        <f t="shared" si="2"/>
        <v>0.49397590361445781</v>
      </c>
    </row>
    <row r="18" spans="2:10" x14ac:dyDescent="0.25">
      <c r="B18" t="s">
        <v>31</v>
      </c>
      <c r="C18" s="70">
        <v>-12.401838</v>
      </c>
      <c r="D18">
        <v>156</v>
      </c>
      <c r="E18" s="70">
        <v>-143.31012799999999</v>
      </c>
      <c r="F18" s="70">
        <v>-13.779820000000001</v>
      </c>
      <c r="H18" s="589">
        <f t="shared" si="0"/>
        <v>9.6153846153846159E-2</v>
      </c>
      <c r="I18" s="35">
        <f t="shared" si="1"/>
        <v>-0.91865466666666662</v>
      </c>
      <c r="J18" s="580">
        <f t="shared" si="2"/>
        <v>11.555555555555555</v>
      </c>
    </row>
    <row r="19" spans="2:10" s="197" customFormat="1" x14ac:dyDescent="0.25">
      <c r="B19" s="197" t="s">
        <v>277</v>
      </c>
      <c r="C19" s="447">
        <v>48.229370000000003</v>
      </c>
      <c r="D19" s="197">
        <v>99</v>
      </c>
      <c r="E19" s="447">
        <v>33.071567999999999</v>
      </c>
      <c r="F19" s="447">
        <v>4.1339459999999999</v>
      </c>
      <c r="H19" s="590">
        <f t="shared" si="0"/>
        <v>0.125</v>
      </c>
      <c r="I19" s="448">
        <f t="shared" si="1"/>
        <v>0.33405624242424242</v>
      </c>
      <c r="J19" s="581">
        <f t="shared" si="2"/>
        <v>0.68571428571428561</v>
      </c>
    </row>
    <row r="20" spans="2:10" x14ac:dyDescent="0.25">
      <c r="B20" t="s">
        <v>149</v>
      </c>
      <c r="C20" s="70">
        <v>30.315604</v>
      </c>
      <c r="D20">
        <v>67</v>
      </c>
      <c r="E20" s="70">
        <v>-197.05142599999999</v>
      </c>
      <c r="F20" s="70">
        <v>0</v>
      </c>
      <c r="H20" s="589">
        <f t="shared" si="0"/>
        <v>0</v>
      </c>
      <c r="I20" s="35">
        <f t="shared" si="1"/>
        <v>-2.9410660597014924</v>
      </c>
      <c r="J20" s="580">
        <f t="shared" si="2"/>
        <v>-6.5</v>
      </c>
    </row>
    <row r="21" spans="2:10" s="197" customFormat="1" x14ac:dyDescent="0.25">
      <c r="B21" s="197" t="s">
        <v>53</v>
      </c>
      <c r="C21" s="447">
        <v>115.750488</v>
      </c>
      <c r="D21" s="197">
        <v>446</v>
      </c>
      <c r="E21" s="447">
        <v>-77.166992000000008</v>
      </c>
      <c r="F21" s="447">
        <v>0</v>
      </c>
      <c r="H21" s="590">
        <f t="shared" si="0"/>
        <v>0</v>
      </c>
      <c r="I21" s="448">
        <f t="shared" si="1"/>
        <v>-0.17302016143497759</v>
      </c>
      <c r="J21" s="581">
        <f t="shared" si="2"/>
        <v>-0.66666666666666674</v>
      </c>
    </row>
    <row r="22" spans="2:10" x14ac:dyDescent="0.25">
      <c r="B22" t="s">
        <v>59</v>
      </c>
      <c r="C22" s="70">
        <v>119.884434</v>
      </c>
      <c r="D22">
        <v>14567</v>
      </c>
      <c r="E22" s="70">
        <v>82.678920000000005</v>
      </c>
      <c r="F22" s="70">
        <v>46.851388</v>
      </c>
      <c r="H22" s="589">
        <f t="shared" si="0"/>
        <v>0.56666666666666665</v>
      </c>
      <c r="I22" s="35">
        <f t="shared" si="1"/>
        <v>5.6757685178828862E-3</v>
      </c>
      <c r="J22" s="580">
        <f t="shared" si="2"/>
        <v>0.68965517241379315</v>
      </c>
    </row>
    <row r="23" spans="2:10" x14ac:dyDescent="0.25">
      <c r="B23" t="s">
        <v>57</v>
      </c>
      <c r="C23" s="70">
        <v>12.401838</v>
      </c>
      <c r="D23">
        <v>75</v>
      </c>
      <c r="E23" s="70">
        <v>-2.7559640000000001</v>
      </c>
      <c r="F23" s="70">
        <v>0</v>
      </c>
      <c r="H23" s="589">
        <f t="shared" si="0"/>
        <v>0</v>
      </c>
      <c r="I23" s="35">
        <f t="shared" si="1"/>
        <v>-3.6746186666666666E-2</v>
      </c>
      <c r="J23" s="580">
        <f t="shared" si="2"/>
        <v>-0.22222222222222224</v>
      </c>
    </row>
    <row r="24" spans="2:10" s="197" customFormat="1" x14ac:dyDescent="0.25">
      <c r="B24" s="197" t="s">
        <v>44</v>
      </c>
      <c r="C24" s="447">
        <v>763.40202799999997</v>
      </c>
      <c r="D24" s="197">
        <v>2936</v>
      </c>
      <c r="E24" s="447">
        <v>1139.5911140000001</v>
      </c>
      <c r="F24" s="447">
        <v>22.047712000000001</v>
      </c>
      <c r="H24" s="590">
        <f t="shared" si="0"/>
        <v>1.9347037484885126E-2</v>
      </c>
      <c r="I24" s="448">
        <f t="shared" si="1"/>
        <v>0.38814411239782021</v>
      </c>
      <c r="J24" s="581">
        <f t="shared" si="2"/>
        <v>1.4927797833935019</v>
      </c>
    </row>
    <row r="25" spans="2:10" s="197" customFormat="1" x14ac:dyDescent="0.25">
      <c r="B25" s="197" t="s">
        <v>191</v>
      </c>
      <c r="C25" s="447">
        <v>92.324793999999997</v>
      </c>
      <c r="D25" s="197">
        <v>453</v>
      </c>
      <c r="E25" s="447">
        <v>53.741298</v>
      </c>
      <c r="F25" s="447">
        <v>4.1339459999999999</v>
      </c>
      <c r="H25" s="590">
        <f t="shared" si="0"/>
        <v>7.6923076923076927E-2</v>
      </c>
      <c r="I25" s="448">
        <f t="shared" si="1"/>
        <v>0.11863421192052981</v>
      </c>
      <c r="J25" s="581">
        <f t="shared" si="2"/>
        <v>0.58208955223880599</v>
      </c>
    </row>
    <row r="26" spans="2:10" x14ac:dyDescent="0.25">
      <c r="B26" t="s">
        <v>34</v>
      </c>
      <c r="C26" s="70">
        <v>16.535784</v>
      </c>
      <c r="D26">
        <v>66</v>
      </c>
      <c r="E26" s="70">
        <v>-4.1339459999999999</v>
      </c>
      <c r="F26" s="70">
        <v>8.2678919999999998</v>
      </c>
      <c r="H26" s="589">
        <f t="shared" si="0"/>
        <v>-2</v>
      </c>
      <c r="I26" s="35">
        <f t="shared" si="1"/>
        <v>-6.2635545454545458E-2</v>
      </c>
      <c r="J26" s="580">
        <f t="shared" si="2"/>
        <v>-0.25</v>
      </c>
    </row>
    <row r="27" spans="2:10" x14ac:dyDescent="0.25">
      <c r="B27" t="s">
        <v>51</v>
      </c>
      <c r="C27" s="70">
        <v>16.535784</v>
      </c>
      <c r="D27">
        <v>138</v>
      </c>
      <c r="E27" s="70">
        <v>-50.985334000000002</v>
      </c>
      <c r="F27" s="70">
        <v>0</v>
      </c>
      <c r="H27" s="589">
        <f t="shared" si="0"/>
        <v>0</v>
      </c>
      <c r="I27" s="35">
        <f t="shared" si="1"/>
        <v>-0.36945894202898549</v>
      </c>
      <c r="J27" s="580">
        <f t="shared" si="2"/>
        <v>-3.0833333333333335</v>
      </c>
    </row>
    <row r="28" spans="2:10" x14ac:dyDescent="0.25">
      <c r="B28" t="s">
        <v>278</v>
      </c>
      <c r="C28" s="70">
        <v>26.181658000000002</v>
      </c>
      <c r="D28">
        <v>105</v>
      </c>
      <c r="E28" s="70">
        <v>17.913765999999999</v>
      </c>
      <c r="F28" s="70">
        <v>4.1339459999999999</v>
      </c>
      <c r="H28" s="589">
        <f t="shared" si="0"/>
        <v>0.23076923076923078</v>
      </c>
      <c r="I28" s="35">
        <f t="shared" si="1"/>
        <v>0.17060729523809523</v>
      </c>
      <c r="J28" s="580">
        <f t="shared" si="2"/>
        <v>0.68421052631578938</v>
      </c>
    </row>
    <row r="29" spans="2:10" x14ac:dyDescent="0.25">
      <c r="B29" t="s">
        <v>279</v>
      </c>
      <c r="C29" s="70">
        <v>-4.1339459999999999</v>
      </c>
      <c r="D29">
        <v>70</v>
      </c>
      <c r="E29" s="70">
        <v>-46.851388</v>
      </c>
      <c r="F29" s="70">
        <v>0</v>
      </c>
      <c r="H29" s="589">
        <f t="shared" si="0"/>
        <v>0</v>
      </c>
      <c r="I29" s="35">
        <f t="shared" si="1"/>
        <v>-0.66930554285714283</v>
      </c>
      <c r="J29" s="580">
        <f t="shared" si="2"/>
        <v>11.333333333333334</v>
      </c>
    </row>
    <row r="30" spans="2:10" s="197" customFormat="1" x14ac:dyDescent="0.25">
      <c r="B30" s="197" t="s">
        <v>119</v>
      </c>
      <c r="C30" s="447">
        <v>28.937622000000001</v>
      </c>
      <c r="D30" s="197">
        <v>99</v>
      </c>
      <c r="E30" s="447">
        <v>8.2678919999999998</v>
      </c>
      <c r="F30" s="447">
        <v>2.7559640000000001</v>
      </c>
      <c r="H30" s="590">
        <f t="shared" si="0"/>
        <v>0.33333333333333337</v>
      </c>
      <c r="I30" s="448">
        <f t="shared" si="1"/>
        <v>8.3514060606060606E-2</v>
      </c>
      <c r="J30" s="581">
        <f t="shared" si="2"/>
        <v>0.2857142857142857</v>
      </c>
    </row>
    <row r="31" spans="2:10" x14ac:dyDescent="0.25">
      <c r="B31" t="s">
        <v>58</v>
      </c>
      <c r="C31" s="70">
        <v>15.157802</v>
      </c>
      <c r="D31">
        <v>78</v>
      </c>
      <c r="E31" s="70">
        <v>12.401838</v>
      </c>
      <c r="F31" s="70">
        <v>0</v>
      </c>
      <c r="H31" s="589">
        <f t="shared" si="0"/>
        <v>0</v>
      </c>
      <c r="I31" s="35">
        <f t="shared" si="1"/>
        <v>0.15899792307692306</v>
      </c>
      <c r="J31" s="580">
        <f t="shared" si="2"/>
        <v>0.81818181818181812</v>
      </c>
    </row>
    <row r="32" spans="2:10" s="197" customFormat="1" x14ac:dyDescent="0.25">
      <c r="B32" s="197" t="s">
        <v>169</v>
      </c>
      <c r="C32" s="447">
        <v>9.6458740000000009</v>
      </c>
      <c r="D32" s="197">
        <v>14</v>
      </c>
      <c r="E32" s="447">
        <v>2.7559640000000001</v>
      </c>
      <c r="F32" s="447">
        <v>0</v>
      </c>
      <c r="H32" s="590">
        <f t="shared" si="0"/>
        <v>0</v>
      </c>
      <c r="I32" s="448">
        <f t="shared" si="1"/>
        <v>0.19685457142857143</v>
      </c>
      <c r="J32" s="581">
        <f t="shared" si="2"/>
        <v>0.2857142857142857</v>
      </c>
    </row>
    <row r="33" spans="2:10" s="197" customFormat="1" x14ac:dyDescent="0.25">
      <c r="B33" s="197" t="s">
        <v>8</v>
      </c>
      <c r="C33" s="447">
        <v>-59.253226000000005</v>
      </c>
      <c r="D33" s="197">
        <v>596</v>
      </c>
      <c r="E33" s="447">
        <v>-365.16523000000001</v>
      </c>
      <c r="F33" s="447">
        <v>0</v>
      </c>
      <c r="H33" s="590">
        <f t="shared" si="0"/>
        <v>0</v>
      </c>
      <c r="I33" s="448">
        <f t="shared" si="1"/>
        <v>-0.6126933389261745</v>
      </c>
      <c r="J33" s="581">
        <f t="shared" si="2"/>
        <v>6.162790697674418</v>
      </c>
    </row>
    <row r="34" spans="2:10" x14ac:dyDescent="0.25">
      <c r="B34" t="s">
        <v>121</v>
      </c>
      <c r="C34" s="70">
        <v>4.1339459999999999</v>
      </c>
      <c r="D34">
        <v>2</v>
      </c>
      <c r="E34" s="70">
        <v>2.7559640000000001</v>
      </c>
      <c r="F34" s="70">
        <v>1.377982</v>
      </c>
      <c r="H34" s="589">
        <f t="shared" si="0"/>
        <v>0.5</v>
      </c>
      <c r="I34" s="35">
        <f t="shared" si="1"/>
        <v>1.377982</v>
      </c>
      <c r="J34" s="580">
        <f t="shared" si="2"/>
        <v>0.66666666666666674</v>
      </c>
    </row>
    <row r="35" spans="2:10" x14ac:dyDescent="0.25">
      <c r="B35" t="s">
        <v>30</v>
      </c>
      <c r="C35" s="70">
        <v>23.425694</v>
      </c>
      <c r="D35">
        <v>1778</v>
      </c>
      <c r="E35" s="70">
        <v>9.6458740000000009</v>
      </c>
      <c r="F35" s="70">
        <v>-2.7559640000000001</v>
      </c>
      <c r="H35" s="589">
        <f t="shared" si="0"/>
        <v>-0.2857142857142857</v>
      </c>
      <c r="I35" s="35">
        <f t="shared" si="1"/>
        <v>5.4251259842519692E-3</v>
      </c>
      <c r="J35" s="580">
        <f t="shared" si="2"/>
        <v>0.41176470588235298</v>
      </c>
    </row>
    <row r="36" spans="2:10" x14ac:dyDescent="0.25">
      <c r="B36" t="s">
        <v>158</v>
      </c>
      <c r="C36" s="70">
        <v>0</v>
      </c>
      <c r="D36">
        <v>3</v>
      </c>
      <c r="E36" s="70">
        <v>0</v>
      </c>
      <c r="F36" s="70">
        <v>0</v>
      </c>
      <c r="H36" s="589" t="e">
        <f t="shared" si="0"/>
        <v>#DIV/0!</v>
      </c>
      <c r="I36" s="35">
        <f t="shared" si="1"/>
        <v>0</v>
      </c>
      <c r="J36" s="580" t="e">
        <f t="shared" si="2"/>
        <v>#DIV/0!</v>
      </c>
    </row>
    <row r="37" spans="2:10" x14ac:dyDescent="0.25">
      <c r="B37" t="s">
        <v>32</v>
      </c>
      <c r="C37" s="70">
        <v>4.1339459999999999</v>
      </c>
      <c r="D37">
        <v>34</v>
      </c>
      <c r="E37" s="70">
        <v>0</v>
      </c>
      <c r="F37" s="70">
        <v>0</v>
      </c>
      <c r="H37" s="589" t="e">
        <f t="shared" ref="H37:H54" si="3">F37/E37</f>
        <v>#DIV/0!</v>
      </c>
      <c r="I37" s="35">
        <f t="shared" ref="I37:I54" si="4">E37/D37</f>
        <v>0</v>
      </c>
      <c r="J37" s="580">
        <f t="shared" ref="J37:J54" si="5">E37/C37</f>
        <v>0</v>
      </c>
    </row>
    <row r="38" spans="2:10" x14ac:dyDescent="0.25">
      <c r="B38" t="s">
        <v>259</v>
      </c>
      <c r="C38" s="70">
        <v>50.985334000000002</v>
      </c>
      <c r="D38">
        <v>186</v>
      </c>
      <c r="E38" s="70">
        <v>34.449550000000002</v>
      </c>
      <c r="F38" s="70">
        <v>8.2678919999999998</v>
      </c>
      <c r="H38" s="589">
        <f t="shared" si="3"/>
        <v>0.24</v>
      </c>
      <c r="I38" s="35">
        <f t="shared" si="4"/>
        <v>0.18521263440860217</v>
      </c>
      <c r="J38" s="580">
        <f t="shared" si="5"/>
        <v>0.67567567567567566</v>
      </c>
    </row>
    <row r="39" spans="2:10" x14ac:dyDescent="0.25">
      <c r="B39" t="s">
        <v>160</v>
      </c>
      <c r="C39" s="70">
        <v>155.71196600000002</v>
      </c>
      <c r="D39">
        <v>0</v>
      </c>
      <c r="E39" s="70">
        <v>155.71196600000002</v>
      </c>
      <c r="F39" s="70">
        <v>0</v>
      </c>
      <c r="H39" s="589">
        <f t="shared" si="3"/>
        <v>0</v>
      </c>
      <c r="I39" s="35" t="e">
        <f t="shared" si="4"/>
        <v>#DIV/0!</v>
      </c>
      <c r="J39" s="580">
        <f t="shared" si="5"/>
        <v>1</v>
      </c>
    </row>
    <row r="40" spans="2:10" s="197" customFormat="1" x14ac:dyDescent="0.25">
      <c r="B40" s="197" t="s">
        <v>52</v>
      </c>
      <c r="C40" s="447">
        <v>15.157802</v>
      </c>
      <c r="D40" s="197">
        <v>1232</v>
      </c>
      <c r="E40" s="447">
        <v>-314.17989599999999</v>
      </c>
      <c r="F40" s="447">
        <v>1.377982</v>
      </c>
      <c r="H40" s="590">
        <f t="shared" si="3"/>
        <v>-4.3859649122807024E-3</v>
      </c>
      <c r="I40" s="448">
        <f t="shared" si="4"/>
        <v>-0.25501614935064931</v>
      </c>
      <c r="J40" s="581">
        <f t="shared" si="5"/>
        <v>-20.727272727272727</v>
      </c>
    </row>
    <row r="41" spans="2:10" x14ac:dyDescent="0.25">
      <c r="B41" t="s">
        <v>161</v>
      </c>
      <c r="C41" s="70">
        <v>0</v>
      </c>
      <c r="D41">
        <v>1</v>
      </c>
      <c r="E41" s="70">
        <v>0</v>
      </c>
      <c r="F41" s="70">
        <v>0</v>
      </c>
      <c r="H41" s="589" t="e">
        <f t="shared" si="3"/>
        <v>#DIV/0!</v>
      </c>
      <c r="I41" s="35">
        <f t="shared" si="4"/>
        <v>0</v>
      </c>
      <c r="J41" s="580" t="e">
        <f t="shared" si="5"/>
        <v>#DIV/0!</v>
      </c>
    </row>
    <row r="42" spans="2:10" x14ac:dyDescent="0.25">
      <c r="B42" t="s">
        <v>33</v>
      </c>
      <c r="C42" s="70">
        <v>-110.23856000000001</v>
      </c>
      <c r="D42">
        <v>71</v>
      </c>
      <c r="E42" s="70">
        <v>-133.664254</v>
      </c>
      <c r="F42" s="70">
        <v>0</v>
      </c>
      <c r="H42" s="589">
        <f t="shared" si="3"/>
        <v>0</v>
      </c>
      <c r="I42" s="35">
        <f t="shared" si="4"/>
        <v>-1.8825951267605634</v>
      </c>
      <c r="J42" s="580">
        <f t="shared" si="5"/>
        <v>1.2124999999999999</v>
      </c>
    </row>
    <row r="43" spans="2:10" x14ac:dyDescent="0.25">
      <c r="B43" t="s">
        <v>122</v>
      </c>
      <c r="C43" s="70">
        <v>135.042236</v>
      </c>
      <c r="D43">
        <v>51</v>
      </c>
      <c r="E43" s="70">
        <v>112.994524</v>
      </c>
      <c r="F43" s="70">
        <v>6.8899100000000004</v>
      </c>
      <c r="H43" s="589">
        <f t="shared" si="3"/>
        <v>6.0975609756097567E-2</v>
      </c>
      <c r="I43" s="35">
        <f t="shared" si="4"/>
        <v>2.2155789019607841</v>
      </c>
      <c r="J43" s="580">
        <f t="shared" si="5"/>
        <v>0.83673469387755095</v>
      </c>
    </row>
    <row r="44" spans="2:10" s="197" customFormat="1" x14ac:dyDescent="0.25">
      <c r="B44" s="197" t="s">
        <v>46</v>
      </c>
      <c r="C44" s="447">
        <v>2.7559640000000001</v>
      </c>
      <c r="D44" s="197">
        <v>785</v>
      </c>
      <c r="E44" s="447">
        <v>-242.524832</v>
      </c>
      <c r="F44" s="447">
        <v>-4.1339459999999999</v>
      </c>
      <c r="H44" s="590">
        <f t="shared" si="3"/>
        <v>1.7045454545454544E-2</v>
      </c>
      <c r="I44" s="448">
        <f t="shared" si="4"/>
        <v>-0.3089488305732484</v>
      </c>
      <c r="J44" s="581">
        <f t="shared" si="5"/>
        <v>-88</v>
      </c>
    </row>
    <row r="45" spans="2:10" x14ac:dyDescent="0.25">
      <c r="B45" t="s">
        <v>56</v>
      </c>
      <c r="C45" s="70">
        <v>1.377982</v>
      </c>
      <c r="D45">
        <v>3</v>
      </c>
      <c r="E45" s="70">
        <v>-5.5119280000000002</v>
      </c>
      <c r="F45" s="70">
        <v>0</v>
      </c>
      <c r="H45" s="589">
        <f t="shared" si="3"/>
        <v>0</v>
      </c>
      <c r="I45" s="35">
        <f t="shared" si="4"/>
        <v>-1.8373093333333335</v>
      </c>
      <c r="J45" s="580">
        <f t="shared" si="5"/>
        <v>-4</v>
      </c>
    </row>
    <row r="46" spans="2:10" x14ac:dyDescent="0.25">
      <c r="B46" t="s">
        <v>163</v>
      </c>
      <c r="C46" s="70">
        <v>2.7559640000000001</v>
      </c>
      <c r="D46">
        <v>45</v>
      </c>
      <c r="E46" s="70">
        <v>-8.2678919999999998</v>
      </c>
      <c r="F46" s="70">
        <v>0</v>
      </c>
      <c r="H46" s="589">
        <f t="shared" si="3"/>
        <v>0</v>
      </c>
      <c r="I46" s="35">
        <f t="shared" si="4"/>
        <v>-0.18373093333333332</v>
      </c>
      <c r="J46" s="580">
        <f t="shared" si="5"/>
        <v>-3</v>
      </c>
    </row>
    <row r="47" spans="2:10" x14ac:dyDescent="0.25">
      <c r="B47" t="s">
        <v>83</v>
      </c>
      <c r="C47" s="70">
        <v>37.205514000000001</v>
      </c>
      <c r="D47">
        <v>62</v>
      </c>
      <c r="E47" s="70">
        <v>17.913765999999999</v>
      </c>
      <c r="F47" s="70">
        <v>0</v>
      </c>
      <c r="H47" s="589">
        <f t="shared" si="3"/>
        <v>0</v>
      </c>
      <c r="I47" s="35">
        <f t="shared" si="4"/>
        <v>0.28893170967741932</v>
      </c>
      <c r="J47" s="580">
        <f t="shared" si="5"/>
        <v>0.48148148148148145</v>
      </c>
    </row>
    <row r="48" spans="2:10" x14ac:dyDescent="0.25">
      <c r="B48" t="s">
        <v>280</v>
      </c>
      <c r="C48" s="70">
        <v>31.693586</v>
      </c>
      <c r="D48">
        <v>121</v>
      </c>
      <c r="E48" s="70">
        <v>8.2678919999999998</v>
      </c>
      <c r="F48" s="70">
        <v>0</v>
      </c>
      <c r="H48" s="589">
        <f t="shared" si="3"/>
        <v>0</v>
      </c>
      <c r="I48" s="35">
        <f t="shared" si="4"/>
        <v>6.8329685950413221E-2</v>
      </c>
      <c r="J48" s="580">
        <f t="shared" si="5"/>
        <v>0.2608695652173913</v>
      </c>
    </row>
    <row r="49" spans="1:10" s="50" customFormat="1" x14ac:dyDescent="0.25">
      <c r="B49" s="50" t="s">
        <v>189</v>
      </c>
      <c r="C49" s="449">
        <v>15161.935946</v>
      </c>
      <c r="D49" s="50">
        <v>64567</v>
      </c>
      <c r="E49" s="449">
        <v>-438.19827600000002</v>
      </c>
      <c r="F49" s="449">
        <v>234.25694000000001</v>
      </c>
      <c r="H49" s="594">
        <f t="shared" si="3"/>
        <v>-0.53459119496855345</v>
      </c>
      <c r="I49" s="36">
        <f t="shared" si="4"/>
        <v>-6.7867219477442042E-3</v>
      </c>
      <c r="J49" s="582">
        <f t="shared" si="5"/>
        <v>-2.8901208761246935E-2</v>
      </c>
    </row>
    <row r="50" spans="1:10" x14ac:dyDescent="0.25">
      <c r="B50" t="s">
        <v>47</v>
      </c>
      <c r="C50" s="70">
        <v>311.42393200000004</v>
      </c>
      <c r="D50">
        <v>1523</v>
      </c>
      <c r="E50" s="70">
        <v>-3752.2449860000002</v>
      </c>
      <c r="F50" s="70">
        <v>-282.48631</v>
      </c>
      <c r="H50" s="589">
        <f t="shared" si="3"/>
        <v>7.528461255967682E-2</v>
      </c>
      <c r="I50" s="35">
        <f t="shared" si="4"/>
        <v>-2.4637196231122784</v>
      </c>
      <c r="J50" s="580">
        <f t="shared" si="5"/>
        <v>-12.04867256637168</v>
      </c>
    </row>
    <row r="51" spans="1:10" x14ac:dyDescent="0.25">
      <c r="B51" t="s">
        <v>281</v>
      </c>
      <c r="C51" s="70">
        <v>0</v>
      </c>
      <c r="D51">
        <v>0</v>
      </c>
      <c r="E51" s="70">
        <v>0</v>
      </c>
      <c r="F51" s="70">
        <v>0</v>
      </c>
      <c r="H51" s="589" t="e">
        <f t="shared" si="3"/>
        <v>#DIV/0!</v>
      </c>
      <c r="I51" s="35" t="e">
        <f t="shared" si="4"/>
        <v>#DIV/0!</v>
      </c>
      <c r="J51" s="580" t="e">
        <f t="shared" si="5"/>
        <v>#DIV/0!</v>
      </c>
    </row>
    <row r="52" spans="1:10" x14ac:dyDescent="0.25">
      <c r="H52" s="589" t="e">
        <f t="shared" si="3"/>
        <v>#DIV/0!</v>
      </c>
      <c r="I52" s="35" t="e">
        <f t="shared" si="4"/>
        <v>#DIV/0!</v>
      </c>
      <c r="J52" s="580" t="e">
        <f t="shared" si="5"/>
        <v>#DIV/0!</v>
      </c>
    </row>
    <row r="53" spans="1:10" x14ac:dyDescent="0.25">
      <c r="H53" s="589" t="e">
        <f t="shared" si="3"/>
        <v>#DIV/0!</v>
      </c>
      <c r="I53" s="35" t="e">
        <f t="shared" si="4"/>
        <v>#DIV/0!</v>
      </c>
      <c r="J53" s="580" t="e">
        <f t="shared" si="5"/>
        <v>#DIV/0!</v>
      </c>
    </row>
    <row r="54" spans="1:10" x14ac:dyDescent="0.25">
      <c r="H54" s="589" t="e">
        <f t="shared" si="3"/>
        <v>#DIV/0!</v>
      </c>
      <c r="I54" s="35" t="e">
        <f t="shared" si="4"/>
        <v>#DIV/0!</v>
      </c>
      <c r="J54" s="580" t="e">
        <f t="shared" si="5"/>
        <v>#DIV/0!</v>
      </c>
    </row>
    <row r="55" spans="1:10" ht="15.75" thickBot="1" x14ac:dyDescent="0.3">
      <c r="H55" s="137"/>
      <c r="J55" s="137"/>
    </row>
    <row r="56" spans="1:10" ht="60.75" thickTop="1" x14ac:dyDescent="0.25">
      <c r="A56" s="39"/>
      <c r="B56" s="40"/>
      <c r="C56" s="40" t="str">
        <f>C4</f>
        <v>Income</v>
      </c>
      <c r="D56" s="40" t="str">
        <f>D4</f>
        <v>Headcount (average FTE including temporary staff)</v>
      </c>
      <c r="E56" s="40" t="str">
        <f>E4</f>
        <v>Profit/(loss) before tax</v>
      </c>
      <c r="F56" s="40" t="str">
        <f>F4</f>
        <v>Tax paid/(received)</v>
      </c>
      <c r="G56" s="40" t="str">
        <f>G4</f>
        <v>Subsidies received</v>
      </c>
      <c r="H56" s="596" t="s">
        <v>134</v>
      </c>
      <c r="I56" s="40" t="s">
        <v>510</v>
      </c>
      <c r="J56" s="595" t="s">
        <v>498</v>
      </c>
    </row>
    <row r="57" spans="1:10" x14ac:dyDescent="0.25">
      <c r="A57" s="43" t="s">
        <v>79</v>
      </c>
      <c r="B57" s="38"/>
      <c r="C57" s="28">
        <f>SUM(C5:C51)</f>
        <v>17807.661386</v>
      </c>
      <c r="D57" s="28">
        <f t="shared" ref="D57:G57" si="6">SUM(D5:D51)</f>
        <v>91839</v>
      </c>
      <c r="E57" s="28">
        <f t="shared" si="6"/>
        <v>-3724.6853460000002</v>
      </c>
      <c r="F57" s="28">
        <f t="shared" si="6"/>
        <v>77.166991999999993</v>
      </c>
      <c r="G57" s="28">
        <f t="shared" si="6"/>
        <v>0</v>
      </c>
      <c r="H57" s="584">
        <f>F57/E57</f>
        <v>-2.0717721050684423E-2</v>
      </c>
      <c r="I57" s="37">
        <f>E57/D57</f>
        <v>-4.0556684480449481E-2</v>
      </c>
      <c r="J57" s="584">
        <f>E57/C57</f>
        <v>-0.2091619592973768</v>
      </c>
    </row>
    <row r="58" spans="1:10" x14ac:dyDescent="0.25">
      <c r="A58" s="43" t="s">
        <v>78</v>
      </c>
      <c r="B58" s="38"/>
      <c r="C58" s="38">
        <v>17808</v>
      </c>
      <c r="D58" s="38">
        <v>91839</v>
      </c>
      <c r="E58" s="38">
        <v>-3725</v>
      </c>
      <c r="F58" s="38">
        <v>77</v>
      </c>
      <c r="G58" s="38"/>
      <c r="H58" s="584">
        <f>F58/E58</f>
        <v>-2.0671140939597314E-2</v>
      </c>
      <c r="I58" s="37">
        <f>E58/D58</f>
        <v>-4.056011062838228E-2</v>
      </c>
      <c r="J58" s="584">
        <f>E58/C58</f>
        <v>-0.20917565139263253</v>
      </c>
    </row>
    <row r="59" spans="1:10" s="50" customFormat="1" x14ac:dyDescent="0.25">
      <c r="A59" s="75" t="s">
        <v>282</v>
      </c>
      <c r="B59" s="76"/>
      <c r="C59" s="91">
        <f>C49</f>
        <v>15161.935946</v>
      </c>
      <c r="D59" s="91">
        <f t="shared" ref="D59:F59" si="7">D49</f>
        <v>64567</v>
      </c>
      <c r="E59" s="91">
        <f t="shared" si="7"/>
        <v>-438.19827600000002</v>
      </c>
      <c r="F59" s="91">
        <f t="shared" si="7"/>
        <v>234.25694000000001</v>
      </c>
      <c r="G59" s="76">
        <f t="shared" ref="G59" si="8">G49</f>
        <v>0</v>
      </c>
      <c r="H59" s="585">
        <f>F59/E59</f>
        <v>-0.53459119496855345</v>
      </c>
      <c r="I59" s="90">
        <f>E59/D59</f>
        <v>-6.7867219477442042E-3</v>
      </c>
      <c r="J59" s="585">
        <f>E59/C59</f>
        <v>-2.8901208761246935E-2</v>
      </c>
    </row>
    <row r="60" spans="1:10" s="50" customFormat="1" x14ac:dyDescent="0.25">
      <c r="A60" s="75" t="s">
        <v>141</v>
      </c>
      <c r="B60" s="76"/>
      <c r="C60" s="89">
        <f>C59/C57</f>
        <v>0.85142768706956584</v>
      </c>
      <c r="D60" s="89">
        <f t="shared" ref="D60:F60" si="9">D59/D57</f>
        <v>0.70304554709872713</v>
      </c>
      <c r="E60" s="89">
        <f t="shared" si="9"/>
        <v>0.11764705882352941</v>
      </c>
      <c r="F60" s="89">
        <f t="shared" si="9"/>
        <v>3.035714285714286</v>
      </c>
      <c r="G60" s="89" t="e">
        <f t="shared" ref="G60" si="10">G59/G57</f>
        <v>#DIV/0!</v>
      </c>
      <c r="H60" s="585"/>
      <c r="I60" s="89"/>
      <c r="J60" s="585"/>
    </row>
    <row r="61" spans="1:10" s="197" customFormat="1" x14ac:dyDescent="0.25">
      <c r="A61" s="481" t="s">
        <v>139</v>
      </c>
      <c r="B61" s="482"/>
      <c r="C61" s="485">
        <f>SUM(C7,C8,C11,C19,C21,C24,C25,C30,C32,C40,C44,C12,C33)</f>
        <v>1453.7710099999997</v>
      </c>
      <c r="D61" s="485">
        <f t="shared" ref="D61:G61" si="11">SUM(D7,D8,D11,D19,D21,D24,D25,D30,D32,D40,D44,D12,D33)</f>
        <v>7612</v>
      </c>
      <c r="E61" s="485">
        <f t="shared" si="11"/>
        <v>482.29370000000011</v>
      </c>
      <c r="F61" s="485">
        <f t="shared" si="11"/>
        <v>60.631208000000001</v>
      </c>
      <c r="G61" s="485">
        <f t="shared" si="11"/>
        <v>0</v>
      </c>
      <c r="H61" s="597">
        <f>F61/E61</f>
        <v>0.1257142857142857</v>
      </c>
      <c r="I61" s="484">
        <f>E61/D61</f>
        <v>6.3359655806621146E-2</v>
      </c>
      <c r="J61" s="597">
        <f>E61/C61</f>
        <v>0.33175355450236982</v>
      </c>
    </row>
    <row r="62" spans="1:10" s="197" customFormat="1" x14ac:dyDescent="0.25">
      <c r="A62" s="481" t="s">
        <v>87</v>
      </c>
      <c r="B62" s="482"/>
      <c r="C62" s="483">
        <f>C61/C57</f>
        <v>8.1637390698754142E-2</v>
      </c>
      <c r="D62" s="483">
        <f t="shared" ref="D62:G62" si="12">D61/D57</f>
        <v>8.2884177745837825E-2</v>
      </c>
      <c r="E62" s="483">
        <f t="shared" si="12"/>
        <v>-0.12948575656677769</v>
      </c>
      <c r="F62" s="483">
        <f t="shared" si="12"/>
        <v>0.78571428571428581</v>
      </c>
      <c r="G62" s="483" t="e">
        <f t="shared" si="12"/>
        <v>#DIV/0!</v>
      </c>
      <c r="H62" s="597"/>
      <c r="I62" s="483"/>
      <c r="J62" s="597"/>
    </row>
    <row r="63" spans="1:10" s="69" customFormat="1" x14ac:dyDescent="0.25">
      <c r="A63" s="57" t="s">
        <v>133</v>
      </c>
      <c r="B63" s="58"/>
      <c r="C63" s="56">
        <f>SUM(C5,C6,C9,C10,C13:C18,C20,C22,C23,C26:C29,C31,C34:C39,C41,C42,C43,C45:C48,C50,C51,C49)</f>
        <v>16353.890375999999</v>
      </c>
      <c r="D63" s="56">
        <f t="shared" ref="D63:G63" si="13">SUM(D5,D6,D9,D10,D13:D18,D20,D22,D23,D26:D29,D31,D34:D39,D41,D42,D43,D45:D48,D50,D51,D49)</f>
        <v>84227</v>
      </c>
      <c r="E63" s="56">
        <f t="shared" si="13"/>
        <v>-4206.9790460000004</v>
      </c>
      <c r="F63" s="56">
        <f t="shared" si="13"/>
        <v>16.535784000000007</v>
      </c>
      <c r="G63" s="56">
        <f t="shared" si="13"/>
        <v>0</v>
      </c>
      <c r="H63" s="583">
        <f>F63/E63</f>
        <v>-3.9305601048149376E-3</v>
      </c>
      <c r="I63" s="55">
        <f>E63/D63</f>
        <v>-4.9948105073195061E-2</v>
      </c>
      <c r="J63" s="583">
        <f>E63/C63</f>
        <v>-0.25724637681159424</v>
      </c>
    </row>
    <row r="64" spans="1:10" ht="15.75" thickBot="1" x14ac:dyDescent="0.3">
      <c r="A64" s="59" t="s">
        <v>136</v>
      </c>
      <c r="B64" s="60"/>
      <c r="C64" s="54">
        <f>C63/C57</f>
        <v>0.9183626093012458</v>
      </c>
      <c r="D64" s="54">
        <f t="shared" ref="D64:G64" si="14">D63/D57</f>
        <v>0.91711582225416222</v>
      </c>
      <c r="E64" s="54">
        <f t="shared" si="14"/>
        <v>1.1294857565667777</v>
      </c>
      <c r="F64" s="54">
        <f t="shared" si="14"/>
        <v>0.21428571428571438</v>
      </c>
      <c r="G64" s="54" t="e">
        <f t="shared" si="14"/>
        <v>#DIV/0!</v>
      </c>
      <c r="H64" s="672"/>
      <c r="I64" s="44"/>
      <c r="J64" s="672"/>
    </row>
    <row r="65" spans="1:6" s="134" customFormat="1" ht="15.75" thickTop="1" x14ac:dyDescent="0.25">
      <c r="C65" s="52"/>
      <c r="D65" s="52"/>
      <c r="E65" s="52"/>
      <c r="F65" s="52"/>
    </row>
    <row r="66" spans="1:6" s="134" customFormat="1" x14ac:dyDescent="0.25">
      <c r="C66" s="29"/>
      <c r="D66" s="29"/>
      <c r="E66" s="29"/>
      <c r="F66" s="29"/>
    </row>
    <row r="67" spans="1:6" x14ac:dyDescent="0.25">
      <c r="D67" s="134"/>
      <c r="E67" s="134"/>
      <c r="F67" s="134"/>
    </row>
    <row r="69" spans="1:6" x14ac:dyDescent="0.25">
      <c r="A69" s="20" t="s">
        <v>514</v>
      </c>
      <c r="B69" s="17"/>
    </row>
    <row r="70" spans="1:6" x14ac:dyDescent="0.25">
      <c r="A70" s="45" t="s">
        <v>84</v>
      </c>
      <c r="B70" s="46"/>
    </row>
    <row r="71" spans="1:6" x14ac:dyDescent="0.25">
      <c r="A71" s="47" t="s">
        <v>85</v>
      </c>
      <c r="B71" s="48"/>
      <c r="C71" s="29"/>
      <c r="E71" s="29"/>
      <c r="F71" s="29"/>
    </row>
    <row r="75" spans="1:6" x14ac:dyDescent="0.25">
      <c r="A75" s="134" t="s">
        <v>443</v>
      </c>
      <c r="B75" s="134"/>
    </row>
  </sheetData>
  <sheetProtection sheet="1" objects="1" scenarios="1"/>
  <sortState ref="A5:H51">
    <sortCondition ref="B5:B51"/>
  </sortState>
  <mergeCells count="4">
    <mergeCell ref="A1:G1"/>
    <mergeCell ref="H1:J1"/>
    <mergeCell ref="A2:G2"/>
    <mergeCell ref="H2:J2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topLeftCell="A10" zoomScale="80" zoomScaleNormal="80" zoomScalePageLayoutView="80" workbookViewId="0">
      <selection activeCell="D38" sqref="D38"/>
    </sheetView>
  </sheetViews>
  <sheetFormatPr baseColWidth="10" defaultColWidth="8.85546875" defaultRowHeight="15" x14ac:dyDescent="0.25"/>
  <cols>
    <col min="1" max="1" width="15.7109375" style="134" customWidth="1"/>
    <col min="2" max="2" width="37.140625" style="134" customWidth="1"/>
    <col min="3" max="6" width="15.7109375" style="134" customWidth="1"/>
    <col min="7" max="7" width="18.7109375" style="134" customWidth="1"/>
    <col min="8" max="9" width="15.7109375" style="134" customWidth="1"/>
    <col min="10" max="10" width="15.7109375" style="1" customWidth="1"/>
    <col min="11" max="11" width="15.7109375" style="29" customWidth="1"/>
    <col min="12" max="12" width="15.7109375" style="1" customWidth="1"/>
    <col min="13" max="16384" width="8.85546875" style="134"/>
  </cols>
  <sheetData>
    <row r="1" spans="1:12" s="9" customFormat="1" x14ac:dyDescent="0.25">
      <c r="A1" s="708" t="s">
        <v>12</v>
      </c>
      <c r="B1" s="709"/>
      <c r="C1" s="709"/>
      <c r="D1" s="709"/>
      <c r="E1" s="709"/>
      <c r="F1" s="709"/>
      <c r="G1" s="709"/>
      <c r="H1" s="709"/>
      <c r="I1" s="709"/>
      <c r="J1" s="710" t="s">
        <v>82</v>
      </c>
      <c r="K1" s="710"/>
      <c r="L1" s="710"/>
    </row>
    <row r="2" spans="1:12" s="11" customFormat="1" x14ac:dyDescent="0.25">
      <c r="A2" s="711" t="s">
        <v>81</v>
      </c>
      <c r="B2" s="712"/>
      <c r="C2" s="712"/>
      <c r="D2" s="712"/>
      <c r="E2" s="712"/>
      <c r="F2" s="712"/>
      <c r="G2" s="712"/>
      <c r="H2" s="712"/>
      <c r="I2" s="712"/>
      <c r="J2" s="713"/>
      <c r="K2" s="713"/>
      <c r="L2" s="713"/>
    </row>
    <row r="3" spans="1:12" s="13" customFormat="1" ht="30" x14ac:dyDescent="0.25">
      <c r="A3" s="12" t="s">
        <v>17</v>
      </c>
      <c r="B3" s="13" t="s">
        <v>20</v>
      </c>
      <c r="C3" s="13" t="s">
        <v>19</v>
      </c>
      <c r="D3" s="13" t="s">
        <v>1</v>
      </c>
      <c r="E3" s="13" t="s">
        <v>2</v>
      </c>
      <c r="F3" s="13" t="s">
        <v>3</v>
      </c>
      <c r="G3" s="13" t="s">
        <v>6</v>
      </c>
      <c r="H3" s="13" t="s">
        <v>4</v>
      </c>
      <c r="I3" s="13" t="s">
        <v>5</v>
      </c>
      <c r="J3" s="25" t="s">
        <v>134</v>
      </c>
      <c r="K3" s="13" t="s">
        <v>510</v>
      </c>
      <c r="L3" s="13" t="s">
        <v>498</v>
      </c>
    </row>
    <row r="4" spans="1:12" s="13" customFormat="1" ht="45" x14ac:dyDescent="0.25">
      <c r="A4" s="15" t="s">
        <v>18</v>
      </c>
      <c r="B4" s="13" t="s">
        <v>0</v>
      </c>
      <c r="C4" s="13" t="s">
        <v>113</v>
      </c>
      <c r="D4" s="13" t="s">
        <v>114</v>
      </c>
      <c r="E4" s="13" t="s">
        <v>115</v>
      </c>
      <c r="F4" s="13" t="s">
        <v>116</v>
      </c>
      <c r="G4" s="13" t="s">
        <v>117</v>
      </c>
      <c r="H4" s="13" t="s">
        <v>25</v>
      </c>
      <c r="I4" s="13" t="s">
        <v>118</v>
      </c>
      <c r="J4" s="25"/>
      <c r="K4" s="14"/>
      <c r="L4" s="25"/>
    </row>
    <row r="5" spans="1:12" s="197" customFormat="1" x14ac:dyDescent="0.25">
      <c r="B5" s="197" t="s">
        <v>456</v>
      </c>
      <c r="D5" s="197" t="s">
        <v>462</v>
      </c>
      <c r="E5" s="452">
        <v>208.40299199999998</v>
      </c>
      <c r="F5" s="197">
        <v>398</v>
      </c>
      <c r="G5" s="452">
        <v>91.796555999999995</v>
      </c>
      <c r="H5" s="452">
        <v>1.240494</v>
      </c>
      <c r="J5" s="590">
        <f t="shared" ref="J5:J12" si="0">H5/G5</f>
        <v>1.3513513513513514E-2</v>
      </c>
      <c r="K5" s="448">
        <f t="shared" ref="K5:K12" si="1">G5/F5</f>
        <v>0.23064461306532663</v>
      </c>
      <c r="L5" s="581">
        <f t="shared" ref="L5:L12" si="2">G5/E5</f>
        <v>0.44047619047619047</v>
      </c>
    </row>
    <row r="6" spans="1:12" x14ac:dyDescent="0.25">
      <c r="B6" s="134" t="s">
        <v>31</v>
      </c>
      <c r="C6" t="s">
        <v>459</v>
      </c>
      <c r="D6" t="s">
        <v>462</v>
      </c>
      <c r="E6" s="390">
        <v>115.36594200000002</v>
      </c>
      <c r="F6" s="134">
        <v>244</v>
      </c>
      <c r="G6" s="390">
        <v>49.619759999999999</v>
      </c>
      <c r="H6" s="390">
        <v>-8.6834580000000017</v>
      </c>
      <c r="J6" s="589">
        <f t="shared" si="0"/>
        <v>-0.17500000000000004</v>
      </c>
      <c r="K6" s="35">
        <f t="shared" si="1"/>
        <v>0.20335967213114753</v>
      </c>
      <c r="L6" s="580">
        <f t="shared" si="2"/>
        <v>0.43010752688172038</v>
      </c>
    </row>
    <row r="7" spans="1:12" s="197" customFormat="1" x14ac:dyDescent="0.25">
      <c r="B7" s="197" t="s">
        <v>53</v>
      </c>
      <c r="C7" s="197" t="s">
        <v>457</v>
      </c>
      <c r="D7" s="197" t="s">
        <v>462</v>
      </c>
      <c r="E7" s="452">
        <v>37.214820000000003</v>
      </c>
      <c r="F7" s="197">
        <v>73</v>
      </c>
      <c r="G7" s="452">
        <v>43.417290000000001</v>
      </c>
      <c r="H7" s="452">
        <v>3.721482</v>
      </c>
      <c r="J7" s="590">
        <f t="shared" si="0"/>
        <v>8.5714285714285715E-2</v>
      </c>
      <c r="K7" s="448">
        <f t="shared" si="1"/>
        <v>0.59475739726027399</v>
      </c>
      <c r="L7" s="581">
        <f t="shared" si="2"/>
        <v>1.1666666666666665</v>
      </c>
    </row>
    <row r="8" spans="1:12" s="197" customFormat="1" x14ac:dyDescent="0.25">
      <c r="B8" s="197" t="s">
        <v>8</v>
      </c>
      <c r="C8" s="197" t="s">
        <v>458</v>
      </c>
      <c r="D8" s="197" t="s">
        <v>462</v>
      </c>
      <c r="E8" s="452">
        <v>109.163472</v>
      </c>
      <c r="F8" s="197">
        <v>70</v>
      </c>
      <c r="G8" s="452">
        <v>99.239519999999999</v>
      </c>
      <c r="H8" s="452">
        <v>1.240494</v>
      </c>
      <c r="J8" s="590">
        <f t="shared" si="0"/>
        <v>1.2500000000000001E-2</v>
      </c>
      <c r="K8" s="448">
        <f t="shared" si="1"/>
        <v>1.4177074285714286</v>
      </c>
      <c r="L8" s="581">
        <f t="shared" si="2"/>
        <v>0.90909090909090906</v>
      </c>
    </row>
    <row r="9" spans="1:12" x14ac:dyDescent="0.25">
      <c r="B9" s="134" t="s">
        <v>285</v>
      </c>
      <c r="D9" s="24"/>
      <c r="E9" s="390">
        <v>195.998052</v>
      </c>
      <c r="F9" s="134">
        <v>321</v>
      </c>
      <c r="G9" s="390">
        <v>111.64446</v>
      </c>
      <c r="H9" s="390">
        <v>24.80988</v>
      </c>
      <c r="J9" s="589">
        <f t="shared" si="0"/>
        <v>0.22222222222222224</v>
      </c>
      <c r="K9" s="35">
        <f t="shared" si="1"/>
        <v>0.34780205607476633</v>
      </c>
      <c r="L9" s="580">
        <f t="shared" si="2"/>
        <v>0.56962025316455689</v>
      </c>
    </row>
    <row r="10" spans="1:12" s="50" customFormat="1" x14ac:dyDescent="0.25">
      <c r="B10" s="50" t="s">
        <v>189</v>
      </c>
      <c r="C10" s="50" t="s">
        <v>460</v>
      </c>
      <c r="D10" s="376" t="s">
        <v>463</v>
      </c>
      <c r="E10" s="453">
        <v>19607.248164000001</v>
      </c>
      <c r="F10" s="50">
        <v>87652</v>
      </c>
      <c r="G10" s="453">
        <v>1807.399758</v>
      </c>
      <c r="H10" s="453">
        <v>16.126421999999998</v>
      </c>
      <c r="J10" s="594">
        <f t="shared" si="0"/>
        <v>8.9224433768016458E-3</v>
      </c>
      <c r="K10" s="36">
        <f t="shared" si="1"/>
        <v>2.0620177041025874E-2</v>
      </c>
      <c r="L10" s="582">
        <f t="shared" si="2"/>
        <v>9.2180184739972165E-2</v>
      </c>
    </row>
    <row r="11" spans="1:12" s="51" customFormat="1" x14ac:dyDescent="0.25">
      <c r="B11" s="51" t="s">
        <v>124</v>
      </c>
      <c r="C11" s="51" t="s">
        <v>461</v>
      </c>
      <c r="D11" s="51" t="s">
        <v>462</v>
      </c>
      <c r="E11" s="390">
        <v>69.467664000000013</v>
      </c>
      <c r="F11" s="51">
        <v>316</v>
      </c>
      <c r="G11" s="390">
        <v>-17.366916000000003</v>
      </c>
      <c r="H11" s="390">
        <v>2.480988</v>
      </c>
      <c r="J11" s="592">
        <f t="shared" si="0"/>
        <v>-0.14285714285714282</v>
      </c>
      <c r="K11" s="95">
        <f t="shared" si="1"/>
        <v>-5.495859493670887E-2</v>
      </c>
      <c r="L11" s="587">
        <f t="shared" si="2"/>
        <v>-0.25</v>
      </c>
    </row>
    <row r="12" spans="1:12" x14ac:dyDescent="0.25">
      <c r="D12" s="24"/>
      <c r="J12" s="589" t="e">
        <f t="shared" si="0"/>
        <v>#DIV/0!</v>
      </c>
      <c r="K12" s="35" t="e">
        <f t="shared" si="1"/>
        <v>#DIV/0!</v>
      </c>
      <c r="L12" s="580" t="e">
        <f t="shared" si="2"/>
        <v>#DIV/0!</v>
      </c>
    </row>
    <row r="13" spans="1:12" ht="15" customHeight="1" thickBot="1" x14ac:dyDescent="0.3">
      <c r="J13" s="627"/>
      <c r="L13" s="627"/>
    </row>
    <row r="14" spans="1:12" ht="53.25" customHeight="1" thickTop="1" x14ac:dyDescent="0.25">
      <c r="A14" s="98"/>
      <c r="B14" s="99"/>
      <c r="C14" s="99"/>
      <c r="D14" s="99"/>
      <c r="E14" s="99" t="s">
        <v>2</v>
      </c>
      <c r="F14" s="99" t="s">
        <v>3</v>
      </c>
      <c r="G14" s="99" t="s">
        <v>6</v>
      </c>
      <c r="H14" s="99" t="s">
        <v>4</v>
      </c>
      <c r="I14" s="99" t="s">
        <v>5</v>
      </c>
      <c r="J14" s="628" t="s">
        <v>134</v>
      </c>
      <c r="K14" s="99" t="s">
        <v>510</v>
      </c>
      <c r="L14" s="631" t="s">
        <v>498</v>
      </c>
    </row>
    <row r="15" spans="1:12" x14ac:dyDescent="0.25">
      <c r="A15" s="100" t="s">
        <v>79</v>
      </c>
      <c r="B15" s="38"/>
      <c r="C15" s="2"/>
      <c r="D15" s="38"/>
      <c r="E15" s="28">
        <f>SUM(E5:E11)</f>
        <v>20342.861106</v>
      </c>
      <c r="F15" s="28">
        <f>SUM(F5:F11)</f>
        <v>89074</v>
      </c>
      <c r="G15" s="28">
        <f>SUM(G5:G11)</f>
        <v>2185.7504280000003</v>
      </c>
      <c r="H15" s="28">
        <f>SUM(H5:H11)</f>
        <v>40.936301999999998</v>
      </c>
      <c r="I15" s="28">
        <f>SUM(I5:I11)</f>
        <v>0</v>
      </c>
      <c r="J15" s="584">
        <f>H15/G15</f>
        <v>1.8728717366628827E-2</v>
      </c>
      <c r="K15" s="37">
        <f>G15/F15</f>
        <v>2.4538590699867528E-2</v>
      </c>
      <c r="L15" s="584">
        <f>G15/E15</f>
        <v>0.10744557594975304</v>
      </c>
    </row>
    <row r="16" spans="1:12" x14ac:dyDescent="0.25">
      <c r="A16" s="100" t="s">
        <v>78</v>
      </c>
      <c r="B16" s="38"/>
      <c r="C16" s="38"/>
      <c r="D16" s="38"/>
      <c r="E16" s="38">
        <v>20343</v>
      </c>
      <c r="F16" s="38">
        <v>89074</v>
      </c>
      <c r="G16" s="38">
        <v>2186</v>
      </c>
      <c r="H16" s="38">
        <v>41</v>
      </c>
      <c r="I16" s="38">
        <v>0</v>
      </c>
      <c r="J16" s="584">
        <f>H16/G16</f>
        <v>1.8755718206770355E-2</v>
      </c>
      <c r="K16" s="37">
        <f>G16/F16</f>
        <v>2.4541392550014595E-2</v>
      </c>
      <c r="L16" s="584">
        <f>G16/E16</f>
        <v>0.10745711055399892</v>
      </c>
    </row>
    <row r="17" spans="1:12" s="50" customFormat="1" x14ac:dyDescent="0.25">
      <c r="A17" s="111" t="s">
        <v>188</v>
      </c>
      <c r="B17" s="76"/>
      <c r="C17" s="76"/>
      <c r="D17" s="76"/>
      <c r="E17" s="91">
        <f>E10</f>
        <v>19607.248164000001</v>
      </c>
      <c r="F17" s="91">
        <f>F10</f>
        <v>87652</v>
      </c>
      <c r="G17" s="91">
        <f>G10</f>
        <v>1807.399758</v>
      </c>
      <c r="H17" s="91">
        <f>H10</f>
        <v>16.126421999999998</v>
      </c>
      <c r="I17" s="91">
        <f>I10</f>
        <v>0</v>
      </c>
      <c r="J17" s="585">
        <f>H17/G17</f>
        <v>8.9224433768016458E-3</v>
      </c>
      <c r="K17" s="90">
        <f>G17/F17</f>
        <v>2.0620177041025874E-2</v>
      </c>
      <c r="L17" s="585">
        <f>G17/E17</f>
        <v>9.2180184739972165E-2</v>
      </c>
    </row>
    <row r="18" spans="1:12" s="50" customFormat="1" x14ac:dyDescent="0.25">
      <c r="A18" s="111" t="s">
        <v>89</v>
      </c>
      <c r="B18" s="76"/>
      <c r="C18" s="76"/>
      <c r="D18" s="76"/>
      <c r="E18" s="89">
        <f t="shared" ref="E18:I18" si="3">E17/E15</f>
        <v>0.96383925849137142</v>
      </c>
      <c r="F18" s="89">
        <f t="shared" si="3"/>
        <v>0.98403574555987161</v>
      </c>
      <c r="G18" s="89">
        <f t="shared" si="3"/>
        <v>0.82690124858115766</v>
      </c>
      <c r="H18" s="89">
        <f t="shared" si="3"/>
        <v>0.39393939393939392</v>
      </c>
      <c r="I18" s="89" t="e">
        <f t="shared" si="3"/>
        <v>#DIV/0!</v>
      </c>
      <c r="J18" s="585"/>
      <c r="K18" s="89"/>
      <c r="L18" s="585"/>
    </row>
    <row r="19" spans="1:12" s="49" customFormat="1" x14ac:dyDescent="0.25">
      <c r="A19" s="107" t="s">
        <v>86</v>
      </c>
      <c r="B19" s="108"/>
      <c r="C19" s="108"/>
      <c r="D19" s="108"/>
      <c r="E19" s="441">
        <f>SUM(E5,E7,E8)</f>
        <v>354.78128399999997</v>
      </c>
      <c r="F19" s="441">
        <f>SUM(F5,F7,F8)</f>
        <v>541</v>
      </c>
      <c r="G19" s="441">
        <f>SUM(G5,G7,G8)</f>
        <v>234.45336599999999</v>
      </c>
      <c r="H19" s="441">
        <f>SUM(H5,H7,H8)</f>
        <v>6.2024699999999999</v>
      </c>
      <c r="I19" s="441">
        <f>SUM(I5,I7,I8)</f>
        <v>0</v>
      </c>
      <c r="J19" s="629">
        <f>H19/G19</f>
        <v>2.6455026455026457E-2</v>
      </c>
      <c r="K19" s="110">
        <f>G19/F19</f>
        <v>0.43337036229205173</v>
      </c>
      <c r="L19" s="629">
        <f>G19/E19</f>
        <v>0.66083916083916083</v>
      </c>
    </row>
    <row r="20" spans="1:12" s="49" customFormat="1" x14ac:dyDescent="0.25">
      <c r="A20" s="107" t="s">
        <v>87</v>
      </c>
      <c r="B20" s="108"/>
      <c r="C20" s="108"/>
      <c r="D20" s="108"/>
      <c r="E20" s="109">
        <f>E19/E15</f>
        <v>1.7440087810232329E-2</v>
      </c>
      <c r="F20" s="109">
        <f t="shared" ref="F20:I20" si="4">F19/F15</f>
        <v>6.0736017244089188E-3</v>
      </c>
      <c r="G20" s="109">
        <f t="shared" si="4"/>
        <v>0.10726447219069238</v>
      </c>
      <c r="H20" s="109">
        <f t="shared" si="4"/>
        <v>0.15151515151515152</v>
      </c>
      <c r="I20" s="109" t="e">
        <f t="shared" si="4"/>
        <v>#DIV/0!</v>
      </c>
      <c r="J20" s="629"/>
      <c r="K20" s="109"/>
      <c r="L20" s="629"/>
    </row>
    <row r="21" spans="1:12" x14ac:dyDescent="0.25">
      <c r="A21" s="101" t="s">
        <v>464</v>
      </c>
      <c r="B21" s="3"/>
      <c r="C21" s="3"/>
      <c r="D21" s="3"/>
      <c r="E21" s="28">
        <f>SUM(E6,E9,E11,E10)</f>
        <v>19988.079822</v>
      </c>
      <c r="F21" s="28">
        <f>SUM(F6,F9,F11,F10)</f>
        <v>88533</v>
      </c>
      <c r="G21" s="28">
        <f>SUM(G6,G9,G11,G10)</f>
        <v>1951.2970620000001</v>
      </c>
      <c r="H21" s="28">
        <f>SUM(H6,H9,H11,H10)</f>
        <v>34.733831999999992</v>
      </c>
      <c r="I21" s="28">
        <f>SUM(I6,I9,I11,I10)</f>
        <v>0</v>
      </c>
      <c r="J21" s="584">
        <f>H21/G21</f>
        <v>1.7800381436745068E-2</v>
      </c>
      <c r="K21" s="37">
        <f>G21/F21</f>
        <v>2.2040335942529906E-2</v>
      </c>
      <c r="L21" s="584">
        <f>G21/E21</f>
        <v>9.7623037299075288E-2</v>
      </c>
    </row>
    <row r="22" spans="1:12" s="104" customFormat="1" ht="15.75" thickBot="1" x14ac:dyDescent="0.3">
      <c r="A22" s="102" t="s">
        <v>330</v>
      </c>
      <c r="B22" s="103"/>
      <c r="C22" s="103"/>
      <c r="D22" s="103"/>
      <c r="E22" s="105">
        <f t="shared" ref="E22:I22" si="5">E21/E15</f>
        <v>0.98255991218976768</v>
      </c>
      <c r="F22" s="105">
        <f t="shared" si="5"/>
        <v>0.99392639827559104</v>
      </c>
      <c r="G22" s="105">
        <f t="shared" si="5"/>
        <v>0.89273552780930754</v>
      </c>
      <c r="H22" s="105">
        <f t="shared" si="5"/>
        <v>0.8484848484848484</v>
      </c>
      <c r="I22" s="105" t="e">
        <f t="shared" si="5"/>
        <v>#DIV/0!</v>
      </c>
      <c r="J22" s="630"/>
      <c r="K22" s="106"/>
      <c r="L22" s="630"/>
    </row>
    <row r="23" spans="1:12" ht="15.75" thickTop="1" x14ac:dyDescent="0.25">
      <c r="E23" s="137"/>
      <c r="F23" s="137"/>
      <c r="G23" s="137"/>
      <c r="H23" s="137"/>
      <c r="I23" s="137"/>
    </row>
    <row r="24" spans="1:12" x14ac:dyDescent="0.25">
      <c r="E24" s="390"/>
      <c r="F24" s="390"/>
      <c r="G24" s="390"/>
      <c r="H24" s="390"/>
      <c r="I24" s="390"/>
    </row>
    <row r="25" spans="1:12" x14ac:dyDescent="0.25">
      <c r="E25" s="137"/>
      <c r="F25" s="137"/>
      <c r="G25" s="137"/>
      <c r="H25" s="137"/>
      <c r="I25" s="137"/>
    </row>
    <row r="26" spans="1:12" x14ac:dyDescent="0.25">
      <c r="A26" s="159" t="s">
        <v>514</v>
      </c>
      <c r="B26" s="142"/>
    </row>
    <row r="27" spans="1:12" x14ac:dyDescent="0.25">
      <c r="A27" s="160" t="s">
        <v>84</v>
      </c>
      <c r="B27" s="161"/>
    </row>
    <row r="28" spans="1:12" x14ac:dyDescent="0.25">
      <c r="A28" s="162" t="s">
        <v>85</v>
      </c>
      <c r="B28" s="163"/>
    </row>
    <row r="30" spans="1:12" x14ac:dyDescent="0.25">
      <c r="B30" s="134" t="s">
        <v>442</v>
      </c>
      <c r="D30" s="389">
        <v>1.240494</v>
      </c>
    </row>
  </sheetData>
  <sheetProtection sheet="1" objects="1" scenarios="1"/>
  <mergeCells count="4">
    <mergeCell ref="A1:I1"/>
    <mergeCell ref="J1:L1"/>
    <mergeCell ref="A2:I2"/>
    <mergeCell ref="J2:L2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68"/>
  <sheetViews>
    <sheetView topLeftCell="A70" zoomScale="80" zoomScaleNormal="80" zoomScalePageLayoutView="70" workbookViewId="0">
      <selection activeCell="E99" sqref="E99"/>
    </sheetView>
  </sheetViews>
  <sheetFormatPr baseColWidth="10" defaultColWidth="8.85546875" defaultRowHeight="15" x14ac:dyDescent="0.25"/>
  <cols>
    <col min="1" max="1" width="15.7109375" customWidth="1"/>
    <col min="2" max="2" width="24.7109375" customWidth="1"/>
    <col min="3" max="14" width="15.7109375" customWidth="1"/>
  </cols>
  <sheetData>
    <row r="1" spans="1:14" s="9" customFormat="1" x14ac:dyDescent="0.25">
      <c r="A1" s="708" t="s">
        <v>12</v>
      </c>
      <c r="B1" s="709"/>
      <c r="C1" s="709"/>
      <c r="D1" s="709"/>
      <c r="E1" s="709"/>
      <c r="F1" s="709"/>
      <c r="G1" s="709"/>
      <c r="H1" s="714" t="s">
        <v>13</v>
      </c>
      <c r="I1" s="714"/>
      <c r="J1" s="714"/>
      <c r="K1" s="714"/>
      <c r="L1" s="710" t="s">
        <v>82</v>
      </c>
      <c r="M1" s="710"/>
      <c r="N1" s="710"/>
    </row>
    <row r="2" spans="1:14" s="11" customFormat="1" x14ac:dyDescent="0.25">
      <c r="A2" s="711" t="s">
        <v>440</v>
      </c>
      <c r="B2" s="712"/>
      <c r="C2" s="712"/>
      <c r="D2" s="712"/>
      <c r="E2" s="712"/>
      <c r="F2" s="712"/>
      <c r="G2" s="712"/>
      <c r="H2" s="10"/>
      <c r="I2" s="10"/>
      <c r="J2" s="10"/>
      <c r="K2" s="10"/>
      <c r="L2" s="713" t="s">
        <v>138</v>
      </c>
      <c r="M2" s="713"/>
      <c r="N2" s="713"/>
    </row>
    <row r="3" spans="1:14" s="13" customFormat="1" ht="45" x14ac:dyDescent="0.25">
      <c r="A3" s="12" t="s">
        <v>17</v>
      </c>
      <c r="B3" s="13" t="s">
        <v>20</v>
      </c>
      <c r="C3" s="13" t="s">
        <v>2</v>
      </c>
      <c r="D3" s="13" t="s">
        <v>3</v>
      </c>
      <c r="E3" s="13" t="s">
        <v>6</v>
      </c>
      <c r="F3" s="13" t="s">
        <v>4</v>
      </c>
      <c r="G3" s="13" t="s">
        <v>5</v>
      </c>
      <c r="H3" s="13" t="s">
        <v>14</v>
      </c>
      <c r="I3" s="13" t="s">
        <v>15</v>
      </c>
      <c r="J3" s="13" t="s">
        <v>16</v>
      </c>
      <c r="K3" s="13" t="s">
        <v>7</v>
      </c>
      <c r="L3" s="25" t="s">
        <v>134</v>
      </c>
      <c r="M3" s="13" t="s">
        <v>510</v>
      </c>
      <c r="N3" s="13" t="s">
        <v>498</v>
      </c>
    </row>
    <row r="4" spans="1:14" s="13" customFormat="1" ht="60" x14ac:dyDescent="0.25">
      <c r="A4" s="15" t="s">
        <v>18</v>
      </c>
      <c r="B4" s="13" t="s">
        <v>0</v>
      </c>
      <c r="C4" s="13" t="s">
        <v>80</v>
      </c>
      <c r="D4" s="13" t="s">
        <v>23</v>
      </c>
      <c r="E4" s="13" t="s">
        <v>24</v>
      </c>
      <c r="F4" s="13" t="s">
        <v>25</v>
      </c>
      <c r="G4" s="13" t="s">
        <v>5</v>
      </c>
      <c r="H4" s="13" t="s">
        <v>434</v>
      </c>
      <c r="I4" s="13" t="s">
        <v>435</v>
      </c>
      <c r="J4" s="13" t="s">
        <v>436</v>
      </c>
      <c r="K4" s="13" t="s">
        <v>437</v>
      </c>
      <c r="L4" s="25"/>
      <c r="N4" s="25"/>
    </row>
    <row r="5" spans="1:14" x14ac:dyDescent="0.25">
      <c r="B5" t="s">
        <v>424</v>
      </c>
      <c r="C5" s="70">
        <v>6.3111999999999995</v>
      </c>
      <c r="D5">
        <v>36</v>
      </c>
      <c r="E5" s="70">
        <v>-3.6063999999999998</v>
      </c>
      <c r="F5" s="70">
        <v>0</v>
      </c>
      <c r="G5" s="70">
        <v>0</v>
      </c>
      <c r="H5" s="70">
        <v>0</v>
      </c>
      <c r="I5" s="70">
        <v>0</v>
      </c>
      <c r="J5" s="70">
        <v>0</v>
      </c>
      <c r="K5" s="70">
        <v>0</v>
      </c>
      <c r="L5" s="589">
        <f t="shared" ref="L5:L36" si="0">F5/E5</f>
        <v>0</v>
      </c>
      <c r="M5" s="35">
        <f t="shared" ref="M5:M36" si="1">E5/D5</f>
        <v>-0.10017777777777777</v>
      </c>
      <c r="N5" s="580">
        <f t="shared" ref="N5:N36" si="2">E5/C5</f>
        <v>-0.5714285714285714</v>
      </c>
    </row>
    <row r="6" spans="1:14" s="30" customFormat="1" x14ac:dyDescent="0.25">
      <c r="A6" s="51"/>
      <c r="B6" s="134" t="s">
        <v>61</v>
      </c>
      <c r="C6" s="70">
        <v>2.7047999999999996</v>
      </c>
      <c r="D6" s="134">
        <v>53</v>
      </c>
      <c r="E6" s="70">
        <v>-5.4095999999999993</v>
      </c>
      <c r="F6" s="70">
        <v>0</v>
      </c>
      <c r="G6" s="70">
        <v>0</v>
      </c>
      <c r="H6" s="70">
        <v>0.90159999999999996</v>
      </c>
      <c r="I6" s="70">
        <v>0</v>
      </c>
      <c r="J6" s="70">
        <v>0</v>
      </c>
      <c r="K6" s="70">
        <v>0.90159999999999996</v>
      </c>
      <c r="L6" s="589">
        <f t="shared" si="0"/>
        <v>0</v>
      </c>
      <c r="M6" s="35">
        <f t="shared" si="1"/>
        <v>-0.10206792452830188</v>
      </c>
      <c r="N6" s="580">
        <f t="shared" si="2"/>
        <v>-2</v>
      </c>
    </row>
    <row r="7" spans="1:14" s="197" customFormat="1" x14ac:dyDescent="0.25">
      <c r="B7" s="197" t="s">
        <v>42</v>
      </c>
      <c r="C7" s="447">
        <v>0</v>
      </c>
      <c r="D7" s="197">
        <v>7</v>
      </c>
      <c r="E7" s="447">
        <v>0</v>
      </c>
      <c r="F7" s="447">
        <v>0</v>
      </c>
      <c r="G7" s="447">
        <v>0</v>
      </c>
      <c r="H7" s="447">
        <v>0</v>
      </c>
      <c r="I7" s="447">
        <v>0</v>
      </c>
      <c r="J7" s="447">
        <v>0</v>
      </c>
      <c r="K7" s="447">
        <v>0</v>
      </c>
      <c r="L7" s="590" t="e">
        <f t="shared" si="0"/>
        <v>#DIV/0!</v>
      </c>
      <c r="M7" s="448">
        <f t="shared" si="1"/>
        <v>0</v>
      </c>
      <c r="N7" s="581" t="e">
        <f t="shared" si="2"/>
        <v>#DIV/0!</v>
      </c>
    </row>
    <row r="8" spans="1:14" s="197" customFormat="1" x14ac:dyDescent="0.25">
      <c r="B8" s="197" t="s">
        <v>177</v>
      </c>
      <c r="C8" s="447">
        <v>90.16</v>
      </c>
      <c r="D8" s="197">
        <v>499</v>
      </c>
      <c r="E8" s="447">
        <v>-36.064</v>
      </c>
      <c r="F8" s="447">
        <v>0</v>
      </c>
      <c r="G8" s="447">
        <v>0</v>
      </c>
      <c r="H8" s="447">
        <v>0</v>
      </c>
      <c r="I8" s="447">
        <v>0</v>
      </c>
      <c r="J8" s="447">
        <v>0</v>
      </c>
      <c r="K8" s="447">
        <v>0</v>
      </c>
      <c r="L8" s="590">
        <f t="shared" si="0"/>
        <v>0</v>
      </c>
      <c r="M8" s="448">
        <f t="shared" si="1"/>
        <v>-7.2272545090180357E-2</v>
      </c>
      <c r="N8" s="581">
        <f t="shared" si="2"/>
        <v>-0.4</v>
      </c>
    </row>
    <row r="9" spans="1:14" x14ac:dyDescent="0.25">
      <c r="A9" s="51"/>
      <c r="B9" t="s">
        <v>170</v>
      </c>
      <c r="C9" s="70">
        <v>265.97199999999998</v>
      </c>
      <c r="D9">
        <v>1980</v>
      </c>
      <c r="E9" s="70">
        <v>154.17359999999999</v>
      </c>
      <c r="F9" s="70">
        <v>82.947199999999995</v>
      </c>
      <c r="G9" s="70">
        <v>0</v>
      </c>
      <c r="H9" s="70">
        <v>0</v>
      </c>
      <c r="I9" s="70">
        <v>0.90159999999999996</v>
      </c>
      <c r="J9" s="70">
        <v>5.4095999999999993</v>
      </c>
      <c r="K9" s="70">
        <v>0</v>
      </c>
      <c r="L9" s="589">
        <f t="shared" si="0"/>
        <v>0.53801169590643272</v>
      </c>
      <c r="M9" s="35">
        <f t="shared" si="1"/>
        <v>7.7865454545454543E-2</v>
      </c>
      <c r="N9" s="580">
        <f t="shared" si="2"/>
        <v>0.57966101694915251</v>
      </c>
    </row>
    <row r="10" spans="1:14" x14ac:dyDescent="0.25">
      <c r="A10" s="51"/>
      <c r="B10" t="s">
        <v>193</v>
      </c>
      <c r="C10" s="70">
        <v>78.4392</v>
      </c>
      <c r="D10">
        <v>881</v>
      </c>
      <c r="E10" s="70">
        <v>6.3111999999999995</v>
      </c>
      <c r="F10" s="70">
        <v>2.7047999999999996</v>
      </c>
      <c r="G10" s="70">
        <v>0</v>
      </c>
      <c r="H10" s="70">
        <v>0</v>
      </c>
      <c r="I10" s="70">
        <v>1.8031999999999999</v>
      </c>
      <c r="J10" s="70">
        <v>1.8031999999999999</v>
      </c>
      <c r="K10" s="70">
        <v>0</v>
      </c>
      <c r="L10" s="589">
        <f t="shared" si="0"/>
        <v>0.42857142857142855</v>
      </c>
      <c r="M10" s="35">
        <f t="shared" si="1"/>
        <v>7.1636776390465373E-3</v>
      </c>
      <c r="N10" s="580">
        <f t="shared" si="2"/>
        <v>8.0459770114942528E-2</v>
      </c>
    </row>
    <row r="11" spans="1:14" x14ac:dyDescent="0.25">
      <c r="A11" s="51"/>
      <c r="B11" t="s">
        <v>48</v>
      </c>
      <c r="C11" s="70">
        <v>21.638399999999997</v>
      </c>
      <c r="D11">
        <v>88</v>
      </c>
      <c r="E11" s="70">
        <v>9.9176000000000002</v>
      </c>
      <c r="F11" s="70">
        <v>1.8031999999999999</v>
      </c>
      <c r="G11" s="70">
        <v>0</v>
      </c>
      <c r="H11" s="70">
        <v>4.508</v>
      </c>
      <c r="I11" s="70">
        <v>0.90159999999999996</v>
      </c>
      <c r="J11" s="70">
        <v>0.90159999999999996</v>
      </c>
      <c r="K11" s="70">
        <v>1.8031999999999999</v>
      </c>
      <c r="L11" s="589">
        <f t="shared" si="0"/>
        <v>0.1818181818181818</v>
      </c>
      <c r="M11" s="35">
        <f t="shared" si="1"/>
        <v>0.11270000000000001</v>
      </c>
      <c r="N11" s="580">
        <f t="shared" si="2"/>
        <v>0.45833333333333343</v>
      </c>
    </row>
    <row r="12" spans="1:14" s="197" customFormat="1" x14ac:dyDescent="0.25">
      <c r="B12" s="197" t="s">
        <v>430</v>
      </c>
      <c r="C12" s="447">
        <v>19.8352</v>
      </c>
      <c r="D12" s="197">
        <v>0</v>
      </c>
      <c r="E12" s="447">
        <v>19.8352</v>
      </c>
      <c r="F12" s="447">
        <v>0</v>
      </c>
      <c r="G12" s="447">
        <v>0</v>
      </c>
      <c r="H12" s="447">
        <v>0</v>
      </c>
      <c r="I12" s="447">
        <v>0</v>
      </c>
      <c r="J12" s="447">
        <v>0</v>
      </c>
      <c r="K12" s="447">
        <v>0</v>
      </c>
      <c r="L12" s="590">
        <f t="shared" si="0"/>
        <v>0</v>
      </c>
      <c r="M12" s="448" t="e">
        <f t="shared" si="1"/>
        <v>#DIV/0!</v>
      </c>
      <c r="N12" s="581">
        <f t="shared" si="2"/>
        <v>1</v>
      </c>
    </row>
    <row r="13" spans="1:14" x14ac:dyDescent="0.25">
      <c r="A13" s="51"/>
      <c r="B13" t="s">
        <v>171</v>
      </c>
      <c r="C13" s="70">
        <v>24.3432</v>
      </c>
      <c r="D13">
        <v>287</v>
      </c>
      <c r="E13" s="70">
        <v>5.4095999999999993</v>
      </c>
      <c r="F13" s="70">
        <v>1.8031999999999999</v>
      </c>
      <c r="G13" s="70">
        <v>0</v>
      </c>
      <c r="H13" s="70">
        <v>0</v>
      </c>
      <c r="I13" s="70">
        <v>0</v>
      </c>
      <c r="J13" s="70">
        <v>0</v>
      </c>
      <c r="K13" s="70">
        <v>0</v>
      </c>
      <c r="L13" s="589">
        <f t="shared" si="0"/>
        <v>0.33333333333333337</v>
      </c>
      <c r="M13" s="35">
        <f t="shared" si="1"/>
        <v>1.8848780487804875E-2</v>
      </c>
      <c r="N13" s="580">
        <f t="shared" si="2"/>
        <v>0.22222222222222221</v>
      </c>
    </row>
    <row r="14" spans="1:14" s="30" customFormat="1" x14ac:dyDescent="0.25">
      <c r="A14" s="51"/>
      <c r="B14" s="134" t="s">
        <v>358</v>
      </c>
      <c r="C14" s="70">
        <v>29.752799999999997</v>
      </c>
      <c r="D14" s="134">
        <v>90</v>
      </c>
      <c r="E14" s="70">
        <v>6.3111999999999995</v>
      </c>
      <c r="F14" s="70">
        <v>3.6063999999999998</v>
      </c>
      <c r="G14" s="70">
        <v>0</v>
      </c>
      <c r="H14" s="70">
        <v>0</v>
      </c>
      <c r="I14" s="70">
        <v>0.90159999999999996</v>
      </c>
      <c r="J14" s="70">
        <v>0</v>
      </c>
      <c r="K14" s="70">
        <v>0</v>
      </c>
      <c r="L14" s="589">
        <f t="shared" si="0"/>
        <v>0.5714285714285714</v>
      </c>
      <c r="M14" s="35">
        <f t="shared" si="1"/>
        <v>7.0124444444444434E-2</v>
      </c>
      <c r="N14" s="580">
        <f t="shared" si="2"/>
        <v>0.21212121212121213</v>
      </c>
    </row>
    <row r="15" spans="1:14" x14ac:dyDescent="0.25">
      <c r="A15" s="51"/>
      <c r="B15" t="s">
        <v>125</v>
      </c>
      <c r="C15" s="70">
        <v>0</v>
      </c>
      <c r="D15">
        <v>9</v>
      </c>
      <c r="E15" s="70">
        <v>-1.8031999999999999</v>
      </c>
      <c r="F15" s="70">
        <v>0</v>
      </c>
      <c r="G15" s="70">
        <v>0</v>
      </c>
      <c r="H15" s="70">
        <v>0</v>
      </c>
      <c r="I15" s="70">
        <v>0</v>
      </c>
      <c r="J15" s="70">
        <v>0</v>
      </c>
      <c r="K15" s="70">
        <v>0</v>
      </c>
      <c r="L15" s="589">
        <f t="shared" si="0"/>
        <v>0</v>
      </c>
      <c r="M15" s="35">
        <f t="shared" si="1"/>
        <v>-0.20035555555555554</v>
      </c>
      <c r="N15" s="580" t="e">
        <f t="shared" si="2"/>
        <v>#DIV/0!</v>
      </c>
    </row>
    <row r="16" spans="1:14" s="197" customFormat="1" x14ac:dyDescent="0.25">
      <c r="B16" s="197" t="s">
        <v>431</v>
      </c>
      <c r="C16" s="447">
        <v>-9.016</v>
      </c>
      <c r="D16" s="197">
        <v>0</v>
      </c>
      <c r="E16" s="447">
        <v>-9.016</v>
      </c>
      <c r="F16" s="447">
        <v>0</v>
      </c>
      <c r="G16" s="447">
        <v>0</v>
      </c>
      <c r="H16" s="447">
        <v>0</v>
      </c>
      <c r="I16" s="447">
        <v>0</v>
      </c>
      <c r="J16" s="447">
        <v>0</v>
      </c>
      <c r="K16" s="447">
        <v>0</v>
      </c>
      <c r="L16" s="590">
        <f t="shared" si="0"/>
        <v>0</v>
      </c>
      <c r="M16" s="448" t="e">
        <f t="shared" si="1"/>
        <v>#DIV/0!</v>
      </c>
      <c r="N16" s="581">
        <f t="shared" si="2"/>
        <v>1</v>
      </c>
    </row>
    <row r="17" spans="1:14" x14ac:dyDescent="0.25">
      <c r="A17" s="51"/>
      <c r="B17" t="s">
        <v>50</v>
      </c>
      <c r="C17" s="70">
        <v>937.66399999999999</v>
      </c>
      <c r="D17">
        <v>8039</v>
      </c>
      <c r="E17" s="70">
        <v>128.9288</v>
      </c>
      <c r="F17" s="70">
        <v>72.128</v>
      </c>
      <c r="G17" s="70">
        <v>1.8031999999999999</v>
      </c>
      <c r="H17" s="70">
        <v>56.800799999999995</v>
      </c>
      <c r="I17" s="70">
        <v>15.327199999999999</v>
      </c>
      <c r="J17" s="70">
        <v>3.6063999999999998</v>
      </c>
      <c r="K17" s="70">
        <v>0.90159999999999996</v>
      </c>
      <c r="L17" s="589">
        <f t="shared" si="0"/>
        <v>0.55944055944055948</v>
      </c>
      <c r="M17" s="35">
        <f t="shared" si="1"/>
        <v>1.6037915163577558E-2</v>
      </c>
      <c r="N17" s="580">
        <f t="shared" si="2"/>
        <v>0.13749999999999998</v>
      </c>
    </row>
    <row r="18" spans="1:14" x14ac:dyDescent="0.25">
      <c r="A18" s="51"/>
      <c r="B18" t="s">
        <v>425</v>
      </c>
      <c r="C18" s="70">
        <v>15.327199999999999</v>
      </c>
      <c r="D18">
        <v>91</v>
      </c>
      <c r="E18" s="70">
        <v>1.8031999999999999</v>
      </c>
      <c r="F18" s="70">
        <v>0</v>
      </c>
      <c r="G18" s="70">
        <v>0</v>
      </c>
      <c r="H18" s="70">
        <v>0</v>
      </c>
      <c r="I18" s="70">
        <v>0</v>
      </c>
      <c r="J18" s="70">
        <v>0.90159999999999996</v>
      </c>
      <c r="K18" s="70">
        <v>0</v>
      </c>
      <c r="L18" s="589">
        <f t="shared" si="0"/>
        <v>0</v>
      </c>
      <c r="M18" s="35">
        <f t="shared" si="1"/>
        <v>1.9815384615384613E-2</v>
      </c>
      <c r="N18" s="580">
        <f t="shared" si="2"/>
        <v>0.11764705882352941</v>
      </c>
    </row>
    <row r="19" spans="1:14" x14ac:dyDescent="0.25">
      <c r="A19" s="51"/>
      <c r="B19" t="s">
        <v>429</v>
      </c>
      <c r="C19" s="70">
        <v>3.6063999999999998</v>
      </c>
      <c r="D19">
        <v>21</v>
      </c>
      <c r="E19" s="70">
        <v>0.90159999999999996</v>
      </c>
      <c r="F19" s="70">
        <v>0</v>
      </c>
      <c r="G19" s="70">
        <v>0</v>
      </c>
      <c r="H19" s="70">
        <v>0</v>
      </c>
      <c r="I19" s="70">
        <v>0</v>
      </c>
      <c r="J19" s="70">
        <v>0</v>
      </c>
      <c r="K19" s="70">
        <v>0</v>
      </c>
      <c r="L19" s="589">
        <f t="shared" si="0"/>
        <v>0</v>
      </c>
      <c r="M19" s="35">
        <f t="shared" si="1"/>
        <v>4.293333333333333E-2</v>
      </c>
      <c r="N19" s="580">
        <f t="shared" si="2"/>
        <v>0.25</v>
      </c>
    </row>
    <row r="20" spans="1:14" x14ac:dyDescent="0.25">
      <c r="A20" s="51"/>
      <c r="B20" t="s">
        <v>36</v>
      </c>
      <c r="C20" s="70">
        <v>3.6063999999999998</v>
      </c>
      <c r="D20">
        <v>23</v>
      </c>
      <c r="E20" s="70">
        <v>0</v>
      </c>
      <c r="F20" s="70">
        <v>0.90159999999999996</v>
      </c>
      <c r="G20" s="70">
        <v>0</v>
      </c>
      <c r="H20" s="70">
        <v>0.90159999999999996</v>
      </c>
      <c r="I20" s="70">
        <v>0</v>
      </c>
      <c r="J20" s="70">
        <v>0</v>
      </c>
      <c r="K20" s="70">
        <v>0</v>
      </c>
      <c r="L20" s="589" t="e">
        <f t="shared" si="0"/>
        <v>#DIV/0!</v>
      </c>
      <c r="M20" s="35">
        <f t="shared" si="1"/>
        <v>0</v>
      </c>
      <c r="N20" s="580">
        <f t="shared" si="2"/>
        <v>0</v>
      </c>
    </row>
    <row r="21" spans="1:14" x14ac:dyDescent="0.25">
      <c r="A21" s="51"/>
      <c r="B21" t="s">
        <v>426</v>
      </c>
      <c r="C21" s="70">
        <v>10.819199999999999</v>
      </c>
      <c r="D21">
        <v>162</v>
      </c>
      <c r="E21" s="70">
        <v>1.8031999999999999</v>
      </c>
      <c r="F21" s="70">
        <v>0.90159999999999996</v>
      </c>
      <c r="G21" s="70">
        <v>0</v>
      </c>
      <c r="H21" s="70">
        <v>0</v>
      </c>
      <c r="I21" s="70">
        <v>0</v>
      </c>
      <c r="J21" s="70">
        <v>0</v>
      </c>
      <c r="K21" s="70">
        <v>0</v>
      </c>
      <c r="L21" s="589">
        <f t="shared" si="0"/>
        <v>0.5</v>
      </c>
      <c r="M21" s="35">
        <f t="shared" si="1"/>
        <v>1.1130864197530864E-2</v>
      </c>
      <c r="N21" s="580">
        <f t="shared" si="2"/>
        <v>0.16666666666666669</v>
      </c>
    </row>
    <row r="22" spans="1:14" x14ac:dyDescent="0.25">
      <c r="A22" s="51"/>
      <c r="B22" t="s">
        <v>31</v>
      </c>
      <c r="C22" s="70">
        <v>51.391199999999998</v>
      </c>
      <c r="D22">
        <v>106</v>
      </c>
      <c r="E22" s="70">
        <v>22.54</v>
      </c>
      <c r="F22" s="70">
        <v>17.130399999999998</v>
      </c>
      <c r="G22" s="70">
        <v>0</v>
      </c>
      <c r="H22" s="70">
        <v>4.508</v>
      </c>
      <c r="I22" s="70">
        <v>0</v>
      </c>
      <c r="J22" s="70">
        <v>0.90159999999999996</v>
      </c>
      <c r="K22" s="70">
        <v>0</v>
      </c>
      <c r="L22" s="589">
        <f t="shared" si="0"/>
        <v>0.7599999999999999</v>
      </c>
      <c r="M22" s="35">
        <f t="shared" si="1"/>
        <v>0.21264150943396226</v>
      </c>
      <c r="N22" s="580">
        <f t="shared" si="2"/>
        <v>0.43859649122807015</v>
      </c>
    </row>
    <row r="23" spans="1:14" s="30" customFormat="1" x14ac:dyDescent="0.25">
      <c r="A23" s="51"/>
      <c r="B23" s="134" t="s">
        <v>192</v>
      </c>
      <c r="C23" s="70">
        <v>126.22399999999999</v>
      </c>
      <c r="D23" s="134">
        <v>1156</v>
      </c>
      <c r="E23" s="70">
        <v>21.638399999999997</v>
      </c>
      <c r="F23" s="70">
        <v>13.523999999999999</v>
      </c>
      <c r="G23" s="70">
        <v>0</v>
      </c>
      <c r="H23" s="70">
        <v>0</v>
      </c>
      <c r="I23" s="70">
        <v>0.90159999999999996</v>
      </c>
      <c r="J23" s="70">
        <v>1.8031999999999999</v>
      </c>
      <c r="K23" s="70">
        <v>0</v>
      </c>
      <c r="L23" s="589">
        <f t="shared" si="0"/>
        <v>0.625</v>
      </c>
      <c r="M23" s="35">
        <f t="shared" si="1"/>
        <v>1.8718339100346017E-2</v>
      </c>
      <c r="N23" s="580">
        <f t="shared" si="2"/>
        <v>0.17142857142857143</v>
      </c>
    </row>
    <row r="24" spans="1:14" x14ac:dyDescent="0.25">
      <c r="A24" s="51"/>
      <c r="B24" t="s">
        <v>433</v>
      </c>
      <c r="C24" s="70">
        <v>-2299.08</v>
      </c>
      <c r="E24" s="70">
        <v>-570.71280000000002</v>
      </c>
      <c r="F24" s="70">
        <v>0</v>
      </c>
      <c r="G24" s="70">
        <v>0</v>
      </c>
      <c r="H24" s="70">
        <v>0</v>
      </c>
      <c r="I24" s="70">
        <v>0</v>
      </c>
      <c r="J24" s="70">
        <v>0</v>
      </c>
      <c r="K24" s="70">
        <v>0</v>
      </c>
      <c r="L24" s="589">
        <f t="shared" si="0"/>
        <v>0</v>
      </c>
      <c r="M24" s="35" t="e">
        <f t="shared" si="1"/>
        <v>#DIV/0!</v>
      </c>
      <c r="N24" s="580">
        <f t="shared" si="2"/>
        <v>0.24823529411764708</v>
      </c>
    </row>
    <row r="25" spans="1:14" s="197" customFormat="1" x14ac:dyDescent="0.25">
      <c r="B25" s="197" t="s">
        <v>150</v>
      </c>
      <c r="C25" s="447">
        <v>8.1143999999999998</v>
      </c>
      <c r="D25" s="197">
        <v>39</v>
      </c>
      <c r="E25" s="447">
        <v>0.90159999999999996</v>
      </c>
      <c r="F25" s="447">
        <v>0</v>
      </c>
      <c r="G25" s="447">
        <v>0</v>
      </c>
      <c r="H25" s="447">
        <v>0</v>
      </c>
      <c r="I25" s="447">
        <v>0</v>
      </c>
      <c r="J25" s="447">
        <v>0</v>
      </c>
      <c r="K25" s="447">
        <v>0</v>
      </c>
      <c r="L25" s="590">
        <f t="shared" si="0"/>
        <v>0</v>
      </c>
      <c r="M25" s="448">
        <f t="shared" si="1"/>
        <v>2.3117948717948717E-2</v>
      </c>
      <c r="N25" s="581">
        <f t="shared" si="2"/>
        <v>0.1111111111111111</v>
      </c>
    </row>
    <row r="26" spans="1:14" s="197" customFormat="1" x14ac:dyDescent="0.25">
      <c r="B26" s="197" t="s">
        <v>53</v>
      </c>
      <c r="C26" s="447">
        <v>2774.2231999999999</v>
      </c>
      <c r="D26" s="197">
        <v>6530</v>
      </c>
      <c r="E26" s="447">
        <v>975.5311999999999</v>
      </c>
      <c r="F26" s="447">
        <v>139.74799999999999</v>
      </c>
      <c r="G26" s="447">
        <v>0</v>
      </c>
      <c r="H26" s="447">
        <v>0</v>
      </c>
      <c r="I26" s="447">
        <v>0</v>
      </c>
      <c r="J26" s="447">
        <v>0</v>
      </c>
      <c r="K26" s="447">
        <v>8.1143999999999998</v>
      </c>
      <c r="L26" s="590">
        <f t="shared" si="0"/>
        <v>0.14325323475046212</v>
      </c>
      <c r="M26" s="448">
        <f t="shared" si="1"/>
        <v>0.1493922205206738</v>
      </c>
      <c r="N26" s="581">
        <f t="shared" si="2"/>
        <v>0.35164120896977574</v>
      </c>
    </row>
    <row r="27" spans="1:14" x14ac:dyDescent="0.25">
      <c r="A27" s="51"/>
      <c r="B27" t="s">
        <v>59</v>
      </c>
      <c r="C27" s="70">
        <v>1236.9951999999998</v>
      </c>
      <c r="D27">
        <v>19731</v>
      </c>
      <c r="E27" s="70">
        <v>178.51679999999999</v>
      </c>
      <c r="F27" s="70">
        <v>358.83679999999998</v>
      </c>
      <c r="G27" s="70">
        <v>0</v>
      </c>
      <c r="H27" s="70">
        <v>0</v>
      </c>
      <c r="I27" s="70">
        <v>4.508</v>
      </c>
      <c r="J27" s="70">
        <v>24.3432</v>
      </c>
      <c r="K27" s="70">
        <v>19.8352</v>
      </c>
      <c r="L27" s="589">
        <f t="shared" si="0"/>
        <v>2.0101010101010099</v>
      </c>
      <c r="M27" s="35">
        <f t="shared" si="1"/>
        <v>9.0475292686635241E-3</v>
      </c>
      <c r="N27" s="580">
        <f t="shared" si="2"/>
        <v>0.14431486880466474</v>
      </c>
    </row>
    <row r="28" spans="1:14" x14ac:dyDescent="0.25">
      <c r="A28" s="51"/>
      <c r="B28" t="s">
        <v>57</v>
      </c>
      <c r="C28" s="70">
        <v>259.66079999999999</v>
      </c>
      <c r="D28">
        <v>2827</v>
      </c>
      <c r="E28" s="70">
        <v>-27.9496</v>
      </c>
      <c r="F28" s="70">
        <v>31.555999999999997</v>
      </c>
      <c r="G28" s="70">
        <v>0</v>
      </c>
      <c r="H28" s="70">
        <v>2.7047999999999996</v>
      </c>
      <c r="I28" s="70">
        <v>2.7047999999999996</v>
      </c>
      <c r="J28" s="70">
        <v>1.8031999999999999</v>
      </c>
      <c r="K28" s="70">
        <v>5.4095999999999993</v>
      </c>
      <c r="L28" s="589">
        <f t="shared" si="0"/>
        <v>-1.129032258064516</v>
      </c>
      <c r="M28" s="35">
        <f t="shared" si="1"/>
        <v>-9.8866643084541926E-3</v>
      </c>
      <c r="N28" s="580">
        <f t="shared" si="2"/>
        <v>-0.1076388888888889</v>
      </c>
    </row>
    <row r="29" spans="1:14" x14ac:dyDescent="0.25">
      <c r="A29" s="51"/>
      <c r="B29" t="s">
        <v>422</v>
      </c>
      <c r="C29" s="70">
        <v>12.622399999999999</v>
      </c>
      <c r="D29">
        <v>19</v>
      </c>
      <c r="E29" s="70">
        <v>3.6063999999999998</v>
      </c>
      <c r="F29" s="70">
        <v>0</v>
      </c>
      <c r="G29" s="70">
        <v>0</v>
      </c>
      <c r="H29" s="70">
        <v>0</v>
      </c>
      <c r="I29" s="70">
        <v>0</v>
      </c>
      <c r="J29" s="70">
        <v>0</v>
      </c>
      <c r="K29" s="70">
        <v>0</v>
      </c>
      <c r="L29" s="589">
        <f t="shared" si="0"/>
        <v>0</v>
      </c>
      <c r="M29" s="35">
        <f t="shared" si="1"/>
        <v>0.18981052631578946</v>
      </c>
      <c r="N29" s="580">
        <f t="shared" si="2"/>
        <v>0.2857142857142857</v>
      </c>
    </row>
    <row r="30" spans="1:14" s="197" customFormat="1" x14ac:dyDescent="0.25">
      <c r="B30" s="197" t="s">
        <v>44</v>
      </c>
      <c r="C30" s="447">
        <v>304.74079999999998</v>
      </c>
      <c r="D30" s="197">
        <v>37</v>
      </c>
      <c r="E30" s="447">
        <v>8.1143999999999998</v>
      </c>
      <c r="F30" s="447">
        <v>0</v>
      </c>
      <c r="G30" s="447">
        <v>0</v>
      </c>
      <c r="H30" s="447">
        <v>0.90159999999999996</v>
      </c>
      <c r="I30" s="447">
        <v>0</v>
      </c>
      <c r="J30" s="447">
        <v>0</v>
      </c>
      <c r="K30" s="447">
        <v>0</v>
      </c>
      <c r="L30" s="590">
        <f t="shared" si="0"/>
        <v>0</v>
      </c>
      <c r="M30" s="448">
        <f t="shared" si="1"/>
        <v>0.21930810810810811</v>
      </c>
      <c r="N30" s="581">
        <f t="shared" si="2"/>
        <v>2.6627218934911243E-2</v>
      </c>
    </row>
    <row r="31" spans="1:14" s="197" customFormat="1" x14ac:dyDescent="0.25">
      <c r="B31" s="197" t="s">
        <v>191</v>
      </c>
      <c r="C31" s="447">
        <v>-1.8031999999999999</v>
      </c>
      <c r="D31" s="197">
        <v>0</v>
      </c>
      <c r="E31" s="447">
        <v>-6.3111999999999995</v>
      </c>
      <c r="F31" s="447">
        <v>0</v>
      </c>
      <c r="G31" s="447">
        <v>0</v>
      </c>
      <c r="H31" s="447">
        <v>0</v>
      </c>
      <c r="I31" s="447">
        <v>0</v>
      </c>
      <c r="J31" s="447">
        <v>0</v>
      </c>
      <c r="K31" s="447">
        <v>0</v>
      </c>
      <c r="L31" s="590">
        <f t="shared" si="0"/>
        <v>0</v>
      </c>
      <c r="M31" s="448" t="e">
        <f t="shared" si="1"/>
        <v>#DIV/0!</v>
      </c>
      <c r="N31" s="581">
        <f t="shared" si="2"/>
        <v>3.5</v>
      </c>
    </row>
    <row r="32" spans="1:14" x14ac:dyDescent="0.25">
      <c r="A32" s="51"/>
      <c r="B32" s="51" t="s">
        <v>34</v>
      </c>
      <c r="C32" s="70">
        <v>0</v>
      </c>
      <c r="D32" s="51">
        <v>15</v>
      </c>
      <c r="E32" s="70">
        <v>-0.90159999999999996</v>
      </c>
      <c r="F32" s="70">
        <v>0</v>
      </c>
      <c r="G32" s="70">
        <v>0</v>
      </c>
      <c r="H32" s="70">
        <v>0.90159999999999996</v>
      </c>
      <c r="I32" s="70">
        <v>0</v>
      </c>
      <c r="J32" s="70">
        <v>0</v>
      </c>
      <c r="K32" s="70">
        <v>0</v>
      </c>
      <c r="L32" s="592">
        <f t="shared" si="0"/>
        <v>0</v>
      </c>
      <c r="M32" s="95">
        <f t="shared" si="1"/>
        <v>-6.0106666666666662E-2</v>
      </c>
      <c r="N32" s="587" t="e">
        <f t="shared" si="2"/>
        <v>#DIV/0!</v>
      </c>
    </row>
    <row r="33" spans="1:14" ht="17.25" customHeight="1" x14ac:dyDescent="0.25">
      <c r="A33" s="51"/>
      <c r="B33" t="s">
        <v>51</v>
      </c>
      <c r="C33" s="70">
        <v>56.800799999999995</v>
      </c>
      <c r="D33">
        <v>164</v>
      </c>
      <c r="E33" s="70">
        <v>14.425599999999999</v>
      </c>
      <c r="F33" s="70">
        <v>1.8031999999999999</v>
      </c>
      <c r="G33" s="70">
        <v>0</v>
      </c>
      <c r="H33" s="70">
        <v>0</v>
      </c>
      <c r="I33" s="70">
        <v>0</v>
      </c>
      <c r="J33" s="70">
        <v>0</v>
      </c>
      <c r="K33" s="70">
        <v>0</v>
      </c>
      <c r="L33" s="589">
        <f t="shared" si="0"/>
        <v>0.125</v>
      </c>
      <c r="M33" s="35">
        <f t="shared" si="1"/>
        <v>8.796097560975609E-2</v>
      </c>
      <c r="N33" s="580">
        <f t="shared" si="2"/>
        <v>0.25396825396825395</v>
      </c>
    </row>
    <row r="34" spans="1:14" s="197" customFormat="1" x14ac:dyDescent="0.25">
      <c r="B34" s="197" t="s">
        <v>152</v>
      </c>
      <c r="C34" s="447">
        <v>68.521599999999992</v>
      </c>
      <c r="D34" s="197">
        <v>144</v>
      </c>
      <c r="E34" s="447">
        <v>29.752799999999997</v>
      </c>
      <c r="F34" s="447">
        <v>2.7047999999999996</v>
      </c>
      <c r="G34" s="447">
        <v>0</v>
      </c>
      <c r="H34" s="447">
        <v>0.90159999999999996</v>
      </c>
      <c r="I34" s="447">
        <v>0</v>
      </c>
      <c r="J34" s="447">
        <v>0</v>
      </c>
      <c r="K34" s="447">
        <v>0</v>
      </c>
      <c r="L34" s="590">
        <f t="shared" si="0"/>
        <v>9.0909090909090912E-2</v>
      </c>
      <c r="M34" s="448">
        <f t="shared" si="1"/>
        <v>0.20661666666666664</v>
      </c>
      <c r="N34" s="581">
        <f t="shared" si="2"/>
        <v>0.43421052631578949</v>
      </c>
    </row>
    <row r="35" spans="1:14" s="197" customFormat="1" x14ac:dyDescent="0.25">
      <c r="B35" s="197" t="s">
        <v>423</v>
      </c>
      <c r="C35" s="447">
        <v>32.457599999999999</v>
      </c>
      <c r="D35" s="197">
        <v>210</v>
      </c>
      <c r="E35" s="447">
        <v>4.508</v>
      </c>
      <c r="F35" s="447">
        <v>6.3111999999999995</v>
      </c>
      <c r="G35" s="447">
        <v>0</v>
      </c>
      <c r="H35" s="447">
        <v>0.90159999999999996</v>
      </c>
      <c r="I35" s="447">
        <v>0</v>
      </c>
      <c r="J35" s="447">
        <v>0.90159999999999996</v>
      </c>
      <c r="K35" s="447">
        <v>0</v>
      </c>
      <c r="L35" s="590">
        <f t="shared" si="0"/>
        <v>1.4</v>
      </c>
      <c r="M35" s="448">
        <f t="shared" si="1"/>
        <v>2.1466666666666665E-2</v>
      </c>
      <c r="N35" s="581">
        <f t="shared" si="2"/>
        <v>0.1388888888888889</v>
      </c>
    </row>
    <row r="36" spans="1:14" x14ac:dyDescent="0.25">
      <c r="A36" s="51"/>
      <c r="B36" t="s">
        <v>190</v>
      </c>
      <c r="C36" s="70">
        <v>227.20319999999998</v>
      </c>
      <c r="D36">
        <v>1961</v>
      </c>
      <c r="E36" s="70">
        <v>83.848799999999997</v>
      </c>
      <c r="F36" s="70">
        <v>28.851199999999999</v>
      </c>
      <c r="G36" s="70">
        <v>0</v>
      </c>
      <c r="H36" s="70">
        <v>1.8031999999999999</v>
      </c>
      <c r="I36" s="70">
        <v>4.508</v>
      </c>
      <c r="J36" s="70">
        <v>4.508</v>
      </c>
      <c r="K36" s="70">
        <v>0.90159999999999996</v>
      </c>
      <c r="L36" s="589">
        <f t="shared" si="0"/>
        <v>0.34408602150537632</v>
      </c>
      <c r="M36" s="35">
        <f t="shared" si="1"/>
        <v>4.2758184599694035E-2</v>
      </c>
      <c r="N36" s="580">
        <f t="shared" si="2"/>
        <v>0.36904761904761907</v>
      </c>
    </row>
    <row r="37" spans="1:14" x14ac:dyDescent="0.25">
      <c r="A37" s="51"/>
      <c r="B37" t="s">
        <v>172</v>
      </c>
      <c r="C37" s="70">
        <v>988.15359999999998</v>
      </c>
      <c r="D37">
        <v>5366</v>
      </c>
      <c r="E37" s="70">
        <v>-433.6696</v>
      </c>
      <c r="F37" s="70">
        <v>-12.622399999999999</v>
      </c>
      <c r="G37" s="70">
        <v>0</v>
      </c>
      <c r="H37" s="70">
        <v>27.047999999999998</v>
      </c>
      <c r="I37" s="70">
        <v>26.1464</v>
      </c>
      <c r="J37" s="70">
        <v>19.8352</v>
      </c>
      <c r="K37" s="70">
        <v>44.178399999999996</v>
      </c>
      <c r="L37" s="589">
        <f t="shared" ref="L37:L67" si="3">F37/E37</f>
        <v>2.9106029106029104E-2</v>
      </c>
      <c r="M37" s="35">
        <f t="shared" ref="M37:M67" si="4">E37/D37</f>
        <v>-8.0818039508013417E-2</v>
      </c>
      <c r="N37" s="580">
        <f t="shared" ref="N37:N67" si="5">E37/C37</f>
        <v>-0.43886861313868614</v>
      </c>
    </row>
    <row r="38" spans="1:14" s="197" customFormat="1" x14ac:dyDescent="0.25">
      <c r="B38" s="197" t="s">
        <v>179</v>
      </c>
      <c r="C38" s="447">
        <v>1.8031999999999999</v>
      </c>
      <c r="D38" s="197">
        <v>20</v>
      </c>
      <c r="E38" s="447">
        <v>0</v>
      </c>
      <c r="F38" s="447">
        <v>0</v>
      </c>
      <c r="G38" s="447">
        <v>0</v>
      </c>
      <c r="H38" s="447">
        <v>0</v>
      </c>
      <c r="I38" s="447">
        <v>0</v>
      </c>
      <c r="J38" s="447">
        <v>0</v>
      </c>
      <c r="K38" s="447">
        <v>0</v>
      </c>
      <c r="L38" s="590" t="e">
        <f t="shared" si="3"/>
        <v>#DIV/0!</v>
      </c>
      <c r="M38" s="448">
        <f t="shared" si="4"/>
        <v>0</v>
      </c>
      <c r="N38" s="581">
        <f t="shared" si="5"/>
        <v>0</v>
      </c>
    </row>
    <row r="39" spans="1:14" s="197" customFormat="1" x14ac:dyDescent="0.25">
      <c r="B39" s="197" t="s">
        <v>119</v>
      </c>
      <c r="C39" s="447">
        <v>0</v>
      </c>
      <c r="D39" s="197">
        <v>4</v>
      </c>
      <c r="E39" s="447">
        <v>-0.90159999999999996</v>
      </c>
      <c r="F39" s="447">
        <v>0</v>
      </c>
      <c r="G39" s="447">
        <v>0</v>
      </c>
      <c r="H39" s="447">
        <v>0</v>
      </c>
      <c r="I39" s="447">
        <v>0</v>
      </c>
      <c r="J39" s="447">
        <v>0</v>
      </c>
      <c r="K39" s="447">
        <v>0</v>
      </c>
      <c r="L39" s="590">
        <f t="shared" si="3"/>
        <v>0</v>
      </c>
      <c r="M39" s="448">
        <f t="shared" si="4"/>
        <v>-0.22539999999999999</v>
      </c>
      <c r="N39" s="581" t="e">
        <f t="shared" si="5"/>
        <v>#DIV/0!</v>
      </c>
    </row>
    <row r="40" spans="1:14" s="197" customFormat="1" x14ac:dyDescent="0.25">
      <c r="B40" s="197" t="s">
        <v>173</v>
      </c>
      <c r="C40" s="447">
        <v>7.2127999999999997</v>
      </c>
      <c r="D40" s="197">
        <v>5</v>
      </c>
      <c r="E40" s="447">
        <v>8.1143999999999998</v>
      </c>
      <c r="F40" s="447">
        <v>0.90159999999999996</v>
      </c>
      <c r="G40" s="447">
        <v>0</v>
      </c>
      <c r="H40" s="447">
        <v>0</v>
      </c>
      <c r="I40" s="447">
        <v>0</v>
      </c>
      <c r="J40" s="447">
        <v>0</v>
      </c>
      <c r="K40" s="447">
        <v>0</v>
      </c>
      <c r="L40" s="590">
        <f t="shared" si="3"/>
        <v>0.1111111111111111</v>
      </c>
      <c r="M40" s="448">
        <f t="shared" si="4"/>
        <v>1.6228799999999999</v>
      </c>
      <c r="N40" s="581">
        <f t="shared" si="5"/>
        <v>1.125</v>
      </c>
    </row>
    <row r="41" spans="1:14" x14ac:dyDescent="0.25">
      <c r="A41" s="51"/>
      <c r="B41" t="s">
        <v>58</v>
      </c>
      <c r="C41" s="70">
        <v>455.30799999999999</v>
      </c>
      <c r="D41">
        <v>7130</v>
      </c>
      <c r="E41" s="70">
        <v>77.537599999999998</v>
      </c>
      <c r="F41" s="70">
        <v>26.1464</v>
      </c>
      <c r="G41" s="70">
        <v>0</v>
      </c>
      <c r="H41" s="70">
        <v>1.8031999999999999</v>
      </c>
      <c r="I41" s="70">
        <v>0</v>
      </c>
      <c r="J41" s="70">
        <v>0.90159999999999996</v>
      </c>
      <c r="K41" s="70">
        <v>0.90159999999999996</v>
      </c>
      <c r="L41" s="589">
        <f t="shared" si="3"/>
        <v>0.33720930232558138</v>
      </c>
      <c r="M41" s="35">
        <f t="shared" si="4"/>
        <v>1.0874838709677419E-2</v>
      </c>
      <c r="N41" s="580">
        <f t="shared" si="5"/>
        <v>0.17029702970297028</v>
      </c>
    </row>
    <row r="42" spans="1:14" s="197" customFormat="1" x14ac:dyDescent="0.25">
      <c r="B42" s="197" t="s">
        <v>62</v>
      </c>
      <c r="C42" s="447">
        <v>90.16</v>
      </c>
      <c r="D42" s="197">
        <v>89</v>
      </c>
      <c r="E42" s="447">
        <v>-73.029600000000002</v>
      </c>
      <c r="F42" s="447">
        <v>0.90159999999999996</v>
      </c>
      <c r="G42" s="447">
        <v>0</v>
      </c>
      <c r="H42" s="447">
        <v>0</v>
      </c>
      <c r="I42" s="447">
        <v>0</v>
      </c>
      <c r="J42" s="447">
        <v>0.90159999999999996</v>
      </c>
      <c r="K42" s="447">
        <v>0</v>
      </c>
      <c r="L42" s="590">
        <f t="shared" si="3"/>
        <v>-1.2345679012345678E-2</v>
      </c>
      <c r="M42" s="448">
        <f t="shared" si="4"/>
        <v>-0.82055730337078658</v>
      </c>
      <c r="N42" s="581">
        <f t="shared" si="5"/>
        <v>-0.81</v>
      </c>
    </row>
    <row r="43" spans="1:14" x14ac:dyDescent="0.25">
      <c r="A43" s="51"/>
      <c r="B43" t="s">
        <v>421</v>
      </c>
      <c r="C43" s="70">
        <v>25.244799999999998</v>
      </c>
      <c r="D43">
        <v>437</v>
      </c>
      <c r="E43" s="70">
        <v>15.327199999999999</v>
      </c>
      <c r="F43" s="70">
        <v>5.4095999999999993</v>
      </c>
      <c r="G43" s="70">
        <v>0</v>
      </c>
      <c r="H43" s="70">
        <v>0</v>
      </c>
      <c r="I43" s="70">
        <v>0</v>
      </c>
      <c r="J43" s="70">
        <v>0</v>
      </c>
      <c r="K43" s="70">
        <v>0</v>
      </c>
      <c r="L43" s="589">
        <f t="shared" si="3"/>
        <v>0.3529411764705882</v>
      </c>
      <c r="M43" s="35">
        <f t="shared" si="4"/>
        <v>3.5073684210526312E-2</v>
      </c>
      <c r="N43" s="580">
        <f t="shared" si="5"/>
        <v>0.60714285714285721</v>
      </c>
    </row>
    <row r="44" spans="1:14" s="197" customFormat="1" x14ac:dyDescent="0.25">
      <c r="B44" s="197" t="s">
        <v>8</v>
      </c>
      <c r="C44" s="447">
        <v>-0.90159999999999996</v>
      </c>
      <c r="D44" s="197">
        <v>0</v>
      </c>
      <c r="E44" s="447">
        <v>-0.90159999999999996</v>
      </c>
      <c r="F44" s="447">
        <v>0</v>
      </c>
      <c r="G44" s="447">
        <v>0</v>
      </c>
      <c r="H44" s="447">
        <v>0</v>
      </c>
      <c r="I44" s="447">
        <v>0</v>
      </c>
      <c r="J44" s="447">
        <v>0</v>
      </c>
      <c r="K44" s="447">
        <v>0</v>
      </c>
      <c r="L44" s="590">
        <f t="shared" si="3"/>
        <v>0</v>
      </c>
      <c r="M44" s="448" t="e">
        <f t="shared" si="4"/>
        <v>#DIV/0!</v>
      </c>
      <c r="N44" s="581">
        <f t="shared" si="5"/>
        <v>1</v>
      </c>
    </row>
    <row r="45" spans="1:14" x14ac:dyDescent="0.25">
      <c r="A45" s="51"/>
      <c r="B45" t="s">
        <v>427</v>
      </c>
      <c r="C45" s="70">
        <v>258.75919999999996</v>
      </c>
      <c r="D45">
        <v>979</v>
      </c>
      <c r="E45" s="70">
        <v>82.947199999999995</v>
      </c>
      <c r="F45" s="70">
        <v>18.933599999999998</v>
      </c>
      <c r="G45" s="70">
        <v>0</v>
      </c>
      <c r="H45" s="70">
        <v>0</v>
      </c>
      <c r="I45" s="70">
        <v>4.508</v>
      </c>
      <c r="J45" s="70">
        <v>0</v>
      </c>
      <c r="K45" s="70">
        <v>17.130399999999998</v>
      </c>
      <c r="L45" s="589">
        <f t="shared" si="3"/>
        <v>0.22826086956521738</v>
      </c>
      <c r="M45" s="35">
        <f t="shared" si="4"/>
        <v>8.4726455566905001E-2</v>
      </c>
      <c r="N45" s="580">
        <f t="shared" si="5"/>
        <v>0.32055749128919864</v>
      </c>
    </row>
    <row r="46" spans="1:14" x14ac:dyDescent="0.25">
      <c r="A46" s="51"/>
      <c r="B46" t="s">
        <v>180</v>
      </c>
      <c r="C46" s="70">
        <v>23.441599999999998</v>
      </c>
      <c r="D46">
        <v>135</v>
      </c>
      <c r="E46" s="70">
        <v>0.90159999999999996</v>
      </c>
      <c r="F46" s="70">
        <v>0.90159999999999996</v>
      </c>
      <c r="G46" s="70">
        <v>0</v>
      </c>
      <c r="H46" s="70">
        <v>0</v>
      </c>
      <c r="I46" s="70">
        <v>0</v>
      </c>
      <c r="J46" s="70">
        <v>0</v>
      </c>
      <c r="K46" s="70">
        <v>0</v>
      </c>
      <c r="L46" s="589">
        <f t="shared" si="3"/>
        <v>1</v>
      </c>
      <c r="M46" s="35">
        <f t="shared" si="4"/>
        <v>6.6785185185185185E-3</v>
      </c>
      <c r="N46" s="580">
        <f t="shared" si="5"/>
        <v>3.8461538461538464E-2</v>
      </c>
    </row>
    <row r="47" spans="1:14" s="30" customFormat="1" x14ac:dyDescent="0.25">
      <c r="A47" s="51"/>
      <c r="B47" s="134" t="s">
        <v>156</v>
      </c>
      <c r="C47" s="70">
        <v>265.97199999999998</v>
      </c>
      <c r="D47" s="134">
        <v>3795</v>
      </c>
      <c r="E47" s="70">
        <v>149.66559999999998</v>
      </c>
      <c r="F47" s="70">
        <v>56.800799999999995</v>
      </c>
      <c r="G47" s="70">
        <v>0</v>
      </c>
      <c r="H47" s="70">
        <v>1.8031999999999999</v>
      </c>
      <c r="I47" s="70">
        <v>11.720799999999999</v>
      </c>
      <c r="J47" s="70">
        <v>2.7047999999999996</v>
      </c>
      <c r="K47" s="70">
        <v>0</v>
      </c>
      <c r="L47" s="589">
        <f t="shared" si="3"/>
        <v>0.37951807228915663</v>
      </c>
      <c r="M47" s="35">
        <f t="shared" si="4"/>
        <v>3.9437575757575755E-2</v>
      </c>
      <c r="N47" s="580">
        <f t="shared" si="5"/>
        <v>0.56271186440677967</v>
      </c>
    </row>
    <row r="48" spans="1:14" x14ac:dyDescent="0.25">
      <c r="A48" s="51"/>
      <c r="B48" t="s">
        <v>54</v>
      </c>
      <c r="C48" s="70">
        <v>87.455199999999991</v>
      </c>
      <c r="D48">
        <v>641</v>
      </c>
      <c r="E48" s="70">
        <v>-14.425599999999999</v>
      </c>
      <c r="F48" s="70">
        <v>3.6063999999999998</v>
      </c>
      <c r="G48" s="70">
        <v>0</v>
      </c>
      <c r="H48" s="70">
        <v>0.90159999999999996</v>
      </c>
      <c r="I48" s="70">
        <v>3.6063999999999998</v>
      </c>
      <c r="J48" s="70">
        <v>1.8031999999999999</v>
      </c>
      <c r="K48" s="70">
        <v>11.720799999999999</v>
      </c>
      <c r="L48" s="589">
        <f t="shared" si="3"/>
        <v>-0.25</v>
      </c>
      <c r="M48" s="35">
        <f t="shared" si="4"/>
        <v>-2.2504836193447737E-2</v>
      </c>
      <c r="N48" s="580">
        <f t="shared" si="5"/>
        <v>-0.16494845360824742</v>
      </c>
    </row>
    <row r="49" spans="1:14" x14ac:dyDescent="0.25">
      <c r="A49" s="51"/>
      <c r="B49" t="s">
        <v>158</v>
      </c>
      <c r="C49" s="70">
        <v>-17.130399999999998</v>
      </c>
      <c r="D49">
        <v>108</v>
      </c>
      <c r="E49" s="70">
        <v>-46.883199999999995</v>
      </c>
      <c r="F49" s="70">
        <v>0</v>
      </c>
      <c r="G49" s="70">
        <v>0</v>
      </c>
      <c r="H49" s="70">
        <v>0</v>
      </c>
      <c r="I49" s="70">
        <v>0</v>
      </c>
      <c r="J49" s="70">
        <v>0</v>
      </c>
      <c r="K49" s="70">
        <v>0</v>
      </c>
      <c r="L49" s="589">
        <f t="shared" si="3"/>
        <v>0</v>
      </c>
      <c r="M49" s="35">
        <f t="shared" si="4"/>
        <v>-0.43410370370370366</v>
      </c>
      <c r="N49" s="580">
        <f t="shared" si="5"/>
        <v>2.736842105263158</v>
      </c>
    </row>
    <row r="50" spans="1:14" x14ac:dyDescent="0.25">
      <c r="A50" s="51"/>
      <c r="B50" t="s">
        <v>160</v>
      </c>
      <c r="C50" s="70">
        <v>3.6063999999999998</v>
      </c>
      <c r="D50">
        <v>8</v>
      </c>
      <c r="E50" s="70">
        <v>0.90159999999999996</v>
      </c>
      <c r="F50" s="70">
        <v>0</v>
      </c>
      <c r="G50" s="70">
        <v>0</v>
      </c>
      <c r="H50" s="70">
        <v>0</v>
      </c>
      <c r="I50" s="70">
        <v>0</v>
      </c>
      <c r="J50" s="70">
        <v>0</v>
      </c>
      <c r="K50" s="70">
        <v>0</v>
      </c>
      <c r="L50" s="589">
        <f t="shared" si="3"/>
        <v>0</v>
      </c>
      <c r="M50" s="35">
        <f t="shared" si="4"/>
        <v>0.11269999999999999</v>
      </c>
      <c r="N50" s="580">
        <f t="shared" si="5"/>
        <v>0.25</v>
      </c>
    </row>
    <row r="51" spans="1:14" s="30" customFormat="1" x14ac:dyDescent="0.25">
      <c r="A51" s="51"/>
      <c r="B51" s="134" t="s">
        <v>428</v>
      </c>
      <c r="C51" s="70">
        <v>16.2288</v>
      </c>
      <c r="D51" s="134">
        <v>128</v>
      </c>
      <c r="E51" s="70">
        <v>1.8031999999999999</v>
      </c>
      <c r="F51" s="70">
        <v>0</v>
      </c>
      <c r="G51" s="70">
        <v>0</v>
      </c>
      <c r="H51" s="70">
        <v>0</v>
      </c>
      <c r="I51" s="70">
        <v>0.90159999999999996</v>
      </c>
      <c r="J51" s="70">
        <v>0</v>
      </c>
      <c r="K51" s="70">
        <v>0</v>
      </c>
      <c r="L51" s="589">
        <f t="shared" si="3"/>
        <v>0</v>
      </c>
      <c r="M51" s="35">
        <f t="shared" si="4"/>
        <v>1.4087499999999999E-2</v>
      </c>
      <c r="N51" s="580">
        <f t="shared" si="5"/>
        <v>0.1111111111111111</v>
      </c>
    </row>
    <row r="52" spans="1:14" s="197" customFormat="1" x14ac:dyDescent="0.25">
      <c r="B52" s="197" t="s">
        <v>52</v>
      </c>
      <c r="C52" s="447">
        <v>1934.8335999999999</v>
      </c>
      <c r="D52" s="197">
        <v>7661</v>
      </c>
      <c r="E52" s="447">
        <v>56.800799999999995</v>
      </c>
      <c r="F52" s="447">
        <v>54.095999999999997</v>
      </c>
      <c r="G52" s="447">
        <v>0</v>
      </c>
      <c r="H52" s="447">
        <v>0</v>
      </c>
      <c r="I52" s="447">
        <v>0.90159999999999996</v>
      </c>
      <c r="J52" s="447">
        <v>9.9176000000000002</v>
      </c>
      <c r="K52" s="447">
        <v>7.2127999999999997</v>
      </c>
      <c r="L52" s="590">
        <f t="shared" si="3"/>
        <v>0.95238095238095244</v>
      </c>
      <c r="M52" s="448">
        <f t="shared" si="4"/>
        <v>7.4142801200887606E-3</v>
      </c>
      <c r="N52" s="581">
        <f t="shared" si="5"/>
        <v>2.9356943150046597E-2</v>
      </c>
    </row>
    <row r="53" spans="1:14" s="30" customFormat="1" x14ac:dyDescent="0.25">
      <c r="A53" s="51"/>
      <c r="B53" s="134" t="s">
        <v>161</v>
      </c>
      <c r="C53" s="70">
        <v>82.947199999999995</v>
      </c>
      <c r="D53" s="134">
        <v>474</v>
      </c>
      <c r="E53" s="70">
        <v>9.9176000000000002</v>
      </c>
      <c r="F53" s="70">
        <v>5.4095999999999993</v>
      </c>
      <c r="G53" s="70">
        <v>0</v>
      </c>
      <c r="H53" s="70">
        <v>0.90159999999999996</v>
      </c>
      <c r="I53" s="70">
        <v>0</v>
      </c>
      <c r="J53" s="70">
        <v>0.90159999999999996</v>
      </c>
      <c r="K53" s="70">
        <v>0</v>
      </c>
      <c r="L53" s="589">
        <f t="shared" si="3"/>
        <v>0.54545454545454541</v>
      </c>
      <c r="M53" s="35">
        <f t="shared" si="4"/>
        <v>2.0923206751054853E-2</v>
      </c>
      <c r="N53" s="580">
        <f t="shared" si="5"/>
        <v>0.11956521739130435</v>
      </c>
    </row>
    <row r="54" spans="1:14" s="51" customFormat="1" x14ac:dyDescent="0.25">
      <c r="B54" s="134" t="s">
        <v>162</v>
      </c>
      <c r="C54" s="70">
        <v>56.800799999999995</v>
      </c>
      <c r="D54" s="134">
        <v>685</v>
      </c>
      <c r="E54" s="70">
        <v>34.260799999999996</v>
      </c>
      <c r="F54" s="70">
        <v>26.1464</v>
      </c>
      <c r="G54" s="70">
        <v>0</v>
      </c>
      <c r="H54" s="70">
        <v>0</v>
      </c>
      <c r="I54" s="70">
        <v>1.8031999999999999</v>
      </c>
      <c r="J54" s="70">
        <v>0</v>
      </c>
      <c r="K54" s="70">
        <v>0</v>
      </c>
      <c r="L54" s="589">
        <f t="shared" si="3"/>
        <v>0.76315789473684215</v>
      </c>
      <c r="M54" s="35">
        <f t="shared" si="4"/>
        <v>5.0015766423357658E-2</v>
      </c>
      <c r="N54" s="580">
        <f t="shared" si="5"/>
        <v>0.60317460317460314</v>
      </c>
    </row>
    <row r="55" spans="1:14" s="30" customFormat="1" x14ac:dyDescent="0.25">
      <c r="A55" s="51"/>
      <c r="B55" s="134" t="s">
        <v>122</v>
      </c>
      <c r="C55" s="70">
        <v>0</v>
      </c>
      <c r="D55" s="134">
        <v>10</v>
      </c>
      <c r="E55" s="70">
        <v>0</v>
      </c>
      <c r="F55" s="70">
        <v>0</v>
      </c>
      <c r="G55" s="70">
        <v>0</v>
      </c>
      <c r="H55" s="70">
        <v>0</v>
      </c>
      <c r="I55" s="70">
        <v>0</v>
      </c>
      <c r="J55" s="70">
        <v>0</v>
      </c>
      <c r="K55" s="70">
        <v>0</v>
      </c>
      <c r="L55" s="589" t="e">
        <f t="shared" si="3"/>
        <v>#DIV/0!</v>
      </c>
      <c r="M55" s="35">
        <f t="shared" si="4"/>
        <v>0</v>
      </c>
      <c r="N55" s="580" t="e">
        <f t="shared" si="5"/>
        <v>#DIV/0!</v>
      </c>
    </row>
    <row r="56" spans="1:14" s="197" customFormat="1" x14ac:dyDescent="0.25">
      <c r="B56" s="197" t="s">
        <v>46</v>
      </c>
      <c r="C56" s="447">
        <v>9.016</v>
      </c>
      <c r="D56" s="197">
        <v>28</v>
      </c>
      <c r="E56" s="447">
        <v>9.016</v>
      </c>
      <c r="F56" s="447">
        <v>0</v>
      </c>
      <c r="G56" s="447">
        <v>0</v>
      </c>
      <c r="H56" s="447">
        <v>0</v>
      </c>
      <c r="I56" s="447">
        <v>0</v>
      </c>
      <c r="J56" s="447">
        <v>0</v>
      </c>
      <c r="K56" s="447">
        <v>0</v>
      </c>
      <c r="L56" s="590">
        <f t="shared" si="3"/>
        <v>0</v>
      </c>
      <c r="M56" s="448">
        <f t="shared" si="4"/>
        <v>0.32200000000000001</v>
      </c>
      <c r="N56" s="581">
        <f t="shared" si="5"/>
        <v>1</v>
      </c>
    </row>
    <row r="57" spans="1:14" s="30" customFormat="1" x14ac:dyDescent="0.25">
      <c r="A57" s="51"/>
      <c r="B57" s="134" t="s">
        <v>56</v>
      </c>
      <c r="C57" s="70">
        <v>373.26239999999996</v>
      </c>
      <c r="D57" s="134">
        <v>3522</v>
      </c>
      <c r="E57" s="70">
        <v>-268.67680000000001</v>
      </c>
      <c r="F57" s="70">
        <v>7.2127999999999997</v>
      </c>
      <c r="G57" s="70">
        <v>0</v>
      </c>
      <c r="H57" s="70">
        <v>15.327199999999999</v>
      </c>
      <c r="I57" s="70">
        <v>11.720799999999999</v>
      </c>
      <c r="J57" s="70">
        <v>2.7047999999999996</v>
      </c>
      <c r="K57" s="70">
        <v>1.8031999999999999</v>
      </c>
      <c r="L57" s="589">
        <f t="shared" si="3"/>
        <v>-2.6845637583892613E-2</v>
      </c>
      <c r="M57" s="35">
        <f t="shared" si="4"/>
        <v>-7.6285292447473035E-2</v>
      </c>
      <c r="N57" s="580">
        <f t="shared" si="5"/>
        <v>-0.71980676328502424</v>
      </c>
    </row>
    <row r="58" spans="1:14" x14ac:dyDescent="0.25">
      <c r="A58" s="51"/>
      <c r="B58" t="s">
        <v>194</v>
      </c>
      <c r="C58" s="70">
        <v>56.800799999999995</v>
      </c>
      <c r="D58">
        <v>357</v>
      </c>
      <c r="E58" s="70">
        <v>16.2288</v>
      </c>
      <c r="F58" s="70">
        <v>6.3111999999999995</v>
      </c>
      <c r="G58" s="70">
        <v>0</v>
      </c>
      <c r="H58" s="70">
        <v>0.90159999999999996</v>
      </c>
      <c r="I58" s="70">
        <v>5.4095999999999993</v>
      </c>
      <c r="J58" s="70">
        <v>1.8031999999999999</v>
      </c>
      <c r="K58" s="70">
        <v>0</v>
      </c>
      <c r="L58" s="589">
        <f t="shared" si="3"/>
        <v>0.38888888888888884</v>
      </c>
      <c r="M58" s="35">
        <f t="shared" si="4"/>
        <v>4.5458823529411767E-2</v>
      </c>
      <c r="N58" s="580">
        <f t="shared" si="5"/>
        <v>0.28571428571428575</v>
      </c>
    </row>
    <row r="59" spans="1:14" s="30" customFormat="1" x14ac:dyDescent="0.25">
      <c r="A59" s="51"/>
      <c r="B59" s="134" t="s">
        <v>163</v>
      </c>
      <c r="C59" s="70">
        <v>233.51439999999999</v>
      </c>
      <c r="D59" s="134">
        <v>2264</v>
      </c>
      <c r="E59" s="70">
        <v>-218.18719999999999</v>
      </c>
      <c r="F59" s="70">
        <v>9.9176000000000002</v>
      </c>
      <c r="G59" s="70">
        <v>0</v>
      </c>
      <c r="H59" s="70">
        <v>1.8031999999999999</v>
      </c>
      <c r="I59" s="70">
        <v>6.3111999999999995</v>
      </c>
      <c r="J59" s="70">
        <v>3.6063999999999998</v>
      </c>
      <c r="K59" s="70">
        <v>23.441599999999998</v>
      </c>
      <c r="L59" s="589">
        <f t="shared" si="3"/>
        <v>-4.5454545454545456E-2</v>
      </c>
      <c r="M59" s="35">
        <f t="shared" si="4"/>
        <v>-9.6372438162544163E-2</v>
      </c>
      <c r="N59" s="580">
        <f t="shared" si="5"/>
        <v>-0.93436293436293438</v>
      </c>
    </row>
    <row r="60" spans="1:14" x14ac:dyDescent="0.25">
      <c r="A60" s="51"/>
      <c r="B60" t="s">
        <v>83</v>
      </c>
      <c r="C60" s="70">
        <v>3.6063999999999998</v>
      </c>
      <c r="D60">
        <v>37</v>
      </c>
      <c r="E60" s="70">
        <v>1.8031999999999999</v>
      </c>
      <c r="F60" s="70">
        <v>0.90159999999999996</v>
      </c>
      <c r="G60" s="70">
        <v>0</v>
      </c>
      <c r="H60" s="70">
        <v>0</v>
      </c>
      <c r="I60" s="70">
        <v>0</v>
      </c>
      <c r="J60" s="70">
        <v>0</v>
      </c>
      <c r="K60" s="70">
        <v>0</v>
      </c>
      <c r="L60" s="589">
        <f t="shared" si="3"/>
        <v>0.5</v>
      </c>
      <c r="M60" s="35">
        <f t="shared" si="4"/>
        <v>4.8735135135135131E-2</v>
      </c>
      <c r="N60" s="580">
        <f t="shared" si="5"/>
        <v>0.5</v>
      </c>
    </row>
    <row r="61" spans="1:14" s="50" customFormat="1" x14ac:dyDescent="0.25">
      <c r="A61" s="51"/>
      <c r="B61" s="134" t="s">
        <v>164</v>
      </c>
      <c r="C61" s="70">
        <v>783.49039999999991</v>
      </c>
      <c r="D61" s="134">
        <v>2503</v>
      </c>
      <c r="E61" s="70">
        <v>-124.4208</v>
      </c>
      <c r="F61" s="70">
        <v>65.816800000000001</v>
      </c>
      <c r="G61" s="70">
        <v>0</v>
      </c>
      <c r="H61" s="70">
        <v>0</v>
      </c>
      <c r="I61" s="70">
        <v>0</v>
      </c>
      <c r="J61" s="70">
        <v>0</v>
      </c>
      <c r="K61" s="70">
        <v>0</v>
      </c>
      <c r="L61" s="589">
        <f t="shared" si="3"/>
        <v>-0.52898550724637683</v>
      </c>
      <c r="M61" s="35">
        <f t="shared" si="4"/>
        <v>-4.970866959648422E-2</v>
      </c>
      <c r="N61" s="580">
        <f t="shared" si="5"/>
        <v>-0.15880322209436135</v>
      </c>
    </row>
    <row r="62" spans="1:14" x14ac:dyDescent="0.25">
      <c r="A62" s="51"/>
      <c r="B62" t="s">
        <v>197</v>
      </c>
      <c r="C62" s="70">
        <v>88.356799999999993</v>
      </c>
      <c r="D62">
        <v>603</v>
      </c>
      <c r="E62" s="70">
        <v>9.9176000000000002</v>
      </c>
      <c r="F62" s="70">
        <v>5.4095999999999993</v>
      </c>
      <c r="G62" s="70">
        <v>0</v>
      </c>
      <c r="H62" s="70">
        <v>0</v>
      </c>
      <c r="I62" s="70">
        <v>3.6063999999999998</v>
      </c>
      <c r="J62" s="70">
        <v>3.6063999999999998</v>
      </c>
      <c r="K62" s="70">
        <v>0.90159999999999996</v>
      </c>
      <c r="L62" s="589">
        <f t="shared" si="3"/>
        <v>0.54545454545454541</v>
      </c>
      <c r="M62" s="35">
        <f t="shared" si="4"/>
        <v>1.644709784411277E-2</v>
      </c>
      <c r="N62" s="580">
        <f t="shared" si="5"/>
        <v>0.11224489795918369</v>
      </c>
    </row>
    <row r="63" spans="1:14" s="50" customFormat="1" x14ac:dyDescent="0.25">
      <c r="B63" s="50" t="s">
        <v>35</v>
      </c>
      <c r="C63" s="449">
        <v>2736.3559999999998</v>
      </c>
      <c r="D63" s="50">
        <v>1853</v>
      </c>
      <c r="E63" s="449">
        <v>-1647.2231999999999</v>
      </c>
      <c r="F63" s="449">
        <v>-13.523999999999999</v>
      </c>
      <c r="G63" s="449">
        <v>0</v>
      </c>
      <c r="H63" s="449">
        <v>49.588000000000001</v>
      </c>
      <c r="I63" s="449">
        <v>0</v>
      </c>
      <c r="J63" s="449">
        <v>14.425599999999999</v>
      </c>
      <c r="K63" s="449">
        <v>388.58959999999996</v>
      </c>
      <c r="L63" s="594">
        <f t="shared" si="3"/>
        <v>8.2101806239737278E-3</v>
      </c>
      <c r="M63" s="36">
        <f t="shared" si="4"/>
        <v>-0.88894937938478136</v>
      </c>
      <c r="N63" s="582">
        <f t="shared" si="5"/>
        <v>-0.6019769357495881</v>
      </c>
    </row>
    <row r="64" spans="1:14" x14ac:dyDescent="0.25">
      <c r="A64" s="51"/>
      <c r="B64" t="s">
        <v>432</v>
      </c>
      <c r="C64" s="70">
        <v>658.16800000000001</v>
      </c>
      <c r="D64">
        <v>1052</v>
      </c>
      <c r="E64" s="70">
        <v>-80.242399999999989</v>
      </c>
      <c r="F64" s="70">
        <v>-17.130399999999998</v>
      </c>
      <c r="G64" s="70">
        <v>0</v>
      </c>
      <c r="H64" s="70">
        <v>9.016</v>
      </c>
      <c r="I64" s="70">
        <v>0</v>
      </c>
      <c r="J64" s="70">
        <v>0</v>
      </c>
      <c r="K64" s="70">
        <v>0</v>
      </c>
      <c r="L64" s="589">
        <f t="shared" si="3"/>
        <v>0.21348314606741572</v>
      </c>
      <c r="M64" s="35">
        <f t="shared" si="4"/>
        <v>-7.6276045627376415E-2</v>
      </c>
      <c r="N64" s="580">
        <f t="shared" si="5"/>
        <v>-0.12191780821917807</v>
      </c>
    </row>
    <row r="65" spans="1:14" s="30" customFormat="1" x14ac:dyDescent="0.25">
      <c r="A65" s="51"/>
      <c r="B65" s="134" t="s">
        <v>165</v>
      </c>
      <c r="C65" s="70">
        <v>58.603999999999999</v>
      </c>
      <c r="D65" s="134">
        <v>825</v>
      </c>
      <c r="E65" s="70">
        <v>-1.8031999999999999</v>
      </c>
      <c r="F65" s="70">
        <v>0.90159999999999996</v>
      </c>
      <c r="G65" s="70">
        <v>0</v>
      </c>
      <c r="H65" s="70">
        <v>4.508</v>
      </c>
      <c r="I65" s="70">
        <v>1.8031999999999999</v>
      </c>
      <c r="J65" s="70">
        <v>1.8031999999999999</v>
      </c>
      <c r="K65" s="70">
        <v>0</v>
      </c>
      <c r="L65" s="589">
        <f t="shared" si="3"/>
        <v>-0.5</v>
      </c>
      <c r="M65" s="35">
        <f t="shared" si="4"/>
        <v>-2.1856969696969694E-3</v>
      </c>
      <c r="N65" s="580">
        <f t="shared" si="5"/>
        <v>-3.0769230769230767E-2</v>
      </c>
    </row>
    <row r="66" spans="1:14" x14ac:dyDescent="0.25">
      <c r="A66" s="51"/>
      <c r="B66" t="s">
        <v>195</v>
      </c>
      <c r="C66" s="70">
        <v>86.553599999999989</v>
      </c>
      <c r="D66">
        <v>741</v>
      </c>
      <c r="E66" s="70">
        <v>29.752799999999997</v>
      </c>
      <c r="F66" s="70">
        <v>9.9176000000000002</v>
      </c>
      <c r="G66" s="70">
        <v>0</v>
      </c>
      <c r="H66" s="70">
        <v>0.90159999999999996</v>
      </c>
      <c r="I66" s="70">
        <v>2.7047999999999996</v>
      </c>
      <c r="J66" s="70">
        <v>0.90159999999999996</v>
      </c>
      <c r="K66" s="70">
        <v>0</v>
      </c>
      <c r="L66" s="589">
        <f t="shared" si="3"/>
        <v>0.33333333333333337</v>
      </c>
      <c r="M66" s="35">
        <f t="shared" si="4"/>
        <v>4.015222672064777E-2</v>
      </c>
      <c r="N66" s="580">
        <f t="shared" si="5"/>
        <v>0.34375</v>
      </c>
    </row>
    <row r="67" spans="1:14" x14ac:dyDescent="0.25">
      <c r="A67" s="51"/>
      <c r="B67" t="s">
        <v>198</v>
      </c>
      <c r="C67" s="70">
        <v>57.702399999999997</v>
      </c>
      <c r="D67">
        <v>653</v>
      </c>
      <c r="E67" s="70">
        <v>15.327199999999999</v>
      </c>
      <c r="F67" s="70">
        <v>8.1143999999999998</v>
      </c>
      <c r="G67" s="70">
        <v>0</v>
      </c>
      <c r="H67" s="70">
        <v>0.90159999999999996</v>
      </c>
      <c r="I67" s="70">
        <v>2.7047999999999996</v>
      </c>
      <c r="J67" s="70">
        <v>2.7047999999999996</v>
      </c>
      <c r="K67" s="70">
        <v>0</v>
      </c>
      <c r="L67" s="589">
        <f t="shared" si="3"/>
        <v>0.52941176470588236</v>
      </c>
      <c r="M67" s="35">
        <f t="shared" si="4"/>
        <v>2.3471975497702909E-2</v>
      </c>
      <c r="N67" s="580">
        <f t="shared" si="5"/>
        <v>0.265625</v>
      </c>
    </row>
    <row r="68" spans="1:14" x14ac:dyDescent="0.25">
      <c r="A68" s="51"/>
    </row>
    <row r="69" spans="1:14" x14ac:dyDescent="0.25">
      <c r="A69" s="51"/>
    </row>
    <row r="70" spans="1:14" x14ac:dyDescent="0.25">
      <c r="A70" s="51"/>
    </row>
    <row r="71" spans="1:14" ht="15.75" thickBot="1" x14ac:dyDescent="0.3"/>
    <row r="72" spans="1:14" ht="30.75" thickTop="1" x14ac:dyDescent="0.25">
      <c r="A72" s="39"/>
      <c r="B72" s="40"/>
      <c r="C72" s="40" t="s">
        <v>2</v>
      </c>
      <c r="D72" s="40" t="s">
        <v>3</v>
      </c>
      <c r="E72" s="40" t="s">
        <v>6</v>
      </c>
      <c r="F72" s="40" t="s">
        <v>4</v>
      </c>
      <c r="G72" s="40" t="s">
        <v>5</v>
      </c>
      <c r="H72" s="40" t="s">
        <v>14</v>
      </c>
      <c r="I72" s="41"/>
      <c r="J72" s="41"/>
      <c r="K72" s="41"/>
      <c r="L72" s="42" t="s">
        <v>134</v>
      </c>
      <c r="M72" s="40" t="s">
        <v>510</v>
      </c>
      <c r="N72" s="40" t="s">
        <v>498</v>
      </c>
    </row>
    <row r="73" spans="1:14" x14ac:dyDescent="0.25">
      <c r="A73" s="43" t="s">
        <v>79</v>
      </c>
      <c r="B73" s="38"/>
      <c r="C73" s="28">
        <f t="shared" ref="C73:K73" si="6">SUM(C5:C67)</f>
        <v>13784.562399999999</v>
      </c>
      <c r="D73" s="28">
        <f t="shared" si="6"/>
        <v>87318</v>
      </c>
      <c r="E73" s="28">
        <f t="shared" si="6"/>
        <v>-1373.1368000000004</v>
      </c>
      <c r="F73" s="28">
        <f t="shared" si="6"/>
        <v>1037.7416000000001</v>
      </c>
      <c r="G73" s="28">
        <f t="shared" si="6"/>
        <v>1.8031999999999999</v>
      </c>
      <c r="H73" s="28">
        <f t="shared" si="6"/>
        <v>191.13920000000005</v>
      </c>
      <c r="I73" s="28">
        <f t="shared" si="6"/>
        <v>116.30640000000001</v>
      </c>
      <c r="J73" s="28">
        <f t="shared" si="6"/>
        <v>115.40480000000002</v>
      </c>
      <c r="K73" s="28">
        <f t="shared" si="6"/>
        <v>533.74720000000002</v>
      </c>
      <c r="L73" s="27">
        <f>F73/E73</f>
        <v>-0.75574523965856844</v>
      </c>
      <c r="M73" s="37">
        <f>E73/D73</f>
        <v>-1.5725701459034798E-2</v>
      </c>
      <c r="N73" s="27">
        <f>E73/C73</f>
        <v>-9.9614101641703229E-2</v>
      </c>
    </row>
    <row r="74" spans="1:14" x14ac:dyDescent="0.25">
      <c r="A74" s="43" t="s">
        <v>78</v>
      </c>
      <c r="B74" s="38"/>
      <c r="C74" s="38">
        <v>13785</v>
      </c>
      <c r="D74" s="38">
        <v>87318</v>
      </c>
      <c r="E74" s="38">
        <v>-1373</v>
      </c>
      <c r="F74" s="38">
        <v>1038</v>
      </c>
      <c r="G74" s="38">
        <v>2</v>
      </c>
      <c r="H74" s="38">
        <v>191</v>
      </c>
      <c r="I74" s="5">
        <f>129*C69</f>
        <v>0</v>
      </c>
      <c r="J74" s="5">
        <f>128*C69</f>
        <v>0</v>
      </c>
      <c r="K74" s="5">
        <f>592*C69</f>
        <v>0</v>
      </c>
      <c r="L74" s="27">
        <f>F74/E74</f>
        <v>-0.75600873998543339</v>
      </c>
      <c r="M74" s="37">
        <f>E74/D74</f>
        <v>-1.5724134771753818E-2</v>
      </c>
      <c r="N74" s="27">
        <f>E74/C74</f>
        <v>-9.9601015596663039E-2</v>
      </c>
    </row>
    <row r="75" spans="1:14" s="50" customFormat="1" x14ac:dyDescent="0.25">
      <c r="A75" s="75" t="s">
        <v>188</v>
      </c>
      <c r="B75" s="76"/>
      <c r="C75" s="91">
        <f t="shared" ref="C75:K75" si="7">C63</f>
        <v>2736.3559999999998</v>
      </c>
      <c r="D75" s="91">
        <f t="shared" si="7"/>
        <v>1853</v>
      </c>
      <c r="E75" s="91">
        <f t="shared" si="7"/>
        <v>-1647.2231999999999</v>
      </c>
      <c r="F75" s="91">
        <f t="shared" si="7"/>
        <v>-13.523999999999999</v>
      </c>
      <c r="G75" s="91">
        <f t="shared" si="7"/>
        <v>0</v>
      </c>
      <c r="H75" s="91">
        <f t="shared" si="7"/>
        <v>49.588000000000001</v>
      </c>
      <c r="I75" s="91">
        <f t="shared" si="7"/>
        <v>0</v>
      </c>
      <c r="J75" s="91">
        <f t="shared" si="7"/>
        <v>14.425599999999999</v>
      </c>
      <c r="K75" s="91">
        <f t="shared" si="7"/>
        <v>388.58959999999996</v>
      </c>
      <c r="L75" s="89">
        <f>F75/E75</f>
        <v>8.2101806239737278E-3</v>
      </c>
      <c r="M75" s="90">
        <f>E75/D75</f>
        <v>-0.88894937938478136</v>
      </c>
      <c r="N75" s="89">
        <f>E75/C75</f>
        <v>-0.6019769357495881</v>
      </c>
    </row>
    <row r="76" spans="1:14" s="50" customFormat="1" x14ac:dyDescent="0.25">
      <c r="A76" s="75" t="s">
        <v>141</v>
      </c>
      <c r="B76" s="76"/>
      <c r="C76" s="89">
        <f>C75/C73</f>
        <v>0.19850873176793774</v>
      </c>
      <c r="D76" s="89">
        <f t="shared" ref="D76:K76" si="8">D75/D73</f>
        <v>2.1221283126045029E-2</v>
      </c>
      <c r="E76" s="89">
        <f t="shared" si="8"/>
        <v>1.1996060407091262</v>
      </c>
      <c r="F76" s="89">
        <f t="shared" si="8"/>
        <v>-1.3032145960034752E-2</v>
      </c>
      <c r="G76" s="89">
        <f t="shared" si="8"/>
        <v>0</v>
      </c>
      <c r="H76" s="89">
        <f t="shared" si="8"/>
        <v>0.25943396226415089</v>
      </c>
      <c r="I76" s="89">
        <f t="shared" si="8"/>
        <v>0</v>
      </c>
      <c r="J76" s="89">
        <f t="shared" si="8"/>
        <v>0.12499999999999997</v>
      </c>
      <c r="K76" s="89">
        <f t="shared" si="8"/>
        <v>0.72804054054054046</v>
      </c>
      <c r="L76" s="89"/>
      <c r="M76" s="89"/>
      <c r="N76" s="89"/>
    </row>
    <row r="77" spans="1:14" s="30" customFormat="1" x14ac:dyDescent="0.25">
      <c r="A77" s="80" t="s">
        <v>139</v>
      </c>
      <c r="B77" s="81"/>
      <c r="C77" s="85">
        <f t="shared" ref="C77:K77" si="9">SUM(C7+C8+C12+C16+C25+C26+C30+C31+C34+C35+C38+C39+C40+C42+C44+C52+C56)</f>
        <v>5329.3575999999994</v>
      </c>
      <c r="D77" s="85">
        <f t="shared" si="9"/>
        <v>15273</v>
      </c>
      <c r="E77" s="85">
        <f t="shared" si="9"/>
        <v>986.35039999999992</v>
      </c>
      <c r="F77" s="85">
        <f t="shared" si="9"/>
        <v>204.66320000000002</v>
      </c>
      <c r="G77" s="85">
        <f t="shared" si="9"/>
        <v>0</v>
      </c>
      <c r="H77" s="85">
        <f t="shared" si="9"/>
        <v>2.7047999999999996</v>
      </c>
      <c r="I77" s="85">
        <f t="shared" si="9"/>
        <v>0.90159999999999996</v>
      </c>
      <c r="J77" s="85">
        <f t="shared" si="9"/>
        <v>11.720800000000001</v>
      </c>
      <c r="K77" s="85">
        <f t="shared" si="9"/>
        <v>15.327199999999999</v>
      </c>
      <c r="L77" s="83">
        <f>F77/E77</f>
        <v>0.20749542961608777</v>
      </c>
      <c r="M77" s="84">
        <f>E77/D77</f>
        <v>6.4581313428926854E-2</v>
      </c>
      <c r="N77" s="83">
        <f>E77/C77</f>
        <v>0.18507866689223482</v>
      </c>
    </row>
    <row r="78" spans="1:14" s="30" customFormat="1" x14ac:dyDescent="0.25">
      <c r="A78" s="80" t="s">
        <v>87</v>
      </c>
      <c r="B78" s="81"/>
      <c r="C78" s="478">
        <f>C77/C73</f>
        <v>0.38661782981228332</v>
      </c>
      <c r="D78" s="478">
        <f t="shared" ref="D78:K78" si="10">D77/D73</f>
        <v>0.17491238919810348</v>
      </c>
      <c r="E78" s="478">
        <f t="shared" si="10"/>
        <v>-0.71831910702560708</v>
      </c>
      <c r="F78" s="478">
        <f t="shared" si="10"/>
        <v>0.19721980886185925</v>
      </c>
      <c r="G78" s="478">
        <f t="shared" si="10"/>
        <v>0</v>
      </c>
      <c r="H78" s="83">
        <f t="shared" si="10"/>
        <v>1.415094339622641E-2</v>
      </c>
      <c r="I78" s="83">
        <f t="shared" si="10"/>
        <v>7.7519379844961231E-3</v>
      </c>
      <c r="J78" s="83">
        <f t="shared" si="10"/>
        <v>0.10156249999999999</v>
      </c>
      <c r="K78" s="83">
        <f t="shared" si="10"/>
        <v>2.8716216216216214E-2</v>
      </c>
      <c r="L78" s="83"/>
      <c r="M78" s="83"/>
      <c r="N78" s="83"/>
    </row>
    <row r="79" spans="1:14" s="69" customFormat="1" x14ac:dyDescent="0.25">
      <c r="A79" s="57" t="s">
        <v>133</v>
      </c>
      <c r="B79" s="58"/>
      <c r="C79" s="56">
        <f t="shared" ref="C79:K79" si="11">C5+C6+C9+C10+C11+C13+C14+C15+C17+C18+C19+C20+C21+C22+C23+C24+C27+C28+C29+C32+C33+C36+C37+C41+C43+C45+C46+C47+C48+C49+C50+C51+C53+C54+C55+C57+C58+C59+C60+C61+C62+C63+C64+C65+C66+C67</f>
        <v>8455.2047999999977</v>
      </c>
      <c r="D79" s="56">
        <f t="shared" si="11"/>
        <v>72045</v>
      </c>
      <c r="E79" s="56">
        <f t="shared" si="11"/>
        <v>-2359.4871999999996</v>
      </c>
      <c r="F79" s="56">
        <f t="shared" si="11"/>
        <v>833.07839999999976</v>
      </c>
      <c r="G79" s="56">
        <f t="shared" si="11"/>
        <v>1.8031999999999999</v>
      </c>
      <c r="H79" s="92">
        <f t="shared" si="11"/>
        <v>188.43440000000004</v>
      </c>
      <c r="I79" s="92">
        <f t="shared" si="11"/>
        <v>115.40480000000001</v>
      </c>
      <c r="J79" s="92">
        <f t="shared" si="11"/>
        <v>103.68400000000003</v>
      </c>
      <c r="K79" s="92">
        <f t="shared" si="11"/>
        <v>518.41999999999996</v>
      </c>
      <c r="L79" s="53">
        <f>F79/E79</f>
        <v>-0.35307604126862818</v>
      </c>
      <c r="M79" s="55">
        <f>E79/D79</f>
        <v>-3.2750186688875006E-2</v>
      </c>
      <c r="N79" s="53">
        <f>E79/C79</f>
        <v>-0.2790573683088079</v>
      </c>
    </row>
    <row r="80" spans="1:14" s="69" customFormat="1" ht="15.75" thickBot="1" x14ac:dyDescent="0.3">
      <c r="A80" s="59" t="s">
        <v>136</v>
      </c>
      <c r="B80" s="60"/>
      <c r="C80" s="479">
        <f>C79/C73</f>
        <v>0.61338217018771657</v>
      </c>
      <c r="D80" s="479">
        <f t="shared" ref="D80:K80" si="12">D79/D73</f>
        <v>0.82508761080189652</v>
      </c>
      <c r="E80" s="479">
        <f t="shared" si="12"/>
        <v>1.7183191070256065</v>
      </c>
      <c r="F80" s="479">
        <f t="shared" si="12"/>
        <v>0.80278019113814048</v>
      </c>
      <c r="G80" s="479">
        <f t="shared" si="12"/>
        <v>1</v>
      </c>
      <c r="H80" s="479">
        <f t="shared" si="12"/>
        <v>0.98584905660377353</v>
      </c>
      <c r="I80" s="479">
        <f t="shared" si="12"/>
        <v>0.99224806201550386</v>
      </c>
      <c r="J80" s="479">
        <f t="shared" si="12"/>
        <v>0.8984375</v>
      </c>
      <c r="K80" s="479">
        <f t="shared" si="12"/>
        <v>0.97128378378378366</v>
      </c>
      <c r="L80" s="54"/>
      <c r="M80" s="60"/>
      <c r="N80" s="54"/>
    </row>
    <row r="81" spans="1:7" s="134" customFormat="1" ht="15.75" thickTop="1" x14ac:dyDescent="0.25">
      <c r="C81" s="52"/>
      <c r="D81" s="52"/>
      <c r="E81" s="52"/>
      <c r="F81" s="52"/>
      <c r="G81" s="52"/>
    </row>
    <row r="83" spans="1:7" x14ac:dyDescent="0.25">
      <c r="A83" s="20" t="s">
        <v>514</v>
      </c>
      <c r="B83" s="17"/>
    </row>
    <row r="84" spans="1:7" x14ac:dyDescent="0.25">
      <c r="A84" s="45" t="s">
        <v>84</v>
      </c>
      <c r="B84" s="46"/>
    </row>
    <row r="85" spans="1:7" x14ac:dyDescent="0.25">
      <c r="A85" s="47" t="s">
        <v>85</v>
      </c>
      <c r="B85" s="48"/>
      <c r="C85" s="29"/>
      <c r="D85" s="29"/>
      <c r="E85" s="29"/>
      <c r="F85" s="29"/>
    </row>
    <row r="89" spans="1:7" x14ac:dyDescent="0.25">
      <c r="A89" s="134" t="s">
        <v>441</v>
      </c>
      <c r="B89" s="134"/>
    </row>
    <row r="2768" spans="7:7" x14ac:dyDescent="0.25">
      <c r="G2768" s="29" t="e">
        <f>'Standard Chartered'!#REF!</f>
        <v>#REF!</v>
      </c>
    </row>
  </sheetData>
  <sheetProtection sheet="1" objects="1" scenarios="1"/>
  <sortState ref="B6:AC70">
    <sortCondition ref="B6:B70"/>
  </sortState>
  <mergeCells count="5">
    <mergeCell ref="A1:G1"/>
    <mergeCell ref="H1:K1"/>
    <mergeCell ref="L1:N1"/>
    <mergeCell ref="A2:G2"/>
    <mergeCell ref="L2:N2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2"/>
  <sheetViews>
    <sheetView topLeftCell="A73" zoomScale="80" zoomScaleNormal="80" zoomScalePageLayoutView="80" workbookViewId="0">
      <selection activeCell="A84" sqref="A84:B86"/>
    </sheetView>
  </sheetViews>
  <sheetFormatPr baseColWidth="10" defaultColWidth="15.140625" defaultRowHeight="15" x14ac:dyDescent="0.25"/>
  <cols>
    <col min="1" max="13" width="13.7109375" style="146" customWidth="1"/>
    <col min="14" max="16384" width="15.140625" style="146"/>
  </cols>
  <sheetData>
    <row r="1" spans="1:13" x14ac:dyDescent="0.25">
      <c r="A1" s="715" t="s">
        <v>12</v>
      </c>
      <c r="B1" s="716"/>
      <c r="C1" s="716"/>
      <c r="D1" s="716"/>
      <c r="E1" s="716"/>
      <c r="F1" s="716"/>
      <c r="G1" s="716"/>
      <c r="H1" s="721" t="s">
        <v>513</v>
      </c>
      <c r="I1" s="721"/>
      <c r="J1" s="717" t="s">
        <v>82</v>
      </c>
      <c r="K1" s="717"/>
      <c r="L1" s="716"/>
      <c r="M1" s="716"/>
    </row>
    <row r="2" spans="1:13" x14ac:dyDescent="0.25">
      <c r="A2" s="718" t="s">
        <v>81</v>
      </c>
      <c r="B2" s="719"/>
      <c r="C2" s="719"/>
      <c r="D2" s="719"/>
      <c r="E2" s="719"/>
      <c r="F2" s="719"/>
      <c r="G2" s="719"/>
      <c r="H2" s="721"/>
      <c r="I2" s="721"/>
      <c r="J2" s="720" t="s">
        <v>138</v>
      </c>
      <c r="K2" s="720"/>
      <c r="L2" s="719"/>
      <c r="M2" s="719"/>
    </row>
    <row r="3" spans="1:13" ht="90" customHeight="1" x14ac:dyDescent="0.25">
      <c r="A3" s="139" t="s">
        <v>17</v>
      </c>
      <c r="B3" s="140" t="s">
        <v>20</v>
      </c>
      <c r="C3" s="140" t="s">
        <v>2</v>
      </c>
      <c r="D3" s="140" t="s">
        <v>3</v>
      </c>
      <c r="E3" s="140" t="s">
        <v>6</v>
      </c>
      <c r="F3" s="140" t="s">
        <v>4</v>
      </c>
      <c r="G3" s="140" t="s">
        <v>5</v>
      </c>
      <c r="H3" s="140" t="s">
        <v>15</v>
      </c>
      <c r="I3" s="140" t="s">
        <v>16</v>
      </c>
      <c r="J3" s="141" t="s">
        <v>486</v>
      </c>
      <c r="K3" s="141" t="s">
        <v>91</v>
      </c>
      <c r="L3" s="140" t="s">
        <v>510</v>
      </c>
      <c r="M3" s="140" t="s">
        <v>498</v>
      </c>
    </row>
    <row r="4" spans="1:13" ht="60" customHeight="1" x14ac:dyDescent="0.25">
      <c r="A4" s="139" t="s">
        <v>18</v>
      </c>
      <c r="B4" s="140" t="s">
        <v>0</v>
      </c>
      <c r="C4" s="140" t="s">
        <v>340</v>
      </c>
      <c r="D4" s="140" t="s">
        <v>341</v>
      </c>
      <c r="E4" s="140" t="s">
        <v>342</v>
      </c>
      <c r="F4" s="140" t="s">
        <v>343</v>
      </c>
      <c r="G4" s="140" t="s">
        <v>26</v>
      </c>
      <c r="H4" s="140" t="s">
        <v>344</v>
      </c>
      <c r="I4" s="140" t="s">
        <v>345</v>
      </c>
      <c r="J4" s="141"/>
      <c r="K4" s="141"/>
      <c r="L4" s="140"/>
      <c r="M4" s="141"/>
    </row>
    <row r="5" spans="1:13" x14ac:dyDescent="0.25">
      <c r="A5" s="142"/>
      <c r="B5" s="142" t="s">
        <v>129</v>
      </c>
      <c r="C5" s="142">
        <v>112</v>
      </c>
      <c r="D5" s="142">
        <v>242</v>
      </c>
      <c r="E5" s="142">
        <v>68</v>
      </c>
      <c r="F5" s="142">
        <v>25</v>
      </c>
      <c r="G5" s="142">
        <v>0</v>
      </c>
      <c r="H5" s="142">
        <v>21</v>
      </c>
      <c r="I5" s="142">
        <v>4</v>
      </c>
      <c r="J5" s="644">
        <f t="shared" ref="J5:J36" si="0">H5/E5</f>
        <v>0.30882352941176472</v>
      </c>
      <c r="K5" s="644">
        <f t="shared" ref="K5:K36" si="1">F5/E5</f>
        <v>0.36764705882352944</v>
      </c>
      <c r="L5" s="143">
        <f t="shared" ref="L5:L36" si="2">E5/D5</f>
        <v>0.28099173553719009</v>
      </c>
      <c r="M5" s="641">
        <f t="shared" ref="M5:M36" si="3">E5/C5</f>
        <v>0.6071428571428571</v>
      </c>
    </row>
    <row r="6" spans="1:13" x14ac:dyDescent="0.25">
      <c r="A6" s="142"/>
      <c r="B6" s="142" t="s">
        <v>346</v>
      </c>
      <c r="C6" s="142">
        <v>138</v>
      </c>
      <c r="D6" s="142">
        <v>470</v>
      </c>
      <c r="E6" s="142">
        <v>-4</v>
      </c>
      <c r="F6" s="142">
        <v>0</v>
      </c>
      <c r="G6" s="142">
        <v>0</v>
      </c>
      <c r="H6" s="142">
        <v>6</v>
      </c>
      <c r="I6" s="142">
        <v>-6</v>
      </c>
      <c r="J6" s="644">
        <f t="shared" si="0"/>
        <v>-1.5</v>
      </c>
      <c r="K6" s="644">
        <f t="shared" si="1"/>
        <v>0</v>
      </c>
      <c r="L6" s="143">
        <f t="shared" si="2"/>
        <v>-8.5106382978723406E-3</v>
      </c>
      <c r="M6" s="641">
        <f t="shared" si="3"/>
        <v>-2.8985507246376812E-2</v>
      </c>
    </row>
    <row r="7" spans="1:13" s="458" customFormat="1" x14ac:dyDescent="0.25">
      <c r="A7" s="454"/>
      <c r="B7" s="454" t="s">
        <v>42</v>
      </c>
      <c r="C7" s="454">
        <v>40</v>
      </c>
      <c r="D7" s="454">
        <v>181</v>
      </c>
      <c r="E7" s="454">
        <v>-3</v>
      </c>
      <c r="F7" s="454">
        <v>0</v>
      </c>
      <c r="G7" s="454">
        <v>0</v>
      </c>
      <c r="H7" s="455">
        <v>2</v>
      </c>
      <c r="I7" s="455">
        <v>-2</v>
      </c>
      <c r="J7" s="670">
        <f t="shared" si="0"/>
        <v>-0.66666666666666663</v>
      </c>
      <c r="K7" s="644">
        <f t="shared" si="1"/>
        <v>0</v>
      </c>
      <c r="L7" s="457">
        <f t="shared" si="2"/>
        <v>-1.6574585635359115E-2</v>
      </c>
      <c r="M7" s="645">
        <f t="shared" si="3"/>
        <v>-7.4999999999999997E-2</v>
      </c>
    </row>
    <row r="8" spans="1:13" x14ac:dyDescent="0.25">
      <c r="A8" s="142"/>
      <c r="B8" s="142" t="s">
        <v>176</v>
      </c>
      <c r="C8" s="142">
        <v>123</v>
      </c>
      <c r="D8" s="142">
        <v>1382</v>
      </c>
      <c r="E8" s="142">
        <v>52</v>
      </c>
      <c r="F8" s="142">
        <v>13</v>
      </c>
      <c r="G8" s="142">
        <v>0</v>
      </c>
      <c r="H8" s="142">
        <v>12</v>
      </c>
      <c r="I8" s="142">
        <v>1</v>
      </c>
      <c r="J8" s="644">
        <f t="shared" si="0"/>
        <v>0.23076923076923078</v>
      </c>
      <c r="K8" s="644">
        <f t="shared" si="1"/>
        <v>0.25</v>
      </c>
      <c r="L8" s="143">
        <f t="shared" si="2"/>
        <v>3.7626628075253257E-2</v>
      </c>
      <c r="M8" s="641">
        <f t="shared" si="3"/>
        <v>0.42276422764227645</v>
      </c>
    </row>
    <row r="9" spans="1:13" s="458" customFormat="1" x14ac:dyDescent="0.25">
      <c r="A9" s="454"/>
      <c r="B9" s="454" t="s">
        <v>27</v>
      </c>
      <c r="C9" s="454">
        <v>4742</v>
      </c>
      <c r="D9" s="454">
        <v>16283</v>
      </c>
      <c r="E9" s="454">
        <v>1710</v>
      </c>
      <c r="F9" s="454">
        <v>559</v>
      </c>
      <c r="G9" s="454">
        <v>0</v>
      </c>
      <c r="H9" s="455">
        <v>86</v>
      </c>
      <c r="I9" s="455">
        <v>473</v>
      </c>
      <c r="J9" s="670">
        <f t="shared" si="0"/>
        <v>5.0292397660818715E-2</v>
      </c>
      <c r="K9" s="644">
        <f t="shared" si="1"/>
        <v>0.32690058479532164</v>
      </c>
      <c r="L9" s="457">
        <f t="shared" si="2"/>
        <v>0.10501750291715285</v>
      </c>
      <c r="M9" s="645">
        <f t="shared" si="3"/>
        <v>0.3606073386756643</v>
      </c>
    </row>
    <row r="10" spans="1:13" x14ac:dyDescent="0.25">
      <c r="A10" s="142"/>
      <c r="B10" s="142" t="s">
        <v>43</v>
      </c>
      <c r="C10" s="142">
        <v>52</v>
      </c>
      <c r="D10" s="142">
        <v>1080</v>
      </c>
      <c r="E10" s="142">
        <v>15</v>
      </c>
      <c r="F10" s="142">
        <v>2</v>
      </c>
      <c r="G10" s="142">
        <v>0</v>
      </c>
      <c r="H10" s="142">
        <v>2</v>
      </c>
      <c r="I10" s="142">
        <v>0</v>
      </c>
      <c r="J10" s="644">
        <f t="shared" si="0"/>
        <v>0.13333333333333333</v>
      </c>
      <c r="K10" s="644">
        <f t="shared" si="1"/>
        <v>0.13333333333333333</v>
      </c>
      <c r="L10" s="143">
        <f t="shared" si="2"/>
        <v>1.3888888888888888E-2</v>
      </c>
      <c r="M10" s="641">
        <f t="shared" si="3"/>
        <v>0.28846153846153844</v>
      </c>
    </row>
    <row r="11" spans="1:13" s="458" customFormat="1" x14ac:dyDescent="0.25">
      <c r="A11" s="454"/>
      <c r="B11" s="454" t="s">
        <v>177</v>
      </c>
      <c r="C11" s="454">
        <v>75</v>
      </c>
      <c r="D11" s="454">
        <v>351</v>
      </c>
      <c r="E11" s="454">
        <v>48</v>
      </c>
      <c r="F11" s="454">
        <v>0</v>
      </c>
      <c r="G11" s="454">
        <v>0</v>
      </c>
      <c r="H11" s="455">
        <v>0</v>
      </c>
      <c r="I11" s="455">
        <v>0</v>
      </c>
      <c r="J11" s="670">
        <f t="shared" si="0"/>
        <v>0</v>
      </c>
      <c r="K11" s="644">
        <f t="shared" si="1"/>
        <v>0</v>
      </c>
      <c r="L11" s="457">
        <f t="shared" si="2"/>
        <v>0.13675213675213677</v>
      </c>
      <c r="M11" s="645">
        <f t="shared" si="3"/>
        <v>0.64</v>
      </c>
    </row>
    <row r="12" spans="1:13" x14ac:dyDescent="0.25">
      <c r="A12" s="142"/>
      <c r="B12" s="142" t="s">
        <v>347</v>
      </c>
      <c r="C12" s="142">
        <v>21</v>
      </c>
      <c r="D12" s="142">
        <v>280</v>
      </c>
      <c r="E12" s="142">
        <v>5</v>
      </c>
      <c r="F12" s="142">
        <v>1</v>
      </c>
      <c r="G12" s="142">
        <v>0</v>
      </c>
      <c r="H12" s="142">
        <v>1</v>
      </c>
      <c r="I12" s="142">
        <v>0</v>
      </c>
      <c r="J12" s="644">
        <f t="shared" si="0"/>
        <v>0.2</v>
      </c>
      <c r="K12" s="644">
        <f t="shared" si="1"/>
        <v>0.2</v>
      </c>
      <c r="L12" s="143">
        <f t="shared" si="2"/>
        <v>1.7857142857142856E-2</v>
      </c>
      <c r="M12" s="641">
        <f t="shared" si="3"/>
        <v>0.23809523809523808</v>
      </c>
    </row>
    <row r="13" spans="1:13" x14ac:dyDescent="0.25">
      <c r="A13" s="142"/>
      <c r="B13" s="142" t="s">
        <v>48</v>
      </c>
      <c r="C13" s="142">
        <v>682</v>
      </c>
      <c r="D13" s="142">
        <v>1394</v>
      </c>
      <c r="E13" s="142">
        <v>225</v>
      </c>
      <c r="F13" s="142">
        <v>64</v>
      </c>
      <c r="G13" s="142">
        <v>0</v>
      </c>
      <c r="H13" s="142">
        <v>102</v>
      </c>
      <c r="I13" s="142">
        <v>-38</v>
      </c>
      <c r="J13" s="644">
        <f t="shared" si="0"/>
        <v>0.45333333333333331</v>
      </c>
      <c r="K13" s="644">
        <f t="shared" si="1"/>
        <v>0.28444444444444444</v>
      </c>
      <c r="L13" s="143">
        <f t="shared" si="2"/>
        <v>0.16140602582496413</v>
      </c>
      <c r="M13" s="641">
        <f t="shared" si="3"/>
        <v>0.32991202346041054</v>
      </c>
    </row>
    <row r="14" spans="1:13" s="458" customFormat="1" x14ac:dyDescent="0.25">
      <c r="A14" s="454"/>
      <c r="B14" s="454" t="s">
        <v>126</v>
      </c>
      <c r="C14" s="454">
        <v>39</v>
      </c>
      <c r="D14" s="454">
        <v>0</v>
      </c>
      <c r="E14" s="454">
        <v>134</v>
      </c>
      <c r="F14" s="454">
        <v>0</v>
      </c>
      <c r="G14" s="454">
        <v>0</v>
      </c>
      <c r="H14" s="455">
        <v>0</v>
      </c>
      <c r="I14" s="455">
        <v>0</v>
      </c>
      <c r="J14" s="670">
        <f t="shared" si="0"/>
        <v>0</v>
      </c>
      <c r="K14" s="644">
        <f t="shared" si="1"/>
        <v>0</v>
      </c>
      <c r="L14" s="457" t="e">
        <f t="shared" si="2"/>
        <v>#DIV/0!</v>
      </c>
      <c r="M14" s="645">
        <f t="shared" si="3"/>
        <v>3.4358974358974357</v>
      </c>
    </row>
    <row r="15" spans="1:13" x14ac:dyDescent="0.25">
      <c r="A15" s="142"/>
      <c r="B15" s="142" t="s">
        <v>125</v>
      </c>
      <c r="C15" s="142">
        <v>53</v>
      </c>
      <c r="D15" s="142">
        <v>336</v>
      </c>
      <c r="E15" s="142">
        <v>19</v>
      </c>
      <c r="F15" s="142">
        <v>7</v>
      </c>
      <c r="G15" s="142">
        <v>0</v>
      </c>
      <c r="H15" s="142">
        <v>10</v>
      </c>
      <c r="I15" s="142">
        <v>-3</v>
      </c>
      <c r="J15" s="644">
        <f t="shared" si="0"/>
        <v>0.52631578947368418</v>
      </c>
      <c r="K15" s="644">
        <f t="shared" si="1"/>
        <v>0.36842105263157893</v>
      </c>
      <c r="L15" s="143">
        <f t="shared" si="2"/>
        <v>5.6547619047619048E-2</v>
      </c>
      <c r="M15" s="641">
        <f t="shared" si="3"/>
        <v>0.35849056603773582</v>
      </c>
    </row>
    <row r="16" spans="1:13" x14ac:dyDescent="0.25">
      <c r="A16" s="142"/>
      <c r="B16" s="142" t="s">
        <v>128</v>
      </c>
      <c r="C16" s="142">
        <v>58</v>
      </c>
      <c r="D16" s="142">
        <v>350</v>
      </c>
      <c r="E16" s="142">
        <v>29</v>
      </c>
      <c r="F16" s="142">
        <v>7</v>
      </c>
      <c r="G16" s="142">
        <v>0</v>
      </c>
      <c r="H16" s="142">
        <v>1</v>
      </c>
      <c r="I16" s="142">
        <v>6</v>
      </c>
      <c r="J16" s="644">
        <f t="shared" si="0"/>
        <v>3.4482758620689655E-2</v>
      </c>
      <c r="K16" s="644">
        <f t="shared" si="1"/>
        <v>0.2413793103448276</v>
      </c>
      <c r="L16" s="143">
        <f t="shared" si="2"/>
        <v>8.2857142857142851E-2</v>
      </c>
      <c r="M16" s="641">
        <f t="shared" si="3"/>
        <v>0.5</v>
      </c>
    </row>
    <row r="17" spans="1:13" x14ac:dyDescent="0.25">
      <c r="A17" s="142"/>
      <c r="B17" s="142" t="s">
        <v>146</v>
      </c>
      <c r="C17" s="142">
        <v>21</v>
      </c>
      <c r="D17" s="142">
        <v>256</v>
      </c>
      <c r="E17" s="142">
        <v>-1</v>
      </c>
      <c r="F17" s="142">
        <v>3</v>
      </c>
      <c r="G17" s="142">
        <v>0</v>
      </c>
      <c r="H17" s="142">
        <v>2</v>
      </c>
      <c r="I17" s="142">
        <v>1</v>
      </c>
      <c r="J17" s="644">
        <f t="shared" si="0"/>
        <v>-2</v>
      </c>
      <c r="K17" s="644">
        <f t="shared" si="1"/>
        <v>-3</v>
      </c>
      <c r="L17" s="143">
        <f t="shared" si="2"/>
        <v>-3.90625E-3</v>
      </c>
      <c r="M17" s="641">
        <f t="shared" si="3"/>
        <v>-4.7619047619047616E-2</v>
      </c>
    </row>
    <row r="18" spans="1:13" x14ac:dyDescent="0.25">
      <c r="A18" s="142"/>
      <c r="B18" s="142" t="s">
        <v>50</v>
      </c>
      <c r="C18" s="142">
        <v>207</v>
      </c>
      <c r="D18" s="142">
        <v>404</v>
      </c>
      <c r="E18" s="142">
        <v>113</v>
      </c>
      <c r="F18" s="142">
        <v>23</v>
      </c>
      <c r="G18" s="142">
        <v>0</v>
      </c>
      <c r="H18" s="142">
        <v>4</v>
      </c>
      <c r="I18" s="142">
        <v>19</v>
      </c>
      <c r="J18" s="644">
        <f t="shared" si="0"/>
        <v>3.5398230088495575E-2</v>
      </c>
      <c r="K18" s="644">
        <f t="shared" si="1"/>
        <v>0.20353982300884957</v>
      </c>
      <c r="L18" s="143">
        <f t="shared" si="2"/>
        <v>0.27970297029702973</v>
      </c>
      <c r="M18" s="641">
        <f t="shared" si="3"/>
        <v>0.54589371980676327</v>
      </c>
    </row>
    <row r="19" spans="1:13" x14ac:dyDescent="0.25">
      <c r="A19" s="142"/>
      <c r="B19" s="142" t="s">
        <v>38</v>
      </c>
      <c r="C19" s="142">
        <v>128</v>
      </c>
      <c r="D19" s="142">
        <v>629</v>
      </c>
      <c r="E19" s="142">
        <v>70</v>
      </c>
      <c r="F19" s="142">
        <v>13</v>
      </c>
      <c r="G19" s="142">
        <v>0</v>
      </c>
      <c r="H19" s="142">
        <v>13</v>
      </c>
      <c r="I19" s="142">
        <v>0</v>
      </c>
      <c r="J19" s="644">
        <f t="shared" si="0"/>
        <v>0.18571428571428572</v>
      </c>
      <c r="K19" s="644">
        <f t="shared" si="1"/>
        <v>0.18571428571428572</v>
      </c>
      <c r="L19" s="143">
        <f t="shared" si="2"/>
        <v>0.11128775834658187</v>
      </c>
      <c r="M19" s="641">
        <f t="shared" si="3"/>
        <v>0.546875</v>
      </c>
    </row>
    <row r="20" spans="1:13" x14ac:dyDescent="0.25">
      <c r="A20" s="142"/>
      <c r="B20" s="142" t="s">
        <v>123</v>
      </c>
      <c r="C20" s="142">
        <v>59</v>
      </c>
      <c r="D20" s="142">
        <v>151</v>
      </c>
      <c r="E20" s="142">
        <v>15</v>
      </c>
      <c r="F20" s="142">
        <v>5</v>
      </c>
      <c r="G20" s="142">
        <v>0</v>
      </c>
      <c r="H20" s="142">
        <v>5</v>
      </c>
      <c r="I20" s="142">
        <v>0</v>
      </c>
      <c r="J20" s="644">
        <f t="shared" si="0"/>
        <v>0.33333333333333331</v>
      </c>
      <c r="K20" s="644">
        <f t="shared" si="1"/>
        <v>0.33333333333333331</v>
      </c>
      <c r="L20" s="143">
        <f t="shared" si="2"/>
        <v>9.9337748344370855E-2</v>
      </c>
      <c r="M20" s="641">
        <f t="shared" si="3"/>
        <v>0.25423728813559321</v>
      </c>
    </row>
    <row r="21" spans="1:13" x14ac:dyDescent="0.25">
      <c r="A21" s="142"/>
      <c r="B21" s="142" t="s">
        <v>131</v>
      </c>
      <c r="C21" s="142">
        <v>5</v>
      </c>
      <c r="D21" s="142">
        <v>30</v>
      </c>
      <c r="E21" s="142">
        <v>-3</v>
      </c>
      <c r="F21" s="142">
        <v>0</v>
      </c>
      <c r="G21" s="142">
        <v>0</v>
      </c>
      <c r="H21" s="142">
        <v>0</v>
      </c>
      <c r="I21" s="142">
        <v>0</v>
      </c>
      <c r="J21" s="644">
        <f t="shared" si="0"/>
        <v>0</v>
      </c>
      <c r="K21" s="644">
        <f t="shared" si="1"/>
        <v>0</v>
      </c>
      <c r="L21" s="143">
        <f t="shared" si="2"/>
        <v>-0.1</v>
      </c>
      <c r="M21" s="641">
        <f t="shared" si="3"/>
        <v>-0.6</v>
      </c>
    </row>
    <row r="22" spans="1:13" s="463" customFormat="1" x14ac:dyDescent="0.25">
      <c r="A22" s="459"/>
      <c r="B22" s="459" t="s">
        <v>36</v>
      </c>
      <c r="C22" s="459">
        <v>14305</v>
      </c>
      <c r="D22" s="459">
        <v>56981</v>
      </c>
      <c r="E22" s="459">
        <v>1945</v>
      </c>
      <c r="F22" s="459">
        <v>1178</v>
      </c>
      <c r="G22" s="459">
        <v>0</v>
      </c>
      <c r="H22" s="460">
        <v>766</v>
      </c>
      <c r="I22" s="460">
        <v>412</v>
      </c>
      <c r="J22" s="671">
        <f t="shared" si="0"/>
        <v>0.39383033419023133</v>
      </c>
      <c r="K22" s="644">
        <f t="shared" si="1"/>
        <v>0.60565552699228786</v>
      </c>
      <c r="L22" s="464">
        <f t="shared" si="2"/>
        <v>3.4134185079236941E-2</v>
      </c>
      <c r="M22" s="664">
        <f t="shared" si="3"/>
        <v>0.13596644529884655</v>
      </c>
    </row>
    <row r="23" spans="1:13" x14ac:dyDescent="0.25">
      <c r="A23" s="142"/>
      <c r="B23" s="142" t="s">
        <v>149</v>
      </c>
      <c r="C23" s="142">
        <v>3</v>
      </c>
      <c r="D23" s="142">
        <v>24</v>
      </c>
      <c r="E23" s="142">
        <v>0</v>
      </c>
      <c r="F23" s="142">
        <v>0</v>
      </c>
      <c r="G23" s="142">
        <v>0</v>
      </c>
      <c r="H23" s="142">
        <v>0</v>
      </c>
      <c r="I23" s="142">
        <v>0</v>
      </c>
      <c r="J23" s="644" t="e">
        <f t="shared" si="0"/>
        <v>#DIV/0!</v>
      </c>
      <c r="K23" s="644" t="e">
        <f t="shared" si="1"/>
        <v>#DIV/0!</v>
      </c>
      <c r="L23" s="143">
        <f t="shared" si="2"/>
        <v>0</v>
      </c>
      <c r="M23" s="641">
        <f t="shared" si="3"/>
        <v>0</v>
      </c>
    </row>
    <row r="24" spans="1:13" x14ac:dyDescent="0.25">
      <c r="A24" s="142"/>
      <c r="B24" s="142" t="s">
        <v>31</v>
      </c>
      <c r="C24" s="142">
        <v>1356</v>
      </c>
      <c r="D24" s="142">
        <v>4496</v>
      </c>
      <c r="E24" s="142">
        <v>423</v>
      </c>
      <c r="F24" s="142">
        <v>109</v>
      </c>
      <c r="G24" s="142">
        <v>0</v>
      </c>
      <c r="H24" s="142">
        <v>70</v>
      </c>
      <c r="I24" s="142">
        <v>39</v>
      </c>
      <c r="J24" s="644">
        <f t="shared" si="0"/>
        <v>0.16548463356973994</v>
      </c>
      <c r="K24" s="644">
        <f t="shared" si="1"/>
        <v>0.25768321513002362</v>
      </c>
      <c r="L24" s="143">
        <f t="shared" si="2"/>
        <v>9.408362989323843E-2</v>
      </c>
      <c r="M24" s="641">
        <f t="shared" si="3"/>
        <v>0.31194690265486724</v>
      </c>
    </row>
    <row r="25" spans="1:13" s="458" customFormat="1" x14ac:dyDescent="0.25">
      <c r="A25" s="454"/>
      <c r="B25" s="454" t="s">
        <v>150</v>
      </c>
      <c r="C25" s="454">
        <v>7</v>
      </c>
      <c r="D25" s="454">
        <v>15</v>
      </c>
      <c r="E25" s="454">
        <v>0</v>
      </c>
      <c r="F25" s="454">
        <v>0</v>
      </c>
      <c r="G25" s="454">
        <v>0</v>
      </c>
      <c r="H25" s="455">
        <v>0</v>
      </c>
      <c r="I25" s="455">
        <v>0</v>
      </c>
      <c r="J25" s="670" t="e">
        <f t="shared" si="0"/>
        <v>#DIV/0!</v>
      </c>
      <c r="K25" s="644" t="e">
        <f t="shared" si="1"/>
        <v>#DIV/0!</v>
      </c>
      <c r="L25" s="457">
        <f t="shared" si="2"/>
        <v>0</v>
      </c>
      <c r="M25" s="645">
        <f t="shared" si="3"/>
        <v>0</v>
      </c>
    </row>
    <row r="26" spans="1:13" x14ac:dyDescent="0.25">
      <c r="A26" s="142"/>
      <c r="B26" s="142" t="s">
        <v>39</v>
      </c>
      <c r="C26" s="142">
        <v>98</v>
      </c>
      <c r="D26" s="142">
        <v>507</v>
      </c>
      <c r="E26" s="142">
        <v>35</v>
      </c>
      <c r="F26" s="142">
        <v>9</v>
      </c>
      <c r="G26" s="142">
        <v>0</v>
      </c>
      <c r="H26" s="142">
        <v>8</v>
      </c>
      <c r="I26" s="142">
        <v>1</v>
      </c>
      <c r="J26" s="644">
        <f t="shared" si="0"/>
        <v>0.22857142857142856</v>
      </c>
      <c r="K26" s="644">
        <f t="shared" si="1"/>
        <v>0.25714285714285712</v>
      </c>
      <c r="L26" s="143">
        <f t="shared" si="2"/>
        <v>6.9033530571992116E-2</v>
      </c>
      <c r="M26" s="641">
        <f t="shared" si="3"/>
        <v>0.35714285714285715</v>
      </c>
    </row>
    <row r="27" spans="1:13" s="458" customFormat="1" x14ac:dyDescent="0.25">
      <c r="A27" s="454"/>
      <c r="B27" s="454" t="s">
        <v>53</v>
      </c>
      <c r="C27" s="454">
        <v>674</v>
      </c>
      <c r="D27" s="454">
        <v>2382</v>
      </c>
      <c r="E27" s="454">
        <v>-10</v>
      </c>
      <c r="F27" s="454">
        <v>4</v>
      </c>
      <c r="G27" s="454">
        <v>0</v>
      </c>
      <c r="H27" s="455">
        <v>0</v>
      </c>
      <c r="I27" s="455">
        <v>4</v>
      </c>
      <c r="J27" s="670">
        <f t="shared" si="0"/>
        <v>0</v>
      </c>
      <c r="K27" s="644">
        <f t="shared" si="1"/>
        <v>-0.4</v>
      </c>
      <c r="L27" s="457">
        <f t="shared" si="2"/>
        <v>-4.1981528127623844E-3</v>
      </c>
      <c r="M27" s="645">
        <f t="shared" si="3"/>
        <v>-1.483679525222552E-2</v>
      </c>
    </row>
    <row r="28" spans="1:13" s="458" customFormat="1" x14ac:dyDescent="0.25">
      <c r="A28" s="454"/>
      <c r="B28" s="454" t="s">
        <v>44</v>
      </c>
      <c r="C28" s="454">
        <v>290</v>
      </c>
      <c r="D28" s="454">
        <v>470</v>
      </c>
      <c r="E28" s="454">
        <v>164</v>
      </c>
      <c r="F28" s="454">
        <v>15</v>
      </c>
      <c r="G28" s="454">
        <v>0</v>
      </c>
      <c r="H28" s="455">
        <v>13</v>
      </c>
      <c r="I28" s="455">
        <v>2</v>
      </c>
      <c r="J28" s="670">
        <f t="shared" si="0"/>
        <v>7.926829268292683E-2</v>
      </c>
      <c r="K28" s="644">
        <f t="shared" si="1"/>
        <v>9.1463414634146339E-2</v>
      </c>
      <c r="L28" s="457">
        <f t="shared" si="2"/>
        <v>0.34893617021276596</v>
      </c>
      <c r="M28" s="645">
        <f t="shared" si="3"/>
        <v>0.56551724137931036</v>
      </c>
    </row>
    <row r="29" spans="1:13" x14ac:dyDescent="0.25">
      <c r="A29" s="142"/>
      <c r="B29" s="142" t="s">
        <v>34</v>
      </c>
      <c r="C29" s="142">
        <v>4950</v>
      </c>
      <c r="D29" s="142">
        <v>17973</v>
      </c>
      <c r="E29" s="142">
        <v>719</v>
      </c>
      <c r="F29" s="142">
        <v>237</v>
      </c>
      <c r="G29" s="142">
        <v>0</v>
      </c>
      <c r="H29" s="142">
        <v>326</v>
      </c>
      <c r="I29" s="142">
        <v>-89</v>
      </c>
      <c r="J29" s="644">
        <f t="shared" si="0"/>
        <v>0.4534075104311544</v>
      </c>
      <c r="K29" s="644">
        <f t="shared" si="1"/>
        <v>0.32962447844228093</v>
      </c>
      <c r="L29" s="143">
        <f t="shared" si="2"/>
        <v>4.0004451121126133E-2</v>
      </c>
      <c r="M29" s="641">
        <f t="shared" si="3"/>
        <v>0.14525252525252524</v>
      </c>
    </row>
    <row r="30" spans="1:13" x14ac:dyDescent="0.25">
      <c r="A30" s="142"/>
      <c r="B30" s="142" t="s">
        <v>348</v>
      </c>
      <c r="C30" s="142">
        <v>60</v>
      </c>
      <c r="D30" s="142">
        <v>569</v>
      </c>
      <c r="E30" s="142">
        <v>17</v>
      </c>
      <c r="F30" s="142">
        <v>3</v>
      </c>
      <c r="G30" s="142">
        <v>0</v>
      </c>
      <c r="H30" s="142">
        <v>3</v>
      </c>
      <c r="I30" s="142">
        <v>0</v>
      </c>
      <c r="J30" s="644">
        <f t="shared" si="0"/>
        <v>0.17647058823529413</v>
      </c>
      <c r="K30" s="644">
        <f t="shared" si="1"/>
        <v>0.17647058823529413</v>
      </c>
      <c r="L30" s="143">
        <f t="shared" si="2"/>
        <v>2.9876977152899824E-2</v>
      </c>
      <c r="M30" s="641">
        <f t="shared" si="3"/>
        <v>0.28333333333333333</v>
      </c>
    </row>
    <row r="31" spans="1:13" x14ac:dyDescent="0.25">
      <c r="A31" s="142"/>
      <c r="B31" s="142" t="s">
        <v>59</v>
      </c>
      <c r="C31" s="142">
        <v>171</v>
      </c>
      <c r="D31" s="142">
        <v>4109</v>
      </c>
      <c r="E31" s="142">
        <v>125</v>
      </c>
      <c r="F31" s="142">
        <v>48</v>
      </c>
      <c r="G31" s="142">
        <v>0</v>
      </c>
      <c r="H31" s="142">
        <v>52</v>
      </c>
      <c r="I31" s="142">
        <v>-4</v>
      </c>
      <c r="J31" s="644">
        <f t="shared" si="0"/>
        <v>0.41599999999999998</v>
      </c>
      <c r="K31" s="644">
        <f t="shared" si="1"/>
        <v>0.38400000000000001</v>
      </c>
      <c r="L31" s="143">
        <f t="shared" si="2"/>
        <v>3.0421027013871987E-2</v>
      </c>
      <c r="M31" s="641">
        <f t="shared" si="3"/>
        <v>0.73099415204678364</v>
      </c>
    </row>
    <row r="32" spans="1:13" x14ac:dyDescent="0.25">
      <c r="A32" s="142"/>
      <c r="B32" s="142" t="s">
        <v>57</v>
      </c>
      <c r="C32" s="142">
        <v>44</v>
      </c>
      <c r="D32" s="142">
        <v>135</v>
      </c>
      <c r="E32" s="142">
        <v>22</v>
      </c>
      <c r="F32" s="142">
        <v>8</v>
      </c>
      <c r="G32" s="142">
        <v>0</v>
      </c>
      <c r="H32" s="142">
        <v>9</v>
      </c>
      <c r="I32" s="142">
        <v>-1</v>
      </c>
      <c r="J32" s="644">
        <f t="shared" si="0"/>
        <v>0.40909090909090912</v>
      </c>
      <c r="K32" s="644">
        <f t="shared" si="1"/>
        <v>0.36363636363636365</v>
      </c>
      <c r="L32" s="143">
        <f t="shared" si="2"/>
        <v>0.16296296296296298</v>
      </c>
      <c r="M32" s="641">
        <f t="shared" si="3"/>
        <v>0.5</v>
      </c>
    </row>
    <row r="33" spans="1:13" s="458" customFormat="1" x14ac:dyDescent="0.25">
      <c r="A33" s="454"/>
      <c r="B33" s="454" t="s">
        <v>152</v>
      </c>
      <c r="C33" s="454">
        <v>49</v>
      </c>
      <c r="D33" s="454">
        <v>221</v>
      </c>
      <c r="E33" s="454">
        <v>22</v>
      </c>
      <c r="F33" s="454">
        <v>0</v>
      </c>
      <c r="G33" s="454">
        <v>0</v>
      </c>
      <c r="H33" s="455">
        <v>0</v>
      </c>
      <c r="I33" s="455">
        <v>0</v>
      </c>
      <c r="J33" s="670">
        <f t="shared" si="0"/>
        <v>0</v>
      </c>
      <c r="K33" s="644">
        <f t="shared" si="1"/>
        <v>0</v>
      </c>
      <c r="L33" s="457">
        <f t="shared" si="2"/>
        <v>9.9547511312217188E-2</v>
      </c>
      <c r="M33" s="645">
        <f t="shared" si="3"/>
        <v>0.44897959183673469</v>
      </c>
    </row>
    <row r="34" spans="1:13" x14ac:dyDescent="0.25">
      <c r="A34" s="142"/>
      <c r="B34" s="142" t="s">
        <v>51</v>
      </c>
      <c r="C34" s="142">
        <v>457</v>
      </c>
      <c r="D34" s="142">
        <v>701</v>
      </c>
      <c r="E34" s="142">
        <v>232</v>
      </c>
      <c r="F34" s="142">
        <v>88</v>
      </c>
      <c r="G34" s="142">
        <v>0</v>
      </c>
      <c r="H34" s="142">
        <v>50</v>
      </c>
      <c r="I34" s="142">
        <v>38</v>
      </c>
      <c r="J34" s="644">
        <f t="shared" si="0"/>
        <v>0.21551724137931033</v>
      </c>
      <c r="K34" s="644">
        <f t="shared" si="1"/>
        <v>0.37931034482758619</v>
      </c>
      <c r="L34" s="143">
        <f t="shared" si="2"/>
        <v>0.33095577746077032</v>
      </c>
      <c r="M34" s="641">
        <f t="shared" si="3"/>
        <v>0.50765864332603938</v>
      </c>
    </row>
    <row r="35" spans="1:13" x14ac:dyDescent="0.25">
      <c r="A35" s="142"/>
      <c r="B35" s="142" t="s">
        <v>178</v>
      </c>
      <c r="C35" s="142">
        <v>8</v>
      </c>
      <c r="D35" s="142">
        <v>23</v>
      </c>
      <c r="E35" s="142">
        <v>7</v>
      </c>
      <c r="F35" s="142">
        <v>1</v>
      </c>
      <c r="G35" s="142">
        <v>0</v>
      </c>
      <c r="H35" s="142">
        <v>1</v>
      </c>
      <c r="I35" s="142">
        <v>0</v>
      </c>
      <c r="J35" s="644">
        <f t="shared" si="0"/>
        <v>0.14285714285714285</v>
      </c>
      <c r="K35" s="644">
        <f t="shared" si="1"/>
        <v>0.14285714285714285</v>
      </c>
      <c r="L35" s="143">
        <f t="shared" si="2"/>
        <v>0.30434782608695654</v>
      </c>
      <c r="M35" s="641">
        <f t="shared" si="3"/>
        <v>0.875</v>
      </c>
    </row>
    <row r="36" spans="1:13" x14ac:dyDescent="0.25">
      <c r="A36" s="142"/>
      <c r="B36" s="142" t="s">
        <v>349</v>
      </c>
      <c r="C36" s="142">
        <v>97</v>
      </c>
      <c r="D36" s="142">
        <v>352</v>
      </c>
      <c r="E36" s="142">
        <v>13</v>
      </c>
      <c r="F36" s="142">
        <v>4</v>
      </c>
      <c r="G36" s="142">
        <v>0</v>
      </c>
      <c r="H36" s="142">
        <v>2</v>
      </c>
      <c r="I36" s="142">
        <v>2</v>
      </c>
      <c r="J36" s="644">
        <f t="shared" si="0"/>
        <v>0.15384615384615385</v>
      </c>
      <c r="K36" s="644">
        <f t="shared" si="1"/>
        <v>0.30769230769230771</v>
      </c>
      <c r="L36" s="143">
        <f t="shared" si="2"/>
        <v>3.6931818181818184E-2</v>
      </c>
      <c r="M36" s="641">
        <f t="shared" si="3"/>
        <v>0.13402061855670103</v>
      </c>
    </row>
    <row r="37" spans="1:13" s="458" customFormat="1" x14ac:dyDescent="0.25">
      <c r="A37" s="454"/>
      <c r="B37" s="454" t="s">
        <v>119</v>
      </c>
      <c r="C37" s="454">
        <v>1208</v>
      </c>
      <c r="D37" s="454">
        <v>3609</v>
      </c>
      <c r="E37" s="454">
        <v>665</v>
      </c>
      <c r="F37" s="454">
        <v>111</v>
      </c>
      <c r="G37" s="454">
        <v>0</v>
      </c>
      <c r="H37" s="455">
        <v>118</v>
      </c>
      <c r="I37" s="455">
        <v>-7</v>
      </c>
      <c r="J37" s="670">
        <f t="shared" ref="J37:J69" si="4">H37/E37</f>
        <v>0.1774436090225564</v>
      </c>
      <c r="K37" s="644">
        <f t="shared" ref="K37:K69" si="5">F37/E37</f>
        <v>0.16691729323308271</v>
      </c>
      <c r="L37" s="457">
        <f t="shared" ref="L37:L69" si="6">E37/D37</f>
        <v>0.18426156830146856</v>
      </c>
      <c r="M37" s="645">
        <f t="shared" ref="M37:M69" si="7">E37/C37</f>
        <v>0.55049668874172186</v>
      </c>
    </row>
    <row r="38" spans="1:13" s="458" customFormat="1" x14ac:dyDescent="0.25">
      <c r="A38" s="454"/>
      <c r="B38" s="454" t="s">
        <v>169</v>
      </c>
      <c r="C38" s="454">
        <v>63</v>
      </c>
      <c r="D38" s="454">
        <v>201</v>
      </c>
      <c r="E38" s="454">
        <v>23</v>
      </c>
      <c r="F38" s="454">
        <v>-1</v>
      </c>
      <c r="G38" s="454">
        <v>0</v>
      </c>
      <c r="H38" s="455">
        <v>0</v>
      </c>
      <c r="I38" s="455">
        <v>-1</v>
      </c>
      <c r="J38" s="670">
        <f t="shared" si="4"/>
        <v>0</v>
      </c>
      <c r="K38" s="644">
        <f t="shared" si="5"/>
        <v>-4.3478260869565216E-2</v>
      </c>
      <c r="L38" s="457">
        <f t="shared" si="6"/>
        <v>0.11442786069651742</v>
      </c>
      <c r="M38" s="645">
        <f t="shared" si="7"/>
        <v>0.36507936507936506</v>
      </c>
    </row>
    <row r="39" spans="1:13" x14ac:dyDescent="0.25">
      <c r="A39" s="142"/>
      <c r="B39" s="142" t="s">
        <v>350</v>
      </c>
      <c r="C39" s="142">
        <v>14</v>
      </c>
      <c r="D39" s="142">
        <v>102</v>
      </c>
      <c r="E39" s="142">
        <v>4</v>
      </c>
      <c r="F39" s="142">
        <v>1</v>
      </c>
      <c r="G39" s="142">
        <v>0</v>
      </c>
      <c r="H39" s="142">
        <v>1</v>
      </c>
      <c r="I39" s="142">
        <v>0</v>
      </c>
      <c r="J39" s="644">
        <f t="shared" si="4"/>
        <v>0.25</v>
      </c>
      <c r="K39" s="644">
        <f t="shared" si="5"/>
        <v>0.25</v>
      </c>
      <c r="L39" s="143">
        <f t="shared" si="6"/>
        <v>3.9215686274509803E-2</v>
      </c>
      <c r="M39" s="641">
        <f t="shared" si="7"/>
        <v>0.2857142857142857</v>
      </c>
    </row>
    <row r="40" spans="1:13" x14ac:dyDescent="0.25">
      <c r="A40" s="142"/>
      <c r="B40" s="142" t="s">
        <v>230</v>
      </c>
      <c r="C40" s="142">
        <v>302</v>
      </c>
      <c r="D40" s="142">
        <v>3158</v>
      </c>
      <c r="E40" s="142">
        <v>58</v>
      </c>
      <c r="F40" s="142">
        <v>25</v>
      </c>
      <c r="G40" s="142">
        <v>0</v>
      </c>
      <c r="H40" s="142">
        <v>23</v>
      </c>
      <c r="I40" s="142">
        <v>2</v>
      </c>
      <c r="J40" s="644">
        <f t="shared" si="4"/>
        <v>0.39655172413793105</v>
      </c>
      <c r="K40" s="644">
        <f t="shared" si="5"/>
        <v>0.43103448275862066</v>
      </c>
      <c r="L40" s="143">
        <f t="shared" si="6"/>
        <v>1.8366054464851171E-2</v>
      </c>
      <c r="M40" s="641">
        <f t="shared" si="7"/>
        <v>0.19205298013245034</v>
      </c>
    </row>
    <row r="41" spans="1:13" x14ac:dyDescent="0.25">
      <c r="A41" s="142"/>
      <c r="B41" s="142" t="s">
        <v>49</v>
      </c>
      <c r="C41" s="142">
        <v>19</v>
      </c>
      <c r="D41" s="142">
        <v>201</v>
      </c>
      <c r="E41" s="142">
        <v>3</v>
      </c>
      <c r="F41" s="142">
        <v>0</v>
      </c>
      <c r="G41" s="142">
        <v>0</v>
      </c>
      <c r="H41" s="142">
        <v>0</v>
      </c>
      <c r="I41" s="142">
        <v>0</v>
      </c>
      <c r="J41" s="644">
        <f t="shared" si="4"/>
        <v>0</v>
      </c>
      <c r="K41" s="644">
        <f t="shared" si="5"/>
        <v>0</v>
      </c>
      <c r="L41" s="143">
        <f t="shared" si="6"/>
        <v>1.4925373134328358E-2</v>
      </c>
      <c r="M41" s="641">
        <f t="shared" si="7"/>
        <v>0.15789473684210525</v>
      </c>
    </row>
    <row r="42" spans="1:13" x14ac:dyDescent="0.25">
      <c r="A42" s="142"/>
      <c r="B42" s="142" t="s">
        <v>58</v>
      </c>
      <c r="C42" s="142">
        <v>17</v>
      </c>
      <c r="D42" s="142">
        <v>80</v>
      </c>
      <c r="E42" s="142">
        <v>4</v>
      </c>
      <c r="F42" s="142">
        <v>0</v>
      </c>
      <c r="G42" s="142">
        <v>0</v>
      </c>
      <c r="H42" s="142">
        <v>0</v>
      </c>
      <c r="I42" s="142">
        <v>0</v>
      </c>
      <c r="J42" s="644">
        <f t="shared" si="4"/>
        <v>0</v>
      </c>
      <c r="K42" s="644">
        <f t="shared" si="5"/>
        <v>0</v>
      </c>
      <c r="L42" s="143">
        <f t="shared" si="6"/>
        <v>0.05</v>
      </c>
      <c r="M42" s="641">
        <f t="shared" si="7"/>
        <v>0.23529411764705882</v>
      </c>
    </row>
    <row r="43" spans="1:13" s="458" customFormat="1" x14ac:dyDescent="0.25">
      <c r="A43" s="454"/>
      <c r="B43" s="454" t="s">
        <v>8</v>
      </c>
      <c r="C43" s="454">
        <v>371</v>
      </c>
      <c r="D43" s="454">
        <v>988</v>
      </c>
      <c r="E43" s="454">
        <v>151</v>
      </c>
      <c r="F43" s="454">
        <v>63</v>
      </c>
      <c r="G43" s="454">
        <v>0</v>
      </c>
      <c r="H43" s="455">
        <v>50</v>
      </c>
      <c r="I43" s="455">
        <v>13</v>
      </c>
      <c r="J43" s="670">
        <f t="shared" si="4"/>
        <v>0.33112582781456956</v>
      </c>
      <c r="K43" s="644">
        <f t="shared" si="5"/>
        <v>0.41721854304635764</v>
      </c>
      <c r="L43" s="457">
        <f t="shared" si="6"/>
        <v>0.15283400809716599</v>
      </c>
      <c r="M43" s="645">
        <f t="shared" si="7"/>
        <v>0.40700808625336926</v>
      </c>
    </row>
    <row r="44" spans="1:13" x14ac:dyDescent="0.25">
      <c r="A44" s="142"/>
      <c r="B44" s="142" t="s">
        <v>121</v>
      </c>
      <c r="C44" s="142">
        <v>27</v>
      </c>
      <c r="D44" s="142">
        <v>87</v>
      </c>
      <c r="E44" s="142">
        <v>-1</v>
      </c>
      <c r="F44" s="142">
        <v>1</v>
      </c>
      <c r="G44" s="142">
        <v>0</v>
      </c>
      <c r="H44" s="142">
        <v>2</v>
      </c>
      <c r="I44" s="142">
        <v>-1</v>
      </c>
      <c r="J44" s="644">
        <f t="shared" si="4"/>
        <v>-2</v>
      </c>
      <c r="K44" s="644">
        <f t="shared" si="5"/>
        <v>-1</v>
      </c>
      <c r="L44" s="143">
        <f t="shared" si="6"/>
        <v>-1.1494252873563218E-2</v>
      </c>
      <c r="M44" s="641">
        <f t="shared" si="7"/>
        <v>-3.7037037037037035E-2</v>
      </c>
    </row>
    <row r="45" spans="1:13" x14ac:dyDescent="0.25">
      <c r="A45" s="142"/>
      <c r="B45" s="142" t="s">
        <v>30</v>
      </c>
      <c r="C45" s="142">
        <v>642</v>
      </c>
      <c r="D45" s="142">
        <v>8725</v>
      </c>
      <c r="E45" s="142">
        <v>15</v>
      </c>
      <c r="F45" s="142">
        <v>7</v>
      </c>
      <c r="G45" s="142">
        <v>0</v>
      </c>
      <c r="H45" s="142">
        <v>15</v>
      </c>
      <c r="I45" s="142">
        <v>-8</v>
      </c>
      <c r="J45" s="644">
        <f t="shared" si="4"/>
        <v>1</v>
      </c>
      <c r="K45" s="644">
        <f t="shared" si="5"/>
        <v>0.46666666666666667</v>
      </c>
      <c r="L45" s="143">
        <f t="shared" si="6"/>
        <v>1.7191977077363897E-3</v>
      </c>
      <c r="M45" s="641">
        <f t="shared" si="7"/>
        <v>2.336448598130841E-2</v>
      </c>
    </row>
    <row r="46" spans="1:13" x14ac:dyDescent="0.25">
      <c r="A46" s="142"/>
      <c r="B46" s="142" t="s">
        <v>45</v>
      </c>
      <c r="C46" s="142">
        <v>158</v>
      </c>
      <c r="D46" s="142">
        <v>1749</v>
      </c>
      <c r="E46" s="142">
        <v>76</v>
      </c>
      <c r="F46" s="142">
        <v>19</v>
      </c>
      <c r="G46" s="142">
        <v>0</v>
      </c>
      <c r="H46" s="142">
        <v>22</v>
      </c>
      <c r="I46" s="142">
        <v>-3</v>
      </c>
      <c r="J46" s="644">
        <f t="shared" si="4"/>
        <v>0.28947368421052633</v>
      </c>
      <c r="K46" s="644">
        <f t="shared" si="5"/>
        <v>0.25</v>
      </c>
      <c r="L46" s="143">
        <f t="shared" si="6"/>
        <v>4.3453401943967983E-2</v>
      </c>
      <c r="M46" s="641">
        <f t="shared" si="7"/>
        <v>0.48101265822784811</v>
      </c>
    </row>
    <row r="47" spans="1:13" s="458" customFormat="1" x14ac:dyDescent="0.25">
      <c r="A47" s="454"/>
      <c r="B47" s="454" t="s">
        <v>231</v>
      </c>
      <c r="C47" s="454">
        <v>0</v>
      </c>
      <c r="D47" s="454">
        <v>0</v>
      </c>
      <c r="E47" s="454">
        <v>0</v>
      </c>
      <c r="F47" s="454">
        <v>0</v>
      </c>
      <c r="G47" s="454">
        <v>0</v>
      </c>
      <c r="H47" s="455">
        <v>0</v>
      </c>
      <c r="I47" s="455">
        <v>0</v>
      </c>
      <c r="J47" s="670" t="e">
        <f t="shared" si="4"/>
        <v>#DIV/0!</v>
      </c>
      <c r="K47" s="644" t="e">
        <f t="shared" si="5"/>
        <v>#DIV/0!</v>
      </c>
      <c r="L47" s="457" t="e">
        <f t="shared" si="6"/>
        <v>#DIV/0!</v>
      </c>
      <c r="M47" s="645" t="e">
        <f t="shared" si="7"/>
        <v>#DIV/0!</v>
      </c>
    </row>
    <row r="48" spans="1:13" x14ac:dyDescent="0.25">
      <c r="A48" s="142"/>
      <c r="B48" s="142" t="s">
        <v>54</v>
      </c>
      <c r="C48" s="142">
        <v>2</v>
      </c>
      <c r="D48" s="142">
        <v>13</v>
      </c>
      <c r="E48" s="142">
        <v>1</v>
      </c>
      <c r="F48" s="142">
        <v>0</v>
      </c>
      <c r="G48" s="142">
        <v>0</v>
      </c>
      <c r="H48" s="142">
        <v>0</v>
      </c>
      <c r="I48" s="142">
        <v>0</v>
      </c>
      <c r="J48" s="644">
        <f t="shared" si="4"/>
        <v>0</v>
      </c>
      <c r="K48" s="644">
        <f t="shared" si="5"/>
        <v>0</v>
      </c>
      <c r="L48" s="143">
        <f t="shared" si="6"/>
        <v>7.6923076923076927E-2</v>
      </c>
      <c r="M48" s="641">
        <f t="shared" si="7"/>
        <v>0.5</v>
      </c>
    </row>
    <row r="49" spans="1:13" x14ac:dyDescent="0.25">
      <c r="A49" s="142"/>
      <c r="B49" s="142" t="s">
        <v>158</v>
      </c>
      <c r="C49" s="142">
        <v>17</v>
      </c>
      <c r="D49" s="142">
        <v>28</v>
      </c>
      <c r="E49" s="142">
        <v>10</v>
      </c>
      <c r="F49" s="142">
        <v>1</v>
      </c>
      <c r="G49" s="142">
        <v>0</v>
      </c>
      <c r="H49" s="142">
        <v>1</v>
      </c>
      <c r="I49" s="142">
        <v>0</v>
      </c>
      <c r="J49" s="644">
        <f t="shared" si="4"/>
        <v>0.1</v>
      </c>
      <c r="K49" s="644">
        <f t="shared" si="5"/>
        <v>0.1</v>
      </c>
      <c r="L49" s="143">
        <f t="shared" si="6"/>
        <v>0.35714285714285715</v>
      </c>
      <c r="M49" s="641">
        <f t="shared" si="7"/>
        <v>0.58823529411764708</v>
      </c>
    </row>
    <row r="50" spans="1:13" x14ac:dyDescent="0.25">
      <c r="A50" s="142"/>
      <c r="B50" s="142" t="s">
        <v>32</v>
      </c>
      <c r="C50" s="142">
        <v>51</v>
      </c>
      <c r="D50" s="142">
        <v>703</v>
      </c>
      <c r="E50" s="142">
        <v>13</v>
      </c>
      <c r="F50" s="142">
        <v>3</v>
      </c>
      <c r="G50" s="142">
        <v>0</v>
      </c>
      <c r="H50" s="142">
        <v>3</v>
      </c>
      <c r="I50" s="142">
        <v>0</v>
      </c>
      <c r="J50" s="644">
        <f t="shared" si="4"/>
        <v>0.23076923076923078</v>
      </c>
      <c r="K50" s="644">
        <f t="shared" si="5"/>
        <v>0.23076923076923078</v>
      </c>
      <c r="L50" s="143">
        <f t="shared" si="6"/>
        <v>1.849217638691323E-2</v>
      </c>
      <c r="M50" s="641">
        <f t="shared" si="7"/>
        <v>0.25490196078431371</v>
      </c>
    </row>
    <row r="51" spans="1:13" x14ac:dyDescent="0.25">
      <c r="A51" s="142"/>
      <c r="B51" s="142" t="s">
        <v>37</v>
      </c>
      <c r="C51" s="142">
        <v>83</v>
      </c>
      <c r="D51" s="142">
        <v>351</v>
      </c>
      <c r="E51" s="142">
        <v>38</v>
      </c>
      <c r="F51" s="142">
        <v>10</v>
      </c>
      <c r="G51" s="142">
        <v>0</v>
      </c>
      <c r="H51" s="142">
        <v>7</v>
      </c>
      <c r="I51" s="142">
        <v>3</v>
      </c>
      <c r="J51" s="644">
        <f t="shared" si="4"/>
        <v>0.18421052631578946</v>
      </c>
      <c r="K51" s="644">
        <f t="shared" si="5"/>
        <v>0.26315789473684209</v>
      </c>
      <c r="L51" s="143">
        <f t="shared" si="6"/>
        <v>0.10826210826210826</v>
      </c>
      <c r="M51" s="641">
        <f t="shared" si="7"/>
        <v>0.45783132530120479</v>
      </c>
    </row>
    <row r="52" spans="1:13" x14ac:dyDescent="0.25">
      <c r="A52" s="142"/>
      <c r="B52" s="142" t="s">
        <v>33</v>
      </c>
      <c r="C52" s="142">
        <v>818</v>
      </c>
      <c r="D52" s="142">
        <v>2479</v>
      </c>
      <c r="E52" s="142">
        <v>461</v>
      </c>
      <c r="F52" s="142">
        <v>132</v>
      </c>
      <c r="G52" s="142">
        <v>0</v>
      </c>
      <c r="H52" s="142">
        <v>73</v>
      </c>
      <c r="I52" s="142">
        <v>59</v>
      </c>
      <c r="J52" s="644">
        <f t="shared" si="4"/>
        <v>0.15835140997830802</v>
      </c>
      <c r="K52" s="644">
        <f t="shared" si="5"/>
        <v>0.28633405639913234</v>
      </c>
      <c r="L52" s="143">
        <f t="shared" si="6"/>
        <v>0.18596208148446955</v>
      </c>
      <c r="M52" s="641">
        <f t="shared" si="7"/>
        <v>0.5635696821515892</v>
      </c>
    </row>
    <row r="53" spans="1:13" x14ac:dyDescent="0.25">
      <c r="A53" s="142"/>
      <c r="B53" s="142" t="s">
        <v>40</v>
      </c>
      <c r="C53" s="142">
        <v>28</v>
      </c>
      <c r="D53" s="142">
        <v>170</v>
      </c>
      <c r="E53" s="142">
        <v>9</v>
      </c>
      <c r="F53" s="142">
        <v>2</v>
      </c>
      <c r="G53" s="142">
        <v>0</v>
      </c>
      <c r="H53" s="142">
        <v>4</v>
      </c>
      <c r="I53" s="142">
        <v>-2</v>
      </c>
      <c r="J53" s="644">
        <f t="shared" si="4"/>
        <v>0.44444444444444442</v>
      </c>
      <c r="K53" s="644">
        <f t="shared" si="5"/>
        <v>0.22222222222222221</v>
      </c>
      <c r="L53" s="143">
        <f t="shared" si="6"/>
        <v>5.2941176470588235E-2</v>
      </c>
      <c r="M53" s="641">
        <f t="shared" si="7"/>
        <v>0.32142857142857145</v>
      </c>
    </row>
    <row r="54" spans="1:13" x14ac:dyDescent="0.25">
      <c r="A54" s="142"/>
      <c r="B54" s="142" t="s">
        <v>122</v>
      </c>
      <c r="C54" s="142">
        <v>17</v>
      </c>
      <c r="D54" s="142">
        <v>153</v>
      </c>
      <c r="E54" s="142">
        <v>-3</v>
      </c>
      <c r="F54" s="142">
        <v>1</v>
      </c>
      <c r="G54" s="142">
        <v>0</v>
      </c>
      <c r="H54" s="142">
        <v>0</v>
      </c>
      <c r="I54" s="142">
        <v>1</v>
      </c>
      <c r="J54" s="644">
        <f t="shared" si="4"/>
        <v>0</v>
      </c>
      <c r="K54" s="644">
        <f t="shared" si="5"/>
        <v>-0.33333333333333331</v>
      </c>
      <c r="L54" s="143">
        <f t="shared" si="6"/>
        <v>-1.9607843137254902E-2</v>
      </c>
      <c r="M54" s="641">
        <f t="shared" si="7"/>
        <v>-0.17647058823529413</v>
      </c>
    </row>
    <row r="55" spans="1:13" x14ac:dyDescent="0.25">
      <c r="A55" s="142"/>
      <c r="B55" s="142" t="s">
        <v>260</v>
      </c>
      <c r="C55" s="142">
        <v>48</v>
      </c>
      <c r="D55" s="142">
        <v>845</v>
      </c>
      <c r="E55" s="142">
        <v>19</v>
      </c>
      <c r="F55" s="142">
        <v>2</v>
      </c>
      <c r="G55" s="142">
        <v>0</v>
      </c>
      <c r="H55" s="142">
        <v>2</v>
      </c>
      <c r="I55" s="142">
        <v>0</v>
      </c>
      <c r="J55" s="644">
        <f t="shared" si="4"/>
        <v>0.10526315789473684</v>
      </c>
      <c r="K55" s="644">
        <f t="shared" si="5"/>
        <v>0.10526315789473684</v>
      </c>
      <c r="L55" s="143">
        <f t="shared" si="6"/>
        <v>2.2485207100591716E-2</v>
      </c>
      <c r="M55" s="641">
        <f t="shared" si="7"/>
        <v>0.39583333333333331</v>
      </c>
    </row>
    <row r="56" spans="1:13" s="458" customFormat="1" x14ac:dyDescent="0.25">
      <c r="A56" s="454"/>
      <c r="B56" s="454" t="s">
        <v>46</v>
      </c>
      <c r="C56" s="454">
        <v>523</v>
      </c>
      <c r="D56" s="454">
        <v>1385</v>
      </c>
      <c r="E56" s="454">
        <v>42</v>
      </c>
      <c r="F56" s="454">
        <v>-7</v>
      </c>
      <c r="G56" s="454">
        <v>0</v>
      </c>
      <c r="H56" s="455">
        <v>47</v>
      </c>
      <c r="I56" s="455">
        <v>-54</v>
      </c>
      <c r="J56" s="670">
        <f t="shared" si="4"/>
        <v>1.1190476190476191</v>
      </c>
      <c r="K56" s="644">
        <f t="shared" si="5"/>
        <v>-0.16666666666666666</v>
      </c>
      <c r="L56" s="457">
        <f t="shared" si="6"/>
        <v>3.032490974729242E-2</v>
      </c>
      <c r="M56" s="645">
        <f t="shared" si="7"/>
        <v>8.0305927342256209E-2</v>
      </c>
    </row>
    <row r="57" spans="1:13" x14ac:dyDescent="0.25">
      <c r="A57" s="142"/>
      <c r="B57" s="142" t="s">
        <v>161</v>
      </c>
      <c r="C57" s="142">
        <v>128</v>
      </c>
      <c r="D57" s="142">
        <v>1180</v>
      </c>
      <c r="E57" s="142">
        <v>30</v>
      </c>
      <c r="F57" s="142">
        <v>9</v>
      </c>
      <c r="G57" s="142">
        <v>0</v>
      </c>
      <c r="H57" s="142">
        <v>18</v>
      </c>
      <c r="I57" s="142">
        <v>-9</v>
      </c>
      <c r="J57" s="644">
        <f t="shared" si="4"/>
        <v>0.6</v>
      </c>
      <c r="K57" s="644">
        <f t="shared" si="5"/>
        <v>0.3</v>
      </c>
      <c r="L57" s="143">
        <f t="shared" si="6"/>
        <v>2.5423728813559324E-2</v>
      </c>
      <c r="M57" s="641">
        <f t="shared" si="7"/>
        <v>0.234375</v>
      </c>
    </row>
    <row r="58" spans="1:13" x14ac:dyDescent="0.25">
      <c r="A58" s="142"/>
      <c r="B58" s="142" t="s">
        <v>160</v>
      </c>
      <c r="C58" s="142">
        <v>15</v>
      </c>
      <c r="D58" s="142">
        <v>37</v>
      </c>
      <c r="E58" s="142">
        <v>-8</v>
      </c>
      <c r="F58" s="142">
        <v>-1</v>
      </c>
      <c r="G58" s="142">
        <v>0</v>
      </c>
      <c r="H58" s="142">
        <v>-1</v>
      </c>
      <c r="I58" s="142">
        <v>0</v>
      </c>
      <c r="J58" s="644">
        <f t="shared" si="4"/>
        <v>0.125</v>
      </c>
      <c r="K58" s="644">
        <f t="shared" si="5"/>
        <v>0.125</v>
      </c>
      <c r="L58" s="143">
        <f t="shared" si="6"/>
        <v>-0.21621621621621623</v>
      </c>
      <c r="M58" s="641">
        <f t="shared" si="7"/>
        <v>-0.53333333333333333</v>
      </c>
    </row>
    <row r="59" spans="1:13" x14ac:dyDescent="0.25">
      <c r="A59" s="142"/>
      <c r="B59" s="142" t="s">
        <v>351</v>
      </c>
      <c r="C59" s="142">
        <v>50</v>
      </c>
      <c r="D59" s="142">
        <v>443</v>
      </c>
      <c r="E59" s="142">
        <v>15</v>
      </c>
      <c r="F59" s="142">
        <v>4</v>
      </c>
      <c r="G59" s="142">
        <v>0</v>
      </c>
      <c r="H59" s="142">
        <v>4</v>
      </c>
      <c r="I59" s="142">
        <v>0</v>
      </c>
      <c r="J59" s="644">
        <f t="shared" si="4"/>
        <v>0.26666666666666666</v>
      </c>
      <c r="K59" s="644">
        <f t="shared" si="5"/>
        <v>0.26666666666666666</v>
      </c>
      <c r="L59" s="143">
        <f t="shared" si="6"/>
        <v>3.3860045146726865E-2</v>
      </c>
      <c r="M59" s="641">
        <f t="shared" si="7"/>
        <v>0.3</v>
      </c>
    </row>
    <row r="60" spans="1:13" s="458" customFormat="1" x14ac:dyDescent="0.25">
      <c r="A60" s="454"/>
      <c r="B60" s="454" t="s">
        <v>52</v>
      </c>
      <c r="C60" s="454">
        <v>610</v>
      </c>
      <c r="D60" s="454">
        <v>2002</v>
      </c>
      <c r="E60" s="454">
        <v>210</v>
      </c>
      <c r="F60" s="454">
        <v>20</v>
      </c>
      <c r="G60" s="454">
        <v>0</v>
      </c>
      <c r="H60" s="455">
        <v>21</v>
      </c>
      <c r="I60" s="455">
        <v>-1</v>
      </c>
      <c r="J60" s="670">
        <f t="shared" si="4"/>
        <v>0.1</v>
      </c>
      <c r="K60" s="644">
        <f t="shared" si="5"/>
        <v>9.5238095238095233E-2</v>
      </c>
      <c r="L60" s="457">
        <f t="shared" si="6"/>
        <v>0.1048951048951049</v>
      </c>
      <c r="M60" s="645">
        <f t="shared" si="7"/>
        <v>0.34426229508196721</v>
      </c>
    </row>
    <row r="61" spans="1:13" x14ac:dyDescent="0.25">
      <c r="A61" s="142"/>
      <c r="B61" s="142" t="s">
        <v>352</v>
      </c>
      <c r="C61" s="142">
        <v>74</v>
      </c>
      <c r="D61" s="142">
        <v>1230</v>
      </c>
      <c r="E61" s="142">
        <v>14</v>
      </c>
      <c r="F61" s="142">
        <v>6</v>
      </c>
      <c r="G61" s="142">
        <v>0</v>
      </c>
      <c r="H61" s="142">
        <v>9</v>
      </c>
      <c r="I61" s="142">
        <v>-3</v>
      </c>
      <c r="J61" s="644">
        <f t="shared" si="4"/>
        <v>0.6428571428571429</v>
      </c>
      <c r="K61" s="644">
        <f t="shared" si="5"/>
        <v>0.42857142857142855</v>
      </c>
      <c r="L61" s="143">
        <f t="shared" si="6"/>
        <v>1.1382113821138212E-2</v>
      </c>
      <c r="M61" s="641">
        <f t="shared" si="7"/>
        <v>0.1891891891891892</v>
      </c>
    </row>
    <row r="62" spans="1:13" x14ac:dyDescent="0.25">
      <c r="A62" s="142"/>
      <c r="B62" s="142" t="s">
        <v>83</v>
      </c>
      <c r="C62" s="142">
        <v>1242</v>
      </c>
      <c r="D62" s="142">
        <v>10645</v>
      </c>
      <c r="E62" s="142">
        <v>356</v>
      </c>
      <c r="F62" s="142">
        <v>79</v>
      </c>
      <c r="G62" s="142">
        <v>0</v>
      </c>
      <c r="H62" s="142">
        <v>81</v>
      </c>
      <c r="I62" s="142">
        <v>-2</v>
      </c>
      <c r="J62" s="644">
        <f t="shared" si="4"/>
        <v>0.22752808988764045</v>
      </c>
      <c r="K62" s="644">
        <f t="shared" si="5"/>
        <v>0.22191011235955055</v>
      </c>
      <c r="L62" s="143">
        <f t="shared" si="6"/>
        <v>3.3442930953499296E-2</v>
      </c>
      <c r="M62" s="641">
        <f t="shared" si="7"/>
        <v>0.28663446054750402</v>
      </c>
    </row>
    <row r="63" spans="1:13" x14ac:dyDescent="0.25">
      <c r="A63" s="142"/>
      <c r="B63" s="142" t="s">
        <v>56</v>
      </c>
      <c r="C63" s="142">
        <v>138</v>
      </c>
      <c r="D63" s="142">
        <v>409</v>
      </c>
      <c r="E63" s="142">
        <v>68</v>
      </c>
      <c r="F63" s="142">
        <v>4</v>
      </c>
      <c r="G63" s="142">
        <v>0</v>
      </c>
      <c r="H63" s="142">
        <v>1</v>
      </c>
      <c r="I63" s="142">
        <v>3</v>
      </c>
      <c r="J63" s="644">
        <f t="shared" si="4"/>
        <v>1.4705882352941176E-2</v>
      </c>
      <c r="K63" s="644">
        <f t="shared" si="5"/>
        <v>5.8823529411764705E-2</v>
      </c>
      <c r="L63" s="143">
        <f t="shared" si="6"/>
        <v>0.16625916870415647</v>
      </c>
      <c r="M63" s="641">
        <f t="shared" si="7"/>
        <v>0.49275362318840582</v>
      </c>
    </row>
    <row r="64" spans="1:13" x14ac:dyDescent="0.25">
      <c r="A64" s="142"/>
      <c r="B64" s="142" t="s">
        <v>163</v>
      </c>
      <c r="C64" s="142">
        <v>15</v>
      </c>
      <c r="D64" s="142">
        <v>68</v>
      </c>
      <c r="E64" s="142">
        <v>1</v>
      </c>
      <c r="F64" s="142">
        <v>2</v>
      </c>
      <c r="G64" s="142">
        <v>0</v>
      </c>
      <c r="H64" s="142">
        <v>2</v>
      </c>
      <c r="I64" s="142">
        <v>0</v>
      </c>
      <c r="J64" s="644">
        <f t="shared" si="4"/>
        <v>2</v>
      </c>
      <c r="K64" s="644">
        <f t="shared" si="5"/>
        <v>2</v>
      </c>
      <c r="L64" s="143">
        <f t="shared" si="6"/>
        <v>1.4705882352941176E-2</v>
      </c>
      <c r="M64" s="641">
        <f t="shared" si="7"/>
        <v>6.6666666666666666E-2</v>
      </c>
    </row>
    <row r="65" spans="1:13" x14ac:dyDescent="0.25">
      <c r="A65" s="142"/>
      <c r="B65" s="142" t="s">
        <v>189</v>
      </c>
      <c r="C65" s="142">
        <v>2501</v>
      </c>
      <c r="D65" s="142">
        <v>6624</v>
      </c>
      <c r="E65" s="142">
        <v>248</v>
      </c>
      <c r="F65" s="142">
        <v>62</v>
      </c>
      <c r="G65" s="142">
        <v>0</v>
      </c>
      <c r="H65" s="142">
        <v>95</v>
      </c>
      <c r="I65" s="142">
        <v>-33</v>
      </c>
      <c r="J65" s="644">
        <f t="shared" si="4"/>
        <v>0.38306451612903225</v>
      </c>
      <c r="K65" s="644">
        <f t="shared" si="5"/>
        <v>0.25</v>
      </c>
      <c r="L65" s="143">
        <f t="shared" si="6"/>
        <v>3.7439613526570048E-2</v>
      </c>
      <c r="M65" s="641">
        <f t="shared" si="7"/>
        <v>9.9160335865653745E-2</v>
      </c>
    </row>
    <row r="66" spans="1:13" x14ac:dyDescent="0.25">
      <c r="A66" s="142"/>
      <c r="B66" s="142" t="s">
        <v>41</v>
      </c>
      <c r="C66" s="142">
        <v>131</v>
      </c>
      <c r="D66" s="142">
        <v>5433</v>
      </c>
      <c r="E66" s="142">
        <v>-18</v>
      </c>
      <c r="F66" s="142">
        <v>0</v>
      </c>
      <c r="G66" s="142">
        <v>0</v>
      </c>
      <c r="H66" s="142">
        <v>0</v>
      </c>
      <c r="I66" s="142">
        <v>0</v>
      </c>
      <c r="J66" s="644">
        <f t="shared" si="4"/>
        <v>0</v>
      </c>
      <c r="K66" s="644">
        <f t="shared" si="5"/>
        <v>0</v>
      </c>
      <c r="L66" s="143">
        <f t="shared" si="6"/>
        <v>-3.3130866924351186E-3</v>
      </c>
      <c r="M66" s="641">
        <f t="shared" si="7"/>
        <v>-0.13740458015267176</v>
      </c>
    </row>
    <row r="67" spans="1:13" x14ac:dyDescent="0.25">
      <c r="A67" s="142"/>
      <c r="B67" s="142" t="s">
        <v>280</v>
      </c>
      <c r="C67" s="142">
        <v>35</v>
      </c>
      <c r="D67" s="142">
        <v>83</v>
      </c>
      <c r="E67" s="142">
        <v>9</v>
      </c>
      <c r="F67" s="142">
        <v>-3</v>
      </c>
      <c r="G67" s="142">
        <v>0</v>
      </c>
      <c r="H67" s="142">
        <v>-4</v>
      </c>
      <c r="I67" s="142">
        <v>1</v>
      </c>
      <c r="J67" s="644">
        <f t="shared" si="4"/>
        <v>-0.44444444444444442</v>
      </c>
      <c r="K67" s="644">
        <f t="shared" si="5"/>
        <v>-0.33333333333333331</v>
      </c>
      <c r="L67" s="143">
        <f t="shared" si="6"/>
        <v>0.10843373493975904</v>
      </c>
      <c r="M67" s="641">
        <f t="shared" si="7"/>
        <v>0.25714285714285712</v>
      </c>
    </row>
    <row r="68" spans="1:13" x14ac:dyDescent="0.25">
      <c r="A68" s="142"/>
      <c r="B68" s="142" t="s">
        <v>353</v>
      </c>
      <c r="C68" s="142">
        <v>4454</v>
      </c>
      <c r="D68" s="142">
        <v>15544</v>
      </c>
      <c r="E68" s="142">
        <v>1067</v>
      </c>
      <c r="F68" s="142">
        <v>356</v>
      </c>
      <c r="G68" s="142">
        <v>0</v>
      </c>
      <c r="H68" s="142">
        <v>264</v>
      </c>
      <c r="I68" s="142">
        <v>92</v>
      </c>
      <c r="J68" s="644">
        <f t="shared" si="4"/>
        <v>0.24742268041237114</v>
      </c>
      <c r="K68" s="644">
        <f t="shared" si="5"/>
        <v>0.33364573570759137</v>
      </c>
      <c r="L68" s="143">
        <f t="shared" si="6"/>
        <v>6.8643849716932576E-2</v>
      </c>
      <c r="M68" s="641">
        <f t="shared" si="7"/>
        <v>0.23955994611585091</v>
      </c>
    </row>
    <row r="69" spans="1:13" x14ac:dyDescent="0.25">
      <c r="A69" s="142"/>
      <c r="B69" s="142" t="s">
        <v>354</v>
      </c>
      <c r="C69" s="142">
        <v>13</v>
      </c>
      <c r="D69" s="142">
        <v>49</v>
      </c>
      <c r="E69" s="142">
        <v>4</v>
      </c>
      <c r="F69" s="142">
        <v>1</v>
      </c>
      <c r="G69" s="142">
        <v>0</v>
      </c>
      <c r="H69" s="142">
        <v>3</v>
      </c>
      <c r="I69" s="142">
        <v>-2</v>
      </c>
      <c r="J69" s="644">
        <f t="shared" si="4"/>
        <v>0.75</v>
      </c>
      <c r="K69" s="644">
        <f t="shared" si="5"/>
        <v>0.25</v>
      </c>
      <c r="L69" s="143">
        <f t="shared" si="6"/>
        <v>8.1632653061224483E-2</v>
      </c>
      <c r="M69" s="641">
        <f t="shared" si="7"/>
        <v>0.30769230769230771</v>
      </c>
    </row>
    <row r="70" spans="1:13" ht="15.75" customHeight="1" thickBot="1" x14ac:dyDescent="0.3">
      <c r="A70" s="142"/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648"/>
    </row>
    <row r="71" spans="1:13" ht="90.75" customHeight="1" thickTop="1" x14ac:dyDescent="0.25">
      <c r="A71" s="149"/>
      <c r="B71" s="150"/>
      <c r="C71" s="150" t="s">
        <v>2</v>
      </c>
      <c r="D71" s="150" t="s">
        <v>3</v>
      </c>
      <c r="E71" s="150" t="s">
        <v>6</v>
      </c>
      <c r="F71" s="150" t="s">
        <v>4</v>
      </c>
      <c r="G71" s="150" t="s">
        <v>5</v>
      </c>
      <c r="H71" s="150" t="s">
        <v>484</v>
      </c>
      <c r="I71" s="150" t="s">
        <v>345</v>
      </c>
      <c r="J71" s="152" t="s">
        <v>487</v>
      </c>
      <c r="K71" s="152" t="s">
        <v>91</v>
      </c>
      <c r="L71" s="150" t="s">
        <v>510</v>
      </c>
      <c r="M71" s="649" t="s">
        <v>498</v>
      </c>
    </row>
    <row r="72" spans="1:13" x14ac:dyDescent="0.25">
      <c r="A72" s="153" t="s">
        <v>79</v>
      </c>
      <c r="B72" s="154"/>
      <c r="C72" s="154">
        <f t="shared" ref="C72:I72" si="8">SUM(C5:C69)</f>
        <v>42938</v>
      </c>
      <c r="D72" s="154">
        <f t="shared" si="8"/>
        <v>181551</v>
      </c>
      <c r="E72" s="154">
        <f t="shared" si="8"/>
        <v>9790</v>
      </c>
      <c r="F72" s="154">
        <f t="shared" si="8"/>
        <v>3335</v>
      </c>
      <c r="G72" s="154">
        <f t="shared" si="8"/>
        <v>0</v>
      </c>
      <c r="H72" s="154">
        <f t="shared" si="8"/>
        <v>2428</v>
      </c>
      <c r="I72" s="154">
        <f t="shared" si="8"/>
        <v>907</v>
      </c>
      <c r="J72" s="157">
        <f>H72/E72</f>
        <v>0.24800817160367722</v>
      </c>
      <c r="K72" s="157">
        <f>F72/E72</f>
        <v>0.34065372829417773</v>
      </c>
      <c r="L72" s="158">
        <f>E72/D72</f>
        <v>5.3924241673138675E-2</v>
      </c>
      <c r="M72" s="650">
        <f>E72/C72</f>
        <v>0.22800316735758536</v>
      </c>
    </row>
    <row r="73" spans="1:13" x14ac:dyDescent="0.25">
      <c r="A73" s="153" t="s">
        <v>78</v>
      </c>
      <c r="B73" s="154"/>
      <c r="C73" s="154">
        <v>42938</v>
      </c>
      <c r="D73" s="154">
        <v>181551</v>
      </c>
      <c r="E73" s="154">
        <v>9790</v>
      </c>
      <c r="F73" s="154">
        <v>3335</v>
      </c>
      <c r="G73" s="154">
        <v>0</v>
      </c>
      <c r="H73" s="142">
        <v>2428</v>
      </c>
      <c r="I73" s="142">
        <v>907</v>
      </c>
      <c r="J73" s="157">
        <f>H73/E73</f>
        <v>0.24800817160367722</v>
      </c>
      <c r="K73" s="157">
        <f>F73/E73</f>
        <v>0.34065372829417773</v>
      </c>
      <c r="L73" s="158">
        <f>E73/D73</f>
        <v>5.3924241673138675E-2</v>
      </c>
      <c r="M73" s="650">
        <f>E73/C73</f>
        <v>0.22800316735758536</v>
      </c>
    </row>
    <row r="74" spans="1:13" s="463" customFormat="1" x14ac:dyDescent="0.25">
      <c r="A74" s="468" t="s">
        <v>140</v>
      </c>
      <c r="B74" s="469"/>
      <c r="C74" s="469">
        <f>C22</f>
        <v>14305</v>
      </c>
      <c r="D74" s="469">
        <f t="shared" ref="D74:I74" si="9">D22</f>
        <v>56981</v>
      </c>
      <c r="E74" s="469">
        <f t="shared" si="9"/>
        <v>1945</v>
      </c>
      <c r="F74" s="469">
        <f t="shared" si="9"/>
        <v>1178</v>
      </c>
      <c r="G74" s="469">
        <f t="shared" si="9"/>
        <v>0</v>
      </c>
      <c r="H74" s="469">
        <f t="shared" si="9"/>
        <v>766</v>
      </c>
      <c r="I74" s="469">
        <f t="shared" si="9"/>
        <v>412</v>
      </c>
      <c r="J74" s="470">
        <f>H74/E74</f>
        <v>0.39383033419023133</v>
      </c>
      <c r="K74" s="157">
        <f>F74/E74</f>
        <v>0.60565552699228786</v>
      </c>
      <c r="L74" s="471">
        <f>E74/D74</f>
        <v>3.4134185079236941E-2</v>
      </c>
      <c r="M74" s="472">
        <f>E74/C74</f>
        <v>0.13596644529884655</v>
      </c>
    </row>
    <row r="75" spans="1:13" s="463" customFormat="1" x14ac:dyDescent="0.25">
      <c r="A75" s="468" t="s">
        <v>141</v>
      </c>
      <c r="B75" s="469"/>
      <c r="C75" s="470">
        <f t="shared" ref="C75:I75" si="10">C74/C72</f>
        <v>0.33315478131259024</v>
      </c>
      <c r="D75" s="470">
        <f t="shared" si="10"/>
        <v>0.31385671243892899</v>
      </c>
      <c r="E75" s="470">
        <f t="shared" si="10"/>
        <v>0.19867211440245147</v>
      </c>
      <c r="F75" s="470">
        <f t="shared" si="10"/>
        <v>0.3532233883058471</v>
      </c>
      <c r="G75" s="470" t="e">
        <f t="shared" si="10"/>
        <v>#DIV/0!</v>
      </c>
      <c r="H75" s="470">
        <f t="shared" si="10"/>
        <v>0.31548599670510707</v>
      </c>
      <c r="I75" s="470">
        <f t="shared" si="10"/>
        <v>0.45424476295479604</v>
      </c>
      <c r="J75" s="470"/>
      <c r="K75" s="157"/>
      <c r="L75" s="470"/>
      <c r="M75" s="472"/>
    </row>
    <row r="76" spans="1:13" s="208" customFormat="1" x14ac:dyDescent="0.25">
      <c r="A76" s="210" t="s">
        <v>139</v>
      </c>
      <c r="B76" s="205"/>
      <c r="C76" s="205">
        <f>SUM(C60+C56+C47+C43+C37+C38+C33+C28+C27+C25+C14+C11+C9+C7)</f>
        <v>8691</v>
      </c>
      <c r="D76" s="205">
        <f t="shared" ref="D76:I76" si="11">SUM(D60+D56+D47+D43+D37+D38+D33+D28+D27+D25+D14+D11+D9+D7)</f>
        <v>28088</v>
      </c>
      <c r="E76" s="205">
        <f t="shared" si="11"/>
        <v>3156</v>
      </c>
      <c r="F76" s="205">
        <f t="shared" si="11"/>
        <v>764</v>
      </c>
      <c r="G76" s="205">
        <f t="shared" si="11"/>
        <v>0</v>
      </c>
      <c r="H76" s="205">
        <f t="shared" si="11"/>
        <v>337</v>
      </c>
      <c r="I76" s="205">
        <f t="shared" si="11"/>
        <v>427</v>
      </c>
      <c r="J76" s="206">
        <f>H76/E76</f>
        <v>0.10678073510773131</v>
      </c>
      <c r="K76" s="157">
        <f>F76/E76</f>
        <v>0.24207858048162231</v>
      </c>
      <c r="L76" s="207">
        <f>E76/D76</f>
        <v>0.11236115066932498</v>
      </c>
      <c r="M76" s="209">
        <f>E76/C76</f>
        <v>0.36313427683810839</v>
      </c>
    </row>
    <row r="77" spans="1:13" s="208" customFormat="1" ht="15.75" customHeight="1" x14ac:dyDescent="0.25">
      <c r="A77" s="210" t="s">
        <v>87</v>
      </c>
      <c r="B77" s="205"/>
      <c r="C77" s="206">
        <f t="shared" ref="C77:I77" si="12">C76/C72</f>
        <v>0.20240812334063069</v>
      </c>
      <c r="D77" s="206">
        <f t="shared" si="12"/>
        <v>0.1547113483263656</v>
      </c>
      <c r="E77" s="206">
        <f t="shared" si="12"/>
        <v>0.32236976506639425</v>
      </c>
      <c r="F77" s="206">
        <f t="shared" si="12"/>
        <v>0.22908545727136431</v>
      </c>
      <c r="G77" s="206" t="e">
        <f t="shared" si="12"/>
        <v>#DIV/0!</v>
      </c>
      <c r="H77" s="206">
        <f t="shared" si="12"/>
        <v>0.1387973640856672</v>
      </c>
      <c r="I77" s="206">
        <f t="shared" si="12"/>
        <v>0.47078280044101434</v>
      </c>
      <c r="J77" s="206"/>
      <c r="K77" s="157"/>
      <c r="L77" s="206"/>
      <c r="M77" s="209"/>
    </row>
    <row r="78" spans="1:13" s="215" customFormat="1" ht="15.75" customHeight="1" x14ac:dyDescent="0.25">
      <c r="A78" s="211" t="s">
        <v>133</v>
      </c>
      <c r="B78" s="212"/>
      <c r="C78" s="212">
        <f>SUM(C5+C6+C8+C10+C12+C13+C15+C16+C17+C18+C19+C20+C21+C22+C23+C24+C26+C29+C30+C31+C32+C34+C35+C36+C39+C40+C41+C42+C44+C45+C46+C48+C49+C50+C51+C52+C53+C54+C55+C57+C58+C59+C61+C62+C63+C64+C65+C66+C67+C68+C69)</f>
        <v>34247</v>
      </c>
      <c r="D78" s="212">
        <f t="shared" ref="D78:I78" si="13">SUM(D5+D6+D8+D10+D12+D13+D15+D16+D17+D18+D19+D20+D21+D22+D23+D24+D26+D29+D30+D31+D32+D34+D35+D36+D39+D40+D41+D42+D44+D45+D46+D48+D49+D50+D51+D52+D53+D54+D55+D57+D58+D59+D61+D62+D63+D64+D65+D66+D67+D68+D69)</f>
        <v>153463</v>
      </c>
      <c r="E78" s="212">
        <f t="shared" si="13"/>
        <v>6634</v>
      </c>
      <c r="F78" s="212">
        <f t="shared" si="13"/>
        <v>2571</v>
      </c>
      <c r="G78" s="212">
        <f t="shared" si="13"/>
        <v>0</v>
      </c>
      <c r="H78" s="212">
        <f t="shared" si="13"/>
        <v>2091</v>
      </c>
      <c r="I78" s="212">
        <f t="shared" si="13"/>
        <v>480</v>
      </c>
      <c r="J78" s="213">
        <f>H78/E78</f>
        <v>0.3151944528188122</v>
      </c>
      <c r="K78" s="157">
        <f>F78/E78</f>
        <v>0.38754899005125115</v>
      </c>
      <c r="L78" s="214">
        <f>E78/D78</f>
        <v>4.3228660980171113E-2</v>
      </c>
      <c r="M78" s="651">
        <f>E78/C78</f>
        <v>0.1937103979910649</v>
      </c>
    </row>
    <row r="79" spans="1:13" s="215" customFormat="1" ht="15.75" customHeight="1" thickBot="1" x14ac:dyDescent="0.3">
      <c r="A79" s="216" t="s">
        <v>136</v>
      </c>
      <c r="B79" s="217"/>
      <c r="C79" s="218">
        <f t="shared" ref="C79:I79" si="14">C78/C72</f>
        <v>0.79759187665936937</v>
      </c>
      <c r="D79" s="218">
        <f t="shared" si="14"/>
        <v>0.84528865167363443</v>
      </c>
      <c r="E79" s="218">
        <f t="shared" si="14"/>
        <v>0.67763023493360575</v>
      </c>
      <c r="F79" s="218">
        <f t="shared" si="14"/>
        <v>0.77091454272863569</v>
      </c>
      <c r="G79" s="218" t="e">
        <f t="shared" si="14"/>
        <v>#DIV/0!</v>
      </c>
      <c r="H79" s="218">
        <f t="shared" si="14"/>
        <v>0.86120263591433277</v>
      </c>
      <c r="I79" s="218">
        <f t="shared" si="14"/>
        <v>0.52921719955898572</v>
      </c>
      <c r="J79" s="218"/>
      <c r="K79" s="157"/>
      <c r="L79" s="217"/>
      <c r="M79" s="652"/>
    </row>
    <row r="80" spans="1:13" ht="15.75" thickTop="1" x14ac:dyDescent="0.25">
      <c r="A80" s="142"/>
      <c r="B80" s="142"/>
      <c r="C80" s="148"/>
      <c r="D80" s="148"/>
      <c r="E80" s="148"/>
      <c r="F80" s="148"/>
      <c r="G80" s="142"/>
      <c r="H80" s="148"/>
      <c r="I80" s="148"/>
      <c r="J80" s="142"/>
      <c r="K80" s="142"/>
      <c r="L80" s="142"/>
      <c r="M80" s="142"/>
    </row>
    <row r="81" spans="1:13" x14ac:dyDescent="0.25">
      <c r="A81" s="142"/>
      <c r="B81" s="142"/>
      <c r="C81" s="142"/>
      <c r="D81" s="142"/>
      <c r="E81" s="142"/>
      <c r="F81" s="142"/>
      <c r="G81" s="142"/>
      <c r="H81" s="429"/>
      <c r="I81" s="429"/>
      <c r="J81" s="142"/>
      <c r="K81" s="142"/>
      <c r="L81" s="142"/>
      <c r="M81" s="142"/>
    </row>
    <row r="82" spans="1:13" ht="15.75" customHeight="1" x14ac:dyDescent="0.25">
      <c r="A82" s="142"/>
      <c r="B82" s="142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</row>
    <row r="83" spans="1:13" x14ac:dyDescent="0.25">
      <c r="A83" s="142"/>
      <c r="B83" s="142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</row>
    <row r="84" spans="1:13" x14ac:dyDescent="0.25">
      <c r="A84" s="159" t="s">
        <v>514</v>
      </c>
      <c r="B84" s="142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</row>
    <row r="85" spans="1:13" x14ac:dyDescent="0.25">
      <c r="A85" s="160" t="s">
        <v>84</v>
      </c>
      <c r="B85" s="16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</row>
    <row r="86" spans="1:13" x14ac:dyDescent="0.25">
      <c r="A86" s="162" t="s">
        <v>85</v>
      </c>
      <c r="B86" s="163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</row>
    <row r="87" spans="1:13" x14ac:dyDescent="0.25">
      <c r="A87" s="142"/>
      <c r="B87" s="142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</row>
    <row r="88" spans="1:13" x14ac:dyDescent="0.25">
      <c r="A88" s="142"/>
      <c r="B88" s="142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</row>
    <row r="89" spans="1:13" x14ac:dyDescent="0.25">
      <c r="A89" s="142"/>
      <c r="B89" s="142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</row>
    <row r="90" spans="1:13" x14ac:dyDescent="0.25">
      <c r="A90" s="142"/>
      <c r="B90" s="142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</row>
    <row r="91" spans="1:13" x14ac:dyDescent="0.25">
      <c r="A91" s="142"/>
      <c r="B91" s="142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</row>
    <row r="92" spans="1:13" x14ac:dyDescent="0.25">
      <c r="A92" s="142"/>
      <c r="B92" s="142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</row>
    <row r="93" spans="1:13" x14ac:dyDescent="0.25">
      <c r="A93" s="142"/>
      <c r="B93" s="142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</row>
    <row r="94" spans="1:13" x14ac:dyDescent="0.25">
      <c r="A94" s="142"/>
      <c r="B94" s="142"/>
      <c r="C94" s="142"/>
      <c r="D94" s="142"/>
      <c r="E94" s="142"/>
      <c r="F94" s="142"/>
      <c r="G94" s="142"/>
      <c r="H94" s="142"/>
      <c r="I94" s="142"/>
      <c r="J94" s="142"/>
      <c r="K94" s="142"/>
      <c r="L94" s="142"/>
      <c r="M94" s="142"/>
    </row>
    <row r="95" spans="1:13" x14ac:dyDescent="0.25">
      <c r="A95" s="142"/>
      <c r="B95" s="142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</row>
    <row r="96" spans="1:13" x14ac:dyDescent="0.25">
      <c r="A96" s="142"/>
      <c r="B96" s="142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</row>
    <row r="97" spans="1:13" x14ac:dyDescent="0.25">
      <c r="A97" s="142"/>
      <c r="B97" s="142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</row>
    <row r="98" spans="1:13" x14ac:dyDescent="0.25">
      <c r="A98" s="142"/>
      <c r="B98" s="142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</row>
    <row r="99" spans="1:13" x14ac:dyDescent="0.25">
      <c r="A99" s="142"/>
      <c r="B99" s="142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</row>
    <row r="100" spans="1:13" x14ac:dyDescent="0.25">
      <c r="A100" s="142"/>
      <c r="B100" s="142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</row>
    <row r="101" spans="1:13" x14ac:dyDescent="0.25">
      <c r="A101" s="142"/>
      <c r="B101" s="142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</row>
    <row r="102" spans="1:13" x14ac:dyDescent="0.25">
      <c r="A102" s="142"/>
      <c r="B102" s="142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</row>
    <row r="103" spans="1:13" x14ac:dyDescent="0.25">
      <c r="A103" s="142"/>
      <c r="B103" s="142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</row>
    <row r="104" spans="1:13" x14ac:dyDescent="0.25">
      <c r="A104" s="142"/>
      <c r="B104" s="142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</row>
    <row r="105" spans="1:13" x14ac:dyDescent="0.25">
      <c r="A105" s="142"/>
      <c r="B105" s="142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</row>
    <row r="106" spans="1:13" x14ac:dyDescent="0.25">
      <c r="A106" s="142"/>
      <c r="B106" s="142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</row>
    <row r="107" spans="1:13" x14ac:dyDescent="0.25">
      <c r="A107" s="142"/>
      <c r="B107" s="142"/>
      <c r="C107" s="142"/>
      <c r="D107" s="142"/>
      <c r="E107" s="142"/>
      <c r="F107" s="142"/>
      <c r="G107" s="142"/>
      <c r="H107" s="142"/>
      <c r="I107" s="142"/>
      <c r="J107" s="142"/>
      <c r="K107" s="142"/>
      <c r="L107" s="142"/>
      <c r="M107" s="142"/>
    </row>
    <row r="108" spans="1:13" x14ac:dyDescent="0.25">
      <c r="A108" s="142"/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</row>
    <row r="109" spans="1:13" x14ac:dyDescent="0.25">
      <c r="A109" s="142"/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</row>
    <row r="110" spans="1:13" x14ac:dyDescent="0.25">
      <c r="A110" s="142"/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</row>
    <row r="111" spans="1:13" x14ac:dyDescent="0.25">
      <c r="A111" s="142"/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</row>
    <row r="112" spans="1:13" x14ac:dyDescent="0.25">
      <c r="A112" s="142"/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</row>
    <row r="113" spans="1:13" x14ac:dyDescent="0.25">
      <c r="A113" s="142"/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</row>
    <row r="114" spans="1:13" x14ac:dyDescent="0.25">
      <c r="A114" s="142"/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</row>
    <row r="115" spans="1:13" x14ac:dyDescent="0.25">
      <c r="A115" s="142"/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</row>
    <row r="116" spans="1:13" x14ac:dyDescent="0.25">
      <c r="A116" s="142"/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</row>
    <row r="117" spans="1:13" x14ac:dyDescent="0.25">
      <c r="A117" s="142"/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</row>
    <row r="118" spans="1:13" x14ac:dyDescent="0.25">
      <c r="A118" s="142"/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</row>
    <row r="119" spans="1:13" x14ac:dyDescent="0.25">
      <c r="A119" s="142"/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</row>
    <row r="120" spans="1:13" x14ac:dyDescent="0.25">
      <c r="A120" s="142"/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</row>
    <row r="121" spans="1:13" x14ac:dyDescent="0.25">
      <c r="A121" s="142"/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</row>
    <row r="122" spans="1:13" x14ac:dyDescent="0.25">
      <c r="A122" s="142"/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</row>
    <row r="123" spans="1:13" x14ac:dyDescent="0.25">
      <c r="A123" s="142"/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</row>
    <row r="124" spans="1:13" x14ac:dyDescent="0.25">
      <c r="A124" s="142"/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</row>
    <row r="125" spans="1:13" x14ac:dyDescent="0.25">
      <c r="A125" s="142"/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</row>
    <row r="126" spans="1:13" x14ac:dyDescent="0.25">
      <c r="A126" s="142"/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</row>
    <row r="127" spans="1:13" x14ac:dyDescent="0.25">
      <c r="A127" s="142"/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</row>
    <row r="128" spans="1:13" x14ac:dyDescent="0.25">
      <c r="A128" s="142"/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</row>
    <row r="129" spans="1:13" x14ac:dyDescent="0.25">
      <c r="A129" s="142"/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</row>
    <row r="130" spans="1:13" x14ac:dyDescent="0.25">
      <c r="A130" s="142"/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</row>
    <row r="131" spans="1:13" x14ac:dyDescent="0.25">
      <c r="A131" s="142"/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</row>
    <row r="132" spans="1:13" x14ac:dyDescent="0.25">
      <c r="A132" s="142"/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</row>
    <row r="133" spans="1:13" x14ac:dyDescent="0.25">
      <c r="A133" s="142"/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</row>
    <row r="134" spans="1:13" x14ac:dyDescent="0.25">
      <c r="A134" s="142"/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</row>
    <row r="135" spans="1:13" x14ac:dyDescent="0.25">
      <c r="A135" s="142"/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</row>
    <row r="136" spans="1:13" x14ac:dyDescent="0.25">
      <c r="A136" s="142"/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</row>
    <row r="137" spans="1:13" x14ac:dyDescent="0.25">
      <c r="A137" s="142"/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</row>
    <row r="138" spans="1:13" x14ac:dyDescent="0.25">
      <c r="A138" s="142"/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</row>
    <row r="139" spans="1:13" x14ac:dyDescent="0.25">
      <c r="A139" s="142"/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</row>
    <row r="140" spans="1:13" x14ac:dyDescent="0.25">
      <c r="A140" s="142"/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</row>
    <row r="141" spans="1:13" x14ac:dyDescent="0.25">
      <c r="A141" s="142"/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</row>
    <row r="142" spans="1:13" x14ac:dyDescent="0.25">
      <c r="A142" s="142"/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</row>
    <row r="143" spans="1:13" x14ac:dyDescent="0.25">
      <c r="A143" s="142"/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</row>
    <row r="144" spans="1:13" x14ac:dyDescent="0.25">
      <c r="A144" s="142"/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</row>
    <row r="145" spans="1:13" x14ac:dyDescent="0.25">
      <c r="A145" s="142"/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</row>
    <row r="146" spans="1:13" x14ac:dyDescent="0.25">
      <c r="A146" s="142"/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</row>
    <row r="147" spans="1:13" x14ac:dyDescent="0.25">
      <c r="A147" s="142"/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</row>
    <row r="148" spans="1:13" x14ac:dyDescent="0.25">
      <c r="A148" s="142"/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</row>
    <row r="149" spans="1:13" x14ac:dyDescent="0.25">
      <c r="A149" s="142"/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</row>
    <row r="150" spans="1:13" x14ac:dyDescent="0.25">
      <c r="A150" s="142"/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</row>
    <row r="151" spans="1:13" x14ac:dyDescent="0.25">
      <c r="A151" s="142"/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</row>
    <row r="152" spans="1:13" x14ac:dyDescent="0.25">
      <c r="A152" s="142"/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</row>
    <row r="153" spans="1:13" x14ac:dyDescent="0.25">
      <c r="A153" s="142"/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</row>
    <row r="154" spans="1:13" x14ac:dyDescent="0.25">
      <c r="A154" s="142"/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</row>
    <row r="155" spans="1:13" x14ac:dyDescent="0.25">
      <c r="A155" s="142"/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</row>
    <row r="156" spans="1:13" x14ac:dyDescent="0.25">
      <c r="A156" s="142"/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</row>
    <row r="157" spans="1:13" x14ac:dyDescent="0.25">
      <c r="A157" s="142"/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</row>
    <row r="158" spans="1:13" x14ac:dyDescent="0.25">
      <c r="A158" s="142"/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</row>
    <row r="159" spans="1:13" x14ac:dyDescent="0.25">
      <c r="A159" s="142"/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</row>
    <row r="160" spans="1:13" x14ac:dyDescent="0.25">
      <c r="A160" s="142"/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</row>
    <row r="161" spans="1:13" x14ac:dyDescent="0.25">
      <c r="A161" s="142"/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</row>
    <row r="162" spans="1:13" x14ac:dyDescent="0.25">
      <c r="A162" s="142"/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</row>
    <row r="163" spans="1:13" x14ac:dyDescent="0.25">
      <c r="A163" s="142"/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</row>
    <row r="164" spans="1:13" x14ac:dyDescent="0.25">
      <c r="A164" s="142"/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</row>
    <row r="165" spans="1:13" x14ac:dyDescent="0.25">
      <c r="A165" s="142"/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</row>
    <row r="166" spans="1:13" x14ac:dyDescent="0.25">
      <c r="A166" s="142"/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</row>
    <row r="167" spans="1:13" x14ac:dyDescent="0.25">
      <c r="A167" s="142"/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</row>
    <row r="168" spans="1:13" x14ac:dyDescent="0.25">
      <c r="A168" s="142"/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</row>
    <row r="169" spans="1:13" x14ac:dyDescent="0.25">
      <c r="A169" s="142"/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</row>
    <row r="170" spans="1:13" x14ac:dyDescent="0.25">
      <c r="A170" s="142"/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</row>
    <row r="171" spans="1:13" x14ac:dyDescent="0.25">
      <c r="A171" s="142"/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</row>
    <row r="172" spans="1:13" x14ac:dyDescent="0.25">
      <c r="A172" s="142"/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</row>
    <row r="173" spans="1:13" x14ac:dyDescent="0.25">
      <c r="A173" s="142"/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</row>
    <row r="174" spans="1:13" x14ac:dyDescent="0.25">
      <c r="A174" s="142"/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</row>
    <row r="175" spans="1:13" x14ac:dyDescent="0.25">
      <c r="A175" s="142"/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</row>
    <row r="176" spans="1:13" x14ac:dyDescent="0.25">
      <c r="A176" s="142"/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</row>
    <row r="177" spans="1:13" x14ac:dyDescent="0.25">
      <c r="A177" s="142"/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</row>
    <row r="178" spans="1:13" x14ac:dyDescent="0.25">
      <c r="A178" s="142"/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</row>
    <row r="179" spans="1:13" x14ac:dyDescent="0.25">
      <c r="A179" s="142"/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</row>
    <row r="180" spans="1:13" x14ac:dyDescent="0.25">
      <c r="A180" s="142"/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</row>
    <row r="181" spans="1:13" x14ac:dyDescent="0.25">
      <c r="A181" s="142"/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</row>
    <row r="182" spans="1:13" x14ac:dyDescent="0.25">
      <c r="A182" s="142"/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</row>
    <row r="183" spans="1:13" x14ac:dyDescent="0.25">
      <c r="A183" s="142"/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</row>
    <row r="184" spans="1:13" x14ac:dyDescent="0.25">
      <c r="A184" s="142"/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</row>
    <row r="185" spans="1:13" x14ac:dyDescent="0.25">
      <c r="A185" s="142"/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</row>
    <row r="186" spans="1:13" x14ac:dyDescent="0.25">
      <c r="A186" s="142"/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</row>
    <row r="187" spans="1:13" x14ac:dyDescent="0.25">
      <c r="A187" s="142"/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</row>
    <row r="188" spans="1:13" x14ac:dyDescent="0.25">
      <c r="A188" s="142"/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</row>
    <row r="189" spans="1:13" x14ac:dyDescent="0.25">
      <c r="A189" s="142"/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</row>
    <row r="190" spans="1:13" x14ac:dyDescent="0.25">
      <c r="A190" s="142"/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</row>
    <row r="191" spans="1:13" x14ac:dyDescent="0.25">
      <c r="A191" s="142"/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</row>
    <row r="192" spans="1:13" x14ac:dyDescent="0.25">
      <c r="A192" s="142"/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</row>
    <row r="193" spans="1:13" x14ac:dyDescent="0.25">
      <c r="A193" s="142"/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</row>
    <row r="194" spans="1:13" x14ac:dyDescent="0.25">
      <c r="A194" s="142"/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</row>
    <row r="195" spans="1:13" x14ac:dyDescent="0.25">
      <c r="A195" s="142"/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</row>
    <row r="196" spans="1:13" x14ac:dyDescent="0.25">
      <c r="A196" s="142"/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</row>
    <row r="197" spans="1:13" x14ac:dyDescent="0.25">
      <c r="A197" s="142"/>
      <c r="B197" s="142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</row>
    <row r="198" spans="1:13" x14ac:dyDescent="0.25">
      <c r="A198" s="142"/>
      <c r="B198" s="142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</row>
    <row r="199" spans="1:13" x14ac:dyDescent="0.25">
      <c r="A199" s="142"/>
      <c r="B199" s="142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</row>
    <row r="200" spans="1:13" x14ac:dyDescent="0.25">
      <c r="A200" s="142"/>
      <c r="B200" s="142"/>
      <c r="C200" s="142"/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</row>
    <row r="201" spans="1:13" x14ac:dyDescent="0.25">
      <c r="A201" s="142"/>
      <c r="B201" s="142"/>
      <c r="C201" s="142"/>
      <c r="D201" s="142"/>
      <c r="E201" s="142"/>
      <c r="F201" s="142"/>
      <c r="G201" s="142"/>
      <c r="H201" s="142"/>
      <c r="I201" s="142"/>
      <c r="J201" s="142"/>
      <c r="K201" s="142"/>
      <c r="L201" s="142"/>
      <c r="M201" s="142"/>
    </row>
    <row r="202" spans="1:13" x14ac:dyDescent="0.25">
      <c r="A202" s="142"/>
      <c r="B202" s="142"/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</row>
    <row r="203" spans="1:13" x14ac:dyDescent="0.25">
      <c r="A203" s="142"/>
      <c r="B203" s="142"/>
      <c r="C203" s="142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</row>
    <row r="204" spans="1:13" x14ac:dyDescent="0.25">
      <c r="A204" s="142"/>
      <c r="B204" s="142"/>
      <c r="C204" s="142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</row>
    <row r="205" spans="1:13" x14ac:dyDescent="0.25">
      <c r="A205" s="142"/>
      <c r="B205" s="142"/>
      <c r="C205" s="142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</row>
    <row r="206" spans="1:13" x14ac:dyDescent="0.25">
      <c r="A206" s="142"/>
      <c r="B206" s="142"/>
      <c r="C206" s="142"/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</row>
    <row r="207" spans="1:13" x14ac:dyDescent="0.25">
      <c r="A207" s="142"/>
      <c r="B207" s="142"/>
      <c r="C207" s="142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</row>
    <row r="208" spans="1:13" x14ac:dyDescent="0.25">
      <c r="A208" s="142"/>
      <c r="B208" s="142"/>
      <c r="C208" s="142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</row>
    <row r="209" spans="1:13" x14ac:dyDescent="0.25">
      <c r="A209" s="142"/>
      <c r="B209" s="142"/>
      <c r="C209" s="142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</row>
    <row r="210" spans="1:13" x14ac:dyDescent="0.25">
      <c r="A210" s="142"/>
      <c r="B210" s="142"/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</row>
    <row r="211" spans="1:13" x14ac:dyDescent="0.25">
      <c r="A211" s="142"/>
      <c r="B211" s="142"/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</row>
    <row r="212" spans="1:13" x14ac:dyDescent="0.25">
      <c r="A212" s="142"/>
      <c r="B212" s="142"/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</row>
    <row r="213" spans="1:13" x14ac:dyDescent="0.25">
      <c r="A213" s="142"/>
      <c r="B213" s="142"/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</row>
    <row r="214" spans="1:13" x14ac:dyDescent="0.25">
      <c r="A214" s="142"/>
      <c r="B214" s="142"/>
      <c r="C214" s="142"/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</row>
    <row r="215" spans="1:13" x14ac:dyDescent="0.25">
      <c r="A215" s="142"/>
      <c r="B215" s="142"/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42"/>
    </row>
    <row r="216" spans="1:13" x14ac:dyDescent="0.25">
      <c r="A216" s="142"/>
      <c r="B216" s="142"/>
      <c r="C216" s="142"/>
      <c r="D216" s="142"/>
      <c r="E216" s="142"/>
      <c r="F216" s="142"/>
      <c r="G216" s="142"/>
      <c r="H216" s="142"/>
      <c r="I216" s="142"/>
      <c r="J216" s="142"/>
      <c r="K216" s="142"/>
      <c r="L216" s="142"/>
      <c r="M216" s="142"/>
    </row>
    <row r="217" spans="1:13" x14ac:dyDescent="0.25">
      <c r="A217" s="142"/>
      <c r="B217" s="142"/>
      <c r="C217" s="142"/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</row>
    <row r="218" spans="1:13" x14ac:dyDescent="0.25">
      <c r="A218" s="142"/>
      <c r="B218" s="142"/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</row>
    <row r="219" spans="1:13" x14ac:dyDescent="0.25">
      <c r="A219" s="142"/>
      <c r="B219" s="142"/>
      <c r="C219" s="142"/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</row>
    <row r="220" spans="1:13" x14ac:dyDescent="0.25">
      <c r="A220" s="142"/>
      <c r="B220" s="142"/>
      <c r="C220" s="142"/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</row>
    <row r="221" spans="1:13" x14ac:dyDescent="0.25">
      <c r="A221" s="142"/>
      <c r="B221" s="142"/>
      <c r="C221" s="142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</row>
    <row r="222" spans="1:13" x14ac:dyDescent="0.25">
      <c r="A222" s="142"/>
      <c r="B222" s="142"/>
      <c r="C222" s="142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</row>
    <row r="223" spans="1:13" x14ac:dyDescent="0.25">
      <c r="A223" s="142"/>
      <c r="B223" s="142"/>
      <c r="C223" s="142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</row>
    <row r="224" spans="1:13" x14ac:dyDescent="0.25">
      <c r="A224" s="142"/>
      <c r="B224" s="142"/>
      <c r="C224" s="142"/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</row>
    <row r="225" spans="1:13" x14ac:dyDescent="0.25">
      <c r="A225" s="142"/>
      <c r="B225" s="142"/>
      <c r="C225" s="142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</row>
    <row r="226" spans="1:13" x14ac:dyDescent="0.25">
      <c r="A226" s="142"/>
      <c r="B226" s="142"/>
      <c r="C226" s="142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</row>
    <row r="227" spans="1:13" x14ac:dyDescent="0.25">
      <c r="A227" s="142"/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</row>
    <row r="228" spans="1:13" x14ac:dyDescent="0.25">
      <c r="A228" s="142"/>
      <c r="B228" s="142"/>
      <c r="C228" s="142"/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</row>
    <row r="229" spans="1:13" x14ac:dyDescent="0.25">
      <c r="A229" s="142"/>
      <c r="B229" s="142"/>
      <c r="C229" s="142"/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</row>
    <row r="230" spans="1:13" x14ac:dyDescent="0.25">
      <c r="A230" s="142"/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</row>
    <row r="231" spans="1:13" x14ac:dyDescent="0.25">
      <c r="A231" s="142"/>
      <c r="B231" s="142"/>
      <c r="C231" s="142"/>
      <c r="D231" s="142"/>
      <c r="E231" s="142"/>
      <c r="F231" s="142"/>
      <c r="G231" s="142"/>
      <c r="H231" s="142"/>
      <c r="I231" s="142"/>
      <c r="J231" s="142"/>
      <c r="K231" s="142"/>
      <c r="L231" s="142"/>
      <c r="M231" s="142"/>
    </row>
    <row r="232" spans="1:13" x14ac:dyDescent="0.25">
      <c r="A232" s="142"/>
      <c r="B232" s="142"/>
      <c r="C232" s="142"/>
      <c r="D232" s="142"/>
      <c r="E232" s="142"/>
      <c r="F232" s="142"/>
      <c r="G232" s="142"/>
      <c r="H232" s="142"/>
      <c r="I232" s="142"/>
      <c r="J232" s="142"/>
      <c r="K232" s="142"/>
      <c r="L232" s="142"/>
      <c r="M232" s="142"/>
    </row>
    <row r="233" spans="1:13" x14ac:dyDescent="0.25">
      <c r="A233" s="142"/>
      <c r="B233" s="142"/>
      <c r="C233" s="142"/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</row>
    <row r="234" spans="1:13" x14ac:dyDescent="0.25">
      <c r="A234" s="142"/>
      <c r="B234" s="142"/>
      <c r="C234" s="142"/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</row>
    <row r="235" spans="1:13" x14ac:dyDescent="0.25">
      <c r="A235" s="142"/>
      <c r="B235" s="142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</row>
    <row r="236" spans="1:13" x14ac:dyDescent="0.25">
      <c r="A236" s="142"/>
      <c r="B236" s="142"/>
      <c r="C236" s="142"/>
      <c r="D236" s="142"/>
      <c r="E236" s="142"/>
      <c r="F236" s="142"/>
      <c r="G236" s="142"/>
      <c r="H236" s="142"/>
      <c r="I236" s="142"/>
      <c r="J236" s="142"/>
      <c r="K236" s="142"/>
      <c r="L236" s="142"/>
      <c r="M236" s="142"/>
    </row>
    <row r="237" spans="1:13" x14ac:dyDescent="0.25">
      <c r="A237" s="142"/>
      <c r="B237" s="142"/>
      <c r="C237" s="142"/>
      <c r="D237" s="142"/>
      <c r="E237" s="142"/>
      <c r="F237" s="142"/>
      <c r="G237" s="142"/>
      <c r="H237" s="142"/>
      <c r="I237" s="142"/>
      <c r="J237" s="142"/>
      <c r="K237" s="142"/>
      <c r="L237" s="142"/>
      <c r="M237" s="142"/>
    </row>
    <row r="238" spans="1:13" x14ac:dyDescent="0.25">
      <c r="A238" s="142"/>
      <c r="B238" s="142"/>
      <c r="C238" s="142"/>
      <c r="D238" s="142"/>
      <c r="E238" s="142"/>
      <c r="F238" s="142"/>
      <c r="G238" s="142"/>
      <c r="H238" s="142"/>
      <c r="I238" s="142"/>
      <c r="J238" s="142"/>
      <c r="K238" s="142"/>
      <c r="L238" s="142"/>
      <c r="M238" s="142"/>
    </row>
    <row r="239" spans="1:13" x14ac:dyDescent="0.25">
      <c r="A239" s="142"/>
      <c r="B239" s="142"/>
      <c r="C239" s="142"/>
      <c r="D239" s="142"/>
      <c r="E239" s="142"/>
      <c r="F239" s="142"/>
      <c r="G239" s="142"/>
      <c r="H239" s="142"/>
      <c r="I239" s="142"/>
      <c r="J239" s="142"/>
      <c r="K239" s="142"/>
      <c r="L239" s="142"/>
      <c r="M239" s="142"/>
    </row>
    <row r="240" spans="1:13" x14ac:dyDescent="0.25">
      <c r="A240" s="142"/>
      <c r="B240" s="142"/>
      <c r="C240" s="142"/>
      <c r="D240" s="142"/>
      <c r="E240" s="142"/>
      <c r="F240" s="142"/>
      <c r="G240" s="142"/>
      <c r="H240" s="142"/>
      <c r="I240" s="142"/>
      <c r="J240" s="142"/>
      <c r="K240" s="142"/>
      <c r="L240" s="142"/>
      <c r="M240" s="142"/>
    </row>
    <row r="241" spans="1:13" x14ac:dyDescent="0.25">
      <c r="A241" s="142"/>
      <c r="B241" s="142"/>
      <c r="C241" s="142"/>
      <c r="D241" s="142"/>
      <c r="E241" s="142"/>
      <c r="F241" s="142"/>
      <c r="G241" s="142"/>
      <c r="H241" s="142"/>
      <c r="I241" s="142"/>
      <c r="J241" s="142"/>
      <c r="K241" s="142"/>
      <c r="L241" s="142"/>
      <c r="M241" s="142"/>
    </row>
    <row r="242" spans="1:13" x14ac:dyDescent="0.25">
      <c r="A242" s="142"/>
      <c r="B242" s="142"/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</row>
    <row r="243" spans="1:13" x14ac:dyDescent="0.25">
      <c r="A243" s="142"/>
      <c r="B243" s="142"/>
      <c r="C243" s="142"/>
      <c r="D243" s="142"/>
      <c r="E243" s="142"/>
      <c r="F243" s="142"/>
      <c r="G243" s="142"/>
      <c r="H243" s="142"/>
      <c r="I243" s="142"/>
      <c r="J243" s="142"/>
      <c r="K243" s="142"/>
      <c r="L243" s="142"/>
      <c r="M243" s="142"/>
    </row>
    <row r="244" spans="1:13" x14ac:dyDescent="0.25">
      <c r="A244" s="142"/>
      <c r="B244" s="142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</row>
    <row r="245" spans="1:13" x14ac:dyDescent="0.25">
      <c r="A245" s="142"/>
      <c r="B245" s="142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</row>
    <row r="246" spans="1:13" x14ac:dyDescent="0.25">
      <c r="A246" s="142"/>
      <c r="B246" s="142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</row>
    <row r="247" spans="1:13" x14ac:dyDescent="0.25">
      <c r="A247" s="142"/>
      <c r="B247" s="142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</row>
    <row r="248" spans="1:13" x14ac:dyDescent="0.25">
      <c r="A248" s="142"/>
      <c r="B248" s="142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</row>
    <row r="249" spans="1:13" x14ac:dyDescent="0.25">
      <c r="A249" s="142"/>
      <c r="B249" s="142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</row>
    <row r="250" spans="1:13" x14ac:dyDescent="0.25">
      <c r="A250" s="142"/>
      <c r="B250" s="142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</row>
    <row r="251" spans="1:13" x14ac:dyDescent="0.25">
      <c r="A251" s="142"/>
      <c r="B251" s="142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</row>
    <row r="252" spans="1:13" x14ac:dyDescent="0.25">
      <c r="A252" s="142"/>
      <c r="B252" s="142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</row>
    <row r="253" spans="1:13" x14ac:dyDescent="0.25">
      <c r="A253" s="142"/>
      <c r="B253" s="142"/>
      <c r="C253" s="142"/>
      <c r="D253" s="142"/>
      <c r="E253" s="142"/>
      <c r="F253" s="142"/>
      <c r="G253" s="142"/>
      <c r="H253" s="142"/>
      <c r="I253" s="142"/>
      <c r="J253" s="142"/>
      <c r="K253" s="142"/>
      <c r="L253" s="142"/>
      <c r="M253" s="142"/>
    </row>
    <row r="254" spans="1:13" x14ac:dyDescent="0.25">
      <c r="A254" s="142"/>
      <c r="B254" s="142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</row>
    <row r="255" spans="1:13" x14ac:dyDescent="0.25">
      <c r="A255" s="142"/>
      <c r="B255" s="142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</row>
    <row r="256" spans="1:13" x14ac:dyDescent="0.25">
      <c r="A256" s="142"/>
      <c r="B256" s="142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</row>
    <row r="257" spans="1:13" x14ac:dyDescent="0.25">
      <c r="A257" s="142"/>
      <c r="B257" s="142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</row>
    <row r="258" spans="1:13" x14ac:dyDescent="0.25">
      <c r="A258" s="142"/>
      <c r="B258" s="142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</row>
    <row r="259" spans="1:13" x14ac:dyDescent="0.25">
      <c r="A259" s="142"/>
      <c r="B259" s="142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</row>
    <row r="260" spans="1:13" x14ac:dyDescent="0.25">
      <c r="A260" s="142"/>
      <c r="B260" s="142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</row>
    <row r="261" spans="1:13" x14ac:dyDescent="0.25">
      <c r="A261" s="142"/>
      <c r="B261" s="142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</row>
    <row r="262" spans="1:13" x14ac:dyDescent="0.25">
      <c r="A262" s="142"/>
      <c r="B262" s="142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</row>
    <row r="263" spans="1:13" x14ac:dyDescent="0.25">
      <c r="A263" s="142"/>
      <c r="B263" s="142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</row>
    <row r="264" spans="1:13" x14ac:dyDescent="0.25">
      <c r="A264" s="142"/>
      <c r="B264" s="142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</row>
    <row r="265" spans="1:13" x14ac:dyDescent="0.25">
      <c r="A265" s="142"/>
      <c r="B265" s="142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</row>
    <row r="266" spans="1:13" x14ac:dyDescent="0.25">
      <c r="A266" s="142"/>
      <c r="B266" s="142"/>
      <c r="C266" s="142"/>
      <c r="D266" s="142"/>
      <c r="E266" s="142"/>
      <c r="F266" s="142"/>
      <c r="G266" s="142"/>
      <c r="H266" s="142"/>
      <c r="I266" s="142"/>
      <c r="J266" s="142"/>
      <c r="K266" s="142"/>
      <c r="L266" s="142"/>
      <c r="M266" s="142"/>
    </row>
    <row r="267" spans="1:13" x14ac:dyDescent="0.25">
      <c r="A267" s="142"/>
      <c r="B267" s="142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</row>
    <row r="268" spans="1:13" x14ac:dyDescent="0.25">
      <c r="A268" s="142"/>
      <c r="B268" s="142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</row>
    <row r="269" spans="1:13" x14ac:dyDescent="0.25">
      <c r="A269" s="142"/>
      <c r="B269" s="142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</row>
    <row r="270" spans="1:13" x14ac:dyDescent="0.25">
      <c r="A270" s="142"/>
      <c r="B270" s="142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</row>
    <row r="271" spans="1:13" x14ac:dyDescent="0.25">
      <c r="A271" s="142"/>
      <c r="B271" s="142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</row>
    <row r="272" spans="1:13" x14ac:dyDescent="0.25">
      <c r="A272" s="142"/>
      <c r="B272" s="142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</row>
    <row r="273" spans="1:13" x14ac:dyDescent="0.25">
      <c r="A273" s="142"/>
      <c r="B273" s="142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</row>
    <row r="274" spans="1:13" x14ac:dyDescent="0.25">
      <c r="A274" s="142"/>
      <c r="B274" s="142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</row>
    <row r="275" spans="1:13" x14ac:dyDescent="0.25">
      <c r="A275" s="142"/>
      <c r="B275" s="142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</row>
    <row r="276" spans="1:13" x14ac:dyDescent="0.25">
      <c r="A276" s="142"/>
      <c r="B276" s="142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</row>
    <row r="277" spans="1:13" x14ac:dyDescent="0.25">
      <c r="A277" s="142"/>
      <c r="B277" s="142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</row>
    <row r="278" spans="1:13" x14ac:dyDescent="0.25">
      <c r="A278" s="142"/>
      <c r="B278" s="142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</row>
    <row r="279" spans="1:13" x14ac:dyDescent="0.25">
      <c r="A279" s="142"/>
      <c r="B279" s="142"/>
      <c r="C279" s="142"/>
      <c r="D279" s="142"/>
      <c r="E279" s="142"/>
      <c r="F279" s="142"/>
      <c r="G279" s="142"/>
      <c r="H279" s="142"/>
      <c r="I279" s="142"/>
      <c r="J279" s="142"/>
      <c r="K279" s="142"/>
      <c r="L279" s="142"/>
      <c r="M279" s="142"/>
    </row>
    <row r="280" spans="1:13" x14ac:dyDescent="0.25">
      <c r="A280" s="142"/>
      <c r="B280" s="142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</row>
    <row r="281" spans="1:13" x14ac:dyDescent="0.25">
      <c r="A281" s="142"/>
      <c r="B281" s="142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</row>
    <row r="282" spans="1:13" x14ac:dyDescent="0.25">
      <c r="A282" s="142"/>
      <c r="B282" s="142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</row>
    <row r="283" spans="1:13" x14ac:dyDescent="0.25">
      <c r="A283" s="142"/>
      <c r="B283" s="142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</row>
    <row r="284" spans="1:13" x14ac:dyDescent="0.25">
      <c r="A284" s="142"/>
      <c r="B284" s="142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</row>
    <row r="285" spans="1:13" x14ac:dyDescent="0.25">
      <c r="A285" s="142"/>
      <c r="B285" s="142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</row>
    <row r="286" spans="1:13" x14ac:dyDescent="0.25">
      <c r="A286" s="142"/>
      <c r="B286" s="142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</row>
    <row r="287" spans="1:13" x14ac:dyDescent="0.25">
      <c r="A287" s="142"/>
      <c r="B287" s="142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</row>
    <row r="288" spans="1:13" x14ac:dyDescent="0.25">
      <c r="A288" s="142"/>
      <c r="B288" s="142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</row>
    <row r="289" spans="1:13" x14ac:dyDescent="0.25">
      <c r="A289" s="142"/>
      <c r="B289" s="142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</row>
    <row r="290" spans="1:13" x14ac:dyDescent="0.25">
      <c r="A290" s="142"/>
      <c r="B290" s="142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</row>
    <row r="291" spans="1:13" x14ac:dyDescent="0.25">
      <c r="A291" s="142"/>
      <c r="B291" s="142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</row>
    <row r="292" spans="1:13" x14ac:dyDescent="0.25">
      <c r="A292" s="142"/>
      <c r="B292" s="142"/>
      <c r="C292" s="142"/>
      <c r="D292" s="142"/>
      <c r="E292" s="142"/>
      <c r="F292" s="142"/>
      <c r="G292" s="142"/>
      <c r="H292" s="142"/>
      <c r="I292" s="142"/>
      <c r="J292" s="142"/>
      <c r="K292" s="142"/>
      <c r="L292" s="142"/>
      <c r="M292" s="142"/>
    </row>
    <row r="293" spans="1:13" x14ac:dyDescent="0.25">
      <c r="A293" s="142"/>
      <c r="B293" s="142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</row>
    <row r="294" spans="1:13" x14ac:dyDescent="0.25">
      <c r="A294" s="142"/>
      <c r="B294" s="142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</row>
    <row r="295" spans="1:13" x14ac:dyDescent="0.25">
      <c r="A295" s="142"/>
      <c r="B295" s="142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</row>
    <row r="296" spans="1:13" x14ac:dyDescent="0.25">
      <c r="A296" s="142"/>
      <c r="B296" s="142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</row>
    <row r="297" spans="1:13" x14ac:dyDescent="0.25">
      <c r="A297" s="142"/>
      <c r="B297" s="142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</row>
    <row r="298" spans="1:13" x14ac:dyDescent="0.25">
      <c r="A298" s="142"/>
      <c r="B298" s="142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</row>
    <row r="299" spans="1:13" x14ac:dyDescent="0.25">
      <c r="A299" s="142"/>
      <c r="B299" s="142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</row>
    <row r="300" spans="1:13" x14ac:dyDescent="0.25">
      <c r="A300" s="142"/>
      <c r="B300" s="142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</row>
    <row r="301" spans="1:13" x14ac:dyDescent="0.25">
      <c r="A301" s="142"/>
      <c r="B301" s="142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</row>
    <row r="302" spans="1:13" x14ac:dyDescent="0.25">
      <c r="A302" s="142"/>
      <c r="B302" s="142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</row>
    <row r="303" spans="1:13" x14ac:dyDescent="0.25">
      <c r="A303" s="142"/>
      <c r="B303" s="142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</row>
    <row r="304" spans="1:13" x14ac:dyDescent="0.25">
      <c r="A304" s="142"/>
      <c r="B304" s="142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</row>
    <row r="305" spans="1:13" x14ac:dyDescent="0.25">
      <c r="A305" s="142"/>
      <c r="B305" s="142"/>
      <c r="C305" s="142"/>
      <c r="D305" s="142"/>
      <c r="E305" s="142"/>
      <c r="F305" s="142"/>
      <c r="G305" s="142"/>
      <c r="H305" s="142"/>
      <c r="I305" s="142"/>
      <c r="J305" s="142"/>
      <c r="K305" s="142"/>
      <c r="L305" s="142"/>
      <c r="M305" s="142"/>
    </row>
    <row r="306" spans="1:13" x14ac:dyDescent="0.25">
      <c r="A306" s="142"/>
      <c r="B306" s="142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</row>
    <row r="307" spans="1:13" x14ac:dyDescent="0.25">
      <c r="A307" s="142"/>
      <c r="B307" s="142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</row>
    <row r="308" spans="1:13" x14ac:dyDescent="0.25">
      <c r="A308" s="142"/>
      <c r="B308" s="142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</row>
    <row r="309" spans="1:13" x14ac:dyDescent="0.25">
      <c r="A309" s="142"/>
      <c r="B309" s="142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</row>
    <row r="310" spans="1:13" x14ac:dyDescent="0.25">
      <c r="A310" s="142"/>
      <c r="B310" s="142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</row>
    <row r="311" spans="1:13" x14ac:dyDescent="0.25">
      <c r="A311" s="142"/>
      <c r="B311" s="142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</row>
    <row r="312" spans="1:13" x14ac:dyDescent="0.25">
      <c r="A312" s="142"/>
      <c r="B312" s="142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</row>
    <row r="313" spans="1:13" x14ac:dyDescent="0.25">
      <c r="A313" s="142"/>
      <c r="B313" s="142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</row>
    <row r="314" spans="1:13" x14ac:dyDescent="0.25">
      <c r="A314" s="142"/>
      <c r="B314" s="142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</row>
    <row r="315" spans="1:13" x14ac:dyDescent="0.25">
      <c r="A315" s="142"/>
      <c r="B315" s="142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</row>
    <row r="316" spans="1:13" x14ac:dyDescent="0.25">
      <c r="A316" s="142"/>
      <c r="B316" s="142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</row>
    <row r="317" spans="1:13" x14ac:dyDescent="0.25">
      <c r="A317" s="142"/>
      <c r="B317" s="142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</row>
    <row r="318" spans="1:13" x14ac:dyDescent="0.25">
      <c r="A318" s="142"/>
      <c r="B318" s="142"/>
      <c r="C318" s="142"/>
      <c r="D318" s="142"/>
      <c r="E318" s="142"/>
      <c r="F318" s="142"/>
      <c r="G318" s="142"/>
      <c r="H318" s="142"/>
      <c r="I318" s="142"/>
      <c r="J318" s="142"/>
      <c r="K318" s="142"/>
      <c r="L318" s="142"/>
      <c r="M318" s="142"/>
    </row>
    <row r="319" spans="1:13" x14ac:dyDescent="0.25">
      <c r="A319" s="142"/>
      <c r="B319" s="142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</row>
    <row r="320" spans="1:13" x14ac:dyDescent="0.25">
      <c r="A320" s="142"/>
      <c r="B320" s="142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</row>
    <row r="321" spans="1:13" x14ac:dyDescent="0.25">
      <c r="A321" s="142"/>
      <c r="B321" s="142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</row>
    <row r="322" spans="1:13" x14ac:dyDescent="0.25">
      <c r="A322" s="142"/>
      <c r="B322" s="142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</row>
    <row r="323" spans="1:13" x14ac:dyDescent="0.25">
      <c r="A323" s="142"/>
      <c r="B323" s="142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</row>
    <row r="324" spans="1:13" x14ac:dyDescent="0.25">
      <c r="A324" s="142"/>
      <c r="B324" s="142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</row>
    <row r="325" spans="1:13" x14ac:dyDescent="0.25">
      <c r="A325" s="142"/>
      <c r="B325" s="142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</row>
    <row r="326" spans="1:13" x14ac:dyDescent="0.25">
      <c r="A326" s="142"/>
      <c r="B326" s="142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</row>
    <row r="327" spans="1:13" x14ac:dyDescent="0.25">
      <c r="A327" s="142"/>
      <c r="B327" s="142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</row>
    <row r="328" spans="1:13" x14ac:dyDescent="0.25">
      <c r="A328" s="142"/>
      <c r="B328" s="142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</row>
    <row r="329" spans="1:13" x14ac:dyDescent="0.25">
      <c r="A329" s="142"/>
      <c r="B329" s="142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</row>
    <row r="330" spans="1:13" x14ac:dyDescent="0.25">
      <c r="A330" s="142"/>
      <c r="B330" s="142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</row>
    <row r="331" spans="1:13" x14ac:dyDescent="0.25">
      <c r="A331" s="142"/>
      <c r="B331" s="142"/>
      <c r="C331" s="142"/>
      <c r="D331" s="142"/>
      <c r="E331" s="142"/>
      <c r="F331" s="142"/>
      <c r="G331" s="142"/>
      <c r="H331" s="142"/>
      <c r="I331" s="142"/>
      <c r="J331" s="142"/>
      <c r="K331" s="142"/>
      <c r="L331" s="142"/>
      <c r="M331" s="142"/>
    </row>
    <row r="332" spans="1:13" x14ac:dyDescent="0.25">
      <c r="A332" s="142"/>
      <c r="B332" s="142"/>
      <c r="C332" s="142"/>
      <c r="D332" s="142"/>
      <c r="E332" s="142"/>
      <c r="F332" s="142"/>
      <c r="G332" s="142"/>
      <c r="H332" s="142"/>
      <c r="I332" s="142"/>
      <c r="J332" s="142"/>
      <c r="K332" s="142"/>
      <c r="L332" s="142"/>
      <c r="M332" s="142"/>
    </row>
    <row r="333" spans="1:13" x14ac:dyDescent="0.25">
      <c r="A333" s="142"/>
      <c r="B333" s="142"/>
      <c r="C333" s="142"/>
      <c r="D333" s="142"/>
      <c r="E333" s="142"/>
      <c r="F333" s="142"/>
      <c r="G333" s="142"/>
      <c r="H333" s="142"/>
      <c r="I333" s="142"/>
      <c r="J333" s="142"/>
      <c r="K333" s="142"/>
      <c r="L333" s="142"/>
      <c r="M333" s="142"/>
    </row>
    <row r="334" spans="1:13" x14ac:dyDescent="0.25">
      <c r="A334" s="142"/>
      <c r="B334" s="142"/>
      <c r="C334" s="142"/>
      <c r="D334" s="142"/>
      <c r="E334" s="142"/>
      <c r="F334" s="142"/>
      <c r="G334" s="142"/>
      <c r="H334" s="142"/>
      <c r="I334" s="142"/>
      <c r="J334" s="142"/>
      <c r="K334" s="142"/>
      <c r="L334" s="142"/>
      <c r="M334" s="142"/>
    </row>
    <row r="335" spans="1:13" x14ac:dyDescent="0.25">
      <c r="A335" s="142"/>
      <c r="B335" s="142"/>
      <c r="C335" s="142"/>
      <c r="D335" s="142"/>
      <c r="E335" s="142"/>
      <c r="F335" s="142"/>
      <c r="G335" s="142"/>
      <c r="H335" s="142"/>
      <c r="I335" s="142"/>
      <c r="J335" s="142"/>
      <c r="K335" s="142"/>
      <c r="L335" s="142"/>
      <c r="M335" s="142"/>
    </row>
    <row r="336" spans="1:13" x14ac:dyDescent="0.25">
      <c r="A336" s="142"/>
      <c r="B336" s="142"/>
      <c r="C336" s="142"/>
      <c r="D336" s="142"/>
      <c r="E336" s="142"/>
      <c r="F336" s="142"/>
      <c r="G336" s="142"/>
      <c r="H336" s="142"/>
      <c r="I336" s="142"/>
      <c r="J336" s="142"/>
      <c r="K336" s="142"/>
      <c r="L336" s="142"/>
      <c r="M336" s="142"/>
    </row>
    <row r="337" spans="1:13" x14ac:dyDescent="0.25">
      <c r="A337" s="142"/>
      <c r="B337" s="142"/>
      <c r="C337" s="142"/>
      <c r="D337" s="142"/>
      <c r="E337" s="142"/>
      <c r="F337" s="142"/>
      <c r="G337" s="142"/>
      <c r="H337" s="142"/>
      <c r="I337" s="142"/>
      <c r="J337" s="142"/>
      <c r="K337" s="142"/>
      <c r="L337" s="142"/>
      <c r="M337" s="142"/>
    </row>
    <row r="338" spans="1:13" x14ac:dyDescent="0.25">
      <c r="A338" s="142"/>
      <c r="B338" s="142"/>
      <c r="C338" s="142"/>
      <c r="D338" s="142"/>
      <c r="E338" s="142"/>
      <c r="F338" s="142"/>
      <c r="G338" s="142"/>
      <c r="H338" s="142"/>
      <c r="I338" s="142"/>
      <c r="J338" s="142"/>
      <c r="K338" s="142"/>
      <c r="L338" s="142"/>
      <c r="M338" s="142"/>
    </row>
    <row r="339" spans="1:13" x14ac:dyDescent="0.25">
      <c r="A339" s="142"/>
      <c r="B339" s="142"/>
      <c r="C339" s="142"/>
      <c r="D339" s="142"/>
      <c r="E339" s="142"/>
      <c r="F339" s="142"/>
      <c r="G339" s="142"/>
      <c r="H339" s="142"/>
      <c r="I339" s="142"/>
      <c r="J339" s="142"/>
      <c r="K339" s="142"/>
      <c r="L339" s="142"/>
      <c r="M339" s="142"/>
    </row>
    <row r="340" spans="1:13" x14ac:dyDescent="0.25">
      <c r="A340" s="142"/>
      <c r="B340" s="142"/>
      <c r="C340" s="142"/>
      <c r="D340" s="142"/>
      <c r="E340" s="142"/>
      <c r="F340" s="142"/>
      <c r="G340" s="142"/>
      <c r="H340" s="142"/>
      <c r="I340" s="142"/>
      <c r="J340" s="142"/>
      <c r="K340" s="142"/>
      <c r="L340" s="142"/>
      <c r="M340" s="142"/>
    </row>
    <row r="341" spans="1:13" x14ac:dyDescent="0.25">
      <c r="A341" s="142"/>
      <c r="B341" s="142"/>
      <c r="C341" s="142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</row>
    <row r="342" spans="1:13" x14ac:dyDescent="0.25">
      <c r="A342" s="142"/>
      <c r="B342" s="142"/>
      <c r="C342" s="142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</row>
    <row r="343" spans="1:13" x14ac:dyDescent="0.25">
      <c r="A343" s="142"/>
      <c r="B343" s="142"/>
      <c r="C343" s="142"/>
      <c r="D343" s="142"/>
      <c r="E343" s="142"/>
      <c r="F343" s="142"/>
      <c r="G343" s="142"/>
      <c r="H343" s="142"/>
      <c r="I343" s="142"/>
      <c r="J343" s="142"/>
      <c r="K343" s="142"/>
      <c r="L343" s="142"/>
      <c r="M343" s="142"/>
    </row>
    <row r="344" spans="1:13" x14ac:dyDescent="0.25">
      <c r="A344" s="142"/>
      <c r="B344" s="142"/>
      <c r="C344" s="142"/>
      <c r="D344" s="142"/>
      <c r="E344" s="142"/>
      <c r="F344" s="142"/>
      <c r="G344" s="142"/>
      <c r="H344" s="142"/>
      <c r="I344" s="142"/>
      <c r="J344" s="142"/>
      <c r="K344" s="142"/>
      <c r="L344" s="142"/>
      <c r="M344" s="142"/>
    </row>
    <row r="345" spans="1:13" x14ac:dyDescent="0.25">
      <c r="A345" s="142"/>
      <c r="B345" s="142"/>
      <c r="C345" s="142"/>
      <c r="D345" s="142"/>
      <c r="E345" s="142"/>
      <c r="F345" s="142"/>
      <c r="G345" s="142"/>
      <c r="H345" s="142"/>
      <c r="I345" s="142"/>
      <c r="J345" s="142"/>
      <c r="K345" s="142"/>
      <c r="L345" s="142"/>
      <c r="M345" s="142"/>
    </row>
    <row r="346" spans="1:13" x14ac:dyDescent="0.25">
      <c r="A346" s="142"/>
      <c r="B346" s="142"/>
      <c r="C346" s="142"/>
      <c r="D346" s="142"/>
      <c r="E346" s="142"/>
      <c r="F346" s="142"/>
      <c r="G346" s="142"/>
      <c r="H346" s="142"/>
      <c r="I346" s="142"/>
      <c r="J346" s="142"/>
      <c r="K346" s="142"/>
      <c r="L346" s="142"/>
      <c r="M346" s="142"/>
    </row>
    <row r="347" spans="1:13" x14ac:dyDescent="0.25">
      <c r="A347" s="142"/>
      <c r="B347" s="142"/>
      <c r="C347" s="142"/>
      <c r="D347" s="142"/>
      <c r="E347" s="142"/>
      <c r="F347" s="142"/>
      <c r="G347" s="142"/>
      <c r="H347" s="142"/>
      <c r="I347" s="142"/>
      <c r="J347" s="142"/>
      <c r="K347" s="142"/>
      <c r="L347" s="142"/>
      <c r="M347" s="142"/>
    </row>
    <row r="348" spans="1:13" x14ac:dyDescent="0.25">
      <c r="A348" s="142"/>
      <c r="B348" s="142"/>
      <c r="C348" s="142"/>
      <c r="D348" s="142"/>
      <c r="E348" s="142"/>
      <c r="F348" s="142"/>
      <c r="G348" s="142"/>
      <c r="H348" s="142"/>
      <c r="I348" s="142"/>
      <c r="J348" s="142"/>
      <c r="K348" s="142"/>
      <c r="L348" s="142"/>
      <c r="M348" s="142"/>
    </row>
    <row r="349" spans="1:13" x14ac:dyDescent="0.25">
      <c r="A349" s="142"/>
      <c r="B349" s="142"/>
      <c r="C349" s="142"/>
      <c r="D349" s="142"/>
      <c r="E349" s="142"/>
      <c r="F349" s="142"/>
      <c r="G349" s="142"/>
      <c r="H349" s="142"/>
      <c r="I349" s="142"/>
      <c r="J349" s="142"/>
      <c r="K349" s="142"/>
      <c r="L349" s="142"/>
      <c r="M349" s="142"/>
    </row>
    <row r="350" spans="1:13" x14ac:dyDescent="0.25">
      <c r="A350" s="142"/>
      <c r="B350" s="142"/>
      <c r="C350" s="142"/>
      <c r="D350" s="142"/>
      <c r="E350" s="142"/>
      <c r="F350" s="142"/>
      <c r="G350" s="142"/>
      <c r="H350" s="142"/>
      <c r="I350" s="142"/>
      <c r="J350" s="142"/>
      <c r="K350" s="142"/>
      <c r="L350" s="142"/>
      <c r="M350" s="142"/>
    </row>
    <row r="351" spans="1:13" x14ac:dyDescent="0.25">
      <c r="A351" s="142"/>
      <c r="B351" s="142"/>
      <c r="C351" s="142"/>
      <c r="D351" s="142"/>
      <c r="E351" s="142"/>
      <c r="F351" s="142"/>
      <c r="G351" s="142"/>
      <c r="H351" s="142"/>
      <c r="I351" s="142"/>
      <c r="J351" s="142"/>
      <c r="K351" s="142"/>
      <c r="L351" s="142"/>
      <c r="M351" s="142"/>
    </row>
    <row r="352" spans="1:13" x14ac:dyDescent="0.25">
      <c r="A352" s="142"/>
      <c r="B352" s="142"/>
      <c r="C352" s="142"/>
      <c r="D352" s="142"/>
      <c r="E352" s="142"/>
      <c r="F352" s="142"/>
      <c r="G352" s="142"/>
      <c r="H352" s="142"/>
      <c r="I352" s="142"/>
      <c r="J352" s="142"/>
      <c r="K352" s="142"/>
      <c r="L352" s="142"/>
      <c r="M352" s="142"/>
    </row>
    <row r="353" spans="1:13" x14ac:dyDescent="0.25">
      <c r="A353" s="142"/>
      <c r="B353" s="142"/>
      <c r="C353" s="142"/>
      <c r="D353" s="142"/>
      <c r="E353" s="142"/>
      <c r="F353" s="142"/>
      <c r="G353" s="142"/>
      <c r="H353" s="142"/>
      <c r="I353" s="142"/>
      <c r="J353" s="142"/>
      <c r="K353" s="142"/>
      <c r="L353" s="142"/>
      <c r="M353" s="142"/>
    </row>
    <row r="354" spans="1:13" x14ac:dyDescent="0.25">
      <c r="A354" s="142"/>
      <c r="B354" s="142"/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</row>
    <row r="355" spans="1:13" x14ac:dyDescent="0.25">
      <c r="A355" s="142"/>
      <c r="B355" s="142"/>
      <c r="C355" s="142"/>
      <c r="D355" s="142"/>
      <c r="E355" s="142"/>
      <c r="F355" s="142"/>
      <c r="G355" s="142"/>
      <c r="H355" s="142"/>
      <c r="I355" s="142"/>
      <c r="J355" s="142"/>
      <c r="K355" s="142"/>
      <c r="L355" s="142"/>
      <c r="M355" s="142"/>
    </row>
    <row r="356" spans="1:13" x14ac:dyDescent="0.25">
      <c r="A356" s="142"/>
      <c r="B356" s="142"/>
      <c r="C356" s="142"/>
      <c r="D356" s="142"/>
      <c r="E356" s="142"/>
      <c r="F356" s="142"/>
      <c r="G356" s="142"/>
      <c r="H356" s="142"/>
      <c r="I356" s="142"/>
      <c r="J356" s="142"/>
      <c r="K356" s="142"/>
      <c r="L356" s="142"/>
      <c r="M356" s="142"/>
    </row>
    <row r="357" spans="1:13" x14ac:dyDescent="0.25">
      <c r="A357" s="142"/>
      <c r="B357" s="142"/>
      <c r="C357" s="142"/>
      <c r="D357" s="142"/>
      <c r="E357" s="142"/>
      <c r="F357" s="142"/>
      <c r="G357" s="142"/>
      <c r="H357" s="142"/>
      <c r="I357" s="142"/>
      <c r="J357" s="142"/>
      <c r="K357" s="142"/>
      <c r="L357" s="142"/>
      <c r="M357" s="142"/>
    </row>
    <row r="358" spans="1:13" x14ac:dyDescent="0.25">
      <c r="A358" s="142"/>
      <c r="B358" s="142"/>
      <c r="C358" s="142"/>
      <c r="D358" s="142"/>
      <c r="E358" s="142"/>
      <c r="F358" s="142"/>
      <c r="G358" s="142"/>
      <c r="H358" s="142"/>
      <c r="I358" s="142"/>
      <c r="J358" s="142"/>
      <c r="K358" s="142"/>
      <c r="L358" s="142"/>
      <c r="M358" s="142"/>
    </row>
    <row r="359" spans="1:13" x14ac:dyDescent="0.25">
      <c r="A359" s="142"/>
      <c r="B359" s="142"/>
      <c r="C359" s="142"/>
      <c r="D359" s="142"/>
      <c r="E359" s="142"/>
      <c r="F359" s="142"/>
      <c r="G359" s="142"/>
      <c r="H359" s="142"/>
      <c r="I359" s="142"/>
      <c r="J359" s="142"/>
      <c r="K359" s="142"/>
      <c r="L359" s="142"/>
      <c r="M359" s="142"/>
    </row>
    <row r="360" spans="1:13" x14ac:dyDescent="0.25">
      <c r="A360" s="142"/>
      <c r="B360" s="142"/>
      <c r="C360" s="142"/>
      <c r="D360" s="142"/>
      <c r="E360" s="142"/>
      <c r="F360" s="142"/>
      <c r="G360" s="142"/>
      <c r="H360" s="142"/>
      <c r="I360" s="142"/>
      <c r="J360" s="142"/>
      <c r="K360" s="142"/>
      <c r="L360" s="142"/>
      <c r="M360" s="142"/>
    </row>
    <row r="361" spans="1:13" x14ac:dyDescent="0.25">
      <c r="A361" s="142"/>
      <c r="B361" s="142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  <c r="M361" s="142"/>
    </row>
    <row r="362" spans="1:13" x14ac:dyDescent="0.25">
      <c r="A362" s="142"/>
      <c r="B362" s="142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</row>
    <row r="363" spans="1:13" x14ac:dyDescent="0.25">
      <c r="A363" s="142"/>
      <c r="B363" s="142"/>
      <c r="C363" s="142"/>
      <c r="D363" s="142"/>
      <c r="E363" s="142"/>
      <c r="F363" s="142"/>
      <c r="G363" s="142"/>
      <c r="H363" s="142"/>
      <c r="I363" s="142"/>
      <c r="J363" s="142"/>
      <c r="K363" s="142"/>
      <c r="L363" s="142"/>
      <c r="M363" s="142"/>
    </row>
    <row r="364" spans="1:13" x14ac:dyDescent="0.25">
      <c r="A364" s="142"/>
      <c r="B364" s="142"/>
      <c r="C364" s="142"/>
      <c r="D364" s="142"/>
      <c r="E364" s="142"/>
      <c r="F364" s="142"/>
      <c r="G364" s="142"/>
      <c r="H364" s="142"/>
      <c r="I364" s="142"/>
      <c r="J364" s="142"/>
      <c r="K364" s="142"/>
      <c r="L364" s="142"/>
      <c r="M364" s="142"/>
    </row>
    <row r="365" spans="1:13" x14ac:dyDescent="0.25">
      <c r="A365" s="142"/>
      <c r="B365" s="142"/>
      <c r="C365" s="142"/>
      <c r="D365" s="142"/>
      <c r="E365" s="142"/>
      <c r="F365" s="142"/>
      <c r="G365" s="142"/>
      <c r="H365" s="142"/>
      <c r="I365" s="142"/>
      <c r="J365" s="142"/>
      <c r="K365" s="142"/>
      <c r="L365" s="142"/>
      <c r="M365" s="142"/>
    </row>
    <row r="366" spans="1:13" x14ac:dyDescent="0.25">
      <c r="A366" s="142"/>
      <c r="B366" s="142"/>
      <c r="C366" s="142"/>
      <c r="D366" s="142"/>
      <c r="E366" s="142"/>
      <c r="F366" s="142"/>
      <c r="G366" s="142"/>
      <c r="H366" s="142"/>
      <c r="I366" s="142"/>
      <c r="J366" s="142"/>
      <c r="K366" s="142"/>
      <c r="L366" s="142"/>
      <c r="M366" s="142"/>
    </row>
    <row r="367" spans="1:13" x14ac:dyDescent="0.25">
      <c r="A367" s="142"/>
      <c r="B367" s="142"/>
      <c r="C367" s="142"/>
      <c r="D367" s="142"/>
      <c r="E367" s="142"/>
      <c r="F367" s="142"/>
      <c r="G367" s="142"/>
      <c r="H367" s="142"/>
      <c r="I367" s="142"/>
      <c r="J367" s="142"/>
      <c r="K367" s="142"/>
      <c r="L367" s="142"/>
      <c r="M367" s="142"/>
    </row>
    <row r="368" spans="1:13" x14ac:dyDescent="0.25">
      <c r="A368" s="142"/>
      <c r="B368" s="142"/>
      <c r="C368" s="142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</row>
    <row r="369" spans="1:13" x14ac:dyDescent="0.25">
      <c r="A369" s="142"/>
      <c r="B369" s="142"/>
      <c r="C369" s="142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</row>
    <row r="370" spans="1:13" x14ac:dyDescent="0.25">
      <c r="A370" s="142"/>
      <c r="B370" s="142"/>
      <c r="C370" s="142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</row>
    <row r="371" spans="1:13" x14ac:dyDescent="0.25">
      <c r="A371" s="142"/>
      <c r="B371" s="142"/>
      <c r="C371" s="142"/>
      <c r="D371" s="142"/>
      <c r="E371" s="142"/>
      <c r="F371" s="142"/>
      <c r="G371" s="142"/>
      <c r="H371" s="142"/>
      <c r="I371" s="142"/>
      <c r="J371" s="142"/>
      <c r="K371" s="142"/>
      <c r="L371" s="142"/>
      <c r="M371" s="142"/>
    </row>
    <row r="372" spans="1:13" x14ac:dyDescent="0.25">
      <c r="A372" s="142"/>
      <c r="B372" s="142"/>
      <c r="C372" s="142"/>
      <c r="D372" s="142"/>
      <c r="E372" s="142"/>
      <c r="F372" s="142"/>
      <c r="G372" s="142"/>
      <c r="H372" s="142"/>
      <c r="I372" s="142"/>
      <c r="J372" s="142"/>
      <c r="K372" s="142"/>
      <c r="L372" s="142"/>
      <c r="M372" s="142"/>
    </row>
    <row r="373" spans="1:13" x14ac:dyDescent="0.25">
      <c r="A373" s="142"/>
      <c r="B373" s="142"/>
      <c r="C373" s="142"/>
      <c r="D373" s="142"/>
      <c r="E373" s="142"/>
      <c r="F373" s="142"/>
      <c r="G373" s="142"/>
      <c r="H373" s="142"/>
      <c r="I373" s="142"/>
      <c r="J373" s="142"/>
      <c r="K373" s="142"/>
      <c r="L373" s="142"/>
      <c r="M373" s="142"/>
    </row>
    <row r="374" spans="1:13" x14ac:dyDescent="0.25">
      <c r="A374" s="142"/>
      <c r="B374" s="142"/>
      <c r="C374" s="142"/>
      <c r="D374" s="142"/>
      <c r="E374" s="142"/>
      <c r="F374" s="142"/>
      <c r="G374" s="142"/>
      <c r="H374" s="142"/>
      <c r="I374" s="142"/>
      <c r="J374" s="142"/>
      <c r="K374" s="142"/>
      <c r="L374" s="142"/>
      <c r="M374" s="142"/>
    </row>
    <row r="375" spans="1:13" x14ac:dyDescent="0.25">
      <c r="A375" s="142"/>
      <c r="B375" s="142"/>
      <c r="C375" s="142"/>
      <c r="D375" s="142"/>
      <c r="E375" s="142"/>
      <c r="F375" s="142"/>
      <c r="G375" s="142"/>
      <c r="H375" s="142"/>
      <c r="I375" s="142"/>
      <c r="J375" s="142"/>
      <c r="K375" s="142"/>
      <c r="L375" s="142"/>
      <c r="M375" s="142"/>
    </row>
    <row r="376" spans="1:13" x14ac:dyDescent="0.25">
      <c r="A376" s="142"/>
      <c r="B376" s="142"/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</row>
    <row r="377" spans="1:13" x14ac:dyDescent="0.25">
      <c r="A377" s="142"/>
      <c r="B377" s="142"/>
      <c r="C377" s="142"/>
      <c r="D377" s="142"/>
      <c r="E377" s="142"/>
      <c r="F377" s="142"/>
      <c r="G377" s="142"/>
      <c r="H377" s="142"/>
      <c r="I377" s="142"/>
      <c r="J377" s="142"/>
      <c r="K377" s="142"/>
      <c r="L377" s="142"/>
      <c r="M377" s="142"/>
    </row>
    <row r="378" spans="1:13" x14ac:dyDescent="0.25">
      <c r="A378" s="142"/>
      <c r="B378" s="142"/>
      <c r="C378" s="142"/>
      <c r="D378" s="142"/>
      <c r="E378" s="142"/>
      <c r="F378" s="142"/>
      <c r="G378" s="142"/>
      <c r="H378" s="142"/>
      <c r="I378" s="142"/>
      <c r="J378" s="142"/>
      <c r="K378" s="142"/>
      <c r="L378" s="142"/>
      <c r="M378" s="142"/>
    </row>
    <row r="379" spans="1:13" x14ac:dyDescent="0.25">
      <c r="A379" s="142"/>
      <c r="B379" s="142"/>
      <c r="C379" s="142"/>
      <c r="D379" s="142"/>
      <c r="E379" s="142"/>
      <c r="F379" s="142"/>
      <c r="G379" s="142"/>
      <c r="H379" s="142"/>
      <c r="I379" s="142"/>
      <c r="J379" s="142"/>
      <c r="K379" s="142"/>
      <c r="L379" s="142"/>
      <c r="M379" s="142"/>
    </row>
    <row r="380" spans="1:13" x14ac:dyDescent="0.25">
      <c r="A380" s="142"/>
      <c r="B380" s="142"/>
      <c r="C380" s="142"/>
      <c r="D380" s="142"/>
      <c r="E380" s="142"/>
      <c r="F380" s="142"/>
      <c r="G380" s="142"/>
      <c r="H380" s="142"/>
      <c r="I380" s="142"/>
      <c r="J380" s="142"/>
      <c r="K380" s="142"/>
      <c r="L380" s="142"/>
      <c r="M380" s="142"/>
    </row>
    <row r="381" spans="1:13" x14ac:dyDescent="0.25">
      <c r="A381" s="142"/>
      <c r="B381" s="142"/>
      <c r="C381" s="142"/>
      <c r="D381" s="142"/>
      <c r="E381" s="142"/>
      <c r="F381" s="142"/>
      <c r="G381" s="142"/>
      <c r="H381" s="142"/>
      <c r="I381" s="142"/>
      <c r="J381" s="142"/>
      <c r="K381" s="142"/>
      <c r="L381" s="142"/>
      <c r="M381" s="142"/>
    </row>
    <row r="382" spans="1:13" x14ac:dyDescent="0.25">
      <c r="A382" s="142"/>
      <c r="B382" s="142"/>
      <c r="C382" s="142"/>
      <c r="D382" s="142"/>
      <c r="E382" s="142"/>
      <c r="F382" s="142"/>
      <c r="G382" s="142"/>
      <c r="H382" s="142"/>
      <c r="I382" s="142"/>
      <c r="J382" s="142"/>
      <c r="K382" s="142"/>
      <c r="L382" s="142"/>
      <c r="M382" s="142"/>
    </row>
    <row r="383" spans="1:13" x14ac:dyDescent="0.25">
      <c r="A383" s="142"/>
      <c r="B383" s="142"/>
      <c r="C383" s="142"/>
      <c r="D383" s="142"/>
      <c r="E383" s="142"/>
      <c r="F383" s="142"/>
      <c r="G383" s="142"/>
      <c r="H383" s="142"/>
      <c r="I383" s="142"/>
      <c r="J383" s="142"/>
      <c r="K383" s="142"/>
      <c r="L383" s="142"/>
      <c r="M383" s="142"/>
    </row>
    <row r="384" spans="1:13" x14ac:dyDescent="0.25">
      <c r="A384" s="142"/>
      <c r="B384" s="142"/>
      <c r="C384" s="142"/>
      <c r="D384" s="142"/>
      <c r="E384" s="142"/>
      <c r="F384" s="142"/>
      <c r="G384" s="142"/>
      <c r="H384" s="142"/>
      <c r="I384" s="142"/>
      <c r="J384" s="142"/>
      <c r="K384" s="142"/>
      <c r="L384" s="142"/>
      <c r="M384" s="142"/>
    </row>
    <row r="385" spans="1:13" x14ac:dyDescent="0.25">
      <c r="A385" s="142"/>
      <c r="B385" s="142"/>
      <c r="C385" s="142"/>
      <c r="D385" s="142"/>
      <c r="E385" s="142"/>
      <c r="F385" s="142"/>
      <c r="G385" s="142"/>
      <c r="H385" s="142"/>
      <c r="I385" s="142"/>
      <c r="J385" s="142"/>
      <c r="K385" s="142"/>
      <c r="L385" s="142"/>
      <c r="M385" s="142"/>
    </row>
    <row r="386" spans="1:13" x14ac:dyDescent="0.25">
      <c r="A386" s="142"/>
      <c r="B386" s="142"/>
      <c r="C386" s="142"/>
      <c r="D386" s="142"/>
      <c r="E386" s="142"/>
      <c r="F386" s="142"/>
      <c r="G386" s="142"/>
      <c r="H386" s="142"/>
      <c r="I386" s="142"/>
      <c r="J386" s="142"/>
      <c r="K386" s="142"/>
      <c r="L386" s="142"/>
      <c r="M386" s="142"/>
    </row>
    <row r="387" spans="1:13" x14ac:dyDescent="0.25">
      <c r="A387" s="142"/>
      <c r="B387" s="142"/>
      <c r="C387" s="142"/>
      <c r="D387" s="142"/>
      <c r="E387" s="142"/>
      <c r="F387" s="142"/>
      <c r="G387" s="142"/>
      <c r="H387" s="142"/>
      <c r="I387" s="142"/>
      <c r="J387" s="142"/>
      <c r="K387" s="142"/>
      <c r="L387" s="142"/>
      <c r="M387" s="142"/>
    </row>
    <row r="388" spans="1:13" x14ac:dyDescent="0.25">
      <c r="A388" s="142"/>
      <c r="B388" s="142"/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</row>
    <row r="389" spans="1:13" x14ac:dyDescent="0.25">
      <c r="A389" s="142"/>
      <c r="B389" s="142"/>
      <c r="C389" s="142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</row>
    <row r="390" spans="1:13" x14ac:dyDescent="0.25">
      <c r="A390" s="142"/>
      <c r="B390" s="142"/>
      <c r="C390" s="142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</row>
    <row r="391" spans="1:13" x14ac:dyDescent="0.25">
      <c r="A391" s="142"/>
      <c r="B391" s="142"/>
      <c r="C391" s="142"/>
      <c r="D391" s="142"/>
      <c r="E391" s="142"/>
      <c r="F391" s="142"/>
      <c r="G391" s="142"/>
      <c r="H391" s="142"/>
      <c r="I391" s="142"/>
      <c r="J391" s="142"/>
      <c r="K391" s="142"/>
      <c r="L391" s="142"/>
      <c r="M391" s="142"/>
    </row>
    <row r="392" spans="1:13" x14ac:dyDescent="0.25">
      <c r="A392" s="142"/>
      <c r="B392" s="142"/>
      <c r="C392" s="142"/>
      <c r="D392" s="142"/>
      <c r="E392" s="142"/>
      <c r="F392" s="142"/>
      <c r="G392" s="142"/>
      <c r="H392" s="142"/>
      <c r="I392" s="142"/>
      <c r="J392" s="142"/>
      <c r="K392" s="142"/>
      <c r="L392" s="142"/>
      <c r="M392" s="142"/>
    </row>
    <row r="393" spans="1:13" x14ac:dyDescent="0.25">
      <c r="A393" s="142"/>
      <c r="B393" s="142"/>
      <c r="C393" s="142"/>
      <c r="D393" s="142"/>
      <c r="E393" s="142"/>
      <c r="F393" s="142"/>
      <c r="G393" s="142"/>
      <c r="H393" s="142"/>
      <c r="I393" s="142"/>
      <c r="J393" s="142"/>
      <c r="K393" s="142"/>
      <c r="L393" s="142"/>
      <c r="M393" s="142"/>
    </row>
    <row r="394" spans="1:13" x14ac:dyDescent="0.25">
      <c r="A394" s="142"/>
      <c r="B394" s="142"/>
      <c r="C394" s="142"/>
      <c r="D394" s="142"/>
      <c r="E394" s="142"/>
      <c r="F394" s="142"/>
      <c r="G394" s="142"/>
      <c r="H394" s="142"/>
      <c r="I394" s="142"/>
      <c r="J394" s="142"/>
      <c r="K394" s="142"/>
      <c r="L394" s="142"/>
      <c r="M394" s="142"/>
    </row>
    <row r="395" spans="1:13" x14ac:dyDescent="0.25">
      <c r="A395" s="142"/>
      <c r="B395" s="142"/>
      <c r="C395" s="142"/>
      <c r="D395" s="142"/>
      <c r="E395" s="142"/>
      <c r="F395" s="142"/>
      <c r="G395" s="142"/>
      <c r="H395" s="142"/>
      <c r="I395" s="142"/>
      <c r="J395" s="142"/>
      <c r="K395" s="142"/>
      <c r="L395" s="142"/>
      <c r="M395" s="142"/>
    </row>
    <row r="396" spans="1:13" x14ac:dyDescent="0.25">
      <c r="A396" s="142"/>
      <c r="B396" s="142"/>
      <c r="C396" s="142"/>
      <c r="D396" s="142"/>
      <c r="E396" s="142"/>
      <c r="F396" s="142"/>
      <c r="G396" s="142"/>
      <c r="H396" s="142"/>
      <c r="I396" s="142"/>
      <c r="J396" s="142"/>
      <c r="K396" s="142"/>
      <c r="L396" s="142"/>
      <c r="M396" s="142"/>
    </row>
    <row r="397" spans="1:13" x14ac:dyDescent="0.25">
      <c r="A397" s="142"/>
      <c r="B397" s="142"/>
      <c r="C397" s="142"/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</row>
    <row r="398" spans="1:13" x14ac:dyDescent="0.25">
      <c r="A398" s="142"/>
      <c r="B398" s="142"/>
      <c r="C398" s="142"/>
      <c r="D398" s="142"/>
      <c r="E398" s="142"/>
      <c r="F398" s="142"/>
      <c r="G398" s="142"/>
      <c r="H398" s="142"/>
      <c r="I398" s="142"/>
      <c r="J398" s="142"/>
      <c r="K398" s="142"/>
      <c r="L398" s="142"/>
      <c r="M398" s="142"/>
    </row>
    <row r="399" spans="1:13" x14ac:dyDescent="0.25">
      <c r="A399" s="142"/>
      <c r="B399" s="142"/>
      <c r="C399" s="142"/>
      <c r="D399" s="142"/>
      <c r="E399" s="142"/>
      <c r="F399" s="142"/>
      <c r="G399" s="142"/>
      <c r="H399" s="142"/>
      <c r="I399" s="142"/>
      <c r="J399" s="142"/>
      <c r="K399" s="142"/>
      <c r="L399" s="142"/>
      <c r="M399" s="142"/>
    </row>
    <row r="400" spans="1:13" x14ac:dyDescent="0.25">
      <c r="A400" s="142"/>
      <c r="B400" s="142"/>
      <c r="C400" s="142"/>
      <c r="D400" s="142"/>
      <c r="E400" s="142"/>
      <c r="F400" s="142"/>
      <c r="G400" s="142"/>
      <c r="H400" s="142"/>
      <c r="I400" s="142"/>
      <c r="J400" s="142"/>
      <c r="K400" s="142"/>
      <c r="L400" s="142"/>
      <c r="M400" s="142"/>
    </row>
    <row r="401" spans="1:13" x14ac:dyDescent="0.25">
      <c r="A401" s="142"/>
      <c r="B401" s="142"/>
      <c r="C401" s="142"/>
      <c r="D401" s="142"/>
      <c r="E401" s="142"/>
      <c r="F401" s="142"/>
      <c r="G401" s="142"/>
      <c r="H401" s="142"/>
      <c r="I401" s="142"/>
      <c r="J401" s="142"/>
      <c r="K401" s="142"/>
      <c r="L401" s="142"/>
      <c r="M401" s="142"/>
    </row>
    <row r="402" spans="1:13" x14ac:dyDescent="0.25">
      <c r="A402" s="142"/>
      <c r="B402" s="142"/>
      <c r="C402" s="142"/>
      <c r="D402" s="142"/>
      <c r="E402" s="142"/>
      <c r="F402" s="142"/>
      <c r="G402" s="142"/>
      <c r="H402" s="142"/>
      <c r="I402" s="142"/>
      <c r="J402" s="142"/>
      <c r="K402" s="142"/>
      <c r="L402" s="142"/>
      <c r="M402" s="142"/>
    </row>
    <row r="403" spans="1:13" x14ac:dyDescent="0.25">
      <c r="A403" s="142"/>
      <c r="B403" s="142"/>
      <c r="C403" s="142"/>
      <c r="D403" s="142"/>
      <c r="E403" s="142"/>
      <c r="F403" s="142"/>
      <c r="G403" s="142"/>
      <c r="H403" s="142"/>
      <c r="I403" s="142"/>
      <c r="J403" s="142"/>
      <c r="K403" s="142"/>
      <c r="L403" s="142"/>
      <c r="M403" s="142"/>
    </row>
    <row r="404" spans="1:13" x14ac:dyDescent="0.25">
      <c r="A404" s="142"/>
      <c r="B404" s="142"/>
      <c r="C404" s="142"/>
      <c r="D404" s="142"/>
      <c r="E404" s="142"/>
      <c r="F404" s="142"/>
      <c r="G404" s="142"/>
      <c r="H404" s="142"/>
      <c r="I404" s="142"/>
      <c r="J404" s="142"/>
      <c r="K404" s="142"/>
      <c r="L404" s="142"/>
      <c r="M404" s="142"/>
    </row>
    <row r="405" spans="1:13" x14ac:dyDescent="0.25">
      <c r="A405" s="142"/>
      <c r="B405" s="142"/>
      <c r="C405" s="142"/>
      <c r="D405" s="142"/>
      <c r="E405" s="142"/>
      <c r="F405" s="142"/>
      <c r="G405" s="142"/>
      <c r="H405" s="142"/>
      <c r="I405" s="142"/>
      <c r="J405" s="142"/>
      <c r="K405" s="142"/>
      <c r="L405" s="142"/>
      <c r="M405" s="142"/>
    </row>
    <row r="406" spans="1:13" x14ac:dyDescent="0.25">
      <c r="A406" s="142"/>
      <c r="B406" s="142"/>
      <c r="C406" s="142"/>
      <c r="D406" s="142"/>
      <c r="E406" s="142"/>
      <c r="F406" s="142"/>
      <c r="G406" s="142"/>
      <c r="H406" s="142"/>
      <c r="I406" s="142"/>
      <c r="J406" s="142"/>
      <c r="K406" s="142"/>
      <c r="L406" s="142"/>
      <c r="M406" s="142"/>
    </row>
    <row r="407" spans="1:13" x14ac:dyDescent="0.25">
      <c r="A407" s="142"/>
      <c r="B407" s="142"/>
      <c r="C407" s="142"/>
      <c r="D407" s="142"/>
      <c r="E407" s="142"/>
      <c r="F407" s="142"/>
      <c r="G407" s="142"/>
      <c r="H407" s="142"/>
      <c r="I407" s="142"/>
      <c r="J407" s="142"/>
      <c r="K407" s="142"/>
      <c r="L407" s="142"/>
      <c r="M407" s="142"/>
    </row>
    <row r="408" spans="1:13" x14ac:dyDescent="0.25">
      <c r="A408" s="142"/>
      <c r="B408" s="142"/>
      <c r="C408" s="142"/>
      <c r="D408" s="142"/>
      <c r="E408" s="142"/>
      <c r="F408" s="142"/>
      <c r="G408" s="142"/>
      <c r="H408" s="142"/>
      <c r="I408" s="142"/>
      <c r="J408" s="142"/>
      <c r="K408" s="142"/>
      <c r="L408" s="142"/>
      <c r="M408" s="142"/>
    </row>
    <row r="409" spans="1:13" x14ac:dyDescent="0.25">
      <c r="A409" s="142"/>
      <c r="B409" s="142"/>
      <c r="C409" s="142"/>
      <c r="D409" s="142"/>
      <c r="E409" s="142"/>
      <c r="F409" s="142"/>
      <c r="G409" s="142"/>
      <c r="H409" s="142"/>
      <c r="I409" s="142"/>
      <c r="J409" s="142"/>
      <c r="K409" s="142"/>
      <c r="L409" s="142"/>
      <c r="M409" s="142"/>
    </row>
    <row r="410" spans="1:13" x14ac:dyDescent="0.25">
      <c r="A410" s="142"/>
      <c r="B410" s="142"/>
      <c r="C410" s="142"/>
      <c r="D410" s="142"/>
      <c r="E410" s="142"/>
      <c r="F410" s="142"/>
      <c r="G410" s="142"/>
      <c r="H410" s="142"/>
      <c r="I410" s="142"/>
      <c r="J410" s="142"/>
      <c r="K410" s="142"/>
      <c r="L410" s="142"/>
      <c r="M410" s="142"/>
    </row>
    <row r="411" spans="1:13" x14ac:dyDescent="0.25">
      <c r="A411" s="142"/>
      <c r="B411" s="142"/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</row>
    <row r="412" spans="1:13" x14ac:dyDescent="0.25">
      <c r="A412" s="142"/>
      <c r="B412" s="142"/>
      <c r="C412" s="142"/>
      <c r="D412" s="142"/>
      <c r="E412" s="142"/>
      <c r="F412" s="142"/>
      <c r="G412" s="142"/>
      <c r="H412" s="142"/>
      <c r="I412" s="142"/>
      <c r="J412" s="142"/>
      <c r="K412" s="142"/>
      <c r="L412" s="142"/>
      <c r="M412" s="142"/>
    </row>
    <row r="413" spans="1:13" x14ac:dyDescent="0.25">
      <c r="A413" s="142"/>
      <c r="B413" s="142"/>
      <c r="C413" s="142"/>
      <c r="D413" s="142"/>
      <c r="E413" s="142"/>
      <c r="F413" s="142"/>
      <c r="G413" s="142"/>
      <c r="H413" s="142"/>
      <c r="I413" s="142"/>
      <c r="J413" s="142"/>
      <c r="K413" s="142"/>
      <c r="L413" s="142"/>
      <c r="M413" s="142"/>
    </row>
    <row r="414" spans="1:13" x14ac:dyDescent="0.25">
      <c r="A414" s="142"/>
      <c r="B414" s="142"/>
      <c r="C414" s="142"/>
      <c r="D414" s="142"/>
      <c r="E414" s="142"/>
      <c r="F414" s="142"/>
      <c r="G414" s="142"/>
      <c r="H414" s="142"/>
      <c r="I414" s="142"/>
      <c r="J414" s="142"/>
      <c r="K414" s="142"/>
      <c r="L414" s="142"/>
      <c r="M414" s="142"/>
    </row>
    <row r="415" spans="1:13" x14ac:dyDescent="0.25">
      <c r="A415" s="142"/>
      <c r="B415" s="142"/>
      <c r="C415" s="142"/>
      <c r="D415" s="142"/>
      <c r="E415" s="142"/>
      <c r="F415" s="142"/>
      <c r="G415" s="142"/>
      <c r="H415" s="142"/>
      <c r="I415" s="142"/>
      <c r="J415" s="142"/>
      <c r="K415" s="142"/>
      <c r="L415" s="142"/>
      <c r="M415" s="142"/>
    </row>
    <row r="416" spans="1:13" x14ac:dyDescent="0.25">
      <c r="A416" s="142"/>
      <c r="B416" s="142"/>
      <c r="C416" s="142"/>
      <c r="D416" s="142"/>
      <c r="E416" s="142"/>
      <c r="F416" s="142"/>
      <c r="G416" s="142"/>
      <c r="H416" s="142"/>
      <c r="I416" s="142"/>
      <c r="J416" s="142"/>
      <c r="K416" s="142"/>
      <c r="L416" s="142"/>
      <c r="M416" s="142"/>
    </row>
    <row r="417" spans="1:13" x14ac:dyDescent="0.25">
      <c r="A417" s="142"/>
      <c r="B417" s="142"/>
      <c r="C417" s="142"/>
      <c r="D417" s="142"/>
      <c r="E417" s="142"/>
      <c r="F417" s="142"/>
      <c r="G417" s="142"/>
      <c r="H417" s="142"/>
      <c r="I417" s="142"/>
      <c r="J417" s="142"/>
      <c r="K417" s="142"/>
      <c r="L417" s="142"/>
      <c r="M417" s="142"/>
    </row>
    <row r="418" spans="1:13" x14ac:dyDescent="0.25">
      <c r="A418" s="142"/>
      <c r="B418" s="142"/>
      <c r="C418" s="142"/>
      <c r="D418" s="142"/>
      <c r="E418" s="142"/>
      <c r="F418" s="142"/>
      <c r="G418" s="142"/>
      <c r="H418" s="142"/>
      <c r="I418" s="142"/>
      <c r="J418" s="142"/>
      <c r="K418" s="142"/>
      <c r="L418" s="142"/>
      <c r="M418" s="142"/>
    </row>
    <row r="419" spans="1:13" x14ac:dyDescent="0.25">
      <c r="A419" s="142"/>
      <c r="B419" s="142"/>
      <c r="C419" s="142"/>
      <c r="D419" s="142"/>
      <c r="E419" s="142"/>
      <c r="F419" s="142"/>
      <c r="G419" s="142"/>
      <c r="H419" s="142"/>
      <c r="I419" s="142"/>
      <c r="J419" s="142"/>
      <c r="K419" s="142"/>
      <c r="L419" s="142"/>
      <c r="M419" s="142"/>
    </row>
    <row r="420" spans="1:13" x14ac:dyDescent="0.25">
      <c r="A420" s="142"/>
      <c r="B420" s="142"/>
      <c r="C420" s="142"/>
      <c r="D420" s="142"/>
      <c r="E420" s="142"/>
      <c r="F420" s="142"/>
      <c r="G420" s="142"/>
      <c r="H420" s="142"/>
      <c r="I420" s="142"/>
      <c r="J420" s="142"/>
      <c r="K420" s="142"/>
      <c r="L420" s="142"/>
      <c r="M420" s="142"/>
    </row>
    <row r="421" spans="1:13" x14ac:dyDescent="0.25">
      <c r="A421" s="142"/>
      <c r="B421" s="142"/>
      <c r="C421" s="142"/>
      <c r="D421" s="142"/>
      <c r="E421" s="142"/>
      <c r="F421" s="142"/>
      <c r="G421" s="142"/>
      <c r="H421" s="142"/>
      <c r="I421" s="142"/>
      <c r="J421" s="142"/>
      <c r="K421" s="142"/>
      <c r="L421" s="142"/>
      <c r="M421" s="142"/>
    </row>
    <row r="422" spans="1:13" x14ac:dyDescent="0.25">
      <c r="A422" s="142"/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</row>
    <row r="423" spans="1:13" x14ac:dyDescent="0.25">
      <c r="A423" s="142"/>
      <c r="B423" s="142"/>
      <c r="C423" s="142"/>
      <c r="D423" s="142"/>
      <c r="E423" s="142"/>
      <c r="F423" s="142"/>
      <c r="G423" s="142"/>
      <c r="H423" s="142"/>
      <c r="I423" s="142"/>
      <c r="J423" s="142"/>
      <c r="K423" s="142"/>
      <c r="L423" s="142"/>
      <c r="M423" s="142"/>
    </row>
    <row r="424" spans="1:13" x14ac:dyDescent="0.25">
      <c r="A424" s="142"/>
      <c r="B424" s="142"/>
      <c r="C424" s="142"/>
      <c r="D424" s="142"/>
      <c r="E424" s="142"/>
      <c r="F424" s="142"/>
      <c r="G424" s="142"/>
      <c r="H424" s="142"/>
      <c r="I424" s="142"/>
      <c r="J424" s="142"/>
      <c r="K424" s="142"/>
      <c r="L424" s="142"/>
      <c r="M424" s="142"/>
    </row>
    <row r="425" spans="1:13" x14ac:dyDescent="0.25">
      <c r="A425" s="142"/>
      <c r="B425" s="142"/>
      <c r="C425" s="142"/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</row>
    <row r="426" spans="1:13" x14ac:dyDescent="0.25">
      <c r="A426" s="142"/>
      <c r="B426" s="142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</row>
    <row r="427" spans="1:13" x14ac:dyDescent="0.25">
      <c r="A427" s="142"/>
      <c r="B427" s="142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</row>
    <row r="428" spans="1:13" x14ac:dyDescent="0.25">
      <c r="A428" s="142"/>
      <c r="B428" s="142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</row>
    <row r="429" spans="1:13" x14ac:dyDescent="0.25">
      <c r="A429" s="142"/>
      <c r="B429" s="142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</row>
    <row r="430" spans="1:13" x14ac:dyDescent="0.25">
      <c r="A430" s="142"/>
      <c r="B430" s="142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</row>
    <row r="431" spans="1:13" x14ac:dyDescent="0.25">
      <c r="A431" s="142"/>
      <c r="B431" s="142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</row>
    <row r="432" spans="1:13" x14ac:dyDescent="0.25">
      <c r="A432" s="142"/>
      <c r="B432" s="142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</row>
    <row r="433" spans="1:13" x14ac:dyDescent="0.25">
      <c r="A433" s="142"/>
      <c r="B433" s="142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</row>
    <row r="434" spans="1:13" x14ac:dyDescent="0.25">
      <c r="A434" s="142"/>
      <c r="B434" s="142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</row>
    <row r="435" spans="1:13" x14ac:dyDescent="0.25">
      <c r="A435" s="142"/>
      <c r="B435" s="142"/>
      <c r="C435" s="142"/>
      <c r="D435" s="142"/>
      <c r="E435" s="142"/>
      <c r="F435" s="142"/>
      <c r="G435" s="142"/>
      <c r="H435" s="142"/>
      <c r="I435" s="142"/>
      <c r="J435" s="142"/>
      <c r="K435" s="142"/>
      <c r="L435" s="142"/>
      <c r="M435" s="142"/>
    </row>
    <row r="436" spans="1:13" x14ac:dyDescent="0.25">
      <c r="A436" s="142"/>
      <c r="B436" s="142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</row>
    <row r="437" spans="1:13" x14ac:dyDescent="0.25">
      <c r="A437" s="142"/>
      <c r="B437" s="142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</row>
    <row r="438" spans="1:13" x14ac:dyDescent="0.25">
      <c r="A438" s="142"/>
      <c r="B438" s="142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</row>
    <row r="439" spans="1:13" x14ac:dyDescent="0.25">
      <c r="A439" s="142"/>
      <c r="B439" s="142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</row>
    <row r="440" spans="1:13" x14ac:dyDescent="0.25">
      <c r="A440" s="142"/>
      <c r="B440" s="142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</row>
    <row r="441" spans="1:13" x14ac:dyDescent="0.25">
      <c r="A441" s="142"/>
      <c r="B441" s="142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</row>
    <row r="442" spans="1:13" x14ac:dyDescent="0.25">
      <c r="A442" s="142"/>
      <c r="B442" s="142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</row>
    <row r="443" spans="1:13" x14ac:dyDescent="0.25">
      <c r="A443" s="142"/>
      <c r="B443" s="142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</row>
    <row r="444" spans="1:13" x14ac:dyDescent="0.25">
      <c r="A444" s="142"/>
      <c r="B444" s="142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</row>
    <row r="445" spans="1:13" x14ac:dyDescent="0.25">
      <c r="A445" s="142"/>
      <c r="B445" s="142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</row>
    <row r="446" spans="1:13" x14ac:dyDescent="0.25">
      <c r="A446" s="142"/>
      <c r="B446" s="142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</row>
    <row r="447" spans="1:13" x14ac:dyDescent="0.25">
      <c r="A447" s="142"/>
      <c r="B447" s="142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</row>
    <row r="448" spans="1:13" x14ac:dyDescent="0.25">
      <c r="A448" s="142"/>
      <c r="B448" s="142"/>
      <c r="C448" s="142"/>
      <c r="D448" s="142"/>
      <c r="E448" s="142"/>
      <c r="F448" s="142"/>
      <c r="G448" s="142"/>
      <c r="H448" s="142"/>
      <c r="I448" s="142"/>
      <c r="J448" s="142"/>
      <c r="K448" s="142"/>
      <c r="L448" s="142"/>
      <c r="M448" s="142"/>
    </row>
    <row r="449" spans="1:13" x14ac:dyDescent="0.25">
      <c r="A449" s="142"/>
      <c r="B449" s="142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</row>
    <row r="450" spans="1:13" x14ac:dyDescent="0.25">
      <c r="A450" s="142"/>
      <c r="B450" s="142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</row>
    <row r="451" spans="1:13" x14ac:dyDescent="0.25">
      <c r="A451" s="142"/>
      <c r="B451" s="142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</row>
    <row r="452" spans="1:13" x14ac:dyDescent="0.25">
      <c r="A452" s="142"/>
      <c r="B452" s="142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</row>
    <row r="453" spans="1:13" x14ac:dyDescent="0.25">
      <c r="A453" s="142"/>
      <c r="B453" s="142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</row>
    <row r="454" spans="1:13" x14ac:dyDescent="0.25">
      <c r="A454" s="142"/>
      <c r="B454" s="142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</row>
    <row r="455" spans="1:13" x14ac:dyDescent="0.25">
      <c r="A455" s="142"/>
      <c r="B455" s="142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</row>
    <row r="456" spans="1:13" x14ac:dyDescent="0.25">
      <c r="A456" s="142"/>
      <c r="B456" s="142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</row>
    <row r="457" spans="1:13" x14ac:dyDescent="0.25">
      <c r="A457" s="142"/>
      <c r="B457" s="142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</row>
    <row r="458" spans="1:13" x14ac:dyDescent="0.25">
      <c r="A458" s="142"/>
      <c r="B458" s="142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</row>
    <row r="459" spans="1:13" x14ac:dyDescent="0.25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</row>
    <row r="460" spans="1:13" x14ac:dyDescent="0.25">
      <c r="A460" s="142"/>
      <c r="B460" s="142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</row>
    <row r="461" spans="1:13" x14ac:dyDescent="0.25">
      <c r="A461" s="142"/>
      <c r="B461" s="142"/>
      <c r="C461" s="142"/>
      <c r="D461" s="142"/>
      <c r="E461" s="142"/>
      <c r="F461" s="142"/>
      <c r="G461" s="142"/>
      <c r="H461" s="142"/>
      <c r="I461" s="142"/>
      <c r="J461" s="142"/>
      <c r="K461" s="142"/>
      <c r="L461" s="142"/>
      <c r="M461" s="142"/>
    </row>
    <row r="462" spans="1:13" x14ac:dyDescent="0.25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</row>
    <row r="463" spans="1:13" x14ac:dyDescent="0.25">
      <c r="A463" s="142"/>
      <c r="B463" s="142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</row>
    <row r="464" spans="1:13" x14ac:dyDescent="0.25">
      <c r="A464" s="142"/>
      <c r="B464" s="142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</row>
    <row r="465" spans="1:13" x14ac:dyDescent="0.25">
      <c r="A465" s="142"/>
      <c r="B465" s="142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</row>
    <row r="466" spans="1:13" x14ac:dyDescent="0.25">
      <c r="A466" s="142"/>
      <c r="B466" s="142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</row>
    <row r="467" spans="1:13" x14ac:dyDescent="0.25">
      <c r="A467" s="142"/>
      <c r="B467" s="142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</row>
    <row r="468" spans="1:13" x14ac:dyDescent="0.25">
      <c r="A468" s="142"/>
      <c r="B468" s="142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</row>
    <row r="469" spans="1:13" x14ac:dyDescent="0.25">
      <c r="A469" s="142"/>
      <c r="B469" s="142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</row>
    <row r="470" spans="1:13" x14ac:dyDescent="0.25">
      <c r="A470" s="142"/>
      <c r="B470" s="142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</row>
    <row r="471" spans="1:13" x14ac:dyDescent="0.25">
      <c r="A471" s="142"/>
      <c r="B471" s="142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</row>
    <row r="472" spans="1:13" x14ac:dyDescent="0.25">
      <c r="A472" s="142"/>
      <c r="B472" s="142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</row>
    <row r="473" spans="1:13" x14ac:dyDescent="0.25">
      <c r="A473" s="142"/>
      <c r="B473" s="142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</row>
    <row r="474" spans="1:13" x14ac:dyDescent="0.25">
      <c r="A474" s="142"/>
      <c r="B474" s="142"/>
      <c r="C474" s="142"/>
      <c r="D474" s="142"/>
      <c r="E474" s="142"/>
      <c r="F474" s="142"/>
      <c r="G474" s="142"/>
      <c r="H474" s="142"/>
      <c r="I474" s="142"/>
      <c r="J474" s="142"/>
      <c r="K474" s="142"/>
      <c r="L474" s="142"/>
      <c r="M474" s="142"/>
    </row>
    <row r="475" spans="1:13" x14ac:dyDescent="0.25">
      <c r="A475" s="142"/>
      <c r="B475" s="142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</row>
    <row r="476" spans="1:13" x14ac:dyDescent="0.25">
      <c r="A476" s="142"/>
      <c r="B476" s="142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</row>
    <row r="477" spans="1:13" x14ac:dyDescent="0.25">
      <c r="A477" s="142"/>
      <c r="B477" s="142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</row>
    <row r="478" spans="1:13" x14ac:dyDescent="0.25">
      <c r="A478" s="142"/>
      <c r="B478" s="142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</row>
    <row r="479" spans="1:13" x14ac:dyDescent="0.25">
      <c r="A479" s="142"/>
      <c r="B479" s="142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</row>
    <row r="480" spans="1:13" x14ac:dyDescent="0.25">
      <c r="A480" s="142"/>
      <c r="B480" s="142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</row>
    <row r="481" spans="1:13" x14ac:dyDescent="0.25">
      <c r="A481" s="142"/>
      <c r="B481" s="142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</row>
    <row r="482" spans="1:13" x14ac:dyDescent="0.25">
      <c r="A482" s="142"/>
      <c r="B482" s="142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</row>
    <row r="483" spans="1:13" x14ac:dyDescent="0.25">
      <c r="A483" s="142"/>
      <c r="B483" s="142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</row>
    <row r="484" spans="1:13" x14ac:dyDescent="0.25">
      <c r="A484" s="142"/>
      <c r="B484" s="142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</row>
    <row r="485" spans="1:13" x14ac:dyDescent="0.25">
      <c r="A485" s="142"/>
      <c r="B485" s="142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</row>
    <row r="486" spans="1:13" x14ac:dyDescent="0.25">
      <c r="A486" s="142"/>
      <c r="B486" s="142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</row>
    <row r="487" spans="1:13" x14ac:dyDescent="0.25">
      <c r="A487" s="142"/>
      <c r="B487" s="142"/>
      <c r="C487" s="142"/>
      <c r="D487" s="142"/>
      <c r="E487" s="142"/>
      <c r="F487" s="142"/>
      <c r="G487" s="142"/>
      <c r="H487" s="142"/>
      <c r="I487" s="142"/>
      <c r="J487" s="142"/>
      <c r="K487" s="142"/>
      <c r="L487" s="142"/>
      <c r="M487" s="142"/>
    </row>
    <row r="488" spans="1:13" x14ac:dyDescent="0.25">
      <c r="A488" s="142"/>
      <c r="B488" s="142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</row>
    <row r="489" spans="1:13" x14ac:dyDescent="0.25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</row>
    <row r="490" spans="1:13" x14ac:dyDescent="0.25">
      <c r="A490" s="142"/>
      <c r="B490" s="142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</row>
    <row r="491" spans="1:13" x14ac:dyDescent="0.25">
      <c r="A491" s="142"/>
      <c r="B491" s="142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</row>
    <row r="492" spans="1:13" x14ac:dyDescent="0.25">
      <c r="A492" s="142"/>
      <c r="B492" s="142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</row>
    <row r="493" spans="1:13" x14ac:dyDescent="0.25">
      <c r="A493" s="142"/>
      <c r="B493" s="142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</row>
    <row r="494" spans="1:13" x14ac:dyDescent="0.25">
      <c r="A494" s="142"/>
      <c r="B494" s="142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</row>
    <row r="495" spans="1:13" x14ac:dyDescent="0.25">
      <c r="A495" s="142"/>
      <c r="B495" s="142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</row>
    <row r="496" spans="1:13" x14ac:dyDescent="0.25">
      <c r="A496" s="142"/>
      <c r="B496" s="142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</row>
    <row r="497" spans="1:13" x14ac:dyDescent="0.25">
      <c r="A497" s="142"/>
      <c r="B497" s="142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</row>
    <row r="498" spans="1:13" x14ac:dyDescent="0.25">
      <c r="A498" s="142"/>
      <c r="B498" s="142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</row>
    <row r="499" spans="1:13" x14ac:dyDescent="0.25">
      <c r="A499" s="142"/>
      <c r="B499" s="142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</row>
    <row r="500" spans="1:13" x14ac:dyDescent="0.25">
      <c r="A500" s="142"/>
      <c r="B500" s="142"/>
      <c r="C500" s="142"/>
      <c r="D500" s="142"/>
      <c r="E500" s="142"/>
      <c r="F500" s="142"/>
      <c r="G500" s="142"/>
      <c r="H500" s="142"/>
      <c r="I500" s="142"/>
      <c r="J500" s="142"/>
      <c r="K500" s="142"/>
      <c r="L500" s="142"/>
      <c r="M500" s="142"/>
    </row>
    <row r="501" spans="1:13" x14ac:dyDescent="0.25">
      <c r="A501" s="142"/>
      <c r="B501" s="142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</row>
    <row r="502" spans="1:13" x14ac:dyDescent="0.25">
      <c r="A502" s="142"/>
      <c r="B502" s="142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</row>
    <row r="503" spans="1:13" x14ac:dyDescent="0.25">
      <c r="A503" s="142"/>
      <c r="B503" s="142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</row>
    <row r="504" spans="1:13" x14ac:dyDescent="0.25">
      <c r="A504" s="142"/>
      <c r="B504" s="142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</row>
    <row r="505" spans="1:13" x14ac:dyDescent="0.25">
      <c r="A505" s="142"/>
      <c r="B505" s="142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</row>
    <row r="506" spans="1:13" x14ac:dyDescent="0.25">
      <c r="A506" s="142"/>
      <c r="B506" s="142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</row>
    <row r="507" spans="1:13" x14ac:dyDescent="0.25">
      <c r="A507" s="142"/>
      <c r="B507" s="142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</row>
    <row r="508" spans="1:13" x14ac:dyDescent="0.25">
      <c r="A508" s="142"/>
      <c r="B508" s="142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</row>
    <row r="509" spans="1:13" x14ac:dyDescent="0.25">
      <c r="A509" s="142"/>
      <c r="B509" s="142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</row>
    <row r="510" spans="1:13" x14ac:dyDescent="0.25">
      <c r="A510" s="142"/>
      <c r="B510" s="142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</row>
    <row r="511" spans="1:13" x14ac:dyDescent="0.25">
      <c r="A511" s="142"/>
      <c r="B511" s="142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</row>
    <row r="512" spans="1:13" x14ac:dyDescent="0.25">
      <c r="A512" s="142"/>
      <c r="B512" s="142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</row>
    <row r="513" spans="1:13" x14ac:dyDescent="0.25">
      <c r="A513" s="142"/>
      <c r="B513" s="142"/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</row>
    <row r="514" spans="1:13" x14ac:dyDescent="0.25">
      <c r="A514" s="142"/>
      <c r="B514" s="142"/>
      <c r="C514" s="142"/>
      <c r="D514" s="142"/>
      <c r="E514" s="142"/>
      <c r="F514" s="142"/>
      <c r="G514" s="142"/>
      <c r="H514" s="142"/>
      <c r="I514" s="142"/>
      <c r="J514" s="142"/>
      <c r="K514" s="142"/>
      <c r="L514" s="142"/>
      <c r="M514" s="142"/>
    </row>
    <row r="515" spans="1:13" x14ac:dyDescent="0.25">
      <c r="A515" s="142"/>
      <c r="B515" s="142"/>
      <c r="C515" s="142"/>
      <c r="D515" s="142"/>
      <c r="E515" s="142"/>
      <c r="F515" s="142"/>
      <c r="G515" s="142"/>
      <c r="H515" s="142"/>
      <c r="I515" s="142"/>
      <c r="J515" s="142"/>
      <c r="K515" s="142"/>
      <c r="L515" s="142"/>
      <c r="M515" s="142"/>
    </row>
    <row r="516" spans="1:13" x14ac:dyDescent="0.25">
      <c r="A516" s="142"/>
      <c r="B516" s="142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</row>
    <row r="517" spans="1:13" x14ac:dyDescent="0.25">
      <c r="A517" s="142"/>
      <c r="B517" s="142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</row>
    <row r="518" spans="1:13" x14ac:dyDescent="0.25">
      <c r="A518" s="142"/>
      <c r="B518" s="142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</row>
    <row r="519" spans="1:13" x14ac:dyDescent="0.25">
      <c r="A519" s="142"/>
      <c r="B519" s="142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</row>
    <row r="520" spans="1:13" x14ac:dyDescent="0.25">
      <c r="A520" s="142"/>
      <c r="B520" s="142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</row>
    <row r="521" spans="1:13" x14ac:dyDescent="0.25">
      <c r="A521" s="142"/>
      <c r="B521" s="142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</row>
    <row r="522" spans="1:13" x14ac:dyDescent="0.25">
      <c r="A522" s="142"/>
      <c r="B522" s="142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</row>
    <row r="523" spans="1:13" x14ac:dyDescent="0.25">
      <c r="A523" s="142"/>
      <c r="B523" s="142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</row>
    <row r="524" spans="1:13" x14ac:dyDescent="0.25">
      <c r="A524" s="142"/>
      <c r="B524" s="142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</row>
    <row r="525" spans="1:13" x14ac:dyDescent="0.25">
      <c r="A525" s="142"/>
      <c r="B525" s="142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</row>
    <row r="526" spans="1:13" x14ac:dyDescent="0.25">
      <c r="A526" s="142"/>
      <c r="B526" s="142"/>
      <c r="C526" s="142"/>
      <c r="D526" s="142"/>
      <c r="E526" s="142"/>
      <c r="F526" s="142"/>
      <c r="G526" s="142"/>
      <c r="H526" s="142"/>
      <c r="I526" s="142"/>
      <c r="J526" s="142"/>
      <c r="K526" s="142"/>
      <c r="L526" s="142"/>
      <c r="M526" s="142"/>
    </row>
    <row r="527" spans="1:13" x14ac:dyDescent="0.25">
      <c r="A527" s="142"/>
      <c r="B527" s="142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</row>
    <row r="528" spans="1:13" x14ac:dyDescent="0.25">
      <c r="A528" s="142"/>
      <c r="B528" s="142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</row>
    <row r="529" spans="1:13" x14ac:dyDescent="0.25">
      <c r="A529" s="142"/>
      <c r="B529" s="142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</row>
    <row r="530" spans="1:13" x14ac:dyDescent="0.25">
      <c r="A530" s="142"/>
      <c r="B530" s="142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</row>
    <row r="531" spans="1:13" x14ac:dyDescent="0.25">
      <c r="A531" s="142"/>
      <c r="B531" s="142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</row>
    <row r="532" spans="1:13" x14ac:dyDescent="0.25">
      <c r="A532" s="142"/>
      <c r="B532" s="142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</row>
    <row r="533" spans="1:13" x14ac:dyDescent="0.25">
      <c r="A533" s="142"/>
      <c r="B533" s="142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</row>
    <row r="534" spans="1:13" x14ac:dyDescent="0.25">
      <c r="A534" s="142"/>
      <c r="B534" s="142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</row>
    <row r="535" spans="1:13" x14ac:dyDescent="0.25">
      <c r="A535" s="142"/>
      <c r="B535" s="142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</row>
    <row r="536" spans="1:13" x14ac:dyDescent="0.25">
      <c r="A536" s="142"/>
      <c r="B536" s="142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</row>
    <row r="537" spans="1:13" x14ac:dyDescent="0.25">
      <c r="A537" s="142"/>
      <c r="B537" s="142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</row>
    <row r="538" spans="1:13" x14ac:dyDescent="0.25">
      <c r="A538" s="142"/>
      <c r="B538" s="142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</row>
    <row r="539" spans="1:13" x14ac:dyDescent="0.25">
      <c r="A539" s="142"/>
      <c r="B539" s="142"/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</row>
    <row r="540" spans="1:13" x14ac:dyDescent="0.25">
      <c r="A540" s="142"/>
      <c r="B540" s="142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</row>
    <row r="541" spans="1:13" x14ac:dyDescent="0.25">
      <c r="A541" s="142"/>
      <c r="B541" s="142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</row>
    <row r="542" spans="1:13" x14ac:dyDescent="0.25">
      <c r="A542" s="142"/>
      <c r="B542" s="142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</row>
    <row r="543" spans="1:13" x14ac:dyDescent="0.25">
      <c r="A543" s="142"/>
      <c r="B543" s="142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</row>
    <row r="544" spans="1:13" x14ac:dyDescent="0.25">
      <c r="A544" s="142"/>
      <c r="B544" s="142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</row>
    <row r="545" spans="1:13" x14ac:dyDescent="0.25">
      <c r="A545" s="142"/>
      <c r="B545" s="142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</row>
    <row r="546" spans="1:13" x14ac:dyDescent="0.25">
      <c r="A546" s="142"/>
      <c r="B546" s="142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</row>
    <row r="547" spans="1:13" x14ac:dyDescent="0.25">
      <c r="A547" s="142"/>
      <c r="B547" s="142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</row>
    <row r="548" spans="1:13" x14ac:dyDescent="0.25">
      <c r="A548" s="142"/>
      <c r="B548" s="142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</row>
    <row r="549" spans="1:13" x14ac:dyDescent="0.25">
      <c r="A549" s="142"/>
      <c r="B549" s="142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</row>
    <row r="550" spans="1:13" x14ac:dyDescent="0.25">
      <c r="A550" s="142"/>
      <c r="B550" s="142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</row>
    <row r="551" spans="1:13" x14ac:dyDescent="0.25">
      <c r="A551" s="142"/>
      <c r="B551" s="142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</row>
    <row r="552" spans="1:13" x14ac:dyDescent="0.25">
      <c r="A552" s="142"/>
      <c r="B552" s="142"/>
      <c r="C552" s="142"/>
      <c r="D552" s="142"/>
      <c r="E552" s="142"/>
      <c r="F552" s="142"/>
      <c r="G552" s="142"/>
      <c r="H552" s="142"/>
      <c r="I552" s="142"/>
      <c r="J552" s="142"/>
      <c r="K552" s="142"/>
      <c r="L552" s="142"/>
      <c r="M552" s="142"/>
    </row>
    <row r="553" spans="1:13" x14ac:dyDescent="0.25">
      <c r="A553" s="142"/>
      <c r="B553" s="142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</row>
    <row r="554" spans="1:13" x14ac:dyDescent="0.25">
      <c r="A554" s="142"/>
      <c r="B554" s="142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</row>
    <row r="555" spans="1:13" x14ac:dyDescent="0.25">
      <c r="A555" s="142"/>
      <c r="B555" s="142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</row>
    <row r="556" spans="1:13" x14ac:dyDescent="0.25">
      <c r="A556" s="142"/>
      <c r="B556" s="142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</row>
    <row r="557" spans="1:13" x14ac:dyDescent="0.25">
      <c r="A557" s="142"/>
      <c r="B557" s="142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</row>
    <row r="558" spans="1:13" x14ac:dyDescent="0.25">
      <c r="A558" s="142"/>
      <c r="B558" s="142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</row>
    <row r="559" spans="1:13" x14ac:dyDescent="0.25">
      <c r="A559" s="142"/>
      <c r="B559" s="142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</row>
    <row r="560" spans="1:13" x14ac:dyDescent="0.25">
      <c r="A560" s="142"/>
      <c r="B560" s="142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</row>
    <row r="561" spans="1:13" x14ac:dyDescent="0.25">
      <c r="A561" s="142"/>
      <c r="B561" s="142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</row>
    <row r="562" spans="1:13" x14ac:dyDescent="0.25">
      <c r="A562" s="142"/>
      <c r="B562" s="142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</row>
    <row r="563" spans="1:13" x14ac:dyDescent="0.25">
      <c r="A563" s="142"/>
      <c r="B563" s="142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</row>
    <row r="564" spans="1:13" x14ac:dyDescent="0.25">
      <c r="A564" s="142"/>
      <c r="B564" s="142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</row>
    <row r="565" spans="1:13" x14ac:dyDescent="0.25">
      <c r="A565" s="142"/>
      <c r="B565" s="142"/>
      <c r="C565" s="142"/>
      <c r="D565" s="142"/>
      <c r="E565" s="142"/>
      <c r="F565" s="142"/>
      <c r="G565" s="142"/>
      <c r="H565" s="142"/>
      <c r="I565" s="142"/>
      <c r="J565" s="142"/>
      <c r="K565" s="142"/>
      <c r="L565" s="142"/>
      <c r="M565" s="142"/>
    </row>
    <row r="566" spans="1:13" x14ac:dyDescent="0.25">
      <c r="A566" s="142"/>
      <c r="B566" s="142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</row>
    <row r="567" spans="1:13" x14ac:dyDescent="0.25">
      <c r="A567" s="142"/>
      <c r="B567" s="142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</row>
    <row r="568" spans="1:13" x14ac:dyDescent="0.25">
      <c r="A568" s="142"/>
      <c r="B568" s="142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</row>
    <row r="569" spans="1:13" x14ac:dyDescent="0.25">
      <c r="A569" s="142"/>
      <c r="B569" s="142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</row>
    <row r="570" spans="1:13" x14ac:dyDescent="0.25">
      <c r="A570" s="142"/>
      <c r="B570" s="142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</row>
    <row r="571" spans="1:13" x14ac:dyDescent="0.25">
      <c r="A571" s="142"/>
      <c r="B571" s="142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</row>
    <row r="572" spans="1:13" x14ac:dyDescent="0.25">
      <c r="A572" s="142"/>
      <c r="B572" s="142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</row>
    <row r="573" spans="1:13" x14ac:dyDescent="0.25">
      <c r="A573" s="142"/>
      <c r="B573" s="142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</row>
    <row r="574" spans="1:13" x14ac:dyDescent="0.25">
      <c r="A574" s="142"/>
      <c r="B574" s="142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</row>
    <row r="575" spans="1:13" x14ac:dyDescent="0.25">
      <c r="A575" s="142"/>
      <c r="B575" s="142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</row>
    <row r="576" spans="1:13" x14ac:dyDescent="0.25">
      <c r="A576" s="142"/>
      <c r="B576" s="142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</row>
    <row r="577" spans="1:13" x14ac:dyDescent="0.25">
      <c r="A577" s="142"/>
      <c r="B577" s="142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</row>
    <row r="578" spans="1:13" x14ac:dyDescent="0.25">
      <c r="A578" s="142"/>
      <c r="B578" s="142"/>
      <c r="C578" s="142"/>
      <c r="D578" s="142"/>
      <c r="E578" s="142"/>
      <c r="F578" s="142"/>
      <c r="G578" s="142"/>
      <c r="H578" s="142"/>
      <c r="I578" s="142"/>
      <c r="J578" s="142"/>
      <c r="K578" s="142"/>
      <c r="L578" s="142"/>
      <c r="M578" s="142"/>
    </row>
    <row r="579" spans="1:13" x14ac:dyDescent="0.25">
      <c r="A579" s="142"/>
      <c r="B579" s="142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</row>
    <row r="580" spans="1:13" x14ac:dyDescent="0.25">
      <c r="A580" s="142"/>
      <c r="B580" s="142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</row>
    <row r="581" spans="1:13" x14ac:dyDescent="0.25">
      <c r="A581" s="142"/>
      <c r="B581" s="142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</row>
    <row r="582" spans="1:13" x14ac:dyDescent="0.25">
      <c r="A582" s="142"/>
      <c r="B582" s="142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</row>
    <row r="583" spans="1:13" x14ac:dyDescent="0.25">
      <c r="A583" s="142"/>
      <c r="B583" s="142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</row>
    <row r="584" spans="1:13" x14ac:dyDescent="0.25">
      <c r="A584" s="142"/>
      <c r="B584" s="142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</row>
    <row r="585" spans="1:13" x14ac:dyDescent="0.25">
      <c r="A585" s="142"/>
      <c r="B585" s="142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</row>
    <row r="586" spans="1:13" x14ac:dyDescent="0.25">
      <c r="A586" s="142"/>
      <c r="B586" s="142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</row>
    <row r="587" spans="1:13" x14ac:dyDescent="0.25">
      <c r="A587" s="142"/>
      <c r="B587" s="142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</row>
    <row r="588" spans="1:13" x14ac:dyDescent="0.25">
      <c r="A588" s="142"/>
      <c r="B588" s="142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</row>
    <row r="589" spans="1:13" x14ac:dyDescent="0.25">
      <c r="A589" s="142"/>
      <c r="B589" s="142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</row>
    <row r="590" spans="1:13" x14ac:dyDescent="0.25">
      <c r="A590" s="142"/>
      <c r="B590" s="142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</row>
    <row r="591" spans="1:13" x14ac:dyDescent="0.25">
      <c r="A591" s="142"/>
      <c r="B591" s="142"/>
      <c r="C591" s="142"/>
      <c r="D591" s="142"/>
      <c r="E591" s="142"/>
      <c r="F591" s="142"/>
      <c r="G591" s="142"/>
      <c r="H591" s="142"/>
      <c r="I591" s="142"/>
      <c r="J591" s="142"/>
      <c r="K591" s="142"/>
      <c r="L591" s="142"/>
      <c r="M591" s="142"/>
    </row>
    <row r="592" spans="1:13" x14ac:dyDescent="0.25">
      <c r="A592" s="142"/>
      <c r="B592" s="142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</row>
    <row r="593" spans="1:13" x14ac:dyDescent="0.25">
      <c r="A593" s="142"/>
      <c r="B593" s="142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</row>
    <row r="594" spans="1:13" x14ac:dyDescent="0.25">
      <c r="A594" s="142"/>
      <c r="B594" s="142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</row>
    <row r="595" spans="1:13" x14ac:dyDescent="0.25">
      <c r="A595" s="142"/>
      <c r="B595" s="142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</row>
    <row r="596" spans="1:13" x14ac:dyDescent="0.25">
      <c r="A596" s="142"/>
      <c r="B596" s="142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</row>
    <row r="597" spans="1:13" x14ac:dyDescent="0.25">
      <c r="A597" s="142"/>
      <c r="B597" s="142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</row>
    <row r="598" spans="1:13" x14ac:dyDescent="0.25">
      <c r="A598" s="142"/>
      <c r="B598" s="142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</row>
    <row r="599" spans="1:13" x14ac:dyDescent="0.25">
      <c r="A599" s="142"/>
      <c r="B599" s="142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</row>
    <row r="600" spans="1:13" x14ac:dyDescent="0.25">
      <c r="A600" s="142"/>
      <c r="B600" s="142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</row>
    <row r="601" spans="1:13" x14ac:dyDescent="0.25">
      <c r="A601" s="142"/>
      <c r="B601" s="142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</row>
    <row r="602" spans="1:13" x14ac:dyDescent="0.25">
      <c r="A602" s="142"/>
      <c r="B602" s="142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</row>
    <row r="603" spans="1:13" x14ac:dyDescent="0.25">
      <c r="A603" s="142"/>
      <c r="B603" s="142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</row>
    <row r="604" spans="1:13" x14ac:dyDescent="0.25">
      <c r="A604" s="142"/>
      <c r="B604" s="142"/>
      <c r="C604" s="142"/>
      <c r="D604" s="142"/>
      <c r="E604" s="142"/>
      <c r="F604" s="142"/>
      <c r="G604" s="142"/>
      <c r="H604" s="142"/>
      <c r="I604" s="142"/>
      <c r="J604" s="142"/>
      <c r="K604" s="142"/>
      <c r="L604" s="142"/>
      <c r="M604" s="142"/>
    </row>
    <row r="605" spans="1:13" x14ac:dyDescent="0.25">
      <c r="A605" s="142"/>
      <c r="B605" s="142"/>
      <c r="C605" s="142"/>
      <c r="D605" s="142"/>
      <c r="E605" s="142"/>
      <c r="F605" s="142"/>
      <c r="G605" s="142"/>
      <c r="H605" s="142"/>
      <c r="I605" s="142"/>
      <c r="J605" s="142"/>
      <c r="K605" s="142"/>
      <c r="L605" s="142"/>
      <c r="M605" s="142"/>
    </row>
    <row r="606" spans="1:13" x14ac:dyDescent="0.25">
      <c r="A606" s="142"/>
      <c r="B606" s="142"/>
      <c r="C606" s="142"/>
      <c r="D606" s="142"/>
      <c r="E606" s="142"/>
      <c r="F606" s="142"/>
      <c r="G606" s="142"/>
      <c r="H606" s="142"/>
      <c r="I606" s="142"/>
      <c r="J606" s="142"/>
      <c r="K606" s="142"/>
      <c r="L606" s="142"/>
      <c r="M606" s="142"/>
    </row>
    <row r="607" spans="1:13" x14ac:dyDescent="0.25">
      <c r="A607" s="142"/>
      <c r="B607" s="142"/>
      <c r="C607" s="142"/>
      <c r="D607" s="142"/>
      <c r="E607" s="142"/>
      <c r="F607" s="142"/>
      <c r="G607" s="142"/>
      <c r="H607" s="142"/>
      <c r="I607" s="142"/>
      <c r="J607" s="142"/>
      <c r="K607" s="142"/>
      <c r="L607" s="142"/>
      <c r="M607" s="142"/>
    </row>
    <row r="608" spans="1:13" x14ac:dyDescent="0.25">
      <c r="A608" s="142"/>
      <c r="B608" s="142"/>
      <c r="C608" s="142"/>
      <c r="D608" s="142"/>
      <c r="E608" s="142"/>
      <c r="F608" s="142"/>
      <c r="G608" s="142"/>
      <c r="H608" s="142"/>
      <c r="I608" s="142"/>
      <c r="J608" s="142"/>
      <c r="K608" s="142"/>
      <c r="L608" s="142"/>
      <c r="M608" s="142"/>
    </row>
    <row r="609" spans="1:13" x14ac:dyDescent="0.25">
      <c r="A609" s="142"/>
      <c r="B609" s="142"/>
      <c r="C609" s="142"/>
      <c r="D609" s="142"/>
      <c r="E609" s="142"/>
      <c r="F609" s="142"/>
      <c r="G609" s="142"/>
      <c r="H609" s="142"/>
      <c r="I609" s="142"/>
      <c r="J609" s="142"/>
      <c r="K609" s="142"/>
      <c r="L609" s="142"/>
      <c r="M609" s="142"/>
    </row>
    <row r="610" spans="1:13" x14ac:dyDescent="0.25">
      <c r="A610" s="142"/>
      <c r="B610" s="142"/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</row>
    <row r="611" spans="1:13" x14ac:dyDescent="0.25">
      <c r="A611" s="142"/>
      <c r="B611" s="142"/>
      <c r="C611" s="142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</row>
    <row r="612" spans="1:13" x14ac:dyDescent="0.25">
      <c r="A612" s="142"/>
      <c r="B612" s="142"/>
      <c r="C612" s="142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</row>
    <row r="613" spans="1:13" x14ac:dyDescent="0.25">
      <c r="A613" s="142"/>
      <c r="B613" s="142"/>
      <c r="C613" s="142"/>
      <c r="D613" s="142"/>
      <c r="E613" s="142"/>
      <c r="F613" s="142"/>
      <c r="G613" s="142"/>
      <c r="H613" s="142"/>
      <c r="I613" s="142"/>
      <c r="J613" s="142"/>
      <c r="K613" s="142"/>
      <c r="L613" s="142"/>
      <c r="M613" s="142"/>
    </row>
    <row r="614" spans="1:13" x14ac:dyDescent="0.25">
      <c r="A614" s="142"/>
      <c r="B614" s="142"/>
      <c r="C614" s="142"/>
      <c r="D614" s="142"/>
      <c r="E614" s="142"/>
      <c r="F614" s="142"/>
      <c r="G614" s="142"/>
      <c r="H614" s="142"/>
      <c r="I614" s="142"/>
      <c r="J614" s="142"/>
      <c r="K614" s="142"/>
      <c r="L614" s="142"/>
      <c r="M614" s="142"/>
    </row>
    <row r="615" spans="1:13" x14ac:dyDescent="0.25">
      <c r="A615" s="142"/>
      <c r="B615" s="142"/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</row>
    <row r="616" spans="1:13" x14ac:dyDescent="0.25">
      <c r="A616" s="142"/>
      <c r="B616" s="142"/>
      <c r="C616" s="142"/>
      <c r="D616" s="142"/>
      <c r="E616" s="142"/>
      <c r="F616" s="142"/>
      <c r="G616" s="142"/>
      <c r="H616" s="142"/>
      <c r="I616" s="142"/>
      <c r="J616" s="142"/>
      <c r="K616" s="142"/>
      <c r="L616" s="142"/>
      <c r="M616" s="142"/>
    </row>
    <row r="617" spans="1:13" x14ac:dyDescent="0.25">
      <c r="A617" s="142"/>
      <c r="B617" s="142"/>
      <c r="C617" s="142"/>
      <c r="D617" s="142"/>
      <c r="E617" s="142"/>
      <c r="F617" s="142"/>
      <c r="G617" s="142"/>
      <c r="H617" s="142"/>
      <c r="I617" s="142"/>
      <c r="J617" s="142"/>
      <c r="K617" s="142"/>
      <c r="L617" s="142"/>
      <c r="M617" s="142"/>
    </row>
    <row r="618" spans="1:13" x14ac:dyDescent="0.25">
      <c r="A618" s="142"/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</row>
    <row r="619" spans="1:13" x14ac:dyDescent="0.25">
      <c r="A619" s="142"/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</row>
    <row r="620" spans="1:13" x14ac:dyDescent="0.25">
      <c r="A620" s="142"/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</row>
    <row r="621" spans="1:13" x14ac:dyDescent="0.25">
      <c r="A621" s="142"/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</row>
    <row r="622" spans="1:13" x14ac:dyDescent="0.25">
      <c r="A622" s="142"/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</row>
    <row r="623" spans="1:13" x14ac:dyDescent="0.25">
      <c r="A623" s="142"/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</row>
    <row r="624" spans="1:13" x14ac:dyDescent="0.25">
      <c r="A624" s="142"/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</row>
    <row r="625" spans="1:13" x14ac:dyDescent="0.25">
      <c r="A625" s="142"/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</row>
    <row r="626" spans="1:13" x14ac:dyDescent="0.25">
      <c r="A626" s="142"/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</row>
    <row r="627" spans="1:13" x14ac:dyDescent="0.25">
      <c r="A627" s="142"/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</row>
    <row r="628" spans="1:13" x14ac:dyDescent="0.25">
      <c r="A628" s="142"/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</row>
    <row r="629" spans="1:13" x14ac:dyDescent="0.25">
      <c r="A629" s="142"/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</row>
    <row r="630" spans="1:13" x14ac:dyDescent="0.25">
      <c r="A630" s="142"/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</row>
    <row r="631" spans="1:13" x14ac:dyDescent="0.25">
      <c r="A631" s="142"/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</row>
    <row r="632" spans="1:13" x14ac:dyDescent="0.25">
      <c r="A632" s="142"/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</row>
    <row r="633" spans="1:13" x14ac:dyDescent="0.25">
      <c r="A633" s="142"/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</row>
    <row r="634" spans="1:13" x14ac:dyDescent="0.25">
      <c r="A634" s="142"/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</row>
    <row r="635" spans="1:13" x14ac:dyDescent="0.25">
      <c r="A635" s="142"/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</row>
    <row r="636" spans="1:13" x14ac:dyDescent="0.25">
      <c r="A636" s="142"/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</row>
    <row r="637" spans="1:13" x14ac:dyDescent="0.25">
      <c r="A637" s="142"/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</row>
    <row r="638" spans="1:13" x14ac:dyDescent="0.25">
      <c r="A638" s="142"/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</row>
    <row r="639" spans="1:13" x14ac:dyDescent="0.25">
      <c r="A639" s="142"/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</row>
    <row r="640" spans="1:13" x14ac:dyDescent="0.25">
      <c r="A640" s="142"/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</row>
    <row r="641" spans="1:13" x14ac:dyDescent="0.25">
      <c r="A641" s="142"/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</row>
    <row r="642" spans="1:13" x14ac:dyDescent="0.25">
      <c r="A642" s="142"/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</row>
    <row r="643" spans="1:13" x14ac:dyDescent="0.25">
      <c r="A643" s="142"/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</row>
    <row r="644" spans="1:13" x14ac:dyDescent="0.25">
      <c r="A644" s="142"/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</row>
    <row r="645" spans="1:13" x14ac:dyDescent="0.25">
      <c r="A645" s="142"/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</row>
    <row r="646" spans="1:13" x14ac:dyDescent="0.25">
      <c r="A646" s="142"/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</row>
    <row r="647" spans="1:13" x14ac:dyDescent="0.25">
      <c r="A647" s="142"/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</row>
    <row r="648" spans="1:13" x14ac:dyDescent="0.25">
      <c r="A648" s="142"/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</row>
    <row r="649" spans="1:13" x14ac:dyDescent="0.25">
      <c r="A649" s="142"/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</row>
    <row r="650" spans="1:13" x14ac:dyDescent="0.25">
      <c r="A650" s="142"/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</row>
    <row r="651" spans="1:13" x14ac:dyDescent="0.25">
      <c r="A651" s="142"/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</row>
    <row r="652" spans="1:13" x14ac:dyDescent="0.25">
      <c r="A652" s="142"/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</row>
    <row r="653" spans="1:13" x14ac:dyDescent="0.25">
      <c r="A653" s="142"/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</row>
    <row r="654" spans="1:13" x14ac:dyDescent="0.25">
      <c r="A654" s="142"/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</row>
    <row r="655" spans="1:13" x14ac:dyDescent="0.25">
      <c r="A655" s="142"/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</row>
    <row r="656" spans="1:13" x14ac:dyDescent="0.25">
      <c r="A656" s="142"/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</row>
    <row r="657" spans="1:13" x14ac:dyDescent="0.25">
      <c r="A657" s="142"/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</row>
    <row r="658" spans="1:13" x14ac:dyDescent="0.25">
      <c r="A658" s="142"/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</row>
    <row r="659" spans="1:13" x14ac:dyDescent="0.25">
      <c r="A659" s="142"/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</row>
    <row r="660" spans="1:13" x14ac:dyDescent="0.25">
      <c r="A660" s="142"/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</row>
    <row r="661" spans="1:13" x14ac:dyDescent="0.25">
      <c r="A661" s="142"/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</row>
    <row r="662" spans="1:13" x14ac:dyDescent="0.25">
      <c r="A662" s="142"/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</row>
    <row r="663" spans="1:13" x14ac:dyDescent="0.25">
      <c r="A663" s="142"/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</row>
    <row r="664" spans="1:13" x14ac:dyDescent="0.25">
      <c r="A664" s="142"/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</row>
    <row r="665" spans="1:13" x14ac:dyDescent="0.25">
      <c r="A665" s="142"/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</row>
    <row r="666" spans="1:13" x14ac:dyDescent="0.25">
      <c r="A666" s="142"/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</row>
    <row r="667" spans="1:13" x14ac:dyDescent="0.25">
      <c r="A667" s="142"/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</row>
    <row r="668" spans="1:13" x14ac:dyDescent="0.25">
      <c r="A668" s="142"/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</row>
    <row r="669" spans="1:13" x14ac:dyDescent="0.25">
      <c r="A669" s="142"/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</row>
    <row r="670" spans="1:13" x14ac:dyDescent="0.25">
      <c r="A670" s="142"/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</row>
    <row r="671" spans="1:13" x14ac:dyDescent="0.25">
      <c r="A671" s="142"/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</row>
    <row r="672" spans="1:13" x14ac:dyDescent="0.25">
      <c r="A672" s="142"/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</row>
    <row r="673" spans="1:13" x14ac:dyDescent="0.25">
      <c r="A673" s="142"/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</row>
    <row r="674" spans="1:13" x14ac:dyDescent="0.25">
      <c r="A674" s="142"/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</row>
    <row r="675" spans="1:13" x14ac:dyDescent="0.25">
      <c r="A675" s="142"/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</row>
    <row r="676" spans="1:13" x14ac:dyDescent="0.25">
      <c r="A676" s="142"/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</row>
    <row r="677" spans="1:13" x14ac:dyDescent="0.25">
      <c r="A677" s="142"/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</row>
    <row r="678" spans="1:13" x14ac:dyDescent="0.25">
      <c r="A678" s="142"/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</row>
    <row r="679" spans="1:13" x14ac:dyDescent="0.25">
      <c r="A679" s="142"/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</row>
    <row r="680" spans="1:13" x14ac:dyDescent="0.25">
      <c r="A680" s="142"/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</row>
    <row r="681" spans="1:13" x14ac:dyDescent="0.25">
      <c r="A681" s="142"/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</row>
    <row r="682" spans="1:13" x14ac:dyDescent="0.25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</row>
    <row r="683" spans="1:13" x14ac:dyDescent="0.25">
      <c r="A683" s="142"/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</row>
    <row r="684" spans="1:13" x14ac:dyDescent="0.25">
      <c r="A684" s="142"/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</row>
    <row r="685" spans="1:13" x14ac:dyDescent="0.25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</row>
    <row r="686" spans="1:13" x14ac:dyDescent="0.25">
      <c r="A686" s="142"/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</row>
    <row r="687" spans="1:13" x14ac:dyDescent="0.25">
      <c r="A687" s="142"/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</row>
    <row r="688" spans="1:13" x14ac:dyDescent="0.25">
      <c r="A688" s="142"/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</row>
    <row r="689" spans="1:13" x14ac:dyDescent="0.25">
      <c r="A689" s="142"/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</row>
    <row r="690" spans="1:13" x14ac:dyDescent="0.25">
      <c r="A690" s="142"/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</row>
    <row r="691" spans="1:13" x14ac:dyDescent="0.25">
      <c r="A691" s="142"/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</row>
    <row r="692" spans="1:13" x14ac:dyDescent="0.25">
      <c r="A692" s="142"/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</row>
    <row r="693" spans="1:13" x14ac:dyDescent="0.25">
      <c r="A693" s="142"/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</row>
    <row r="694" spans="1:13" x14ac:dyDescent="0.25">
      <c r="A694" s="142"/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</row>
    <row r="695" spans="1:13" x14ac:dyDescent="0.25">
      <c r="A695" s="142"/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</row>
    <row r="696" spans="1:13" x14ac:dyDescent="0.25">
      <c r="A696" s="142"/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</row>
    <row r="697" spans="1:13" x14ac:dyDescent="0.25">
      <c r="A697" s="142"/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</row>
    <row r="698" spans="1:13" x14ac:dyDescent="0.25">
      <c r="A698" s="142"/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</row>
    <row r="699" spans="1:13" x14ac:dyDescent="0.25">
      <c r="A699" s="142"/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</row>
    <row r="700" spans="1:13" x14ac:dyDescent="0.25">
      <c r="A700" s="142"/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</row>
    <row r="701" spans="1:13" x14ac:dyDescent="0.25">
      <c r="A701" s="142"/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</row>
    <row r="702" spans="1:13" x14ac:dyDescent="0.25">
      <c r="A702" s="142"/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</row>
    <row r="703" spans="1:13" x14ac:dyDescent="0.25">
      <c r="A703" s="142"/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</row>
    <row r="704" spans="1:13" x14ac:dyDescent="0.25">
      <c r="A704" s="142"/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</row>
    <row r="705" spans="1:13" x14ac:dyDescent="0.25">
      <c r="A705" s="142"/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</row>
    <row r="706" spans="1:13" x14ac:dyDescent="0.25">
      <c r="A706" s="142"/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</row>
    <row r="707" spans="1:13" x14ac:dyDescent="0.25">
      <c r="A707" s="142"/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</row>
    <row r="708" spans="1:13" x14ac:dyDescent="0.25">
      <c r="A708" s="142"/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</row>
    <row r="709" spans="1:13" x14ac:dyDescent="0.25">
      <c r="A709" s="142"/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</row>
    <row r="710" spans="1:13" x14ac:dyDescent="0.25">
      <c r="A710" s="142"/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</row>
    <row r="711" spans="1:13" x14ac:dyDescent="0.25">
      <c r="A711" s="142"/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</row>
    <row r="712" spans="1:13" x14ac:dyDescent="0.25">
      <c r="A712" s="142"/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</row>
    <row r="713" spans="1:13" x14ac:dyDescent="0.25">
      <c r="A713" s="142"/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</row>
    <row r="714" spans="1:13" x14ac:dyDescent="0.25">
      <c r="A714" s="142"/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</row>
    <row r="715" spans="1:13" x14ac:dyDescent="0.25">
      <c r="A715" s="142"/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</row>
    <row r="716" spans="1:13" x14ac:dyDescent="0.25">
      <c r="A716" s="142"/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</row>
    <row r="717" spans="1:13" x14ac:dyDescent="0.25">
      <c r="A717" s="142"/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</row>
    <row r="718" spans="1:13" x14ac:dyDescent="0.25">
      <c r="A718" s="142"/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</row>
    <row r="719" spans="1:13" x14ac:dyDescent="0.25">
      <c r="A719" s="142"/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</row>
    <row r="720" spans="1:13" x14ac:dyDescent="0.25">
      <c r="A720" s="142"/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</row>
    <row r="721" spans="1:13" x14ac:dyDescent="0.25">
      <c r="A721" s="142"/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</row>
    <row r="722" spans="1:13" x14ac:dyDescent="0.25">
      <c r="A722" s="142"/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</row>
    <row r="723" spans="1:13" x14ac:dyDescent="0.25">
      <c r="A723" s="142"/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</row>
    <row r="724" spans="1:13" x14ac:dyDescent="0.25">
      <c r="A724" s="142"/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</row>
    <row r="725" spans="1:13" x14ac:dyDescent="0.25">
      <c r="A725" s="142"/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</row>
    <row r="726" spans="1:13" x14ac:dyDescent="0.25">
      <c r="A726" s="142"/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</row>
    <row r="727" spans="1:13" x14ac:dyDescent="0.25">
      <c r="A727" s="142"/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</row>
    <row r="728" spans="1:13" x14ac:dyDescent="0.25">
      <c r="A728" s="142"/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</row>
    <row r="729" spans="1:13" x14ac:dyDescent="0.25">
      <c r="A729" s="142"/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</row>
    <row r="730" spans="1:13" x14ac:dyDescent="0.25">
      <c r="A730" s="142"/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</row>
    <row r="731" spans="1:13" x14ac:dyDescent="0.25">
      <c r="A731" s="142"/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</row>
    <row r="732" spans="1:13" x14ac:dyDescent="0.25">
      <c r="A732" s="142"/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</row>
    <row r="733" spans="1:13" x14ac:dyDescent="0.25">
      <c r="A733" s="142"/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</row>
    <row r="734" spans="1:13" x14ac:dyDescent="0.25">
      <c r="A734" s="142"/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</row>
    <row r="735" spans="1:13" x14ac:dyDescent="0.25">
      <c r="A735" s="142"/>
      <c r="B735" s="142"/>
      <c r="C735" s="142"/>
      <c r="D735" s="142"/>
      <c r="E735" s="142"/>
      <c r="F735" s="142"/>
      <c r="G735" s="142"/>
      <c r="H735" s="142"/>
      <c r="I735" s="142"/>
      <c r="J735" s="142"/>
      <c r="K735" s="142"/>
      <c r="L735" s="142"/>
      <c r="M735" s="142"/>
    </row>
    <row r="736" spans="1:13" x14ac:dyDescent="0.25">
      <c r="A736" s="142"/>
      <c r="B736" s="142"/>
      <c r="C736" s="142"/>
      <c r="D736" s="142"/>
      <c r="E736" s="142"/>
      <c r="F736" s="142"/>
      <c r="G736" s="142"/>
      <c r="H736" s="142"/>
      <c r="I736" s="142"/>
      <c r="J736" s="142"/>
      <c r="K736" s="142"/>
      <c r="L736" s="142"/>
      <c r="M736" s="142"/>
    </row>
    <row r="737" spans="1:13" x14ac:dyDescent="0.25">
      <c r="A737" s="142"/>
      <c r="B737" s="142"/>
      <c r="C737" s="142"/>
      <c r="D737" s="142"/>
      <c r="E737" s="142"/>
      <c r="F737" s="142"/>
      <c r="G737" s="142"/>
      <c r="H737" s="142"/>
      <c r="I737" s="142"/>
      <c r="J737" s="142"/>
      <c r="K737" s="142"/>
      <c r="L737" s="142"/>
      <c r="M737" s="142"/>
    </row>
    <row r="738" spans="1:13" x14ac:dyDescent="0.25">
      <c r="A738" s="142"/>
      <c r="B738" s="142"/>
      <c r="C738" s="142"/>
      <c r="D738" s="142"/>
      <c r="E738" s="142"/>
      <c r="F738" s="142"/>
      <c r="G738" s="142"/>
      <c r="H738" s="142"/>
      <c r="I738" s="142"/>
      <c r="J738" s="142"/>
      <c r="K738" s="142"/>
      <c r="L738" s="142"/>
      <c r="M738" s="142"/>
    </row>
    <row r="739" spans="1:13" x14ac:dyDescent="0.25">
      <c r="A739" s="142"/>
      <c r="B739" s="142"/>
      <c r="C739" s="142"/>
      <c r="D739" s="142"/>
      <c r="E739" s="142"/>
      <c r="F739" s="142"/>
      <c r="G739" s="142"/>
      <c r="H739" s="142"/>
      <c r="I739" s="142"/>
      <c r="J739" s="142"/>
      <c r="K739" s="142"/>
      <c r="L739" s="142"/>
      <c r="M739" s="142"/>
    </row>
    <row r="740" spans="1:13" x14ac:dyDescent="0.25">
      <c r="A740" s="142"/>
      <c r="B740" s="142"/>
      <c r="C740" s="142"/>
      <c r="D740" s="142"/>
      <c r="E740" s="142"/>
      <c r="F740" s="142"/>
      <c r="G740" s="142"/>
      <c r="H740" s="142"/>
      <c r="I740" s="142"/>
      <c r="J740" s="142"/>
      <c r="K740" s="142"/>
      <c r="L740" s="142"/>
      <c r="M740" s="142"/>
    </row>
    <row r="741" spans="1:13" x14ac:dyDescent="0.25">
      <c r="A741" s="142"/>
      <c r="B741" s="142"/>
      <c r="C741" s="142"/>
      <c r="D741" s="142"/>
      <c r="E741" s="142"/>
      <c r="F741" s="142"/>
      <c r="G741" s="142"/>
      <c r="H741" s="142"/>
      <c r="I741" s="142"/>
      <c r="J741" s="142"/>
      <c r="K741" s="142"/>
      <c r="L741" s="142"/>
      <c r="M741" s="142"/>
    </row>
    <row r="742" spans="1:13" x14ac:dyDescent="0.25">
      <c r="A742" s="142"/>
      <c r="B742" s="142"/>
      <c r="C742" s="142"/>
      <c r="D742" s="142"/>
      <c r="E742" s="142"/>
      <c r="F742" s="142"/>
      <c r="G742" s="142"/>
      <c r="H742" s="142"/>
      <c r="I742" s="142"/>
      <c r="J742" s="142"/>
      <c r="K742" s="142"/>
      <c r="L742" s="142"/>
      <c r="M742" s="142"/>
    </row>
    <row r="743" spans="1:13" x14ac:dyDescent="0.25">
      <c r="A743" s="142"/>
      <c r="B743" s="142"/>
      <c r="C743" s="142"/>
      <c r="D743" s="142"/>
      <c r="E743" s="142"/>
      <c r="F743" s="142"/>
      <c r="G743" s="142"/>
      <c r="H743" s="142"/>
      <c r="I743" s="142"/>
      <c r="J743" s="142"/>
      <c r="K743" s="142"/>
      <c r="L743" s="142"/>
      <c r="M743" s="142"/>
    </row>
    <row r="744" spans="1:13" x14ac:dyDescent="0.25">
      <c r="A744" s="142"/>
      <c r="B744" s="142"/>
      <c r="C744" s="142"/>
      <c r="D744" s="142"/>
      <c r="E744" s="142"/>
      <c r="F744" s="142"/>
      <c r="G744" s="142"/>
      <c r="H744" s="142"/>
      <c r="I744" s="142"/>
      <c r="J744" s="142"/>
      <c r="K744" s="142"/>
      <c r="L744" s="142"/>
      <c r="M744" s="142"/>
    </row>
    <row r="745" spans="1:13" x14ac:dyDescent="0.25">
      <c r="A745" s="142"/>
      <c r="B745" s="142"/>
      <c r="C745" s="142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</row>
    <row r="746" spans="1:13" x14ac:dyDescent="0.25">
      <c r="A746" s="142"/>
      <c r="B746" s="142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</row>
    <row r="747" spans="1:13" x14ac:dyDescent="0.25">
      <c r="A747" s="142"/>
      <c r="B747" s="142"/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</row>
    <row r="748" spans="1:13" x14ac:dyDescent="0.25">
      <c r="A748" s="142"/>
      <c r="B748" s="142"/>
      <c r="C748" s="142"/>
      <c r="D748" s="142"/>
      <c r="E748" s="142"/>
      <c r="F748" s="142"/>
      <c r="G748" s="142"/>
      <c r="H748" s="142"/>
      <c r="I748" s="142"/>
      <c r="J748" s="142"/>
      <c r="K748" s="142"/>
      <c r="L748" s="142"/>
      <c r="M748" s="142"/>
    </row>
    <row r="749" spans="1:13" x14ac:dyDescent="0.25">
      <c r="A749" s="142"/>
      <c r="B749" s="142"/>
      <c r="C749" s="142"/>
      <c r="D749" s="142"/>
      <c r="E749" s="142"/>
      <c r="F749" s="142"/>
      <c r="G749" s="142"/>
      <c r="H749" s="142"/>
      <c r="I749" s="142"/>
      <c r="J749" s="142"/>
      <c r="K749" s="142"/>
      <c r="L749" s="142"/>
      <c r="M749" s="142"/>
    </row>
    <row r="750" spans="1:13" x14ac:dyDescent="0.25">
      <c r="A750" s="142"/>
      <c r="B750" s="142"/>
      <c r="C750" s="142"/>
      <c r="D750" s="142"/>
      <c r="E750" s="142"/>
      <c r="F750" s="142"/>
      <c r="G750" s="142"/>
      <c r="H750" s="142"/>
      <c r="I750" s="142"/>
      <c r="J750" s="142"/>
      <c r="K750" s="142"/>
      <c r="L750" s="142"/>
      <c r="M750" s="142"/>
    </row>
    <row r="751" spans="1:13" x14ac:dyDescent="0.25">
      <c r="A751" s="142"/>
      <c r="B751" s="142"/>
      <c r="C751" s="142"/>
      <c r="D751" s="142"/>
      <c r="E751" s="142"/>
      <c r="F751" s="142"/>
      <c r="G751" s="142"/>
      <c r="H751" s="142"/>
      <c r="I751" s="142"/>
      <c r="J751" s="142"/>
      <c r="K751" s="142"/>
      <c r="L751" s="142"/>
      <c r="M751" s="142"/>
    </row>
    <row r="752" spans="1:13" x14ac:dyDescent="0.25">
      <c r="A752" s="142"/>
      <c r="B752" s="142"/>
      <c r="C752" s="142"/>
      <c r="D752" s="142"/>
      <c r="E752" s="142"/>
      <c r="F752" s="142"/>
      <c r="G752" s="142"/>
      <c r="H752" s="142"/>
      <c r="I752" s="142"/>
      <c r="J752" s="142"/>
      <c r="K752" s="142"/>
      <c r="L752" s="142"/>
      <c r="M752" s="142"/>
    </row>
    <row r="753" spans="1:13" x14ac:dyDescent="0.25">
      <c r="A753" s="142"/>
      <c r="B753" s="142"/>
      <c r="C753" s="142"/>
      <c r="D753" s="142"/>
      <c r="E753" s="142"/>
      <c r="F753" s="142"/>
      <c r="G753" s="142"/>
      <c r="H753" s="142"/>
      <c r="I753" s="142"/>
      <c r="J753" s="142"/>
      <c r="K753" s="142"/>
      <c r="L753" s="142"/>
      <c r="M753" s="142"/>
    </row>
    <row r="754" spans="1:13" x14ac:dyDescent="0.25">
      <c r="A754" s="142"/>
      <c r="B754" s="142"/>
      <c r="C754" s="142"/>
      <c r="D754" s="142"/>
      <c r="E754" s="142"/>
      <c r="F754" s="142"/>
      <c r="G754" s="142"/>
      <c r="H754" s="142"/>
      <c r="I754" s="142"/>
      <c r="J754" s="142"/>
      <c r="K754" s="142"/>
      <c r="L754" s="142"/>
      <c r="M754" s="142"/>
    </row>
    <row r="755" spans="1:13" x14ac:dyDescent="0.25">
      <c r="A755" s="142"/>
      <c r="B755" s="142"/>
      <c r="C755" s="142"/>
      <c r="D755" s="142"/>
      <c r="E755" s="142"/>
      <c r="F755" s="142"/>
      <c r="G755" s="142"/>
      <c r="H755" s="142"/>
      <c r="I755" s="142"/>
      <c r="J755" s="142"/>
      <c r="K755" s="142"/>
      <c r="L755" s="142"/>
      <c r="M755" s="142"/>
    </row>
    <row r="756" spans="1:13" x14ac:dyDescent="0.25">
      <c r="A756" s="142"/>
      <c r="B756" s="142"/>
      <c r="C756" s="142"/>
      <c r="D756" s="142"/>
      <c r="E756" s="142"/>
      <c r="F756" s="142"/>
      <c r="G756" s="142"/>
      <c r="H756" s="142"/>
      <c r="I756" s="142"/>
      <c r="J756" s="142"/>
      <c r="K756" s="142"/>
      <c r="L756" s="142"/>
      <c r="M756" s="142"/>
    </row>
    <row r="757" spans="1:13" x14ac:dyDescent="0.25">
      <c r="A757" s="142"/>
      <c r="B757" s="142"/>
      <c r="C757" s="142"/>
      <c r="D757" s="142"/>
      <c r="E757" s="142"/>
      <c r="F757" s="142"/>
      <c r="G757" s="142"/>
      <c r="H757" s="142"/>
      <c r="I757" s="142"/>
      <c r="J757" s="142"/>
      <c r="K757" s="142"/>
      <c r="L757" s="142"/>
      <c r="M757" s="142"/>
    </row>
    <row r="758" spans="1:13" x14ac:dyDescent="0.25">
      <c r="A758" s="142"/>
      <c r="B758" s="142"/>
      <c r="C758" s="142"/>
      <c r="D758" s="142"/>
      <c r="E758" s="142"/>
      <c r="F758" s="142"/>
      <c r="G758" s="142"/>
      <c r="H758" s="142"/>
      <c r="I758" s="142"/>
      <c r="J758" s="142"/>
      <c r="K758" s="142"/>
      <c r="L758" s="142"/>
      <c r="M758" s="142"/>
    </row>
    <row r="759" spans="1:13" x14ac:dyDescent="0.25">
      <c r="A759" s="142"/>
      <c r="B759" s="142"/>
      <c r="C759" s="142"/>
      <c r="D759" s="142"/>
      <c r="E759" s="142"/>
      <c r="F759" s="142"/>
      <c r="G759" s="142"/>
      <c r="H759" s="142"/>
      <c r="I759" s="142"/>
      <c r="J759" s="142"/>
      <c r="K759" s="142"/>
      <c r="L759" s="142"/>
      <c r="M759" s="142"/>
    </row>
    <row r="760" spans="1:13" x14ac:dyDescent="0.25">
      <c r="A760" s="142"/>
      <c r="B760" s="142"/>
      <c r="C760" s="142"/>
      <c r="D760" s="142"/>
      <c r="E760" s="142"/>
      <c r="F760" s="142"/>
      <c r="G760" s="142"/>
      <c r="H760" s="142"/>
      <c r="I760" s="142"/>
      <c r="J760" s="142"/>
      <c r="K760" s="142"/>
      <c r="L760" s="142"/>
      <c r="M760" s="142"/>
    </row>
    <row r="761" spans="1:13" x14ac:dyDescent="0.25">
      <c r="A761" s="142"/>
      <c r="B761" s="142"/>
      <c r="C761" s="142"/>
      <c r="D761" s="142"/>
      <c r="E761" s="142"/>
      <c r="F761" s="142"/>
      <c r="G761" s="142"/>
      <c r="H761" s="142"/>
      <c r="I761" s="142"/>
      <c r="J761" s="142"/>
      <c r="K761" s="142"/>
      <c r="L761" s="142"/>
      <c r="M761" s="142"/>
    </row>
    <row r="762" spans="1:13" x14ac:dyDescent="0.25">
      <c r="A762" s="142"/>
      <c r="B762" s="142"/>
      <c r="C762" s="142"/>
      <c r="D762" s="142"/>
      <c r="E762" s="142"/>
      <c r="F762" s="142"/>
      <c r="G762" s="142"/>
      <c r="H762" s="142"/>
      <c r="I762" s="142"/>
      <c r="J762" s="142"/>
      <c r="K762" s="142"/>
      <c r="L762" s="142"/>
      <c r="M762" s="142"/>
    </row>
    <row r="763" spans="1:13" x14ac:dyDescent="0.25">
      <c r="A763" s="142"/>
      <c r="B763" s="142"/>
      <c r="C763" s="142"/>
      <c r="D763" s="142"/>
      <c r="E763" s="142"/>
      <c r="F763" s="142"/>
      <c r="G763" s="142"/>
      <c r="H763" s="142"/>
      <c r="I763" s="142"/>
      <c r="J763" s="142"/>
      <c r="K763" s="142"/>
      <c r="L763" s="142"/>
      <c r="M763" s="142"/>
    </row>
    <row r="764" spans="1:13" x14ac:dyDescent="0.25">
      <c r="A764" s="142"/>
      <c r="B764" s="142"/>
      <c r="C764" s="142"/>
      <c r="D764" s="142"/>
      <c r="E764" s="142"/>
      <c r="F764" s="142"/>
      <c r="G764" s="142"/>
      <c r="H764" s="142"/>
      <c r="I764" s="142"/>
      <c r="J764" s="142"/>
      <c r="K764" s="142"/>
      <c r="L764" s="142"/>
      <c r="M764" s="142"/>
    </row>
    <row r="765" spans="1:13" x14ac:dyDescent="0.25">
      <c r="A765" s="142"/>
      <c r="B765" s="142"/>
      <c r="C765" s="142"/>
      <c r="D765" s="142"/>
      <c r="E765" s="142"/>
      <c r="F765" s="142"/>
      <c r="G765" s="142"/>
      <c r="H765" s="142"/>
      <c r="I765" s="142"/>
      <c r="J765" s="142"/>
      <c r="K765" s="142"/>
      <c r="L765" s="142"/>
      <c r="M765" s="142"/>
    </row>
    <row r="766" spans="1:13" x14ac:dyDescent="0.25">
      <c r="A766" s="142"/>
      <c r="B766" s="142"/>
      <c r="C766" s="142"/>
      <c r="D766" s="142"/>
      <c r="E766" s="142"/>
      <c r="F766" s="142"/>
      <c r="G766" s="142"/>
      <c r="H766" s="142"/>
      <c r="I766" s="142"/>
      <c r="J766" s="142"/>
      <c r="K766" s="142"/>
      <c r="L766" s="142"/>
      <c r="M766" s="142"/>
    </row>
    <row r="767" spans="1:13" x14ac:dyDescent="0.25">
      <c r="A767" s="142"/>
      <c r="B767" s="142"/>
      <c r="C767" s="142"/>
      <c r="D767" s="142"/>
      <c r="E767" s="142"/>
      <c r="F767" s="142"/>
      <c r="G767" s="142"/>
      <c r="H767" s="142"/>
      <c r="I767" s="142"/>
      <c r="J767" s="142"/>
      <c r="K767" s="142"/>
      <c r="L767" s="142"/>
      <c r="M767" s="142"/>
    </row>
    <row r="768" spans="1:13" x14ac:dyDescent="0.25">
      <c r="A768" s="142"/>
      <c r="B768" s="142"/>
      <c r="C768" s="142"/>
      <c r="D768" s="142"/>
      <c r="E768" s="142"/>
      <c r="F768" s="142"/>
      <c r="G768" s="142"/>
      <c r="H768" s="142"/>
      <c r="I768" s="142"/>
      <c r="J768" s="142"/>
      <c r="K768" s="142"/>
      <c r="L768" s="142"/>
      <c r="M768" s="142"/>
    </row>
    <row r="769" spans="1:13" x14ac:dyDescent="0.25">
      <c r="A769" s="142"/>
      <c r="B769" s="142"/>
      <c r="C769" s="142"/>
      <c r="D769" s="142"/>
      <c r="E769" s="142"/>
      <c r="F769" s="142"/>
      <c r="G769" s="142"/>
      <c r="H769" s="142"/>
      <c r="I769" s="142"/>
      <c r="J769" s="142"/>
      <c r="K769" s="142"/>
      <c r="L769" s="142"/>
      <c r="M769" s="142"/>
    </row>
    <row r="770" spans="1:13" x14ac:dyDescent="0.25">
      <c r="A770" s="142"/>
      <c r="B770" s="142"/>
      <c r="C770" s="142"/>
      <c r="D770" s="142"/>
      <c r="E770" s="142"/>
      <c r="F770" s="142"/>
      <c r="G770" s="142"/>
      <c r="H770" s="142"/>
      <c r="I770" s="142"/>
      <c r="J770" s="142"/>
      <c r="K770" s="142"/>
      <c r="L770" s="142"/>
      <c r="M770" s="142"/>
    </row>
    <row r="771" spans="1:13" x14ac:dyDescent="0.25">
      <c r="A771" s="142"/>
      <c r="B771" s="142"/>
      <c r="C771" s="142"/>
      <c r="D771" s="142"/>
      <c r="E771" s="142"/>
      <c r="F771" s="142"/>
      <c r="G771" s="142"/>
      <c r="H771" s="142"/>
      <c r="I771" s="142"/>
      <c r="J771" s="142"/>
      <c r="K771" s="142"/>
      <c r="L771" s="142"/>
      <c r="M771" s="142"/>
    </row>
    <row r="772" spans="1:13" x14ac:dyDescent="0.25">
      <c r="A772" s="142"/>
      <c r="B772" s="142"/>
      <c r="C772" s="142"/>
      <c r="D772" s="142"/>
      <c r="E772" s="142"/>
      <c r="F772" s="142"/>
      <c r="G772" s="142"/>
      <c r="H772" s="142"/>
      <c r="I772" s="142"/>
      <c r="J772" s="142"/>
      <c r="K772" s="142"/>
      <c r="L772" s="142"/>
      <c r="M772" s="142"/>
    </row>
    <row r="773" spans="1:13" x14ac:dyDescent="0.25">
      <c r="A773" s="142"/>
      <c r="B773" s="142"/>
      <c r="C773" s="142"/>
      <c r="D773" s="142"/>
      <c r="E773" s="142"/>
      <c r="F773" s="142"/>
      <c r="G773" s="142"/>
      <c r="H773" s="142"/>
      <c r="I773" s="142"/>
      <c r="J773" s="142"/>
      <c r="K773" s="142"/>
      <c r="L773" s="142"/>
      <c r="M773" s="142"/>
    </row>
    <row r="774" spans="1:13" x14ac:dyDescent="0.25">
      <c r="A774" s="142"/>
      <c r="B774" s="142"/>
      <c r="C774" s="142"/>
      <c r="D774" s="142"/>
      <c r="E774" s="142"/>
      <c r="F774" s="142"/>
      <c r="G774" s="142"/>
      <c r="H774" s="142"/>
      <c r="I774" s="142"/>
      <c r="J774" s="142"/>
      <c r="K774" s="142"/>
      <c r="L774" s="142"/>
      <c r="M774" s="142"/>
    </row>
    <row r="775" spans="1:13" x14ac:dyDescent="0.25">
      <c r="A775" s="142"/>
      <c r="B775" s="142"/>
      <c r="C775" s="142"/>
      <c r="D775" s="142"/>
      <c r="E775" s="142"/>
      <c r="F775" s="142"/>
      <c r="G775" s="142"/>
      <c r="H775" s="142"/>
      <c r="I775" s="142"/>
      <c r="J775" s="142"/>
      <c r="K775" s="142"/>
      <c r="L775" s="142"/>
      <c r="M775" s="142"/>
    </row>
    <row r="776" spans="1:13" x14ac:dyDescent="0.25">
      <c r="A776" s="142"/>
      <c r="B776" s="142"/>
      <c r="C776" s="142"/>
      <c r="D776" s="142"/>
      <c r="E776" s="142"/>
      <c r="F776" s="142"/>
      <c r="G776" s="142"/>
      <c r="H776" s="142"/>
      <c r="I776" s="142"/>
      <c r="J776" s="142"/>
      <c r="K776" s="142"/>
      <c r="L776" s="142"/>
      <c r="M776" s="142"/>
    </row>
    <row r="777" spans="1:13" x14ac:dyDescent="0.25">
      <c r="A777" s="142"/>
      <c r="B777" s="142"/>
      <c r="C777" s="142"/>
      <c r="D777" s="142"/>
      <c r="E777" s="142"/>
      <c r="F777" s="142"/>
      <c r="G777" s="142"/>
      <c r="H777" s="142"/>
      <c r="I777" s="142"/>
      <c r="J777" s="142"/>
      <c r="K777" s="142"/>
      <c r="L777" s="142"/>
      <c r="M777" s="142"/>
    </row>
    <row r="778" spans="1:13" x14ac:dyDescent="0.25">
      <c r="A778" s="142"/>
      <c r="B778" s="142"/>
      <c r="C778" s="142"/>
      <c r="D778" s="142"/>
      <c r="E778" s="142"/>
      <c r="F778" s="142"/>
      <c r="G778" s="142"/>
      <c r="H778" s="142"/>
      <c r="I778" s="142"/>
      <c r="J778" s="142"/>
      <c r="K778" s="142"/>
      <c r="L778" s="142"/>
      <c r="M778" s="142"/>
    </row>
    <row r="779" spans="1:13" x14ac:dyDescent="0.25">
      <c r="A779" s="142"/>
      <c r="B779" s="142"/>
      <c r="C779" s="142"/>
      <c r="D779" s="142"/>
      <c r="E779" s="142"/>
      <c r="F779" s="142"/>
      <c r="G779" s="142"/>
      <c r="H779" s="142"/>
      <c r="I779" s="142"/>
      <c r="J779" s="142"/>
      <c r="K779" s="142"/>
      <c r="L779" s="142"/>
      <c r="M779" s="142"/>
    </row>
    <row r="780" spans="1:13" x14ac:dyDescent="0.25">
      <c r="A780" s="142"/>
      <c r="B780" s="142"/>
      <c r="C780" s="142"/>
      <c r="D780" s="142"/>
      <c r="E780" s="142"/>
      <c r="F780" s="142"/>
      <c r="G780" s="142"/>
      <c r="H780" s="142"/>
      <c r="I780" s="142"/>
      <c r="J780" s="142"/>
      <c r="K780" s="142"/>
      <c r="L780" s="142"/>
      <c r="M780" s="142"/>
    </row>
    <row r="781" spans="1:13" x14ac:dyDescent="0.25">
      <c r="A781" s="142"/>
      <c r="B781" s="142"/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</row>
    <row r="782" spans="1:13" x14ac:dyDescent="0.25">
      <c r="A782" s="142"/>
      <c r="B782" s="142"/>
      <c r="C782" s="142"/>
      <c r="D782" s="142"/>
      <c r="E782" s="142"/>
      <c r="F782" s="142"/>
      <c r="G782" s="142"/>
      <c r="H782" s="142"/>
      <c r="I782" s="142"/>
      <c r="J782" s="142"/>
      <c r="K782" s="142"/>
      <c r="L782" s="142"/>
      <c r="M782" s="142"/>
    </row>
    <row r="783" spans="1:13" x14ac:dyDescent="0.25">
      <c r="A783" s="142"/>
      <c r="B783" s="142"/>
      <c r="C783" s="142"/>
      <c r="D783" s="142"/>
      <c r="E783" s="142"/>
      <c r="F783" s="142"/>
      <c r="G783" s="142"/>
      <c r="H783" s="142"/>
      <c r="I783" s="142"/>
      <c r="J783" s="142"/>
      <c r="K783" s="142"/>
      <c r="L783" s="142"/>
      <c r="M783" s="142"/>
    </row>
    <row r="784" spans="1:13" x14ac:dyDescent="0.25">
      <c r="A784" s="142"/>
      <c r="B784" s="142"/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</row>
    <row r="785" spans="1:13" x14ac:dyDescent="0.25">
      <c r="A785" s="142"/>
      <c r="B785" s="142"/>
      <c r="C785" s="142"/>
      <c r="D785" s="142"/>
      <c r="E785" s="142"/>
      <c r="F785" s="142"/>
      <c r="G785" s="142"/>
      <c r="H785" s="142"/>
      <c r="I785" s="142"/>
      <c r="J785" s="142"/>
      <c r="K785" s="142"/>
      <c r="L785" s="142"/>
      <c r="M785" s="142"/>
    </row>
    <row r="786" spans="1:13" x14ac:dyDescent="0.25">
      <c r="A786" s="142"/>
      <c r="B786" s="142"/>
      <c r="C786" s="142"/>
      <c r="D786" s="142"/>
      <c r="E786" s="142"/>
      <c r="F786" s="142"/>
      <c r="G786" s="142"/>
      <c r="H786" s="142"/>
      <c r="I786" s="142"/>
      <c r="J786" s="142"/>
      <c r="K786" s="142"/>
      <c r="L786" s="142"/>
      <c r="M786" s="142"/>
    </row>
    <row r="787" spans="1:13" x14ac:dyDescent="0.25">
      <c r="A787" s="142"/>
      <c r="B787" s="142"/>
      <c r="C787" s="142"/>
      <c r="D787" s="142"/>
      <c r="E787" s="142"/>
      <c r="F787" s="142"/>
      <c r="G787" s="142"/>
      <c r="H787" s="142"/>
      <c r="I787" s="142"/>
      <c r="J787" s="142"/>
      <c r="K787" s="142"/>
      <c r="L787" s="142"/>
      <c r="M787" s="142"/>
    </row>
    <row r="788" spans="1:13" x14ac:dyDescent="0.25">
      <c r="A788" s="142"/>
      <c r="B788" s="142"/>
      <c r="C788" s="142"/>
      <c r="D788" s="142"/>
      <c r="E788" s="142"/>
      <c r="F788" s="142"/>
      <c r="G788" s="142"/>
      <c r="H788" s="142"/>
      <c r="I788" s="142"/>
      <c r="J788" s="142"/>
      <c r="K788" s="142"/>
      <c r="L788" s="142"/>
      <c r="M788" s="142"/>
    </row>
    <row r="789" spans="1:13" x14ac:dyDescent="0.25">
      <c r="A789" s="142"/>
      <c r="B789" s="142"/>
      <c r="C789" s="142"/>
      <c r="D789" s="142"/>
      <c r="E789" s="142"/>
      <c r="F789" s="142"/>
      <c r="G789" s="142"/>
      <c r="H789" s="142"/>
      <c r="I789" s="142"/>
      <c r="J789" s="142"/>
      <c r="K789" s="142"/>
      <c r="L789" s="142"/>
      <c r="M789" s="142"/>
    </row>
    <row r="790" spans="1:13" x14ac:dyDescent="0.25">
      <c r="A790" s="142"/>
      <c r="B790" s="142"/>
      <c r="C790" s="142"/>
      <c r="D790" s="142"/>
      <c r="E790" s="142"/>
      <c r="F790" s="142"/>
      <c r="G790" s="142"/>
      <c r="H790" s="142"/>
      <c r="I790" s="142"/>
      <c r="J790" s="142"/>
      <c r="K790" s="142"/>
      <c r="L790" s="142"/>
      <c r="M790" s="142"/>
    </row>
    <row r="791" spans="1:13" x14ac:dyDescent="0.25">
      <c r="A791" s="142"/>
      <c r="B791" s="142"/>
      <c r="C791" s="142"/>
      <c r="D791" s="142"/>
      <c r="E791" s="142"/>
      <c r="F791" s="142"/>
      <c r="G791" s="142"/>
      <c r="H791" s="142"/>
      <c r="I791" s="142"/>
      <c r="J791" s="142"/>
      <c r="K791" s="142"/>
      <c r="L791" s="142"/>
      <c r="M791" s="142"/>
    </row>
    <row r="792" spans="1:13" x14ac:dyDescent="0.25">
      <c r="A792" s="142"/>
      <c r="B792" s="142"/>
      <c r="C792" s="142"/>
      <c r="D792" s="142"/>
      <c r="E792" s="142"/>
      <c r="F792" s="142"/>
      <c r="G792" s="142"/>
      <c r="H792" s="142"/>
      <c r="I792" s="142"/>
      <c r="J792" s="142"/>
      <c r="K792" s="142"/>
      <c r="L792" s="142"/>
      <c r="M792" s="142"/>
    </row>
    <row r="793" spans="1:13" x14ac:dyDescent="0.25">
      <c r="A793" s="142"/>
      <c r="B793" s="142"/>
      <c r="C793" s="142"/>
      <c r="D793" s="142"/>
      <c r="E793" s="142"/>
      <c r="F793" s="142"/>
      <c r="G793" s="142"/>
      <c r="H793" s="142"/>
      <c r="I793" s="142"/>
      <c r="J793" s="142"/>
      <c r="K793" s="142"/>
      <c r="L793" s="142"/>
      <c r="M793" s="142"/>
    </row>
    <row r="794" spans="1:13" x14ac:dyDescent="0.25">
      <c r="A794" s="142"/>
      <c r="B794" s="142"/>
      <c r="C794" s="142"/>
      <c r="D794" s="142"/>
      <c r="E794" s="142"/>
      <c r="F794" s="142"/>
      <c r="G794" s="142"/>
      <c r="H794" s="142"/>
      <c r="I794" s="142"/>
      <c r="J794" s="142"/>
      <c r="K794" s="142"/>
      <c r="L794" s="142"/>
      <c r="M794" s="142"/>
    </row>
    <row r="795" spans="1:13" x14ac:dyDescent="0.25">
      <c r="A795" s="142"/>
      <c r="B795" s="142"/>
      <c r="C795" s="142"/>
      <c r="D795" s="142"/>
      <c r="E795" s="142"/>
      <c r="F795" s="142"/>
      <c r="G795" s="142"/>
      <c r="H795" s="142"/>
      <c r="I795" s="142"/>
      <c r="J795" s="142"/>
      <c r="K795" s="142"/>
      <c r="L795" s="142"/>
      <c r="M795" s="142"/>
    </row>
    <row r="796" spans="1:13" x14ac:dyDescent="0.25">
      <c r="A796" s="142"/>
      <c r="B796" s="142"/>
      <c r="C796" s="142"/>
      <c r="D796" s="142"/>
      <c r="E796" s="142"/>
      <c r="F796" s="142"/>
      <c r="G796" s="142"/>
      <c r="H796" s="142"/>
      <c r="I796" s="142"/>
      <c r="J796" s="142"/>
      <c r="K796" s="142"/>
      <c r="L796" s="142"/>
      <c r="M796" s="142"/>
    </row>
    <row r="797" spans="1:13" x14ac:dyDescent="0.25">
      <c r="A797" s="142"/>
      <c r="B797" s="142"/>
      <c r="C797" s="142"/>
      <c r="D797" s="142"/>
      <c r="E797" s="142"/>
      <c r="F797" s="142"/>
      <c r="G797" s="142"/>
      <c r="H797" s="142"/>
      <c r="I797" s="142"/>
      <c r="J797" s="142"/>
      <c r="K797" s="142"/>
      <c r="L797" s="142"/>
      <c r="M797" s="142"/>
    </row>
    <row r="798" spans="1:13" x14ac:dyDescent="0.25">
      <c r="A798" s="142"/>
      <c r="B798" s="142"/>
      <c r="C798" s="142"/>
      <c r="D798" s="142"/>
      <c r="E798" s="142"/>
      <c r="F798" s="142"/>
      <c r="G798" s="142"/>
      <c r="H798" s="142"/>
      <c r="I798" s="142"/>
      <c r="J798" s="142"/>
      <c r="K798" s="142"/>
      <c r="L798" s="142"/>
      <c r="M798" s="142"/>
    </row>
    <row r="799" spans="1:13" x14ac:dyDescent="0.25">
      <c r="A799" s="142"/>
      <c r="B799" s="142"/>
      <c r="C799" s="142"/>
      <c r="D799" s="142"/>
      <c r="E799" s="142"/>
      <c r="F799" s="142"/>
      <c r="G799" s="142"/>
      <c r="H799" s="142"/>
      <c r="I799" s="142"/>
      <c r="J799" s="142"/>
      <c r="K799" s="142"/>
      <c r="L799" s="142"/>
      <c r="M799" s="142"/>
    </row>
    <row r="800" spans="1:13" x14ac:dyDescent="0.25">
      <c r="A800" s="142"/>
      <c r="B800" s="142"/>
      <c r="C800" s="142"/>
      <c r="D800" s="142"/>
      <c r="E800" s="142"/>
      <c r="F800" s="142"/>
      <c r="G800" s="142"/>
      <c r="H800" s="142"/>
      <c r="I800" s="142"/>
      <c r="J800" s="142"/>
      <c r="K800" s="142"/>
      <c r="L800" s="142"/>
      <c r="M800" s="142"/>
    </row>
    <row r="801" spans="1:13" x14ac:dyDescent="0.25">
      <c r="A801" s="142"/>
      <c r="B801" s="142"/>
      <c r="C801" s="142"/>
      <c r="D801" s="142"/>
      <c r="E801" s="142"/>
      <c r="F801" s="142"/>
      <c r="G801" s="142"/>
      <c r="H801" s="142"/>
      <c r="I801" s="142"/>
      <c r="J801" s="142"/>
      <c r="K801" s="142"/>
      <c r="L801" s="142"/>
      <c r="M801" s="142"/>
    </row>
    <row r="802" spans="1:13" x14ac:dyDescent="0.25">
      <c r="A802" s="142"/>
      <c r="B802" s="142"/>
      <c r="C802" s="142"/>
      <c r="D802" s="142"/>
      <c r="E802" s="142"/>
      <c r="F802" s="142"/>
      <c r="G802" s="142"/>
      <c r="H802" s="142"/>
      <c r="I802" s="142"/>
      <c r="J802" s="142"/>
      <c r="K802" s="142"/>
      <c r="L802" s="142"/>
      <c r="M802" s="142"/>
    </row>
    <row r="803" spans="1:13" x14ac:dyDescent="0.25">
      <c r="A803" s="142"/>
      <c r="B803" s="142"/>
      <c r="C803" s="142"/>
      <c r="D803" s="142"/>
      <c r="E803" s="142"/>
      <c r="F803" s="142"/>
      <c r="G803" s="142"/>
      <c r="H803" s="142"/>
      <c r="I803" s="142"/>
      <c r="J803" s="142"/>
      <c r="K803" s="142"/>
      <c r="L803" s="142"/>
      <c r="M803" s="142"/>
    </row>
    <row r="804" spans="1:13" x14ac:dyDescent="0.25">
      <c r="A804" s="142"/>
      <c r="B804" s="142"/>
      <c r="C804" s="142"/>
      <c r="D804" s="142"/>
      <c r="E804" s="142"/>
      <c r="F804" s="142"/>
      <c r="G804" s="142"/>
      <c r="H804" s="142"/>
      <c r="I804" s="142"/>
      <c r="J804" s="142"/>
      <c r="K804" s="142"/>
      <c r="L804" s="142"/>
      <c r="M804" s="142"/>
    </row>
    <row r="805" spans="1:13" x14ac:dyDescent="0.25">
      <c r="A805" s="142"/>
      <c r="B805" s="142"/>
      <c r="C805" s="142"/>
      <c r="D805" s="142"/>
      <c r="E805" s="142"/>
      <c r="F805" s="142"/>
      <c r="G805" s="142"/>
      <c r="H805" s="142"/>
      <c r="I805" s="142"/>
      <c r="J805" s="142"/>
      <c r="K805" s="142"/>
      <c r="L805" s="142"/>
      <c r="M805" s="142"/>
    </row>
    <row r="806" spans="1:13" x14ac:dyDescent="0.25">
      <c r="A806" s="142"/>
      <c r="B806" s="142"/>
      <c r="C806" s="142"/>
      <c r="D806" s="142"/>
      <c r="E806" s="142"/>
      <c r="F806" s="142"/>
      <c r="G806" s="142"/>
      <c r="H806" s="142"/>
      <c r="I806" s="142"/>
      <c r="J806" s="142"/>
      <c r="K806" s="142"/>
      <c r="L806" s="142"/>
      <c r="M806" s="142"/>
    </row>
    <row r="807" spans="1:13" x14ac:dyDescent="0.25">
      <c r="A807" s="142"/>
      <c r="B807" s="142"/>
      <c r="C807" s="142"/>
      <c r="D807" s="142"/>
      <c r="E807" s="142"/>
      <c r="F807" s="142"/>
      <c r="G807" s="142"/>
      <c r="H807" s="142"/>
      <c r="I807" s="142"/>
      <c r="J807" s="142"/>
      <c r="K807" s="142"/>
      <c r="L807" s="142"/>
      <c r="M807" s="142"/>
    </row>
    <row r="808" spans="1:13" x14ac:dyDescent="0.25">
      <c r="A808" s="142"/>
      <c r="B808" s="142"/>
      <c r="C808" s="142"/>
      <c r="D808" s="142"/>
      <c r="E808" s="142"/>
      <c r="F808" s="142"/>
      <c r="G808" s="142"/>
      <c r="H808" s="142"/>
      <c r="I808" s="142"/>
      <c r="J808" s="142"/>
      <c r="K808" s="142"/>
      <c r="L808" s="142"/>
      <c r="M808" s="142"/>
    </row>
    <row r="809" spans="1:13" x14ac:dyDescent="0.25">
      <c r="A809" s="142"/>
      <c r="B809" s="142"/>
      <c r="C809" s="142"/>
      <c r="D809" s="142"/>
      <c r="E809" s="142"/>
      <c r="F809" s="142"/>
      <c r="G809" s="142"/>
      <c r="H809" s="142"/>
      <c r="I809" s="142"/>
      <c r="J809" s="142"/>
      <c r="K809" s="142"/>
      <c r="L809" s="142"/>
      <c r="M809" s="142"/>
    </row>
    <row r="810" spans="1:13" x14ac:dyDescent="0.25">
      <c r="A810" s="142"/>
      <c r="B810" s="142"/>
      <c r="C810" s="142"/>
      <c r="D810" s="142"/>
      <c r="E810" s="142"/>
      <c r="F810" s="142"/>
      <c r="G810" s="142"/>
      <c r="H810" s="142"/>
      <c r="I810" s="142"/>
      <c r="J810" s="142"/>
      <c r="K810" s="142"/>
      <c r="L810" s="142"/>
      <c r="M810" s="142"/>
    </row>
    <row r="811" spans="1:13" x14ac:dyDescent="0.25">
      <c r="A811" s="142"/>
      <c r="B811" s="142"/>
      <c r="C811" s="142"/>
      <c r="D811" s="142"/>
      <c r="E811" s="142"/>
      <c r="F811" s="142"/>
      <c r="G811" s="142"/>
      <c r="H811" s="142"/>
      <c r="I811" s="142"/>
      <c r="J811" s="142"/>
      <c r="K811" s="142"/>
      <c r="L811" s="142"/>
      <c r="M811" s="142"/>
    </row>
    <row r="812" spans="1:13" x14ac:dyDescent="0.25">
      <c r="A812" s="142"/>
      <c r="B812" s="142"/>
      <c r="C812" s="142"/>
      <c r="D812" s="142"/>
      <c r="E812" s="142"/>
      <c r="F812" s="142"/>
      <c r="G812" s="142"/>
      <c r="H812" s="142"/>
      <c r="I812" s="142"/>
      <c r="J812" s="142"/>
      <c r="K812" s="142"/>
      <c r="L812" s="142"/>
      <c r="M812" s="142"/>
    </row>
    <row r="813" spans="1:13" x14ac:dyDescent="0.25">
      <c r="A813" s="142"/>
      <c r="B813" s="142"/>
      <c r="C813" s="142"/>
      <c r="D813" s="142"/>
      <c r="E813" s="142"/>
      <c r="F813" s="142"/>
      <c r="G813" s="142"/>
      <c r="H813" s="142"/>
      <c r="I813" s="142"/>
      <c r="J813" s="142"/>
      <c r="K813" s="142"/>
      <c r="L813" s="142"/>
      <c r="M813" s="142"/>
    </row>
    <row r="814" spans="1:13" x14ac:dyDescent="0.25">
      <c r="A814" s="142"/>
      <c r="B814" s="142"/>
      <c r="C814" s="142"/>
      <c r="D814" s="142"/>
      <c r="E814" s="142"/>
      <c r="F814" s="142"/>
      <c r="G814" s="142"/>
      <c r="H814" s="142"/>
      <c r="I814" s="142"/>
      <c r="J814" s="142"/>
      <c r="K814" s="142"/>
      <c r="L814" s="142"/>
      <c r="M814" s="142"/>
    </row>
    <row r="815" spans="1:13" x14ac:dyDescent="0.25">
      <c r="A815" s="142"/>
      <c r="B815" s="142"/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</row>
    <row r="816" spans="1:13" x14ac:dyDescent="0.25">
      <c r="A816" s="142"/>
      <c r="B816" s="142"/>
      <c r="C816" s="142"/>
      <c r="D816" s="142"/>
      <c r="E816" s="142"/>
      <c r="F816" s="142"/>
      <c r="G816" s="142"/>
      <c r="H816" s="142"/>
      <c r="I816" s="142"/>
      <c r="J816" s="142"/>
      <c r="K816" s="142"/>
      <c r="L816" s="142"/>
      <c r="M816" s="142"/>
    </row>
    <row r="817" spans="1:13" x14ac:dyDescent="0.25">
      <c r="A817" s="142"/>
      <c r="B817" s="142"/>
      <c r="C817" s="142"/>
      <c r="D817" s="142"/>
      <c r="E817" s="142"/>
      <c r="F817" s="142"/>
      <c r="G817" s="142"/>
      <c r="H817" s="142"/>
      <c r="I817" s="142"/>
      <c r="J817" s="142"/>
      <c r="K817" s="142"/>
      <c r="L817" s="142"/>
      <c r="M817" s="142"/>
    </row>
    <row r="818" spans="1:13" x14ac:dyDescent="0.25">
      <c r="A818" s="142"/>
      <c r="B818" s="142"/>
      <c r="C818" s="142"/>
      <c r="D818" s="142"/>
      <c r="E818" s="142"/>
      <c r="F818" s="142"/>
      <c r="G818" s="142"/>
      <c r="H818" s="142"/>
      <c r="I818" s="142"/>
      <c r="J818" s="142"/>
      <c r="K818" s="142"/>
      <c r="L818" s="142"/>
      <c r="M818" s="142"/>
    </row>
    <row r="819" spans="1:13" x14ac:dyDescent="0.25">
      <c r="A819" s="142"/>
      <c r="B819" s="142"/>
      <c r="C819" s="142"/>
      <c r="D819" s="142"/>
      <c r="E819" s="142"/>
      <c r="F819" s="142"/>
      <c r="G819" s="142"/>
      <c r="H819" s="142"/>
      <c r="I819" s="142"/>
      <c r="J819" s="142"/>
      <c r="K819" s="142"/>
      <c r="L819" s="142"/>
      <c r="M819" s="142"/>
    </row>
    <row r="820" spans="1:13" x14ac:dyDescent="0.25">
      <c r="A820" s="142"/>
      <c r="B820" s="142"/>
      <c r="C820" s="142"/>
      <c r="D820" s="142"/>
      <c r="E820" s="142"/>
      <c r="F820" s="142"/>
      <c r="G820" s="142"/>
      <c r="H820" s="142"/>
      <c r="I820" s="142"/>
      <c r="J820" s="142"/>
      <c r="K820" s="142"/>
      <c r="L820" s="142"/>
      <c r="M820" s="142"/>
    </row>
    <row r="821" spans="1:13" x14ac:dyDescent="0.25">
      <c r="A821" s="142"/>
      <c r="B821" s="142"/>
      <c r="C821" s="142"/>
      <c r="D821" s="142"/>
      <c r="E821" s="142"/>
      <c r="F821" s="142"/>
      <c r="G821" s="142"/>
      <c r="H821" s="142"/>
      <c r="I821" s="142"/>
      <c r="J821" s="142"/>
      <c r="K821" s="142"/>
      <c r="L821" s="142"/>
      <c r="M821" s="142"/>
    </row>
    <row r="822" spans="1:13" x14ac:dyDescent="0.25">
      <c r="A822" s="142"/>
      <c r="B822" s="142"/>
      <c r="C822" s="142"/>
      <c r="D822" s="142"/>
      <c r="E822" s="142"/>
      <c r="F822" s="142"/>
      <c r="G822" s="142"/>
      <c r="H822" s="142"/>
      <c r="I822" s="142"/>
      <c r="J822" s="142"/>
      <c r="K822" s="142"/>
      <c r="L822" s="142"/>
      <c r="M822" s="142"/>
    </row>
    <row r="823" spans="1:13" x14ac:dyDescent="0.25">
      <c r="A823" s="142"/>
      <c r="B823" s="142"/>
      <c r="C823" s="142"/>
      <c r="D823" s="142"/>
      <c r="E823" s="142"/>
      <c r="F823" s="142"/>
      <c r="G823" s="142"/>
      <c r="H823" s="142"/>
      <c r="I823" s="142"/>
      <c r="J823" s="142"/>
      <c r="K823" s="142"/>
      <c r="L823" s="142"/>
      <c r="M823" s="142"/>
    </row>
    <row r="824" spans="1:13" x14ac:dyDescent="0.25">
      <c r="A824" s="142"/>
      <c r="B824" s="142"/>
      <c r="C824" s="142"/>
      <c r="D824" s="142"/>
      <c r="E824" s="142"/>
      <c r="F824" s="142"/>
      <c r="G824" s="142"/>
      <c r="H824" s="142"/>
      <c r="I824" s="142"/>
      <c r="J824" s="142"/>
      <c r="K824" s="142"/>
      <c r="L824" s="142"/>
      <c r="M824" s="142"/>
    </row>
    <row r="825" spans="1:13" x14ac:dyDescent="0.25">
      <c r="A825" s="142"/>
      <c r="B825" s="142"/>
      <c r="C825" s="142"/>
      <c r="D825" s="142"/>
      <c r="E825" s="142"/>
      <c r="F825" s="142"/>
      <c r="G825" s="142"/>
      <c r="H825" s="142"/>
      <c r="I825" s="142"/>
      <c r="J825" s="142"/>
      <c r="K825" s="142"/>
      <c r="L825" s="142"/>
      <c r="M825" s="142"/>
    </row>
    <row r="826" spans="1:13" x14ac:dyDescent="0.25">
      <c r="A826" s="142"/>
      <c r="B826" s="142"/>
      <c r="C826" s="142"/>
      <c r="D826" s="142"/>
      <c r="E826" s="142"/>
      <c r="F826" s="142"/>
      <c r="G826" s="142"/>
      <c r="H826" s="142"/>
      <c r="I826" s="142"/>
      <c r="J826" s="142"/>
      <c r="K826" s="142"/>
      <c r="L826" s="142"/>
      <c r="M826" s="142"/>
    </row>
    <row r="827" spans="1:13" x14ac:dyDescent="0.25">
      <c r="A827" s="142"/>
      <c r="B827" s="142"/>
      <c r="C827" s="142"/>
      <c r="D827" s="142"/>
      <c r="E827" s="142"/>
      <c r="F827" s="142"/>
      <c r="G827" s="142"/>
      <c r="H827" s="142"/>
      <c r="I827" s="142"/>
      <c r="J827" s="142"/>
      <c r="K827" s="142"/>
      <c r="L827" s="142"/>
      <c r="M827" s="142"/>
    </row>
    <row r="828" spans="1:13" x14ac:dyDescent="0.25">
      <c r="A828" s="142"/>
      <c r="B828" s="142"/>
      <c r="C828" s="142"/>
      <c r="D828" s="142"/>
      <c r="E828" s="142"/>
      <c r="F828" s="142"/>
      <c r="G828" s="142"/>
      <c r="H828" s="142"/>
      <c r="I828" s="142"/>
      <c r="J828" s="142"/>
      <c r="K828" s="142"/>
      <c r="L828" s="142"/>
      <c r="M828" s="142"/>
    </row>
    <row r="829" spans="1:13" x14ac:dyDescent="0.25">
      <c r="A829" s="142"/>
      <c r="B829" s="142"/>
      <c r="C829" s="142"/>
      <c r="D829" s="142"/>
      <c r="E829" s="142"/>
      <c r="F829" s="142"/>
      <c r="G829" s="142"/>
      <c r="H829" s="142"/>
      <c r="I829" s="142"/>
      <c r="J829" s="142"/>
      <c r="K829" s="142"/>
      <c r="L829" s="142"/>
      <c r="M829" s="142"/>
    </row>
    <row r="830" spans="1:13" x14ac:dyDescent="0.25">
      <c r="A830" s="142"/>
      <c r="B830" s="142"/>
      <c r="C830" s="142"/>
      <c r="D830" s="142"/>
      <c r="E830" s="142"/>
      <c r="F830" s="142"/>
      <c r="G830" s="142"/>
      <c r="H830" s="142"/>
      <c r="I830" s="142"/>
      <c r="J830" s="142"/>
      <c r="K830" s="142"/>
      <c r="L830" s="142"/>
      <c r="M830" s="142"/>
    </row>
    <row r="831" spans="1:13" x14ac:dyDescent="0.25">
      <c r="A831" s="142"/>
      <c r="B831" s="142"/>
      <c r="C831" s="142"/>
      <c r="D831" s="142"/>
      <c r="E831" s="142"/>
      <c r="F831" s="142"/>
      <c r="G831" s="142"/>
      <c r="H831" s="142"/>
      <c r="I831" s="142"/>
      <c r="J831" s="142"/>
      <c r="K831" s="142"/>
      <c r="L831" s="142"/>
      <c r="M831" s="142"/>
    </row>
    <row r="832" spans="1:13" x14ac:dyDescent="0.25">
      <c r="A832" s="142"/>
      <c r="B832" s="142"/>
      <c r="C832" s="142"/>
      <c r="D832" s="142"/>
      <c r="E832" s="142"/>
      <c r="F832" s="142"/>
      <c r="G832" s="142"/>
      <c r="H832" s="142"/>
      <c r="I832" s="142"/>
      <c r="J832" s="142"/>
      <c r="K832" s="142"/>
      <c r="L832" s="142"/>
      <c r="M832" s="142"/>
    </row>
    <row r="833" spans="1:13" x14ac:dyDescent="0.25">
      <c r="A833" s="142"/>
      <c r="B833" s="142"/>
      <c r="C833" s="142"/>
      <c r="D833" s="142"/>
      <c r="E833" s="142"/>
      <c r="F833" s="142"/>
      <c r="G833" s="142"/>
      <c r="H833" s="142"/>
      <c r="I833" s="142"/>
      <c r="J833" s="142"/>
      <c r="K833" s="142"/>
      <c r="L833" s="142"/>
      <c r="M833" s="142"/>
    </row>
    <row r="834" spans="1:13" x14ac:dyDescent="0.25">
      <c r="A834" s="142"/>
      <c r="B834" s="142"/>
      <c r="C834" s="142"/>
      <c r="D834" s="142"/>
      <c r="E834" s="142"/>
      <c r="F834" s="142"/>
      <c r="G834" s="142"/>
      <c r="H834" s="142"/>
      <c r="I834" s="142"/>
      <c r="J834" s="142"/>
      <c r="K834" s="142"/>
      <c r="L834" s="142"/>
      <c r="M834" s="142"/>
    </row>
    <row r="835" spans="1:13" x14ac:dyDescent="0.25">
      <c r="A835" s="142"/>
      <c r="B835" s="142"/>
      <c r="C835" s="142"/>
      <c r="D835" s="142"/>
      <c r="E835" s="142"/>
      <c r="F835" s="142"/>
      <c r="G835" s="142"/>
      <c r="H835" s="142"/>
      <c r="I835" s="142"/>
      <c r="J835" s="142"/>
      <c r="K835" s="142"/>
      <c r="L835" s="142"/>
      <c r="M835" s="142"/>
    </row>
    <row r="836" spans="1:13" x14ac:dyDescent="0.25">
      <c r="A836" s="142"/>
      <c r="B836" s="142"/>
      <c r="C836" s="142"/>
      <c r="D836" s="142"/>
      <c r="E836" s="142"/>
      <c r="F836" s="142"/>
      <c r="G836" s="142"/>
      <c r="H836" s="142"/>
      <c r="I836" s="142"/>
      <c r="J836" s="142"/>
      <c r="K836" s="142"/>
      <c r="L836" s="142"/>
      <c r="M836" s="142"/>
    </row>
    <row r="837" spans="1:13" x14ac:dyDescent="0.25">
      <c r="A837" s="142"/>
      <c r="B837" s="142"/>
      <c r="C837" s="142"/>
      <c r="D837" s="142"/>
      <c r="E837" s="142"/>
      <c r="F837" s="142"/>
      <c r="G837" s="142"/>
      <c r="H837" s="142"/>
      <c r="I837" s="142"/>
      <c r="J837" s="142"/>
      <c r="K837" s="142"/>
      <c r="L837" s="142"/>
      <c r="M837" s="142"/>
    </row>
    <row r="838" spans="1:13" x14ac:dyDescent="0.25">
      <c r="A838" s="142"/>
      <c r="B838" s="142"/>
      <c r="C838" s="142"/>
      <c r="D838" s="142"/>
      <c r="E838" s="142"/>
      <c r="F838" s="142"/>
      <c r="G838" s="142"/>
      <c r="H838" s="142"/>
      <c r="I838" s="142"/>
      <c r="J838" s="142"/>
      <c r="K838" s="142"/>
      <c r="L838" s="142"/>
      <c r="M838" s="142"/>
    </row>
    <row r="839" spans="1:13" x14ac:dyDescent="0.25">
      <c r="A839" s="142"/>
      <c r="B839" s="142"/>
      <c r="C839" s="142"/>
      <c r="D839" s="142"/>
      <c r="E839" s="142"/>
      <c r="F839" s="142"/>
      <c r="G839" s="142"/>
      <c r="H839" s="142"/>
      <c r="I839" s="142"/>
      <c r="J839" s="142"/>
      <c r="K839" s="142"/>
      <c r="L839" s="142"/>
      <c r="M839" s="142"/>
    </row>
    <row r="840" spans="1:13" x14ac:dyDescent="0.25">
      <c r="A840" s="142"/>
      <c r="B840" s="142"/>
      <c r="C840" s="142"/>
      <c r="D840" s="142"/>
      <c r="E840" s="142"/>
      <c r="F840" s="142"/>
      <c r="G840" s="142"/>
      <c r="H840" s="142"/>
      <c r="I840" s="142"/>
      <c r="J840" s="142"/>
      <c r="K840" s="142"/>
      <c r="L840" s="142"/>
      <c r="M840" s="142"/>
    </row>
    <row r="841" spans="1:13" x14ac:dyDescent="0.25">
      <c r="A841" s="142"/>
      <c r="B841" s="142"/>
      <c r="C841" s="142"/>
      <c r="D841" s="142"/>
      <c r="E841" s="142"/>
      <c r="F841" s="142"/>
      <c r="G841" s="142"/>
      <c r="H841" s="142"/>
      <c r="I841" s="142"/>
      <c r="J841" s="142"/>
      <c r="K841" s="142"/>
      <c r="L841" s="142"/>
      <c r="M841" s="142"/>
    </row>
    <row r="842" spans="1:13" x14ac:dyDescent="0.25">
      <c r="A842" s="142"/>
      <c r="B842" s="142"/>
      <c r="C842" s="142"/>
      <c r="D842" s="142"/>
      <c r="E842" s="142"/>
      <c r="F842" s="142"/>
      <c r="G842" s="142"/>
      <c r="H842" s="142"/>
      <c r="I842" s="142"/>
      <c r="J842" s="142"/>
      <c r="K842" s="142"/>
      <c r="L842" s="142"/>
      <c r="M842" s="142"/>
    </row>
    <row r="843" spans="1:13" x14ac:dyDescent="0.25">
      <c r="A843" s="142"/>
      <c r="B843" s="142"/>
      <c r="C843" s="142"/>
      <c r="D843" s="142"/>
      <c r="E843" s="142"/>
      <c r="F843" s="142"/>
      <c r="G843" s="142"/>
      <c r="H843" s="142"/>
      <c r="I843" s="142"/>
      <c r="J843" s="142"/>
      <c r="K843" s="142"/>
      <c r="L843" s="142"/>
      <c r="M843" s="142"/>
    </row>
    <row r="844" spans="1:13" x14ac:dyDescent="0.25">
      <c r="A844" s="142"/>
      <c r="B844" s="142"/>
      <c r="C844" s="142"/>
      <c r="D844" s="142"/>
      <c r="E844" s="142"/>
      <c r="F844" s="142"/>
      <c r="G844" s="142"/>
      <c r="H844" s="142"/>
      <c r="I844" s="142"/>
      <c r="J844" s="142"/>
      <c r="K844" s="142"/>
      <c r="L844" s="142"/>
      <c r="M844" s="142"/>
    </row>
    <row r="845" spans="1:13" x14ac:dyDescent="0.25">
      <c r="A845" s="142"/>
      <c r="B845" s="142"/>
      <c r="C845" s="142"/>
      <c r="D845" s="142"/>
      <c r="E845" s="142"/>
      <c r="F845" s="142"/>
      <c r="G845" s="142"/>
      <c r="H845" s="142"/>
      <c r="I845" s="142"/>
      <c r="J845" s="142"/>
      <c r="K845" s="142"/>
      <c r="L845" s="142"/>
      <c r="M845" s="142"/>
    </row>
    <row r="846" spans="1:13" x14ac:dyDescent="0.25">
      <c r="A846" s="142"/>
      <c r="B846" s="142"/>
      <c r="C846" s="142"/>
      <c r="D846" s="142"/>
      <c r="E846" s="142"/>
      <c r="F846" s="142"/>
      <c r="G846" s="142"/>
      <c r="H846" s="142"/>
      <c r="I846" s="142"/>
      <c r="J846" s="142"/>
      <c r="K846" s="142"/>
      <c r="L846" s="142"/>
      <c r="M846" s="142"/>
    </row>
    <row r="847" spans="1:13" x14ac:dyDescent="0.25">
      <c r="A847" s="142"/>
      <c r="B847" s="142"/>
      <c r="C847" s="142"/>
      <c r="D847" s="142"/>
      <c r="E847" s="142"/>
      <c r="F847" s="142"/>
      <c r="G847" s="142"/>
      <c r="H847" s="142"/>
      <c r="I847" s="142"/>
      <c r="J847" s="142"/>
      <c r="K847" s="142"/>
      <c r="L847" s="142"/>
      <c r="M847" s="142"/>
    </row>
    <row r="848" spans="1:13" x14ac:dyDescent="0.25">
      <c r="A848" s="142"/>
      <c r="B848" s="142"/>
      <c r="C848" s="142"/>
      <c r="D848" s="142"/>
      <c r="E848" s="142"/>
      <c r="F848" s="142"/>
      <c r="G848" s="142"/>
      <c r="H848" s="142"/>
      <c r="I848" s="142"/>
      <c r="J848" s="142"/>
      <c r="K848" s="142"/>
      <c r="L848" s="142"/>
      <c r="M848" s="142"/>
    </row>
    <row r="849" spans="1:13" x14ac:dyDescent="0.25">
      <c r="A849" s="142"/>
      <c r="B849" s="142"/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</row>
    <row r="850" spans="1:13" x14ac:dyDescent="0.25">
      <c r="A850" s="142"/>
      <c r="B850" s="142"/>
      <c r="C850" s="142"/>
      <c r="D850" s="142"/>
      <c r="E850" s="142"/>
      <c r="F850" s="142"/>
      <c r="G850" s="142"/>
      <c r="H850" s="142"/>
      <c r="I850" s="142"/>
      <c r="J850" s="142"/>
      <c r="K850" s="142"/>
      <c r="L850" s="142"/>
      <c r="M850" s="142"/>
    </row>
    <row r="851" spans="1:13" x14ac:dyDescent="0.25">
      <c r="A851" s="142"/>
      <c r="B851" s="142"/>
      <c r="C851" s="142"/>
      <c r="D851" s="142"/>
      <c r="E851" s="142"/>
      <c r="F851" s="142"/>
      <c r="G851" s="142"/>
      <c r="H851" s="142"/>
      <c r="I851" s="142"/>
      <c r="J851" s="142"/>
      <c r="K851" s="142"/>
      <c r="L851" s="142"/>
      <c r="M851" s="142"/>
    </row>
    <row r="852" spans="1:13" x14ac:dyDescent="0.25">
      <c r="A852" s="142"/>
      <c r="B852" s="142"/>
      <c r="C852" s="142"/>
      <c r="D852" s="142"/>
      <c r="E852" s="142"/>
      <c r="F852" s="142"/>
      <c r="G852" s="142"/>
      <c r="H852" s="142"/>
      <c r="I852" s="142"/>
      <c r="J852" s="142"/>
      <c r="K852" s="142"/>
      <c r="L852" s="142"/>
      <c r="M852" s="142"/>
    </row>
    <row r="853" spans="1:13" x14ac:dyDescent="0.25">
      <c r="A853" s="142"/>
      <c r="B853" s="142"/>
      <c r="C853" s="142"/>
      <c r="D853" s="142"/>
      <c r="E853" s="142"/>
      <c r="F853" s="142"/>
      <c r="G853" s="142"/>
      <c r="H853" s="142"/>
      <c r="I853" s="142"/>
      <c r="J853" s="142"/>
      <c r="K853" s="142"/>
      <c r="L853" s="142"/>
      <c r="M853" s="142"/>
    </row>
    <row r="854" spans="1:13" x14ac:dyDescent="0.25">
      <c r="A854" s="142"/>
      <c r="B854" s="142"/>
      <c r="C854" s="142"/>
      <c r="D854" s="142"/>
      <c r="E854" s="142"/>
      <c r="F854" s="142"/>
      <c r="G854" s="142"/>
      <c r="H854" s="142"/>
      <c r="I854" s="142"/>
      <c r="J854" s="142"/>
      <c r="K854" s="142"/>
      <c r="L854" s="142"/>
      <c r="M854" s="142"/>
    </row>
    <row r="855" spans="1:13" x14ac:dyDescent="0.25">
      <c r="A855" s="142"/>
      <c r="B855" s="142"/>
      <c r="C855" s="142"/>
      <c r="D855" s="142"/>
      <c r="E855" s="142"/>
      <c r="F855" s="142"/>
      <c r="G855" s="142"/>
      <c r="H855" s="142"/>
      <c r="I855" s="142"/>
      <c r="J855" s="142"/>
      <c r="K855" s="142"/>
      <c r="L855" s="142"/>
      <c r="M855" s="142"/>
    </row>
    <row r="856" spans="1:13" x14ac:dyDescent="0.25">
      <c r="A856" s="142"/>
      <c r="B856" s="142"/>
      <c r="C856" s="142"/>
      <c r="D856" s="142"/>
      <c r="E856" s="142"/>
      <c r="F856" s="142"/>
      <c r="G856" s="142"/>
      <c r="H856" s="142"/>
      <c r="I856" s="142"/>
      <c r="J856" s="142"/>
      <c r="K856" s="142"/>
      <c r="L856" s="142"/>
      <c r="M856" s="142"/>
    </row>
    <row r="857" spans="1:13" x14ac:dyDescent="0.25">
      <c r="A857" s="142"/>
      <c r="B857" s="142"/>
      <c r="C857" s="142"/>
      <c r="D857" s="142"/>
      <c r="E857" s="142"/>
      <c r="F857" s="142"/>
      <c r="G857" s="142"/>
      <c r="H857" s="142"/>
      <c r="I857" s="142"/>
      <c r="J857" s="142"/>
      <c r="K857" s="142"/>
      <c r="L857" s="142"/>
      <c r="M857" s="142"/>
    </row>
    <row r="858" spans="1:13" x14ac:dyDescent="0.25">
      <c r="A858" s="142"/>
      <c r="B858" s="142"/>
      <c r="C858" s="142"/>
      <c r="D858" s="142"/>
      <c r="E858" s="142"/>
      <c r="F858" s="142"/>
      <c r="G858" s="142"/>
      <c r="H858" s="142"/>
      <c r="I858" s="142"/>
      <c r="J858" s="142"/>
      <c r="K858" s="142"/>
      <c r="L858" s="142"/>
      <c r="M858" s="142"/>
    </row>
    <row r="859" spans="1:13" x14ac:dyDescent="0.25">
      <c r="A859" s="142"/>
      <c r="B859" s="142"/>
      <c r="C859" s="142"/>
      <c r="D859" s="142"/>
      <c r="E859" s="142"/>
      <c r="F859" s="142"/>
      <c r="G859" s="142"/>
      <c r="H859" s="142"/>
      <c r="I859" s="142"/>
      <c r="J859" s="142"/>
      <c r="K859" s="142"/>
      <c r="L859" s="142"/>
      <c r="M859" s="142"/>
    </row>
    <row r="860" spans="1:13" x14ac:dyDescent="0.25">
      <c r="A860" s="142"/>
      <c r="B860" s="142"/>
      <c r="C860" s="142"/>
      <c r="D860" s="142"/>
      <c r="E860" s="142"/>
      <c r="F860" s="142"/>
      <c r="G860" s="142"/>
      <c r="H860" s="142"/>
      <c r="I860" s="142"/>
      <c r="J860" s="142"/>
      <c r="K860" s="142"/>
      <c r="L860" s="142"/>
      <c r="M860" s="142"/>
    </row>
    <row r="861" spans="1:13" x14ac:dyDescent="0.25">
      <c r="A861" s="142"/>
      <c r="B861" s="142"/>
      <c r="C861" s="142"/>
      <c r="D861" s="142"/>
      <c r="E861" s="142"/>
      <c r="F861" s="142"/>
      <c r="G861" s="142"/>
      <c r="H861" s="142"/>
      <c r="I861" s="142"/>
      <c r="J861" s="142"/>
      <c r="K861" s="142"/>
      <c r="L861" s="142"/>
      <c r="M861" s="142"/>
    </row>
    <row r="862" spans="1:13" x14ac:dyDescent="0.25">
      <c r="A862" s="142"/>
      <c r="B862" s="142"/>
      <c r="C862" s="142"/>
      <c r="D862" s="142"/>
      <c r="E862" s="142"/>
      <c r="F862" s="142"/>
      <c r="G862" s="142"/>
      <c r="H862" s="142"/>
      <c r="I862" s="142"/>
      <c r="J862" s="142"/>
      <c r="K862" s="142"/>
      <c r="L862" s="142"/>
      <c r="M862" s="142"/>
    </row>
    <row r="863" spans="1:13" x14ac:dyDescent="0.25">
      <c r="A863" s="142"/>
      <c r="B863" s="142"/>
      <c r="C863" s="142"/>
      <c r="D863" s="142"/>
      <c r="E863" s="142"/>
      <c r="F863" s="142"/>
      <c r="G863" s="142"/>
      <c r="H863" s="142"/>
      <c r="I863" s="142"/>
      <c r="J863" s="142"/>
      <c r="K863" s="142"/>
      <c r="L863" s="142"/>
      <c r="M863" s="142"/>
    </row>
    <row r="864" spans="1:13" x14ac:dyDescent="0.25">
      <c r="A864" s="142"/>
      <c r="B864" s="142"/>
      <c r="C864" s="142"/>
      <c r="D864" s="142"/>
      <c r="E864" s="142"/>
      <c r="F864" s="142"/>
      <c r="G864" s="142"/>
      <c r="H864" s="142"/>
      <c r="I864" s="142"/>
      <c r="J864" s="142"/>
      <c r="K864" s="142"/>
      <c r="L864" s="142"/>
      <c r="M864" s="142"/>
    </row>
    <row r="865" spans="1:13" x14ac:dyDescent="0.25">
      <c r="A865" s="142"/>
      <c r="B865" s="142"/>
      <c r="C865" s="142"/>
      <c r="D865" s="142"/>
      <c r="E865" s="142"/>
      <c r="F865" s="142"/>
      <c r="G865" s="142"/>
      <c r="H865" s="142"/>
      <c r="I865" s="142"/>
      <c r="J865" s="142"/>
      <c r="K865" s="142"/>
      <c r="L865" s="142"/>
      <c r="M865" s="142"/>
    </row>
    <row r="866" spans="1:13" x14ac:dyDescent="0.25">
      <c r="A866" s="142"/>
      <c r="B866" s="142"/>
      <c r="C866" s="142"/>
      <c r="D866" s="142"/>
      <c r="E866" s="142"/>
      <c r="F866" s="142"/>
      <c r="G866" s="142"/>
      <c r="H866" s="142"/>
      <c r="I866" s="142"/>
      <c r="J866" s="142"/>
      <c r="K866" s="142"/>
      <c r="L866" s="142"/>
      <c r="M866" s="142"/>
    </row>
    <row r="867" spans="1:13" x14ac:dyDescent="0.25">
      <c r="A867" s="142"/>
      <c r="B867" s="142"/>
      <c r="C867" s="142"/>
      <c r="D867" s="142"/>
      <c r="E867" s="142"/>
      <c r="F867" s="142"/>
      <c r="G867" s="142"/>
      <c r="H867" s="142"/>
      <c r="I867" s="142"/>
      <c r="J867" s="142"/>
      <c r="K867" s="142"/>
      <c r="L867" s="142"/>
      <c r="M867" s="142"/>
    </row>
    <row r="868" spans="1:13" x14ac:dyDescent="0.25">
      <c r="A868" s="142"/>
      <c r="B868" s="142"/>
      <c r="C868" s="142"/>
      <c r="D868" s="142"/>
      <c r="E868" s="142"/>
      <c r="F868" s="142"/>
      <c r="G868" s="142"/>
      <c r="H868" s="142"/>
      <c r="I868" s="142"/>
      <c r="J868" s="142"/>
      <c r="K868" s="142"/>
      <c r="L868" s="142"/>
      <c r="M868" s="142"/>
    </row>
    <row r="869" spans="1:13" x14ac:dyDescent="0.25">
      <c r="A869" s="142"/>
      <c r="B869" s="142"/>
      <c r="C869" s="142"/>
      <c r="D869" s="142"/>
      <c r="E869" s="142"/>
      <c r="F869" s="142"/>
      <c r="G869" s="142"/>
      <c r="H869" s="142"/>
      <c r="I869" s="142"/>
      <c r="J869" s="142"/>
      <c r="K869" s="142"/>
      <c r="L869" s="142"/>
      <c r="M869" s="142"/>
    </row>
    <row r="870" spans="1:13" x14ac:dyDescent="0.25">
      <c r="A870" s="142"/>
      <c r="B870" s="142"/>
      <c r="C870" s="142"/>
      <c r="D870" s="142"/>
      <c r="E870" s="142"/>
      <c r="F870" s="142"/>
      <c r="G870" s="142"/>
      <c r="H870" s="142"/>
      <c r="I870" s="142"/>
      <c r="J870" s="142"/>
      <c r="K870" s="142"/>
      <c r="L870" s="142"/>
      <c r="M870" s="142"/>
    </row>
    <row r="871" spans="1:13" x14ac:dyDescent="0.25">
      <c r="A871" s="142"/>
      <c r="B871" s="142"/>
      <c r="C871" s="142"/>
      <c r="D871" s="142"/>
      <c r="E871" s="142"/>
      <c r="F871" s="142"/>
      <c r="G871" s="142"/>
      <c r="H871" s="142"/>
      <c r="I871" s="142"/>
      <c r="J871" s="142"/>
      <c r="K871" s="142"/>
      <c r="L871" s="142"/>
      <c r="M871" s="142"/>
    </row>
    <row r="872" spans="1:13" x14ac:dyDescent="0.25">
      <c r="A872" s="142"/>
      <c r="B872" s="142"/>
      <c r="C872" s="142"/>
      <c r="D872" s="142"/>
      <c r="E872" s="142"/>
      <c r="F872" s="142"/>
      <c r="G872" s="142"/>
      <c r="H872" s="142"/>
      <c r="I872" s="142"/>
      <c r="J872" s="142"/>
      <c r="K872" s="142"/>
      <c r="L872" s="142"/>
      <c r="M872" s="142"/>
    </row>
    <row r="873" spans="1:13" x14ac:dyDescent="0.25">
      <c r="A873" s="142"/>
      <c r="B873" s="142"/>
      <c r="C873" s="142"/>
      <c r="D873" s="142"/>
      <c r="E873" s="142"/>
      <c r="F873" s="142"/>
      <c r="G873" s="142"/>
      <c r="H873" s="142"/>
      <c r="I873" s="142"/>
      <c r="J873" s="142"/>
      <c r="K873" s="142"/>
      <c r="L873" s="142"/>
      <c r="M873" s="142"/>
    </row>
    <row r="874" spans="1:13" x14ac:dyDescent="0.25">
      <c r="A874" s="142"/>
      <c r="B874" s="142"/>
      <c r="C874" s="142"/>
      <c r="D874" s="142"/>
      <c r="E874" s="142"/>
      <c r="F874" s="142"/>
      <c r="G874" s="142"/>
      <c r="H874" s="142"/>
      <c r="I874" s="142"/>
      <c r="J874" s="142"/>
      <c r="K874" s="142"/>
      <c r="L874" s="142"/>
      <c r="M874" s="142"/>
    </row>
    <row r="875" spans="1:13" x14ac:dyDescent="0.25">
      <c r="A875" s="142"/>
      <c r="B875" s="142"/>
      <c r="C875" s="142"/>
      <c r="D875" s="142"/>
      <c r="E875" s="142"/>
      <c r="F875" s="142"/>
      <c r="G875" s="142"/>
      <c r="H875" s="142"/>
      <c r="I875" s="142"/>
      <c r="J875" s="142"/>
      <c r="K875" s="142"/>
      <c r="L875" s="142"/>
      <c r="M875" s="142"/>
    </row>
    <row r="876" spans="1:13" x14ac:dyDescent="0.25">
      <c r="A876" s="142"/>
      <c r="B876" s="142"/>
      <c r="C876" s="142"/>
      <c r="D876" s="142"/>
      <c r="E876" s="142"/>
      <c r="F876" s="142"/>
      <c r="G876" s="142"/>
      <c r="H876" s="142"/>
      <c r="I876" s="142"/>
      <c r="J876" s="142"/>
      <c r="K876" s="142"/>
      <c r="L876" s="142"/>
      <c r="M876" s="142"/>
    </row>
    <row r="877" spans="1:13" x14ac:dyDescent="0.25">
      <c r="A877" s="142"/>
      <c r="B877" s="142"/>
      <c r="C877" s="142"/>
      <c r="D877" s="142"/>
      <c r="E877" s="142"/>
      <c r="F877" s="142"/>
      <c r="G877" s="142"/>
      <c r="H877" s="142"/>
      <c r="I877" s="142"/>
      <c r="J877" s="142"/>
      <c r="K877" s="142"/>
      <c r="L877" s="142"/>
      <c r="M877" s="142"/>
    </row>
    <row r="878" spans="1:13" x14ac:dyDescent="0.25">
      <c r="A878" s="142"/>
      <c r="B878" s="142"/>
      <c r="C878" s="142"/>
      <c r="D878" s="142"/>
      <c r="E878" s="142"/>
      <c r="F878" s="142"/>
      <c r="G878" s="142"/>
      <c r="H878" s="142"/>
      <c r="I878" s="142"/>
      <c r="J878" s="142"/>
      <c r="K878" s="142"/>
      <c r="L878" s="142"/>
      <c r="M878" s="142"/>
    </row>
    <row r="879" spans="1:13" x14ac:dyDescent="0.25">
      <c r="A879" s="142"/>
      <c r="B879" s="142"/>
      <c r="C879" s="142"/>
      <c r="D879" s="142"/>
      <c r="E879" s="142"/>
      <c r="F879" s="142"/>
      <c r="G879" s="142"/>
      <c r="H879" s="142"/>
      <c r="I879" s="142"/>
      <c r="J879" s="142"/>
      <c r="K879" s="142"/>
      <c r="L879" s="142"/>
      <c r="M879" s="142"/>
    </row>
    <row r="880" spans="1:13" x14ac:dyDescent="0.25">
      <c r="A880" s="142"/>
      <c r="B880" s="142"/>
      <c r="C880" s="142"/>
      <c r="D880" s="142"/>
      <c r="E880" s="142"/>
      <c r="F880" s="142"/>
      <c r="G880" s="142"/>
      <c r="H880" s="142"/>
      <c r="I880" s="142"/>
      <c r="J880" s="142"/>
      <c r="K880" s="142"/>
      <c r="L880" s="142"/>
      <c r="M880" s="142"/>
    </row>
    <row r="881" spans="1:13" x14ac:dyDescent="0.25">
      <c r="A881" s="142"/>
      <c r="B881" s="142"/>
      <c r="C881" s="142"/>
      <c r="D881" s="142"/>
      <c r="E881" s="142"/>
      <c r="F881" s="142"/>
      <c r="G881" s="142"/>
      <c r="H881" s="142"/>
      <c r="I881" s="142"/>
      <c r="J881" s="142"/>
      <c r="K881" s="142"/>
      <c r="L881" s="142"/>
      <c r="M881" s="142"/>
    </row>
    <row r="882" spans="1:13" x14ac:dyDescent="0.25">
      <c r="A882" s="142"/>
      <c r="B882" s="142"/>
      <c r="C882" s="142"/>
      <c r="D882" s="142"/>
      <c r="E882" s="142"/>
      <c r="F882" s="142"/>
      <c r="G882" s="142"/>
      <c r="H882" s="142"/>
      <c r="I882" s="142"/>
      <c r="J882" s="142"/>
      <c r="K882" s="142"/>
      <c r="L882" s="142"/>
      <c r="M882" s="142"/>
    </row>
    <row r="883" spans="1:13" x14ac:dyDescent="0.25">
      <c r="A883" s="142"/>
      <c r="B883" s="142"/>
      <c r="C883" s="142"/>
      <c r="D883" s="142"/>
      <c r="E883" s="142"/>
      <c r="F883" s="142"/>
      <c r="G883" s="142"/>
      <c r="H883" s="142"/>
      <c r="I883" s="142"/>
      <c r="J883" s="142"/>
      <c r="K883" s="142"/>
      <c r="L883" s="142"/>
      <c r="M883" s="142"/>
    </row>
    <row r="884" spans="1:13" x14ac:dyDescent="0.25">
      <c r="A884" s="142"/>
      <c r="B884" s="142"/>
      <c r="C884" s="142"/>
      <c r="D884" s="142"/>
      <c r="E884" s="142"/>
      <c r="F884" s="142"/>
      <c r="G884" s="142"/>
      <c r="H884" s="142"/>
      <c r="I884" s="142"/>
      <c r="J884" s="142"/>
      <c r="K884" s="142"/>
      <c r="L884" s="142"/>
      <c r="M884" s="142"/>
    </row>
    <row r="885" spans="1:13" x14ac:dyDescent="0.25">
      <c r="A885" s="142"/>
      <c r="B885" s="142"/>
      <c r="C885" s="142"/>
      <c r="D885" s="142"/>
      <c r="E885" s="142"/>
      <c r="F885" s="142"/>
      <c r="G885" s="142"/>
      <c r="H885" s="142"/>
      <c r="I885" s="142"/>
      <c r="J885" s="142"/>
      <c r="K885" s="142"/>
      <c r="L885" s="142"/>
      <c r="M885" s="142"/>
    </row>
    <row r="886" spans="1:13" x14ac:dyDescent="0.25">
      <c r="A886" s="142"/>
      <c r="B886" s="142"/>
      <c r="C886" s="142"/>
      <c r="D886" s="142"/>
      <c r="E886" s="142"/>
      <c r="F886" s="142"/>
      <c r="G886" s="142"/>
      <c r="H886" s="142"/>
      <c r="I886" s="142"/>
      <c r="J886" s="142"/>
      <c r="K886" s="142"/>
      <c r="L886" s="142"/>
      <c r="M886" s="142"/>
    </row>
    <row r="887" spans="1:13" x14ac:dyDescent="0.25">
      <c r="A887" s="142"/>
      <c r="B887" s="142"/>
      <c r="C887" s="142"/>
      <c r="D887" s="142"/>
      <c r="E887" s="142"/>
      <c r="F887" s="142"/>
      <c r="G887" s="142"/>
      <c r="H887" s="142"/>
      <c r="I887" s="142"/>
      <c r="J887" s="142"/>
      <c r="K887" s="142"/>
      <c r="L887" s="142"/>
      <c r="M887" s="142"/>
    </row>
    <row r="888" spans="1:13" x14ac:dyDescent="0.25">
      <c r="A888" s="142"/>
      <c r="B888" s="142"/>
      <c r="C888" s="142"/>
      <c r="D888" s="142"/>
      <c r="E888" s="142"/>
      <c r="F888" s="142"/>
      <c r="G888" s="142"/>
      <c r="H888" s="142"/>
      <c r="I888" s="142"/>
      <c r="J888" s="142"/>
      <c r="K888" s="142"/>
      <c r="L888" s="142"/>
      <c r="M888" s="142"/>
    </row>
    <row r="889" spans="1:13" x14ac:dyDescent="0.25">
      <c r="A889" s="142"/>
      <c r="B889" s="142"/>
      <c r="C889" s="142"/>
      <c r="D889" s="142"/>
      <c r="E889" s="142"/>
      <c r="F889" s="142"/>
      <c r="G889" s="142"/>
      <c r="H889" s="142"/>
      <c r="I889" s="142"/>
      <c r="J889" s="142"/>
      <c r="K889" s="142"/>
      <c r="L889" s="142"/>
      <c r="M889" s="142"/>
    </row>
    <row r="890" spans="1:13" x14ac:dyDescent="0.25">
      <c r="A890" s="142"/>
      <c r="B890" s="142"/>
      <c r="C890" s="142"/>
      <c r="D890" s="142"/>
      <c r="E890" s="142"/>
      <c r="F890" s="142"/>
      <c r="G890" s="142"/>
      <c r="H890" s="142"/>
      <c r="I890" s="142"/>
      <c r="J890" s="142"/>
      <c r="K890" s="142"/>
      <c r="L890" s="142"/>
      <c r="M890" s="142"/>
    </row>
    <row r="891" spans="1:13" x14ac:dyDescent="0.25">
      <c r="A891" s="142"/>
      <c r="B891" s="142"/>
      <c r="C891" s="142"/>
      <c r="D891" s="142"/>
      <c r="E891" s="142"/>
      <c r="F891" s="142"/>
      <c r="G891" s="142"/>
      <c r="H891" s="142"/>
      <c r="I891" s="142"/>
      <c r="J891" s="142"/>
      <c r="K891" s="142"/>
      <c r="L891" s="142"/>
      <c r="M891" s="142"/>
    </row>
    <row r="892" spans="1:13" x14ac:dyDescent="0.25">
      <c r="A892" s="142"/>
      <c r="B892" s="142"/>
      <c r="C892" s="142"/>
      <c r="D892" s="142"/>
      <c r="E892" s="142"/>
      <c r="F892" s="142"/>
      <c r="G892" s="142"/>
      <c r="H892" s="142"/>
      <c r="I892" s="142"/>
      <c r="J892" s="142"/>
      <c r="K892" s="142"/>
      <c r="L892" s="142"/>
      <c r="M892" s="142"/>
    </row>
    <row r="893" spans="1:13" x14ac:dyDescent="0.25">
      <c r="A893" s="142"/>
      <c r="B893" s="142"/>
      <c r="C893" s="142"/>
      <c r="D893" s="142"/>
      <c r="E893" s="142"/>
      <c r="F893" s="142"/>
      <c r="G893" s="142"/>
      <c r="H893" s="142"/>
      <c r="I893" s="142"/>
      <c r="J893" s="142"/>
      <c r="K893" s="142"/>
      <c r="L893" s="142"/>
      <c r="M893" s="142"/>
    </row>
    <row r="894" spans="1:13" x14ac:dyDescent="0.25">
      <c r="A894" s="142"/>
      <c r="B894" s="142"/>
      <c r="C894" s="142"/>
      <c r="D894" s="142"/>
      <c r="E894" s="142"/>
      <c r="F894" s="142"/>
      <c r="G894" s="142"/>
      <c r="H894" s="142"/>
      <c r="I894" s="142"/>
      <c r="J894" s="142"/>
      <c r="K894" s="142"/>
      <c r="L894" s="142"/>
      <c r="M894" s="142"/>
    </row>
    <row r="895" spans="1:13" x14ac:dyDescent="0.25">
      <c r="A895" s="142"/>
      <c r="B895" s="142"/>
      <c r="C895" s="142"/>
      <c r="D895" s="142"/>
      <c r="E895" s="142"/>
      <c r="F895" s="142"/>
      <c r="G895" s="142"/>
      <c r="H895" s="142"/>
      <c r="I895" s="142"/>
      <c r="J895" s="142"/>
      <c r="K895" s="142"/>
      <c r="L895" s="142"/>
      <c r="M895" s="142"/>
    </row>
    <row r="896" spans="1:13" x14ac:dyDescent="0.25">
      <c r="A896" s="142"/>
      <c r="B896" s="142"/>
      <c r="C896" s="142"/>
      <c r="D896" s="142"/>
      <c r="E896" s="142"/>
      <c r="F896" s="142"/>
      <c r="G896" s="142"/>
      <c r="H896" s="142"/>
      <c r="I896" s="142"/>
      <c r="J896" s="142"/>
      <c r="K896" s="142"/>
      <c r="L896" s="142"/>
      <c r="M896" s="142"/>
    </row>
    <row r="897" spans="1:13" x14ac:dyDescent="0.25">
      <c r="A897" s="142"/>
      <c r="B897" s="142"/>
      <c r="C897" s="142"/>
      <c r="D897" s="142"/>
      <c r="E897" s="142"/>
      <c r="F897" s="142"/>
      <c r="G897" s="142"/>
      <c r="H897" s="142"/>
      <c r="I897" s="142"/>
      <c r="J897" s="142"/>
      <c r="K897" s="142"/>
      <c r="L897" s="142"/>
      <c r="M897" s="142"/>
    </row>
    <row r="898" spans="1:13" x14ac:dyDescent="0.25">
      <c r="A898" s="142"/>
      <c r="B898" s="142"/>
      <c r="C898" s="142"/>
      <c r="D898" s="142"/>
      <c r="E898" s="142"/>
      <c r="F898" s="142"/>
      <c r="G898" s="142"/>
      <c r="H898" s="142"/>
      <c r="I898" s="142"/>
      <c r="J898" s="142"/>
      <c r="K898" s="142"/>
      <c r="L898" s="142"/>
      <c r="M898" s="142"/>
    </row>
    <row r="899" spans="1:13" x14ac:dyDescent="0.25">
      <c r="A899" s="142"/>
      <c r="B899" s="142"/>
      <c r="C899" s="142"/>
      <c r="D899" s="142"/>
      <c r="E899" s="142"/>
      <c r="F899" s="142"/>
      <c r="G899" s="142"/>
      <c r="H899" s="142"/>
      <c r="I899" s="142"/>
      <c r="J899" s="142"/>
      <c r="K899" s="142"/>
      <c r="L899" s="142"/>
      <c r="M899" s="142"/>
    </row>
    <row r="900" spans="1:13" x14ac:dyDescent="0.25">
      <c r="A900" s="142"/>
      <c r="B900" s="142"/>
      <c r="C900" s="142"/>
      <c r="D900" s="142"/>
      <c r="E900" s="142"/>
      <c r="F900" s="142"/>
      <c r="G900" s="142"/>
      <c r="H900" s="142"/>
      <c r="I900" s="142"/>
      <c r="J900" s="142"/>
      <c r="K900" s="142"/>
      <c r="L900" s="142"/>
      <c r="M900" s="142"/>
    </row>
    <row r="901" spans="1:13" x14ac:dyDescent="0.25">
      <c r="A901" s="142"/>
      <c r="B901" s="142"/>
      <c r="C901" s="142"/>
      <c r="D901" s="142"/>
      <c r="E901" s="142"/>
      <c r="F901" s="142"/>
      <c r="G901" s="142"/>
      <c r="H901" s="142"/>
      <c r="I901" s="142"/>
      <c r="J901" s="142"/>
      <c r="K901" s="142"/>
      <c r="L901" s="142"/>
      <c r="M901" s="142"/>
    </row>
    <row r="902" spans="1:13" x14ac:dyDescent="0.25">
      <c r="A902" s="142"/>
      <c r="B902" s="142"/>
      <c r="C902" s="142"/>
      <c r="D902" s="142"/>
      <c r="E902" s="142"/>
      <c r="F902" s="142"/>
      <c r="G902" s="142"/>
      <c r="H902" s="142"/>
      <c r="I902" s="142"/>
      <c r="J902" s="142"/>
      <c r="K902" s="142"/>
      <c r="L902" s="142"/>
      <c r="M902" s="142"/>
    </row>
    <row r="903" spans="1:13" x14ac:dyDescent="0.25">
      <c r="A903" s="142"/>
      <c r="B903" s="142"/>
      <c r="C903" s="142"/>
      <c r="D903" s="142"/>
      <c r="E903" s="142"/>
      <c r="F903" s="142"/>
      <c r="G903" s="142"/>
      <c r="H903" s="142"/>
      <c r="I903" s="142"/>
      <c r="J903" s="142"/>
      <c r="K903" s="142"/>
      <c r="L903" s="142"/>
      <c r="M903" s="142"/>
    </row>
    <row r="904" spans="1:13" x14ac:dyDescent="0.25">
      <c r="A904" s="142"/>
      <c r="B904" s="142"/>
      <c r="C904" s="142"/>
      <c r="D904" s="142"/>
      <c r="E904" s="142"/>
      <c r="F904" s="142"/>
      <c r="G904" s="142"/>
      <c r="H904" s="142"/>
      <c r="I904" s="142"/>
      <c r="J904" s="142"/>
      <c r="K904" s="142"/>
      <c r="L904" s="142"/>
      <c r="M904" s="142"/>
    </row>
    <row r="905" spans="1:13" x14ac:dyDescent="0.25">
      <c r="A905" s="142"/>
      <c r="B905" s="142"/>
      <c r="C905" s="142"/>
      <c r="D905" s="142"/>
      <c r="E905" s="142"/>
      <c r="F905" s="142"/>
      <c r="G905" s="142"/>
      <c r="H905" s="142"/>
      <c r="I905" s="142"/>
      <c r="J905" s="142"/>
      <c r="K905" s="142"/>
      <c r="L905" s="142"/>
      <c r="M905" s="142"/>
    </row>
    <row r="906" spans="1:13" x14ac:dyDescent="0.25">
      <c r="A906" s="142"/>
      <c r="B906" s="142"/>
      <c r="C906" s="142"/>
      <c r="D906" s="142"/>
      <c r="E906" s="142"/>
      <c r="F906" s="142"/>
      <c r="G906" s="142"/>
      <c r="H906" s="142"/>
      <c r="I906" s="142"/>
      <c r="J906" s="142"/>
      <c r="K906" s="142"/>
      <c r="L906" s="142"/>
      <c r="M906" s="142"/>
    </row>
    <row r="907" spans="1:13" x14ac:dyDescent="0.25">
      <c r="A907" s="142"/>
      <c r="B907" s="142"/>
      <c r="C907" s="142"/>
      <c r="D907" s="142"/>
      <c r="E907" s="142"/>
      <c r="F907" s="142"/>
      <c r="G907" s="142"/>
      <c r="H907" s="142"/>
      <c r="I907" s="142"/>
      <c r="J907" s="142"/>
      <c r="K907" s="142"/>
      <c r="L907" s="142"/>
      <c r="M907" s="142"/>
    </row>
    <row r="908" spans="1:13" x14ac:dyDescent="0.25">
      <c r="A908" s="142"/>
      <c r="B908" s="142"/>
      <c r="C908" s="142"/>
      <c r="D908" s="142"/>
      <c r="E908" s="142"/>
      <c r="F908" s="142"/>
      <c r="G908" s="142"/>
      <c r="H908" s="142"/>
      <c r="I908" s="142"/>
      <c r="J908" s="142"/>
      <c r="K908" s="142"/>
      <c r="L908" s="142"/>
      <c r="M908" s="142"/>
    </row>
    <row r="909" spans="1:13" x14ac:dyDescent="0.25">
      <c r="A909" s="142"/>
      <c r="B909" s="142"/>
      <c r="C909" s="142"/>
      <c r="D909" s="142"/>
      <c r="E909" s="142"/>
      <c r="F909" s="142"/>
      <c r="G909" s="142"/>
      <c r="H909" s="142"/>
      <c r="I909" s="142"/>
      <c r="J909" s="142"/>
      <c r="K909" s="142"/>
      <c r="L909" s="142"/>
      <c r="M909" s="142"/>
    </row>
    <row r="910" spans="1:13" x14ac:dyDescent="0.25">
      <c r="A910" s="142"/>
      <c r="B910" s="142"/>
      <c r="C910" s="142"/>
      <c r="D910" s="142"/>
      <c r="E910" s="142"/>
      <c r="F910" s="142"/>
      <c r="G910" s="142"/>
      <c r="H910" s="142"/>
      <c r="I910" s="142"/>
      <c r="J910" s="142"/>
      <c r="K910" s="142"/>
      <c r="L910" s="142"/>
      <c r="M910" s="142"/>
    </row>
    <row r="911" spans="1:13" x14ac:dyDescent="0.25">
      <c r="A911" s="142"/>
      <c r="B911" s="142"/>
      <c r="C911" s="142"/>
      <c r="D911" s="142"/>
      <c r="E911" s="142"/>
      <c r="F911" s="142"/>
      <c r="G911" s="142"/>
      <c r="H911" s="142"/>
      <c r="I911" s="142"/>
      <c r="J911" s="142"/>
      <c r="K911" s="142"/>
      <c r="L911" s="142"/>
      <c r="M911" s="142"/>
    </row>
    <row r="912" spans="1:13" x14ac:dyDescent="0.25">
      <c r="A912" s="142"/>
      <c r="B912" s="142"/>
      <c r="C912" s="142"/>
      <c r="D912" s="142"/>
      <c r="E912" s="142"/>
      <c r="F912" s="142"/>
      <c r="G912" s="142"/>
      <c r="H912" s="142"/>
      <c r="I912" s="142"/>
      <c r="J912" s="142"/>
      <c r="K912" s="142"/>
      <c r="L912" s="142"/>
      <c r="M912" s="142"/>
    </row>
    <row r="913" spans="1:13" x14ac:dyDescent="0.25">
      <c r="A913" s="142"/>
      <c r="B913" s="142"/>
      <c r="C913" s="142"/>
      <c r="D913" s="142"/>
      <c r="E913" s="142"/>
      <c r="F913" s="142"/>
      <c r="G913" s="142"/>
      <c r="H913" s="142"/>
      <c r="I913" s="142"/>
      <c r="J913" s="142"/>
      <c r="K913" s="142"/>
      <c r="L913" s="142"/>
      <c r="M913" s="142"/>
    </row>
    <row r="914" spans="1:13" x14ac:dyDescent="0.25">
      <c r="A914" s="142"/>
      <c r="B914" s="142"/>
      <c r="C914" s="142"/>
      <c r="D914" s="142"/>
      <c r="E914" s="142"/>
      <c r="F914" s="142"/>
      <c r="G914" s="142"/>
      <c r="H914" s="142"/>
      <c r="I914" s="142"/>
      <c r="J914" s="142"/>
      <c r="K914" s="142"/>
      <c r="L914" s="142"/>
      <c r="M914" s="142"/>
    </row>
    <row r="915" spans="1:13" x14ac:dyDescent="0.25">
      <c r="A915" s="142"/>
      <c r="B915" s="142"/>
      <c r="C915" s="142"/>
      <c r="D915" s="142"/>
      <c r="E915" s="142"/>
      <c r="F915" s="142"/>
      <c r="G915" s="142"/>
      <c r="H915" s="142"/>
      <c r="I915" s="142"/>
      <c r="J915" s="142"/>
      <c r="K915" s="142"/>
      <c r="L915" s="142"/>
      <c r="M915" s="142"/>
    </row>
    <row r="916" spans="1:13" x14ac:dyDescent="0.25">
      <c r="A916" s="142"/>
      <c r="B916" s="142"/>
      <c r="C916" s="142"/>
      <c r="D916" s="142"/>
      <c r="E916" s="142"/>
      <c r="F916" s="142"/>
      <c r="G916" s="142"/>
      <c r="H916" s="142"/>
      <c r="I916" s="142"/>
      <c r="J916" s="142"/>
      <c r="K916" s="142"/>
      <c r="L916" s="142"/>
      <c r="M916" s="142"/>
    </row>
    <row r="917" spans="1:13" x14ac:dyDescent="0.25">
      <c r="A917" s="142"/>
      <c r="B917" s="142"/>
      <c r="C917" s="142"/>
      <c r="D917" s="142"/>
      <c r="E917" s="142"/>
      <c r="F917" s="142"/>
      <c r="G917" s="142"/>
      <c r="H917" s="142"/>
      <c r="I917" s="142"/>
      <c r="J917" s="142"/>
      <c r="K917" s="142"/>
      <c r="L917" s="142"/>
      <c r="M917" s="142"/>
    </row>
    <row r="918" spans="1:13" x14ac:dyDescent="0.25">
      <c r="A918" s="142"/>
      <c r="B918" s="142"/>
      <c r="C918" s="142"/>
      <c r="D918" s="142"/>
      <c r="E918" s="142"/>
      <c r="F918" s="142"/>
      <c r="G918" s="142"/>
      <c r="H918" s="142"/>
      <c r="I918" s="142"/>
      <c r="J918" s="142"/>
      <c r="K918" s="142"/>
      <c r="L918" s="142"/>
      <c r="M918" s="142"/>
    </row>
    <row r="919" spans="1:13" x14ac:dyDescent="0.25">
      <c r="A919" s="142"/>
      <c r="B919" s="142"/>
      <c r="C919" s="142"/>
      <c r="D919" s="142"/>
      <c r="E919" s="142"/>
      <c r="F919" s="142"/>
      <c r="G919" s="142"/>
      <c r="H919" s="142"/>
      <c r="I919" s="142"/>
      <c r="J919" s="142"/>
      <c r="K919" s="142"/>
      <c r="L919" s="142"/>
      <c r="M919" s="142"/>
    </row>
    <row r="920" spans="1:13" x14ac:dyDescent="0.25">
      <c r="A920" s="142"/>
      <c r="B920" s="142"/>
      <c r="C920" s="142"/>
      <c r="D920" s="142"/>
      <c r="E920" s="142"/>
      <c r="F920" s="142"/>
      <c r="G920" s="142"/>
      <c r="H920" s="142"/>
      <c r="I920" s="142"/>
      <c r="J920" s="142"/>
      <c r="K920" s="142"/>
      <c r="L920" s="142"/>
      <c r="M920" s="142"/>
    </row>
    <row r="921" spans="1:13" x14ac:dyDescent="0.25">
      <c r="A921" s="142"/>
      <c r="B921" s="142"/>
      <c r="C921" s="142"/>
      <c r="D921" s="142"/>
      <c r="E921" s="142"/>
      <c r="F921" s="142"/>
      <c r="G921" s="142"/>
      <c r="H921" s="142"/>
      <c r="I921" s="142"/>
      <c r="J921" s="142"/>
      <c r="K921" s="142"/>
      <c r="L921" s="142"/>
      <c r="M921" s="142"/>
    </row>
    <row r="922" spans="1:13" x14ac:dyDescent="0.25">
      <c r="A922" s="142"/>
      <c r="B922" s="142"/>
      <c r="C922" s="142"/>
      <c r="D922" s="142"/>
      <c r="E922" s="142"/>
      <c r="F922" s="142"/>
      <c r="G922" s="142"/>
      <c r="H922" s="142"/>
      <c r="I922" s="142"/>
      <c r="J922" s="142"/>
      <c r="K922" s="142"/>
      <c r="L922" s="142"/>
      <c r="M922" s="142"/>
    </row>
    <row r="923" spans="1:13" x14ac:dyDescent="0.25">
      <c r="A923" s="142"/>
      <c r="B923" s="142"/>
      <c r="C923" s="142"/>
      <c r="D923" s="142"/>
      <c r="E923" s="142"/>
      <c r="F923" s="142"/>
      <c r="G923" s="142"/>
      <c r="H923" s="142"/>
      <c r="I923" s="142"/>
      <c r="J923" s="142"/>
      <c r="K923" s="142"/>
      <c r="L923" s="142"/>
      <c r="M923" s="142"/>
    </row>
    <row r="924" spans="1:13" x14ac:dyDescent="0.25">
      <c r="A924" s="142"/>
      <c r="B924" s="142"/>
      <c r="C924" s="142"/>
      <c r="D924" s="142"/>
      <c r="E924" s="142"/>
      <c r="F924" s="142"/>
      <c r="G924" s="142"/>
      <c r="H924" s="142"/>
      <c r="I924" s="142"/>
      <c r="J924" s="142"/>
      <c r="K924" s="142"/>
      <c r="L924" s="142"/>
      <c r="M924" s="142"/>
    </row>
    <row r="925" spans="1:13" x14ac:dyDescent="0.25">
      <c r="A925" s="142"/>
      <c r="B925" s="142"/>
      <c r="C925" s="142"/>
      <c r="D925" s="142"/>
      <c r="E925" s="142"/>
      <c r="F925" s="142"/>
      <c r="G925" s="142"/>
      <c r="H925" s="142"/>
      <c r="I925" s="142"/>
      <c r="J925" s="142"/>
      <c r="K925" s="142"/>
      <c r="L925" s="142"/>
      <c r="M925" s="142"/>
    </row>
    <row r="926" spans="1:13" x14ac:dyDescent="0.25">
      <c r="A926" s="142"/>
      <c r="B926" s="142"/>
      <c r="C926" s="142"/>
      <c r="D926" s="142"/>
      <c r="E926" s="142"/>
      <c r="F926" s="142"/>
      <c r="G926" s="142"/>
      <c r="H926" s="142"/>
      <c r="I926" s="142"/>
      <c r="J926" s="142"/>
      <c r="K926" s="142"/>
      <c r="L926" s="142"/>
      <c r="M926" s="142"/>
    </row>
    <row r="927" spans="1:13" x14ac:dyDescent="0.25">
      <c r="A927" s="142"/>
      <c r="B927" s="142"/>
      <c r="C927" s="142"/>
      <c r="D927" s="142"/>
      <c r="E927" s="142"/>
      <c r="F927" s="142"/>
      <c r="G927" s="142"/>
      <c r="H927" s="142"/>
      <c r="I927" s="142"/>
      <c r="J927" s="142"/>
      <c r="K927" s="142"/>
      <c r="L927" s="142"/>
      <c r="M927" s="142"/>
    </row>
    <row r="928" spans="1:13" x14ac:dyDescent="0.25">
      <c r="A928" s="142"/>
      <c r="B928" s="142"/>
      <c r="C928" s="142"/>
      <c r="D928" s="142"/>
      <c r="E928" s="142"/>
      <c r="F928" s="142"/>
      <c r="G928" s="142"/>
      <c r="H928" s="142"/>
      <c r="I928" s="142"/>
      <c r="J928" s="142"/>
      <c r="K928" s="142"/>
      <c r="L928" s="142"/>
      <c r="M928" s="142"/>
    </row>
    <row r="929" spans="1:13" x14ac:dyDescent="0.25">
      <c r="A929" s="142"/>
      <c r="B929" s="142"/>
      <c r="C929" s="142"/>
      <c r="D929" s="142"/>
      <c r="E929" s="142"/>
      <c r="F929" s="142"/>
      <c r="G929" s="142"/>
      <c r="H929" s="142"/>
      <c r="I929" s="142"/>
      <c r="J929" s="142"/>
      <c r="K929" s="142"/>
      <c r="L929" s="142"/>
      <c r="M929" s="142"/>
    </row>
    <row r="930" spans="1:13" x14ac:dyDescent="0.25">
      <c r="A930" s="142"/>
      <c r="B930" s="142"/>
      <c r="C930" s="142"/>
      <c r="D930" s="142"/>
      <c r="E930" s="142"/>
      <c r="F930" s="142"/>
      <c r="G930" s="142"/>
      <c r="H930" s="142"/>
      <c r="I930" s="142"/>
      <c r="J930" s="142"/>
      <c r="K930" s="142"/>
      <c r="L930" s="142"/>
      <c r="M930" s="142"/>
    </row>
    <row r="931" spans="1:13" x14ac:dyDescent="0.25">
      <c r="A931" s="142"/>
      <c r="B931" s="142"/>
      <c r="C931" s="142"/>
      <c r="D931" s="142"/>
      <c r="E931" s="142"/>
      <c r="F931" s="142"/>
      <c r="G931" s="142"/>
      <c r="H931" s="142"/>
      <c r="I931" s="142"/>
      <c r="J931" s="142"/>
      <c r="K931" s="142"/>
      <c r="L931" s="142"/>
      <c r="M931" s="142"/>
    </row>
    <row r="932" spans="1:13" x14ac:dyDescent="0.25">
      <c r="A932" s="142"/>
      <c r="B932" s="142"/>
      <c r="C932" s="142"/>
      <c r="D932" s="142"/>
      <c r="E932" s="142"/>
      <c r="F932" s="142"/>
      <c r="G932" s="142"/>
      <c r="H932" s="142"/>
      <c r="I932" s="142"/>
      <c r="J932" s="142"/>
      <c r="K932" s="142"/>
      <c r="L932" s="142"/>
      <c r="M932" s="142"/>
    </row>
    <row r="933" spans="1:13" x14ac:dyDescent="0.25">
      <c r="A933" s="142"/>
      <c r="B933" s="142"/>
      <c r="C933" s="142"/>
      <c r="D933" s="142"/>
      <c r="E933" s="142"/>
      <c r="F933" s="142"/>
      <c r="G933" s="142"/>
      <c r="H933" s="142"/>
      <c r="I933" s="142"/>
      <c r="J933" s="142"/>
      <c r="K933" s="142"/>
      <c r="L933" s="142"/>
      <c r="M933" s="142"/>
    </row>
    <row r="934" spans="1:13" x14ac:dyDescent="0.25">
      <c r="A934" s="142"/>
      <c r="B934" s="142"/>
      <c r="C934" s="142"/>
      <c r="D934" s="142"/>
      <c r="E934" s="142"/>
      <c r="F934" s="142"/>
      <c r="G934" s="142"/>
      <c r="H934" s="142"/>
      <c r="I934" s="142"/>
      <c r="J934" s="142"/>
      <c r="K934" s="142"/>
      <c r="L934" s="142"/>
      <c r="M934" s="142"/>
    </row>
    <row r="935" spans="1:13" x14ac:dyDescent="0.25">
      <c r="A935" s="142"/>
      <c r="B935" s="142"/>
      <c r="C935" s="142"/>
      <c r="D935" s="142"/>
      <c r="E935" s="142"/>
      <c r="F935" s="142"/>
      <c r="G935" s="142"/>
      <c r="H935" s="142"/>
      <c r="I935" s="142"/>
      <c r="J935" s="142"/>
      <c r="K935" s="142"/>
      <c r="L935" s="142"/>
      <c r="M935" s="142"/>
    </row>
    <row r="936" spans="1:13" x14ac:dyDescent="0.25">
      <c r="A936" s="142"/>
      <c r="B936" s="142"/>
      <c r="C936" s="142"/>
      <c r="D936" s="142"/>
      <c r="E936" s="142"/>
      <c r="F936" s="142"/>
      <c r="G936" s="142"/>
      <c r="H936" s="142"/>
      <c r="I936" s="142"/>
      <c r="J936" s="142"/>
      <c r="K936" s="142"/>
      <c r="L936" s="142"/>
      <c r="M936" s="142"/>
    </row>
    <row r="937" spans="1:13" x14ac:dyDescent="0.25">
      <c r="A937" s="142"/>
      <c r="B937" s="142"/>
      <c r="C937" s="142"/>
      <c r="D937" s="142"/>
      <c r="E937" s="142"/>
      <c r="F937" s="142"/>
      <c r="G937" s="142"/>
      <c r="H937" s="142"/>
      <c r="I937" s="142"/>
      <c r="J937" s="142"/>
      <c r="K937" s="142"/>
      <c r="L937" s="142"/>
      <c r="M937" s="142"/>
    </row>
    <row r="938" spans="1:13" x14ac:dyDescent="0.25">
      <c r="A938" s="142"/>
      <c r="B938" s="142"/>
      <c r="C938" s="142"/>
      <c r="D938" s="142"/>
      <c r="E938" s="142"/>
      <c r="F938" s="142"/>
      <c r="G938" s="142"/>
      <c r="H938" s="142"/>
      <c r="I938" s="142"/>
      <c r="J938" s="142"/>
      <c r="K938" s="142"/>
      <c r="L938" s="142"/>
      <c r="M938" s="142"/>
    </row>
    <row r="939" spans="1:13" x14ac:dyDescent="0.25">
      <c r="A939" s="142"/>
      <c r="B939" s="142"/>
      <c r="C939" s="142"/>
      <c r="D939" s="142"/>
      <c r="E939" s="142"/>
      <c r="F939" s="142"/>
      <c r="G939" s="142"/>
      <c r="H939" s="142"/>
      <c r="I939" s="142"/>
      <c r="J939" s="142"/>
      <c r="K939" s="142"/>
      <c r="L939" s="142"/>
      <c r="M939" s="142"/>
    </row>
    <row r="940" spans="1:13" x14ac:dyDescent="0.25">
      <c r="A940" s="142"/>
      <c r="B940" s="142"/>
      <c r="C940" s="142"/>
      <c r="D940" s="142"/>
      <c r="E940" s="142"/>
      <c r="F940" s="142"/>
      <c r="G940" s="142"/>
      <c r="H940" s="142"/>
      <c r="I940" s="142"/>
      <c r="J940" s="142"/>
      <c r="K940" s="142"/>
      <c r="L940" s="142"/>
      <c r="M940" s="142"/>
    </row>
    <row r="941" spans="1:13" x14ac:dyDescent="0.25">
      <c r="A941" s="142"/>
      <c r="B941" s="142"/>
      <c r="C941" s="142"/>
      <c r="D941" s="142"/>
      <c r="E941" s="142"/>
      <c r="F941" s="142"/>
      <c r="G941" s="142"/>
      <c r="H941" s="142"/>
      <c r="I941" s="142"/>
      <c r="J941" s="142"/>
      <c r="K941" s="142"/>
      <c r="L941" s="142"/>
      <c r="M941" s="142"/>
    </row>
    <row r="942" spans="1:13" x14ac:dyDescent="0.25">
      <c r="A942" s="142"/>
      <c r="B942" s="142"/>
      <c r="C942" s="142"/>
      <c r="D942" s="142"/>
      <c r="E942" s="142"/>
      <c r="F942" s="142"/>
      <c r="G942" s="142"/>
      <c r="H942" s="142"/>
      <c r="I942" s="142"/>
      <c r="J942" s="142"/>
      <c r="K942" s="142"/>
      <c r="L942" s="142"/>
      <c r="M942" s="142"/>
    </row>
    <row r="943" spans="1:13" x14ac:dyDescent="0.25">
      <c r="A943" s="142"/>
      <c r="B943" s="142"/>
      <c r="C943" s="142"/>
      <c r="D943" s="142"/>
      <c r="E943" s="142"/>
      <c r="F943" s="142"/>
      <c r="G943" s="142"/>
      <c r="H943" s="142"/>
      <c r="I943" s="142"/>
      <c r="J943" s="142"/>
      <c r="K943" s="142"/>
      <c r="L943" s="142"/>
      <c r="M943" s="142"/>
    </row>
    <row r="944" spans="1:13" x14ac:dyDescent="0.25">
      <c r="A944" s="142"/>
      <c r="B944" s="142"/>
      <c r="C944" s="142"/>
      <c r="D944" s="142"/>
      <c r="E944" s="142"/>
      <c r="F944" s="142"/>
      <c r="G944" s="142"/>
      <c r="H944" s="142"/>
      <c r="I944" s="142"/>
      <c r="J944" s="142"/>
      <c r="K944" s="142"/>
      <c r="L944" s="142"/>
      <c r="M944" s="142"/>
    </row>
    <row r="945" spans="1:13" x14ac:dyDescent="0.25">
      <c r="A945" s="142"/>
      <c r="B945" s="142"/>
      <c r="C945" s="142"/>
      <c r="D945" s="142"/>
      <c r="E945" s="142"/>
      <c r="F945" s="142"/>
      <c r="G945" s="142"/>
      <c r="H945" s="142"/>
      <c r="I945" s="142"/>
      <c r="J945" s="142"/>
      <c r="K945" s="142"/>
      <c r="L945" s="142"/>
      <c r="M945" s="142"/>
    </row>
    <row r="946" spans="1:13" x14ac:dyDescent="0.25">
      <c r="A946" s="142"/>
      <c r="B946" s="142"/>
      <c r="C946" s="142"/>
      <c r="D946" s="142"/>
      <c r="E946" s="142"/>
      <c r="F946" s="142"/>
      <c r="G946" s="142"/>
      <c r="H946" s="142"/>
      <c r="I946" s="142"/>
      <c r="J946" s="142"/>
      <c r="K946" s="142"/>
      <c r="L946" s="142"/>
      <c r="M946" s="142"/>
    </row>
    <row r="947" spans="1:13" x14ac:dyDescent="0.25">
      <c r="A947" s="142"/>
      <c r="B947" s="142"/>
      <c r="C947" s="142"/>
      <c r="D947" s="142"/>
      <c r="E947" s="142"/>
      <c r="F947" s="142"/>
      <c r="G947" s="142"/>
      <c r="H947" s="142"/>
      <c r="I947" s="142"/>
      <c r="J947" s="142"/>
      <c r="K947" s="142"/>
      <c r="L947" s="142"/>
      <c r="M947" s="142"/>
    </row>
    <row r="948" spans="1:13" x14ac:dyDescent="0.25">
      <c r="A948" s="142"/>
      <c r="B948" s="142"/>
      <c r="C948" s="142"/>
      <c r="D948" s="142"/>
      <c r="E948" s="142"/>
      <c r="F948" s="142"/>
      <c r="G948" s="142"/>
      <c r="H948" s="142"/>
      <c r="I948" s="142"/>
      <c r="J948" s="142"/>
      <c r="K948" s="142"/>
      <c r="L948" s="142"/>
      <c r="M948" s="142"/>
    </row>
    <row r="949" spans="1:13" x14ac:dyDescent="0.25">
      <c r="A949" s="142"/>
      <c r="B949" s="142"/>
      <c r="C949" s="142"/>
      <c r="D949" s="142"/>
      <c r="E949" s="142"/>
      <c r="F949" s="142"/>
      <c r="G949" s="142"/>
      <c r="H949" s="142"/>
      <c r="I949" s="142"/>
      <c r="J949" s="142"/>
      <c r="K949" s="142"/>
      <c r="L949" s="142"/>
      <c r="M949" s="142"/>
    </row>
    <row r="950" spans="1:13" x14ac:dyDescent="0.25">
      <c r="A950" s="142"/>
      <c r="B950" s="142"/>
      <c r="C950" s="142"/>
      <c r="D950" s="142"/>
      <c r="E950" s="142"/>
      <c r="F950" s="142"/>
      <c r="G950" s="142"/>
      <c r="H950" s="142"/>
      <c r="I950" s="142"/>
      <c r="J950" s="142"/>
      <c r="K950" s="142"/>
      <c r="L950" s="142"/>
      <c r="M950" s="142"/>
    </row>
    <row r="951" spans="1:13" x14ac:dyDescent="0.25">
      <c r="A951" s="142"/>
      <c r="B951" s="142"/>
      <c r="C951" s="142"/>
      <c r="D951" s="142"/>
      <c r="E951" s="142"/>
      <c r="F951" s="142"/>
      <c r="G951" s="142"/>
      <c r="H951" s="142"/>
      <c r="I951" s="142"/>
      <c r="J951" s="142"/>
      <c r="K951" s="142"/>
      <c r="L951" s="142"/>
      <c r="M951" s="142"/>
    </row>
    <row r="952" spans="1:13" x14ac:dyDescent="0.25">
      <c r="A952" s="142"/>
      <c r="B952" s="142"/>
      <c r="C952" s="142"/>
      <c r="D952" s="142"/>
      <c r="E952" s="142"/>
      <c r="F952" s="142"/>
      <c r="G952" s="142"/>
      <c r="H952" s="142"/>
      <c r="I952" s="142"/>
      <c r="J952" s="142"/>
      <c r="K952" s="142"/>
      <c r="L952" s="142"/>
      <c r="M952" s="142"/>
    </row>
    <row r="953" spans="1:13" x14ac:dyDescent="0.25">
      <c r="A953" s="142"/>
      <c r="B953" s="142"/>
      <c r="C953" s="142"/>
      <c r="D953" s="142"/>
      <c r="E953" s="142"/>
      <c r="F953" s="142"/>
      <c r="G953" s="142"/>
      <c r="H953" s="142"/>
      <c r="I953" s="142"/>
      <c r="J953" s="142"/>
      <c r="K953" s="142"/>
      <c r="L953" s="142"/>
      <c r="M953" s="142"/>
    </row>
    <row r="954" spans="1:13" x14ac:dyDescent="0.25">
      <c r="A954" s="142"/>
      <c r="B954" s="142"/>
      <c r="C954" s="142"/>
      <c r="D954" s="142"/>
      <c r="E954" s="142"/>
      <c r="F954" s="142"/>
      <c r="G954" s="142"/>
      <c r="H954" s="142"/>
      <c r="I954" s="142"/>
      <c r="J954" s="142"/>
      <c r="K954" s="142"/>
      <c r="L954" s="142"/>
      <c r="M954" s="142"/>
    </row>
    <row r="955" spans="1:13" x14ac:dyDescent="0.25">
      <c r="A955" s="142"/>
      <c r="B955" s="142"/>
      <c r="C955" s="142"/>
      <c r="D955" s="142"/>
      <c r="E955" s="142"/>
      <c r="F955" s="142"/>
      <c r="G955" s="142"/>
      <c r="H955" s="142"/>
      <c r="I955" s="142"/>
      <c r="J955" s="142"/>
      <c r="K955" s="142"/>
      <c r="L955" s="142"/>
      <c r="M955" s="142"/>
    </row>
    <row r="956" spans="1:13" x14ac:dyDescent="0.25">
      <c r="A956" s="142"/>
      <c r="B956" s="142"/>
      <c r="C956" s="142"/>
      <c r="D956" s="142"/>
      <c r="E956" s="142"/>
      <c r="F956" s="142"/>
      <c r="G956" s="142"/>
      <c r="H956" s="142"/>
      <c r="I956" s="142"/>
      <c r="J956" s="142"/>
      <c r="K956" s="142"/>
      <c r="L956" s="142"/>
      <c r="M956" s="142"/>
    </row>
    <row r="957" spans="1:13" x14ac:dyDescent="0.25">
      <c r="A957" s="142"/>
      <c r="B957" s="142"/>
      <c r="C957" s="142"/>
      <c r="D957" s="142"/>
      <c r="E957" s="142"/>
      <c r="F957" s="142"/>
      <c r="G957" s="142"/>
      <c r="H957" s="142"/>
      <c r="I957" s="142"/>
      <c r="J957" s="142"/>
      <c r="K957" s="142"/>
      <c r="L957" s="142"/>
      <c r="M957" s="142"/>
    </row>
    <row r="958" spans="1:13" x14ac:dyDescent="0.25">
      <c r="A958" s="142"/>
      <c r="B958" s="142"/>
      <c r="C958" s="142"/>
      <c r="D958" s="142"/>
      <c r="E958" s="142"/>
      <c r="F958" s="142"/>
      <c r="G958" s="142"/>
      <c r="H958" s="142"/>
      <c r="I958" s="142"/>
      <c r="J958" s="142"/>
      <c r="K958" s="142"/>
      <c r="L958" s="142"/>
      <c r="M958" s="142"/>
    </row>
    <row r="959" spans="1:13" x14ac:dyDescent="0.25">
      <c r="A959" s="142"/>
      <c r="B959" s="142"/>
      <c r="C959" s="142"/>
      <c r="D959" s="142"/>
      <c r="E959" s="142"/>
      <c r="F959" s="142"/>
      <c r="G959" s="142"/>
      <c r="H959" s="142"/>
      <c r="I959" s="142"/>
      <c r="J959" s="142"/>
      <c r="K959" s="142"/>
      <c r="L959" s="142"/>
      <c r="M959" s="142"/>
    </row>
    <row r="960" spans="1:13" x14ac:dyDescent="0.25">
      <c r="A960" s="142"/>
      <c r="B960" s="142"/>
      <c r="C960" s="142"/>
      <c r="D960" s="142"/>
      <c r="E960" s="142"/>
      <c r="F960" s="142"/>
      <c r="G960" s="142"/>
      <c r="H960" s="142"/>
      <c r="I960" s="142"/>
      <c r="J960" s="142"/>
      <c r="K960" s="142"/>
      <c r="L960" s="142"/>
      <c r="M960" s="142"/>
    </row>
    <row r="961" spans="1:13" x14ac:dyDescent="0.25">
      <c r="A961" s="142"/>
      <c r="B961" s="142"/>
      <c r="C961" s="142"/>
      <c r="D961" s="142"/>
      <c r="E961" s="142"/>
      <c r="F961" s="142"/>
      <c r="G961" s="142"/>
      <c r="H961" s="142"/>
      <c r="I961" s="142"/>
      <c r="J961" s="142"/>
      <c r="K961" s="142"/>
      <c r="L961" s="142"/>
      <c r="M961" s="142"/>
    </row>
    <row r="962" spans="1:13" x14ac:dyDescent="0.25">
      <c r="A962" s="142"/>
      <c r="B962" s="142"/>
      <c r="C962" s="142"/>
      <c r="D962" s="142"/>
      <c r="E962" s="142"/>
      <c r="F962" s="142"/>
      <c r="G962" s="142"/>
      <c r="H962" s="142"/>
      <c r="I962" s="142"/>
      <c r="J962" s="142"/>
      <c r="K962" s="142"/>
      <c r="L962" s="142"/>
      <c r="M962" s="142"/>
    </row>
    <row r="963" spans="1:13" x14ac:dyDescent="0.25">
      <c r="A963" s="142"/>
      <c r="B963" s="142"/>
      <c r="C963" s="142"/>
      <c r="D963" s="142"/>
      <c r="E963" s="142"/>
      <c r="F963" s="142"/>
      <c r="G963" s="142"/>
      <c r="H963" s="142"/>
      <c r="I963" s="142"/>
      <c r="J963" s="142"/>
      <c r="K963" s="142"/>
      <c r="L963" s="142"/>
      <c r="M963" s="142"/>
    </row>
    <row r="964" spans="1:13" x14ac:dyDescent="0.25">
      <c r="A964" s="142"/>
      <c r="B964" s="142"/>
      <c r="C964" s="142"/>
      <c r="D964" s="142"/>
      <c r="E964" s="142"/>
      <c r="F964" s="142"/>
      <c r="G964" s="142"/>
      <c r="H964" s="142"/>
      <c r="I964" s="142"/>
      <c r="J964" s="142"/>
      <c r="K964" s="142"/>
      <c r="L964" s="142"/>
      <c r="M964" s="142"/>
    </row>
    <row r="965" spans="1:13" x14ac:dyDescent="0.25">
      <c r="A965" s="142"/>
      <c r="B965" s="142"/>
      <c r="C965" s="142"/>
      <c r="D965" s="142"/>
      <c r="E965" s="142"/>
      <c r="F965" s="142"/>
      <c r="G965" s="142"/>
      <c r="H965" s="142"/>
      <c r="I965" s="142"/>
      <c r="J965" s="142"/>
      <c r="K965" s="142"/>
      <c r="L965" s="142"/>
      <c r="M965" s="142"/>
    </row>
    <row r="966" spans="1:13" x14ac:dyDescent="0.25">
      <c r="A966" s="142"/>
      <c r="B966" s="142"/>
      <c r="C966" s="142"/>
      <c r="D966" s="142"/>
      <c r="E966" s="142"/>
      <c r="F966" s="142"/>
      <c r="G966" s="142"/>
      <c r="H966" s="142"/>
      <c r="I966" s="142"/>
      <c r="J966" s="142"/>
      <c r="K966" s="142"/>
      <c r="L966" s="142"/>
      <c r="M966" s="142"/>
    </row>
    <row r="967" spans="1:13" x14ac:dyDescent="0.25">
      <c r="A967" s="142"/>
      <c r="B967" s="142"/>
      <c r="C967" s="142"/>
      <c r="D967" s="142"/>
      <c r="E967" s="142"/>
      <c r="F967" s="142"/>
      <c r="G967" s="142"/>
      <c r="H967" s="142"/>
      <c r="I967" s="142"/>
      <c r="J967" s="142"/>
      <c r="K967" s="142"/>
      <c r="L967" s="142"/>
      <c r="M967" s="142"/>
    </row>
    <row r="968" spans="1:13" x14ac:dyDescent="0.25">
      <c r="A968" s="142"/>
      <c r="B968" s="142"/>
      <c r="C968" s="142"/>
      <c r="D968" s="142"/>
      <c r="E968" s="142"/>
      <c r="F968" s="142"/>
      <c r="G968" s="142"/>
      <c r="H968" s="142"/>
      <c r="I968" s="142"/>
      <c r="J968" s="142"/>
      <c r="K968" s="142"/>
      <c r="L968" s="142"/>
      <c r="M968" s="142"/>
    </row>
    <row r="969" spans="1:13" x14ac:dyDescent="0.25">
      <c r="A969" s="142"/>
      <c r="B969" s="142"/>
      <c r="C969" s="142"/>
      <c r="D969" s="142"/>
      <c r="E969" s="142"/>
      <c r="F969" s="142"/>
      <c r="G969" s="142"/>
      <c r="H969" s="142"/>
      <c r="I969" s="142"/>
      <c r="J969" s="142"/>
      <c r="K969" s="142"/>
      <c r="L969" s="142"/>
      <c r="M969" s="142"/>
    </row>
    <row r="970" spans="1:13" x14ac:dyDescent="0.25">
      <c r="A970" s="142"/>
      <c r="B970" s="142"/>
      <c r="C970" s="142"/>
      <c r="D970" s="142"/>
      <c r="E970" s="142"/>
      <c r="F970" s="142"/>
      <c r="G970" s="142"/>
      <c r="H970" s="142"/>
      <c r="I970" s="142"/>
      <c r="J970" s="142"/>
      <c r="K970" s="142"/>
      <c r="L970" s="142"/>
      <c r="M970" s="142"/>
    </row>
    <row r="971" spans="1:13" x14ac:dyDescent="0.25">
      <c r="A971" s="142"/>
      <c r="B971" s="142"/>
      <c r="C971" s="142"/>
      <c r="D971" s="142"/>
      <c r="E971" s="142"/>
      <c r="F971" s="142"/>
      <c r="G971" s="142"/>
      <c r="H971" s="142"/>
      <c r="I971" s="142"/>
      <c r="J971" s="142"/>
      <c r="K971" s="142"/>
      <c r="L971" s="142"/>
      <c r="M971" s="142"/>
    </row>
    <row r="972" spans="1:13" x14ac:dyDescent="0.25">
      <c r="A972" s="142"/>
      <c r="B972" s="142"/>
      <c r="C972" s="142"/>
      <c r="D972" s="142"/>
      <c r="E972" s="142"/>
      <c r="F972" s="142"/>
      <c r="G972" s="142"/>
      <c r="H972" s="142"/>
      <c r="I972" s="142"/>
      <c r="J972" s="142"/>
      <c r="K972" s="142"/>
      <c r="L972" s="142"/>
      <c r="M972" s="142"/>
    </row>
    <row r="973" spans="1:13" x14ac:dyDescent="0.25">
      <c r="A973" s="142"/>
      <c r="B973" s="142"/>
      <c r="C973" s="142"/>
      <c r="D973" s="142"/>
      <c r="E973" s="142"/>
      <c r="F973" s="142"/>
      <c r="G973" s="142"/>
      <c r="H973" s="142"/>
      <c r="I973" s="142"/>
      <c r="J973" s="142"/>
      <c r="K973" s="142"/>
      <c r="L973" s="142"/>
      <c r="M973" s="142"/>
    </row>
    <row r="974" spans="1:13" x14ac:dyDescent="0.25">
      <c r="A974" s="142"/>
      <c r="B974" s="142"/>
      <c r="C974" s="142"/>
      <c r="D974" s="142"/>
      <c r="E974" s="142"/>
      <c r="F974" s="142"/>
      <c r="G974" s="142"/>
      <c r="H974" s="142"/>
      <c r="I974" s="142"/>
      <c r="J974" s="142"/>
      <c r="K974" s="142"/>
      <c r="L974" s="142"/>
      <c r="M974" s="142"/>
    </row>
    <row r="975" spans="1:13" x14ac:dyDescent="0.25">
      <c r="A975" s="142"/>
      <c r="B975" s="142"/>
      <c r="C975" s="142"/>
      <c r="D975" s="142"/>
      <c r="E975" s="142"/>
      <c r="F975" s="142"/>
      <c r="G975" s="142"/>
      <c r="H975" s="142"/>
      <c r="I975" s="142"/>
      <c r="J975" s="142"/>
      <c r="K975" s="142"/>
      <c r="L975" s="142"/>
      <c r="M975" s="142"/>
    </row>
    <row r="976" spans="1:13" x14ac:dyDescent="0.25">
      <c r="A976" s="142"/>
      <c r="B976" s="142"/>
      <c r="C976" s="142"/>
      <c r="D976" s="142"/>
      <c r="E976" s="142"/>
      <c r="F976" s="142"/>
      <c r="G976" s="142"/>
      <c r="H976" s="142"/>
      <c r="I976" s="142"/>
      <c r="J976" s="142"/>
      <c r="K976" s="142"/>
      <c r="L976" s="142"/>
      <c r="M976" s="142"/>
    </row>
    <row r="977" spans="1:13" x14ac:dyDescent="0.25">
      <c r="A977" s="142"/>
      <c r="B977" s="142"/>
      <c r="C977" s="142"/>
      <c r="D977" s="142"/>
      <c r="E977" s="142"/>
      <c r="F977" s="142"/>
      <c r="G977" s="142"/>
      <c r="H977" s="142"/>
      <c r="I977" s="142"/>
      <c r="J977" s="142"/>
      <c r="K977" s="142"/>
      <c r="L977" s="142"/>
      <c r="M977" s="142"/>
    </row>
    <row r="978" spans="1:13" x14ac:dyDescent="0.25">
      <c r="A978" s="142"/>
      <c r="B978" s="142"/>
      <c r="C978" s="142"/>
      <c r="D978" s="142"/>
      <c r="E978" s="142"/>
      <c r="F978" s="142"/>
      <c r="G978" s="142"/>
      <c r="H978" s="142"/>
      <c r="I978" s="142"/>
      <c r="J978" s="142"/>
      <c r="K978" s="142"/>
      <c r="L978" s="142"/>
      <c r="M978" s="142"/>
    </row>
    <row r="979" spans="1:13" x14ac:dyDescent="0.25">
      <c r="A979" s="142"/>
      <c r="B979" s="142"/>
      <c r="C979" s="142"/>
      <c r="D979" s="142"/>
      <c r="E979" s="142"/>
      <c r="F979" s="142"/>
      <c r="G979" s="142"/>
      <c r="H979" s="142"/>
      <c r="I979" s="142"/>
      <c r="J979" s="142"/>
      <c r="K979" s="142"/>
      <c r="L979" s="142"/>
      <c r="M979" s="142"/>
    </row>
    <row r="980" spans="1:13" x14ac:dyDescent="0.25">
      <c r="A980" s="142"/>
      <c r="B980" s="142"/>
      <c r="C980" s="142"/>
      <c r="D980" s="142"/>
      <c r="E980" s="142"/>
      <c r="F980" s="142"/>
      <c r="G980" s="142"/>
      <c r="H980" s="142"/>
      <c r="I980" s="142"/>
      <c r="J980" s="142"/>
      <c r="K980" s="142"/>
      <c r="L980" s="142"/>
      <c r="M980" s="142"/>
    </row>
    <row r="981" spans="1:13" x14ac:dyDescent="0.25">
      <c r="A981" s="142"/>
      <c r="B981" s="142"/>
      <c r="C981" s="142"/>
      <c r="D981" s="142"/>
      <c r="E981" s="142"/>
      <c r="F981" s="142"/>
      <c r="G981" s="142"/>
      <c r="H981" s="142"/>
      <c r="I981" s="142"/>
      <c r="J981" s="142"/>
      <c r="K981" s="142"/>
      <c r="L981" s="142"/>
      <c r="M981" s="142"/>
    </row>
    <row r="982" spans="1:13" x14ac:dyDescent="0.25">
      <c r="A982" s="142"/>
      <c r="B982" s="142"/>
      <c r="C982" s="142"/>
      <c r="D982" s="142"/>
      <c r="E982" s="142"/>
      <c r="F982" s="142"/>
      <c r="G982" s="142"/>
      <c r="H982" s="142"/>
      <c r="I982" s="142"/>
      <c r="J982" s="142"/>
      <c r="K982" s="142"/>
      <c r="L982" s="142"/>
      <c r="M982" s="142"/>
    </row>
    <row r="983" spans="1:13" x14ac:dyDescent="0.25">
      <c r="A983" s="142"/>
      <c r="B983" s="142"/>
      <c r="C983" s="142"/>
      <c r="D983" s="142"/>
      <c r="E983" s="142"/>
      <c r="F983" s="142"/>
      <c r="G983" s="142"/>
      <c r="H983" s="142"/>
      <c r="I983" s="142"/>
      <c r="J983" s="142"/>
      <c r="K983" s="142"/>
      <c r="L983" s="142"/>
      <c r="M983" s="142"/>
    </row>
    <row r="984" spans="1:13" x14ac:dyDescent="0.25">
      <c r="A984" s="142"/>
      <c r="B984" s="142"/>
      <c r="C984" s="142"/>
      <c r="D984" s="142"/>
      <c r="E984" s="142"/>
      <c r="F984" s="142"/>
      <c r="G984" s="142"/>
      <c r="H984" s="142"/>
      <c r="I984" s="142"/>
      <c r="J984" s="142"/>
      <c r="K984" s="142"/>
      <c r="L984" s="142"/>
      <c r="M984" s="142"/>
    </row>
    <row r="985" spans="1:13" x14ac:dyDescent="0.25">
      <c r="A985" s="142"/>
      <c r="B985" s="142"/>
      <c r="C985" s="142"/>
      <c r="D985" s="142"/>
      <c r="E985" s="142"/>
      <c r="F985" s="142"/>
      <c r="G985" s="142"/>
      <c r="H985" s="142"/>
      <c r="I985" s="142"/>
      <c r="J985" s="142"/>
      <c r="K985" s="142"/>
      <c r="L985" s="142"/>
      <c r="M985" s="142"/>
    </row>
    <row r="986" spans="1:13" x14ac:dyDescent="0.25">
      <c r="A986" s="142"/>
      <c r="B986" s="142"/>
      <c r="C986" s="142"/>
      <c r="D986" s="142"/>
      <c r="E986" s="142"/>
      <c r="F986" s="142"/>
      <c r="G986" s="142"/>
      <c r="H986" s="142"/>
      <c r="I986" s="142"/>
      <c r="J986" s="142"/>
      <c r="K986" s="142"/>
      <c r="L986" s="142"/>
      <c r="M986" s="142"/>
    </row>
    <row r="987" spans="1:13" x14ac:dyDescent="0.25">
      <c r="A987" s="142"/>
      <c r="B987" s="142"/>
      <c r="C987" s="142"/>
      <c r="D987" s="142"/>
      <c r="E987" s="142"/>
      <c r="F987" s="142"/>
      <c r="G987" s="142"/>
      <c r="H987" s="142"/>
      <c r="I987" s="142"/>
      <c r="J987" s="142"/>
      <c r="K987" s="142"/>
      <c r="L987" s="142"/>
      <c r="M987" s="142"/>
    </row>
    <row r="988" spans="1:13" x14ac:dyDescent="0.25">
      <c r="A988" s="142"/>
      <c r="B988" s="142"/>
      <c r="C988" s="142"/>
      <c r="D988" s="142"/>
      <c r="E988" s="142"/>
      <c r="F988" s="142"/>
      <c r="G988" s="142"/>
      <c r="H988" s="142"/>
      <c r="I988" s="142"/>
      <c r="J988" s="142"/>
      <c r="K988" s="142"/>
      <c r="L988" s="142"/>
      <c r="M988" s="142"/>
    </row>
    <row r="989" spans="1:13" x14ac:dyDescent="0.25">
      <c r="A989" s="142"/>
      <c r="B989" s="142"/>
      <c r="C989" s="142"/>
      <c r="D989" s="142"/>
      <c r="E989" s="142"/>
      <c r="F989" s="142"/>
      <c r="G989" s="142"/>
      <c r="H989" s="142"/>
      <c r="I989" s="142"/>
      <c r="J989" s="142"/>
      <c r="K989" s="142"/>
      <c r="L989" s="142"/>
      <c r="M989" s="142"/>
    </row>
    <row r="990" spans="1:13" x14ac:dyDescent="0.25">
      <c r="A990" s="142"/>
      <c r="B990" s="142"/>
      <c r="C990" s="142"/>
      <c r="D990" s="142"/>
      <c r="E990" s="142"/>
      <c r="F990" s="142"/>
      <c r="G990" s="142"/>
      <c r="H990" s="142"/>
      <c r="I990" s="142"/>
      <c r="J990" s="142"/>
      <c r="K990" s="142"/>
      <c r="L990" s="142"/>
      <c r="M990" s="142"/>
    </row>
    <row r="991" spans="1:13" x14ac:dyDescent="0.25">
      <c r="A991" s="142"/>
      <c r="B991" s="142"/>
      <c r="C991" s="142"/>
      <c r="D991" s="142"/>
      <c r="E991" s="142"/>
      <c r="F991" s="142"/>
      <c r="G991" s="142"/>
      <c r="H991" s="142"/>
      <c r="I991" s="142"/>
      <c r="J991" s="142"/>
      <c r="K991" s="142"/>
      <c r="L991" s="142"/>
      <c r="M991" s="142"/>
    </row>
    <row r="992" spans="1:13" x14ac:dyDescent="0.25">
      <c r="A992" s="142"/>
      <c r="B992" s="142"/>
      <c r="C992" s="142"/>
      <c r="D992" s="142"/>
      <c r="E992" s="142"/>
      <c r="F992" s="142"/>
      <c r="G992" s="142"/>
      <c r="H992" s="142"/>
      <c r="I992" s="142"/>
      <c r="J992" s="142"/>
      <c r="K992" s="142"/>
      <c r="L992" s="142"/>
      <c r="M992" s="142"/>
    </row>
    <row r="993" spans="1:13" x14ac:dyDescent="0.25">
      <c r="A993" s="142"/>
      <c r="B993" s="142"/>
      <c r="C993" s="142"/>
      <c r="D993" s="142"/>
      <c r="E993" s="142"/>
      <c r="F993" s="142"/>
      <c r="G993" s="142"/>
      <c r="H993" s="142"/>
      <c r="I993" s="142"/>
      <c r="J993" s="142"/>
      <c r="K993" s="142"/>
      <c r="L993" s="142"/>
      <c r="M993" s="142"/>
    </row>
    <row r="994" spans="1:13" x14ac:dyDescent="0.25">
      <c r="A994" s="142"/>
      <c r="B994" s="142"/>
      <c r="C994" s="142"/>
      <c r="D994" s="142"/>
      <c r="E994" s="142"/>
      <c r="F994" s="142"/>
      <c r="G994" s="142"/>
      <c r="H994" s="142"/>
      <c r="I994" s="142"/>
      <c r="J994" s="142"/>
      <c r="K994" s="142"/>
      <c r="L994" s="142"/>
      <c r="M994" s="142"/>
    </row>
    <row r="995" spans="1:13" x14ac:dyDescent="0.25">
      <c r="A995" s="142"/>
      <c r="B995" s="142"/>
      <c r="C995" s="142"/>
      <c r="D995" s="142"/>
      <c r="E995" s="142"/>
      <c r="F995" s="142"/>
      <c r="G995" s="142"/>
      <c r="H995" s="142"/>
      <c r="I995" s="142"/>
      <c r="J995" s="142"/>
      <c r="K995" s="142"/>
      <c r="L995" s="142"/>
      <c r="M995" s="142"/>
    </row>
    <row r="996" spans="1:13" x14ac:dyDescent="0.25">
      <c r="A996" s="142"/>
      <c r="B996" s="142"/>
      <c r="C996" s="142"/>
      <c r="D996" s="142"/>
      <c r="E996" s="142"/>
      <c r="F996" s="142"/>
      <c r="G996" s="142"/>
      <c r="H996" s="142"/>
      <c r="I996" s="142"/>
      <c r="J996" s="142"/>
      <c r="K996" s="142"/>
      <c r="L996" s="142"/>
      <c r="M996" s="142"/>
    </row>
    <row r="997" spans="1:13" x14ac:dyDescent="0.25">
      <c r="A997" s="142"/>
      <c r="B997" s="142"/>
      <c r="C997" s="142"/>
      <c r="D997" s="142"/>
      <c r="E997" s="142"/>
      <c r="F997" s="142"/>
      <c r="G997" s="142"/>
      <c r="H997" s="142"/>
      <c r="I997" s="142"/>
      <c r="J997" s="142"/>
      <c r="K997" s="142"/>
      <c r="L997" s="142"/>
      <c r="M997" s="142"/>
    </row>
    <row r="998" spans="1:13" x14ac:dyDescent="0.25">
      <c r="A998" s="142"/>
      <c r="B998" s="142"/>
      <c r="C998" s="142"/>
      <c r="D998" s="142"/>
      <c r="E998" s="142"/>
      <c r="F998" s="142"/>
      <c r="G998" s="142"/>
      <c r="H998" s="142"/>
      <c r="I998" s="142"/>
      <c r="J998" s="142"/>
      <c r="K998" s="142"/>
      <c r="L998" s="142"/>
      <c r="M998" s="142"/>
    </row>
    <row r="999" spans="1:13" x14ac:dyDescent="0.25">
      <c r="A999" s="142"/>
      <c r="B999" s="142"/>
      <c r="C999" s="142"/>
      <c r="D999" s="142"/>
      <c r="E999" s="142"/>
      <c r="F999" s="142"/>
      <c r="G999" s="142"/>
      <c r="H999" s="142"/>
      <c r="I999" s="142"/>
      <c r="J999" s="142"/>
      <c r="K999" s="142"/>
      <c r="L999" s="142"/>
      <c r="M999" s="142"/>
    </row>
    <row r="1000" spans="1:13" x14ac:dyDescent="0.25">
      <c r="A1000" s="142"/>
      <c r="B1000" s="142"/>
      <c r="C1000" s="142"/>
      <c r="D1000" s="142"/>
      <c r="E1000" s="142"/>
      <c r="F1000" s="142"/>
      <c r="G1000" s="142"/>
      <c r="H1000" s="142"/>
      <c r="I1000" s="142"/>
      <c r="J1000" s="142"/>
      <c r="K1000" s="142"/>
      <c r="L1000" s="142"/>
      <c r="M1000" s="142"/>
    </row>
    <row r="1001" spans="1:13" x14ac:dyDescent="0.25">
      <c r="A1001" s="142"/>
      <c r="B1001" s="142"/>
      <c r="C1001" s="142"/>
      <c r="D1001" s="142"/>
      <c r="E1001" s="142"/>
      <c r="F1001" s="142"/>
      <c r="G1001" s="142"/>
      <c r="H1001" s="142"/>
      <c r="I1001" s="142"/>
      <c r="J1001" s="142"/>
      <c r="K1001" s="142"/>
      <c r="L1001" s="142"/>
      <c r="M1001" s="142"/>
    </row>
    <row r="1002" spans="1:13" x14ac:dyDescent="0.25">
      <c r="A1002" s="142"/>
      <c r="B1002" s="142"/>
      <c r="C1002" s="142"/>
      <c r="D1002" s="142"/>
      <c r="E1002" s="142"/>
      <c r="F1002" s="142"/>
      <c r="G1002" s="142"/>
      <c r="H1002" s="142"/>
      <c r="I1002" s="142"/>
      <c r="J1002" s="142"/>
      <c r="K1002" s="142"/>
      <c r="L1002" s="142"/>
      <c r="M1002" s="142"/>
    </row>
  </sheetData>
  <sheetProtection sheet="1" objects="1" scenarios="1"/>
  <mergeCells count="5">
    <mergeCell ref="A1:G1"/>
    <mergeCell ref="J1:M1"/>
    <mergeCell ref="A2:G2"/>
    <mergeCell ref="J2:M2"/>
    <mergeCell ref="H1:I2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01"/>
  <sheetViews>
    <sheetView topLeftCell="A58" zoomScale="70" zoomScaleNormal="70" zoomScalePageLayoutView="70" workbookViewId="0">
      <selection activeCell="C61" sqref="C61"/>
    </sheetView>
  </sheetViews>
  <sheetFormatPr baseColWidth="10" defaultColWidth="15.140625" defaultRowHeight="15" x14ac:dyDescent="0.25"/>
  <cols>
    <col min="1" max="1" width="13.7109375" style="146" customWidth="1"/>
    <col min="2" max="2" width="25.42578125" style="146" customWidth="1"/>
    <col min="3" max="11" width="13.7109375" style="146" customWidth="1"/>
    <col min="12" max="13" width="15" style="146" customWidth="1"/>
    <col min="14" max="16384" width="15.140625" style="146"/>
  </cols>
  <sheetData>
    <row r="1" spans="1:13" ht="15" customHeight="1" x14ac:dyDescent="0.25">
      <c r="A1" s="715" t="s">
        <v>12</v>
      </c>
      <c r="B1" s="716"/>
      <c r="C1" s="716"/>
      <c r="D1" s="716"/>
      <c r="E1" s="716"/>
      <c r="F1" s="716"/>
      <c r="G1" s="716"/>
      <c r="H1" s="722" t="s">
        <v>513</v>
      </c>
      <c r="I1" s="722"/>
      <c r="J1" s="536"/>
      <c r="K1" s="717" t="s">
        <v>82</v>
      </c>
      <c r="L1" s="716"/>
      <c r="M1" s="716"/>
    </row>
    <row r="2" spans="1:13" x14ac:dyDescent="0.25">
      <c r="A2" s="718" t="s">
        <v>81</v>
      </c>
      <c r="B2" s="719"/>
      <c r="C2" s="719"/>
      <c r="D2" s="719"/>
      <c r="E2" s="719"/>
      <c r="F2" s="719"/>
      <c r="G2" s="719"/>
      <c r="H2" s="723"/>
      <c r="I2" s="723"/>
      <c r="J2" s="138"/>
      <c r="K2" s="720" t="s">
        <v>138</v>
      </c>
      <c r="L2" s="719"/>
      <c r="M2" s="719"/>
    </row>
    <row r="3" spans="1:13" ht="90" customHeight="1" x14ac:dyDescent="0.25">
      <c r="A3" s="139" t="s">
        <v>17</v>
      </c>
      <c r="B3" s="140" t="s">
        <v>20</v>
      </c>
      <c r="C3" s="140" t="s">
        <v>2</v>
      </c>
      <c r="D3" s="140" t="s">
        <v>3</v>
      </c>
      <c r="E3" s="140" t="s">
        <v>6</v>
      </c>
      <c r="F3" s="140" t="s">
        <v>4</v>
      </c>
      <c r="G3" s="140" t="s">
        <v>5</v>
      </c>
      <c r="H3" s="140" t="s">
        <v>15</v>
      </c>
      <c r="I3" s="140" t="s">
        <v>16</v>
      </c>
      <c r="J3" s="140" t="s">
        <v>466</v>
      </c>
      <c r="K3" s="141" t="s">
        <v>134</v>
      </c>
      <c r="L3" s="140" t="s">
        <v>510</v>
      </c>
      <c r="M3" s="140" t="s">
        <v>498</v>
      </c>
    </row>
    <row r="4" spans="1:13" ht="60" customHeight="1" x14ac:dyDescent="0.25">
      <c r="A4" s="139" t="s">
        <v>18</v>
      </c>
      <c r="B4" s="140" t="s">
        <v>20</v>
      </c>
      <c r="C4" s="140" t="s">
        <v>368</v>
      </c>
      <c r="D4" s="140" t="s">
        <v>369</v>
      </c>
      <c r="E4" s="140" t="s">
        <v>370</v>
      </c>
      <c r="F4" s="140" t="s">
        <v>25</v>
      </c>
      <c r="G4" s="140" t="s">
        <v>371</v>
      </c>
      <c r="H4" s="140" t="s">
        <v>372</v>
      </c>
      <c r="I4" s="140" t="s">
        <v>373</v>
      </c>
      <c r="J4" s="140"/>
      <c r="K4" s="141"/>
      <c r="L4" s="140"/>
      <c r="M4" s="141"/>
    </row>
    <row r="5" spans="1:13" x14ac:dyDescent="0.25">
      <c r="A5" s="142"/>
      <c r="B5" s="142" t="s">
        <v>176</v>
      </c>
      <c r="C5" s="142">
        <v>9</v>
      </c>
      <c r="D5" s="142">
        <v>25</v>
      </c>
      <c r="E5" s="142">
        <v>6</v>
      </c>
      <c r="F5" s="142">
        <f>H5+I5</f>
        <v>1</v>
      </c>
      <c r="G5" s="142">
        <v>0</v>
      </c>
      <c r="H5" s="142">
        <v>1</v>
      </c>
      <c r="I5" s="142">
        <v>0</v>
      </c>
      <c r="J5" s="104">
        <f t="shared" ref="J5:J48" si="0">H5/E5</f>
        <v>0.16666666666666666</v>
      </c>
      <c r="K5" s="644">
        <f t="shared" ref="K5:K48" si="1">F5/E5</f>
        <v>0.16666666666666666</v>
      </c>
      <c r="L5" s="143">
        <f t="shared" ref="L5:L48" si="2">E5/D5</f>
        <v>0.24</v>
      </c>
      <c r="M5" s="641">
        <f t="shared" ref="M5:M48" si="3">E5/C5</f>
        <v>0.66666666666666663</v>
      </c>
    </row>
    <row r="6" spans="1:13" x14ac:dyDescent="0.25">
      <c r="A6" s="142"/>
      <c r="B6" s="142" t="s">
        <v>61</v>
      </c>
      <c r="C6" s="142">
        <v>73</v>
      </c>
      <c r="D6" s="142">
        <v>30</v>
      </c>
      <c r="E6" s="142">
        <v>61</v>
      </c>
      <c r="F6" s="142">
        <f t="shared" ref="F6:F48" si="4">H6+I6</f>
        <v>16</v>
      </c>
      <c r="G6" s="142">
        <v>0</v>
      </c>
      <c r="H6" s="142">
        <v>14</v>
      </c>
      <c r="I6" s="142">
        <v>2</v>
      </c>
      <c r="J6" s="104">
        <f t="shared" si="0"/>
        <v>0.22950819672131148</v>
      </c>
      <c r="K6" s="644">
        <f t="shared" si="1"/>
        <v>0.26229508196721313</v>
      </c>
      <c r="L6" s="143">
        <f t="shared" si="2"/>
        <v>2.0333333333333332</v>
      </c>
      <c r="M6" s="641">
        <f t="shared" si="3"/>
        <v>0.83561643835616439</v>
      </c>
    </row>
    <row r="7" spans="1:13" s="458" customFormat="1" x14ac:dyDescent="0.25">
      <c r="A7" s="454"/>
      <c r="B7" s="454" t="s">
        <v>42</v>
      </c>
      <c r="C7" s="454">
        <v>15</v>
      </c>
      <c r="D7" s="454">
        <v>42</v>
      </c>
      <c r="E7" s="454">
        <v>5</v>
      </c>
      <c r="F7" s="454">
        <f t="shared" si="4"/>
        <v>1</v>
      </c>
      <c r="G7" s="454">
        <v>0</v>
      </c>
      <c r="H7" s="455">
        <v>2</v>
      </c>
      <c r="I7" s="455">
        <v>-1</v>
      </c>
      <c r="J7" s="456">
        <f t="shared" si="0"/>
        <v>0.4</v>
      </c>
      <c r="K7" s="644">
        <f t="shared" si="1"/>
        <v>0.2</v>
      </c>
      <c r="L7" s="457">
        <f t="shared" si="2"/>
        <v>0.11904761904761904</v>
      </c>
      <c r="M7" s="645">
        <f t="shared" si="3"/>
        <v>0.33333333333333331</v>
      </c>
    </row>
    <row r="8" spans="1:13" s="458" customFormat="1" x14ac:dyDescent="0.25">
      <c r="A8" s="454"/>
      <c r="B8" s="454" t="s">
        <v>27</v>
      </c>
      <c r="C8" s="454">
        <v>48</v>
      </c>
      <c r="D8" s="454">
        <v>106</v>
      </c>
      <c r="E8" s="454">
        <v>22</v>
      </c>
      <c r="F8" s="454">
        <f t="shared" si="4"/>
        <v>7</v>
      </c>
      <c r="G8" s="454">
        <v>0</v>
      </c>
      <c r="H8" s="455">
        <v>6</v>
      </c>
      <c r="I8" s="455">
        <v>1</v>
      </c>
      <c r="J8" s="456">
        <f t="shared" si="0"/>
        <v>0.27272727272727271</v>
      </c>
      <c r="K8" s="644">
        <f t="shared" si="1"/>
        <v>0.31818181818181818</v>
      </c>
      <c r="L8" s="457">
        <f t="shared" si="2"/>
        <v>0.20754716981132076</v>
      </c>
      <c r="M8" s="645">
        <f t="shared" si="3"/>
        <v>0.45833333333333331</v>
      </c>
    </row>
    <row r="9" spans="1:13" s="458" customFormat="1" x14ac:dyDescent="0.25">
      <c r="A9" s="454"/>
      <c r="B9" s="454" t="s">
        <v>181</v>
      </c>
      <c r="C9" s="454">
        <v>-1</v>
      </c>
      <c r="D9" s="454">
        <v>0</v>
      </c>
      <c r="E9" s="454">
        <v>0</v>
      </c>
      <c r="F9" s="454">
        <f t="shared" si="4"/>
        <v>0</v>
      </c>
      <c r="G9" s="454">
        <v>0</v>
      </c>
      <c r="H9" s="455">
        <v>0</v>
      </c>
      <c r="I9" s="455">
        <v>0</v>
      </c>
      <c r="J9" s="456" t="e">
        <f t="shared" si="0"/>
        <v>#DIV/0!</v>
      </c>
      <c r="K9" s="644" t="e">
        <f t="shared" si="1"/>
        <v>#DIV/0!</v>
      </c>
      <c r="L9" s="457" t="e">
        <f t="shared" si="2"/>
        <v>#DIV/0!</v>
      </c>
      <c r="M9" s="645">
        <f t="shared" si="3"/>
        <v>0</v>
      </c>
    </row>
    <row r="10" spans="1:13" x14ac:dyDescent="0.25">
      <c r="A10" s="142"/>
      <c r="B10" s="142" t="s">
        <v>48</v>
      </c>
      <c r="C10" s="142">
        <v>51</v>
      </c>
      <c r="D10" s="142">
        <v>131</v>
      </c>
      <c r="E10" s="142">
        <v>16</v>
      </c>
      <c r="F10" s="142">
        <f t="shared" si="4"/>
        <v>6</v>
      </c>
      <c r="G10" s="142">
        <v>0</v>
      </c>
      <c r="H10" s="142">
        <v>15</v>
      </c>
      <c r="I10" s="142">
        <v>-9</v>
      </c>
      <c r="J10" s="104">
        <f t="shared" si="0"/>
        <v>0.9375</v>
      </c>
      <c r="K10" s="644">
        <f t="shared" si="1"/>
        <v>0.375</v>
      </c>
      <c r="L10" s="143">
        <f t="shared" si="2"/>
        <v>0.12213740458015267</v>
      </c>
      <c r="M10" s="641">
        <f t="shared" si="3"/>
        <v>0.31372549019607843</v>
      </c>
    </row>
    <row r="11" spans="1:13" x14ac:dyDescent="0.25">
      <c r="A11" s="142"/>
      <c r="B11" s="142" t="s">
        <v>125</v>
      </c>
      <c r="C11" s="142">
        <v>0</v>
      </c>
      <c r="D11" s="142">
        <v>64</v>
      </c>
      <c r="E11" s="142">
        <v>0</v>
      </c>
      <c r="F11" s="142">
        <f t="shared" si="4"/>
        <v>0</v>
      </c>
      <c r="G11" s="142">
        <v>0</v>
      </c>
      <c r="H11" s="142">
        <v>0</v>
      </c>
      <c r="I11" s="142">
        <v>0</v>
      </c>
      <c r="J11" s="104" t="e">
        <f t="shared" si="0"/>
        <v>#DIV/0!</v>
      </c>
      <c r="K11" s="644" t="e">
        <f t="shared" si="1"/>
        <v>#DIV/0!</v>
      </c>
      <c r="L11" s="143">
        <f t="shared" si="2"/>
        <v>0</v>
      </c>
      <c r="M11" s="641" t="e">
        <f t="shared" si="3"/>
        <v>#DIV/0!</v>
      </c>
    </row>
    <row r="12" spans="1:13" s="458" customFormat="1" x14ac:dyDescent="0.25">
      <c r="A12" s="454"/>
      <c r="B12" s="454" t="s">
        <v>126</v>
      </c>
      <c r="C12" s="454">
        <v>38</v>
      </c>
      <c r="D12" s="454">
        <v>0</v>
      </c>
      <c r="E12" s="454">
        <v>38</v>
      </c>
      <c r="F12" s="454">
        <f t="shared" si="4"/>
        <v>0</v>
      </c>
      <c r="G12" s="454">
        <v>0</v>
      </c>
      <c r="H12" s="455">
        <v>0</v>
      </c>
      <c r="I12" s="455">
        <v>0</v>
      </c>
      <c r="J12" s="456">
        <f t="shared" si="0"/>
        <v>0</v>
      </c>
      <c r="K12" s="644">
        <f t="shared" si="1"/>
        <v>0</v>
      </c>
      <c r="L12" s="457" t="e">
        <f t="shared" si="2"/>
        <v>#DIV/0!</v>
      </c>
      <c r="M12" s="645">
        <f t="shared" si="3"/>
        <v>1</v>
      </c>
    </row>
    <row r="13" spans="1:13" x14ac:dyDescent="0.25">
      <c r="A13" s="142"/>
      <c r="B13" s="142" t="s">
        <v>50</v>
      </c>
      <c r="C13" s="142">
        <v>48</v>
      </c>
      <c r="D13" s="142">
        <v>131</v>
      </c>
      <c r="E13" s="142">
        <v>24</v>
      </c>
      <c r="F13" s="142">
        <f t="shared" si="4"/>
        <v>8</v>
      </c>
      <c r="G13" s="142">
        <v>0</v>
      </c>
      <c r="H13" s="142">
        <v>7</v>
      </c>
      <c r="I13" s="142">
        <v>1</v>
      </c>
      <c r="J13" s="104">
        <f t="shared" si="0"/>
        <v>0.29166666666666669</v>
      </c>
      <c r="K13" s="644">
        <f t="shared" si="1"/>
        <v>0.33333333333333331</v>
      </c>
      <c r="L13" s="143">
        <f t="shared" si="2"/>
        <v>0.18320610687022901</v>
      </c>
      <c r="M13" s="641">
        <f t="shared" si="3"/>
        <v>0.5</v>
      </c>
    </row>
    <row r="14" spans="1:13" x14ac:dyDescent="0.25">
      <c r="A14" s="142"/>
      <c r="B14" s="142" t="s">
        <v>38</v>
      </c>
      <c r="C14" s="142">
        <v>16</v>
      </c>
      <c r="D14" s="142">
        <v>87</v>
      </c>
      <c r="E14" s="142">
        <v>7</v>
      </c>
      <c r="F14" s="142">
        <f t="shared" si="4"/>
        <v>2</v>
      </c>
      <c r="G14" s="142">
        <v>0</v>
      </c>
      <c r="H14" s="142">
        <v>2</v>
      </c>
      <c r="I14" s="142">
        <v>0</v>
      </c>
      <c r="J14" s="104">
        <f t="shared" si="0"/>
        <v>0.2857142857142857</v>
      </c>
      <c r="K14" s="644">
        <f t="shared" si="1"/>
        <v>0.2857142857142857</v>
      </c>
      <c r="L14" s="143">
        <f t="shared" si="2"/>
        <v>8.0459770114942528E-2</v>
      </c>
      <c r="M14" s="641">
        <f t="shared" si="3"/>
        <v>0.4375</v>
      </c>
    </row>
    <row r="15" spans="1:13" x14ac:dyDescent="0.25">
      <c r="A15" s="142"/>
      <c r="B15" s="142" t="s">
        <v>175</v>
      </c>
      <c r="C15" s="142">
        <v>256</v>
      </c>
      <c r="D15" s="142">
        <v>2328</v>
      </c>
      <c r="E15" s="142">
        <v>144</v>
      </c>
      <c r="F15" s="142">
        <f t="shared" si="4"/>
        <v>36</v>
      </c>
      <c r="G15" s="142">
        <v>0</v>
      </c>
      <c r="H15" s="142">
        <v>37</v>
      </c>
      <c r="I15" s="142">
        <v>-1</v>
      </c>
      <c r="J15" s="104">
        <f t="shared" si="0"/>
        <v>0.25694444444444442</v>
      </c>
      <c r="K15" s="644">
        <f t="shared" si="1"/>
        <v>0.25</v>
      </c>
      <c r="L15" s="143">
        <f t="shared" si="2"/>
        <v>6.1855670103092786E-2</v>
      </c>
      <c r="M15" s="641">
        <f t="shared" si="3"/>
        <v>0.5625</v>
      </c>
    </row>
    <row r="16" spans="1:13" x14ac:dyDescent="0.25">
      <c r="A16" s="142"/>
      <c r="B16" s="142" t="s">
        <v>131</v>
      </c>
      <c r="C16" s="142">
        <v>10</v>
      </c>
      <c r="D16" s="142">
        <v>12</v>
      </c>
      <c r="E16" s="142">
        <v>5</v>
      </c>
      <c r="F16" s="142">
        <f t="shared" si="4"/>
        <v>1</v>
      </c>
      <c r="G16" s="142">
        <v>0</v>
      </c>
      <c r="H16" s="142">
        <v>1</v>
      </c>
      <c r="I16" s="142">
        <v>0</v>
      </c>
      <c r="J16" s="104">
        <f t="shared" si="0"/>
        <v>0.2</v>
      </c>
      <c r="K16" s="644">
        <f t="shared" si="1"/>
        <v>0.2</v>
      </c>
      <c r="L16" s="143">
        <f t="shared" si="2"/>
        <v>0.41666666666666669</v>
      </c>
      <c r="M16" s="641">
        <f t="shared" si="3"/>
        <v>0.5</v>
      </c>
    </row>
    <row r="17" spans="1:13" s="463" customFormat="1" x14ac:dyDescent="0.25">
      <c r="A17" s="459"/>
      <c r="B17" s="459" t="s">
        <v>488</v>
      </c>
      <c r="C17" s="459">
        <v>23565</v>
      </c>
      <c r="D17" s="459">
        <v>103788</v>
      </c>
      <c r="E17" s="459">
        <v>6343</v>
      </c>
      <c r="F17" s="459">
        <f t="shared" si="4"/>
        <v>2283</v>
      </c>
      <c r="G17" s="459">
        <v>0</v>
      </c>
      <c r="H17" s="460">
        <v>2444</v>
      </c>
      <c r="I17" s="460">
        <v>-161</v>
      </c>
      <c r="J17" s="461">
        <f t="shared" si="0"/>
        <v>0.38530663723790004</v>
      </c>
      <c r="K17" s="644">
        <f t="shared" si="1"/>
        <v>0.35992432602869306</v>
      </c>
      <c r="L17" s="464">
        <f t="shared" si="2"/>
        <v>6.111496512120862E-2</v>
      </c>
      <c r="M17" s="664">
        <f t="shared" si="3"/>
        <v>0.26917037980055164</v>
      </c>
    </row>
    <row r="18" spans="1:13" x14ac:dyDescent="0.25">
      <c r="A18" s="142"/>
      <c r="B18" s="142" t="s">
        <v>31</v>
      </c>
      <c r="C18" s="142">
        <v>356</v>
      </c>
      <c r="D18" s="142">
        <v>1183</v>
      </c>
      <c r="E18" s="142">
        <v>115</v>
      </c>
      <c r="F18" s="142">
        <f t="shared" si="4"/>
        <v>46</v>
      </c>
      <c r="G18" s="142">
        <v>0</v>
      </c>
      <c r="H18" s="142">
        <v>46</v>
      </c>
      <c r="I18" s="142">
        <v>0</v>
      </c>
      <c r="J18" s="104">
        <f t="shared" si="0"/>
        <v>0.4</v>
      </c>
      <c r="K18" s="644">
        <f t="shared" si="1"/>
        <v>0.4</v>
      </c>
      <c r="L18" s="143">
        <f t="shared" si="2"/>
        <v>9.7210481825866446E-2</v>
      </c>
      <c r="M18" s="641">
        <f t="shared" si="3"/>
        <v>0.32303370786516855</v>
      </c>
    </row>
    <row r="19" spans="1:13" x14ac:dyDescent="0.25">
      <c r="A19" s="142"/>
      <c r="B19" s="142" t="s">
        <v>149</v>
      </c>
      <c r="C19" s="142">
        <v>9</v>
      </c>
      <c r="D19" s="142">
        <v>82</v>
      </c>
      <c r="E19" s="142">
        <v>-24</v>
      </c>
      <c r="F19" s="142">
        <f t="shared" si="4"/>
        <v>-1</v>
      </c>
      <c r="G19" s="142">
        <v>0</v>
      </c>
      <c r="H19" s="142">
        <v>-1</v>
      </c>
      <c r="I19" s="142">
        <v>0</v>
      </c>
      <c r="J19" s="104">
        <f t="shared" si="0"/>
        <v>4.1666666666666664E-2</v>
      </c>
      <c r="K19" s="644">
        <f t="shared" si="1"/>
        <v>4.1666666666666664E-2</v>
      </c>
      <c r="L19" s="143">
        <f t="shared" si="2"/>
        <v>-0.29268292682926828</v>
      </c>
      <c r="M19" s="641">
        <f t="shared" si="3"/>
        <v>-2.6666666666666665</v>
      </c>
    </row>
    <row r="20" spans="1:13" s="458" customFormat="1" x14ac:dyDescent="0.25">
      <c r="A20" s="454"/>
      <c r="B20" s="454" t="s">
        <v>150</v>
      </c>
      <c r="C20" s="454">
        <v>1</v>
      </c>
      <c r="D20" s="454">
        <v>0</v>
      </c>
      <c r="E20" s="454">
        <v>0</v>
      </c>
      <c r="F20" s="454">
        <f t="shared" si="4"/>
        <v>0</v>
      </c>
      <c r="G20" s="454">
        <v>0</v>
      </c>
      <c r="H20" s="455">
        <v>0</v>
      </c>
      <c r="I20" s="455">
        <v>0</v>
      </c>
      <c r="J20" s="456" t="e">
        <f t="shared" si="0"/>
        <v>#DIV/0!</v>
      </c>
      <c r="K20" s="644" t="e">
        <f t="shared" si="1"/>
        <v>#DIV/0!</v>
      </c>
      <c r="L20" s="457" t="e">
        <f t="shared" si="2"/>
        <v>#DIV/0!</v>
      </c>
      <c r="M20" s="645">
        <f t="shared" si="3"/>
        <v>0</v>
      </c>
    </row>
    <row r="21" spans="1:13" s="458" customFormat="1" x14ac:dyDescent="0.25">
      <c r="A21" s="454"/>
      <c r="B21" s="454" t="s">
        <v>53</v>
      </c>
      <c r="C21" s="454">
        <v>199</v>
      </c>
      <c r="D21" s="454">
        <v>633</v>
      </c>
      <c r="E21" s="454">
        <v>21</v>
      </c>
      <c r="F21" s="454">
        <f t="shared" si="4"/>
        <v>4</v>
      </c>
      <c r="G21" s="454">
        <v>0</v>
      </c>
      <c r="H21" s="455">
        <v>4</v>
      </c>
      <c r="I21" s="455">
        <v>0</v>
      </c>
      <c r="J21" s="456">
        <f t="shared" si="0"/>
        <v>0.19047619047619047</v>
      </c>
      <c r="K21" s="644">
        <f t="shared" si="1"/>
        <v>0.19047619047619047</v>
      </c>
      <c r="L21" s="457">
        <f t="shared" si="2"/>
        <v>3.3175355450236969E-2</v>
      </c>
      <c r="M21" s="645">
        <f t="shared" si="3"/>
        <v>0.10552763819095477</v>
      </c>
    </row>
    <row r="22" spans="1:13" x14ac:dyDescent="0.25">
      <c r="A22" s="142"/>
      <c r="B22" s="142" t="s">
        <v>59</v>
      </c>
      <c r="C22" s="142">
        <v>44</v>
      </c>
      <c r="D22" s="142">
        <v>135</v>
      </c>
      <c r="E22" s="142">
        <v>0</v>
      </c>
      <c r="F22" s="142">
        <f t="shared" si="4"/>
        <v>7</v>
      </c>
      <c r="G22" s="142">
        <v>0</v>
      </c>
      <c r="H22" s="142">
        <v>15</v>
      </c>
      <c r="I22" s="142">
        <v>-8</v>
      </c>
      <c r="J22" s="104" t="e">
        <f t="shared" si="0"/>
        <v>#DIV/0!</v>
      </c>
      <c r="K22" s="644" t="e">
        <f t="shared" si="1"/>
        <v>#DIV/0!</v>
      </c>
      <c r="L22" s="143">
        <f t="shared" si="2"/>
        <v>0</v>
      </c>
      <c r="M22" s="641">
        <f t="shared" si="3"/>
        <v>0</v>
      </c>
    </row>
    <row r="23" spans="1:13" s="458" customFormat="1" x14ac:dyDescent="0.25">
      <c r="A23" s="454"/>
      <c r="B23" s="454" t="s">
        <v>44</v>
      </c>
      <c r="C23" s="454">
        <v>198</v>
      </c>
      <c r="D23" s="454">
        <v>162</v>
      </c>
      <c r="E23" s="454">
        <v>172</v>
      </c>
      <c r="F23" s="454">
        <f t="shared" si="4"/>
        <v>4</v>
      </c>
      <c r="G23" s="454">
        <v>0</v>
      </c>
      <c r="H23" s="455">
        <v>4</v>
      </c>
      <c r="I23" s="455">
        <v>0</v>
      </c>
      <c r="J23" s="456">
        <f t="shared" si="0"/>
        <v>2.3255813953488372E-2</v>
      </c>
      <c r="K23" s="644">
        <f t="shared" si="1"/>
        <v>2.3255813953488372E-2</v>
      </c>
      <c r="L23" s="457">
        <f t="shared" si="2"/>
        <v>1.0617283950617284</v>
      </c>
      <c r="M23" s="645">
        <f t="shared" si="3"/>
        <v>0.86868686868686873</v>
      </c>
    </row>
    <row r="24" spans="1:13" x14ac:dyDescent="0.25">
      <c r="A24" s="142"/>
      <c r="B24" s="142" t="s">
        <v>34</v>
      </c>
      <c r="C24" s="142">
        <v>2790</v>
      </c>
      <c r="D24" s="142">
        <v>10348</v>
      </c>
      <c r="E24" s="142">
        <v>692</v>
      </c>
      <c r="F24" s="142">
        <f t="shared" si="4"/>
        <v>267</v>
      </c>
      <c r="G24" s="142">
        <v>0</v>
      </c>
      <c r="H24" s="142">
        <v>290</v>
      </c>
      <c r="I24" s="142">
        <v>-23</v>
      </c>
      <c r="J24" s="104">
        <f t="shared" si="0"/>
        <v>0.41907514450867051</v>
      </c>
      <c r="K24" s="644">
        <f t="shared" si="1"/>
        <v>0.38583815028901736</v>
      </c>
      <c r="L24" s="143">
        <f t="shared" si="2"/>
        <v>6.6872825666795518E-2</v>
      </c>
      <c r="M24" s="641">
        <f t="shared" si="3"/>
        <v>0.24802867383512545</v>
      </c>
    </row>
    <row r="25" spans="1:13" x14ac:dyDescent="0.25">
      <c r="A25" s="142"/>
      <c r="B25" s="142" t="s">
        <v>51</v>
      </c>
      <c r="C25" s="142">
        <v>230</v>
      </c>
      <c r="D25" s="142">
        <v>444</v>
      </c>
      <c r="E25" s="142">
        <v>105</v>
      </c>
      <c r="F25" s="142">
        <f t="shared" si="4"/>
        <v>33</v>
      </c>
      <c r="G25" s="142">
        <v>0</v>
      </c>
      <c r="H25" s="142">
        <v>14</v>
      </c>
      <c r="I25" s="142">
        <v>19</v>
      </c>
      <c r="J25" s="104">
        <f t="shared" si="0"/>
        <v>0.13333333333333333</v>
      </c>
      <c r="K25" s="644">
        <f t="shared" si="1"/>
        <v>0.31428571428571428</v>
      </c>
      <c r="L25" s="143">
        <f t="shared" si="2"/>
        <v>0.23648648648648649</v>
      </c>
      <c r="M25" s="641">
        <f t="shared" si="3"/>
        <v>0.45652173913043476</v>
      </c>
    </row>
    <row r="26" spans="1:13" s="458" customFormat="1" x14ac:dyDescent="0.25">
      <c r="A26" s="454"/>
      <c r="B26" s="454" t="s">
        <v>119</v>
      </c>
      <c r="C26" s="454">
        <v>679</v>
      </c>
      <c r="D26" s="454">
        <v>1293</v>
      </c>
      <c r="E26" s="454">
        <v>411</v>
      </c>
      <c r="F26" s="454">
        <f t="shared" si="4"/>
        <v>93</v>
      </c>
      <c r="G26" s="454">
        <v>0</v>
      </c>
      <c r="H26" s="455">
        <v>75</v>
      </c>
      <c r="I26" s="455">
        <v>18</v>
      </c>
      <c r="J26" s="456">
        <f t="shared" si="0"/>
        <v>0.18248175182481752</v>
      </c>
      <c r="K26" s="644">
        <f t="shared" si="1"/>
        <v>0.22627737226277372</v>
      </c>
      <c r="L26" s="457">
        <f t="shared" si="2"/>
        <v>0.31786542923433875</v>
      </c>
      <c r="M26" s="645">
        <f t="shared" si="3"/>
        <v>0.60530191458026505</v>
      </c>
    </row>
    <row r="27" spans="1:13" x14ac:dyDescent="0.25">
      <c r="A27" s="142"/>
      <c r="B27" s="142" t="s">
        <v>58</v>
      </c>
      <c r="C27" s="142">
        <v>6</v>
      </c>
      <c r="D27" s="142">
        <v>21</v>
      </c>
      <c r="E27" s="142">
        <v>3</v>
      </c>
      <c r="F27" s="142">
        <f t="shared" si="4"/>
        <v>1</v>
      </c>
      <c r="G27" s="142">
        <v>0</v>
      </c>
      <c r="H27" s="142">
        <v>1</v>
      </c>
      <c r="I27" s="142">
        <v>0</v>
      </c>
      <c r="J27" s="104">
        <f t="shared" si="0"/>
        <v>0.33333333333333331</v>
      </c>
      <c r="K27" s="644">
        <f t="shared" si="1"/>
        <v>0.33333333333333331</v>
      </c>
      <c r="L27" s="143">
        <f t="shared" si="2"/>
        <v>0.14285714285714285</v>
      </c>
      <c r="M27" s="641">
        <f t="shared" si="3"/>
        <v>0.5</v>
      </c>
    </row>
    <row r="28" spans="1:13" s="458" customFormat="1" x14ac:dyDescent="0.25">
      <c r="A28" s="454"/>
      <c r="B28" s="454" t="s">
        <v>62</v>
      </c>
      <c r="C28" s="454">
        <v>3</v>
      </c>
      <c r="D28" s="454">
        <v>106</v>
      </c>
      <c r="E28" s="454">
        <v>0</v>
      </c>
      <c r="F28" s="454">
        <f t="shared" si="4"/>
        <v>0</v>
      </c>
      <c r="G28" s="454">
        <v>0</v>
      </c>
      <c r="H28" s="455">
        <v>0</v>
      </c>
      <c r="I28" s="455">
        <v>0</v>
      </c>
      <c r="J28" s="456" t="e">
        <f t="shared" si="0"/>
        <v>#DIV/0!</v>
      </c>
      <c r="K28" s="644" t="e">
        <f t="shared" si="1"/>
        <v>#DIV/0!</v>
      </c>
      <c r="L28" s="457">
        <f t="shared" si="2"/>
        <v>0</v>
      </c>
      <c r="M28" s="645">
        <f t="shared" si="3"/>
        <v>0</v>
      </c>
    </row>
    <row r="29" spans="1:13" s="458" customFormat="1" x14ac:dyDescent="0.25">
      <c r="A29" s="454"/>
      <c r="B29" s="454" t="s">
        <v>169</v>
      </c>
      <c r="C29" s="454">
        <v>139</v>
      </c>
      <c r="D29" s="454">
        <v>422</v>
      </c>
      <c r="E29" s="454">
        <v>56</v>
      </c>
      <c r="F29" s="454">
        <f t="shared" si="4"/>
        <v>3</v>
      </c>
      <c r="G29" s="454">
        <v>0</v>
      </c>
      <c r="H29" s="455">
        <v>3</v>
      </c>
      <c r="I29" s="455">
        <v>0</v>
      </c>
      <c r="J29" s="456">
        <f t="shared" si="0"/>
        <v>5.3571428571428568E-2</v>
      </c>
      <c r="K29" s="644">
        <f t="shared" si="1"/>
        <v>5.3571428571428568E-2</v>
      </c>
      <c r="L29" s="457">
        <f t="shared" si="2"/>
        <v>0.13270142180094788</v>
      </c>
      <c r="M29" s="645">
        <f t="shared" si="3"/>
        <v>0.40287769784172661</v>
      </c>
    </row>
    <row r="30" spans="1:13" x14ac:dyDescent="0.25">
      <c r="A30" s="142"/>
      <c r="B30" s="142" t="s">
        <v>230</v>
      </c>
      <c r="C30" s="142">
        <v>191</v>
      </c>
      <c r="D30" s="142">
        <v>2530</v>
      </c>
      <c r="E30" s="142">
        <v>12</v>
      </c>
      <c r="F30" s="142">
        <f t="shared" si="4"/>
        <v>5</v>
      </c>
      <c r="G30" s="142">
        <v>0</v>
      </c>
      <c r="H30" s="142">
        <v>6</v>
      </c>
      <c r="I30" s="142">
        <v>-1</v>
      </c>
      <c r="J30" s="104">
        <f t="shared" si="0"/>
        <v>0.5</v>
      </c>
      <c r="K30" s="644">
        <f t="shared" si="1"/>
        <v>0.41666666666666669</v>
      </c>
      <c r="L30" s="143">
        <f t="shared" si="2"/>
        <v>4.7430830039525695E-3</v>
      </c>
      <c r="M30" s="641">
        <f t="shared" si="3"/>
        <v>6.2827225130890049E-2</v>
      </c>
    </row>
    <row r="31" spans="1:13" s="458" customFormat="1" x14ac:dyDescent="0.25">
      <c r="A31" s="454"/>
      <c r="B31" s="454" t="s">
        <v>8</v>
      </c>
      <c r="C31" s="454">
        <v>121</v>
      </c>
      <c r="D31" s="454">
        <v>344</v>
      </c>
      <c r="E31" s="454">
        <v>31</v>
      </c>
      <c r="F31" s="454">
        <f t="shared" si="4"/>
        <v>27</v>
      </c>
      <c r="G31" s="454">
        <v>0</v>
      </c>
      <c r="H31" s="455">
        <v>25</v>
      </c>
      <c r="I31" s="455">
        <v>2</v>
      </c>
      <c r="J31" s="456">
        <f t="shared" si="0"/>
        <v>0.80645161290322576</v>
      </c>
      <c r="K31" s="644">
        <f t="shared" si="1"/>
        <v>0.87096774193548387</v>
      </c>
      <c r="L31" s="457">
        <f t="shared" si="2"/>
        <v>9.0116279069767435E-2</v>
      </c>
      <c r="M31" s="645">
        <f t="shared" si="3"/>
        <v>0.256198347107438</v>
      </c>
    </row>
    <row r="32" spans="1:13" x14ac:dyDescent="0.25">
      <c r="A32" s="142"/>
      <c r="B32" s="142" t="s">
        <v>30</v>
      </c>
      <c r="C32" s="142">
        <v>408</v>
      </c>
      <c r="D32" s="142">
        <v>5444</v>
      </c>
      <c r="E32" s="142">
        <v>72</v>
      </c>
      <c r="F32" s="142">
        <f t="shared" si="4"/>
        <v>22</v>
      </c>
      <c r="G32" s="142">
        <v>0</v>
      </c>
      <c r="H32" s="142">
        <v>12</v>
      </c>
      <c r="I32" s="142">
        <v>10</v>
      </c>
      <c r="J32" s="104">
        <f t="shared" si="0"/>
        <v>0.16666666666666666</v>
      </c>
      <c r="K32" s="644">
        <f t="shared" si="1"/>
        <v>0.30555555555555558</v>
      </c>
      <c r="L32" s="143">
        <f t="shared" si="2"/>
        <v>1.3225569434239529E-2</v>
      </c>
      <c r="M32" s="641">
        <f t="shared" si="3"/>
        <v>0.17647058823529413</v>
      </c>
    </row>
    <row r="33" spans="1:13" x14ac:dyDescent="0.25">
      <c r="A33" s="142"/>
      <c r="B33" s="142" t="s">
        <v>45</v>
      </c>
      <c r="C33" s="142">
        <v>107</v>
      </c>
      <c r="D33" s="142">
        <v>438</v>
      </c>
      <c r="E33" s="142">
        <v>59</v>
      </c>
      <c r="F33" s="142">
        <f t="shared" si="4"/>
        <v>17</v>
      </c>
      <c r="G33" s="142">
        <v>0</v>
      </c>
      <c r="H33" s="142">
        <v>32</v>
      </c>
      <c r="I33" s="142">
        <v>-15</v>
      </c>
      <c r="J33" s="104">
        <f t="shared" si="0"/>
        <v>0.5423728813559322</v>
      </c>
      <c r="K33" s="644">
        <f t="shared" si="1"/>
        <v>0.28813559322033899</v>
      </c>
      <c r="L33" s="143">
        <f t="shared" si="2"/>
        <v>0.13470319634703196</v>
      </c>
      <c r="M33" s="641">
        <f t="shared" si="3"/>
        <v>0.55140186915887845</v>
      </c>
    </row>
    <row r="34" spans="1:13" x14ac:dyDescent="0.25">
      <c r="A34" s="142"/>
      <c r="B34" s="142" t="s">
        <v>32</v>
      </c>
      <c r="C34" s="142">
        <v>9</v>
      </c>
      <c r="D34" s="142">
        <v>269</v>
      </c>
      <c r="E34" s="142">
        <v>-4</v>
      </c>
      <c r="F34" s="142">
        <f t="shared" si="4"/>
        <v>0</v>
      </c>
      <c r="G34" s="142">
        <v>0</v>
      </c>
      <c r="H34" s="142">
        <v>0</v>
      </c>
      <c r="I34" s="142">
        <v>0</v>
      </c>
      <c r="J34" s="104">
        <f t="shared" si="0"/>
        <v>0</v>
      </c>
      <c r="K34" s="644">
        <f t="shared" si="1"/>
        <v>0</v>
      </c>
      <c r="L34" s="143">
        <f t="shared" si="2"/>
        <v>-1.4869888475836431E-2</v>
      </c>
      <c r="M34" s="641">
        <f t="shared" si="3"/>
        <v>-0.44444444444444442</v>
      </c>
    </row>
    <row r="35" spans="1:13" x14ac:dyDescent="0.25">
      <c r="A35" s="142"/>
      <c r="B35" s="142" t="s">
        <v>37</v>
      </c>
      <c r="C35" s="142">
        <v>32</v>
      </c>
      <c r="D35" s="142">
        <v>158</v>
      </c>
      <c r="E35" s="142">
        <v>17</v>
      </c>
      <c r="F35" s="142">
        <f t="shared" si="4"/>
        <v>4</v>
      </c>
      <c r="G35" s="142">
        <v>0</v>
      </c>
      <c r="H35" s="142">
        <v>4</v>
      </c>
      <c r="I35" s="142">
        <v>0</v>
      </c>
      <c r="J35" s="104">
        <f t="shared" si="0"/>
        <v>0.23529411764705882</v>
      </c>
      <c r="K35" s="644">
        <f t="shared" si="1"/>
        <v>0.23529411764705882</v>
      </c>
      <c r="L35" s="143">
        <f t="shared" si="2"/>
        <v>0.10759493670886076</v>
      </c>
      <c r="M35" s="641">
        <f t="shared" si="3"/>
        <v>0.53125</v>
      </c>
    </row>
    <row r="36" spans="1:13" x14ac:dyDescent="0.25">
      <c r="A36" s="142"/>
      <c r="B36" s="142" t="s">
        <v>260</v>
      </c>
      <c r="C36" s="142">
        <v>32</v>
      </c>
      <c r="D36" s="142">
        <v>864</v>
      </c>
      <c r="E36" s="142">
        <v>2</v>
      </c>
      <c r="F36" s="142">
        <f t="shared" si="4"/>
        <v>1</v>
      </c>
      <c r="G36" s="142">
        <v>0</v>
      </c>
      <c r="H36" s="142">
        <v>0</v>
      </c>
      <c r="I36" s="142">
        <v>1</v>
      </c>
      <c r="J36" s="104">
        <f t="shared" si="0"/>
        <v>0</v>
      </c>
      <c r="K36" s="644">
        <f t="shared" si="1"/>
        <v>0.5</v>
      </c>
      <c r="L36" s="143">
        <f t="shared" si="2"/>
        <v>2.3148148148148147E-3</v>
      </c>
      <c r="M36" s="641">
        <f t="shared" si="3"/>
        <v>6.25E-2</v>
      </c>
    </row>
    <row r="37" spans="1:13" s="458" customFormat="1" x14ac:dyDescent="0.25">
      <c r="A37" s="454"/>
      <c r="B37" s="454" t="s">
        <v>52</v>
      </c>
      <c r="C37" s="454">
        <v>174</v>
      </c>
      <c r="D37" s="454">
        <v>460</v>
      </c>
      <c r="E37" s="454">
        <v>53</v>
      </c>
      <c r="F37" s="454">
        <f t="shared" si="4"/>
        <v>6</v>
      </c>
      <c r="G37" s="454">
        <v>0</v>
      </c>
      <c r="H37" s="455">
        <v>6</v>
      </c>
      <c r="I37" s="455">
        <v>0</v>
      </c>
      <c r="J37" s="456">
        <f t="shared" si="0"/>
        <v>0.11320754716981132</v>
      </c>
      <c r="K37" s="644">
        <f t="shared" si="1"/>
        <v>0.11320754716981132</v>
      </c>
      <c r="L37" s="457">
        <f t="shared" si="2"/>
        <v>0.11521739130434783</v>
      </c>
      <c r="M37" s="645">
        <f t="shared" si="3"/>
        <v>0.3045977011494253</v>
      </c>
    </row>
    <row r="38" spans="1:13" x14ac:dyDescent="0.25">
      <c r="A38" s="142"/>
      <c r="B38" s="142" t="s">
        <v>40</v>
      </c>
      <c r="C38" s="142">
        <v>1</v>
      </c>
      <c r="D38" s="142">
        <v>7</v>
      </c>
      <c r="E38" s="142">
        <v>0</v>
      </c>
      <c r="F38" s="142">
        <f t="shared" si="4"/>
        <v>0</v>
      </c>
      <c r="G38" s="142">
        <v>0</v>
      </c>
      <c r="H38" s="142">
        <v>0</v>
      </c>
      <c r="I38" s="142">
        <v>0</v>
      </c>
      <c r="J38" s="104" t="e">
        <f t="shared" si="0"/>
        <v>#DIV/0!</v>
      </c>
      <c r="K38" s="644" t="e">
        <f t="shared" si="1"/>
        <v>#DIV/0!</v>
      </c>
      <c r="L38" s="143">
        <f t="shared" si="2"/>
        <v>0</v>
      </c>
      <c r="M38" s="641">
        <f t="shared" si="3"/>
        <v>0</v>
      </c>
    </row>
    <row r="39" spans="1:13" x14ac:dyDescent="0.25">
      <c r="A39" s="142"/>
      <c r="B39" s="142" t="s">
        <v>55</v>
      </c>
      <c r="C39" s="142">
        <v>25</v>
      </c>
      <c r="D39" s="142">
        <v>75</v>
      </c>
      <c r="E39" s="142">
        <v>1</v>
      </c>
      <c r="F39" s="142">
        <f t="shared" si="4"/>
        <v>0</v>
      </c>
      <c r="G39" s="142">
        <v>0</v>
      </c>
      <c r="H39" s="142">
        <v>1</v>
      </c>
      <c r="I39" s="142">
        <v>-1</v>
      </c>
      <c r="J39" s="104">
        <f t="shared" si="0"/>
        <v>1</v>
      </c>
      <c r="K39" s="644">
        <f t="shared" si="1"/>
        <v>0</v>
      </c>
      <c r="L39" s="143">
        <f t="shared" si="2"/>
        <v>1.3333333333333334E-2</v>
      </c>
      <c r="M39" s="641">
        <f t="shared" si="3"/>
        <v>0.04</v>
      </c>
    </row>
    <row r="40" spans="1:13" x14ac:dyDescent="0.25">
      <c r="A40" s="142"/>
      <c r="B40" s="142" t="s">
        <v>33</v>
      </c>
      <c r="C40" s="142">
        <v>222</v>
      </c>
      <c r="D40" s="142">
        <v>540</v>
      </c>
      <c r="E40" s="142">
        <v>87</v>
      </c>
      <c r="F40" s="142">
        <f t="shared" si="4"/>
        <v>28</v>
      </c>
      <c r="G40" s="142">
        <v>0</v>
      </c>
      <c r="H40" s="142">
        <v>32</v>
      </c>
      <c r="I40" s="142">
        <v>-4</v>
      </c>
      <c r="J40" s="104">
        <f t="shared" si="0"/>
        <v>0.36781609195402298</v>
      </c>
      <c r="K40" s="644">
        <f t="shared" si="1"/>
        <v>0.32183908045977011</v>
      </c>
      <c r="L40" s="143">
        <f t="shared" si="2"/>
        <v>0.16111111111111112</v>
      </c>
      <c r="M40" s="641">
        <f t="shared" si="3"/>
        <v>0.39189189189189189</v>
      </c>
    </row>
    <row r="41" spans="1:13" x14ac:dyDescent="0.25">
      <c r="A41" s="142"/>
      <c r="B41" s="142" t="s">
        <v>122</v>
      </c>
      <c r="C41" s="142">
        <v>23</v>
      </c>
      <c r="D41" s="142">
        <v>40</v>
      </c>
      <c r="E41" s="142">
        <v>8</v>
      </c>
      <c r="F41" s="142">
        <f t="shared" si="4"/>
        <v>1</v>
      </c>
      <c r="G41" s="142">
        <v>0</v>
      </c>
      <c r="H41" s="142">
        <v>3</v>
      </c>
      <c r="I41" s="142">
        <v>-2</v>
      </c>
      <c r="J41" s="104">
        <f t="shared" si="0"/>
        <v>0.375</v>
      </c>
      <c r="K41" s="644">
        <f t="shared" si="1"/>
        <v>0.125</v>
      </c>
      <c r="L41" s="143">
        <f t="shared" si="2"/>
        <v>0.2</v>
      </c>
      <c r="M41" s="641">
        <f t="shared" si="3"/>
        <v>0.34782608695652173</v>
      </c>
    </row>
    <row r="42" spans="1:13" s="458" customFormat="1" x14ac:dyDescent="0.25">
      <c r="A42" s="454"/>
      <c r="B42" s="454" t="s">
        <v>46</v>
      </c>
      <c r="C42" s="454">
        <v>457</v>
      </c>
      <c r="D42" s="454">
        <v>1328</v>
      </c>
      <c r="E42" s="454">
        <v>-388</v>
      </c>
      <c r="F42" s="454">
        <f t="shared" si="4"/>
        <v>24</v>
      </c>
      <c r="G42" s="454">
        <v>0</v>
      </c>
      <c r="H42" s="455">
        <v>24</v>
      </c>
      <c r="I42" s="455">
        <v>0</v>
      </c>
      <c r="J42" s="456">
        <f t="shared" si="0"/>
        <v>-6.1855670103092786E-2</v>
      </c>
      <c r="K42" s="644">
        <f t="shared" si="1"/>
        <v>-6.1855670103092786E-2</v>
      </c>
      <c r="L42" s="457">
        <f t="shared" si="2"/>
        <v>-0.29216867469879521</v>
      </c>
      <c r="M42" s="645">
        <f t="shared" si="3"/>
        <v>-0.84901531728665203</v>
      </c>
    </row>
    <row r="43" spans="1:13" x14ac:dyDescent="0.25">
      <c r="A43" s="142"/>
      <c r="B43" s="142" t="s">
        <v>56</v>
      </c>
      <c r="C43" s="142">
        <v>26</v>
      </c>
      <c r="D43" s="142">
        <v>66</v>
      </c>
      <c r="E43" s="142">
        <v>11</v>
      </c>
      <c r="F43" s="142">
        <f t="shared" si="4"/>
        <v>2</v>
      </c>
      <c r="G43" s="142">
        <v>0</v>
      </c>
      <c r="H43" s="142">
        <v>4</v>
      </c>
      <c r="I43" s="142">
        <v>-2</v>
      </c>
      <c r="J43" s="104">
        <f t="shared" si="0"/>
        <v>0.36363636363636365</v>
      </c>
      <c r="K43" s="644">
        <f t="shared" si="1"/>
        <v>0.18181818181818182</v>
      </c>
      <c r="L43" s="143">
        <f t="shared" si="2"/>
        <v>0.16666666666666666</v>
      </c>
      <c r="M43" s="641">
        <f t="shared" si="3"/>
        <v>0.42307692307692307</v>
      </c>
    </row>
    <row r="44" spans="1:13" x14ac:dyDescent="0.25">
      <c r="A44" s="142"/>
      <c r="B44" s="142" t="s">
        <v>41</v>
      </c>
      <c r="C44" s="142">
        <v>114</v>
      </c>
      <c r="D44" s="142">
        <v>2312</v>
      </c>
      <c r="E44" s="142">
        <v>19</v>
      </c>
      <c r="F44" s="142">
        <f t="shared" si="4"/>
        <v>4</v>
      </c>
      <c r="G44" s="142">
        <v>0</v>
      </c>
      <c r="H44" s="142">
        <v>4</v>
      </c>
      <c r="I44" s="142">
        <v>0</v>
      </c>
      <c r="J44" s="104">
        <f t="shared" si="0"/>
        <v>0.21052631578947367</v>
      </c>
      <c r="K44" s="644">
        <f t="shared" si="1"/>
        <v>0.21052631578947367</v>
      </c>
      <c r="L44" s="143">
        <f t="shared" si="2"/>
        <v>8.2179930795847744E-3</v>
      </c>
      <c r="M44" s="641">
        <f t="shared" si="3"/>
        <v>0.16666666666666666</v>
      </c>
    </row>
    <row r="45" spans="1:13" x14ac:dyDescent="0.25">
      <c r="A45" s="142"/>
      <c r="B45" s="142" t="s">
        <v>280</v>
      </c>
      <c r="C45" s="142">
        <v>54</v>
      </c>
      <c r="D45" s="142">
        <v>87</v>
      </c>
      <c r="E45" s="142">
        <v>34</v>
      </c>
      <c r="F45" s="142">
        <f t="shared" si="4"/>
        <v>1</v>
      </c>
      <c r="G45" s="142">
        <v>0</v>
      </c>
      <c r="H45" s="142">
        <v>1</v>
      </c>
      <c r="I45" s="142">
        <v>0</v>
      </c>
      <c r="J45" s="104">
        <f t="shared" si="0"/>
        <v>2.9411764705882353E-2</v>
      </c>
      <c r="K45" s="644">
        <f t="shared" si="1"/>
        <v>2.9411764705882353E-2</v>
      </c>
      <c r="L45" s="143">
        <f t="shared" si="2"/>
        <v>0.39080459770114945</v>
      </c>
      <c r="M45" s="641">
        <f t="shared" si="3"/>
        <v>0.62962962962962965</v>
      </c>
    </row>
    <row r="46" spans="1:13" x14ac:dyDescent="0.25">
      <c r="A46" s="142"/>
      <c r="B46" s="142" t="s">
        <v>189</v>
      </c>
      <c r="C46" s="142">
        <v>648</v>
      </c>
      <c r="D46" s="142">
        <v>870</v>
      </c>
      <c r="E46" s="142">
        <v>137</v>
      </c>
      <c r="F46" s="142">
        <f t="shared" si="4"/>
        <v>45</v>
      </c>
      <c r="G46" s="142">
        <v>0</v>
      </c>
      <c r="H46" s="142">
        <v>36</v>
      </c>
      <c r="I46" s="142">
        <v>9</v>
      </c>
      <c r="J46" s="104">
        <f t="shared" si="0"/>
        <v>0.26277372262773724</v>
      </c>
      <c r="K46" s="644">
        <f t="shared" si="1"/>
        <v>0.32846715328467152</v>
      </c>
      <c r="L46" s="143">
        <f t="shared" si="2"/>
        <v>0.15747126436781608</v>
      </c>
      <c r="M46" s="641">
        <f t="shared" si="3"/>
        <v>0.21141975308641975</v>
      </c>
    </row>
    <row r="47" spans="1:13" x14ac:dyDescent="0.25">
      <c r="A47" s="142"/>
      <c r="B47" s="142" t="s">
        <v>124</v>
      </c>
      <c r="C47" s="142">
        <v>1000</v>
      </c>
      <c r="D47" s="142">
        <v>799</v>
      </c>
      <c r="E47" s="142">
        <v>464</v>
      </c>
      <c r="F47" s="142">
        <f t="shared" si="4"/>
        <v>-15</v>
      </c>
      <c r="G47" s="142">
        <v>0</v>
      </c>
      <c r="H47" s="142">
        <v>1</v>
      </c>
      <c r="I47" s="142">
        <v>-16</v>
      </c>
      <c r="J47" s="104">
        <f t="shared" si="0"/>
        <v>2.1551724137931034E-3</v>
      </c>
      <c r="K47" s="644">
        <f t="shared" si="1"/>
        <v>-3.2327586206896554E-2</v>
      </c>
      <c r="L47" s="143">
        <f t="shared" si="2"/>
        <v>0.58072590738423024</v>
      </c>
      <c r="M47" s="641">
        <f t="shared" si="3"/>
        <v>0.46400000000000002</v>
      </c>
    </row>
    <row r="48" spans="1:13" x14ac:dyDescent="0.25">
      <c r="A48" s="142"/>
      <c r="B48" s="142" t="s">
        <v>165</v>
      </c>
      <c r="C48" s="142">
        <v>0</v>
      </c>
      <c r="D48" s="142">
        <v>0</v>
      </c>
      <c r="E48" s="142">
        <v>5</v>
      </c>
      <c r="F48" s="142">
        <f t="shared" si="4"/>
        <v>0</v>
      </c>
      <c r="G48" s="142">
        <v>0</v>
      </c>
      <c r="H48" s="142">
        <v>0</v>
      </c>
      <c r="I48" s="142">
        <v>0</v>
      </c>
      <c r="J48" s="104">
        <f t="shared" si="0"/>
        <v>0</v>
      </c>
      <c r="K48" s="644">
        <f t="shared" si="1"/>
        <v>0</v>
      </c>
      <c r="L48" s="143" t="e">
        <f t="shared" si="2"/>
        <v>#DIV/0!</v>
      </c>
      <c r="M48" s="641" t="e">
        <f t="shared" si="3"/>
        <v>#DIV/0!</v>
      </c>
    </row>
    <row r="49" spans="1:13" ht="15.75" customHeight="1" thickBot="1" x14ac:dyDescent="0.3">
      <c r="A49" s="142"/>
      <c r="B49" s="142"/>
      <c r="C49" s="142"/>
      <c r="D49" s="142"/>
      <c r="E49" s="142"/>
      <c r="F49" s="142"/>
      <c r="G49" s="142"/>
      <c r="H49" s="142"/>
      <c r="I49" s="142"/>
      <c r="J49" s="142"/>
      <c r="K49" s="644"/>
      <c r="L49" s="142"/>
      <c r="M49" s="648"/>
    </row>
    <row r="50" spans="1:13" ht="90.75" customHeight="1" thickTop="1" x14ac:dyDescent="0.25">
      <c r="A50" s="149"/>
      <c r="B50" s="150"/>
      <c r="C50" s="150" t="s">
        <v>2</v>
      </c>
      <c r="D50" s="150" t="s">
        <v>3</v>
      </c>
      <c r="E50" s="150" t="s">
        <v>6</v>
      </c>
      <c r="F50" s="150" t="s">
        <v>4</v>
      </c>
      <c r="G50" s="150" t="s">
        <v>5</v>
      </c>
      <c r="H50" s="150" t="s">
        <v>484</v>
      </c>
      <c r="I50" s="150" t="s">
        <v>345</v>
      </c>
      <c r="J50" s="381" t="s">
        <v>466</v>
      </c>
      <c r="K50" s="644" t="s">
        <v>91</v>
      </c>
      <c r="L50" s="150" t="s">
        <v>510</v>
      </c>
      <c r="M50" s="649" t="s">
        <v>498</v>
      </c>
    </row>
    <row r="51" spans="1:13" x14ac:dyDescent="0.25">
      <c r="A51" s="153" t="s">
        <v>79</v>
      </c>
      <c r="B51" s="154"/>
      <c r="C51" s="154">
        <f>SUM(C5:C48)</f>
        <v>32426</v>
      </c>
      <c r="D51" s="154">
        <f t="shared" ref="D51:F51" si="5">SUM(D5:D48)</f>
        <v>138204</v>
      </c>
      <c r="E51" s="154">
        <f t="shared" si="5"/>
        <v>8842</v>
      </c>
      <c r="F51" s="154">
        <f t="shared" si="5"/>
        <v>2990</v>
      </c>
      <c r="G51" s="154"/>
      <c r="H51" s="154">
        <f>SUM(H5:H49)</f>
        <v>3171</v>
      </c>
      <c r="I51" s="154">
        <f>SUM(I5:I48)</f>
        <v>-181</v>
      </c>
      <c r="J51" s="519">
        <f>H51/E51</f>
        <v>0.35862926939606427</v>
      </c>
      <c r="K51" s="665">
        <f>F51/E51</f>
        <v>0.33815878760461432</v>
      </c>
      <c r="L51" s="158">
        <f>E51/D51</f>
        <v>6.3977887760122712E-2</v>
      </c>
      <c r="M51" s="650">
        <f>E51/C51</f>
        <v>0.27268241534571025</v>
      </c>
    </row>
    <row r="52" spans="1:13" x14ac:dyDescent="0.25">
      <c r="A52" s="153" t="s">
        <v>78</v>
      </c>
      <c r="B52" s="154"/>
      <c r="C52" s="154">
        <v>32426</v>
      </c>
      <c r="D52" s="154">
        <v>138204</v>
      </c>
      <c r="E52" s="154">
        <v>8842</v>
      </c>
      <c r="F52" s="531" t="s">
        <v>26</v>
      </c>
      <c r="G52" s="154"/>
      <c r="H52" s="156">
        <v>3170</v>
      </c>
      <c r="I52" s="156">
        <v>-182</v>
      </c>
      <c r="J52" s="519">
        <f>H52/E52</f>
        <v>0.3585161728115811</v>
      </c>
      <c r="K52" s="665" t="e">
        <f>F52/E52</f>
        <v>#VALUE!</v>
      </c>
      <c r="L52" s="158">
        <f>E52/D52</f>
        <v>6.3977887760122712E-2</v>
      </c>
      <c r="M52" s="650">
        <f>E52/C52</f>
        <v>0.27268241534571025</v>
      </c>
    </row>
    <row r="53" spans="1:13" s="463" customFormat="1" x14ac:dyDescent="0.25">
      <c r="A53" s="468" t="s">
        <v>140</v>
      </c>
      <c r="B53" s="469"/>
      <c r="C53" s="469">
        <f>C17</f>
        <v>23565</v>
      </c>
      <c r="D53" s="469">
        <f t="shared" ref="D53:I53" si="6">D17</f>
        <v>103788</v>
      </c>
      <c r="E53" s="469">
        <f t="shared" si="6"/>
        <v>6343</v>
      </c>
      <c r="F53" s="469">
        <f t="shared" si="6"/>
        <v>2283</v>
      </c>
      <c r="G53" s="469"/>
      <c r="H53" s="469">
        <f t="shared" si="6"/>
        <v>2444</v>
      </c>
      <c r="I53" s="469">
        <f t="shared" si="6"/>
        <v>-161</v>
      </c>
      <c r="J53" s="520">
        <f>H53/E53</f>
        <v>0.38530663723790004</v>
      </c>
      <c r="K53" s="666">
        <f>F53/E53</f>
        <v>0.35992432602869306</v>
      </c>
      <c r="L53" s="471">
        <f>E53/D53</f>
        <v>6.111496512120862E-2</v>
      </c>
      <c r="M53" s="472">
        <f>E53/C53</f>
        <v>0.26917037980055164</v>
      </c>
    </row>
    <row r="54" spans="1:13" s="463" customFormat="1" x14ac:dyDescent="0.25">
      <c r="A54" s="468" t="s">
        <v>141</v>
      </c>
      <c r="B54" s="469"/>
      <c r="C54" s="470">
        <f t="shared" ref="C54:I54" si="7">C53/C51</f>
        <v>0.72673163510762973</v>
      </c>
      <c r="D54" s="470">
        <f t="shared" si="7"/>
        <v>0.75097681687939566</v>
      </c>
      <c r="E54" s="470">
        <f t="shared" si="7"/>
        <v>0.71737163537661164</v>
      </c>
      <c r="F54" s="470">
        <f t="shared" si="7"/>
        <v>0.76354515050167227</v>
      </c>
      <c r="G54" s="470"/>
      <c r="H54" s="470">
        <f t="shared" si="7"/>
        <v>0.7707347839798171</v>
      </c>
      <c r="I54" s="470">
        <f t="shared" si="7"/>
        <v>0.88950276243093918</v>
      </c>
      <c r="J54" s="520"/>
      <c r="K54" s="666"/>
      <c r="L54" s="470"/>
      <c r="M54" s="472"/>
    </row>
    <row r="55" spans="1:13" s="458" customFormat="1" x14ac:dyDescent="0.25">
      <c r="A55" s="473" t="s">
        <v>139</v>
      </c>
      <c r="B55" s="474"/>
      <c r="C55" s="474">
        <f t="shared" ref="C55:I55" si="8">SUM(C7+C8+C9+C12+C20+C21+C23+C26+C28+C29+C31+C37+C42)</f>
        <v>2071</v>
      </c>
      <c r="D55" s="474">
        <f t="shared" si="8"/>
        <v>4896</v>
      </c>
      <c r="E55" s="474">
        <f t="shared" si="8"/>
        <v>421</v>
      </c>
      <c r="F55" s="474">
        <f t="shared" si="8"/>
        <v>169</v>
      </c>
      <c r="G55" s="474"/>
      <c r="H55" s="474">
        <f t="shared" si="8"/>
        <v>149</v>
      </c>
      <c r="I55" s="474">
        <f t="shared" si="8"/>
        <v>20</v>
      </c>
      <c r="J55" s="521">
        <f>H55/E55</f>
        <v>0.35391923990498814</v>
      </c>
      <c r="K55" s="667">
        <f>F55/E55</f>
        <v>0.40142517814726841</v>
      </c>
      <c r="L55" s="476">
        <f>E55/D55</f>
        <v>8.5988562091503268E-2</v>
      </c>
      <c r="M55" s="477">
        <f>E55/C55</f>
        <v>0.20328343795267986</v>
      </c>
    </row>
    <row r="56" spans="1:13" s="458" customFormat="1" ht="15.75" customHeight="1" x14ac:dyDescent="0.25">
      <c r="A56" s="473" t="s">
        <v>87</v>
      </c>
      <c r="B56" s="474"/>
      <c r="C56" s="475">
        <f t="shared" ref="C56:I56" si="9">C55/C51</f>
        <v>6.3868500585949547E-2</v>
      </c>
      <c r="D56" s="475">
        <f t="shared" si="9"/>
        <v>3.5425892159416515E-2</v>
      </c>
      <c r="E56" s="475">
        <f t="shared" si="9"/>
        <v>4.7613662067405561E-2</v>
      </c>
      <c r="F56" s="475">
        <f t="shared" si="9"/>
        <v>5.6521739130434782E-2</v>
      </c>
      <c r="G56" s="475"/>
      <c r="H56" s="475">
        <f t="shared" si="9"/>
        <v>4.6988331756543676E-2</v>
      </c>
      <c r="I56" s="475">
        <f t="shared" si="9"/>
        <v>-0.11049723756906077</v>
      </c>
      <c r="J56" s="521"/>
      <c r="K56" s="667"/>
      <c r="L56" s="475"/>
      <c r="M56" s="477"/>
    </row>
    <row r="57" spans="1:13" s="215" customFormat="1" ht="15.75" customHeight="1" x14ac:dyDescent="0.25">
      <c r="A57" s="211" t="s">
        <v>133</v>
      </c>
      <c r="B57" s="212"/>
      <c r="C57" s="212">
        <f t="shared" ref="C57:I57" si="10">SUM(C5+C6+C10+C11+C13+C14+C15+C16+C17+C18+C19+C22+C24+C25+C27+C30+C32+C33+C34+C35+C36+C38+C39+C40+C41+C43+C44+C45+C46+C47+C48)</f>
        <v>30355</v>
      </c>
      <c r="D57" s="212">
        <f t="shared" si="10"/>
        <v>133308</v>
      </c>
      <c r="E57" s="212">
        <f t="shared" si="10"/>
        <v>8421</v>
      </c>
      <c r="F57" s="212">
        <f t="shared" si="10"/>
        <v>2821</v>
      </c>
      <c r="G57" s="212"/>
      <c r="H57" s="212">
        <f t="shared" si="10"/>
        <v>3022</v>
      </c>
      <c r="I57" s="212">
        <f t="shared" si="10"/>
        <v>-201</v>
      </c>
      <c r="J57" s="522">
        <f>H57/E57</f>
        <v>0.35886474290464315</v>
      </c>
      <c r="K57" s="668">
        <f>F57/E57</f>
        <v>0.3349958437240233</v>
      </c>
      <c r="L57" s="214">
        <f>E57/D57</f>
        <v>6.3169502205419031E-2</v>
      </c>
      <c r="M57" s="651">
        <f>E57/C57</f>
        <v>0.27741722945149072</v>
      </c>
    </row>
    <row r="58" spans="1:13" s="215" customFormat="1" ht="15.75" customHeight="1" thickBot="1" x14ac:dyDescent="0.3">
      <c r="A58" s="216" t="s">
        <v>136</v>
      </c>
      <c r="B58" s="217"/>
      <c r="C58" s="218">
        <f t="shared" ref="C58:I58" si="11">C57/C51</f>
        <v>0.93613149941405049</v>
      </c>
      <c r="D58" s="218">
        <f t="shared" si="11"/>
        <v>0.96457410784058351</v>
      </c>
      <c r="E58" s="218">
        <f t="shared" si="11"/>
        <v>0.95238633793259442</v>
      </c>
      <c r="F58" s="218">
        <f t="shared" si="11"/>
        <v>0.94347826086956521</v>
      </c>
      <c r="G58" s="218"/>
      <c r="H58" s="218">
        <f t="shared" si="11"/>
        <v>0.95301166824345629</v>
      </c>
      <c r="I58" s="218">
        <f t="shared" si="11"/>
        <v>1.1104972375690607</v>
      </c>
      <c r="J58" s="523"/>
      <c r="K58" s="669"/>
      <c r="L58" s="217"/>
      <c r="M58" s="652"/>
    </row>
    <row r="59" spans="1:13" ht="15.75" customHeight="1" thickTop="1" x14ac:dyDescent="0.25">
      <c r="A59" s="142"/>
      <c r="B59" s="142"/>
      <c r="C59" s="148"/>
      <c r="D59" s="148"/>
      <c r="E59" s="148"/>
      <c r="F59" s="148"/>
      <c r="G59" s="148"/>
      <c r="H59" s="148"/>
      <c r="I59" s="148"/>
      <c r="J59" s="142"/>
      <c r="K59" s="142"/>
      <c r="L59" s="142"/>
      <c r="M59" s="142"/>
    </row>
    <row r="60" spans="1:13" ht="15.75" customHeight="1" x14ac:dyDescent="0.25">
      <c r="A60" s="142"/>
      <c r="B60" s="142"/>
      <c r="C60" s="142"/>
      <c r="D60" s="142"/>
      <c r="E60" s="142"/>
      <c r="F60" s="142"/>
      <c r="G60" s="148"/>
      <c r="H60" s="429"/>
      <c r="I60" s="532"/>
      <c r="J60" s="142"/>
      <c r="K60" s="142"/>
      <c r="L60" s="142"/>
      <c r="M60" s="142"/>
    </row>
    <row r="61" spans="1:13" ht="15.75" customHeight="1" x14ac:dyDescent="0.25">
      <c r="A61" s="142"/>
      <c r="B61" s="142"/>
      <c r="C61" s="148"/>
      <c r="D61" s="148"/>
      <c r="E61" s="148"/>
      <c r="F61" s="148"/>
      <c r="G61" s="148"/>
      <c r="H61" s="148"/>
      <c r="I61" s="148"/>
      <c r="J61" s="142"/>
      <c r="K61" s="142"/>
      <c r="L61" s="142"/>
      <c r="M61" s="142"/>
    </row>
    <row r="62" spans="1:13" ht="15.75" customHeight="1" x14ac:dyDescent="0.25">
      <c r="A62" s="142"/>
      <c r="B62" s="142"/>
      <c r="C62" s="148"/>
      <c r="D62" s="148"/>
      <c r="E62" s="148"/>
      <c r="F62" s="148"/>
      <c r="G62" s="148"/>
      <c r="H62" s="148"/>
      <c r="I62" s="148"/>
      <c r="J62" s="142"/>
      <c r="K62" s="142"/>
      <c r="L62" s="142"/>
      <c r="M62" s="142"/>
    </row>
    <row r="63" spans="1:13" x14ac:dyDescent="0.25">
      <c r="A63" s="142"/>
      <c r="B63" s="142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</row>
    <row r="64" spans="1:13" x14ac:dyDescent="0.25">
      <c r="A64" s="159" t="s">
        <v>514</v>
      </c>
      <c r="B64" s="142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</row>
    <row r="65" spans="1:13" x14ac:dyDescent="0.25">
      <c r="A65" s="160" t="s">
        <v>84</v>
      </c>
      <c r="B65" s="16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</row>
    <row r="66" spans="1:13" x14ac:dyDescent="0.25">
      <c r="A66" s="162" t="s">
        <v>85</v>
      </c>
      <c r="B66" s="163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</row>
    <row r="67" spans="1:13" x14ac:dyDescent="0.25">
      <c r="A67" s="142"/>
      <c r="B67" s="14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</row>
    <row r="68" spans="1:13" x14ac:dyDescent="0.25">
      <c r="A68" s="142"/>
      <c r="B68" s="142"/>
      <c r="C68" s="142"/>
      <c r="D68" s="142"/>
      <c r="E68" s="142"/>
      <c r="F68" s="142"/>
      <c r="G68" s="142"/>
      <c r="H68" s="142"/>
      <c r="I68" s="142"/>
      <c r="J68" s="142"/>
      <c r="K68" s="142"/>
      <c r="L68" s="142"/>
      <c r="M68" s="142"/>
    </row>
    <row r="69" spans="1:13" x14ac:dyDescent="0.25">
      <c r="A69" s="142"/>
      <c r="B69" s="142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</row>
    <row r="70" spans="1:13" x14ac:dyDescent="0.25">
      <c r="A70" s="142"/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</row>
    <row r="71" spans="1:13" x14ac:dyDescent="0.25">
      <c r="A71" s="142"/>
      <c r="B71" s="142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</row>
    <row r="72" spans="1:13" x14ac:dyDescent="0.25">
      <c r="A72" s="142"/>
      <c r="B72" s="142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</row>
    <row r="73" spans="1:13" x14ac:dyDescent="0.25">
      <c r="A73" s="142"/>
      <c r="B73" s="142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</row>
    <row r="74" spans="1:13" x14ac:dyDescent="0.25">
      <c r="A74" s="142"/>
      <c r="B74" s="142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</row>
    <row r="75" spans="1:13" x14ac:dyDescent="0.25">
      <c r="A75" s="142"/>
      <c r="B75" s="142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</row>
    <row r="76" spans="1:13" x14ac:dyDescent="0.25">
      <c r="A76" s="142"/>
      <c r="B76" s="142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</row>
    <row r="77" spans="1:13" x14ac:dyDescent="0.25">
      <c r="A77" s="142"/>
      <c r="B77" s="142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</row>
    <row r="78" spans="1:13" x14ac:dyDescent="0.25">
      <c r="A78" s="142"/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</row>
    <row r="79" spans="1:13" x14ac:dyDescent="0.25">
      <c r="A79" s="142"/>
      <c r="B79" s="142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</row>
    <row r="80" spans="1:13" x14ac:dyDescent="0.25">
      <c r="A80" s="142"/>
      <c r="B80" s="142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</row>
    <row r="81" spans="1:13" x14ac:dyDescent="0.25">
      <c r="A81" s="142"/>
      <c r="B81" s="142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</row>
    <row r="82" spans="1:13" x14ac:dyDescent="0.25">
      <c r="A82" s="142"/>
      <c r="B82" s="142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</row>
    <row r="83" spans="1:13" x14ac:dyDescent="0.25">
      <c r="A83" s="142"/>
      <c r="B83" s="142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</row>
    <row r="84" spans="1:13" x14ac:dyDescent="0.25">
      <c r="A84" s="142"/>
      <c r="B84" s="142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</row>
    <row r="85" spans="1:13" x14ac:dyDescent="0.25">
      <c r="A85" s="142"/>
      <c r="B85" s="142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</row>
    <row r="86" spans="1:13" x14ac:dyDescent="0.25">
      <c r="A86" s="142"/>
      <c r="B86" s="142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</row>
    <row r="87" spans="1:13" x14ac:dyDescent="0.25">
      <c r="A87" s="142"/>
      <c r="B87" s="142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</row>
    <row r="88" spans="1:13" x14ac:dyDescent="0.25">
      <c r="A88" s="142"/>
      <c r="B88" s="142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</row>
    <row r="89" spans="1:13" x14ac:dyDescent="0.25">
      <c r="A89" s="142"/>
      <c r="B89" s="142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</row>
    <row r="90" spans="1:13" x14ac:dyDescent="0.25">
      <c r="A90" s="142"/>
      <c r="B90" s="142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</row>
    <row r="91" spans="1:13" x14ac:dyDescent="0.25">
      <c r="A91" s="142"/>
      <c r="B91" s="142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</row>
    <row r="92" spans="1:13" x14ac:dyDescent="0.25">
      <c r="A92" s="142"/>
      <c r="B92" s="142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</row>
    <row r="93" spans="1:13" x14ac:dyDescent="0.25">
      <c r="A93" s="142"/>
      <c r="B93" s="142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</row>
    <row r="94" spans="1:13" x14ac:dyDescent="0.25">
      <c r="A94" s="142"/>
      <c r="B94" s="142"/>
      <c r="C94" s="142"/>
      <c r="D94" s="142"/>
      <c r="E94" s="142"/>
      <c r="F94" s="142"/>
      <c r="G94" s="142"/>
      <c r="H94" s="142"/>
      <c r="I94" s="142"/>
      <c r="J94" s="142"/>
      <c r="K94" s="142"/>
      <c r="L94" s="142"/>
      <c r="M94" s="142"/>
    </row>
    <row r="95" spans="1:13" x14ac:dyDescent="0.25">
      <c r="A95" s="142"/>
      <c r="B95" s="142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</row>
    <row r="96" spans="1:13" x14ac:dyDescent="0.25">
      <c r="A96" s="142"/>
      <c r="B96" s="142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</row>
    <row r="97" spans="1:13" x14ac:dyDescent="0.25">
      <c r="A97" s="142"/>
      <c r="B97" s="142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</row>
    <row r="98" spans="1:13" x14ac:dyDescent="0.25">
      <c r="A98" s="142"/>
      <c r="B98" s="142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</row>
    <row r="99" spans="1:13" x14ac:dyDescent="0.25">
      <c r="A99" s="142"/>
      <c r="B99" s="142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</row>
    <row r="100" spans="1:13" x14ac:dyDescent="0.25">
      <c r="A100" s="142"/>
      <c r="B100" s="142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</row>
    <row r="101" spans="1:13" x14ac:dyDescent="0.25">
      <c r="A101" s="142"/>
      <c r="B101" s="142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</row>
    <row r="102" spans="1:13" x14ac:dyDescent="0.25">
      <c r="A102" s="142"/>
      <c r="B102" s="142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</row>
    <row r="103" spans="1:13" x14ac:dyDescent="0.25">
      <c r="A103" s="142"/>
      <c r="B103" s="142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</row>
    <row r="104" spans="1:13" x14ac:dyDescent="0.25">
      <c r="A104" s="142"/>
      <c r="B104" s="142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</row>
    <row r="105" spans="1:13" x14ac:dyDescent="0.25">
      <c r="A105" s="142"/>
      <c r="B105" s="142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</row>
    <row r="106" spans="1:13" x14ac:dyDescent="0.25">
      <c r="A106" s="142"/>
      <c r="B106" s="142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</row>
    <row r="107" spans="1:13" x14ac:dyDescent="0.25">
      <c r="A107" s="142"/>
      <c r="B107" s="142"/>
      <c r="C107" s="142"/>
      <c r="D107" s="142"/>
      <c r="E107" s="142"/>
      <c r="F107" s="142"/>
      <c r="G107" s="142"/>
      <c r="H107" s="142"/>
      <c r="I107" s="142"/>
      <c r="J107" s="142"/>
      <c r="K107" s="142"/>
      <c r="L107" s="142"/>
      <c r="M107" s="142"/>
    </row>
    <row r="108" spans="1:13" x14ac:dyDescent="0.25">
      <c r="A108" s="142"/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</row>
    <row r="109" spans="1:13" x14ac:dyDescent="0.25">
      <c r="A109" s="142"/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</row>
    <row r="110" spans="1:13" x14ac:dyDescent="0.25">
      <c r="A110" s="142"/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</row>
    <row r="111" spans="1:13" x14ac:dyDescent="0.25">
      <c r="A111" s="142"/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</row>
    <row r="112" spans="1:13" x14ac:dyDescent="0.25">
      <c r="A112" s="142"/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</row>
    <row r="113" spans="1:13" x14ac:dyDescent="0.25">
      <c r="A113" s="142"/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</row>
    <row r="114" spans="1:13" x14ac:dyDescent="0.25">
      <c r="A114" s="142"/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</row>
    <row r="115" spans="1:13" x14ac:dyDescent="0.25">
      <c r="A115" s="142"/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</row>
    <row r="116" spans="1:13" x14ac:dyDescent="0.25">
      <c r="A116" s="142"/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</row>
    <row r="117" spans="1:13" x14ac:dyDescent="0.25">
      <c r="A117" s="142"/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</row>
    <row r="118" spans="1:13" x14ac:dyDescent="0.25">
      <c r="A118" s="142"/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</row>
    <row r="119" spans="1:13" x14ac:dyDescent="0.25">
      <c r="A119" s="142"/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</row>
    <row r="120" spans="1:13" x14ac:dyDescent="0.25">
      <c r="A120" s="142"/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</row>
    <row r="121" spans="1:13" x14ac:dyDescent="0.25">
      <c r="A121" s="142"/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</row>
    <row r="122" spans="1:13" x14ac:dyDescent="0.25">
      <c r="A122" s="142"/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</row>
    <row r="123" spans="1:13" x14ac:dyDescent="0.25">
      <c r="A123" s="142"/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</row>
    <row r="124" spans="1:13" x14ac:dyDescent="0.25">
      <c r="A124" s="142"/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</row>
    <row r="125" spans="1:13" x14ac:dyDescent="0.25">
      <c r="A125" s="142"/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</row>
    <row r="126" spans="1:13" x14ac:dyDescent="0.25">
      <c r="A126" s="142"/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</row>
    <row r="127" spans="1:13" x14ac:dyDescent="0.25">
      <c r="A127" s="142"/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</row>
    <row r="128" spans="1:13" x14ac:dyDescent="0.25">
      <c r="A128" s="142"/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</row>
    <row r="129" spans="1:13" x14ac:dyDescent="0.25">
      <c r="A129" s="142"/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</row>
    <row r="130" spans="1:13" x14ac:dyDescent="0.25">
      <c r="A130" s="142"/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</row>
    <row r="131" spans="1:13" x14ac:dyDescent="0.25">
      <c r="A131" s="142"/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</row>
    <row r="132" spans="1:13" x14ac:dyDescent="0.25">
      <c r="A132" s="142"/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</row>
    <row r="133" spans="1:13" x14ac:dyDescent="0.25">
      <c r="A133" s="142"/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</row>
    <row r="134" spans="1:13" x14ac:dyDescent="0.25">
      <c r="A134" s="142"/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</row>
    <row r="135" spans="1:13" x14ac:dyDescent="0.25">
      <c r="A135" s="142"/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</row>
    <row r="136" spans="1:13" x14ac:dyDescent="0.25">
      <c r="A136" s="142"/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</row>
    <row r="137" spans="1:13" x14ac:dyDescent="0.25">
      <c r="A137" s="142"/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</row>
    <row r="138" spans="1:13" x14ac:dyDescent="0.25">
      <c r="A138" s="142"/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</row>
    <row r="139" spans="1:13" x14ac:dyDescent="0.25">
      <c r="A139" s="142"/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</row>
    <row r="140" spans="1:13" x14ac:dyDescent="0.25">
      <c r="A140" s="142"/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</row>
    <row r="141" spans="1:13" x14ac:dyDescent="0.25">
      <c r="A141" s="142"/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</row>
    <row r="142" spans="1:13" x14ac:dyDescent="0.25">
      <c r="A142" s="142"/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</row>
    <row r="143" spans="1:13" x14ac:dyDescent="0.25">
      <c r="A143" s="142"/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</row>
    <row r="144" spans="1:13" x14ac:dyDescent="0.25">
      <c r="A144" s="142"/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</row>
    <row r="145" spans="1:13" x14ac:dyDescent="0.25">
      <c r="A145" s="142"/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</row>
    <row r="146" spans="1:13" x14ac:dyDescent="0.25">
      <c r="A146" s="142"/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</row>
    <row r="147" spans="1:13" x14ac:dyDescent="0.25">
      <c r="A147" s="142"/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</row>
    <row r="148" spans="1:13" x14ac:dyDescent="0.25">
      <c r="A148" s="142"/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</row>
    <row r="149" spans="1:13" x14ac:dyDescent="0.25">
      <c r="A149" s="142"/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</row>
    <row r="150" spans="1:13" x14ac:dyDescent="0.25">
      <c r="A150" s="142"/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</row>
    <row r="151" spans="1:13" x14ac:dyDescent="0.25">
      <c r="A151" s="142"/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</row>
    <row r="152" spans="1:13" x14ac:dyDescent="0.25">
      <c r="A152" s="142"/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</row>
    <row r="153" spans="1:13" x14ac:dyDescent="0.25">
      <c r="A153" s="142"/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</row>
    <row r="154" spans="1:13" x14ac:dyDescent="0.25">
      <c r="A154" s="142"/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</row>
    <row r="155" spans="1:13" x14ac:dyDescent="0.25">
      <c r="A155" s="142"/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</row>
    <row r="156" spans="1:13" x14ac:dyDescent="0.25">
      <c r="A156" s="142"/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</row>
    <row r="157" spans="1:13" x14ac:dyDescent="0.25">
      <c r="A157" s="142"/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</row>
    <row r="158" spans="1:13" x14ac:dyDescent="0.25">
      <c r="A158" s="142"/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</row>
    <row r="159" spans="1:13" x14ac:dyDescent="0.25">
      <c r="A159" s="142"/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</row>
    <row r="160" spans="1:13" x14ac:dyDescent="0.25">
      <c r="A160" s="142"/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</row>
    <row r="161" spans="1:13" x14ac:dyDescent="0.25">
      <c r="A161" s="142"/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</row>
    <row r="162" spans="1:13" x14ac:dyDescent="0.25">
      <c r="A162" s="142"/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</row>
    <row r="163" spans="1:13" x14ac:dyDescent="0.25">
      <c r="A163" s="142"/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</row>
    <row r="164" spans="1:13" x14ac:dyDescent="0.25">
      <c r="A164" s="142"/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</row>
    <row r="165" spans="1:13" x14ac:dyDescent="0.25">
      <c r="A165" s="142"/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</row>
    <row r="166" spans="1:13" x14ac:dyDescent="0.25">
      <c r="A166" s="142"/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</row>
    <row r="167" spans="1:13" x14ac:dyDescent="0.25">
      <c r="A167" s="142"/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</row>
    <row r="168" spans="1:13" x14ac:dyDescent="0.25">
      <c r="A168" s="142"/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</row>
    <row r="169" spans="1:13" x14ac:dyDescent="0.25">
      <c r="A169" s="142"/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</row>
    <row r="170" spans="1:13" x14ac:dyDescent="0.25">
      <c r="A170" s="142"/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</row>
    <row r="171" spans="1:13" x14ac:dyDescent="0.25">
      <c r="A171" s="142"/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</row>
    <row r="172" spans="1:13" x14ac:dyDescent="0.25">
      <c r="A172" s="142"/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</row>
    <row r="173" spans="1:13" x14ac:dyDescent="0.25">
      <c r="A173" s="142"/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</row>
    <row r="174" spans="1:13" x14ac:dyDescent="0.25">
      <c r="A174" s="142"/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</row>
    <row r="175" spans="1:13" x14ac:dyDescent="0.25">
      <c r="A175" s="142"/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</row>
    <row r="176" spans="1:13" x14ac:dyDescent="0.25">
      <c r="A176" s="142"/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</row>
    <row r="177" spans="1:13" x14ac:dyDescent="0.25">
      <c r="A177" s="142"/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</row>
    <row r="178" spans="1:13" x14ac:dyDescent="0.25">
      <c r="A178" s="142"/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</row>
    <row r="179" spans="1:13" x14ac:dyDescent="0.25">
      <c r="A179" s="142"/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</row>
    <row r="180" spans="1:13" x14ac:dyDescent="0.25">
      <c r="A180" s="142"/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</row>
    <row r="181" spans="1:13" x14ac:dyDescent="0.25">
      <c r="A181" s="142"/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</row>
    <row r="182" spans="1:13" x14ac:dyDescent="0.25">
      <c r="A182" s="142"/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</row>
    <row r="183" spans="1:13" x14ac:dyDescent="0.25">
      <c r="A183" s="142"/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</row>
    <row r="184" spans="1:13" x14ac:dyDescent="0.25">
      <c r="A184" s="142"/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</row>
    <row r="185" spans="1:13" x14ac:dyDescent="0.25">
      <c r="A185" s="142"/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</row>
    <row r="186" spans="1:13" x14ac:dyDescent="0.25">
      <c r="A186" s="142"/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</row>
    <row r="187" spans="1:13" x14ac:dyDescent="0.25">
      <c r="A187" s="142"/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</row>
    <row r="188" spans="1:13" x14ac:dyDescent="0.25">
      <c r="A188" s="142"/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</row>
    <row r="189" spans="1:13" x14ac:dyDescent="0.25">
      <c r="A189" s="142"/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</row>
    <row r="190" spans="1:13" x14ac:dyDescent="0.25">
      <c r="A190" s="142"/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</row>
    <row r="191" spans="1:13" x14ac:dyDescent="0.25">
      <c r="A191" s="142"/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</row>
    <row r="192" spans="1:13" x14ac:dyDescent="0.25">
      <c r="A192" s="142"/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</row>
    <row r="193" spans="1:13" x14ac:dyDescent="0.25">
      <c r="A193" s="142"/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</row>
    <row r="194" spans="1:13" x14ac:dyDescent="0.25">
      <c r="A194" s="142"/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</row>
    <row r="195" spans="1:13" x14ac:dyDescent="0.25">
      <c r="A195" s="142"/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</row>
    <row r="196" spans="1:13" x14ac:dyDescent="0.25">
      <c r="A196" s="142"/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</row>
    <row r="197" spans="1:13" x14ac:dyDescent="0.25">
      <c r="A197" s="142"/>
      <c r="B197" s="142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</row>
    <row r="198" spans="1:13" x14ac:dyDescent="0.25">
      <c r="A198" s="142"/>
      <c r="B198" s="142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</row>
    <row r="199" spans="1:13" x14ac:dyDescent="0.25">
      <c r="A199" s="142"/>
      <c r="B199" s="142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</row>
    <row r="200" spans="1:13" x14ac:dyDescent="0.25">
      <c r="A200" s="142"/>
      <c r="B200" s="142"/>
      <c r="C200" s="142"/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</row>
    <row r="201" spans="1:13" x14ac:dyDescent="0.25">
      <c r="A201" s="142"/>
      <c r="B201" s="142"/>
      <c r="C201" s="142"/>
      <c r="D201" s="142"/>
      <c r="E201" s="142"/>
      <c r="F201" s="142"/>
      <c r="G201" s="142"/>
      <c r="H201" s="142"/>
      <c r="I201" s="142"/>
      <c r="J201" s="142"/>
      <c r="K201" s="142"/>
      <c r="L201" s="142"/>
      <c r="M201" s="142"/>
    </row>
    <row r="202" spans="1:13" x14ac:dyDescent="0.25">
      <c r="A202" s="142"/>
      <c r="B202" s="142"/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</row>
    <row r="203" spans="1:13" x14ac:dyDescent="0.25">
      <c r="A203" s="142"/>
      <c r="B203" s="142"/>
      <c r="C203" s="142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</row>
    <row r="204" spans="1:13" x14ac:dyDescent="0.25">
      <c r="A204" s="142"/>
      <c r="B204" s="142"/>
      <c r="C204" s="142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</row>
    <row r="205" spans="1:13" x14ac:dyDescent="0.25">
      <c r="A205" s="142"/>
      <c r="B205" s="142"/>
      <c r="C205" s="142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</row>
    <row r="206" spans="1:13" x14ac:dyDescent="0.25">
      <c r="A206" s="142"/>
      <c r="B206" s="142"/>
      <c r="C206" s="142"/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</row>
    <row r="207" spans="1:13" x14ac:dyDescent="0.25">
      <c r="A207" s="142"/>
      <c r="B207" s="142"/>
      <c r="C207" s="142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</row>
    <row r="208" spans="1:13" x14ac:dyDescent="0.25">
      <c r="A208" s="142"/>
      <c r="B208" s="142"/>
      <c r="C208" s="142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</row>
    <row r="209" spans="1:13" x14ac:dyDescent="0.25">
      <c r="A209" s="142"/>
      <c r="B209" s="142"/>
      <c r="C209" s="142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</row>
    <row r="210" spans="1:13" x14ac:dyDescent="0.25">
      <c r="A210" s="142"/>
      <c r="B210" s="142"/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</row>
    <row r="211" spans="1:13" x14ac:dyDescent="0.25">
      <c r="A211" s="142"/>
      <c r="B211" s="142"/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</row>
    <row r="212" spans="1:13" x14ac:dyDescent="0.25">
      <c r="A212" s="142"/>
      <c r="B212" s="142"/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</row>
    <row r="213" spans="1:13" x14ac:dyDescent="0.25">
      <c r="A213" s="142"/>
      <c r="B213" s="142"/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</row>
    <row r="214" spans="1:13" x14ac:dyDescent="0.25">
      <c r="A214" s="142"/>
      <c r="B214" s="142"/>
      <c r="C214" s="142"/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</row>
    <row r="215" spans="1:13" x14ac:dyDescent="0.25">
      <c r="A215" s="142"/>
      <c r="B215" s="142"/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42"/>
    </row>
    <row r="216" spans="1:13" x14ac:dyDescent="0.25">
      <c r="A216" s="142"/>
      <c r="B216" s="142"/>
      <c r="C216" s="142"/>
      <c r="D216" s="142"/>
      <c r="E216" s="142"/>
      <c r="F216" s="142"/>
      <c r="G216" s="142"/>
      <c r="H216" s="142"/>
      <c r="I216" s="142"/>
      <c r="J216" s="142"/>
      <c r="K216" s="142"/>
      <c r="L216" s="142"/>
      <c r="M216" s="142"/>
    </row>
    <row r="217" spans="1:13" x14ac:dyDescent="0.25">
      <c r="A217" s="142"/>
      <c r="B217" s="142"/>
      <c r="C217" s="142"/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</row>
    <row r="218" spans="1:13" x14ac:dyDescent="0.25">
      <c r="A218" s="142"/>
      <c r="B218" s="142"/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</row>
    <row r="219" spans="1:13" x14ac:dyDescent="0.25">
      <c r="A219" s="142"/>
      <c r="B219" s="142"/>
      <c r="C219" s="142"/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</row>
    <row r="220" spans="1:13" x14ac:dyDescent="0.25">
      <c r="A220" s="142"/>
      <c r="B220" s="142"/>
      <c r="C220" s="142"/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</row>
    <row r="221" spans="1:13" x14ac:dyDescent="0.25">
      <c r="A221" s="142"/>
      <c r="B221" s="142"/>
      <c r="C221" s="142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</row>
    <row r="222" spans="1:13" x14ac:dyDescent="0.25">
      <c r="A222" s="142"/>
      <c r="B222" s="142"/>
      <c r="C222" s="142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</row>
    <row r="223" spans="1:13" x14ac:dyDescent="0.25">
      <c r="A223" s="142"/>
      <c r="B223" s="142"/>
      <c r="C223" s="142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</row>
    <row r="224" spans="1:13" x14ac:dyDescent="0.25">
      <c r="A224" s="142"/>
      <c r="B224" s="142"/>
      <c r="C224" s="142"/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</row>
    <row r="225" spans="1:13" x14ac:dyDescent="0.25">
      <c r="A225" s="142"/>
      <c r="B225" s="142"/>
      <c r="C225" s="142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</row>
    <row r="226" spans="1:13" x14ac:dyDescent="0.25">
      <c r="A226" s="142"/>
      <c r="B226" s="142"/>
      <c r="C226" s="142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</row>
    <row r="227" spans="1:13" x14ac:dyDescent="0.25">
      <c r="A227" s="142"/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</row>
    <row r="228" spans="1:13" x14ac:dyDescent="0.25">
      <c r="A228" s="142"/>
      <c r="B228" s="142"/>
      <c r="C228" s="142"/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</row>
    <row r="229" spans="1:13" x14ac:dyDescent="0.25">
      <c r="A229" s="142"/>
      <c r="B229" s="142"/>
      <c r="C229" s="142"/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</row>
    <row r="230" spans="1:13" x14ac:dyDescent="0.25">
      <c r="A230" s="142"/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</row>
    <row r="231" spans="1:13" x14ac:dyDescent="0.25">
      <c r="A231" s="142"/>
      <c r="B231" s="142"/>
      <c r="C231" s="142"/>
      <c r="D231" s="142"/>
      <c r="E231" s="142"/>
      <c r="F231" s="142"/>
      <c r="G231" s="142"/>
      <c r="H231" s="142"/>
      <c r="I231" s="142"/>
      <c r="J231" s="142"/>
      <c r="K231" s="142"/>
      <c r="L231" s="142"/>
      <c r="M231" s="142"/>
    </row>
    <row r="232" spans="1:13" x14ac:dyDescent="0.25">
      <c r="A232" s="142"/>
      <c r="B232" s="142"/>
      <c r="C232" s="142"/>
      <c r="D232" s="142"/>
      <c r="E232" s="142"/>
      <c r="F232" s="142"/>
      <c r="G232" s="142"/>
      <c r="H232" s="142"/>
      <c r="I232" s="142"/>
      <c r="J232" s="142"/>
      <c r="K232" s="142"/>
      <c r="L232" s="142"/>
      <c r="M232" s="142"/>
    </row>
    <row r="233" spans="1:13" x14ac:dyDescent="0.25">
      <c r="A233" s="142"/>
      <c r="B233" s="142"/>
      <c r="C233" s="142"/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</row>
    <row r="234" spans="1:13" x14ac:dyDescent="0.25">
      <c r="A234" s="142"/>
      <c r="B234" s="142"/>
      <c r="C234" s="142"/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</row>
    <row r="235" spans="1:13" x14ac:dyDescent="0.25">
      <c r="A235" s="142"/>
      <c r="B235" s="142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</row>
    <row r="236" spans="1:13" x14ac:dyDescent="0.25">
      <c r="A236" s="142"/>
      <c r="B236" s="142"/>
      <c r="C236" s="142"/>
      <c r="D236" s="142"/>
      <c r="E236" s="142"/>
      <c r="F236" s="142"/>
      <c r="G236" s="142"/>
      <c r="H236" s="142"/>
      <c r="I236" s="142"/>
      <c r="J236" s="142"/>
      <c r="K236" s="142"/>
      <c r="L236" s="142"/>
      <c r="M236" s="142"/>
    </row>
    <row r="237" spans="1:13" x14ac:dyDescent="0.25">
      <c r="A237" s="142"/>
      <c r="B237" s="142"/>
      <c r="C237" s="142"/>
      <c r="D237" s="142"/>
      <c r="E237" s="142"/>
      <c r="F237" s="142"/>
      <c r="G237" s="142"/>
      <c r="H237" s="142"/>
      <c r="I237" s="142"/>
      <c r="J237" s="142"/>
      <c r="K237" s="142"/>
      <c r="L237" s="142"/>
      <c r="M237" s="142"/>
    </row>
    <row r="238" spans="1:13" x14ac:dyDescent="0.25">
      <c r="A238" s="142"/>
      <c r="B238" s="142"/>
      <c r="C238" s="142"/>
      <c r="D238" s="142"/>
      <c r="E238" s="142"/>
      <c r="F238" s="142"/>
      <c r="G238" s="142"/>
      <c r="H238" s="142"/>
      <c r="I238" s="142"/>
      <c r="J238" s="142"/>
      <c r="K238" s="142"/>
      <c r="L238" s="142"/>
      <c r="M238" s="142"/>
    </row>
    <row r="239" spans="1:13" x14ac:dyDescent="0.25">
      <c r="A239" s="142"/>
      <c r="B239" s="142"/>
      <c r="C239" s="142"/>
      <c r="D239" s="142"/>
      <c r="E239" s="142"/>
      <c r="F239" s="142"/>
      <c r="G239" s="142"/>
      <c r="H239" s="142"/>
      <c r="I239" s="142"/>
      <c r="J239" s="142"/>
      <c r="K239" s="142"/>
      <c r="L239" s="142"/>
      <c r="M239" s="142"/>
    </row>
    <row r="240" spans="1:13" x14ac:dyDescent="0.25">
      <c r="A240" s="142"/>
      <c r="B240" s="142"/>
      <c r="C240" s="142"/>
      <c r="D240" s="142"/>
      <c r="E240" s="142"/>
      <c r="F240" s="142"/>
      <c r="G240" s="142"/>
      <c r="H240" s="142"/>
      <c r="I240" s="142"/>
      <c r="J240" s="142"/>
      <c r="K240" s="142"/>
      <c r="L240" s="142"/>
      <c r="M240" s="142"/>
    </row>
    <row r="241" spans="1:13" x14ac:dyDescent="0.25">
      <c r="A241" s="142"/>
      <c r="B241" s="142"/>
      <c r="C241" s="142"/>
      <c r="D241" s="142"/>
      <c r="E241" s="142"/>
      <c r="F241" s="142"/>
      <c r="G241" s="142"/>
      <c r="H241" s="142"/>
      <c r="I241" s="142"/>
      <c r="J241" s="142"/>
      <c r="K241" s="142"/>
      <c r="L241" s="142"/>
      <c r="M241" s="142"/>
    </row>
    <row r="242" spans="1:13" x14ac:dyDescent="0.25">
      <c r="A242" s="142"/>
      <c r="B242" s="142"/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</row>
    <row r="243" spans="1:13" x14ac:dyDescent="0.25">
      <c r="A243" s="142"/>
      <c r="B243" s="142"/>
      <c r="C243" s="142"/>
      <c r="D243" s="142"/>
      <c r="E243" s="142"/>
      <c r="F243" s="142"/>
      <c r="G243" s="142"/>
      <c r="H243" s="142"/>
      <c r="I243" s="142"/>
      <c r="J243" s="142"/>
      <c r="K243" s="142"/>
      <c r="L243" s="142"/>
      <c r="M243" s="142"/>
    </row>
    <row r="244" spans="1:13" x14ac:dyDescent="0.25">
      <c r="A244" s="142"/>
      <c r="B244" s="142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</row>
    <row r="245" spans="1:13" x14ac:dyDescent="0.25">
      <c r="A245" s="142"/>
      <c r="B245" s="142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</row>
    <row r="246" spans="1:13" x14ac:dyDescent="0.25">
      <c r="A246" s="142"/>
      <c r="B246" s="142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</row>
    <row r="247" spans="1:13" x14ac:dyDescent="0.25">
      <c r="A247" s="142"/>
      <c r="B247" s="142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</row>
    <row r="248" spans="1:13" x14ac:dyDescent="0.25">
      <c r="A248" s="142"/>
      <c r="B248" s="142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</row>
    <row r="249" spans="1:13" x14ac:dyDescent="0.25">
      <c r="A249" s="142"/>
      <c r="B249" s="142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</row>
    <row r="250" spans="1:13" x14ac:dyDescent="0.25">
      <c r="A250" s="142"/>
      <c r="B250" s="142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</row>
    <row r="251" spans="1:13" x14ac:dyDescent="0.25">
      <c r="A251" s="142"/>
      <c r="B251" s="142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</row>
    <row r="252" spans="1:13" x14ac:dyDescent="0.25">
      <c r="A252" s="142"/>
      <c r="B252" s="142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</row>
    <row r="253" spans="1:13" x14ac:dyDescent="0.25">
      <c r="A253" s="142"/>
      <c r="B253" s="142"/>
      <c r="C253" s="142"/>
      <c r="D253" s="142"/>
      <c r="E253" s="142"/>
      <c r="F253" s="142"/>
      <c r="G253" s="142"/>
      <c r="H253" s="142"/>
      <c r="I253" s="142"/>
      <c r="J253" s="142"/>
      <c r="K253" s="142"/>
      <c r="L253" s="142"/>
      <c r="M253" s="142"/>
    </row>
    <row r="254" spans="1:13" x14ac:dyDescent="0.25">
      <c r="A254" s="142"/>
      <c r="B254" s="142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</row>
    <row r="255" spans="1:13" x14ac:dyDescent="0.25">
      <c r="A255" s="142"/>
      <c r="B255" s="142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</row>
    <row r="256" spans="1:13" x14ac:dyDescent="0.25">
      <c r="A256" s="142"/>
      <c r="B256" s="142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</row>
    <row r="257" spans="1:13" x14ac:dyDescent="0.25">
      <c r="A257" s="142"/>
      <c r="B257" s="142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</row>
    <row r="258" spans="1:13" x14ac:dyDescent="0.25">
      <c r="A258" s="142"/>
      <c r="B258" s="142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</row>
    <row r="259" spans="1:13" x14ac:dyDescent="0.25">
      <c r="A259" s="142"/>
      <c r="B259" s="142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</row>
    <row r="260" spans="1:13" x14ac:dyDescent="0.25">
      <c r="A260" s="142"/>
      <c r="B260" s="142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</row>
    <row r="261" spans="1:13" x14ac:dyDescent="0.25">
      <c r="A261" s="142"/>
      <c r="B261" s="142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</row>
    <row r="262" spans="1:13" x14ac:dyDescent="0.25">
      <c r="A262" s="142"/>
      <c r="B262" s="142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</row>
    <row r="263" spans="1:13" x14ac:dyDescent="0.25">
      <c r="A263" s="142"/>
      <c r="B263" s="142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</row>
    <row r="264" spans="1:13" x14ac:dyDescent="0.25">
      <c r="A264" s="142"/>
      <c r="B264" s="142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</row>
    <row r="265" spans="1:13" x14ac:dyDescent="0.25">
      <c r="A265" s="142"/>
      <c r="B265" s="142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</row>
    <row r="266" spans="1:13" x14ac:dyDescent="0.25">
      <c r="A266" s="142"/>
      <c r="B266" s="142"/>
      <c r="C266" s="142"/>
      <c r="D266" s="142"/>
      <c r="E266" s="142"/>
      <c r="F266" s="142"/>
      <c r="G266" s="142"/>
      <c r="H266" s="142"/>
      <c r="I266" s="142"/>
      <c r="J266" s="142"/>
      <c r="K266" s="142"/>
      <c r="L266" s="142"/>
      <c r="M266" s="142"/>
    </row>
    <row r="267" spans="1:13" x14ac:dyDescent="0.25">
      <c r="A267" s="142"/>
      <c r="B267" s="142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</row>
    <row r="268" spans="1:13" x14ac:dyDescent="0.25">
      <c r="A268" s="142"/>
      <c r="B268" s="142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</row>
    <row r="269" spans="1:13" x14ac:dyDescent="0.25">
      <c r="A269" s="142"/>
      <c r="B269" s="142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</row>
    <row r="270" spans="1:13" x14ac:dyDescent="0.25">
      <c r="A270" s="142"/>
      <c r="B270" s="142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</row>
    <row r="271" spans="1:13" x14ac:dyDescent="0.25">
      <c r="A271" s="142"/>
      <c r="B271" s="142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</row>
    <row r="272" spans="1:13" x14ac:dyDescent="0.25">
      <c r="A272" s="142"/>
      <c r="B272" s="142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</row>
    <row r="273" spans="1:13" x14ac:dyDescent="0.25">
      <c r="A273" s="142"/>
      <c r="B273" s="142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</row>
    <row r="274" spans="1:13" x14ac:dyDescent="0.25">
      <c r="A274" s="142"/>
      <c r="B274" s="142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</row>
    <row r="275" spans="1:13" x14ac:dyDescent="0.25">
      <c r="A275" s="142"/>
      <c r="B275" s="142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</row>
    <row r="276" spans="1:13" x14ac:dyDescent="0.25">
      <c r="A276" s="142"/>
      <c r="B276" s="142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</row>
    <row r="277" spans="1:13" x14ac:dyDescent="0.25">
      <c r="A277" s="142"/>
      <c r="B277" s="142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</row>
    <row r="278" spans="1:13" x14ac:dyDescent="0.25">
      <c r="A278" s="142"/>
      <c r="B278" s="142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</row>
    <row r="279" spans="1:13" x14ac:dyDescent="0.25">
      <c r="A279" s="142"/>
      <c r="B279" s="142"/>
      <c r="C279" s="142"/>
      <c r="D279" s="142"/>
      <c r="E279" s="142"/>
      <c r="F279" s="142"/>
      <c r="G279" s="142"/>
      <c r="H279" s="142"/>
      <c r="I279" s="142"/>
      <c r="J279" s="142"/>
      <c r="K279" s="142"/>
      <c r="L279" s="142"/>
      <c r="M279" s="142"/>
    </row>
    <row r="280" spans="1:13" x14ac:dyDescent="0.25">
      <c r="A280" s="142"/>
      <c r="B280" s="142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</row>
    <row r="281" spans="1:13" x14ac:dyDescent="0.25">
      <c r="A281" s="142"/>
      <c r="B281" s="142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</row>
    <row r="282" spans="1:13" x14ac:dyDescent="0.25">
      <c r="A282" s="142"/>
      <c r="B282" s="142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</row>
    <row r="283" spans="1:13" x14ac:dyDescent="0.25">
      <c r="A283" s="142"/>
      <c r="B283" s="142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</row>
    <row r="284" spans="1:13" x14ac:dyDescent="0.25">
      <c r="A284" s="142"/>
      <c r="B284" s="142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</row>
    <row r="285" spans="1:13" x14ac:dyDescent="0.25">
      <c r="A285" s="142"/>
      <c r="B285" s="142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</row>
    <row r="286" spans="1:13" x14ac:dyDescent="0.25">
      <c r="A286" s="142"/>
      <c r="B286" s="142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</row>
    <row r="287" spans="1:13" x14ac:dyDescent="0.25">
      <c r="A287" s="142"/>
      <c r="B287" s="142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</row>
    <row r="288" spans="1:13" x14ac:dyDescent="0.25">
      <c r="A288" s="142"/>
      <c r="B288" s="142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</row>
    <row r="289" spans="1:13" x14ac:dyDescent="0.25">
      <c r="A289" s="142"/>
      <c r="B289" s="142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</row>
    <row r="290" spans="1:13" x14ac:dyDescent="0.25">
      <c r="A290" s="142"/>
      <c r="B290" s="142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</row>
    <row r="291" spans="1:13" x14ac:dyDescent="0.25">
      <c r="A291" s="142"/>
      <c r="B291" s="142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</row>
    <row r="292" spans="1:13" x14ac:dyDescent="0.25">
      <c r="A292" s="142"/>
      <c r="B292" s="142"/>
      <c r="C292" s="142"/>
      <c r="D292" s="142"/>
      <c r="E292" s="142"/>
      <c r="F292" s="142"/>
      <c r="G292" s="142"/>
      <c r="H292" s="142"/>
      <c r="I292" s="142"/>
      <c r="J292" s="142"/>
      <c r="K292" s="142"/>
      <c r="L292" s="142"/>
      <c r="M292" s="142"/>
    </row>
    <row r="293" spans="1:13" x14ac:dyDescent="0.25">
      <c r="A293" s="142"/>
      <c r="B293" s="142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</row>
    <row r="294" spans="1:13" x14ac:dyDescent="0.25">
      <c r="A294" s="142"/>
      <c r="B294" s="142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</row>
    <row r="295" spans="1:13" x14ac:dyDescent="0.25">
      <c r="A295" s="142"/>
      <c r="B295" s="142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</row>
    <row r="296" spans="1:13" x14ac:dyDescent="0.25">
      <c r="A296" s="142"/>
      <c r="B296" s="142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</row>
    <row r="297" spans="1:13" x14ac:dyDescent="0.25">
      <c r="A297" s="142"/>
      <c r="B297" s="142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</row>
    <row r="298" spans="1:13" x14ac:dyDescent="0.25">
      <c r="A298" s="142"/>
      <c r="B298" s="142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</row>
    <row r="299" spans="1:13" x14ac:dyDescent="0.25">
      <c r="A299" s="142"/>
      <c r="B299" s="142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</row>
    <row r="300" spans="1:13" x14ac:dyDescent="0.25">
      <c r="A300" s="142"/>
      <c r="B300" s="142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</row>
    <row r="301" spans="1:13" x14ac:dyDescent="0.25">
      <c r="A301" s="142"/>
      <c r="B301" s="142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</row>
    <row r="302" spans="1:13" x14ac:dyDescent="0.25">
      <c r="A302" s="142"/>
      <c r="B302" s="142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</row>
    <row r="303" spans="1:13" x14ac:dyDescent="0.25">
      <c r="A303" s="142"/>
      <c r="B303" s="142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</row>
    <row r="304" spans="1:13" x14ac:dyDescent="0.25">
      <c r="A304" s="142"/>
      <c r="B304" s="142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</row>
    <row r="305" spans="1:13" x14ac:dyDescent="0.25">
      <c r="A305" s="142"/>
      <c r="B305" s="142"/>
      <c r="C305" s="142"/>
      <c r="D305" s="142"/>
      <c r="E305" s="142"/>
      <c r="F305" s="142"/>
      <c r="G305" s="142"/>
      <c r="H305" s="142"/>
      <c r="I305" s="142"/>
      <c r="J305" s="142"/>
      <c r="K305" s="142"/>
      <c r="L305" s="142"/>
      <c r="M305" s="142"/>
    </row>
    <row r="306" spans="1:13" x14ac:dyDescent="0.25">
      <c r="A306" s="142"/>
      <c r="B306" s="142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</row>
    <row r="307" spans="1:13" x14ac:dyDescent="0.25">
      <c r="A307" s="142"/>
      <c r="B307" s="142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</row>
    <row r="308" spans="1:13" x14ac:dyDescent="0.25">
      <c r="A308" s="142"/>
      <c r="B308" s="142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</row>
    <row r="309" spans="1:13" x14ac:dyDescent="0.25">
      <c r="A309" s="142"/>
      <c r="B309" s="142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</row>
    <row r="310" spans="1:13" x14ac:dyDescent="0.25">
      <c r="A310" s="142"/>
      <c r="B310" s="142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</row>
    <row r="311" spans="1:13" x14ac:dyDescent="0.25">
      <c r="A311" s="142"/>
      <c r="B311" s="142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</row>
    <row r="312" spans="1:13" x14ac:dyDescent="0.25">
      <c r="A312" s="142"/>
      <c r="B312" s="142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</row>
    <row r="313" spans="1:13" x14ac:dyDescent="0.25">
      <c r="A313" s="142"/>
      <c r="B313" s="142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</row>
    <row r="314" spans="1:13" x14ac:dyDescent="0.25">
      <c r="A314" s="142"/>
      <c r="B314" s="142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</row>
    <row r="315" spans="1:13" x14ac:dyDescent="0.25">
      <c r="A315" s="142"/>
      <c r="B315" s="142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</row>
    <row r="316" spans="1:13" x14ac:dyDescent="0.25">
      <c r="A316" s="142"/>
      <c r="B316" s="142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</row>
    <row r="317" spans="1:13" x14ac:dyDescent="0.25">
      <c r="A317" s="142"/>
      <c r="B317" s="142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</row>
    <row r="318" spans="1:13" x14ac:dyDescent="0.25">
      <c r="A318" s="142"/>
      <c r="B318" s="142"/>
      <c r="C318" s="142"/>
      <c r="D318" s="142"/>
      <c r="E318" s="142"/>
      <c r="F318" s="142"/>
      <c r="G318" s="142"/>
      <c r="H318" s="142"/>
      <c r="I318" s="142"/>
      <c r="J318" s="142"/>
      <c r="K318" s="142"/>
      <c r="L318" s="142"/>
      <c r="M318" s="142"/>
    </row>
    <row r="319" spans="1:13" x14ac:dyDescent="0.25">
      <c r="A319" s="142"/>
      <c r="B319" s="142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</row>
    <row r="320" spans="1:13" x14ac:dyDescent="0.25">
      <c r="A320" s="142"/>
      <c r="B320" s="142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</row>
    <row r="321" spans="1:13" x14ac:dyDescent="0.25">
      <c r="A321" s="142"/>
      <c r="B321" s="142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</row>
    <row r="322" spans="1:13" x14ac:dyDescent="0.25">
      <c r="A322" s="142"/>
      <c r="B322" s="142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</row>
    <row r="323" spans="1:13" x14ac:dyDescent="0.25">
      <c r="A323" s="142"/>
      <c r="B323" s="142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</row>
    <row r="324" spans="1:13" x14ac:dyDescent="0.25">
      <c r="A324" s="142"/>
      <c r="B324" s="142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</row>
    <row r="325" spans="1:13" x14ac:dyDescent="0.25">
      <c r="A325" s="142"/>
      <c r="B325" s="142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</row>
    <row r="326" spans="1:13" x14ac:dyDescent="0.25">
      <c r="A326" s="142"/>
      <c r="B326" s="142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</row>
    <row r="327" spans="1:13" x14ac:dyDescent="0.25">
      <c r="A327" s="142"/>
      <c r="B327" s="142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</row>
    <row r="328" spans="1:13" x14ac:dyDescent="0.25">
      <c r="A328" s="142"/>
      <c r="B328" s="142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</row>
    <row r="329" spans="1:13" x14ac:dyDescent="0.25">
      <c r="A329" s="142"/>
      <c r="B329" s="142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</row>
    <row r="330" spans="1:13" x14ac:dyDescent="0.25">
      <c r="A330" s="142"/>
      <c r="B330" s="142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</row>
    <row r="331" spans="1:13" x14ac:dyDescent="0.25">
      <c r="A331" s="142"/>
      <c r="B331" s="142"/>
      <c r="C331" s="142"/>
      <c r="D331" s="142"/>
      <c r="E331" s="142"/>
      <c r="F331" s="142"/>
      <c r="G331" s="142"/>
      <c r="H331" s="142"/>
      <c r="I331" s="142"/>
      <c r="J331" s="142"/>
      <c r="K331" s="142"/>
      <c r="L331" s="142"/>
      <c r="M331" s="142"/>
    </row>
    <row r="332" spans="1:13" x14ac:dyDescent="0.25">
      <c r="A332" s="142"/>
      <c r="B332" s="142"/>
      <c r="C332" s="142"/>
      <c r="D332" s="142"/>
      <c r="E332" s="142"/>
      <c r="F332" s="142"/>
      <c r="G332" s="142"/>
      <c r="H332" s="142"/>
      <c r="I332" s="142"/>
      <c r="J332" s="142"/>
      <c r="K332" s="142"/>
      <c r="L332" s="142"/>
      <c r="M332" s="142"/>
    </row>
    <row r="333" spans="1:13" x14ac:dyDescent="0.25">
      <c r="A333" s="142"/>
      <c r="B333" s="142"/>
      <c r="C333" s="142"/>
      <c r="D333" s="142"/>
      <c r="E333" s="142"/>
      <c r="F333" s="142"/>
      <c r="G333" s="142"/>
      <c r="H333" s="142"/>
      <c r="I333" s="142"/>
      <c r="J333" s="142"/>
      <c r="K333" s="142"/>
      <c r="L333" s="142"/>
      <c r="M333" s="142"/>
    </row>
    <row r="334" spans="1:13" x14ac:dyDescent="0.25">
      <c r="A334" s="142"/>
      <c r="B334" s="142"/>
      <c r="C334" s="142"/>
      <c r="D334" s="142"/>
      <c r="E334" s="142"/>
      <c r="F334" s="142"/>
      <c r="G334" s="142"/>
      <c r="H334" s="142"/>
      <c r="I334" s="142"/>
      <c r="J334" s="142"/>
      <c r="K334" s="142"/>
      <c r="L334" s="142"/>
      <c r="M334" s="142"/>
    </row>
    <row r="335" spans="1:13" x14ac:dyDescent="0.25">
      <c r="A335" s="142"/>
      <c r="B335" s="142"/>
      <c r="C335" s="142"/>
      <c r="D335" s="142"/>
      <c r="E335" s="142"/>
      <c r="F335" s="142"/>
      <c r="G335" s="142"/>
      <c r="H335" s="142"/>
      <c r="I335" s="142"/>
      <c r="J335" s="142"/>
      <c r="K335" s="142"/>
      <c r="L335" s="142"/>
      <c r="M335" s="142"/>
    </row>
    <row r="336" spans="1:13" x14ac:dyDescent="0.25">
      <c r="A336" s="142"/>
      <c r="B336" s="142"/>
      <c r="C336" s="142"/>
      <c r="D336" s="142"/>
      <c r="E336" s="142"/>
      <c r="F336" s="142"/>
      <c r="G336" s="142"/>
      <c r="H336" s="142"/>
      <c r="I336" s="142"/>
      <c r="J336" s="142"/>
      <c r="K336" s="142"/>
      <c r="L336" s="142"/>
      <c r="M336" s="142"/>
    </row>
    <row r="337" spans="1:13" x14ac:dyDescent="0.25">
      <c r="A337" s="142"/>
      <c r="B337" s="142"/>
      <c r="C337" s="142"/>
      <c r="D337" s="142"/>
      <c r="E337" s="142"/>
      <c r="F337" s="142"/>
      <c r="G337" s="142"/>
      <c r="H337" s="142"/>
      <c r="I337" s="142"/>
      <c r="J337" s="142"/>
      <c r="K337" s="142"/>
      <c r="L337" s="142"/>
      <c r="M337" s="142"/>
    </row>
    <row r="338" spans="1:13" x14ac:dyDescent="0.25">
      <c r="A338" s="142"/>
      <c r="B338" s="142"/>
      <c r="C338" s="142"/>
      <c r="D338" s="142"/>
      <c r="E338" s="142"/>
      <c r="F338" s="142"/>
      <c r="G338" s="142"/>
      <c r="H338" s="142"/>
      <c r="I338" s="142"/>
      <c r="J338" s="142"/>
      <c r="K338" s="142"/>
      <c r="L338" s="142"/>
      <c r="M338" s="142"/>
    </row>
    <row r="339" spans="1:13" x14ac:dyDescent="0.25">
      <c r="A339" s="142"/>
      <c r="B339" s="142"/>
      <c r="C339" s="142"/>
      <c r="D339" s="142"/>
      <c r="E339" s="142"/>
      <c r="F339" s="142"/>
      <c r="G339" s="142"/>
      <c r="H339" s="142"/>
      <c r="I339" s="142"/>
      <c r="J339" s="142"/>
      <c r="K339" s="142"/>
      <c r="L339" s="142"/>
      <c r="M339" s="142"/>
    </row>
    <row r="340" spans="1:13" x14ac:dyDescent="0.25">
      <c r="A340" s="142"/>
      <c r="B340" s="142"/>
      <c r="C340" s="142"/>
      <c r="D340" s="142"/>
      <c r="E340" s="142"/>
      <c r="F340" s="142"/>
      <c r="G340" s="142"/>
      <c r="H340" s="142"/>
      <c r="I340" s="142"/>
      <c r="J340" s="142"/>
      <c r="K340" s="142"/>
      <c r="L340" s="142"/>
      <c r="M340" s="142"/>
    </row>
    <row r="341" spans="1:13" x14ac:dyDescent="0.25">
      <c r="A341" s="142"/>
      <c r="B341" s="142"/>
      <c r="C341" s="142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</row>
    <row r="342" spans="1:13" x14ac:dyDescent="0.25">
      <c r="A342" s="142"/>
      <c r="B342" s="142"/>
      <c r="C342" s="142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</row>
    <row r="343" spans="1:13" x14ac:dyDescent="0.25">
      <c r="A343" s="142"/>
      <c r="B343" s="142"/>
      <c r="C343" s="142"/>
      <c r="D343" s="142"/>
      <c r="E343" s="142"/>
      <c r="F343" s="142"/>
      <c r="G343" s="142"/>
      <c r="H343" s="142"/>
      <c r="I343" s="142"/>
      <c r="J343" s="142"/>
      <c r="K343" s="142"/>
      <c r="L343" s="142"/>
      <c r="M343" s="142"/>
    </row>
    <row r="344" spans="1:13" x14ac:dyDescent="0.25">
      <c r="A344" s="142"/>
      <c r="B344" s="142"/>
      <c r="C344" s="142"/>
      <c r="D344" s="142"/>
      <c r="E344" s="142"/>
      <c r="F344" s="142"/>
      <c r="G344" s="142"/>
      <c r="H344" s="142"/>
      <c r="I344" s="142"/>
      <c r="J344" s="142"/>
      <c r="K344" s="142"/>
      <c r="L344" s="142"/>
      <c r="M344" s="142"/>
    </row>
    <row r="345" spans="1:13" x14ac:dyDescent="0.25">
      <c r="A345" s="142"/>
      <c r="B345" s="142"/>
      <c r="C345" s="142"/>
      <c r="D345" s="142"/>
      <c r="E345" s="142"/>
      <c r="F345" s="142"/>
      <c r="G345" s="142"/>
      <c r="H345" s="142"/>
      <c r="I345" s="142"/>
      <c r="J345" s="142"/>
      <c r="K345" s="142"/>
      <c r="L345" s="142"/>
      <c r="M345" s="142"/>
    </row>
    <row r="346" spans="1:13" x14ac:dyDescent="0.25">
      <c r="A346" s="142"/>
      <c r="B346" s="142"/>
      <c r="C346" s="142"/>
      <c r="D346" s="142"/>
      <c r="E346" s="142"/>
      <c r="F346" s="142"/>
      <c r="G346" s="142"/>
      <c r="H346" s="142"/>
      <c r="I346" s="142"/>
      <c r="J346" s="142"/>
      <c r="K346" s="142"/>
      <c r="L346" s="142"/>
      <c r="M346" s="142"/>
    </row>
    <row r="347" spans="1:13" x14ac:dyDescent="0.25">
      <c r="A347" s="142"/>
      <c r="B347" s="142"/>
      <c r="C347" s="142"/>
      <c r="D347" s="142"/>
      <c r="E347" s="142"/>
      <c r="F347" s="142"/>
      <c r="G347" s="142"/>
      <c r="H347" s="142"/>
      <c r="I347" s="142"/>
      <c r="J347" s="142"/>
      <c r="K347" s="142"/>
      <c r="L347" s="142"/>
      <c r="M347" s="142"/>
    </row>
    <row r="348" spans="1:13" x14ac:dyDescent="0.25">
      <c r="A348" s="142"/>
      <c r="B348" s="142"/>
      <c r="C348" s="142"/>
      <c r="D348" s="142"/>
      <c r="E348" s="142"/>
      <c r="F348" s="142"/>
      <c r="G348" s="142"/>
      <c r="H348" s="142"/>
      <c r="I348" s="142"/>
      <c r="J348" s="142"/>
      <c r="K348" s="142"/>
      <c r="L348" s="142"/>
      <c r="M348" s="142"/>
    </row>
    <row r="349" spans="1:13" x14ac:dyDescent="0.25">
      <c r="A349" s="142"/>
      <c r="B349" s="142"/>
      <c r="C349" s="142"/>
      <c r="D349" s="142"/>
      <c r="E349" s="142"/>
      <c r="F349" s="142"/>
      <c r="G349" s="142"/>
      <c r="H349" s="142"/>
      <c r="I349" s="142"/>
      <c r="J349" s="142"/>
      <c r="K349" s="142"/>
      <c r="L349" s="142"/>
      <c r="M349" s="142"/>
    </row>
    <row r="350" spans="1:13" x14ac:dyDescent="0.25">
      <c r="A350" s="142"/>
      <c r="B350" s="142"/>
      <c r="C350" s="142"/>
      <c r="D350" s="142"/>
      <c r="E350" s="142"/>
      <c r="F350" s="142"/>
      <c r="G350" s="142"/>
      <c r="H350" s="142"/>
      <c r="I350" s="142"/>
      <c r="J350" s="142"/>
      <c r="K350" s="142"/>
      <c r="L350" s="142"/>
      <c r="M350" s="142"/>
    </row>
    <row r="351" spans="1:13" x14ac:dyDescent="0.25">
      <c r="A351" s="142"/>
      <c r="B351" s="142"/>
      <c r="C351" s="142"/>
      <c r="D351" s="142"/>
      <c r="E351" s="142"/>
      <c r="F351" s="142"/>
      <c r="G351" s="142"/>
      <c r="H351" s="142"/>
      <c r="I351" s="142"/>
      <c r="J351" s="142"/>
      <c r="K351" s="142"/>
      <c r="L351" s="142"/>
      <c r="M351" s="142"/>
    </row>
    <row r="352" spans="1:13" x14ac:dyDescent="0.25">
      <c r="A352" s="142"/>
      <c r="B352" s="142"/>
      <c r="C352" s="142"/>
      <c r="D352" s="142"/>
      <c r="E352" s="142"/>
      <c r="F352" s="142"/>
      <c r="G352" s="142"/>
      <c r="H352" s="142"/>
      <c r="I352" s="142"/>
      <c r="J352" s="142"/>
      <c r="K352" s="142"/>
      <c r="L352" s="142"/>
      <c r="M352" s="142"/>
    </row>
    <row r="353" spans="1:13" x14ac:dyDescent="0.25">
      <c r="A353" s="142"/>
      <c r="B353" s="142"/>
      <c r="C353" s="142"/>
      <c r="D353" s="142"/>
      <c r="E353" s="142"/>
      <c r="F353" s="142"/>
      <c r="G353" s="142"/>
      <c r="H353" s="142"/>
      <c r="I353" s="142"/>
      <c r="J353" s="142"/>
      <c r="K353" s="142"/>
      <c r="L353" s="142"/>
      <c r="M353" s="142"/>
    </row>
    <row r="354" spans="1:13" x14ac:dyDescent="0.25">
      <c r="A354" s="142"/>
      <c r="B354" s="142"/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</row>
    <row r="355" spans="1:13" x14ac:dyDescent="0.25">
      <c r="A355" s="142"/>
      <c r="B355" s="142"/>
      <c r="C355" s="142"/>
      <c r="D355" s="142"/>
      <c r="E355" s="142"/>
      <c r="F355" s="142"/>
      <c r="G355" s="142"/>
      <c r="H355" s="142"/>
      <c r="I355" s="142"/>
      <c r="J355" s="142"/>
      <c r="K355" s="142"/>
      <c r="L355" s="142"/>
      <c r="M355" s="142"/>
    </row>
    <row r="356" spans="1:13" x14ac:dyDescent="0.25">
      <c r="A356" s="142"/>
      <c r="B356" s="142"/>
      <c r="C356" s="142"/>
      <c r="D356" s="142"/>
      <c r="E356" s="142"/>
      <c r="F356" s="142"/>
      <c r="G356" s="142"/>
      <c r="H356" s="142"/>
      <c r="I356" s="142"/>
      <c r="J356" s="142"/>
      <c r="K356" s="142"/>
      <c r="L356" s="142"/>
      <c r="M356" s="142"/>
    </row>
    <row r="357" spans="1:13" x14ac:dyDescent="0.25">
      <c r="A357" s="142"/>
      <c r="B357" s="142"/>
      <c r="C357" s="142"/>
      <c r="D357" s="142"/>
      <c r="E357" s="142"/>
      <c r="F357" s="142"/>
      <c r="G357" s="142"/>
      <c r="H357" s="142"/>
      <c r="I357" s="142"/>
      <c r="J357" s="142"/>
      <c r="K357" s="142"/>
      <c r="L357" s="142"/>
      <c r="M357" s="142"/>
    </row>
    <row r="358" spans="1:13" x14ac:dyDescent="0.25">
      <c r="A358" s="142"/>
      <c r="B358" s="142"/>
      <c r="C358" s="142"/>
      <c r="D358" s="142"/>
      <c r="E358" s="142"/>
      <c r="F358" s="142"/>
      <c r="G358" s="142"/>
      <c r="H358" s="142"/>
      <c r="I358" s="142"/>
      <c r="J358" s="142"/>
      <c r="K358" s="142"/>
      <c r="L358" s="142"/>
      <c r="M358" s="142"/>
    </row>
    <row r="359" spans="1:13" x14ac:dyDescent="0.25">
      <c r="A359" s="142"/>
      <c r="B359" s="142"/>
      <c r="C359" s="142"/>
      <c r="D359" s="142"/>
      <c r="E359" s="142"/>
      <c r="F359" s="142"/>
      <c r="G359" s="142"/>
      <c r="H359" s="142"/>
      <c r="I359" s="142"/>
      <c r="J359" s="142"/>
      <c r="K359" s="142"/>
      <c r="L359" s="142"/>
      <c r="M359" s="142"/>
    </row>
    <row r="360" spans="1:13" x14ac:dyDescent="0.25">
      <c r="A360" s="142"/>
      <c r="B360" s="142"/>
      <c r="C360" s="142"/>
      <c r="D360" s="142"/>
      <c r="E360" s="142"/>
      <c r="F360" s="142"/>
      <c r="G360" s="142"/>
      <c r="H360" s="142"/>
      <c r="I360" s="142"/>
      <c r="J360" s="142"/>
      <c r="K360" s="142"/>
      <c r="L360" s="142"/>
      <c r="M360" s="142"/>
    </row>
    <row r="361" spans="1:13" x14ac:dyDescent="0.25">
      <c r="A361" s="142"/>
      <c r="B361" s="142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  <c r="M361" s="142"/>
    </row>
    <row r="362" spans="1:13" x14ac:dyDescent="0.25">
      <c r="A362" s="142"/>
      <c r="B362" s="142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</row>
    <row r="363" spans="1:13" x14ac:dyDescent="0.25">
      <c r="A363" s="142"/>
      <c r="B363" s="142"/>
      <c r="C363" s="142"/>
      <c r="D363" s="142"/>
      <c r="E363" s="142"/>
      <c r="F363" s="142"/>
      <c r="G363" s="142"/>
      <c r="H363" s="142"/>
      <c r="I363" s="142"/>
      <c r="J363" s="142"/>
      <c r="K363" s="142"/>
      <c r="L363" s="142"/>
      <c r="M363" s="142"/>
    </row>
    <row r="364" spans="1:13" x14ac:dyDescent="0.25">
      <c r="A364" s="142"/>
      <c r="B364" s="142"/>
      <c r="C364" s="142"/>
      <c r="D364" s="142"/>
      <c r="E364" s="142"/>
      <c r="F364" s="142"/>
      <c r="G364" s="142"/>
      <c r="H364" s="142"/>
      <c r="I364" s="142"/>
      <c r="J364" s="142"/>
      <c r="K364" s="142"/>
      <c r="L364" s="142"/>
      <c r="M364" s="142"/>
    </row>
    <row r="365" spans="1:13" x14ac:dyDescent="0.25">
      <c r="A365" s="142"/>
      <c r="B365" s="142"/>
      <c r="C365" s="142"/>
      <c r="D365" s="142"/>
      <c r="E365" s="142"/>
      <c r="F365" s="142"/>
      <c r="G365" s="142"/>
      <c r="H365" s="142"/>
      <c r="I365" s="142"/>
      <c r="J365" s="142"/>
      <c r="K365" s="142"/>
      <c r="L365" s="142"/>
      <c r="M365" s="142"/>
    </row>
    <row r="366" spans="1:13" x14ac:dyDescent="0.25">
      <c r="A366" s="142"/>
      <c r="B366" s="142"/>
      <c r="C366" s="142"/>
      <c r="D366" s="142"/>
      <c r="E366" s="142"/>
      <c r="F366" s="142"/>
      <c r="G366" s="142"/>
      <c r="H366" s="142"/>
      <c r="I366" s="142"/>
      <c r="J366" s="142"/>
      <c r="K366" s="142"/>
      <c r="L366" s="142"/>
      <c r="M366" s="142"/>
    </row>
    <row r="367" spans="1:13" x14ac:dyDescent="0.25">
      <c r="A367" s="142"/>
      <c r="B367" s="142"/>
      <c r="C367" s="142"/>
      <c r="D367" s="142"/>
      <c r="E367" s="142"/>
      <c r="F367" s="142"/>
      <c r="G367" s="142"/>
      <c r="H367" s="142"/>
      <c r="I367" s="142"/>
      <c r="J367" s="142"/>
      <c r="K367" s="142"/>
      <c r="L367" s="142"/>
      <c r="M367" s="142"/>
    </row>
    <row r="368" spans="1:13" x14ac:dyDescent="0.25">
      <c r="A368" s="142"/>
      <c r="B368" s="142"/>
      <c r="C368" s="142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</row>
    <row r="369" spans="1:13" x14ac:dyDescent="0.25">
      <c r="A369" s="142"/>
      <c r="B369" s="142"/>
      <c r="C369" s="142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</row>
    <row r="370" spans="1:13" x14ac:dyDescent="0.25">
      <c r="A370" s="142"/>
      <c r="B370" s="142"/>
      <c r="C370" s="142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</row>
    <row r="371" spans="1:13" x14ac:dyDescent="0.25">
      <c r="A371" s="142"/>
      <c r="B371" s="142"/>
      <c r="C371" s="142"/>
      <c r="D371" s="142"/>
      <c r="E371" s="142"/>
      <c r="F371" s="142"/>
      <c r="G371" s="142"/>
      <c r="H371" s="142"/>
      <c r="I371" s="142"/>
      <c r="J371" s="142"/>
      <c r="K371" s="142"/>
      <c r="L371" s="142"/>
      <c r="M371" s="142"/>
    </row>
    <row r="372" spans="1:13" x14ac:dyDescent="0.25">
      <c r="A372" s="142"/>
      <c r="B372" s="142"/>
      <c r="C372" s="142"/>
      <c r="D372" s="142"/>
      <c r="E372" s="142"/>
      <c r="F372" s="142"/>
      <c r="G372" s="142"/>
      <c r="H372" s="142"/>
      <c r="I372" s="142"/>
      <c r="J372" s="142"/>
      <c r="K372" s="142"/>
      <c r="L372" s="142"/>
      <c r="M372" s="142"/>
    </row>
    <row r="373" spans="1:13" x14ac:dyDescent="0.25">
      <c r="A373" s="142"/>
      <c r="B373" s="142"/>
      <c r="C373" s="142"/>
      <c r="D373" s="142"/>
      <c r="E373" s="142"/>
      <c r="F373" s="142"/>
      <c r="G373" s="142"/>
      <c r="H373" s="142"/>
      <c r="I373" s="142"/>
      <c r="J373" s="142"/>
      <c r="K373" s="142"/>
      <c r="L373" s="142"/>
      <c r="M373" s="142"/>
    </row>
    <row r="374" spans="1:13" x14ac:dyDescent="0.25">
      <c r="A374" s="142"/>
      <c r="B374" s="142"/>
      <c r="C374" s="142"/>
      <c r="D374" s="142"/>
      <c r="E374" s="142"/>
      <c r="F374" s="142"/>
      <c r="G374" s="142"/>
      <c r="H374" s="142"/>
      <c r="I374" s="142"/>
      <c r="J374" s="142"/>
      <c r="K374" s="142"/>
      <c r="L374" s="142"/>
      <c r="M374" s="142"/>
    </row>
    <row r="375" spans="1:13" x14ac:dyDescent="0.25">
      <c r="A375" s="142"/>
      <c r="B375" s="142"/>
      <c r="C375" s="142"/>
      <c r="D375" s="142"/>
      <c r="E375" s="142"/>
      <c r="F375" s="142"/>
      <c r="G375" s="142"/>
      <c r="H375" s="142"/>
      <c r="I375" s="142"/>
      <c r="J375" s="142"/>
      <c r="K375" s="142"/>
      <c r="L375" s="142"/>
      <c r="M375" s="142"/>
    </row>
    <row r="376" spans="1:13" x14ac:dyDescent="0.25">
      <c r="A376" s="142"/>
      <c r="B376" s="142"/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</row>
    <row r="377" spans="1:13" x14ac:dyDescent="0.25">
      <c r="A377" s="142"/>
      <c r="B377" s="142"/>
      <c r="C377" s="142"/>
      <c r="D377" s="142"/>
      <c r="E377" s="142"/>
      <c r="F377" s="142"/>
      <c r="G377" s="142"/>
      <c r="H377" s="142"/>
      <c r="I377" s="142"/>
      <c r="J377" s="142"/>
      <c r="K377" s="142"/>
      <c r="L377" s="142"/>
      <c r="M377" s="142"/>
    </row>
    <row r="378" spans="1:13" x14ac:dyDescent="0.25">
      <c r="A378" s="142"/>
      <c r="B378" s="142"/>
      <c r="C378" s="142"/>
      <c r="D378" s="142"/>
      <c r="E378" s="142"/>
      <c r="F378" s="142"/>
      <c r="G378" s="142"/>
      <c r="H378" s="142"/>
      <c r="I378" s="142"/>
      <c r="J378" s="142"/>
      <c r="K378" s="142"/>
      <c r="L378" s="142"/>
      <c r="M378" s="142"/>
    </row>
    <row r="379" spans="1:13" x14ac:dyDescent="0.25">
      <c r="A379" s="142"/>
      <c r="B379" s="142"/>
      <c r="C379" s="142"/>
      <c r="D379" s="142"/>
      <c r="E379" s="142"/>
      <c r="F379" s="142"/>
      <c r="G379" s="142"/>
      <c r="H379" s="142"/>
      <c r="I379" s="142"/>
      <c r="J379" s="142"/>
      <c r="K379" s="142"/>
      <c r="L379" s="142"/>
      <c r="M379" s="142"/>
    </row>
    <row r="380" spans="1:13" x14ac:dyDescent="0.25">
      <c r="A380" s="142"/>
      <c r="B380" s="142"/>
      <c r="C380" s="142"/>
      <c r="D380" s="142"/>
      <c r="E380" s="142"/>
      <c r="F380" s="142"/>
      <c r="G380" s="142"/>
      <c r="H380" s="142"/>
      <c r="I380" s="142"/>
      <c r="J380" s="142"/>
      <c r="K380" s="142"/>
      <c r="L380" s="142"/>
      <c r="M380" s="142"/>
    </row>
    <row r="381" spans="1:13" x14ac:dyDescent="0.25">
      <c r="A381" s="142"/>
      <c r="B381" s="142"/>
      <c r="C381" s="142"/>
      <c r="D381" s="142"/>
      <c r="E381" s="142"/>
      <c r="F381" s="142"/>
      <c r="G381" s="142"/>
      <c r="H381" s="142"/>
      <c r="I381" s="142"/>
      <c r="J381" s="142"/>
      <c r="K381" s="142"/>
      <c r="L381" s="142"/>
      <c r="M381" s="142"/>
    </row>
    <row r="382" spans="1:13" x14ac:dyDescent="0.25">
      <c r="A382" s="142"/>
      <c r="B382" s="142"/>
      <c r="C382" s="142"/>
      <c r="D382" s="142"/>
      <c r="E382" s="142"/>
      <c r="F382" s="142"/>
      <c r="G382" s="142"/>
      <c r="H382" s="142"/>
      <c r="I382" s="142"/>
      <c r="J382" s="142"/>
      <c r="K382" s="142"/>
      <c r="L382" s="142"/>
      <c r="M382" s="142"/>
    </row>
    <row r="383" spans="1:13" x14ac:dyDescent="0.25">
      <c r="A383" s="142"/>
      <c r="B383" s="142"/>
      <c r="C383" s="142"/>
      <c r="D383" s="142"/>
      <c r="E383" s="142"/>
      <c r="F383" s="142"/>
      <c r="G383" s="142"/>
      <c r="H383" s="142"/>
      <c r="I383" s="142"/>
      <c r="J383" s="142"/>
      <c r="K383" s="142"/>
      <c r="L383" s="142"/>
      <c r="M383" s="142"/>
    </row>
    <row r="384" spans="1:13" x14ac:dyDescent="0.25">
      <c r="A384" s="142"/>
      <c r="B384" s="142"/>
      <c r="C384" s="142"/>
      <c r="D384" s="142"/>
      <c r="E384" s="142"/>
      <c r="F384" s="142"/>
      <c r="G384" s="142"/>
      <c r="H384" s="142"/>
      <c r="I384" s="142"/>
      <c r="J384" s="142"/>
      <c r="K384" s="142"/>
      <c r="L384" s="142"/>
      <c r="M384" s="142"/>
    </row>
    <row r="385" spans="1:13" x14ac:dyDescent="0.25">
      <c r="A385" s="142"/>
      <c r="B385" s="142"/>
      <c r="C385" s="142"/>
      <c r="D385" s="142"/>
      <c r="E385" s="142"/>
      <c r="F385" s="142"/>
      <c r="G385" s="142"/>
      <c r="H385" s="142"/>
      <c r="I385" s="142"/>
      <c r="J385" s="142"/>
      <c r="K385" s="142"/>
      <c r="L385" s="142"/>
      <c r="M385" s="142"/>
    </row>
    <row r="386" spans="1:13" x14ac:dyDescent="0.25">
      <c r="A386" s="142"/>
      <c r="B386" s="142"/>
      <c r="C386" s="142"/>
      <c r="D386" s="142"/>
      <c r="E386" s="142"/>
      <c r="F386" s="142"/>
      <c r="G386" s="142"/>
      <c r="H386" s="142"/>
      <c r="I386" s="142"/>
      <c r="J386" s="142"/>
      <c r="K386" s="142"/>
      <c r="L386" s="142"/>
      <c r="M386" s="142"/>
    </row>
    <row r="387" spans="1:13" x14ac:dyDescent="0.25">
      <c r="A387" s="142"/>
      <c r="B387" s="142"/>
      <c r="C387" s="142"/>
      <c r="D387" s="142"/>
      <c r="E387" s="142"/>
      <c r="F387" s="142"/>
      <c r="G387" s="142"/>
      <c r="H387" s="142"/>
      <c r="I387" s="142"/>
      <c r="J387" s="142"/>
      <c r="K387" s="142"/>
      <c r="L387" s="142"/>
      <c r="M387" s="142"/>
    </row>
    <row r="388" spans="1:13" x14ac:dyDescent="0.25">
      <c r="A388" s="142"/>
      <c r="B388" s="142"/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</row>
    <row r="389" spans="1:13" x14ac:dyDescent="0.25">
      <c r="A389" s="142"/>
      <c r="B389" s="142"/>
      <c r="C389" s="142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</row>
    <row r="390" spans="1:13" x14ac:dyDescent="0.25">
      <c r="A390" s="142"/>
      <c r="B390" s="142"/>
      <c r="C390" s="142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</row>
    <row r="391" spans="1:13" x14ac:dyDescent="0.25">
      <c r="A391" s="142"/>
      <c r="B391" s="142"/>
      <c r="C391" s="142"/>
      <c r="D391" s="142"/>
      <c r="E391" s="142"/>
      <c r="F391" s="142"/>
      <c r="G391" s="142"/>
      <c r="H391" s="142"/>
      <c r="I391" s="142"/>
      <c r="J391" s="142"/>
      <c r="K391" s="142"/>
      <c r="L391" s="142"/>
      <c r="M391" s="142"/>
    </row>
    <row r="392" spans="1:13" x14ac:dyDescent="0.25">
      <c r="A392" s="142"/>
      <c r="B392" s="142"/>
      <c r="C392" s="142"/>
      <c r="D392" s="142"/>
      <c r="E392" s="142"/>
      <c r="F392" s="142"/>
      <c r="G392" s="142"/>
      <c r="H392" s="142"/>
      <c r="I392" s="142"/>
      <c r="J392" s="142"/>
      <c r="K392" s="142"/>
      <c r="L392" s="142"/>
      <c r="M392" s="142"/>
    </row>
    <row r="393" spans="1:13" x14ac:dyDescent="0.25">
      <c r="A393" s="142"/>
      <c r="B393" s="142"/>
      <c r="C393" s="142"/>
      <c r="D393" s="142"/>
      <c r="E393" s="142"/>
      <c r="F393" s="142"/>
      <c r="G393" s="142"/>
      <c r="H393" s="142"/>
      <c r="I393" s="142"/>
      <c r="J393" s="142"/>
      <c r="K393" s="142"/>
      <c r="L393" s="142"/>
      <c r="M393" s="142"/>
    </row>
    <row r="394" spans="1:13" x14ac:dyDescent="0.25">
      <c r="A394" s="142"/>
      <c r="B394" s="142"/>
      <c r="C394" s="142"/>
      <c r="D394" s="142"/>
      <c r="E394" s="142"/>
      <c r="F394" s="142"/>
      <c r="G394" s="142"/>
      <c r="H394" s="142"/>
      <c r="I394" s="142"/>
      <c r="J394" s="142"/>
      <c r="K394" s="142"/>
      <c r="L394" s="142"/>
      <c r="M394" s="142"/>
    </row>
    <row r="395" spans="1:13" x14ac:dyDescent="0.25">
      <c r="A395" s="142"/>
      <c r="B395" s="142"/>
      <c r="C395" s="142"/>
      <c r="D395" s="142"/>
      <c r="E395" s="142"/>
      <c r="F395" s="142"/>
      <c r="G395" s="142"/>
      <c r="H395" s="142"/>
      <c r="I395" s="142"/>
      <c r="J395" s="142"/>
      <c r="K395" s="142"/>
      <c r="L395" s="142"/>
      <c r="M395" s="142"/>
    </row>
    <row r="396" spans="1:13" x14ac:dyDescent="0.25">
      <c r="A396" s="142"/>
      <c r="B396" s="142"/>
      <c r="C396" s="142"/>
      <c r="D396" s="142"/>
      <c r="E396" s="142"/>
      <c r="F396" s="142"/>
      <c r="G396" s="142"/>
      <c r="H396" s="142"/>
      <c r="I396" s="142"/>
      <c r="J396" s="142"/>
      <c r="K396" s="142"/>
      <c r="L396" s="142"/>
      <c r="M396" s="142"/>
    </row>
    <row r="397" spans="1:13" x14ac:dyDescent="0.25">
      <c r="A397" s="142"/>
      <c r="B397" s="142"/>
      <c r="C397" s="142"/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</row>
    <row r="398" spans="1:13" x14ac:dyDescent="0.25">
      <c r="A398" s="142"/>
      <c r="B398" s="142"/>
      <c r="C398" s="142"/>
      <c r="D398" s="142"/>
      <c r="E398" s="142"/>
      <c r="F398" s="142"/>
      <c r="G398" s="142"/>
      <c r="H398" s="142"/>
      <c r="I398" s="142"/>
      <c r="J398" s="142"/>
      <c r="K398" s="142"/>
      <c r="L398" s="142"/>
      <c r="M398" s="142"/>
    </row>
    <row r="399" spans="1:13" x14ac:dyDescent="0.25">
      <c r="A399" s="142"/>
      <c r="B399" s="142"/>
      <c r="C399" s="142"/>
      <c r="D399" s="142"/>
      <c r="E399" s="142"/>
      <c r="F399" s="142"/>
      <c r="G399" s="142"/>
      <c r="H399" s="142"/>
      <c r="I399" s="142"/>
      <c r="J399" s="142"/>
      <c r="K399" s="142"/>
      <c r="L399" s="142"/>
      <c r="M399" s="142"/>
    </row>
    <row r="400" spans="1:13" x14ac:dyDescent="0.25">
      <c r="A400" s="142"/>
      <c r="B400" s="142"/>
      <c r="C400" s="142"/>
      <c r="D400" s="142"/>
      <c r="E400" s="142"/>
      <c r="F400" s="142"/>
      <c r="G400" s="142"/>
      <c r="H400" s="142"/>
      <c r="I400" s="142"/>
      <c r="J400" s="142"/>
      <c r="K400" s="142"/>
      <c r="L400" s="142"/>
      <c r="M400" s="142"/>
    </row>
    <row r="401" spans="1:13" x14ac:dyDescent="0.25">
      <c r="A401" s="142"/>
      <c r="B401" s="142"/>
      <c r="C401" s="142"/>
      <c r="D401" s="142"/>
      <c r="E401" s="142"/>
      <c r="F401" s="142"/>
      <c r="G401" s="142"/>
      <c r="H401" s="142"/>
      <c r="I401" s="142"/>
      <c r="J401" s="142"/>
      <c r="K401" s="142"/>
      <c r="L401" s="142"/>
      <c r="M401" s="142"/>
    </row>
    <row r="402" spans="1:13" x14ac:dyDescent="0.25">
      <c r="A402" s="142"/>
      <c r="B402" s="142"/>
      <c r="C402" s="142"/>
      <c r="D402" s="142"/>
      <c r="E402" s="142"/>
      <c r="F402" s="142"/>
      <c r="G402" s="142"/>
      <c r="H402" s="142"/>
      <c r="I402" s="142"/>
      <c r="J402" s="142"/>
      <c r="K402" s="142"/>
      <c r="L402" s="142"/>
      <c r="M402" s="142"/>
    </row>
    <row r="403" spans="1:13" x14ac:dyDescent="0.25">
      <c r="A403" s="142"/>
      <c r="B403" s="142"/>
      <c r="C403" s="142"/>
      <c r="D403" s="142"/>
      <c r="E403" s="142"/>
      <c r="F403" s="142"/>
      <c r="G403" s="142"/>
      <c r="H403" s="142"/>
      <c r="I403" s="142"/>
      <c r="J403" s="142"/>
      <c r="K403" s="142"/>
      <c r="L403" s="142"/>
      <c r="M403" s="142"/>
    </row>
    <row r="404" spans="1:13" x14ac:dyDescent="0.25">
      <c r="A404" s="142"/>
      <c r="B404" s="142"/>
      <c r="C404" s="142"/>
      <c r="D404" s="142"/>
      <c r="E404" s="142"/>
      <c r="F404" s="142"/>
      <c r="G404" s="142"/>
      <c r="H404" s="142"/>
      <c r="I404" s="142"/>
      <c r="J404" s="142"/>
      <c r="K404" s="142"/>
      <c r="L404" s="142"/>
      <c r="M404" s="142"/>
    </row>
    <row r="405" spans="1:13" x14ac:dyDescent="0.25">
      <c r="A405" s="142"/>
      <c r="B405" s="142"/>
      <c r="C405" s="142"/>
      <c r="D405" s="142"/>
      <c r="E405" s="142"/>
      <c r="F405" s="142"/>
      <c r="G405" s="142"/>
      <c r="H405" s="142"/>
      <c r="I405" s="142"/>
      <c r="J405" s="142"/>
      <c r="K405" s="142"/>
      <c r="L405" s="142"/>
      <c r="M405" s="142"/>
    </row>
    <row r="406" spans="1:13" x14ac:dyDescent="0.25">
      <c r="A406" s="142"/>
      <c r="B406" s="142"/>
      <c r="C406" s="142"/>
      <c r="D406" s="142"/>
      <c r="E406" s="142"/>
      <c r="F406" s="142"/>
      <c r="G406" s="142"/>
      <c r="H406" s="142"/>
      <c r="I406" s="142"/>
      <c r="J406" s="142"/>
      <c r="K406" s="142"/>
      <c r="L406" s="142"/>
      <c r="M406" s="142"/>
    </row>
    <row r="407" spans="1:13" x14ac:dyDescent="0.25">
      <c r="A407" s="142"/>
      <c r="B407" s="142"/>
      <c r="C407" s="142"/>
      <c r="D407" s="142"/>
      <c r="E407" s="142"/>
      <c r="F407" s="142"/>
      <c r="G407" s="142"/>
      <c r="H407" s="142"/>
      <c r="I407" s="142"/>
      <c r="J407" s="142"/>
      <c r="K407" s="142"/>
      <c r="L407" s="142"/>
      <c r="M407" s="142"/>
    </row>
    <row r="408" spans="1:13" x14ac:dyDescent="0.25">
      <c r="A408" s="142"/>
      <c r="B408" s="142"/>
      <c r="C408" s="142"/>
      <c r="D408" s="142"/>
      <c r="E408" s="142"/>
      <c r="F408" s="142"/>
      <c r="G408" s="142"/>
      <c r="H408" s="142"/>
      <c r="I408" s="142"/>
      <c r="J408" s="142"/>
      <c r="K408" s="142"/>
      <c r="L408" s="142"/>
      <c r="M408" s="142"/>
    </row>
    <row r="409" spans="1:13" x14ac:dyDescent="0.25">
      <c r="A409" s="142"/>
      <c r="B409" s="142"/>
      <c r="C409" s="142"/>
      <c r="D409" s="142"/>
      <c r="E409" s="142"/>
      <c r="F409" s="142"/>
      <c r="G409" s="142"/>
      <c r="H409" s="142"/>
      <c r="I409" s="142"/>
      <c r="J409" s="142"/>
      <c r="K409" s="142"/>
      <c r="L409" s="142"/>
      <c r="M409" s="142"/>
    </row>
    <row r="410" spans="1:13" x14ac:dyDescent="0.25">
      <c r="A410" s="142"/>
      <c r="B410" s="142"/>
      <c r="C410" s="142"/>
      <c r="D410" s="142"/>
      <c r="E410" s="142"/>
      <c r="F410" s="142"/>
      <c r="G410" s="142"/>
      <c r="H410" s="142"/>
      <c r="I410" s="142"/>
      <c r="J410" s="142"/>
      <c r="K410" s="142"/>
      <c r="L410" s="142"/>
      <c r="M410" s="142"/>
    </row>
    <row r="411" spans="1:13" x14ac:dyDescent="0.25">
      <c r="A411" s="142"/>
      <c r="B411" s="142"/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</row>
    <row r="412" spans="1:13" x14ac:dyDescent="0.25">
      <c r="A412" s="142"/>
      <c r="B412" s="142"/>
      <c r="C412" s="142"/>
      <c r="D412" s="142"/>
      <c r="E412" s="142"/>
      <c r="F412" s="142"/>
      <c r="G412" s="142"/>
      <c r="H412" s="142"/>
      <c r="I412" s="142"/>
      <c r="J412" s="142"/>
      <c r="K412" s="142"/>
      <c r="L412" s="142"/>
      <c r="M412" s="142"/>
    </row>
    <row r="413" spans="1:13" x14ac:dyDescent="0.25">
      <c r="A413" s="142"/>
      <c r="B413" s="142"/>
      <c r="C413" s="142"/>
      <c r="D413" s="142"/>
      <c r="E413" s="142"/>
      <c r="F413" s="142"/>
      <c r="G413" s="142"/>
      <c r="H413" s="142"/>
      <c r="I413" s="142"/>
      <c r="J413" s="142"/>
      <c r="K413" s="142"/>
      <c r="L413" s="142"/>
      <c r="M413" s="142"/>
    </row>
    <row r="414" spans="1:13" x14ac:dyDescent="0.25">
      <c r="A414" s="142"/>
      <c r="B414" s="142"/>
      <c r="C414" s="142"/>
      <c r="D414" s="142"/>
      <c r="E414" s="142"/>
      <c r="F414" s="142"/>
      <c r="G414" s="142"/>
      <c r="H414" s="142"/>
      <c r="I414" s="142"/>
      <c r="J414" s="142"/>
      <c r="K414" s="142"/>
      <c r="L414" s="142"/>
      <c r="M414" s="142"/>
    </row>
    <row r="415" spans="1:13" x14ac:dyDescent="0.25">
      <c r="A415" s="142"/>
      <c r="B415" s="142"/>
      <c r="C415" s="142"/>
      <c r="D415" s="142"/>
      <c r="E415" s="142"/>
      <c r="F415" s="142"/>
      <c r="G415" s="142"/>
      <c r="H415" s="142"/>
      <c r="I415" s="142"/>
      <c r="J415" s="142"/>
      <c r="K415" s="142"/>
      <c r="L415" s="142"/>
      <c r="M415" s="142"/>
    </row>
    <row r="416" spans="1:13" x14ac:dyDescent="0.25">
      <c r="A416" s="142"/>
      <c r="B416" s="142"/>
      <c r="C416" s="142"/>
      <c r="D416" s="142"/>
      <c r="E416" s="142"/>
      <c r="F416" s="142"/>
      <c r="G416" s="142"/>
      <c r="H416" s="142"/>
      <c r="I416" s="142"/>
      <c r="J416" s="142"/>
      <c r="K416" s="142"/>
      <c r="L416" s="142"/>
      <c r="M416" s="142"/>
    </row>
    <row r="417" spans="1:13" x14ac:dyDescent="0.25">
      <c r="A417" s="142"/>
      <c r="B417" s="142"/>
      <c r="C417" s="142"/>
      <c r="D417" s="142"/>
      <c r="E417" s="142"/>
      <c r="F417" s="142"/>
      <c r="G417" s="142"/>
      <c r="H417" s="142"/>
      <c r="I417" s="142"/>
      <c r="J417" s="142"/>
      <c r="K417" s="142"/>
      <c r="L417" s="142"/>
      <c r="M417" s="142"/>
    </row>
    <row r="418" spans="1:13" x14ac:dyDescent="0.25">
      <c r="A418" s="142"/>
      <c r="B418" s="142"/>
      <c r="C418" s="142"/>
      <c r="D418" s="142"/>
      <c r="E418" s="142"/>
      <c r="F418" s="142"/>
      <c r="G418" s="142"/>
      <c r="H418" s="142"/>
      <c r="I418" s="142"/>
      <c r="J418" s="142"/>
      <c r="K418" s="142"/>
      <c r="L418" s="142"/>
      <c r="M418" s="142"/>
    </row>
    <row r="419" spans="1:13" x14ac:dyDescent="0.25">
      <c r="A419" s="142"/>
      <c r="B419" s="142"/>
      <c r="C419" s="142"/>
      <c r="D419" s="142"/>
      <c r="E419" s="142"/>
      <c r="F419" s="142"/>
      <c r="G419" s="142"/>
      <c r="H419" s="142"/>
      <c r="I419" s="142"/>
      <c r="J419" s="142"/>
      <c r="K419" s="142"/>
      <c r="L419" s="142"/>
      <c r="M419" s="142"/>
    </row>
    <row r="420" spans="1:13" x14ac:dyDescent="0.25">
      <c r="A420" s="142"/>
      <c r="B420" s="142"/>
      <c r="C420" s="142"/>
      <c r="D420" s="142"/>
      <c r="E420" s="142"/>
      <c r="F420" s="142"/>
      <c r="G420" s="142"/>
      <c r="H420" s="142"/>
      <c r="I420" s="142"/>
      <c r="J420" s="142"/>
      <c r="K420" s="142"/>
      <c r="L420" s="142"/>
      <c r="M420" s="142"/>
    </row>
    <row r="421" spans="1:13" x14ac:dyDescent="0.25">
      <c r="A421" s="142"/>
      <c r="B421" s="142"/>
      <c r="C421" s="142"/>
      <c r="D421" s="142"/>
      <c r="E421" s="142"/>
      <c r="F421" s="142"/>
      <c r="G421" s="142"/>
      <c r="H421" s="142"/>
      <c r="I421" s="142"/>
      <c r="J421" s="142"/>
      <c r="K421" s="142"/>
      <c r="L421" s="142"/>
      <c r="M421" s="142"/>
    </row>
    <row r="422" spans="1:13" x14ac:dyDescent="0.25">
      <c r="A422" s="142"/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</row>
    <row r="423" spans="1:13" x14ac:dyDescent="0.25">
      <c r="A423" s="142"/>
      <c r="B423" s="142"/>
      <c r="C423" s="142"/>
      <c r="D423" s="142"/>
      <c r="E423" s="142"/>
      <c r="F423" s="142"/>
      <c r="G423" s="142"/>
      <c r="H423" s="142"/>
      <c r="I423" s="142"/>
      <c r="J423" s="142"/>
      <c r="K423" s="142"/>
      <c r="L423" s="142"/>
      <c r="M423" s="142"/>
    </row>
    <row r="424" spans="1:13" x14ac:dyDescent="0.25">
      <c r="A424" s="142"/>
      <c r="B424" s="142"/>
      <c r="C424" s="142"/>
      <c r="D424" s="142"/>
      <c r="E424" s="142"/>
      <c r="F424" s="142"/>
      <c r="G424" s="142"/>
      <c r="H424" s="142"/>
      <c r="I424" s="142"/>
      <c r="J424" s="142"/>
      <c r="K424" s="142"/>
      <c r="L424" s="142"/>
      <c r="M424" s="142"/>
    </row>
    <row r="425" spans="1:13" x14ac:dyDescent="0.25">
      <c r="A425" s="142"/>
      <c r="B425" s="142"/>
      <c r="C425" s="142"/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</row>
    <row r="426" spans="1:13" x14ac:dyDescent="0.25">
      <c r="A426" s="142"/>
      <c r="B426" s="142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</row>
    <row r="427" spans="1:13" x14ac:dyDescent="0.25">
      <c r="A427" s="142"/>
      <c r="B427" s="142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</row>
    <row r="428" spans="1:13" x14ac:dyDescent="0.25">
      <c r="A428" s="142"/>
      <c r="B428" s="142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</row>
    <row r="429" spans="1:13" x14ac:dyDescent="0.25">
      <c r="A429" s="142"/>
      <c r="B429" s="142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</row>
    <row r="430" spans="1:13" x14ac:dyDescent="0.25">
      <c r="A430" s="142"/>
      <c r="B430" s="142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</row>
    <row r="431" spans="1:13" x14ac:dyDescent="0.25">
      <c r="A431" s="142"/>
      <c r="B431" s="142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</row>
    <row r="432" spans="1:13" x14ac:dyDescent="0.25">
      <c r="A432" s="142"/>
      <c r="B432" s="142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</row>
    <row r="433" spans="1:13" x14ac:dyDescent="0.25">
      <c r="A433" s="142"/>
      <c r="B433" s="142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</row>
    <row r="434" spans="1:13" x14ac:dyDescent="0.25">
      <c r="A434" s="142"/>
      <c r="B434" s="142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</row>
    <row r="435" spans="1:13" x14ac:dyDescent="0.25">
      <c r="A435" s="142"/>
      <c r="B435" s="142"/>
      <c r="C435" s="142"/>
      <c r="D435" s="142"/>
      <c r="E435" s="142"/>
      <c r="F435" s="142"/>
      <c r="G435" s="142"/>
      <c r="H435" s="142"/>
      <c r="I435" s="142"/>
      <c r="J435" s="142"/>
      <c r="K435" s="142"/>
      <c r="L435" s="142"/>
      <c r="M435" s="142"/>
    </row>
    <row r="436" spans="1:13" x14ac:dyDescent="0.25">
      <c r="A436" s="142"/>
      <c r="B436" s="142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</row>
    <row r="437" spans="1:13" x14ac:dyDescent="0.25">
      <c r="A437" s="142"/>
      <c r="B437" s="142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</row>
    <row r="438" spans="1:13" x14ac:dyDescent="0.25">
      <c r="A438" s="142"/>
      <c r="B438" s="142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</row>
    <row r="439" spans="1:13" x14ac:dyDescent="0.25">
      <c r="A439" s="142"/>
      <c r="B439" s="142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</row>
    <row r="440" spans="1:13" x14ac:dyDescent="0.25">
      <c r="A440" s="142"/>
      <c r="B440" s="142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</row>
    <row r="441" spans="1:13" x14ac:dyDescent="0.25">
      <c r="A441" s="142"/>
      <c r="B441" s="142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</row>
    <row r="442" spans="1:13" x14ac:dyDescent="0.25">
      <c r="A442" s="142"/>
      <c r="B442" s="142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</row>
    <row r="443" spans="1:13" x14ac:dyDescent="0.25">
      <c r="A443" s="142"/>
      <c r="B443" s="142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</row>
    <row r="444" spans="1:13" x14ac:dyDescent="0.25">
      <c r="A444" s="142"/>
      <c r="B444" s="142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</row>
    <row r="445" spans="1:13" x14ac:dyDescent="0.25">
      <c r="A445" s="142"/>
      <c r="B445" s="142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</row>
    <row r="446" spans="1:13" x14ac:dyDescent="0.25">
      <c r="A446" s="142"/>
      <c r="B446" s="142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</row>
    <row r="447" spans="1:13" x14ac:dyDescent="0.25">
      <c r="A447" s="142"/>
      <c r="B447" s="142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</row>
    <row r="448" spans="1:13" x14ac:dyDescent="0.25">
      <c r="A448" s="142"/>
      <c r="B448" s="142"/>
      <c r="C448" s="142"/>
      <c r="D448" s="142"/>
      <c r="E448" s="142"/>
      <c r="F448" s="142"/>
      <c r="G448" s="142"/>
      <c r="H448" s="142"/>
      <c r="I448" s="142"/>
      <c r="J448" s="142"/>
      <c r="K448" s="142"/>
      <c r="L448" s="142"/>
      <c r="M448" s="142"/>
    </row>
    <row r="449" spans="1:13" x14ac:dyDescent="0.25">
      <c r="A449" s="142"/>
      <c r="B449" s="142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</row>
    <row r="450" spans="1:13" x14ac:dyDescent="0.25">
      <c r="A450" s="142"/>
      <c r="B450" s="142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</row>
    <row r="451" spans="1:13" x14ac:dyDescent="0.25">
      <c r="A451" s="142"/>
      <c r="B451" s="142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</row>
    <row r="452" spans="1:13" x14ac:dyDescent="0.25">
      <c r="A452" s="142"/>
      <c r="B452" s="142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</row>
    <row r="453" spans="1:13" x14ac:dyDescent="0.25">
      <c r="A453" s="142"/>
      <c r="B453" s="142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</row>
    <row r="454" spans="1:13" x14ac:dyDescent="0.25">
      <c r="A454" s="142"/>
      <c r="B454" s="142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</row>
    <row r="455" spans="1:13" x14ac:dyDescent="0.25">
      <c r="A455" s="142"/>
      <c r="B455" s="142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</row>
    <row r="456" spans="1:13" x14ac:dyDescent="0.25">
      <c r="A456" s="142"/>
      <c r="B456" s="142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</row>
    <row r="457" spans="1:13" x14ac:dyDescent="0.25">
      <c r="A457" s="142"/>
      <c r="B457" s="142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</row>
    <row r="458" spans="1:13" x14ac:dyDescent="0.25">
      <c r="A458" s="142"/>
      <c r="B458" s="142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</row>
    <row r="459" spans="1:13" x14ac:dyDescent="0.25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</row>
    <row r="460" spans="1:13" x14ac:dyDescent="0.25">
      <c r="A460" s="142"/>
      <c r="B460" s="142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</row>
    <row r="461" spans="1:13" x14ac:dyDescent="0.25">
      <c r="A461" s="142"/>
      <c r="B461" s="142"/>
      <c r="C461" s="142"/>
      <c r="D461" s="142"/>
      <c r="E461" s="142"/>
      <c r="F461" s="142"/>
      <c r="G461" s="142"/>
      <c r="H461" s="142"/>
      <c r="I461" s="142"/>
      <c r="J461" s="142"/>
      <c r="K461" s="142"/>
      <c r="L461" s="142"/>
      <c r="M461" s="142"/>
    </row>
    <row r="462" spans="1:13" x14ac:dyDescent="0.25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</row>
    <row r="463" spans="1:13" x14ac:dyDescent="0.25">
      <c r="A463" s="142"/>
      <c r="B463" s="142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</row>
    <row r="464" spans="1:13" x14ac:dyDescent="0.25">
      <c r="A464" s="142"/>
      <c r="B464" s="142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</row>
    <row r="465" spans="1:13" x14ac:dyDescent="0.25">
      <c r="A465" s="142"/>
      <c r="B465" s="142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</row>
    <row r="466" spans="1:13" x14ac:dyDescent="0.25">
      <c r="A466" s="142"/>
      <c r="B466" s="142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</row>
    <row r="467" spans="1:13" x14ac:dyDescent="0.25">
      <c r="A467" s="142"/>
      <c r="B467" s="142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</row>
    <row r="468" spans="1:13" x14ac:dyDescent="0.25">
      <c r="A468" s="142"/>
      <c r="B468" s="142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</row>
    <row r="469" spans="1:13" x14ac:dyDescent="0.25">
      <c r="A469" s="142"/>
      <c r="B469" s="142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</row>
    <row r="470" spans="1:13" x14ac:dyDescent="0.25">
      <c r="A470" s="142"/>
      <c r="B470" s="142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</row>
    <row r="471" spans="1:13" x14ac:dyDescent="0.25">
      <c r="A471" s="142"/>
      <c r="B471" s="142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</row>
    <row r="472" spans="1:13" x14ac:dyDescent="0.25">
      <c r="A472" s="142"/>
      <c r="B472" s="142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</row>
    <row r="473" spans="1:13" x14ac:dyDescent="0.25">
      <c r="A473" s="142"/>
      <c r="B473" s="142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</row>
    <row r="474" spans="1:13" x14ac:dyDescent="0.25">
      <c r="A474" s="142"/>
      <c r="B474" s="142"/>
      <c r="C474" s="142"/>
      <c r="D474" s="142"/>
      <c r="E474" s="142"/>
      <c r="F474" s="142"/>
      <c r="G474" s="142"/>
      <c r="H474" s="142"/>
      <c r="I474" s="142"/>
      <c r="J474" s="142"/>
      <c r="K474" s="142"/>
      <c r="L474" s="142"/>
      <c r="M474" s="142"/>
    </row>
    <row r="475" spans="1:13" x14ac:dyDescent="0.25">
      <c r="A475" s="142"/>
      <c r="B475" s="142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</row>
    <row r="476" spans="1:13" x14ac:dyDescent="0.25">
      <c r="A476" s="142"/>
      <c r="B476" s="142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</row>
    <row r="477" spans="1:13" x14ac:dyDescent="0.25">
      <c r="A477" s="142"/>
      <c r="B477" s="142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</row>
    <row r="478" spans="1:13" x14ac:dyDescent="0.25">
      <c r="A478" s="142"/>
      <c r="B478" s="142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</row>
    <row r="479" spans="1:13" x14ac:dyDescent="0.25">
      <c r="A479" s="142"/>
      <c r="B479" s="142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</row>
    <row r="480" spans="1:13" x14ac:dyDescent="0.25">
      <c r="A480" s="142"/>
      <c r="B480" s="142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</row>
    <row r="481" spans="1:13" x14ac:dyDescent="0.25">
      <c r="A481" s="142"/>
      <c r="B481" s="142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</row>
    <row r="482" spans="1:13" x14ac:dyDescent="0.25">
      <c r="A482" s="142"/>
      <c r="B482" s="142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</row>
    <row r="483" spans="1:13" x14ac:dyDescent="0.25">
      <c r="A483" s="142"/>
      <c r="B483" s="142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</row>
    <row r="484" spans="1:13" x14ac:dyDescent="0.25">
      <c r="A484" s="142"/>
      <c r="B484" s="142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</row>
    <row r="485" spans="1:13" x14ac:dyDescent="0.25">
      <c r="A485" s="142"/>
      <c r="B485" s="142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</row>
    <row r="486" spans="1:13" x14ac:dyDescent="0.25">
      <c r="A486" s="142"/>
      <c r="B486" s="142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</row>
    <row r="487" spans="1:13" x14ac:dyDescent="0.25">
      <c r="A487" s="142"/>
      <c r="B487" s="142"/>
      <c r="C487" s="142"/>
      <c r="D487" s="142"/>
      <c r="E487" s="142"/>
      <c r="F487" s="142"/>
      <c r="G487" s="142"/>
      <c r="H487" s="142"/>
      <c r="I487" s="142"/>
      <c r="J487" s="142"/>
      <c r="K487" s="142"/>
      <c r="L487" s="142"/>
      <c r="M487" s="142"/>
    </row>
    <row r="488" spans="1:13" x14ac:dyDescent="0.25">
      <c r="A488" s="142"/>
      <c r="B488" s="142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</row>
    <row r="489" spans="1:13" x14ac:dyDescent="0.25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</row>
    <row r="490" spans="1:13" x14ac:dyDescent="0.25">
      <c r="A490" s="142"/>
      <c r="B490" s="142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</row>
    <row r="491" spans="1:13" x14ac:dyDescent="0.25">
      <c r="A491" s="142"/>
      <c r="B491" s="142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</row>
    <row r="492" spans="1:13" x14ac:dyDescent="0.25">
      <c r="A492" s="142"/>
      <c r="B492" s="142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</row>
    <row r="493" spans="1:13" x14ac:dyDescent="0.25">
      <c r="A493" s="142"/>
      <c r="B493" s="142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</row>
    <row r="494" spans="1:13" x14ac:dyDescent="0.25">
      <c r="A494" s="142"/>
      <c r="B494" s="142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</row>
    <row r="495" spans="1:13" x14ac:dyDescent="0.25">
      <c r="A495" s="142"/>
      <c r="B495" s="142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</row>
    <row r="496" spans="1:13" x14ac:dyDescent="0.25">
      <c r="A496" s="142"/>
      <c r="B496" s="142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</row>
    <row r="497" spans="1:13" x14ac:dyDescent="0.25">
      <c r="A497" s="142"/>
      <c r="B497" s="142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</row>
    <row r="498" spans="1:13" x14ac:dyDescent="0.25">
      <c r="A498" s="142"/>
      <c r="B498" s="142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</row>
    <row r="499" spans="1:13" x14ac:dyDescent="0.25">
      <c r="A499" s="142"/>
      <c r="B499" s="142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</row>
    <row r="500" spans="1:13" x14ac:dyDescent="0.25">
      <c r="A500" s="142"/>
      <c r="B500" s="142"/>
      <c r="C500" s="142"/>
      <c r="D500" s="142"/>
      <c r="E500" s="142"/>
      <c r="F500" s="142"/>
      <c r="G500" s="142"/>
      <c r="H500" s="142"/>
      <c r="I500" s="142"/>
      <c r="J500" s="142"/>
      <c r="K500" s="142"/>
      <c r="L500" s="142"/>
      <c r="M500" s="142"/>
    </row>
    <row r="501" spans="1:13" x14ac:dyDescent="0.25">
      <c r="A501" s="142"/>
      <c r="B501" s="142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</row>
    <row r="502" spans="1:13" x14ac:dyDescent="0.25">
      <c r="A502" s="142"/>
      <c r="B502" s="142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</row>
    <row r="503" spans="1:13" x14ac:dyDescent="0.25">
      <c r="A503" s="142"/>
      <c r="B503" s="142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</row>
    <row r="504" spans="1:13" x14ac:dyDescent="0.25">
      <c r="A504" s="142"/>
      <c r="B504" s="142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</row>
    <row r="505" spans="1:13" x14ac:dyDescent="0.25">
      <c r="A505" s="142"/>
      <c r="B505" s="142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</row>
    <row r="506" spans="1:13" x14ac:dyDescent="0.25">
      <c r="A506" s="142"/>
      <c r="B506" s="142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</row>
    <row r="507" spans="1:13" x14ac:dyDescent="0.25">
      <c r="A507" s="142"/>
      <c r="B507" s="142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</row>
    <row r="508" spans="1:13" x14ac:dyDescent="0.25">
      <c r="A508" s="142"/>
      <c r="B508" s="142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</row>
    <row r="509" spans="1:13" x14ac:dyDescent="0.25">
      <c r="A509" s="142"/>
      <c r="B509" s="142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</row>
    <row r="510" spans="1:13" x14ac:dyDescent="0.25">
      <c r="A510" s="142"/>
      <c r="B510" s="142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</row>
    <row r="511" spans="1:13" x14ac:dyDescent="0.25">
      <c r="A511" s="142"/>
      <c r="B511" s="142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</row>
    <row r="512" spans="1:13" x14ac:dyDescent="0.25">
      <c r="A512" s="142"/>
      <c r="B512" s="142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</row>
    <row r="513" spans="1:13" x14ac:dyDescent="0.25">
      <c r="A513" s="142"/>
      <c r="B513" s="142"/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</row>
    <row r="514" spans="1:13" x14ac:dyDescent="0.25">
      <c r="A514" s="142"/>
      <c r="B514" s="142"/>
      <c r="C514" s="142"/>
      <c r="D514" s="142"/>
      <c r="E514" s="142"/>
      <c r="F514" s="142"/>
      <c r="G514" s="142"/>
      <c r="H514" s="142"/>
      <c r="I514" s="142"/>
      <c r="J514" s="142"/>
      <c r="K514" s="142"/>
      <c r="L514" s="142"/>
      <c r="M514" s="142"/>
    </row>
    <row r="515" spans="1:13" x14ac:dyDescent="0.25">
      <c r="A515" s="142"/>
      <c r="B515" s="142"/>
      <c r="C515" s="142"/>
      <c r="D515" s="142"/>
      <c r="E515" s="142"/>
      <c r="F515" s="142"/>
      <c r="G515" s="142"/>
      <c r="H515" s="142"/>
      <c r="I515" s="142"/>
      <c r="J515" s="142"/>
      <c r="K515" s="142"/>
      <c r="L515" s="142"/>
      <c r="M515" s="142"/>
    </row>
    <row r="516" spans="1:13" x14ac:dyDescent="0.25">
      <c r="A516" s="142"/>
      <c r="B516" s="142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</row>
    <row r="517" spans="1:13" x14ac:dyDescent="0.25">
      <c r="A517" s="142"/>
      <c r="B517" s="142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</row>
    <row r="518" spans="1:13" x14ac:dyDescent="0.25">
      <c r="A518" s="142"/>
      <c r="B518" s="142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</row>
    <row r="519" spans="1:13" x14ac:dyDescent="0.25">
      <c r="A519" s="142"/>
      <c r="B519" s="142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</row>
    <row r="520" spans="1:13" x14ac:dyDescent="0.25">
      <c r="A520" s="142"/>
      <c r="B520" s="142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</row>
    <row r="521" spans="1:13" x14ac:dyDescent="0.25">
      <c r="A521" s="142"/>
      <c r="B521" s="142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</row>
    <row r="522" spans="1:13" x14ac:dyDescent="0.25">
      <c r="A522" s="142"/>
      <c r="B522" s="142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</row>
    <row r="523" spans="1:13" x14ac:dyDescent="0.25">
      <c r="A523" s="142"/>
      <c r="B523" s="142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</row>
    <row r="524" spans="1:13" x14ac:dyDescent="0.25">
      <c r="A524" s="142"/>
      <c r="B524" s="142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</row>
    <row r="525" spans="1:13" x14ac:dyDescent="0.25">
      <c r="A525" s="142"/>
      <c r="B525" s="142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</row>
    <row r="526" spans="1:13" x14ac:dyDescent="0.25">
      <c r="A526" s="142"/>
      <c r="B526" s="142"/>
      <c r="C526" s="142"/>
      <c r="D526" s="142"/>
      <c r="E526" s="142"/>
      <c r="F526" s="142"/>
      <c r="G526" s="142"/>
      <c r="H526" s="142"/>
      <c r="I526" s="142"/>
      <c r="J526" s="142"/>
      <c r="K526" s="142"/>
      <c r="L526" s="142"/>
      <c r="M526" s="142"/>
    </row>
    <row r="527" spans="1:13" x14ac:dyDescent="0.25">
      <c r="A527" s="142"/>
      <c r="B527" s="142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</row>
    <row r="528" spans="1:13" x14ac:dyDescent="0.25">
      <c r="A528" s="142"/>
      <c r="B528" s="142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</row>
    <row r="529" spans="1:13" x14ac:dyDescent="0.25">
      <c r="A529" s="142"/>
      <c r="B529" s="142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</row>
    <row r="530" spans="1:13" x14ac:dyDescent="0.25">
      <c r="A530" s="142"/>
      <c r="B530" s="142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</row>
    <row r="531" spans="1:13" x14ac:dyDescent="0.25">
      <c r="A531" s="142"/>
      <c r="B531" s="142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</row>
    <row r="532" spans="1:13" x14ac:dyDescent="0.25">
      <c r="A532" s="142"/>
      <c r="B532" s="142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</row>
    <row r="533" spans="1:13" x14ac:dyDescent="0.25">
      <c r="A533" s="142"/>
      <c r="B533" s="142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</row>
    <row r="534" spans="1:13" x14ac:dyDescent="0.25">
      <c r="A534" s="142"/>
      <c r="B534" s="142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</row>
    <row r="535" spans="1:13" x14ac:dyDescent="0.25">
      <c r="A535" s="142"/>
      <c r="B535" s="142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</row>
    <row r="536" spans="1:13" x14ac:dyDescent="0.25">
      <c r="A536" s="142"/>
      <c r="B536" s="142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</row>
    <row r="537" spans="1:13" x14ac:dyDescent="0.25">
      <c r="A537" s="142"/>
      <c r="B537" s="142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</row>
    <row r="538" spans="1:13" x14ac:dyDescent="0.25">
      <c r="A538" s="142"/>
      <c r="B538" s="142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</row>
    <row r="539" spans="1:13" x14ac:dyDescent="0.25">
      <c r="A539" s="142"/>
      <c r="B539" s="142"/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</row>
    <row r="540" spans="1:13" x14ac:dyDescent="0.25">
      <c r="A540" s="142"/>
      <c r="B540" s="142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</row>
    <row r="541" spans="1:13" x14ac:dyDescent="0.25">
      <c r="A541" s="142"/>
      <c r="B541" s="142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</row>
    <row r="542" spans="1:13" x14ac:dyDescent="0.25">
      <c r="A542" s="142"/>
      <c r="B542" s="142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</row>
    <row r="543" spans="1:13" x14ac:dyDescent="0.25">
      <c r="A543" s="142"/>
      <c r="B543" s="142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</row>
    <row r="544" spans="1:13" x14ac:dyDescent="0.25">
      <c r="A544" s="142"/>
      <c r="B544" s="142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</row>
    <row r="545" spans="1:13" x14ac:dyDescent="0.25">
      <c r="A545" s="142"/>
      <c r="B545" s="142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</row>
    <row r="546" spans="1:13" x14ac:dyDescent="0.25">
      <c r="A546" s="142"/>
      <c r="B546" s="142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</row>
    <row r="547" spans="1:13" x14ac:dyDescent="0.25">
      <c r="A547" s="142"/>
      <c r="B547" s="142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</row>
    <row r="548" spans="1:13" x14ac:dyDescent="0.25">
      <c r="A548" s="142"/>
      <c r="B548" s="142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</row>
    <row r="549" spans="1:13" x14ac:dyDescent="0.25">
      <c r="A549" s="142"/>
      <c r="B549" s="142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</row>
    <row r="550" spans="1:13" x14ac:dyDescent="0.25">
      <c r="A550" s="142"/>
      <c r="B550" s="142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</row>
    <row r="551" spans="1:13" x14ac:dyDescent="0.25">
      <c r="A551" s="142"/>
      <c r="B551" s="142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</row>
    <row r="552" spans="1:13" x14ac:dyDescent="0.25">
      <c r="A552" s="142"/>
      <c r="B552" s="142"/>
      <c r="C552" s="142"/>
      <c r="D552" s="142"/>
      <c r="E552" s="142"/>
      <c r="F552" s="142"/>
      <c r="G552" s="142"/>
      <c r="H552" s="142"/>
      <c r="I552" s="142"/>
      <c r="J552" s="142"/>
      <c r="K552" s="142"/>
      <c r="L552" s="142"/>
      <c r="M552" s="142"/>
    </row>
    <row r="553" spans="1:13" x14ac:dyDescent="0.25">
      <c r="A553" s="142"/>
      <c r="B553" s="142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</row>
    <row r="554" spans="1:13" x14ac:dyDescent="0.25">
      <c r="A554" s="142"/>
      <c r="B554" s="142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</row>
    <row r="555" spans="1:13" x14ac:dyDescent="0.25">
      <c r="A555" s="142"/>
      <c r="B555" s="142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</row>
    <row r="556" spans="1:13" x14ac:dyDescent="0.25">
      <c r="A556" s="142"/>
      <c r="B556" s="142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</row>
    <row r="557" spans="1:13" x14ac:dyDescent="0.25">
      <c r="A557" s="142"/>
      <c r="B557" s="142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</row>
    <row r="558" spans="1:13" x14ac:dyDescent="0.25">
      <c r="A558" s="142"/>
      <c r="B558" s="142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</row>
    <row r="559" spans="1:13" x14ac:dyDescent="0.25">
      <c r="A559" s="142"/>
      <c r="B559" s="142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</row>
    <row r="560" spans="1:13" x14ac:dyDescent="0.25">
      <c r="A560" s="142"/>
      <c r="B560" s="142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</row>
    <row r="561" spans="1:13" x14ac:dyDescent="0.25">
      <c r="A561" s="142"/>
      <c r="B561" s="142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</row>
    <row r="562" spans="1:13" x14ac:dyDescent="0.25">
      <c r="A562" s="142"/>
      <c r="B562" s="142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</row>
    <row r="563" spans="1:13" x14ac:dyDescent="0.25">
      <c r="A563" s="142"/>
      <c r="B563" s="142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</row>
    <row r="564" spans="1:13" x14ac:dyDescent="0.25">
      <c r="A564" s="142"/>
      <c r="B564" s="142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</row>
    <row r="565" spans="1:13" x14ac:dyDescent="0.25">
      <c r="A565" s="142"/>
      <c r="B565" s="142"/>
      <c r="C565" s="142"/>
      <c r="D565" s="142"/>
      <c r="E565" s="142"/>
      <c r="F565" s="142"/>
      <c r="G565" s="142"/>
      <c r="H565" s="142"/>
      <c r="I565" s="142"/>
      <c r="J565" s="142"/>
      <c r="K565" s="142"/>
      <c r="L565" s="142"/>
      <c r="M565" s="142"/>
    </row>
    <row r="566" spans="1:13" x14ac:dyDescent="0.25">
      <c r="A566" s="142"/>
      <c r="B566" s="142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</row>
    <row r="567" spans="1:13" x14ac:dyDescent="0.25">
      <c r="A567" s="142"/>
      <c r="B567" s="142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</row>
    <row r="568" spans="1:13" x14ac:dyDescent="0.25">
      <c r="A568" s="142"/>
      <c r="B568" s="142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</row>
    <row r="569" spans="1:13" x14ac:dyDescent="0.25">
      <c r="A569" s="142"/>
      <c r="B569" s="142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</row>
    <row r="570" spans="1:13" x14ac:dyDescent="0.25">
      <c r="A570" s="142"/>
      <c r="B570" s="142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</row>
    <row r="571" spans="1:13" x14ac:dyDescent="0.25">
      <c r="A571" s="142"/>
      <c r="B571" s="142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</row>
    <row r="572" spans="1:13" x14ac:dyDescent="0.25">
      <c r="A572" s="142"/>
      <c r="B572" s="142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</row>
    <row r="573" spans="1:13" x14ac:dyDescent="0.25">
      <c r="A573" s="142"/>
      <c r="B573" s="142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</row>
    <row r="574" spans="1:13" x14ac:dyDescent="0.25">
      <c r="A574" s="142"/>
      <c r="B574" s="142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</row>
    <row r="575" spans="1:13" x14ac:dyDescent="0.25">
      <c r="A575" s="142"/>
      <c r="B575" s="142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</row>
    <row r="576" spans="1:13" x14ac:dyDescent="0.25">
      <c r="A576" s="142"/>
      <c r="B576" s="142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</row>
    <row r="577" spans="1:13" x14ac:dyDescent="0.25">
      <c r="A577" s="142"/>
      <c r="B577" s="142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</row>
    <row r="578" spans="1:13" x14ac:dyDescent="0.25">
      <c r="A578" s="142"/>
      <c r="B578" s="142"/>
      <c r="C578" s="142"/>
      <c r="D578" s="142"/>
      <c r="E578" s="142"/>
      <c r="F578" s="142"/>
      <c r="G578" s="142"/>
      <c r="H578" s="142"/>
      <c r="I578" s="142"/>
      <c r="J578" s="142"/>
      <c r="K578" s="142"/>
      <c r="L578" s="142"/>
      <c r="M578" s="142"/>
    </row>
    <row r="579" spans="1:13" x14ac:dyDescent="0.25">
      <c r="A579" s="142"/>
      <c r="B579" s="142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</row>
    <row r="580" spans="1:13" x14ac:dyDescent="0.25">
      <c r="A580" s="142"/>
      <c r="B580" s="142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</row>
    <row r="581" spans="1:13" x14ac:dyDescent="0.25">
      <c r="A581" s="142"/>
      <c r="B581" s="142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</row>
    <row r="582" spans="1:13" x14ac:dyDescent="0.25">
      <c r="A582" s="142"/>
      <c r="B582" s="142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</row>
    <row r="583" spans="1:13" x14ac:dyDescent="0.25">
      <c r="A583" s="142"/>
      <c r="B583" s="142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</row>
    <row r="584" spans="1:13" x14ac:dyDescent="0.25">
      <c r="A584" s="142"/>
      <c r="B584" s="142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</row>
    <row r="585" spans="1:13" x14ac:dyDescent="0.25">
      <c r="A585" s="142"/>
      <c r="B585" s="142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</row>
    <row r="586" spans="1:13" x14ac:dyDescent="0.25">
      <c r="A586" s="142"/>
      <c r="B586" s="142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</row>
    <row r="587" spans="1:13" x14ac:dyDescent="0.25">
      <c r="A587" s="142"/>
      <c r="B587" s="142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</row>
    <row r="588" spans="1:13" x14ac:dyDescent="0.25">
      <c r="A588" s="142"/>
      <c r="B588" s="142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</row>
    <row r="589" spans="1:13" x14ac:dyDescent="0.25">
      <c r="A589" s="142"/>
      <c r="B589" s="142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</row>
    <row r="590" spans="1:13" x14ac:dyDescent="0.25">
      <c r="A590" s="142"/>
      <c r="B590" s="142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</row>
    <row r="591" spans="1:13" x14ac:dyDescent="0.25">
      <c r="A591" s="142"/>
      <c r="B591" s="142"/>
      <c r="C591" s="142"/>
      <c r="D591" s="142"/>
      <c r="E591" s="142"/>
      <c r="F591" s="142"/>
      <c r="G591" s="142"/>
      <c r="H591" s="142"/>
      <c r="I591" s="142"/>
      <c r="J591" s="142"/>
      <c r="K591" s="142"/>
      <c r="L591" s="142"/>
      <c r="M591" s="142"/>
    </row>
    <row r="592" spans="1:13" x14ac:dyDescent="0.25">
      <c r="A592" s="142"/>
      <c r="B592" s="142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</row>
    <row r="593" spans="1:13" x14ac:dyDescent="0.25">
      <c r="A593" s="142"/>
      <c r="B593" s="142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</row>
    <row r="594" spans="1:13" x14ac:dyDescent="0.25">
      <c r="A594" s="142"/>
      <c r="B594" s="142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</row>
    <row r="595" spans="1:13" x14ac:dyDescent="0.25">
      <c r="A595" s="142"/>
      <c r="B595" s="142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</row>
    <row r="596" spans="1:13" x14ac:dyDescent="0.25">
      <c r="A596" s="142"/>
      <c r="B596" s="142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</row>
    <row r="597" spans="1:13" x14ac:dyDescent="0.25">
      <c r="A597" s="142"/>
      <c r="B597" s="142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</row>
    <row r="598" spans="1:13" x14ac:dyDescent="0.25">
      <c r="A598" s="142"/>
      <c r="B598" s="142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</row>
    <row r="599" spans="1:13" x14ac:dyDescent="0.25">
      <c r="A599" s="142"/>
      <c r="B599" s="142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</row>
    <row r="600" spans="1:13" x14ac:dyDescent="0.25">
      <c r="A600" s="142"/>
      <c r="B600" s="142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</row>
    <row r="601" spans="1:13" x14ac:dyDescent="0.25">
      <c r="A601" s="142"/>
      <c r="B601" s="142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</row>
    <row r="602" spans="1:13" x14ac:dyDescent="0.25">
      <c r="A602" s="142"/>
      <c r="B602" s="142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</row>
    <row r="603" spans="1:13" x14ac:dyDescent="0.25">
      <c r="A603" s="142"/>
      <c r="B603" s="142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</row>
    <row r="604" spans="1:13" x14ac:dyDescent="0.25">
      <c r="A604" s="142"/>
      <c r="B604" s="142"/>
      <c r="C604" s="142"/>
      <c r="D604" s="142"/>
      <c r="E604" s="142"/>
      <c r="F604" s="142"/>
      <c r="G604" s="142"/>
      <c r="H604" s="142"/>
      <c r="I604" s="142"/>
      <c r="J604" s="142"/>
      <c r="K604" s="142"/>
      <c r="L604" s="142"/>
      <c r="M604" s="142"/>
    </row>
    <row r="605" spans="1:13" x14ac:dyDescent="0.25">
      <c r="A605" s="142"/>
      <c r="B605" s="142"/>
      <c r="C605" s="142"/>
      <c r="D605" s="142"/>
      <c r="E605" s="142"/>
      <c r="F605" s="142"/>
      <c r="G605" s="142"/>
      <c r="H605" s="142"/>
      <c r="I605" s="142"/>
      <c r="J605" s="142"/>
      <c r="K605" s="142"/>
      <c r="L605" s="142"/>
      <c r="M605" s="142"/>
    </row>
    <row r="606" spans="1:13" x14ac:dyDescent="0.25">
      <c r="A606" s="142"/>
      <c r="B606" s="142"/>
      <c r="C606" s="142"/>
      <c r="D606" s="142"/>
      <c r="E606" s="142"/>
      <c r="F606" s="142"/>
      <c r="G606" s="142"/>
      <c r="H606" s="142"/>
      <c r="I606" s="142"/>
      <c r="J606" s="142"/>
      <c r="K606" s="142"/>
      <c r="L606" s="142"/>
      <c r="M606" s="142"/>
    </row>
    <row r="607" spans="1:13" x14ac:dyDescent="0.25">
      <c r="A607" s="142"/>
      <c r="B607" s="142"/>
      <c r="C607" s="142"/>
      <c r="D607" s="142"/>
      <c r="E607" s="142"/>
      <c r="F607" s="142"/>
      <c r="G607" s="142"/>
      <c r="H607" s="142"/>
      <c r="I607" s="142"/>
      <c r="J607" s="142"/>
      <c r="K607" s="142"/>
      <c r="L607" s="142"/>
      <c r="M607" s="142"/>
    </row>
    <row r="608" spans="1:13" x14ac:dyDescent="0.25">
      <c r="A608" s="142"/>
      <c r="B608" s="142"/>
      <c r="C608" s="142"/>
      <c r="D608" s="142"/>
      <c r="E608" s="142"/>
      <c r="F608" s="142"/>
      <c r="G608" s="142"/>
      <c r="H608" s="142"/>
      <c r="I608" s="142"/>
      <c r="J608" s="142"/>
      <c r="K608" s="142"/>
      <c r="L608" s="142"/>
      <c r="M608" s="142"/>
    </row>
    <row r="609" spans="1:13" x14ac:dyDescent="0.25">
      <c r="A609" s="142"/>
      <c r="B609" s="142"/>
      <c r="C609" s="142"/>
      <c r="D609" s="142"/>
      <c r="E609" s="142"/>
      <c r="F609" s="142"/>
      <c r="G609" s="142"/>
      <c r="H609" s="142"/>
      <c r="I609" s="142"/>
      <c r="J609" s="142"/>
      <c r="K609" s="142"/>
      <c r="L609" s="142"/>
      <c r="M609" s="142"/>
    </row>
    <row r="610" spans="1:13" x14ac:dyDescent="0.25">
      <c r="A610" s="142"/>
      <c r="B610" s="142"/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</row>
    <row r="611" spans="1:13" x14ac:dyDescent="0.25">
      <c r="A611" s="142"/>
      <c r="B611" s="142"/>
      <c r="C611" s="142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</row>
    <row r="612" spans="1:13" x14ac:dyDescent="0.25">
      <c r="A612" s="142"/>
      <c r="B612" s="142"/>
      <c r="C612" s="142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</row>
    <row r="613" spans="1:13" x14ac:dyDescent="0.25">
      <c r="A613" s="142"/>
      <c r="B613" s="142"/>
      <c r="C613" s="142"/>
      <c r="D613" s="142"/>
      <c r="E613" s="142"/>
      <c r="F613" s="142"/>
      <c r="G613" s="142"/>
      <c r="H613" s="142"/>
      <c r="I613" s="142"/>
      <c r="J613" s="142"/>
      <c r="K613" s="142"/>
      <c r="L613" s="142"/>
      <c r="M613" s="142"/>
    </row>
    <row r="614" spans="1:13" x14ac:dyDescent="0.25">
      <c r="A614" s="142"/>
      <c r="B614" s="142"/>
      <c r="C614" s="142"/>
      <c r="D614" s="142"/>
      <c r="E614" s="142"/>
      <c r="F614" s="142"/>
      <c r="G614" s="142"/>
      <c r="H614" s="142"/>
      <c r="I614" s="142"/>
      <c r="J614" s="142"/>
      <c r="K614" s="142"/>
      <c r="L614" s="142"/>
      <c r="M614" s="142"/>
    </row>
    <row r="615" spans="1:13" x14ac:dyDescent="0.25">
      <c r="A615" s="142"/>
      <c r="B615" s="142"/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</row>
    <row r="616" spans="1:13" x14ac:dyDescent="0.25">
      <c r="A616" s="142"/>
      <c r="B616" s="142"/>
      <c r="C616" s="142"/>
      <c r="D616" s="142"/>
      <c r="E616" s="142"/>
      <c r="F616" s="142"/>
      <c r="G616" s="142"/>
      <c r="H616" s="142"/>
      <c r="I616" s="142"/>
      <c r="J616" s="142"/>
      <c r="K616" s="142"/>
      <c r="L616" s="142"/>
      <c r="M616" s="142"/>
    </row>
    <row r="617" spans="1:13" x14ac:dyDescent="0.25">
      <c r="A617" s="142"/>
      <c r="B617" s="142"/>
      <c r="C617" s="142"/>
      <c r="D617" s="142"/>
      <c r="E617" s="142"/>
      <c r="F617" s="142"/>
      <c r="G617" s="142"/>
      <c r="H617" s="142"/>
      <c r="I617" s="142"/>
      <c r="J617" s="142"/>
      <c r="K617" s="142"/>
      <c r="L617" s="142"/>
      <c r="M617" s="142"/>
    </row>
    <row r="618" spans="1:13" x14ac:dyDescent="0.25">
      <c r="A618" s="142"/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</row>
    <row r="619" spans="1:13" x14ac:dyDescent="0.25">
      <c r="A619" s="142"/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</row>
    <row r="620" spans="1:13" x14ac:dyDescent="0.25">
      <c r="A620" s="142"/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</row>
    <row r="621" spans="1:13" x14ac:dyDescent="0.25">
      <c r="A621" s="142"/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</row>
    <row r="622" spans="1:13" x14ac:dyDescent="0.25">
      <c r="A622" s="142"/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</row>
    <row r="623" spans="1:13" x14ac:dyDescent="0.25">
      <c r="A623" s="142"/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</row>
    <row r="624" spans="1:13" x14ac:dyDescent="0.25">
      <c r="A624" s="142"/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</row>
    <row r="625" spans="1:13" x14ac:dyDescent="0.25">
      <c r="A625" s="142"/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</row>
    <row r="626" spans="1:13" x14ac:dyDescent="0.25">
      <c r="A626" s="142"/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</row>
    <row r="627" spans="1:13" x14ac:dyDescent="0.25">
      <c r="A627" s="142"/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</row>
    <row r="628" spans="1:13" x14ac:dyDescent="0.25">
      <c r="A628" s="142"/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</row>
    <row r="629" spans="1:13" x14ac:dyDescent="0.25">
      <c r="A629" s="142"/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</row>
    <row r="630" spans="1:13" x14ac:dyDescent="0.25">
      <c r="A630" s="142"/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</row>
    <row r="631" spans="1:13" x14ac:dyDescent="0.25">
      <c r="A631" s="142"/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</row>
    <row r="632" spans="1:13" x14ac:dyDescent="0.25">
      <c r="A632" s="142"/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</row>
    <row r="633" spans="1:13" x14ac:dyDescent="0.25">
      <c r="A633" s="142"/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</row>
    <row r="634" spans="1:13" x14ac:dyDescent="0.25">
      <c r="A634" s="142"/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</row>
    <row r="635" spans="1:13" x14ac:dyDescent="0.25">
      <c r="A635" s="142"/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</row>
    <row r="636" spans="1:13" x14ac:dyDescent="0.25">
      <c r="A636" s="142"/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</row>
    <row r="637" spans="1:13" x14ac:dyDescent="0.25">
      <c r="A637" s="142"/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</row>
    <row r="638" spans="1:13" x14ac:dyDescent="0.25">
      <c r="A638" s="142"/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</row>
    <row r="639" spans="1:13" x14ac:dyDescent="0.25">
      <c r="A639" s="142"/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</row>
    <row r="640" spans="1:13" x14ac:dyDescent="0.25">
      <c r="A640" s="142"/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</row>
    <row r="641" spans="1:13" x14ac:dyDescent="0.25">
      <c r="A641" s="142"/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</row>
    <row r="642" spans="1:13" x14ac:dyDescent="0.25">
      <c r="A642" s="142"/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</row>
    <row r="643" spans="1:13" x14ac:dyDescent="0.25">
      <c r="A643" s="142"/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</row>
    <row r="644" spans="1:13" x14ac:dyDescent="0.25">
      <c r="A644" s="142"/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</row>
    <row r="645" spans="1:13" x14ac:dyDescent="0.25">
      <c r="A645" s="142"/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</row>
    <row r="646" spans="1:13" x14ac:dyDescent="0.25">
      <c r="A646" s="142"/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</row>
    <row r="647" spans="1:13" x14ac:dyDescent="0.25">
      <c r="A647" s="142"/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</row>
    <row r="648" spans="1:13" x14ac:dyDescent="0.25">
      <c r="A648" s="142"/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</row>
    <row r="649" spans="1:13" x14ac:dyDescent="0.25">
      <c r="A649" s="142"/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</row>
    <row r="650" spans="1:13" x14ac:dyDescent="0.25">
      <c r="A650" s="142"/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</row>
    <row r="651" spans="1:13" x14ac:dyDescent="0.25">
      <c r="A651" s="142"/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</row>
    <row r="652" spans="1:13" x14ac:dyDescent="0.25">
      <c r="A652" s="142"/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</row>
    <row r="653" spans="1:13" x14ac:dyDescent="0.25">
      <c r="A653" s="142"/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</row>
    <row r="654" spans="1:13" x14ac:dyDescent="0.25">
      <c r="A654" s="142"/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</row>
    <row r="655" spans="1:13" x14ac:dyDescent="0.25">
      <c r="A655" s="142"/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</row>
    <row r="656" spans="1:13" x14ac:dyDescent="0.25">
      <c r="A656" s="142"/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</row>
    <row r="657" spans="1:13" x14ac:dyDescent="0.25">
      <c r="A657" s="142"/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</row>
    <row r="658" spans="1:13" x14ac:dyDescent="0.25">
      <c r="A658" s="142"/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</row>
    <row r="659" spans="1:13" x14ac:dyDescent="0.25">
      <c r="A659" s="142"/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</row>
    <row r="660" spans="1:13" x14ac:dyDescent="0.25">
      <c r="A660" s="142"/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</row>
    <row r="661" spans="1:13" x14ac:dyDescent="0.25">
      <c r="A661" s="142"/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</row>
    <row r="662" spans="1:13" x14ac:dyDescent="0.25">
      <c r="A662" s="142"/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</row>
    <row r="663" spans="1:13" x14ac:dyDescent="0.25">
      <c r="A663" s="142"/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</row>
    <row r="664" spans="1:13" x14ac:dyDescent="0.25">
      <c r="A664" s="142"/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</row>
    <row r="665" spans="1:13" x14ac:dyDescent="0.25">
      <c r="A665" s="142"/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</row>
    <row r="666" spans="1:13" x14ac:dyDescent="0.25">
      <c r="A666" s="142"/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</row>
    <row r="667" spans="1:13" x14ac:dyDescent="0.25">
      <c r="A667" s="142"/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</row>
    <row r="668" spans="1:13" x14ac:dyDescent="0.25">
      <c r="A668" s="142"/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</row>
    <row r="669" spans="1:13" x14ac:dyDescent="0.25">
      <c r="A669" s="142"/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</row>
    <row r="670" spans="1:13" x14ac:dyDescent="0.25">
      <c r="A670" s="142"/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</row>
    <row r="671" spans="1:13" x14ac:dyDescent="0.25">
      <c r="A671" s="142"/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</row>
    <row r="672" spans="1:13" x14ac:dyDescent="0.25">
      <c r="A672" s="142"/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</row>
    <row r="673" spans="1:13" x14ac:dyDescent="0.25">
      <c r="A673" s="142"/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</row>
    <row r="674" spans="1:13" x14ac:dyDescent="0.25">
      <c r="A674" s="142"/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</row>
    <row r="675" spans="1:13" x14ac:dyDescent="0.25">
      <c r="A675" s="142"/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</row>
    <row r="676" spans="1:13" x14ac:dyDescent="0.25">
      <c r="A676" s="142"/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</row>
    <row r="677" spans="1:13" x14ac:dyDescent="0.25">
      <c r="A677" s="142"/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</row>
    <row r="678" spans="1:13" x14ac:dyDescent="0.25">
      <c r="A678" s="142"/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</row>
    <row r="679" spans="1:13" x14ac:dyDescent="0.25">
      <c r="A679" s="142"/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</row>
    <row r="680" spans="1:13" x14ac:dyDescent="0.25">
      <c r="A680" s="142"/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</row>
    <row r="681" spans="1:13" x14ac:dyDescent="0.25">
      <c r="A681" s="142"/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</row>
    <row r="682" spans="1:13" x14ac:dyDescent="0.25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</row>
    <row r="683" spans="1:13" x14ac:dyDescent="0.25">
      <c r="A683" s="142"/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</row>
    <row r="684" spans="1:13" x14ac:dyDescent="0.25">
      <c r="A684" s="142"/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</row>
    <row r="685" spans="1:13" x14ac:dyDescent="0.25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</row>
    <row r="686" spans="1:13" x14ac:dyDescent="0.25">
      <c r="A686" s="142"/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</row>
    <row r="687" spans="1:13" x14ac:dyDescent="0.25">
      <c r="A687" s="142"/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</row>
    <row r="688" spans="1:13" x14ac:dyDescent="0.25">
      <c r="A688" s="142"/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</row>
    <row r="689" spans="1:13" x14ac:dyDescent="0.25">
      <c r="A689" s="142"/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</row>
    <row r="690" spans="1:13" x14ac:dyDescent="0.25">
      <c r="A690" s="142"/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</row>
    <row r="691" spans="1:13" x14ac:dyDescent="0.25">
      <c r="A691" s="142"/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</row>
    <row r="692" spans="1:13" x14ac:dyDescent="0.25">
      <c r="A692" s="142"/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</row>
    <row r="693" spans="1:13" x14ac:dyDescent="0.25">
      <c r="A693" s="142"/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</row>
    <row r="694" spans="1:13" x14ac:dyDescent="0.25">
      <c r="A694" s="142"/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</row>
    <row r="695" spans="1:13" x14ac:dyDescent="0.25">
      <c r="A695" s="142"/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</row>
    <row r="696" spans="1:13" x14ac:dyDescent="0.25">
      <c r="A696" s="142"/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</row>
    <row r="697" spans="1:13" x14ac:dyDescent="0.25">
      <c r="A697" s="142"/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</row>
    <row r="698" spans="1:13" x14ac:dyDescent="0.25">
      <c r="A698" s="142"/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</row>
    <row r="699" spans="1:13" x14ac:dyDescent="0.25">
      <c r="A699" s="142"/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</row>
    <row r="700" spans="1:13" x14ac:dyDescent="0.25">
      <c r="A700" s="142"/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</row>
    <row r="701" spans="1:13" x14ac:dyDescent="0.25">
      <c r="A701" s="142"/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</row>
    <row r="702" spans="1:13" x14ac:dyDescent="0.25">
      <c r="A702" s="142"/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</row>
    <row r="703" spans="1:13" x14ac:dyDescent="0.25">
      <c r="A703" s="142"/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</row>
    <row r="704" spans="1:13" x14ac:dyDescent="0.25">
      <c r="A704" s="142"/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</row>
    <row r="705" spans="1:13" x14ac:dyDescent="0.25">
      <c r="A705" s="142"/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</row>
    <row r="706" spans="1:13" x14ac:dyDescent="0.25">
      <c r="A706" s="142"/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</row>
    <row r="707" spans="1:13" x14ac:dyDescent="0.25">
      <c r="A707" s="142"/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</row>
    <row r="708" spans="1:13" x14ac:dyDescent="0.25">
      <c r="A708" s="142"/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</row>
    <row r="709" spans="1:13" x14ac:dyDescent="0.25">
      <c r="A709" s="142"/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</row>
    <row r="710" spans="1:13" x14ac:dyDescent="0.25">
      <c r="A710" s="142"/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</row>
    <row r="711" spans="1:13" x14ac:dyDescent="0.25">
      <c r="A711" s="142"/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</row>
    <row r="712" spans="1:13" x14ac:dyDescent="0.25">
      <c r="A712" s="142"/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</row>
    <row r="713" spans="1:13" x14ac:dyDescent="0.25">
      <c r="A713" s="142"/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</row>
    <row r="714" spans="1:13" x14ac:dyDescent="0.25">
      <c r="A714" s="142"/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</row>
    <row r="715" spans="1:13" x14ac:dyDescent="0.25">
      <c r="A715" s="142"/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</row>
    <row r="716" spans="1:13" x14ac:dyDescent="0.25">
      <c r="A716" s="142"/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</row>
    <row r="717" spans="1:13" x14ac:dyDescent="0.25">
      <c r="A717" s="142"/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</row>
    <row r="718" spans="1:13" x14ac:dyDescent="0.25">
      <c r="A718" s="142"/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</row>
    <row r="719" spans="1:13" x14ac:dyDescent="0.25">
      <c r="A719" s="142"/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</row>
    <row r="720" spans="1:13" x14ac:dyDescent="0.25">
      <c r="A720" s="142"/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</row>
    <row r="721" spans="1:13" x14ac:dyDescent="0.25">
      <c r="A721" s="142"/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</row>
    <row r="722" spans="1:13" x14ac:dyDescent="0.25">
      <c r="A722" s="142"/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</row>
    <row r="723" spans="1:13" x14ac:dyDescent="0.25">
      <c r="A723" s="142"/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</row>
    <row r="724" spans="1:13" x14ac:dyDescent="0.25">
      <c r="A724" s="142"/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</row>
    <row r="725" spans="1:13" x14ac:dyDescent="0.25">
      <c r="A725" s="142"/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</row>
    <row r="726" spans="1:13" x14ac:dyDescent="0.25">
      <c r="A726" s="142"/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</row>
    <row r="727" spans="1:13" x14ac:dyDescent="0.25">
      <c r="A727" s="142"/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</row>
    <row r="728" spans="1:13" x14ac:dyDescent="0.25">
      <c r="A728" s="142"/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</row>
    <row r="729" spans="1:13" x14ac:dyDescent="0.25">
      <c r="A729" s="142"/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</row>
    <row r="730" spans="1:13" x14ac:dyDescent="0.25">
      <c r="A730" s="142"/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</row>
    <row r="731" spans="1:13" x14ac:dyDescent="0.25">
      <c r="A731" s="142"/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</row>
    <row r="732" spans="1:13" x14ac:dyDescent="0.25">
      <c r="A732" s="142"/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</row>
    <row r="733" spans="1:13" x14ac:dyDescent="0.25">
      <c r="A733" s="142"/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</row>
    <row r="734" spans="1:13" x14ac:dyDescent="0.25">
      <c r="A734" s="142"/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</row>
    <row r="735" spans="1:13" x14ac:dyDescent="0.25">
      <c r="A735" s="142"/>
      <c r="B735" s="142"/>
      <c r="C735" s="142"/>
      <c r="D735" s="142"/>
      <c r="E735" s="142"/>
      <c r="F735" s="142"/>
      <c r="G735" s="142"/>
      <c r="H735" s="142"/>
      <c r="I735" s="142"/>
      <c r="J735" s="142"/>
      <c r="K735" s="142"/>
      <c r="L735" s="142"/>
      <c r="M735" s="142"/>
    </row>
    <row r="736" spans="1:13" x14ac:dyDescent="0.25">
      <c r="A736" s="142"/>
      <c r="B736" s="142"/>
      <c r="C736" s="142"/>
      <c r="D736" s="142"/>
      <c r="E736" s="142"/>
      <c r="F736" s="142"/>
      <c r="G736" s="142"/>
      <c r="H736" s="142"/>
      <c r="I736" s="142"/>
      <c r="J736" s="142"/>
      <c r="K736" s="142"/>
      <c r="L736" s="142"/>
      <c r="M736" s="142"/>
    </row>
    <row r="737" spans="1:13" x14ac:dyDescent="0.25">
      <c r="A737" s="142"/>
      <c r="B737" s="142"/>
      <c r="C737" s="142"/>
      <c r="D737" s="142"/>
      <c r="E737" s="142"/>
      <c r="F737" s="142"/>
      <c r="G737" s="142"/>
      <c r="H737" s="142"/>
      <c r="I737" s="142"/>
      <c r="J737" s="142"/>
      <c r="K737" s="142"/>
      <c r="L737" s="142"/>
      <c r="M737" s="142"/>
    </row>
    <row r="738" spans="1:13" x14ac:dyDescent="0.25">
      <c r="A738" s="142"/>
      <c r="B738" s="142"/>
      <c r="C738" s="142"/>
      <c r="D738" s="142"/>
      <c r="E738" s="142"/>
      <c r="F738" s="142"/>
      <c r="G738" s="142"/>
      <c r="H738" s="142"/>
      <c r="I738" s="142"/>
      <c r="J738" s="142"/>
      <c r="K738" s="142"/>
      <c r="L738" s="142"/>
      <c r="M738" s="142"/>
    </row>
    <row r="739" spans="1:13" x14ac:dyDescent="0.25">
      <c r="A739" s="142"/>
      <c r="B739" s="142"/>
      <c r="C739" s="142"/>
      <c r="D739" s="142"/>
      <c r="E739" s="142"/>
      <c r="F739" s="142"/>
      <c r="G739" s="142"/>
      <c r="H739" s="142"/>
      <c r="I739" s="142"/>
      <c r="J739" s="142"/>
      <c r="K739" s="142"/>
      <c r="L739" s="142"/>
      <c r="M739" s="142"/>
    </row>
    <row r="740" spans="1:13" x14ac:dyDescent="0.25">
      <c r="A740" s="142"/>
      <c r="B740" s="142"/>
      <c r="C740" s="142"/>
      <c r="D740" s="142"/>
      <c r="E740" s="142"/>
      <c r="F740" s="142"/>
      <c r="G740" s="142"/>
      <c r="H740" s="142"/>
      <c r="I740" s="142"/>
      <c r="J740" s="142"/>
      <c r="K740" s="142"/>
      <c r="L740" s="142"/>
      <c r="M740" s="142"/>
    </row>
    <row r="741" spans="1:13" x14ac:dyDescent="0.25">
      <c r="A741" s="142"/>
      <c r="B741" s="142"/>
      <c r="C741" s="142"/>
      <c r="D741" s="142"/>
      <c r="E741" s="142"/>
      <c r="F741" s="142"/>
      <c r="G741" s="142"/>
      <c r="H741" s="142"/>
      <c r="I741" s="142"/>
      <c r="J741" s="142"/>
      <c r="K741" s="142"/>
      <c r="L741" s="142"/>
      <c r="M741" s="142"/>
    </row>
    <row r="742" spans="1:13" x14ac:dyDescent="0.25">
      <c r="A742" s="142"/>
      <c r="B742" s="142"/>
      <c r="C742" s="142"/>
      <c r="D742" s="142"/>
      <c r="E742" s="142"/>
      <c r="F742" s="142"/>
      <c r="G742" s="142"/>
      <c r="H742" s="142"/>
      <c r="I742" s="142"/>
      <c r="J742" s="142"/>
      <c r="K742" s="142"/>
      <c r="L742" s="142"/>
      <c r="M742" s="142"/>
    </row>
    <row r="743" spans="1:13" x14ac:dyDescent="0.25">
      <c r="A743" s="142"/>
      <c r="B743" s="142"/>
      <c r="C743" s="142"/>
      <c r="D743" s="142"/>
      <c r="E743" s="142"/>
      <c r="F743" s="142"/>
      <c r="G743" s="142"/>
      <c r="H743" s="142"/>
      <c r="I743" s="142"/>
      <c r="J743" s="142"/>
      <c r="K743" s="142"/>
      <c r="L743" s="142"/>
      <c r="M743" s="142"/>
    </row>
    <row r="744" spans="1:13" x14ac:dyDescent="0.25">
      <c r="A744" s="142"/>
      <c r="B744" s="142"/>
      <c r="C744" s="142"/>
      <c r="D744" s="142"/>
      <c r="E744" s="142"/>
      <c r="F744" s="142"/>
      <c r="G744" s="142"/>
      <c r="H744" s="142"/>
      <c r="I744" s="142"/>
      <c r="J744" s="142"/>
      <c r="K744" s="142"/>
      <c r="L744" s="142"/>
      <c r="M744" s="142"/>
    </row>
    <row r="745" spans="1:13" x14ac:dyDescent="0.25">
      <c r="A745" s="142"/>
      <c r="B745" s="142"/>
      <c r="C745" s="142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</row>
    <row r="746" spans="1:13" x14ac:dyDescent="0.25">
      <c r="A746" s="142"/>
      <c r="B746" s="142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</row>
    <row r="747" spans="1:13" x14ac:dyDescent="0.25">
      <c r="A747" s="142"/>
      <c r="B747" s="142"/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</row>
    <row r="748" spans="1:13" x14ac:dyDescent="0.25">
      <c r="A748" s="142"/>
      <c r="B748" s="142"/>
      <c r="C748" s="142"/>
      <c r="D748" s="142"/>
      <c r="E748" s="142"/>
      <c r="F748" s="142"/>
      <c r="G748" s="142"/>
      <c r="H748" s="142"/>
      <c r="I748" s="142"/>
      <c r="J748" s="142"/>
      <c r="K748" s="142"/>
      <c r="L748" s="142"/>
      <c r="M748" s="142"/>
    </row>
    <row r="749" spans="1:13" x14ac:dyDescent="0.25">
      <c r="A749" s="142"/>
      <c r="B749" s="142"/>
      <c r="C749" s="142"/>
      <c r="D749" s="142"/>
      <c r="E749" s="142"/>
      <c r="F749" s="142"/>
      <c r="G749" s="142"/>
      <c r="H749" s="142"/>
      <c r="I749" s="142"/>
      <c r="J749" s="142"/>
      <c r="K749" s="142"/>
      <c r="L749" s="142"/>
      <c r="M749" s="142"/>
    </row>
    <row r="750" spans="1:13" x14ac:dyDescent="0.25">
      <c r="A750" s="142"/>
      <c r="B750" s="142"/>
      <c r="C750" s="142"/>
      <c r="D750" s="142"/>
      <c r="E750" s="142"/>
      <c r="F750" s="142"/>
      <c r="G750" s="142"/>
      <c r="H750" s="142"/>
      <c r="I750" s="142"/>
      <c r="J750" s="142"/>
      <c r="K750" s="142"/>
      <c r="L750" s="142"/>
      <c r="M750" s="142"/>
    </row>
    <row r="751" spans="1:13" x14ac:dyDescent="0.25">
      <c r="A751" s="142"/>
      <c r="B751" s="142"/>
      <c r="C751" s="142"/>
      <c r="D751" s="142"/>
      <c r="E751" s="142"/>
      <c r="F751" s="142"/>
      <c r="G751" s="142"/>
      <c r="H751" s="142"/>
      <c r="I751" s="142"/>
      <c r="J751" s="142"/>
      <c r="K751" s="142"/>
      <c r="L751" s="142"/>
      <c r="M751" s="142"/>
    </row>
    <row r="752" spans="1:13" x14ac:dyDescent="0.25">
      <c r="A752" s="142"/>
      <c r="B752" s="142"/>
      <c r="C752" s="142"/>
      <c r="D752" s="142"/>
      <c r="E752" s="142"/>
      <c r="F752" s="142"/>
      <c r="G752" s="142"/>
      <c r="H752" s="142"/>
      <c r="I752" s="142"/>
      <c r="J752" s="142"/>
      <c r="K752" s="142"/>
      <c r="L752" s="142"/>
      <c r="M752" s="142"/>
    </row>
    <row r="753" spans="1:13" x14ac:dyDescent="0.25">
      <c r="A753" s="142"/>
      <c r="B753" s="142"/>
      <c r="C753" s="142"/>
      <c r="D753" s="142"/>
      <c r="E753" s="142"/>
      <c r="F753" s="142"/>
      <c r="G753" s="142"/>
      <c r="H753" s="142"/>
      <c r="I753" s="142"/>
      <c r="J753" s="142"/>
      <c r="K753" s="142"/>
      <c r="L753" s="142"/>
      <c r="M753" s="142"/>
    </row>
    <row r="754" spans="1:13" x14ac:dyDescent="0.25">
      <c r="A754" s="142"/>
      <c r="B754" s="142"/>
      <c r="C754" s="142"/>
      <c r="D754" s="142"/>
      <c r="E754" s="142"/>
      <c r="F754" s="142"/>
      <c r="G754" s="142"/>
      <c r="H754" s="142"/>
      <c r="I754" s="142"/>
      <c r="J754" s="142"/>
      <c r="K754" s="142"/>
      <c r="L754" s="142"/>
      <c r="M754" s="142"/>
    </row>
    <row r="755" spans="1:13" x14ac:dyDescent="0.25">
      <c r="A755" s="142"/>
      <c r="B755" s="142"/>
      <c r="C755" s="142"/>
      <c r="D755" s="142"/>
      <c r="E755" s="142"/>
      <c r="F755" s="142"/>
      <c r="G755" s="142"/>
      <c r="H755" s="142"/>
      <c r="I755" s="142"/>
      <c r="J755" s="142"/>
      <c r="K755" s="142"/>
      <c r="L755" s="142"/>
      <c r="M755" s="142"/>
    </row>
    <row r="756" spans="1:13" x14ac:dyDescent="0.25">
      <c r="A756" s="142"/>
      <c r="B756" s="142"/>
      <c r="C756" s="142"/>
      <c r="D756" s="142"/>
      <c r="E756" s="142"/>
      <c r="F756" s="142"/>
      <c r="G756" s="142"/>
      <c r="H756" s="142"/>
      <c r="I756" s="142"/>
      <c r="J756" s="142"/>
      <c r="K756" s="142"/>
      <c r="L756" s="142"/>
      <c r="M756" s="142"/>
    </row>
    <row r="757" spans="1:13" x14ac:dyDescent="0.25">
      <c r="A757" s="142"/>
      <c r="B757" s="142"/>
      <c r="C757" s="142"/>
      <c r="D757" s="142"/>
      <c r="E757" s="142"/>
      <c r="F757" s="142"/>
      <c r="G757" s="142"/>
      <c r="H757" s="142"/>
      <c r="I757" s="142"/>
      <c r="J757" s="142"/>
      <c r="K757" s="142"/>
      <c r="L757" s="142"/>
      <c r="M757" s="142"/>
    </row>
    <row r="758" spans="1:13" x14ac:dyDescent="0.25">
      <c r="A758" s="142"/>
      <c r="B758" s="142"/>
      <c r="C758" s="142"/>
      <c r="D758" s="142"/>
      <c r="E758" s="142"/>
      <c r="F758" s="142"/>
      <c r="G758" s="142"/>
      <c r="H758" s="142"/>
      <c r="I758" s="142"/>
      <c r="J758" s="142"/>
      <c r="K758" s="142"/>
      <c r="L758" s="142"/>
      <c r="M758" s="142"/>
    </row>
    <row r="759" spans="1:13" x14ac:dyDescent="0.25">
      <c r="A759" s="142"/>
      <c r="B759" s="142"/>
      <c r="C759" s="142"/>
      <c r="D759" s="142"/>
      <c r="E759" s="142"/>
      <c r="F759" s="142"/>
      <c r="G759" s="142"/>
      <c r="H759" s="142"/>
      <c r="I759" s="142"/>
      <c r="J759" s="142"/>
      <c r="K759" s="142"/>
      <c r="L759" s="142"/>
      <c r="M759" s="142"/>
    </row>
    <row r="760" spans="1:13" x14ac:dyDescent="0.25">
      <c r="A760" s="142"/>
      <c r="B760" s="142"/>
      <c r="C760" s="142"/>
      <c r="D760" s="142"/>
      <c r="E760" s="142"/>
      <c r="F760" s="142"/>
      <c r="G760" s="142"/>
      <c r="H760" s="142"/>
      <c r="I760" s="142"/>
      <c r="J760" s="142"/>
      <c r="K760" s="142"/>
      <c r="L760" s="142"/>
      <c r="M760" s="142"/>
    </row>
    <row r="761" spans="1:13" x14ac:dyDescent="0.25">
      <c r="A761" s="142"/>
      <c r="B761" s="142"/>
      <c r="C761" s="142"/>
      <c r="D761" s="142"/>
      <c r="E761" s="142"/>
      <c r="F761" s="142"/>
      <c r="G761" s="142"/>
      <c r="H761" s="142"/>
      <c r="I761" s="142"/>
      <c r="J761" s="142"/>
      <c r="K761" s="142"/>
      <c r="L761" s="142"/>
      <c r="M761" s="142"/>
    </row>
    <row r="762" spans="1:13" x14ac:dyDescent="0.25">
      <c r="A762" s="142"/>
      <c r="B762" s="142"/>
      <c r="C762" s="142"/>
      <c r="D762" s="142"/>
      <c r="E762" s="142"/>
      <c r="F762" s="142"/>
      <c r="G762" s="142"/>
      <c r="H762" s="142"/>
      <c r="I762" s="142"/>
      <c r="J762" s="142"/>
      <c r="K762" s="142"/>
      <c r="L762" s="142"/>
      <c r="M762" s="142"/>
    </row>
    <row r="763" spans="1:13" x14ac:dyDescent="0.25">
      <c r="A763" s="142"/>
      <c r="B763" s="142"/>
      <c r="C763" s="142"/>
      <c r="D763" s="142"/>
      <c r="E763" s="142"/>
      <c r="F763" s="142"/>
      <c r="G763" s="142"/>
      <c r="H763" s="142"/>
      <c r="I763" s="142"/>
      <c r="J763" s="142"/>
      <c r="K763" s="142"/>
      <c r="L763" s="142"/>
      <c r="M763" s="142"/>
    </row>
    <row r="764" spans="1:13" x14ac:dyDescent="0.25">
      <c r="A764" s="142"/>
      <c r="B764" s="142"/>
      <c r="C764" s="142"/>
      <c r="D764" s="142"/>
      <c r="E764" s="142"/>
      <c r="F764" s="142"/>
      <c r="G764" s="142"/>
      <c r="H764" s="142"/>
      <c r="I764" s="142"/>
      <c r="J764" s="142"/>
      <c r="K764" s="142"/>
      <c r="L764" s="142"/>
      <c r="M764" s="142"/>
    </row>
    <row r="765" spans="1:13" x14ac:dyDescent="0.25">
      <c r="A765" s="142"/>
      <c r="B765" s="142"/>
      <c r="C765" s="142"/>
      <c r="D765" s="142"/>
      <c r="E765" s="142"/>
      <c r="F765" s="142"/>
      <c r="G765" s="142"/>
      <c r="H765" s="142"/>
      <c r="I765" s="142"/>
      <c r="J765" s="142"/>
      <c r="K765" s="142"/>
      <c r="L765" s="142"/>
      <c r="M765" s="142"/>
    </row>
    <row r="766" spans="1:13" x14ac:dyDescent="0.25">
      <c r="A766" s="142"/>
      <c r="B766" s="142"/>
      <c r="C766" s="142"/>
      <c r="D766" s="142"/>
      <c r="E766" s="142"/>
      <c r="F766" s="142"/>
      <c r="G766" s="142"/>
      <c r="H766" s="142"/>
      <c r="I766" s="142"/>
      <c r="J766" s="142"/>
      <c r="K766" s="142"/>
      <c r="L766" s="142"/>
      <c r="M766" s="142"/>
    </row>
    <row r="767" spans="1:13" x14ac:dyDescent="0.25">
      <c r="A767" s="142"/>
      <c r="B767" s="142"/>
      <c r="C767" s="142"/>
      <c r="D767" s="142"/>
      <c r="E767" s="142"/>
      <c r="F767" s="142"/>
      <c r="G767" s="142"/>
      <c r="H767" s="142"/>
      <c r="I767" s="142"/>
      <c r="J767" s="142"/>
      <c r="K767" s="142"/>
      <c r="L767" s="142"/>
      <c r="M767" s="142"/>
    </row>
    <row r="768" spans="1:13" x14ac:dyDescent="0.25">
      <c r="A768" s="142"/>
      <c r="B768" s="142"/>
      <c r="C768" s="142"/>
      <c r="D768" s="142"/>
      <c r="E768" s="142"/>
      <c r="F768" s="142"/>
      <c r="G768" s="142"/>
      <c r="H768" s="142"/>
      <c r="I768" s="142"/>
      <c r="J768" s="142"/>
      <c r="K768" s="142"/>
      <c r="L768" s="142"/>
      <c r="M768" s="142"/>
    </row>
    <row r="769" spans="1:13" x14ac:dyDescent="0.25">
      <c r="A769" s="142"/>
      <c r="B769" s="142"/>
      <c r="C769" s="142"/>
      <c r="D769" s="142"/>
      <c r="E769" s="142"/>
      <c r="F769" s="142"/>
      <c r="G769" s="142"/>
      <c r="H769" s="142"/>
      <c r="I769" s="142"/>
      <c r="J769" s="142"/>
      <c r="K769" s="142"/>
      <c r="L769" s="142"/>
      <c r="M769" s="142"/>
    </row>
    <row r="770" spans="1:13" x14ac:dyDescent="0.25">
      <c r="A770" s="142"/>
      <c r="B770" s="142"/>
      <c r="C770" s="142"/>
      <c r="D770" s="142"/>
      <c r="E770" s="142"/>
      <c r="F770" s="142"/>
      <c r="G770" s="142"/>
      <c r="H770" s="142"/>
      <c r="I770" s="142"/>
      <c r="J770" s="142"/>
      <c r="K770" s="142"/>
      <c r="L770" s="142"/>
      <c r="M770" s="142"/>
    </row>
    <row r="771" spans="1:13" x14ac:dyDescent="0.25">
      <c r="A771" s="142"/>
      <c r="B771" s="142"/>
      <c r="C771" s="142"/>
      <c r="D771" s="142"/>
      <c r="E771" s="142"/>
      <c r="F771" s="142"/>
      <c r="G771" s="142"/>
      <c r="H771" s="142"/>
      <c r="I771" s="142"/>
      <c r="J771" s="142"/>
      <c r="K771" s="142"/>
      <c r="L771" s="142"/>
      <c r="M771" s="142"/>
    </row>
    <row r="772" spans="1:13" x14ac:dyDescent="0.25">
      <c r="A772" s="142"/>
      <c r="B772" s="142"/>
      <c r="C772" s="142"/>
      <c r="D772" s="142"/>
      <c r="E772" s="142"/>
      <c r="F772" s="142"/>
      <c r="G772" s="142"/>
      <c r="H772" s="142"/>
      <c r="I772" s="142"/>
      <c r="J772" s="142"/>
      <c r="K772" s="142"/>
      <c r="L772" s="142"/>
      <c r="M772" s="142"/>
    </row>
    <row r="773" spans="1:13" x14ac:dyDescent="0.25">
      <c r="A773" s="142"/>
      <c r="B773" s="142"/>
      <c r="C773" s="142"/>
      <c r="D773" s="142"/>
      <c r="E773" s="142"/>
      <c r="F773" s="142"/>
      <c r="G773" s="142"/>
      <c r="H773" s="142"/>
      <c r="I773" s="142"/>
      <c r="J773" s="142"/>
      <c r="K773" s="142"/>
      <c r="L773" s="142"/>
      <c r="M773" s="142"/>
    </row>
    <row r="774" spans="1:13" x14ac:dyDescent="0.25">
      <c r="A774" s="142"/>
      <c r="B774" s="142"/>
      <c r="C774" s="142"/>
      <c r="D774" s="142"/>
      <c r="E774" s="142"/>
      <c r="F774" s="142"/>
      <c r="G774" s="142"/>
      <c r="H774" s="142"/>
      <c r="I774" s="142"/>
      <c r="J774" s="142"/>
      <c r="K774" s="142"/>
      <c r="L774" s="142"/>
      <c r="M774" s="142"/>
    </row>
    <row r="775" spans="1:13" x14ac:dyDescent="0.25">
      <c r="A775" s="142"/>
      <c r="B775" s="142"/>
      <c r="C775" s="142"/>
      <c r="D775" s="142"/>
      <c r="E775" s="142"/>
      <c r="F775" s="142"/>
      <c r="G775" s="142"/>
      <c r="H775" s="142"/>
      <c r="I775" s="142"/>
      <c r="J775" s="142"/>
      <c r="K775" s="142"/>
      <c r="L775" s="142"/>
      <c r="M775" s="142"/>
    </row>
    <row r="776" spans="1:13" x14ac:dyDescent="0.25">
      <c r="A776" s="142"/>
      <c r="B776" s="142"/>
      <c r="C776" s="142"/>
      <c r="D776" s="142"/>
      <c r="E776" s="142"/>
      <c r="F776" s="142"/>
      <c r="G776" s="142"/>
      <c r="H776" s="142"/>
      <c r="I776" s="142"/>
      <c r="J776" s="142"/>
      <c r="K776" s="142"/>
      <c r="L776" s="142"/>
      <c r="M776" s="142"/>
    </row>
    <row r="777" spans="1:13" x14ac:dyDescent="0.25">
      <c r="A777" s="142"/>
      <c r="B777" s="142"/>
      <c r="C777" s="142"/>
      <c r="D777" s="142"/>
      <c r="E777" s="142"/>
      <c r="F777" s="142"/>
      <c r="G777" s="142"/>
      <c r="H777" s="142"/>
      <c r="I777" s="142"/>
      <c r="J777" s="142"/>
      <c r="K777" s="142"/>
      <c r="L777" s="142"/>
      <c r="M777" s="142"/>
    </row>
    <row r="778" spans="1:13" x14ac:dyDescent="0.25">
      <c r="A778" s="142"/>
      <c r="B778" s="142"/>
      <c r="C778" s="142"/>
      <c r="D778" s="142"/>
      <c r="E778" s="142"/>
      <c r="F778" s="142"/>
      <c r="G778" s="142"/>
      <c r="H778" s="142"/>
      <c r="I778" s="142"/>
      <c r="J778" s="142"/>
      <c r="K778" s="142"/>
      <c r="L778" s="142"/>
      <c r="M778" s="142"/>
    </row>
    <row r="779" spans="1:13" x14ac:dyDescent="0.25">
      <c r="A779" s="142"/>
      <c r="B779" s="142"/>
      <c r="C779" s="142"/>
      <c r="D779" s="142"/>
      <c r="E779" s="142"/>
      <c r="F779" s="142"/>
      <c r="G779" s="142"/>
      <c r="H779" s="142"/>
      <c r="I779" s="142"/>
      <c r="J779" s="142"/>
      <c r="K779" s="142"/>
      <c r="L779" s="142"/>
      <c r="M779" s="142"/>
    </row>
    <row r="780" spans="1:13" x14ac:dyDescent="0.25">
      <c r="A780" s="142"/>
      <c r="B780" s="142"/>
      <c r="C780" s="142"/>
      <c r="D780" s="142"/>
      <c r="E780" s="142"/>
      <c r="F780" s="142"/>
      <c r="G780" s="142"/>
      <c r="H780" s="142"/>
      <c r="I780" s="142"/>
      <c r="J780" s="142"/>
      <c r="K780" s="142"/>
      <c r="L780" s="142"/>
      <c r="M780" s="142"/>
    </row>
    <row r="781" spans="1:13" x14ac:dyDescent="0.25">
      <c r="A781" s="142"/>
      <c r="B781" s="142"/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</row>
    <row r="782" spans="1:13" x14ac:dyDescent="0.25">
      <c r="A782" s="142"/>
      <c r="B782" s="142"/>
      <c r="C782" s="142"/>
      <c r="D782" s="142"/>
      <c r="E782" s="142"/>
      <c r="F782" s="142"/>
      <c r="G782" s="142"/>
      <c r="H782" s="142"/>
      <c r="I782" s="142"/>
      <c r="J782" s="142"/>
      <c r="K782" s="142"/>
      <c r="L782" s="142"/>
      <c r="M782" s="142"/>
    </row>
    <row r="783" spans="1:13" x14ac:dyDescent="0.25">
      <c r="A783" s="142"/>
      <c r="B783" s="142"/>
      <c r="C783" s="142"/>
      <c r="D783" s="142"/>
      <c r="E783" s="142"/>
      <c r="F783" s="142"/>
      <c r="G783" s="142"/>
      <c r="H783" s="142"/>
      <c r="I783" s="142"/>
      <c r="J783" s="142"/>
      <c r="K783" s="142"/>
      <c r="L783" s="142"/>
      <c r="M783" s="142"/>
    </row>
    <row r="784" spans="1:13" x14ac:dyDescent="0.25">
      <c r="A784" s="142"/>
      <c r="B784" s="142"/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</row>
    <row r="785" spans="1:13" x14ac:dyDescent="0.25">
      <c r="A785" s="142"/>
      <c r="B785" s="142"/>
      <c r="C785" s="142"/>
      <c r="D785" s="142"/>
      <c r="E785" s="142"/>
      <c r="F785" s="142"/>
      <c r="G785" s="142"/>
      <c r="H785" s="142"/>
      <c r="I785" s="142"/>
      <c r="J785" s="142"/>
      <c r="K785" s="142"/>
      <c r="L785" s="142"/>
      <c r="M785" s="142"/>
    </row>
    <row r="786" spans="1:13" x14ac:dyDescent="0.25">
      <c r="A786" s="142"/>
      <c r="B786" s="142"/>
      <c r="C786" s="142"/>
      <c r="D786" s="142"/>
      <c r="E786" s="142"/>
      <c r="F786" s="142"/>
      <c r="G786" s="142"/>
      <c r="H786" s="142"/>
      <c r="I786" s="142"/>
      <c r="J786" s="142"/>
      <c r="K786" s="142"/>
      <c r="L786" s="142"/>
      <c r="M786" s="142"/>
    </row>
    <row r="787" spans="1:13" x14ac:dyDescent="0.25">
      <c r="A787" s="142"/>
      <c r="B787" s="142"/>
      <c r="C787" s="142"/>
      <c r="D787" s="142"/>
      <c r="E787" s="142"/>
      <c r="F787" s="142"/>
      <c r="G787" s="142"/>
      <c r="H787" s="142"/>
      <c r="I787" s="142"/>
      <c r="J787" s="142"/>
      <c r="K787" s="142"/>
      <c r="L787" s="142"/>
      <c r="M787" s="142"/>
    </row>
    <row r="788" spans="1:13" x14ac:dyDescent="0.25">
      <c r="A788" s="142"/>
      <c r="B788" s="142"/>
      <c r="C788" s="142"/>
      <c r="D788" s="142"/>
      <c r="E788" s="142"/>
      <c r="F788" s="142"/>
      <c r="G788" s="142"/>
      <c r="H788" s="142"/>
      <c r="I788" s="142"/>
      <c r="J788" s="142"/>
      <c r="K788" s="142"/>
      <c r="L788" s="142"/>
      <c r="M788" s="142"/>
    </row>
    <row r="789" spans="1:13" x14ac:dyDescent="0.25">
      <c r="A789" s="142"/>
      <c r="B789" s="142"/>
      <c r="C789" s="142"/>
      <c r="D789" s="142"/>
      <c r="E789" s="142"/>
      <c r="F789" s="142"/>
      <c r="G789" s="142"/>
      <c r="H789" s="142"/>
      <c r="I789" s="142"/>
      <c r="J789" s="142"/>
      <c r="K789" s="142"/>
      <c r="L789" s="142"/>
      <c r="M789" s="142"/>
    </row>
    <row r="790" spans="1:13" x14ac:dyDescent="0.25">
      <c r="A790" s="142"/>
      <c r="B790" s="142"/>
      <c r="C790" s="142"/>
      <c r="D790" s="142"/>
      <c r="E790" s="142"/>
      <c r="F790" s="142"/>
      <c r="G790" s="142"/>
      <c r="H790" s="142"/>
      <c r="I790" s="142"/>
      <c r="J790" s="142"/>
      <c r="K790" s="142"/>
      <c r="L790" s="142"/>
      <c r="M790" s="142"/>
    </row>
    <row r="791" spans="1:13" x14ac:dyDescent="0.25">
      <c r="A791" s="142"/>
      <c r="B791" s="142"/>
      <c r="C791" s="142"/>
      <c r="D791" s="142"/>
      <c r="E791" s="142"/>
      <c r="F791" s="142"/>
      <c r="G791" s="142"/>
      <c r="H791" s="142"/>
      <c r="I791" s="142"/>
      <c r="J791" s="142"/>
      <c r="K791" s="142"/>
      <c r="L791" s="142"/>
      <c r="M791" s="142"/>
    </row>
    <row r="792" spans="1:13" x14ac:dyDescent="0.25">
      <c r="A792" s="142"/>
      <c r="B792" s="142"/>
      <c r="C792" s="142"/>
      <c r="D792" s="142"/>
      <c r="E792" s="142"/>
      <c r="F792" s="142"/>
      <c r="G792" s="142"/>
      <c r="H792" s="142"/>
      <c r="I792" s="142"/>
      <c r="J792" s="142"/>
      <c r="K792" s="142"/>
      <c r="L792" s="142"/>
      <c r="M792" s="142"/>
    </row>
    <row r="793" spans="1:13" x14ac:dyDescent="0.25">
      <c r="A793" s="142"/>
      <c r="B793" s="142"/>
      <c r="C793" s="142"/>
      <c r="D793" s="142"/>
      <c r="E793" s="142"/>
      <c r="F793" s="142"/>
      <c r="G793" s="142"/>
      <c r="H793" s="142"/>
      <c r="I793" s="142"/>
      <c r="J793" s="142"/>
      <c r="K793" s="142"/>
      <c r="L793" s="142"/>
      <c r="M793" s="142"/>
    </row>
    <row r="794" spans="1:13" x14ac:dyDescent="0.25">
      <c r="A794" s="142"/>
      <c r="B794" s="142"/>
      <c r="C794" s="142"/>
      <c r="D794" s="142"/>
      <c r="E794" s="142"/>
      <c r="F794" s="142"/>
      <c r="G794" s="142"/>
      <c r="H794" s="142"/>
      <c r="I794" s="142"/>
      <c r="J794" s="142"/>
      <c r="K794" s="142"/>
      <c r="L794" s="142"/>
      <c r="M794" s="142"/>
    </row>
    <row r="795" spans="1:13" x14ac:dyDescent="0.25">
      <c r="A795" s="142"/>
      <c r="B795" s="142"/>
      <c r="C795" s="142"/>
      <c r="D795" s="142"/>
      <c r="E795" s="142"/>
      <c r="F795" s="142"/>
      <c r="G795" s="142"/>
      <c r="H795" s="142"/>
      <c r="I795" s="142"/>
      <c r="J795" s="142"/>
      <c r="K795" s="142"/>
      <c r="L795" s="142"/>
      <c r="M795" s="142"/>
    </row>
    <row r="796" spans="1:13" x14ac:dyDescent="0.25">
      <c r="A796" s="142"/>
      <c r="B796" s="142"/>
      <c r="C796" s="142"/>
      <c r="D796" s="142"/>
      <c r="E796" s="142"/>
      <c r="F796" s="142"/>
      <c r="G796" s="142"/>
      <c r="H796" s="142"/>
      <c r="I796" s="142"/>
      <c r="J796" s="142"/>
      <c r="K796" s="142"/>
      <c r="L796" s="142"/>
      <c r="M796" s="142"/>
    </row>
    <row r="797" spans="1:13" x14ac:dyDescent="0.25">
      <c r="A797" s="142"/>
      <c r="B797" s="142"/>
      <c r="C797" s="142"/>
      <c r="D797" s="142"/>
      <c r="E797" s="142"/>
      <c r="F797" s="142"/>
      <c r="G797" s="142"/>
      <c r="H797" s="142"/>
      <c r="I797" s="142"/>
      <c r="J797" s="142"/>
      <c r="K797" s="142"/>
      <c r="L797" s="142"/>
      <c r="M797" s="142"/>
    </row>
    <row r="798" spans="1:13" x14ac:dyDescent="0.25">
      <c r="A798" s="142"/>
      <c r="B798" s="142"/>
      <c r="C798" s="142"/>
      <c r="D798" s="142"/>
      <c r="E798" s="142"/>
      <c r="F798" s="142"/>
      <c r="G798" s="142"/>
      <c r="H798" s="142"/>
      <c r="I798" s="142"/>
      <c r="J798" s="142"/>
      <c r="K798" s="142"/>
      <c r="L798" s="142"/>
      <c r="M798" s="142"/>
    </row>
    <row r="799" spans="1:13" x14ac:dyDescent="0.25">
      <c r="A799" s="142"/>
      <c r="B799" s="142"/>
      <c r="C799" s="142"/>
      <c r="D799" s="142"/>
      <c r="E799" s="142"/>
      <c r="F799" s="142"/>
      <c r="G799" s="142"/>
      <c r="H799" s="142"/>
      <c r="I799" s="142"/>
      <c r="J799" s="142"/>
      <c r="K799" s="142"/>
      <c r="L799" s="142"/>
      <c r="M799" s="142"/>
    </row>
    <row r="800" spans="1:13" x14ac:dyDescent="0.25">
      <c r="A800" s="142"/>
      <c r="B800" s="142"/>
      <c r="C800" s="142"/>
      <c r="D800" s="142"/>
      <c r="E800" s="142"/>
      <c r="F800" s="142"/>
      <c r="G800" s="142"/>
      <c r="H800" s="142"/>
      <c r="I800" s="142"/>
      <c r="J800" s="142"/>
      <c r="K800" s="142"/>
      <c r="L800" s="142"/>
      <c r="M800" s="142"/>
    </row>
    <row r="801" spans="1:13" x14ac:dyDescent="0.25">
      <c r="A801" s="142"/>
      <c r="B801" s="142"/>
      <c r="C801" s="142"/>
      <c r="D801" s="142"/>
      <c r="E801" s="142"/>
      <c r="F801" s="142"/>
      <c r="G801" s="142"/>
      <c r="H801" s="142"/>
      <c r="I801" s="142"/>
      <c r="J801" s="142"/>
      <c r="K801" s="142"/>
      <c r="L801" s="142"/>
      <c r="M801" s="142"/>
    </row>
    <row r="802" spans="1:13" x14ac:dyDescent="0.25">
      <c r="A802" s="142"/>
      <c r="B802" s="142"/>
      <c r="C802" s="142"/>
      <c r="D802" s="142"/>
      <c r="E802" s="142"/>
      <c r="F802" s="142"/>
      <c r="G802" s="142"/>
      <c r="H802" s="142"/>
      <c r="I802" s="142"/>
      <c r="J802" s="142"/>
      <c r="K802" s="142"/>
      <c r="L802" s="142"/>
      <c r="M802" s="142"/>
    </row>
    <row r="803" spans="1:13" x14ac:dyDescent="0.25">
      <c r="A803" s="142"/>
      <c r="B803" s="142"/>
      <c r="C803" s="142"/>
      <c r="D803" s="142"/>
      <c r="E803" s="142"/>
      <c r="F803" s="142"/>
      <c r="G803" s="142"/>
      <c r="H803" s="142"/>
      <c r="I803" s="142"/>
      <c r="J803" s="142"/>
      <c r="K803" s="142"/>
      <c r="L803" s="142"/>
      <c r="M803" s="142"/>
    </row>
    <row r="804" spans="1:13" x14ac:dyDescent="0.25">
      <c r="A804" s="142"/>
      <c r="B804" s="142"/>
      <c r="C804" s="142"/>
      <c r="D804" s="142"/>
      <c r="E804" s="142"/>
      <c r="F804" s="142"/>
      <c r="G804" s="142"/>
      <c r="H804" s="142"/>
      <c r="I804" s="142"/>
      <c r="J804" s="142"/>
      <c r="K804" s="142"/>
      <c r="L804" s="142"/>
      <c r="M804" s="142"/>
    </row>
    <row r="805" spans="1:13" x14ac:dyDescent="0.25">
      <c r="A805" s="142"/>
      <c r="B805" s="142"/>
      <c r="C805" s="142"/>
      <c r="D805" s="142"/>
      <c r="E805" s="142"/>
      <c r="F805" s="142"/>
      <c r="G805" s="142"/>
      <c r="H805" s="142"/>
      <c r="I805" s="142"/>
      <c r="J805" s="142"/>
      <c r="K805" s="142"/>
      <c r="L805" s="142"/>
      <c r="M805" s="142"/>
    </row>
    <row r="806" spans="1:13" x14ac:dyDescent="0.25">
      <c r="A806" s="142"/>
      <c r="B806" s="142"/>
      <c r="C806" s="142"/>
      <c r="D806" s="142"/>
      <c r="E806" s="142"/>
      <c r="F806" s="142"/>
      <c r="G806" s="142"/>
      <c r="H806" s="142"/>
      <c r="I806" s="142"/>
      <c r="J806" s="142"/>
      <c r="K806" s="142"/>
      <c r="L806" s="142"/>
      <c r="M806" s="142"/>
    </row>
    <row r="807" spans="1:13" x14ac:dyDescent="0.25">
      <c r="A807" s="142"/>
      <c r="B807" s="142"/>
      <c r="C807" s="142"/>
      <c r="D807" s="142"/>
      <c r="E807" s="142"/>
      <c r="F807" s="142"/>
      <c r="G807" s="142"/>
      <c r="H807" s="142"/>
      <c r="I807" s="142"/>
      <c r="J807" s="142"/>
      <c r="K807" s="142"/>
      <c r="L807" s="142"/>
      <c r="M807" s="142"/>
    </row>
    <row r="808" spans="1:13" x14ac:dyDescent="0.25">
      <c r="A808" s="142"/>
      <c r="B808" s="142"/>
      <c r="C808" s="142"/>
      <c r="D808" s="142"/>
      <c r="E808" s="142"/>
      <c r="F808" s="142"/>
      <c r="G808" s="142"/>
      <c r="H808" s="142"/>
      <c r="I808" s="142"/>
      <c r="J808" s="142"/>
      <c r="K808" s="142"/>
      <c r="L808" s="142"/>
      <c r="M808" s="142"/>
    </row>
    <row r="809" spans="1:13" x14ac:dyDescent="0.25">
      <c r="A809" s="142"/>
      <c r="B809" s="142"/>
      <c r="C809" s="142"/>
      <c r="D809" s="142"/>
      <c r="E809" s="142"/>
      <c r="F809" s="142"/>
      <c r="G809" s="142"/>
      <c r="H809" s="142"/>
      <c r="I809" s="142"/>
      <c r="J809" s="142"/>
      <c r="K809" s="142"/>
      <c r="L809" s="142"/>
      <c r="M809" s="142"/>
    </row>
    <row r="810" spans="1:13" x14ac:dyDescent="0.25">
      <c r="A810" s="142"/>
      <c r="B810" s="142"/>
      <c r="C810" s="142"/>
      <c r="D810" s="142"/>
      <c r="E810" s="142"/>
      <c r="F810" s="142"/>
      <c r="G810" s="142"/>
      <c r="H810" s="142"/>
      <c r="I810" s="142"/>
      <c r="J810" s="142"/>
      <c r="K810" s="142"/>
      <c r="L810" s="142"/>
      <c r="M810" s="142"/>
    </row>
    <row r="811" spans="1:13" x14ac:dyDescent="0.25">
      <c r="A811" s="142"/>
      <c r="B811" s="142"/>
      <c r="C811" s="142"/>
      <c r="D811" s="142"/>
      <c r="E811" s="142"/>
      <c r="F811" s="142"/>
      <c r="G811" s="142"/>
      <c r="H811" s="142"/>
      <c r="I811" s="142"/>
      <c r="J811" s="142"/>
      <c r="K811" s="142"/>
      <c r="L811" s="142"/>
      <c r="M811" s="142"/>
    </row>
    <row r="812" spans="1:13" x14ac:dyDescent="0.25">
      <c r="A812" s="142"/>
      <c r="B812" s="142"/>
      <c r="C812" s="142"/>
      <c r="D812" s="142"/>
      <c r="E812" s="142"/>
      <c r="F812" s="142"/>
      <c r="G812" s="142"/>
      <c r="H812" s="142"/>
      <c r="I812" s="142"/>
      <c r="J812" s="142"/>
      <c r="K812" s="142"/>
      <c r="L812" s="142"/>
      <c r="M812" s="142"/>
    </row>
    <row r="813" spans="1:13" x14ac:dyDescent="0.25">
      <c r="A813" s="142"/>
      <c r="B813" s="142"/>
      <c r="C813" s="142"/>
      <c r="D813" s="142"/>
      <c r="E813" s="142"/>
      <c r="F813" s="142"/>
      <c r="G813" s="142"/>
      <c r="H813" s="142"/>
      <c r="I813" s="142"/>
      <c r="J813" s="142"/>
      <c r="K813" s="142"/>
      <c r="L813" s="142"/>
      <c r="M813" s="142"/>
    </row>
    <row r="814" spans="1:13" x14ac:dyDescent="0.25">
      <c r="A814" s="142"/>
      <c r="B814" s="142"/>
      <c r="C814" s="142"/>
      <c r="D814" s="142"/>
      <c r="E814" s="142"/>
      <c r="F814" s="142"/>
      <c r="G814" s="142"/>
      <c r="H814" s="142"/>
      <c r="I814" s="142"/>
      <c r="J814" s="142"/>
      <c r="K814" s="142"/>
      <c r="L814" s="142"/>
      <c r="M814" s="142"/>
    </row>
    <row r="815" spans="1:13" x14ac:dyDescent="0.25">
      <c r="A815" s="142"/>
      <c r="B815" s="142"/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</row>
    <row r="816" spans="1:13" x14ac:dyDescent="0.25">
      <c r="A816" s="142"/>
      <c r="B816" s="142"/>
      <c r="C816" s="142"/>
      <c r="D816" s="142"/>
      <c r="E816" s="142"/>
      <c r="F816" s="142"/>
      <c r="G816" s="142"/>
      <c r="H816" s="142"/>
      <c r="I816" s="142"/>
      <c r="J816" s="142"/>
      <c r="K816" s="142"/>
      <c r="L816" s="142"/>
      <c r="M816" s="142"/>
    </row>
    <row r="817" spans="1:13" x14ac:dyDescent="0.25">
      <c r="A817" s="142"/>
      <c r="B817" s="142"/>
      <c r="C817" s="142"/>
      <c r="D817" s="142"/>
      <c r="E817" s="142"/>
      <c r="F817" s="142"/>
      <c r="G817" s="142"/>
      <c r="H817" s="142"/>
      <c r="I817" s="142"/>
      <c r="J817" s="142"/>
      <c r="K817" s="142"/>
      <c r="L817" s="142"/>
      <c r="M817" s="142"/>
    </row>
    <row r="818" spans="1:13" x14ac:dyDescent="0.25">
      <c r="A818" s="142"/>
      <c r="B818" s="142"/>
      <c r="C818" s="142"/>
      <c r="D818" s="142"/>
      <c r="E818" s="142"/>
      <c r="F818" s="142"/>
      <c r="G818" s="142"/>
      <c r="H818" s="142"/>
      <c r="I818" s="142"/>
      <c r="J818" s="142"/>
      <c r="K818" s="142"/>
      <c r="L818" s="142"/>
      <c r="M818" s="142"/>
    </row>
    <row r="819" spans="1:13" x14ac:dyDescent="0.25">
      <c r="A819" s="142"/>
      <c r="B819" s="142"/>
      <c r="C819" s="142"/>
      <c r="D819" s="142"/>
      <c r="E819" s="142"/>
      <c r="F819" s="142"/>
      <c r="G819" s="142"/>
      <c r="H819" s="142"/>
      <c r="I819" s="142"/>
      <c r="J819" s="142"/>
      <c r="K819" s="142"/>
      <c r="L819" s="142"/>
      <c r="M819" s="142"/>
    </row>
    <row r="820" spans="1:13" x14ac:dyDescent="0.25">
      <c r="A820" s="142"/>
      <c r="B820" s="142"/>
      <c r="C820" s="142"/>
      <c r="D820" s="142"/>
      <c r="E820" s="142"/>
      <c r="F820" s="142"/>
      <c r="G820" s="142"/>
      <c r="H820" s="142"/>
      <c r="I820" s="142"/>
      <c r="J820" s="142"/>
      <c r="K820" s="142"/>
      <c r="L820" s="142"/>
      <c r="M820" s="142"/>
    </row>
    <row r="821" spans="1:13" x14ac:dyDescent="0.25">
      <c r="A821" s="142"/>
      <c r="B821" s="142"/>
      <c r="C821" s="142"/>
      <c r="D821" s="142"/>
      <c r="E821" s="142"/>
      <c r="F821" s="142"/>
      <c r="G821" s="142"/>
      <c r="H821" s="142"/>
      <c r="I821" s="142"/>
      <c r="J821" s="142"/>
      <c r="K821" s="142"/>
      <c r="L821" s="142"/>
      <c r="M821" s="142"/>
    </row>
    <row r="822" spans="1:13" x14ac:dyDescent="0.25">
      <c r="A822" s="142"/>
      <c r="B822" s="142"/>
      <c r="C822" s="142"/>
      <c r="D822" s="142"/>
      <c r="E822" s="142"/>
      <c r="F822" s="142"/>
      <c r="G822" s="142"/>
      <c r="H822" s="142"/>
      <c r="I822" s="142"/>
      <c r="J822" s="142"/>
      <c r="K822" s="142"/>
      <c r="L822" s="142"/>
      <c r="M822" s="142"/>
    </row>
    <row r="823" spans="1:13" x14ac:dyDescent="0.25">
      <c r="A823" s="142"/>
      <c r="B823" s="142"/>
      <c r="C823" s="142"/>
      <c r="D823" s="142"/>
      <c r="E823" s="142"/>
      <c r="F823" s="142"/>
      <c r="G823" s="142"/>
      <c r="H823" s="142"/>
      <c r="I823" s="142"/>
      <c r="J823" s="142"/>
      <c r="K823" s="142"/>
      <c r="L823" s="142"/>
      <c r="M823" s="142"/>
    </row>
    <row r="824" spans="1:13" x14ac:dyDescent="0.25">
      <c r="A824" s="142"/>
      <c r="B824" s="142"/>
      <c r="C824" s="142"/>
      <c r="D824" s="142"/>
      <c r="E824" s="142"/>
      <c r="F824" s="142"/>
      <c r="G824" s="142"/>
      <c r="H824" s="142"/>
      <c r="I824" s="142"/>
      <c r="J824" s="142"/>
      <c r="K824" s="142"/>
      <c r="L824" s="142"/>
      <c r="M824" s="142"/>
    </row>
    <row r="825" spans="1:13" x14ac:dyDescent="0.25">
      <c r="A825" s="142"/>
      <c r="B825" s="142"/>
      <c r="C825" s="142"/>
      <c r="D825" s="142"/>
      <c r="E825" s="142"/>
      <c r="F825" s="142"/>
      <c r="G825" s="142"/>
      <c r="H825" s="142"/>
      <c r="I825" s="142"/>
      <c r="J825" s="142"/>
      <c r="K825" s="142"/>
      <c r="L825" s="142"/>
      <c r="M825" s="142"/>
    </row>
    <row r="826" spans="1:13" x14ac:dyDescent="0.25">
      <c r="A826" s="142"/>
      <c r="B826" s="142"/>
      <c r="C826" s="142"/>
      <c r="D826" s="142"/>
      <c r="E826" s="142"/>
      <c r="F826" s="142"/>
      <c r="G826" s="142"/>
      <c r="H826" s="142"/>
      <c r="I826" s="142"/>
      <c r="J826" s="142"/>
      <c r="K826" s="142"/>
      <c r="L826" s="142"/>
      <c r="M826" s="142"/>
    </row>
    <row r="827" spans="1:13" x14ac:dyDescent="0.25">
      <c r="A827" s="142"/>
      <c r="B827" s="142"/>
      <c r="C827" s="142"/>
      <c r="D827" s="142"/>
      <c r="E827" s="142"/>
      <c r="F827" s="142"/>
      <c r="G827" s="142"/>
      <c r="H827" s="142"/>
      <c r="I827" s="142"/>
      <c r="J827" s="142"/>
      <c r="K827" s="142"/>
      <c r="L827" s="142"/>
      <c r="M827" s="142"/>
    </row>
    <row r="828" spans="1:13" x14ac:dyDescent="0.25">
      <c r="A828" s="142"/>
      <c r="B828" s="142"/>
      <c r="C828" s="142"/>
      <c r="D828" s="142"/>
      <c r="E828" s="142"/>
      <c r="F828" s="142"/>
      <c r="G828" s="142"/>
      <c r="H828" s="142"/>
      <c r="I828" s="142"/>
      <c r="J828" s="142"/>
      <c r="K828" s="142"/>
      <c r="L828" s="142"/>
      <c r="M828" s="142"/>
    </row>
    <row r="829" spans="1:13" x14ac:dyDescent="0.25">
      <c r="A829" s="142"/>
      <c r="B829" s="142"/>
      <c r="C829" s="142"/>
      <c r="D829" s="142"/>
      <c r="E829" s="142"/>
      <c r="F829" s="142"/>
      <c r="G829" s="142"/>
      <c r="H829" s="142"/>
      <c r="I829" s="142"/>
      <c r="J829" s="142"/>
      <c r="K829" s="142"/>
      <c r="L829" s="142"/>
      <c r="M829" s="142"/>
    </row>
    <row r="830" spans="1:13" x14ac:dyDescent="0.25">
      <c r="A830" s="142"/>
      <c r="B830" s="142"/>
      <c r="C830" s="142"/>
      <c r="D830" s="142"/>
      <c r="E830" s="142"/>
      <c r="F830" s="142"/>
      <c r="G830" s="142"/>
      <c r="H830" s="142"/>
      <c r="I830" s="142"/>
      <c r="J830" s="142"/>
      <c r="K830" s="142"/>
      <c r="L830" s="142"/>
      <c r="M830" s="142"/>
    </row>
    <row r="831" spans="1:13" x14ac:dyDescent="0.25">
      <c r="A831" s="142"/>
      <c r="B831" s="142"/>
      <c r="C831" s="142"/>
      <c r="D831" s="142"/>
      <c r="E831" s="142"/>
      <c r="F831" s="142"/>
      <c r="G831" s="142"/>
      <c r="H831" s="142"/>
      <c r="I831" s="142"/>
      <c r="J831" s="142"/>
      <c r="K831" s="142"/>
      <c r="L831" s="142"/>
      <c r="M831" s="142"/>
    </row>
    <row r="832" spans="1:13" x14ac:dyDescent="0.25">
      <c r="A832" s="142"/>
      <c r="B832" s="142"/>
      <c r="C832" s="142"/>
      <c r="D832" s="142"/>
      <c r="E832" s="142"/>
      <c r="F832" s="142"/>
      <c r="G832" s="142"/>
      <c r="H832" s="142"/>
      <c r="I832" s="142"/>
      <c r="J832" s="142"/>
      <c r="K832" s="142"/>
      <c r="L832" s="142"/>
      <c r="M832" s="142"/>
    </row>
    <row r="833" spans="1:13" x14ac:dyDescent="0.25">
      <c r="A833" s="142"/>
      <c r="B833" s="142"/>
      <c r="C833" s="142"/>
      <c r="D833" s="142"/>
      <c r="E833" s="142"/>
      <c r="F833" s="142"/>
      <c r="G833" s="142"/>
      <c r="H833" s="142"/>
      <c r="I833" s="142"/>
      <c r="J833" s="142"/>
      <c r="K833" s="142"/>
      <c r="L833" s="142"/>
      <c r="M833" s="142"/>
    </row>
    <row r="834" spans="1:13" x14ac:dyDescent="0.25">
      <c r="A834" s="142"/>
      <c r="B834" s="142"/>
      <c r="C834" s="142"/>
      <c r="D834" s="142"/>
      <c r="E834" s="142"/>
      <c r="F834" s="142"/>
      <c r="G834" s="142"/>
      <c r="H834" s="142"/>
      <c r="I834" s="142"/>
      <c r="J834" s="142"/>
      <c r="K834" s="142"/>
      <c r="L834" s="142"/>
      <c r="M834" s="142"/>
    </row>
    <row r="835" spans="1:13" x14ac:dyDescent="0.25">
      <c r="A835" s="142"/>
      <c r="B835" s="142"/>
      <c r="C835" s="142"/>
      <c r="D835" s="142"/>
      <c r="E835" s="142"/>
      <c r="F835" s="142"/>
      <c r="G835" s="142"/>
      <c r="H835" s="142"/>
      <c r="I835" s="142"/>
      <c r="J835" s="142"/>
      <c r="K835" s="142"/>
      <c r="L835" s="142"/>
      <c r="M835" s="142"/>
    </row>
    <row r="836" spans="1:13" x14ac:dyDescent="0.25">
      <c r="A836" s="142"/>
      <c r="B836" s="142"/>
      <c r="C836" s="142"/>
      <c r="D836" s="142"/>
      <c r="E836" s="142"/>
      <c r="F836" s="142"/>
      <c r="G836" s="142"/>
      <c r="H836" s="142"/>
      <c r="I836" s="142"/>
      <c r="J836" s="142"/>
      <c r="K836" s="142"/>
      <c r="L836" s="142"/>
      <c r="M836" s="142"/>
    </row>
    <row r="837" spans="1:13" x14ac:dyDescent="0.25">
      <c r="A837" s="142"/>
      <c r="B837" s="142"/>
      <c r="C837" s="142"/>
      <c r="D837" s="142"/>
      <c r="E837" s="142"/>
      <c r="F837" s="142"/>
      <c r="G837" s="142"/>
      <c r="H837" s="142"/>
      <c r="I837" s="142"/>
      <c r="J837" s="142"/>
      <c r="K837" s="142"/>
      <c r="L837" s="142"/>
      <c r="M837" s="142"/>
    </row>
    <row r="838" spans="1:13" x14ac:dyDescent="0.25">
      <c r="A838" s="142"/>
      <c r="B838" s="142"/>
      <c r="C838" s="142"/>
      <c r="D838" s="142"/>
      <c r="E838" s="142"/>
      <c r="F838" s="142"/>
      <c r="G838" s="142"/>
      <c r="H838" s="142"/>
      <c r="I838" s="142"/>
      <c r="J838" s="142"/>
      <c r="K838" s="142"/>
      <c r="L838" s="142"/>
      <c r="M838" s="142"/>
    </row>
    <row r="839" spans="1:13" x14ac:dyDescent="0.25">
      <c r="A839" s="142"/>
      <c r="B839" s="142"/>
      <c r="C839" s="142"/>
      <c r="D839" s="142"/>
      <c r="E839" s="142"/>
      <c r="F839" s="142"/>
      <c r="G839" s="142"/>
      <c r="H839" s="142"/>
      <c r="I839" s="142"/>
      <c r="J839" s="142"/>
      <c r="K839" s="142"/>
      <c r="L839" s="142"/>
      <c r="M839" s="142"/>
    </row>
    <row r="840" spans="1:13" x14ac:dyDescent="0.25">
      <c r="A840" s="142"/>
      <c r="B840" s="142"/>
      <c r="C840" s="142"/>
      <c r="D840" s="142"/>
      <c r="E840" s="142"/>
      <c r="F840" s="142"/>
      <c r="G840" s="142"/>
      <c r="H840" s="142"/>
      <c r="I840" s="142"/>
      <c r="J840" s="142"/>
      <c r="K840" s="142"/>
      <c r="L840" s="142"/>
      <c r="M840" s="142"/>
    </row>
    <row r="841" spans="1:13" x14ac:dyDescent="0.25">
      <c r="A841" s="142"/>
      <c r="B841" s="142"/>
      <c r="C841" s="142"/>
      <c r="D841" s="142"/>
      <c r="E841" s="142"/>
      <c r="F841" s="142"/>
      <c r="G841" s="142"/>
      <c r="H841" s="142"/>
      <c r="I841" s="142"/>
      <c r="J841" s="142"/>
      <c r="K841" s="142"/>
      <c r="L841" s="142"/>
      <c r="M841" s="142"/>
    </row>
    <row r="842" spans="1:13" x14ac:dyDescent="0.25">
      <c r="A842" s="142"/>
      <c r="B842" s="142"/>
      <c r="C842" s="142"/>
      <c r="D842" s="142"/>
      <c r="E842" s="142"/>
      <c r="F842" s="142"/>
      <c r="G842" s="142"/>
      <c r="H842" s="142"/>
      <c r="I842" s="142"/>
      <c r="J842" s="142"/>
      <c r="K842" s="142"/>
      <c r="L842" s="142"/>
      <c r="M842" s="142"/>
    </row>
    <row r="843" spans="1:13" x14ac:dyDescent="0.25">
      <c r="A843" s="142"/>
      <c r="B843" s="142"/>
      <c r="C843" s="142"/>
      <c r="D843" s="142"/>
      <c r="E843" s="142"/>
      <c r="F843" s="142"/>
      <c r="G843" s="142"/>
      <c r="H843" s="142"/>
      <c r="I843" s="142"/>
      <c r="J843" s="142"/>
      <c r="K843" s="142"/>
      <c r="L843" s="142"/>
      <c r="M843" s="142"/>
    </row>
    <row r="844" spans="1:13" x14ac:dyDescent="0.25">
      <c r="A844" s="142"/>
      <c r="B844" s="142"/>
      <c r="C844" s="142"/>
      <c r="D844" s="142"/>
      <c r="E844" s="142"/>
      <c r="F844" s="142"/>
      <c r="G844" s="142"/>
      <c r="H844" s="142"/>
      <c r="I844" s="142"/>
      <c r="J844" s="142"/>
      <c r="K844" s="142"/>
      <c r="L844" s="142"/>
      <c r="M844" s="142"/>
    </row>
    <row r="845" spans="1:13" x14ac:dyDescent="0.25">
      <c r="A845" s="142"/>
      <c r="B845" s="142"/>
      <c r="C845" s="142"/>
      <c r="D845" s="142"/>
      <c r="E845" s="142"/>
      <c r="F845" s="142"/>
      <c r="G845" s="142"/>
      <c r="H845" s="142"/>
      <c r="I845" s="142"/>
      <c r="J845" s="142"/>
      <c r="K845" s="142"/>
      <c r="L845" s="142"/>
      <c r="M845" s="142"/>
    </row>
    <row r="846" spans="1:13" x14ac:dyDescent="0.25">
      <c r="A846" s="142"/>
      <c r="B846" s="142"/>
      <c r="C846" s="142"/>
      <c r="D846" s="142"/>
      <c r="E846" s="142"/>
      <c r="F846" s="142"/>
      <c r="G846" s="142"/>
      <c r="H846" s="142"/>
      <c r="I846" s="142"/>
      <c r="J846" s="142"/>
      <c r="K846" s="142"/>
      <c r="L846" s="142"/>
      <c r="M846" s="142"/>
    </row>
    <row r="847" spans="1:13" x14ac:dyDescent="0.25">
      <c r="A847" s="142"/>
      <c r="B847" s="142"/>
      <c r="C847" s="142"/>
      <c r="D847" s="142"/>
      <c r="E847" s="142"/>
      <c r="F847" s="142"/>
      <c r="G847" s="142"/>
      <c r="H847" s="142"/>
      <c r="I847" s="142"/>
      <c r="J847" s="142"/>
      <c r="K847" s="142"/>
      <c r="L847" s="142"/>
      <c r="M847" s="142"/>
    </row>
    <row r="848" spans="1:13" x14ac:dyDescent="0.25">
      <c r="A848" s="142"/>
      <c r="B848" s="142"/>
      <c r="C848" s="142"/>
      <c r="D848" s="142"/>
      <c r="E848" s="142"/>
      <c r="F848" s="142"/>
      <c r="G848" s="142"/>
      <c r="H848" s="142"/>
      <c r="I848" s="142"/>
      <c r="J848" s="142"/>
      <c r="K848" s="142"/>
      <c r="L848" s="142"/>
      <c r="M848" s="142"/>
    </row>
    <row r="849" spans="1:13" x14ac:dyDescent="0.25">
      <c r="A849" s="142"/>
      <c r="B849" s="142"/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</row>
    <row r="850" spans="1:13" x14ac:dyDescent="0.25">
      <c r="A850" s="142"/>
      <c r="B850" s="142"/>
      <c r="C850" s="142"/>
      <c r="D850" s="142"/>
      <c r="E850" s="142"/>
      <c r="F850" s="142"/>
      <c r="G850" s="142"/>
      <c r="H850" s="142"/>
      <c r="I850" s="142"/>
      <c r="J850" s="142"/>
      <c r="K850" s="142"/>
      <c r="L850" s="142"/>
      <c r="M850" s="142"/>
    </row>
    <row r="851" spans="1:13" x14ac:dyDescent="0.25">
      <c r="A851" s="142"/>
      <c r="B851" s="142"/>
      <c r="C851" s="142"/>
      <c r="D851" s="142"/>
      <c r="E851" s="142"/>
      <c r="F851" s="142"/>
      <c r="G851" s="142"/>
      <c r="H851" s="142"/>
      <c r="I851" s="142"/>
      <c r="J851" s="142"/>
      <c r="K851" s="142"/>
      <c r="L851" s="142"/>
      <c r="M851" s="142"/>
    </row>
    <row r="852" spans="1:13" x14ac:dyDescent="0.25">
      <c r="A852" s="142"/>
      <c r="B852" s="142"/>
      <c r="C852" s="142"/>
      <c r="D852" s="142"/>
      <c r="E852" s="142"/>
      <c r="F852" s="142"/>
      <c r="G852" s="142"/>
      <c r="H852" s="142"/>
      <c r="I852" s="142"/>
      <c r="J852" s="142"/>
      <c r="K852" s="142"/>
      <c r="L852" s="142"/>
      <c r="M852" s="142"/>
    </row>
    <row r="853" spans="1:13" x14ac:dyDescent="0.25">
      <c r="A853" s="142"/>
      <c r="B853" s="142"/>
      <c r="C853" s="142"/>
      <c r="D853" s="142"/>
      <c r="E853" s="142"/>
      <c r="F853" s="142"/>
      <c r="G853" s="142"/>
      <c r="H853" s="142"/>
      <c r="I853" s="142"/>
      <c r="J853" s="142"/>
      <c r="K853" s="142"/>
      <c r="L853" s="142"/>
      <c r="M853" s="142"/>
    </row>
    <row r="854" spans="1:13" x14ac:dyDescent="0.25">
      <c r="A854" s="142"/>
      <c r="B854" s="142"/>
      <c r="C854" s="142"/>
      <c r="D854" s="142"/>
      <c r="E854" s="142"/>
      <c r="F854" s="142"/>
      <c r="G854" s="142"/>
      <c r="H854" s="142"/>
      <c r="I854" s="142"/>
      <c r="J854" s="142"/>
      <c r="K854" s="142"/>
      <c r="L854" s="142"/>
      <c r="M854" s="142"/>
    </row>
    <row r="855" spans="1:13" x14ac:dyDescent="0.25">
      <c r="A855" s="142"/>
      <c r="B855" s="142"/>
      <c r="C855" s="142"/>
      <c r="D855" s="142"/>
      <c r="E855" s="142"/>
      <c r="F855" s="142"/>
      <c r="G855" s="142"/>
      <c r="H855" s="142"/>
      <c r="I855" s="142"/>
      <c r="J855" s="142"/>
      <c r="K855" s="142"/>
      <c r="L855" s="142"/>
      <c r="M855" s="142"/>
    </row>
    <row r="856" spans="1:13" x14ac:dyDescent="0.25">
      <c r="A856" s="142"/>
      <c r="B856" s="142"/>
      <c r="C856" s="142"/>
      <c r="D856" s="142"/>
      <c r="E856" s="142"/>
      <c r="F856" s="142"/>
      <c r="G856" s="142"/>
      <c r="H856" s="142"/>
      <c r="I856" s="142"/>
      <c r="J856" s="142"/>
      <c r="K856" s="142"/>
      <c r="L856" s="142"/>
      <c r="M856" s="142"/>
    </row>
    <row r="857" spans="1:13" x14ac:dyDescent="0.25">
      <c r="A857" s="142"/>
      <c r="B857" s="142"/>
      <c r="C857" s="142"/>
      <c r="D857" s="142"/>
      <c r="E857" s="142"/>
      <c r="F857" s="142"/>
      <c r="G857" s="142"/>
      <c r="H857" s="142"/>
      <c r="I857" s="142"/>
      <c r="J857" s="142"/>
      <c r="K857" s="142"/>
      <c r="L857" s="142"/>
      <c r="M857" s="142"/>
    </row>
    <row r="858" spans="1:13" x14ac:dyDescent="0.25">
      <c r="A858" s="142"/>
      <c r="B858" s="142"/>
      <c r="C858" s="142"/>
      <c r="D858" s="142"/>
      <c r="E858" s="142"/>
      <c r="F858" s="142"/>
      <c r="G858" s="142"/>
      <c r="H858" s="142"/>
      <c r="I858" s="142"/>
      <c r="J858" s="142"/>
      <c r="K858" s="142"/>
      <c r="L858" s="142"/>
      <c r="M858" s="142"/>
    </row>
    <row r="859" spans="1:13" x14ac:dyDescent="0.25">
      <c r="A859" s="142"/>
      <c r="B859" s="142"/>
      <c r="C859" s="142"/>
      <c r="D859" s="142"/>
      <c r="E859" s="142"/>
      <c r="F859" s="142"/>
      <c r="G859" s="142"/>
      <c r="H859" s="142"/>
      <c r="I859" s="142"/>
      <c r="J859" s="142"/>
      <c r="K859" s="142"/>
      <c r="L859" s="142"/>
      <c r="M859" s="142"/>
    </row>
    <row r="860" spans="1:13" x14ac:dyDescent="0.25">
      <c r="A860" s="142"/>
      <c r="B860" s="142"/>
      <c r="C860" s="142"/>
      <c r="D860" s="142"/>
      <c r="E860" s="142"/>
      <c r="F860" s="142"/>
      <c r="G860" s="142"/>
      <c r="H860" s="142"/>
      <c r="I860" s="142"/>
      <c r="J860" s="142"/>
      <c r="K860" s="142"/>
      <c r="L860" s="142"/>
      <c r="M860" s="142"/>
    </row>
    <row r="861" spans="1:13" x14ac:dyDescent="0.25">
      <c r="A861" s="142"/>
      <c r="B861" s="142"/>
      <c r="C861" s="142"/>
      <c r="D861" s="142"/>
      <c r="E861" s="142"/>
      <c r="F861" s="142"/>
      <c r="G861" s="142"/>
      <c r="H861" s="142"/>
      <c r="I861" s="142"/>
      <c r="J861" s="142"/>
      <c r="K861" s="142"/>
      <c r="L861" s="142"/>
      <c r="M861" s="142"/>
    </row>
    <row r="862" spans="1:13" x14ac:dyDescent="0.25">
      <c r="A862" s="142"/>
      <c r="B862" s="142"/>
      <c r="C862" s="142"/>
      <c r="D862" s="142"/>
      <c r="E862" s="142"/>
      <c r="F862" s="142"/>
      <c r="G862" s="142"/>
      <c r="H862" s="142"/>
      <c r="I862" s="142"/>
      <c r="J862" s="142"/>
      <c r="K862" s="142"/>
      <c r="L862" s="142"/>
      <c r="M862" s="142"/>
    </row>
    <row r="863" spans="1:13" x14ac:dyDescent="0.25">
      <c r="A863" s="142"/>
      <c r="B863" s="142"/>
      <c r="C863" s="142"/>
      <c r="D863" s="142"/>
      <c r="E863" s="142"/>
      <c r="F863" s="142"/>
      <c r="G863" s="142"/>
      <c r="H863" s="142"/>
      <c r="I863" s="142"/>
      <c r="J863" s="142"/>
      <c r="K863" s="142"/>
      <c r="L863" s="142"/>
      <c r="M863" s="142"/>
    </row>
    <row r="864" spans="1:13" x14ac:dyDescent="0.25">
      <c r="A864" s="142"/>
      <c r="B864" s="142"/>
      <c r="C864" s="142"/>
      <c r="D864" s="142"/>
      <c r="E864" s="142"/>
      <c r="F864" s="142"/>
      <c r="G864" s="142"/>
      <c r="H864" s="142"/>
      <c r="I864" s="142"/>
      <c r="J864" s="142"/>
      <c r="K864" s="142"/>
      <c r="L864" s="142"/>
      <c r="M864" s="142"/>
    </row>
    <row r="865" spans="1:13" x14ac:dyDescent="0.25">
      <c r="A865" s="142"/>
      <c r="B865" s="142"/>
      <c r="C865" s="142"/>
      <c r="D865" s="142"/>
      <c r="E865" s="142"/>
      <c r="F865" s="142"/>
      <c r="G865" s="142"/>
      <c r="H865" s="142"/>
      <c r="I865" s="142"/>
      <c r="J865" s="142"/>
      <c r="K865" s="142"/>
      <c r="L865" s="142"/>
      <c r="M865" s="142"/>
    </row>
    <row r="866" spans="1:13" x14ac:dyDescent="0.25">
      <c r="A866" s="142"/>
      <c r="B866" s="142"/>
      <c r="C866" s="142"/>
      <c r="D866" s="142"/>
      <c r="E866" s="142"/>
      <c r="F866" s="142"/>
      <c r="G866" s="142"/>
      <c r="H866" s="142"/>
      <c r="I866" s="142"/>
      <c r="J866" s="142"/>
      <c r="K866" s="142"/>
      <c r="L866" s="142"/>
      <c r="M866" s="142"/>
    </row>
    <row r="867" spans="1:13" x14ac:dyDescent="0.25">
      <c r="A867" s="142"/>
      <c r="B867" s="142"/>
      <c r="C867" s="142"/>
      <c r="D867" s="142"/>
      <c r="E867" s="142"/>
      <c r="F867" s="142"/>
      <c r="G867" s="142"/>
      <c r="H867" s="142"/>
      <c r="I867" s="142"/>
      <c r="J867" s="142"/>
      <c r="K867" s="142"/>
      <c r="L867" s="142"/>
      <c r="M867" s="142"/>
    </row>
    <row r="868" spans="1:13" x14ac:dyDescent="0.25">
      <c r="A868" s="142"/>
      <c r="B868" s="142"/>
      <c r="C868" s="142"/>
      <c r="D868" s="142"/>
      <c r="E868" s="142"/>
      <c r="F868" s="142"/>
      <c r="G868" s="142"/>
      <c r="H868" s="142"/>
      <c r="I868" s="142"/>
      <c r="J868" s="142"/>
      <c r="K868" s="142"/>
      <c r="L868" s="142"/>
      <c r="M868" s="142"/>
    </row>
    <row r="869" spans="1:13" x14ac:dyDescent="0.25">
      <c r="A869" s="142"/>
      <c r="B869" s="142"/>
      <c r="C869" s="142"/>
      <c r="D869" s="142"/>
      <c r="E869" s="142"/>
      <c r="F869" s="142"/>
      <c r="G869" s="142"/>
      <c r="H869" s="142"/>
      <c r="I869" s="142"/>
      <c r="J869" s="142"/>
      <c r="K869" s="142"/>
      <c r="L869" s="142"/>
      <c r="M869" s="142"/>
    </row>
    <row r="870" spans="1:13" x14ac:dyDescent="0.25">
      <c r="A870" s="142"/>
      <c r="B870" s="142"/>
      <c r="C870" s="142"/>
      <c r="D870" s="142"/>
      <c r="E870" s="142"/>
      <c r="F870" s="142"/>
      <c r="G870" s="142"/>
      <c r="H870" s="142"/>
      <c r="I870" s="142"/>
      <c r="J870" s="142"/>
      <c r="K870" s="142"/>
      <c r="L870" s="142"/>
      <c r="M870" s="142"/>
    </row>
    <row r="871" spans="1:13" x14ac:dyDescent="0.25">
      <c r="A871" s="142"/>
      <c r="B871" s="142"/>
      <c r="C871" s="142"/>
      <c r="D871" s="142"/>
      <c r="E871" s="142"/>
      <c r="F871" s="142"/>
      <c r="G871" s="142"/>
      <c r="H871" s="142"/>
      <c r="I871" s="142"/>
      <c r="J871" s="142"/>
      <c r="K871" s="142"/>
      <c r="L871" s="142"/>
      <c r="M871" s="142"/>
    </row>
    <row r="872" spans="1:13" x14ac:dyDescent="0.25">
      <c r="A872" s="142"/>
      <c r="B872" s="142"/>
      <c r="C872" s="142"/>
      <c r="D872" s="142"/>
      <c r="E872" s="142"/>
      <c r="F872" s="142"/>
      <c r="G872" s="142"/>
      <c r="H872" s="142"/>
      <c r="I872" s="142"/>
      <c r="J872" s="142"/>
      <c r="K872" s="142"/>
      <c r="L872" s="142"/>
      <c r="M872" s="142"/>
    </row>
    <row r="873" spans="1:13" x14ac:dyDescent="0.25">
      <c r="A873" s="142"/>
      <c r="B873" s="142"/>
      <c r="C873" s="142"/>
      <c r="D873" s="142"/>
      <c r="E873" s="142"/>
      <c r="F873" s="142"/>
      <c r="G873" s="142"/>
      <c r="H873" s="142"/>
      <c r="I873" s="142"/>
      <c r="J873" s="142"/>
      <c r="K873" s="142"/>
      <c r="L873" s="142"/>
      <c r="M873" s="142"/>
    </row>
    <row r="874" spans="1:13" x14ac:dyDescent="0.25">
      <c r="A874" s="142"/>
      <c r="B874" s="142"/>
      <c r="C874" s="142"/>
      <c r="D874" s="142"/>
      <c r="E874" s="142"/>
      <c r="F874" s="142"/>
      <c r="G874" s="142"/>
      <c r="H874" s="142"/>
      <c r="I874" s="142"/>
      <c r="J874" s="142"/>
      <c r="K874" s="142"/>
      <c r="L874" s="142"/>
      <c r="M874" s="142"/>
    </row>
    <row r="875" spans="1:13" x14ac:dyDescent="0.25">
      <c r="A875" s="142"/>
      <c r="B875" s="142"/>
      <c r="C875" s="142"/>
      <c r="D875" s="142"/>
      <c r="E875" s="142"/>
      <c r="F875" s="142"/>
      <c r="G875" s="142"/>
      <c r="H875" s="142"/>
      <c r="I875" s="142"/>
      <c r="J875" s="142"/>
      <c r="K875" s="142"/>
      <c r="L875" s="142"/>
      <c r="M875" s="142"/>
    </row>
    <row r="876" spans="1:13" x14ac:dyDescent="0.25">
      <c r="A876" s="142"/>
      <c r="B876" s="142"/>
      <c r="C876" s="142"/>
      <c r="D876" s="142"/>
      <c r="E876" s="142"/>
      <c r="F876" s="142"/>
      <c r="G876" s="142"/>
      <c r="H876" s="142"/>
      <c r="I876" s="142"/>
      <c r="J876" s="142"/>
      <c r="K876" s="142"/>
      <c r="L876" s="142"/>
      <c r="M876" s="142"/>
    </row>
    <row r="877" spans="1:13" x14ac:dyDescent="0.25">
      <c r="A877" s="142"/>
      <c r="B877" s="142"/>
      <c r="C877" s="142"/>
      <c r="D877" s="142"/>
      <c r="E877" s="142"/>
      <c r="F877" s="142"/>
      <c r="G877" s="142"/>
      <c r="H877" s="142"/>
      <c r="I877" s="142"/>
      <c r="J877" s="142"/>
      <c r="K877" s="142"/>
      <c r="L877" s="142"/>
      <c r="M877" s="142"/>
    </row>
    <row r="878" spans="1:13" x14ac:dyDescent="0.25">
      <c r="A878" s="142"/>
      <c r="B878" s="142"/>
      <c r="C878" s="142"/>
      <c r="D878" s="142"/>
      <c r="E878" s="142"/>
      <c r="F878" s="142"/>
      <c r="G878" s="142"/>
      <c r="H878" s="142"/>
      <c r="I878" s="142"/>
      <c r="J878" s="142"/>
      <c r="K878" s="142"/>
      <c r="L878" s="142"/>
      <c r="M878" s="142"/>
    </row>
    <row r="879" spans="1:13" x14ac:dyDescent="0.25">
      <c r="A879" s="142"/>
      <c r="B879" s="142"/>
      <c r="C879" s="142"/>
      <c r="D879" s="142"/>
      <c r="E879" s="142"/>
      <c r="F879" s="142"/>
      <c r="G879" s="142"/>
      <c r="H879" s="142"/>
      <c r="I879" s="142"/>
      <c r="J879" s="142"/>
      <c r="K879" s="142"/>
      <c r="L879" s="142"/>
      <c r="M879" s="142"/>
    </row>
    <row r="880" spans="1:13" x14ac:dyDescent="0.25">
      <c r="A880" s="142"/>
      <c r="B880" s="142"/>
      <c r="C880" s="142"/>
      <c r="D880" s="142"/>
      <c r="E880" s="142"/>
      <c r="F880" s="142"/>
      <c r="G880" s="142"/>
      <c r="H880" s="142"/>
      <c r="I880" s="142"/>
      <c r="J880" s="142"/>
      <c r="K880" s="142"/>
      <c r="L880" s="142"/>
      <c r="M880" s="142"/>
    </row>
    <row r="881" spans="1:13" x14ac:dyDescent="0.25">
      <c r="A881" s="142"/>
      <c r="B881" s="142"/>
      <c r="C881" s="142"/>
      <c r="D881" s="142"/>
      <c r="E881" s="142"/>
      <c r="F881" s="142"/>
      <c r="G881" s="142"/>
      <c r="H881" s="142"/>
      <c r="I881" s="142"/>
      <c r="J881" s="142"/>
      <c r="K881" s="142"/>
      <c r="L881" s="142"/>
      <c r="M881" s="142"/>
    </row>
    <row r="882" spans="1:13" x14ac:dyDescent="0.25">
      <c r="A882" s="142"/>
      <c r="B882" s="142"/>
      <c r="C882" s="142"/>
      <c r="D882" s="142"/>
      <c r="E882" s="142"/>
      <c r="F882" s="142"/>
      <c r="G882" s="142"/>
      <c r="H882" s="142"/>
      <c r="I882" s="142"/>
      <c r="J882" s="142"/>
      <c r="K882" s="142"/>
      <c r="L882" s="142"/>
      <c r="M882" s="142"/>
    </row>
    <row r="883" spans="1:13" x14ac:dyDescent="0.25">
      <c r="A883" s="142"/>
      <c r="B883" s="142"/>
      <c r="C883" s="142"/>
      <c r="D883" s="142"/>
      <c r="E883" s="142"/>
      <c r="F883" s="142"/>
      <c r="G883" s="142"/>
      <c r="H883" s="142"/>
      <c r="I883" s="142"/>
      <c r="J883" s="142"/>
      <c r="K883" s="142"/>
      <c r="L883" s="142"/>
      <c r="M883" s="142"/>
    </row>
    <row r="884" spans="1:13" x14ac:dyDescent="0.25">
      <c r="A884" s="142"/>
      <c r="B884" s="142"/>
      <c r="C884" s="142"/>
      <c r="D884" s="142"/>
      <c r="E884" s="142"/>
      <c r="F884" s="142"/>
      <c r="G884" s="142"/>
      <c r="H884" s="142"/>
      <c r="I884" s="142"/>
      <c r="J884" s="142"/>
      <c r="K884" s="142"/>
      <c r="L884" s="142"/>
      <c r="M884" s="142"/>
    </row>
    <row r="885" spans="1:13" x14ac:dyDescent="0.25">
      <c r="A885" s="142"/>
      <c r="B885" s="142"/>
      <c r="C885" s="142"/>
      <c r="D885" s="142"/>
      <c r="E885" s="142"/>
      <c r="F885" s="142"/>
      <c r="G885" s="142"/>
      <c r="H885" s="142"/>
      <c r="I885" s="142"/>
      <c r="J885" s="142"/>
      <c r="K885" s="142"/>
      <c r="L885" s="142"/>
      <c r="M885" s="142"/>
    </row>
    <row r="886" spans="1:13" x14ac:dyDescent="0.25">
      <c r="A886" s="142"/>
      <c r="B886" s="142"/>
      <c r="C886" s="142"/>
      <c r="D886" s="142"/>
      <c r="E886" s="142"/>
      <c r="F886" s="142"/>
      <c r="G886" s="142"/>
      <c r="H886" s="142"/>
      <c r="I886" s="142"/>
      <c r="J886" s="142"/>
      <c r="K886" s="142"/>
      <c r="L886" s="142"/>
      <c r="M886" s="142"/>
    </row>
    <row r="887" spans="1:13" x14ac:dyDescent="0.25">
      <c r="A887" s="142"/>
      <c r="B887" s="142"/>
      <c r="C887" s="142"/>
      <c r="D887" s="142"/>
      <c r="E887" s="142"/>
      <c r="F887" s="142"/>
      <c r="G887" s="142"/>
      <c r="H887" s="142"/>
      <c r="I887" s="142"/>
      <c r="J887" s="142"/>
      <c r="K887" s="142"/>
      <c r="L887" s="142"/>
      <c r="M887" s="142"/>
    </row>
    <row r="888" spans="1:13" x14ac:dyDescent="0.25">
      <c r="A888" s="142"/>
      <c r="B888" s="142"/>
      <c r="C888" s="142"/>
      <c r="D888" s="142"/>
      <c r="E888" s="142"/>
      <c r="F888" s="142"/>
      <c r="G888" s="142"/>
      <c r="H888" s="142"/>
      <c r="I888" s="142"/>
      <c r="J888" s="142"/>
      <c r="K888" s="142"/>
      <c r="L888" s="142"/>
      <c r="M888" s="142"/>
    </row>
    <row r="889" spans="1:13" x14ac:dyDescent="0.25">
      <c r="A889" s="142"/>
      <c r="B889" s="142"/>
      <c r="C889" s="142"/>
      <c r="D889" s="142"/>
      <c r="E889" s="142"/>
      <c r="F889" s="142"/>
      <c r="G889" s="142"/>
      <c r="H889" s="142"/>
      <c r="I889" s="142"/>
      <c r="J889" s="142"/>
      <c r="K889" s="142"/>
      <c r="L889" s="142"/>
      <c r="M889" s="142"/>
    </row>
    <row r="890" spans="1:13" x14ac:dyDescent="0.25">
      <c r="A890" s="142"/>
      <c r="B890" s="142"/>
      <c r="C890" s="142"/>
      <c r="D890" s="142"/>
      <c r="E890" s="142"/>
      <c r="F890" s="142"/>
      <c r="G890" s="142"/>
      <c r="H890" s="142"/>
      <c r="I890" s="142"/>
      <c r="J890" s="142"/>
      <c r="K890" s="142"/>
      <c r="L890" s="142"/>
      <c r="M890" s="142"/>
    </row>
    <row r="891" spans="1:13" x14ac:dyDescent="0.25">
      <c r="A891" s="142"/>
      <c r="B891" s="142"/>
      <c r="C891" s="142"/>
      <c r="D891" s="142"/>
      <c r="E891" s="142"/>
      <c r="F891" s="142"/>
      <c r="G891" s="142"/>
      <c r="H891" s="142"/>
      <c r="I891" s="142"/>
      <c r="J891" s="142"/>
      <c r="K891" s="142"/>
      <c r="L891" s="142"/>
      <c r="M891" s="142"/>
    </row>
    <row r="892" spans="1:13" x14ac:dyDescent="0.25">
      <c r="A892" s="142"/>
      <c r="B892" s="142"/>
      <c r="C892" s="142"/>
      <c r="D892" s="142"/>
      <c r="E892" s="142"/>
      <c r="F892" s="142"/>
      <c r="G892" s="142"/>
      <c r="H892" s="142"/>
      <c r="I892" s="142"/>
      <c r="J892" s="142"/>
      <c r="K892" s="142"/>
      <c r="L892" s="142"/>
      <c r="M892" s="142"/>
    </row>
    <row r="893" spans="1:13" x14ac:dyDescent="0.25">
      <c r="A893" s="142"/>
      <c r="B893" s="142"/>
      <c r="C893" s="142"/>
      <c r="D893" s="142"/>
      <c r="E893" s="142"/>
      <c r="F893" s="142"/>
      <c r="G893" s="142"/>
      <c r="H893" s="142"/>
      <c r="I893" s="142"/>
      <c r="J893" s="142"/>
      <c r="K893" s="142"/>
      <c r="L893" s="142"/>
      <c r="M893" s="142"/>
    </row>
    <row r="894" spans="1:13" x14ac:dyDescent="0.25">
      <c r="A894" s="142"/>
      <c r="B894" s="142"/>
      <c r="C894" s="142"/>
      <c r="D894" s="142"/>
      <c r="E894" s="142"/>
      <c r="F894" s="142"/>
      <c r="G894" s="142"/>
      <c r="H894" s="142"/>
      <c r="I894" s="142"/>
      <c r="J894" s="142"/>
      <c r="K894" s="142"/>
      <c r="L894" s="142"/>
      <c r="M894" s="142"/>
    </row>
    <row r="895" spans="1:13" x14ac:dyDescent="0.25">
      <c r="A895" s="142"/>
      <c r="B895" s="142"/>
      <c r="C895" s="142"/>
      <c r="D895" s="142"/>
      <c r="E895" s="142"/>
      <c r="F895" s="142"/>
      <c r="G895" s="142"/>
      <c r="H895" s="142"/>
      <c r="I895" s="142"/>
      <c r="J895" s="142"/>
      <c r="K895" s="142"/>
      <c r="L895" s="142"/>
      <c r="M895" s="142"/>
    </row>
    <row r="896" spans="1:13" x14ac:dyDescent="0.25">
      <c r="A896" s="142"/>
      <c r="B896" s="142"/>
      <c r="C896" s="142"/>
      <c r="D896" s="142"/>
      <c r="E896" s="142"/>
      <c r="F896" s="142"/>
      <c r="G896" s="142"/>
      <c r="H896" s="142"/>
      <c r="I896" s="142"/>
      <c r="J896" s="142"/>
      <c r="K896" s="142"/>
      <c r="L896" s="142"/>
      <c r="M896" s="142"/>
    </row>
    <row r="897" spans="1:13" x14ac:dyDescent="0.25">
      <c r="A897" s="142"/>
      <c r="B897" s="142"/>
      <c r="C897" s="142"/>
      <c r="D897" s="142"/>
      <c r="E897" s="142"/>
      <c r="F897" s="142"/>
      <c r="G897" s="142"/>
      <c r="H897" s="142"/>
      <c r="I897" s="142"/>
      <c r="J897" s="142"/>
      <c r="K897" s="142"/>
      <c r="L897" s="142"/>
      <c r="M897" s="142"/>
    </row>
    <row r="898" spans="1:13" x14ac:dyDescent="0.25">
      <c r="A898" s="142"/>
      <c r="B898" s="142"/>
      <c r="C898" s="142"/>
      <c r="D898" s="142"/>
      <c r="E898" s="142"/>
      <c r="F898" s="142"/>
      <c r="G898" s="142"/>
      <c r="H898" s="142"/>
      <c r="I898" s="142"/>
      <c r="J898" s="142"/>
      <c r="K898" s="142"/>
      <c r="L898" s="142"/>
      <c r="M898" s="142"/>
    </row>
    <row r="899" spans="1:13" x14ac:dyDescent="0.25">
      <c r="A899" s="142"/>
      <c r="B899" s="142"/>
      <c r="C899" s="142"/>
      <c r="D899" s="142"/>
      <c r="E899" s="142"/>
      <c r="F899" s="142"/>
      <c r="G899" s="142"/>
      <c r="H899" s="142"/>
      <c r="I899" s="142"/>
      <c r="J899" s="142"/>
      <c r="K899" s="142"/>
      <c r="L899" s="142"/>
      <c r="M899" s="142"/>
    </row>
    <row r="900" spans="1:13" x14ac:dyDescent="0.25">
      <c r="A900" s="142"/>
      <c r="B900" s="142"/>
      <c r="C900" s="142"/>
      <c r="D900" s="142"/>
      <c r="E900" s="142"/>
      <c r="F900" s="142"/>
      <c r="G900" s="142"/>
      <c r="H900" s="142"/>
      <c r="I900" s="142"/>
      <c r="J900" s="142"/>
      <c r="K900" s="142"/>
      <c r="L900" s="142"/>
      <c r="M900" s="142"/>
    </row>
    <row r="901" spans="1:13" x14ac:dyDescent="0.25">
      <c r="A901" s="142"/>
      <c r="B901" s="142"/>
      <c r="C901" s="142"/>
      <c r="D901" s="142"/>
      <c r="E901" s="142"/>
      <c r="F901" s="142"/>
      <c r="G901" s="142"/>
      <c r="H901" s="142"/>
      <c r="I901" s="142"/>
      <c r="J901" s="142"/>
      <c r="K901" s="142"/>
      <c r="L901" s="142"/>
      <c r="M901" s="142"/>
    </row>
    <row r="902" spans="1:13" x14ac:dyDescent="0.25">
      <c r="A902" s="142"/>
      <c r="B902" s="142"/>
      <c r="C902" s="142"/>
      <c r="D902" s="142"/>
      <c r="E902" s="142"/>
      <c r="F902" s="142"/>
      <c r="G902" s="142"/>
      <c r="H902" s="142"/>
      <c r="I902" s="142"/>
      <c r="J902" s="142"/>
      <c r="K902" s="142"/>
      <c r="L902" s="142"/>
      <c r="M902" s="142"/>
    </row>
    <row r="903" spans="1:13" x14ac:dyDescent="0.25">
      <c r="A903" s="142"/>
      <c r="B903" s="142"/>
      <c r="C903" s="142"/>
      <c r="D903" s="142"/>
      <c r="E903" s="142"/>
      <c r="F903" s="142"/>
      <c r="G903" s="142"/>
      <c r="H903" s="142"/>
      <c r="I903" s="142"/>
      <c r="J903" s="142"/>
      <c r="K903" s="142"/>
      <c r="L903" s="142"/>
      <c r="M903" s="142"/>
    </row>
    <row r="904" spans="1:13" x14ac:dyDescent="0.25">
      <c r="A904" s="142"/>
      <c r="B904" s="142"/>
      <c r="C904" s="142"/>
      <c r="D904" s="142"/>
      <c r="E904" s="142"/>
      <c r="F904" s="142"/>
      <c r="G904" s="142"/>
      <c r="H904" s="142"/>
      <c r="I904" s="142"/>
      <c r="J904" s="142"/>
      <c r="K904" s="142"/>
      <c r="L904" s="142"/>
      <c r="M904" s="142"/>
    </row>
    <row r="905" spans="1:13" x14ac:dyDescent="0.25">
      <c r="A905" s="142"/>
      <c r="B905" s="142"/>
      <c r="C905" s="142"/>
      <c r="D905" s="142"/>
      <c r="E905" s="142"/>
      <c r="F905" s="142"/>
      <c r="G905" s="142"/>
      <c r="H905" s="142"/>
      <c r="I905" s="142"/>
      <c r="J905" s="142"/>
      <c r="K905" s="142"/>
      <c r="L905" s="142"/>
      <c r="M905" s="142"/>
    </row>
    <row r="906" spans="1:13" x14ac:dyDescent="0.25">
      <c r="A906" s="142"/>
      <c r="B906" s="142"/>
      <c r="C906" s="142"/>
      <c r="D906" s="142"/>
      <c r="E906" s="142"/>
      <c r="F906" s="142"/>
      <c r="G906" s="142"/>
      <c r="H906" s="142"/>
      <c r="I906" s="142"/>
      <c r="J906" s="142"/>
      <c r="K906" s="142"/>
      <c r="L906" s="142"/>
      <c r="M906" s="142"/>
    </row>
    <row r="907" spans="1:13" x14ac:dyDescent="0.25">
      <c r="A907" s="142"/>
      <c r="B907" s="142"/>
      <c r="C907" s="142"/>
      <c r="D907" s="142"/>
      <c r="E907" s="142"/>
      <c r="F907" s="142"/>
      <c r="G907" s="142"/>
      <c r="H907" s="142"/>
      <c r="I907" s="142"/>
      <c r="J907" s="142"/>
      <c r="K907" s="142"/>
      <c r="L907" s="142"/>
      <c r="M907" s="142"/>
    </row>
    <row r="908" spans="1:13" x14ac:dyDescent="0.25">
      <c r="A908" s="142"/>
      <c r="B908" s="142"/>
      <c r="C908" s="142"/>
      <c r="D908" s="142"/>
      <c r="E908" s="142"/>
      <c r="F908" s="142"/>
      <c r="G908" s="142"/>
      <c r="H908" s="142"/>
      <c r="I908" s="142"/>
      <c r="J908" s="142"/>
      <c r="K908" s="142"/>
      <c r="L908" s="142"/>
      <c r="M908" s="142"/>
    </row>
    <row r="909" spans="1:13" x14ac:dyDescent="0.25">
      <c r="A909" s="142"/>
      <c r="B909" s="142"/>
      <c r="C909" s="142"/>
      <c r="D909" s="142"/>
      <c r="E909" s="142"/>
      <c r="F909" s="142"/>
      <c r="G909" s="142"/>
      <c r="H909" s="142"/>
      <c r="I909" s="142"/>
      <c r="J909" s="142"/>
      <c r="K909" s="142"/>
      <c r="L909" s="142"/>
      <c r="M909" s="142"/>
    </row>
    <row r="910" spans="1:13" x14ac:dyDescent="0.25">
      <c r="A910" s="142"/>
      <c r="B910" s="142"/>
      <c r="C910" s="142"/>
      <c r="D910" s="142"/>
      <c r="E910" s="142"/>
      <c r="F910" s="142"/>
      <c r="G910" s="142"/>
      <c r="H910" s="142"/>
      <c r="I910" s="142"/>
      <c r="J910" s="142"/>
      <c r="K910" s="142"/>
      <c r="L910" s="142"/>
      <c r="M910" s="142"/>
    </row>
    <row r="911" spans="1:13" x14ac:dyDescent="0.25">
      <c r="A911" s="142"/>
      <c r="B911" s="142"/>
      <c r="C911" s="142"/>
      <c r="D911" s="142"/>
      <c r="E911" s="142"/>
      <c r="F911" s="142"/>
      <c r="G911" s="142"/>
      <c r="H911" s="142"/>
      <c r="I911" s="142"/>
      <c r="J911" s="142"/>
      <c r="K911" s="142"/>
      <c r="L911" s="142"/>
      <c r="M911" s="142"/>
    </row>
    <row r="912" spans="1:13" x14ac:dyDescent="0.25">
      <c r="A912" s="142"/>
      <c r="B912" s="142"/>
      <c r="C912" s="142"/>
      <c r="D912" s="142"/>
      <c r="E912" s="142"/>
      <c r="F912" s="142"/>
      <c r="G912" s="142"/>
      <c r="H912" s="142"/>
      <c r="I912" s="142"/>
      <c r="J912" s="142"/>
      <c r="K912" s="142"/>
      <c r="L912" s="142"/>
      <c r="M912" s="142"/>
    </row>
    <row r="913" spans="1:13" x14ac:dyDescent="0.25">
      <c r="A913" s="142"/>
      <c r="B913" s="142"/>
      <c r="C913" s="142"/>
      <c r="D913" s="142"/>
      <c r="E913" s="142"/>
      <c r="F913" s="142"/>
      <c r="G913" s="142"/>
      <c r="H913" s="142"/>
      <c r="I913" s="142"/>
      <c r="J913" s="142"/>
      <c r="K913" s="142"/>
      <c r="L913" s="142"/>
      <c r="M913" s="142"/>
    </row>
    <row r="914" spans="1:13" x14ac:dyDescent="0.25">
      <c r="A914" s="142"/>
      <c r="B914" s="142"/>
      <c r="C914" s="142"/>
      <c r="D914" s="142"/>
      <c r="E914" s="142"/>
      <c r="F914" s="142"/>
      <c r="G914" s="142"/>
      <c r="H914" s="142"/>
      <c r="I914" s="142"/>
      <c r="J914" s="142"/>
      <c r="K914" s="142"/>
      <c r="L914" s="142"/>
      <c r="M914" s="142"/>
    </row>
    <row r="915" spans="1:13" x14ac:dyDescent="0.25">
      <c r="A915" s="142"/>
      <c r="B915" s="142"/>
      <c r="C915" s="142"/>
      <c r="D915" s="142"/>
      <c r="E915" s="142"/>
      <c r="F915" s="142"/>
      <c r="G915" s="142"/>
      <c r="H915" s="142"/>
      <c r="I915" s="142"/>
      <c r="J915" s="142"/>
      <c r="K915" s="142"/>
      <c r="L915" s="142"/>
      <c r="M915" s="142"/>
    </row>
    <row r="916" spans="1:13" x14ac:dyDescent="0.25">
      <c r="A916" s="142"/>
      <c r="B916" s="142"/>
      <c r="C916" s="142"/>
      <c r="D916" s="142"/>
      <c r="E916" s="142"/>
      <c r="F916" s="142"/>
      <c r="G916" s="142"/>
      <c r="H916" s="142"/>
      <c r="I916" s="142"/>
      <c r="J916" s="142"/>
      <c r="K916" s="142"/>
      <c r="L916" s="142"/>
      <c r="M916" s="142"/>
    </row>
    <row r="917" spans="1:13" x14ac:dyDescent="0.25">
      <c r="A917" s="142"/>
      <c r="B917" s="142"/>
      <c r="C917" s="142"/>
      <c r="D917" s="142"/>
      <c r="E917" s="142"/>
      <c r="F917" s="142"/>
      <c r="G917" s="142"/>
      <c r="H917" s="142"/>
      <c r="I917" s="142"/>
      <c r="J917" s="142"/>
      <c r="K917" s="142"/>
      <c r="L917" s="142"/>
      <c r="M917" s="142"/>
    </row>
    <row r="918" spans="1:13" x14ac:dyDescent="0.25">
      <c r="A918" s="142"/>
      <c r="B918" s="142"/>
      <c r="C918" s="142"/>
      <c r="D918" s="142"/>
      <c r="E918" s="142"/>
      <c r="F918" s="142"/>
      <c r="G918" s="142"/>
      <c r="H918" s="142"/>
      <c r="I918" s="142"/>
      <c r="J918" s="142"/>
      <c r="K918" s="142"/>
      <c r="L918" s="142"/>
      <c r="M918" s="142"/>
    </row>
    <row r="919" spans="1:13" x14ac:dyDescent="0.25">
      <c r="A919" s="142"/>
      <c r="B919" s="142"/>
      <c r="C919" s="142"/>
      <c r="D919" s="142"/>
      <c r="E919" s="142"/>
      <c r="F919" s="142"/>
      <c r="G919" s="142"/>
      <c r="H919" s="142"/>
      <c r="I919" s="142"/>
      <c r="J919" s="142"/>
      <c r="K919" s="142"/>
      <c r="L919" s="142"/>
      <c r="M919" s="142"/>
    </row>
    <row r="920" spans="1:13" x14ac:dyDescent="0.25">
      <c r="A920" s="142"/>
      <c r="B920" s="142"/>
      <c r="C920" s="142"/>
      <c r="D920" s="142"/>
      <c r="E920" s="142"/>
      <c r="F920" s="142"/>
      <c r="G920" s="142"/>
      <c r="H920" s="142"/>
      <c r="I920" s="142"/>
      <c r="J920" s="142"/>
      <c r="K920" s="142"/>
      <c r="L920" s="142"/>
      <c r="M920" s="142"/>
    </row>
    <row r="921" spans="1:13" x14ac:dyDescent="0.25">
      <c r="A921" s="142"/>
      <c r="B921" s="142"/>
      <c r="C921" s="142"/>
      <c r="D921" s="142"/>
      <c r="E921" s="142"/>
      <c r="F921" s="142"/>
      <c r="G921" s="142"/>
      <c r="H921" s="142"/>
      <c r="I921" s="142"/>
      <c r="J921" s="142"/>
      <c r="K921" s="142"/>
      <c r="L921" s="142"/>
      <c r="M921" s="142"/>
    </row>
    <row r="922" spans="1:13" x14ac:dyDescent="0.25">
      <c r="A922" s="142"/>
      <c r="B922" s="142"/>
      <c r="C922" s="142"/>
      <c r="D922" s="142"/>
      <c r="E922" s="142"/>
      <c r="F922" s="142"/>
      <c r="G922" s="142"/>
      <c r="H922" s="142"/>
      <c r="I922" s="142"/>
      <c r="J922" s="142"/>
      <c r="K922" s="142"/>
      <c r="L922" s="142"/>
      <c r="M922" s="142"/>
    </row>
    <row r="923" spans="1:13" x14ac:dyDescent="0.25">
      <c r="A923" s="142"/>
      <c r="B923" s="142"/>
      <c r="C923" s="142"/>
      <c r="D923" s="142"/>
      <c r="E923" s="142"/>
      <c r="F923" s="142"/>
      <c r="G923" s="142"/>
      <c r="H923" s="142"/>
      <c r="I923" s="142"/>
      <c r="J923" s="142"/>
      <c r="K923" s="142"/>
      <c r="L923" s="142"/>
      <c r="M923" s="142"/>
    </row>
    <row r="924" spans="1:13" x14ac:dyDescent="0.25">
      <c r="A924" s="142"/>
      <c r="B924" s="142"/>
      <c r="C924" s="142"/>
      <c r="D924" s="142"/>
      <c r="E924" s="142"/>
      <c r="F924" s="142"/>
      <c r="G924" s="142"/>
      <c r="H924" s="142"/>
      <c r="I924" s="142"/>
      <c r="J924" s="142"/>
      <c r="K924" s="142"/>
      <c r="L924" s="142"/>
      <c r="M924" s="142"/>
    </row>
    <row r="925" spans="1:13" x14ac:dyDescent="0.25">
      <c r="A925" s="142"/>
      <c r="B925" s="142"/>
      <c r="C925" s="142"/>
      <c r="D925" s="142"/>
      <c r="E925" s="142"/>
      <c r="F925" s="142"/>
      <c r="G925" s="142"/>
      <c r="H925" s="142"/>
      <c r="I925" s="142"/>
      <c r="J925" s="142"/>
      <c r="K925" s="142"/>
      <c r="L925" s="142"/>
      <c r="M925" s="142"/>
    </row>
    <row r="926" spans="1:13" x14ac:dyDescent="0.25">
      <c r="A926" s="142"/>
      <c r="B926" s="142"/>
      <c r="C926" s="142"/>
      <c r="D926" s="142"/>
      <c r="E926" s="142"/>
      <c r="F926" s="142"/>
      <c r="G926" s="142"/>
      <c r="H926" s="142"/>
      <c r="I926" s="142"/>
      <c r="J926" s="142"/>
      <c r="K926" s="142"/>
      <c r="L926" s="142"/>
      <c r="M926" s="142"/>
    </row>
    <row r="927" spans="1:13" x14ac:dyDescent="0.25">
      <c r="A927" s="142"/>
      <c r="B927" s="142"/>
      <c r="C927" s="142"/>
      <c r="D927" s="142"/>
      <c r="E927" s="142"/>
      <c r="F927" s="142"/>
      <c r="G927" s="142"/>
      <c r="H927" s="142"/>
      <c r="I927" s="142"/>
      <c r="J927" s="142"/>
      <c r="K927" s="142"/>
      <c r="L927" s="142"/>
      <c r="M927" s="142"/>
    </row>
    <row r="928" spans="1:13" x14ac:dyDescent="0.25">
      <c r="A928" s="142"/>
      <c r="B928" s="142"/>
      <c r="C928" s="142"/>
      <c r="D928" s="142"/>
      <c r="E928" s="142"/>
      <c r="F928" s="142"/>
      <c r="G928" s="142"/>
      <c r="H928" s="142"/>
      <c r="I928" s="142"/>
      <c r="J928" s="142"/>
      <c r="K928" s="142"/>
      <c r="L928" s="142"/>
      <c r="M928" s="142"/>
    </row>
    <row r="929" spans="1:13" x14ac:dyDescent="0.25">
      <c r="A929" s="142"/>
      <c r="B929" s="142"/>
      <c r="C929" s="142"/>
      <c r="D929" s="142"/>
      <c r="E929" s="142"/>
      <c r="F929" s="142"/>
      <c r="G929" s="142"/>
      <c r="H929" s="142"/>
      <c r="I929" s="142"/>
      <c r="J929" s="142"/>
      <c r="K929" s="142"/>
      <c r="L929" s="142"/>
      <c r="M929" s="142"/>
    </row>
    <row r="930" spans="1:13" x14ac:dyDescent="0.25">
      <c r="A930" s="142"/>
      <c r="B930" s="142"/>
      <c r="C930" s="142"/>
      <c r="D930" s="142"/>
      <c r="E930" s="142"/>
      <c r="F930" s="142"/>
      <c r="G930" s="142"/>
      <c r="H930" s="142"/>
      <c r="I930" s="142"/>
      <c r="J930" s="142"/>
      <c r="K930" s="142"/>
      <c r="L930" s="142"/>
      <c r="M930" s="142"/>
    </row>
    <row r="931" spans="1:13" x14ac:dyDescent="0.25">
      <c r="A931" s="142"/>
      <c r="B931" s="142"/>
      <c r="C931" s="142"/>
      <c r="D931" s="142"/>
      <c r="E931" s="142"/>
      <c r="F931" s="142"/>
      <c r="G931" s="142"/>
      <c r="H931" s="142"/>
      <c r="I931" s="142"/>
      <c r="J931" s="142"/>
      <c r="K931" s="142"/>
      <c r="L931" s="142"/>
      <c r="M931" s="142"/>
    </row>
    <row r="932" spans="1:13" x14ac:dyDescent="0.25">
      <c r="A932" s="142"/>
      <c r="B932" s="142"/>
      <c r="C932" s="142"/>
      <c r="D932" s="142"/>
      <c r="E932" s="142"/>
      <c r="F932" s="142"/>
      <c r="G932" s="142"/>
      <c r="H932" s="142"/>
      <c r="I932" s="142"/>
      <c r="J932" s="142"/>
      <c r="K932" s="142"/>
      <c r="L932" s="142"/>
      <c r="M932" s="142"/>
    </row>
    <row r="933" spans="1:13" x14ac:dyDescent="0.25">
      <c r="A933" s="142"/>
      <c r="B933" s="142"/>
      <c r="C933" s="142"/>
      <c r="D933" s="142"/>
      <c r="E933" s="142"/>
      <c r="F933" s="142"/>
      <c r="G933" s="142"/>
      <c r="H933" s="142"/>
      <c r="I933" s="142"/>
      <c r="J933" s="142"/>
      <c r="K933" s="142"/>
      <c r="L933" s="142"/>
      <c r="M933" s="142"/>
    </row>
    <row r="934" spans="1:13" x14ac:dyDescent="0.25">
      <c r="A934" s="142"/>
      <c r="B934" s="142"/>
      <c r="C934" s="142"/>
      <c r="D934" s="142"/>
      <c r="E934" s="142"/>
      <c r="F934" s="142"/>
      <c r="G934" s="142"/>
      <c r="H934" s="142"/>
      <c r="I934" s="142"/>
      <c r="J934" s="142"/>
      <c r="K934" s="142"/>
      <c r="L934" s="142"/>
      <c r="M934" s="142"/>
    </row>
    <row r="935" spans="1:13" x14ac:dyDescent="0.25">
      <c r="A935" s="142"/>
      <c r="B935" s="142"/>
      <c r="C935" s="142"/>
      <c r="D935" s="142"/>
      <c r="E935" s="142"/>
      <c r="F935" s="142"/>
      <c r="G935" s="142"/>
      <c r="H935" s="142"/>
      <c r="I935" s="142"/>
      <c r="J935" s="142"/>
      <c r="K935" s="142"/>
      <c r="L935" s="142"/>
      <c r="M935" s="142"/>
    </row>
    <row r="936" spans="1:13" x14ac:dyDescent="0.25">
      <c r="A936" s="142"/>
      <c r="B936" s="142"/>
      <c r="C936" s="142"/>
      <c r="D936" s="142"/>
      <c r="E936" s="142"/>
      <c r="F936" s="142"/>
      <c r="G936" s="142"/>
      <c r="H936" s="142"/>
      <c r="I936" s="142"/>
      <c r="J936" s="142"/>
      <c r="K936" s="142"/>
      <c r="L936" s="142"/>
      <c r="M936" s="142"/>
    </row>
    <row r="937" spans="1:13" x14ac:dyDescent="0.25">
      <c r="A937" s="142"/>
      <c r="B937" s="142"/>
      <c r="C937" s="142"/>
      <c r="D937" s="142"/>
      <c r="E937" s="142"/>
      <c r="F937" s="142"/>
      <c r="G937" s="142"/>
      <c r="H937" s="142"/>
      <c r="I937" s="142"/>
      <c r="J937" s="142"/>
      <c r="K937" s="142"/>
      <c r="L937" s="142"/>
      <c r="M937" s="142"/>
    </row>
    <row r="938" spans="1:13" x14ac:dyDescent="0.25">
      <c r="A938" s="142"/>
      <c r="B938" s="142"/>
      <c r="C938" s="142"/>
      <c r="D938" s="142"/>
      <c r="E938" s="142"/>
      <c r="F938" s="142"/>
      <c r="G938" s="142"/>
      <c r="H938" s="142"/>
      <c r="I938" s="142"/>
      <c r="J938" s="142"/>
      <c r="K938" s="142"/>
      <c r="L938" s="142"/>
      <c r="M938" s="142"/>
    </row>
    <row r="939" spans="1:13" x14ac:dyDescent="0.25">
      <c r="A939" s="142"/>
      <c r="B939" s="142"/>
      <c r="C939" s="142"/>
      <c r="D939" s="142"/>
      <c r="E939" s="142"/>
      <c r="F939" s="142"/>
      <c r="G939" s="142"/>
      <c r="H939" s="142"/>
      <c r="I939" s="142"/>
      <c r="J939" s="142"/>
      <c r="K939" s="142"/>
      <c r="L939" s="142"/>
      <c r="M939" s="142"/>
    </row>
    <row r="940" spans="1:13" x14ac:dyDescent="0.25">
      <c r="A940" s="142"/>
      <c r="B940" s="142"/>
      <c r="C940" s="142"/>
      <c r="D940" s="142"/>
      <c r="E940" s="142"/>
      <c r="F940" s="142"/>
      <c r="G940" s="142"/>
      <c r="H940" s="142"/>
      <c r="I940" s="142"/>
      <c r="J940" s="142"/>
      <c r="K940" s="142"/>
      <c r="L940" s="142"/>
      <c r="M940" s="142"/>
    </row>
    <row r="941" spans="1:13" x14ac:dyDescent="0.25">
      <c r="A941" s="142"/>
      <c r="B941" s="142"/>
      <c r="C941" s="142"/>
      <c r="D941" s="142"/>
      <c r="E941" s="142"/>
      <c r="F941" s="142"/>
      <c r="G941" s="142"/>
      <c r="H941" s="142"/>
      <c r="I941" s="142"/>
      <c r="J941" s="142"/>
      <c r="K941" s="142"/>
      <c r="L941" s="142"/>
      <c r="M941" s="142"/>
    </row>
    <row r="942" spans="1:13" x14ac:dyDescent="0.25">
      <c r="A942" s="142"/>
      <c r="B942" s="142"/>
      <c r="C942" s="142"/>
      <c r="D942" s="142"/>
      <c r="E942" s="142"/>
      <c r="F942" s="142"/>
      <c r="G942" s="142"/>
      <c r="H942" s="142"/>
      <c r="I942" s="142"/>
      <c r="J942" s="142"/>
      <c r="K942" s="142"/>
      <c r="L942" s="142"/>
      <c r="M942" s="142"/>
    </row>
    <row r="943" spans="1:13" x14ac:dyDescent="0.25">
      <c r="A943" s="142"/>
      <c r="B943" s="142"/>
      <c r="C943" s="142"/>
      <c r="D943" s="142"/>
      <c r="E943" s="142"/>
      <c r="F943" s="142"/>
      <c r="G943" s="142"/>
      <c r="H943" s="142"/>
      <c r="I943" s="142"/>
      <c r="J943" s="142"/>
      <c r="K943" s="142"/>
      <c r="L943" s="142"/>
      <c r="M943" s="142"/>
    </row>
    <row r="944" spans="1:13" x14ac:dyDescent="0.25">
      <c r="A944" s="142"/>
      <c r="B944" s="142"/>
      <c r="C944" s="142"/>
      <c r="D944" s="142"/>
      <c r="E944" s="142"/>
      <c r="F944" s="142"/>
      <c r="G944" s="142"/>
      <c r="H944" s="142"/>
      <c r="I944" s="142"/>
      <c r="J944" s="142"/>
      <c r="K944" s="142"/>
      <c r="L944" s="142"/>
      <c r="M944" s="142"/>
    </row>
    <row r="945" spans="1:13" x14ac:dyDescent="0.25">
      <c r="A945" s="142"/>
      <c r="B945" s="142"/>
      <c r="C945" s="142"/>
      <c r="D945" s="142"/>
      <c r="E945" s="142"/>
      <c r="F945" s="142"/>
      <c r="G945" s="142"/>
      <c r="H945" s="142"/>
      <c r="I945" s="142"/>
      <c r="J945" s="142"/>
      <c r="K945" s="142"/>
      <c r="L945" s="142"/>
      <c r="M945" s="142"/>
    </row>
    <row r="946" spans="1:13" x14ac:dyDescent="0.25">
      <c r="A946" s="142"/>
      <c r="B946" s="142"/>
      <c r="C946" s="142"/>
      <c r="D946" s="142"/>
      <c r="E946" s="142"/>
      <c r="F946" s="142"/>
      <c r="G946" s="142"/>
      <c r="H946" s="142"/>
      <c r="I946" s="142"/>
      <c r="J946" s="142"/>
      <c r="K946" s="142"/>
      <c r="L946" s="142"/>
      <c r="M946" s="142"/>
    </row>
    <row r="947" spans="1:13" x14ac:dyDescent="0.25">
      <c r="A947" s="142"/>
      <c r="B947" s="142"/>
      <c r="C947" s="142"/>
      <c r="D947" s="142"/>
      <c r="E947" s="142"/>
      <c r="F947" s="142"/>
      <c r="G947" s="142"/>
      <c r="H947" s="142"/>
      <c r="I947" s="142"/>
      <c r="J947" s="142"/>
      <c r="K947" s="142"/>
      <c r="L947" s="142"/>
      <c r="M947" s="142"/>
    </row>
    <row r="948" spans="1:13" x14ac:dyDescent="0.25">
      <c r="A948" s="142"/>
      <c r="B948" s="142"/>
      <c r="C948" s="142"/>
      <c r="D948" s="142"/>
      <c r="E948" s="142"/>
      <c r="F948" s="142"/>
      <c r="G948" s="142"/>
      <c r="H948" s="142"/>
      <c r="I948" s="142"/>
      <c r="J948" s="142"/>
      <c r="K948" s="142"/>
      <c r="L948" s="142"/>
      <c r="M948" s="142"/>
    </row>
    <row r="949" spans="1:13" x14ac:dyDescent="0.25">
      <c r="A949" s="142"/>
      <c r="B949" s="142"/>
      <c r="C949" s="142"/>
      <c r="D949" s="142"/>
      <c r="E949" s="142"/>
      <c r="F949" s="142"/>
      <c r="G949" s="142"/>
      <c r="H949" s="142"/>
      <c r="I949" s="142"/>
      <c r="J949" s="142"/>
      <c r="K949" s="142"/>
      <c r="L949" s="142"/>
      <c r="M949" s="142"/>
    </row>
    <row r="950" spans="1:13" x14ac:dyDescent="0.25">
      <c r="A950" s="142"/>
      <c r="B950" s="142"/>
      <c r="C950" s="142"/>
      <c r="D950" s="142"/>
      <c r="E950" s="142"/>
      <c r="F950" s="142"/>
      <c r="G950" s="142"/>
      <c r="H950" s="142"/>
      <c r="I950" s="142"/>
      <c r="J950" s="142"/>
      <c r="K950" s="142"/>
      <c r="L950" s="142"/>
      <c r="M950" s="142"/>
    </row>
    <row r="951" spans="1:13" x14ac:dyDescent="0.25">
      <c r="A951" s="142"/>
      <c r="B951" s="142"/>
      <c r="C951" s="142"/>
      <c r="D951" s="142"/>
      <c r="E951" s="142"/>
      <c r="F951" s="142"/>
      <c r="G951" s="142"/>
      <c r="H951" s="142"/>
      <c r="I951" s="142"/>
      <c r="J951" s="142"/>
      <c r="K951" s="142"/>
      <c r="L951" s="142"/>
      <c r="M951" s="142"/>
    </row>
    <row r="952" spans="1:13" x14ac:dyDescent="0.25">
      <c r="A952" s="142"/>
      <c r="B952" s="142"/>
      <c r="C952" s="142"/>
      <c r="D952" s="142"/>
      <c r="E952" s="142"/>
      <c r="F952" s="142"/>
      <c r="G952" s="142"/>
      <c r="H952" s="142"/>
      <c r="I952" s="142"/>
      <c r="J952" s="142"/>
      <c r="K952" s="142"/>
      <c r="L952" s="142"/>
      <c r="M952" s="142"/>
    </row>
    <row r="953" spans="1:13" x14ac:dyDescent="0.25">
      <c r="A953" s="142"/>
      <c r="B953" s="142"/>
      <c r="C953" s="142"/>
      <c r="D953" s="142"/>
      <c r="E953" s="142"/>
      <c r="F953" s="142"/>
      <c r="G953" s="142"/>
      <c r="H953" s="142"/>
      <c r="I953" s="142"/>
      <c r="J953" s="142"/>
      <c r="K953" s="142"/>
      <c r="L953" s="142"/>
      <c r="M953" s="142"/>
    </row>
    <row r="954" spans="1:13" x14ac:dyDescent="0.25">
      <c r="A954" s="142"/>
      <c r="B954" s="142"/>
      <c r="C954" s="142"/>
      <c r="D954" s="142"/>
      <c r="E954" s="142"/>
      <c r="F954" s="142"/>
      <c r="G954" s="142"/>
      <c r="H954" s="142"/>
      <c r="I954" s="142"/>
      <c r="J954" s="142"/>
      <c r="K954" s="142"/>
      <c r="L954" s="142"/>
      <c r="M954" s="142"/>
    </row>
    <row r="955" spans="1:13" x14ac:dyDescent="0.25">
      <c r="A955" s="142"/>
      <c r="B955" s="142"/>
      <c r="C955" s="142"/>
      <c r="D955" s="142"/>
      <c r="E955" s="142"/>
      <c r="F955" s="142"/>
      <c r="G955" s="142"/>
      <c r="H955" s="142"/>
      <c r="I955" s="142"/>
      <c r="J955" s="142"/>
      <c r="K955" s="142"/>
      <c r="L955" s="142"/>
      <c r="M955" s="142"/>
    </row>
    <row r="956" spans="1:13" x14ac:dyDescent="0.25">
      <c r="A956" s="142"/>
      <c r="B956" s="142"/>
      <c r="C956" s="142"/>
      <c r="D956" s="142"/>
      <c r="E956" s="142"/>
      <c r="F956" s="142"/>
      <c r="G956" s="142"/>
      <c r="H956" s="142"/>
      <c r="I956" s="142"/>
      <c r="J956" s="142"/>
      <c r="K956" s="142"/>
      <c r="L956" s="142"/>
      <c r="M956" s="142"/>
    </row>
    <row r="957" spans="1:13" x14ac:dyDescent="0.25">
      <c r="A957" s="142"/>
      <c r="B957" s="142"/>
      <c r="C957" s="142"/>
      <c r="D957" s="142"/>
      <c r="E957" s="142"/>
      <c r="F957" s="142"/>
      <c r="G957" s="142"/>
      <c r="H957" s="142"/>
      <c r="I957" s="142"/>
      <c r="J957" s="142"/>
      <c r="K957" s="142"/>
      <c r="L957" s="142"/>
      <c r="M957" s="142"/>
    </row>
    <row r="958" spans="1:13" x14ac:dyDescent="0.25">
      <c r="A958" s="142"/>
      <c r="B958" s="142"/>
      <c r="C958" s="142"/>
      <c r="D958" s="142"/>
      <c r="E958" s="142"/>
      <c r="F958" s="142"/>
      <c r="G958" s="142"/>
      <c r="H958" s="142"/>
      <c r="I958" s="142"/>
      <c r="J958" s="142"/>
      <c r="K958" s="142"/>
      <c r="L958" s="142"/>
      <c r="M958" s="142"/>
    </row>
    <row r="959" spans="1:13" x14ac:dyDescent="0.25">
      <c r="A959" s="142"/>
      <c r="B959" s="142"/>
      <c r="C959" s="142"/>
      <c r="D959" s="142"/>
      <c r="E959" s="142"/>
      <c r="F959" s="142"/>
      <c r="G959" s="142"/>
      <c r="H959" s="142"/>
      <c r="I959" s="142"/>
      <c r="J959" s="142"/>
      <c r="K959" s="142"/>
      <c r="L959" s="142"/>
      <c r="M959" s="142"/>
    </row>
    <row r="960" spans="1:13" x14ac:dyDescent="0.25">
      <c r="A960" s="142"/>
      <c r="B960" s="142"/>
      <c r="C960" s="142"/>
      <c r="D960" s="142"/>
      <c r="E960" s="142"/>
      <c r="F960" s="142"/>
      <c r="G960" s="142"/>
      <c r="H960" s="142"/>
      <c r="I960" s="142"/>
      <c r="J960" s="142"/>
      <c r="K960" s="142"/>
      <c r="L960" s="142"/>
      <c r="M960" s="142"/>
    </row>
    <row r="961" spans="1:13" x14ac:dyDescent="0.25">
      <c r="A961" s="142"/>
      <c r="B961" s="142"/>
      <c r="C961" s="142"/>
      <c r="D961" s="142"/>
      <c r="E961" s="142"/>
      <c r="F961" s="142"/>
      <c r="G961" s="142"/>
      <c r="H961" s="142"/>
      <c r="I961" s="142"/>
      <c r="J961" s="142"/>
      <c r="K961" s="142"/>
      <c r="L961" s="142"/>
      <c r="M961" s="142"/>
    </row>
    <row r="962" spans="1:13" x14ac:dyDescent="0.25">
      <c r="A962" s="142"/>
      <c r="B962" s="142"/>
      <c r="C962" s="142"/>
      <c r="D962" s="142"/>
      <c r="E962" s="142"/>
      <c r="F962" s="142"/>
      <c r="G962" s="142"/>
      <c r="H962" s="142"/>
      <c r="I962" s="142"/>
      <c r="J962" s="142"/>
      <c r="K962" s="142"/>
      <c r="L962" s="142"/>
      <c r="M962" s="142"/>
    </row>
    <row r="963" spans="1:13" x14ac:dyDescent="0.25">
      <c r="A963" s="142"/>
      <c r="B963" s="142"/>
      <c r="C963" s="142"/>
      <c r="D963" s="142"/>
      <c r="E963" s="142"/>
      <c r="F963" s="142"/>
      <c r="G963" s="142"/>
      <c r="H963" s="142"/>
      <c r="I963" s="142"/>
      <c r="J963" s="142"/>
      <c r="K963" s="142"/>
      <c r="L963" s="142"/>
      <c r="M963" s="142"/>
    </row>
    <row r="964" spans="1:13" x14ac:dyDescent="0.25">
      <c r="A964" s="142"/>
      <c r="B964" s="142"/>
      <c r="C964" s="142"/>
      <c r="D964" s="142"/>
      <c r="E964" s="142"/>
      <c r="F964" s="142"/>
      <c r="G964" s="142"/>
      <c r="H964" s="142"/>
      <c r="I964" s="142"/>
      <c r="J964" s="142"/>
      <c r="K964" s="142"/>
      <c r="L964" s="142"/>
      <c r="M964" s="142"/>
    </row>
    <row r="965" spans="1:13" x14ac:dyDescent="0.25">
      <c r="A965" s="142"/>
      <c r="B965" s="142"/>
      <c r="C965" s="142"/>
      <c r="D965" s="142"/>
      <c r="E965" s="142"/>
      <c r="F965" s="142"/>
      <c r="G965" s="142"/>
      <c r="H965" s="142"/>
      <c r="I965" s="142"/>
      <c r="J965" s="142"/>
      <c r="K965" s="142"/>
      <c r="L965" s="142"/>
      <c r="M965" s="142"/>
    </row>
    <row r="966" spans="1:13" x14ac:dyDescent="0.25">
      <c r="A966" s="142"/>
      <c r="B966" s="142"/>
      <c r="C966" s="142"/>
      <c r="D966" s="142"/>
      <c r="E966" s="142"/>
      <c r="F966" s="142"/>
      <c r="G966" s="142"/>
      <c r="H966" s="142"/>
      <c r="I966" s="142"/>
      <c r="J966" s="142"/>
      <c r="K966" s="142"/>
      <c r="L966" s="142"/>
      <c r="M966" s="142"/>
    </row>
    <row r="967" spans="1:13" x14ac:dyDescent="0.25">
      <c r="A967" s="142"/>
      <c r="B967" s="142"/>
      <c r="C967" s="142"/>
      <c r="D967" s="142"/>
      <c r="E967" s="142"/>
      <c r="F967" s="142"/>
      <c r="G967" s="142"/>
      <c r="H967" s="142"/>
      <c r="I967" s="142"/>
      <c r="J967" s="142"/>
      <c r="K967" s="142"/>
      <c r="L967" s="142"/>
      <c r="M967" s="142"/>
    </row>
    <row r="968" spans="1:13" x14ac:dyDescent="0.25">
      <c r="A968" s="142"/>
      <c r="B968" s="142"/>
      <c r="C968" s="142"/>
      <c r="D968" s="142"/>
      <c r="E968" s="142"/>
      <c r="F968" s="142"/>
      <c r="G968" s="142"/>
      <c r="H968" s="142"/>
      <c r="I968" s="142"/>
      <c r="J968" s="142"/>
      <c r="K968" s="142"/>
      <c r="L968" s="142"/>
      <c r="M968" s="142"/>
    </row>
    <row r="969" spans="1:13" x14ac:dyDescent="0.25">
      <c r="A969" s="142"/>
      <c r="B969" s="142"/>
      <c r="C969" s="142"/>
      <c r="D969" s="142"/>
      <c r="E969" s="142"/>
      <c r="F969" s="142"/>
      <c r="G969" s="142"/>
      <c r="H969" s="142"/>
      <c r="I969" s="142"/>
      <c r="J969" s="142"/>
      <c r="K969" s="142"/>
      <c r="L969" s="142"/>
      <c r="M969" s="142"/>
    </row>
    <row r="970" spans="1:13" x14ac:dyDescent="0.25">
      <c r="A970" s="142"/>
      <c r="B970" s="142"/>
      <c r="C970" s="142"/>
      <c r="D970" s="142"/>
      <c r="E970" s="142"/>
      <c r="F970" s="142"/>
      <c r="G970" s="142"/>
      <c r="H970" s="142"/>
      <c r="I970" s="142"/>
      <c r="J970" s="142"/>
      <c r="K970" s="142"/>
      <c r="L970" s="142"/>
      <c r="M970" s="142"/>
    </row>
    <row r="971" spans="1:13" x14ac:dyDescent="0.25">
      <c r="A971" s="142"/>
      <c r="B971" s="142"/>
      <c r="C971" s="142"/>
      <c r="D971" s="142"/>
      <c r="E971" s="142"/>
      <c r="F971" s="142"/>
      <c r="G971" s="142"/>
      <c r="H971" s="142"/>
      <c r="I971" s="142"/>
      <c r="J971" s="142"/>
      <c r="K971" s="142"/>
      <c r="L971" s="142"/>
      <c r="M971" s="142"/>
    </row>
    <row r="972" spans="1:13" x14ac:dyDescent="0.25">
      <c r="A972" s="142"/>
      <c r="B972" s="142"/>
      <c r="C972" s="142"/>
      <c r="D972" s="142"/>
      <c r="E972" s="142"/>
      <c r="F972" s="142"/>
      <c r="G972" s="142"/>
      <c r="H972" s="142"/>
      <c r="I972" s="142"/>
      <c r="J972" s="142"/>
      <c r="K972" s="142"/>
      <c r="L972" s="142"/>
      <c r="M972" s="142"/>
    </row>
    <row r="973" spans="1:13" x14ac:dyDescent="0.25">
      <c r="A973" s="142"/>
      <c r="B973" s="142"/>
      <c r="C973" s="142"/>
      <c r="D973" s="142"/>
      <c r="E973" s="142"/>
      <c r="F973" s="142"/>
      <c r="G973" s="142"/>
      <c r="H973" s="142"/>
      <c r="I973" s="142"/>
      <c r="J973" s="142"/>
      <c r="K973" s="142"/>
      <c r="L973" s="142"/>
      <c r="M973" s="142"/>
    </row>
    <row r="974" spans="1:13" x14ac:dyDescent="0.25">
      <c r="A974" s="142"/>
      <c r="B974" s="142"/>
      <c r="C974" s="142"/>
      <c r="D974" s="142"/>
      <c r="E974" s="142"/>
      <c r="F974" s="142"/>
      <c r="G974" s="142"/>
      <c r="H974" s="142"/>
      <c r="I974" s="142"/>
      <c r="J974" s="142"/>
      <c r="K974" s="142"/>
      <c r="L974" s="142"/>
      <c r="M974" s="142"/>
    </row>
    <row r="975" spans="1:13" x14ac:dyDescent="0.25">
      <c r="A975" s="142"/>
      <c r="B975" s="142"/>
      <c r="C975" s="142"/>
      <c r="D975" s="142"/>
      <c r="E975" s="142"/>
      <c r="F975" s="142"/>
      <c r="G975" s="142"/>
      <c r="H975" s="142"/>
      <c r="I975" s="142"/>
      <c r="J975" s="142"/>
      <c r="K975" s="142"/>
      <c r="L975" s="142"/>
      <c r="M975" s="142"/>
    </row>
    <row r="976" spans="1:13" x14ac:dyDescent="0.25">
      <c r="A976" s="142"/>
      <c r="B976" s="142"/>
      <c r="C976" s="142"/>
      <c r="D976" s="142"/>
      <c r="E976" s="142"/>
      <c r="F976" s="142"/>
      <c r="G976" s="142"/>
      <c r="H976" s="142"/>
      <c r="I976" s="142"/>
      <c r="J976" s="142"/>
      <c r="K976" s="142"/>
      <c r="L976" s="142"/>
      <c r="M976" s="142"/>
    </row>
    <row r="977" spans="1:13" x14ac:dyDescent="0.25">
      <c r="A977" s="142"/>
      <c r="B977" s="142"/>
      <c r="C977" s="142"/>
      <c r="D977" s="142"/>
      <c r="E977" s="142"/>
      <c r="F977" s="142"/>
      <c r="G977" s="142"/>
      <c r="H977" s="142"/>
      <c r="I977" s="142"/>
      <c r="J977" s="142"/>
      <c r="K977" s="142"/>
      <c r="L977" s="142"/>
      <c r="M977" s="142"/>
    </row>
    <row r="978" spans="1:13" x14ac:dyDescent="0.25">
      <c r="A978" s="142"/>
      <c r="B978" s="142"/>
      <c r="C978" s="142"/>
      <c r="D978" s="142"/>
      <c r="E978" s="142"/>
      <c r="F978" s="142"/>
      <c r="G978" s="142"/>
      <c r="H978" s="142"/>
      <c r="I978" s="142"/>
      <c r="J978" s="142"/>
      <c r="K978" s="142"/>
      <c r="L978" s="142"/>
      <c r="M978" s="142"/>
    </row>
    <row r="979" spans="1:13" x14ac:dyDescent="0.25">
      <c r="A979" s="142"/>
      <c r="B979" s="142"/>
      <c r="C979" s="142"/>
      <c r="D979" s="142"/>
      <c r="E979" s="142"/>
      <c r="F979" s="142"/>
      <c r="G979" s="142"/>
      <c r="H979" s="142"/>
      <c r="I979" s="142"/>
      <c r="J979" s="142"/>
      <c r="K979" s="142"/>
      <c r="L979" s="142"/>
      <c r="M979" s="142"/>
    </row>
    <row r="980" spans="1:13" x14ac:dyDescent="0.25">
      <c r="A980" s="142"/>
      <c r="B980" s="142"/>
      <c r="C980" s="142"/>
      <c r="D980" s="142"/>
      <c r="E980" s="142"/>
      <c r="F980" s="142"/>
      <c r="G980" s="142"/>
      <c r="H980" s="142"/>
      <c r="I980" s="142"/>
      <c r="J980" s="142"/>
      <c r="K980" s="142"/>
      <c r="L980" s="142"/>
      <c r="M980" s="142"/>
    </row>
    <row r="981" spans="1:13" x14ac:dyDescent="0.25">
      <c r="A981" s="142"/>
      <c r="B981" s="142"/>
      <c r="C981" s="142"/>
      <c r="D981" s="142"/>
      <c r="E981" s="142"/>
      <c r="F981" s="142"/>
      <c r="G981" s="142"/>
      <c r="H981" s="142"/>
      <c r="I981" s="142"/>
      <c r="J981" s="142"/>
      <c r="K981" s="142"/>
      <c r="L981" s="142"/>
      <c r="M981" s="142"/>
    </row>
    <row r="982" spans="1:13" x14ac:dyDescent="0.25">
      <c r="A982" s="142"/>
      <c r="B982" s="142"/>
      <c r="C982" s="142"/>
      <c r="D982" s="142"/>
      <c r="E982" s="142"/>
      <c r="F982" s="142"/>
      <c r="G982" s="142"/>
      <c r="H982" s="142"/>
      <c r="I982" s="142"/>
      <c r="J982" s="142"/>
      <c r="K982" s="142"/>
      <c r="L982" s="142"/>
      <c r="M982" s="142"/>
    </row>
    <row r="983" spans="1:13" x14ac:dyDescent="0.25">
      <c r="A983" s="142"/>
      <c r="B983" s="142"/>
      <c r="C983" s="142"/>
      <c r="D983" s="142"/>
      <c r="E983" s="142"/>
      <c r="F983" s="142"/>
      <c r="G983" s="142"/>
      <c r="H983" s="142"/>
      <c r="I983" s="142"/>
      <c r="J983" s="142"/>
      <c r="K983" s="142"/>
      <c r="L983" s="142"/>
      <c r="M983" s="142"/>
    </row>
    <row r="984" spans="1:13" x14ac:dyDescent="0.25">
      <c r="A984" s="142"/>
      <c r="B984" s="142"/>
      <c r="C984" s="142"/>
      <c r="D984" s="142"/>
      <c r="E984" s="142"/>
      <c r="F984" s="142"/>
      <c r="G984" s="142"/>
      <c r="H984" s="142"/>
      <c r="I984" s="142"/>
      <c r="J984" s="142"/>
      <c r="K984" s="142"/>
      <c r="L984" s="142"/>
      <c r="M984" s="142"/>
    </row>
    <row r="985" spans="1:13" x14ac:dyDescent="0.25">
      <c r="A985" s="142"/>
      <c r="B985" s="142"/>
      <c r="C985" s="142"/>
      <c r="D985" s="142"/>
      <c r="E985" s="142"/>
      <c r="F985" s="142"/>
      <c r="G985" s="142"/>
      <c r="H985" s="142"/>
      <c r="I985" s="142"/>
      <c r="J985" s="142"/>
      <c r="K985" s="142"/>
      <c r="L985" s="142"/>
      <c r="M985" s="142"/>
    </row>
    <row r="986" spans="1:13" x14ac:dyDescent="0.25">
      <c r="A986" s="142"/>
      <c r="B986" s="142"/>
      <c r="C986" s="142"/>
      <c r="D986" s="142"/>
      <c r="E986" s="142"/>
      <c r="F986" s="142"/>
      <c r="G986" s="142"/>
      <c r="H986" s="142"/>
      <c r="I986" s="142"/>
      <c r="J986" s="142"/>
      <c r="K986" s="142"/>
      <c r="L986" s="142"/>
      <c r="M986" s="142"/>
    </row>
    <row r="987" spans="1:13" x14ac:dyDescent="0.25">
      <c r="A987" s="142"/>
      <c r="B987" s="142"/>
      <c r="C987" s="142"/>
      <c r="D987" s="142"/>
      <c r="E987" s="142"/>
      <c r="F987" s="142"/>
      <c r="G987" s="142"/>
      <c r="H987" s="142"/>
      <c r="I987" s="142"/>
      <c r="J987" s="142"/>
      <c r="K987" s="142"/>
      <c r="L987" s="142"/>
      <c r="M987" s="142"/>
    </row>
    <row r="988" spans="1:13" x14ac:dyDescent="0.25">
      <c r="A988" s="142"/>
      <c r="B988" s="142"/>
      <c r="C988" s="142"/>
      <c r="D988" s="142"/>
      <c r="E988" s="142"/>
      <c r="F988" s="142"/>
      <c r="G988" s="142"/>
      <c r="H988" s="142"/>
      <c r="I988" s="142"/>
      <c r="J988" s="142"/>
      <c r="K988" s="142"/>
      <c r="L988" s="142"/>
      <c r="M988" s="142"/>
    </row>
    <row r="989" spans="1:13" x14ac:dyDescent="0.25">
      <c r="A989" s="142"/>
      <c r="B989" s="142"/>
      <c r="C989" s="142"/>
      <c r="D989" s="142"/>
      <c r="E989" s="142"/>
      <c r="F989" s="142"/>
      <c r="G989" s="142"/>
      <c r="H989" s="142"/>
      <c r="I989" s="142"/>
      <c r="J989" s="142"/>
      <c r="K989" s="142"/>
      <c r="L989" s="142"/>
      <c r="M989" s="142"/>
    </row>
    <row r="990" spans="1:13" x14ac:dyDescent="0.25">
      <c r="A990" s="142"/>
      <c r="B990" s="142"/>
      <c r="C990" s="142"/>
      <c r="D990" s="142"/>
      <c r="E990" s="142"/>
      <c r="F990" s="142"/>
      <c r="G990" s="142"/>
      <c r="H990" s="142"/>
      <c r="I990" s="142"/>
      <c r="J990" s="142"/>
      <c r="K990" s="142"/>
      <c r="L990" s="142"/>
      <c r="M990" s="142"/>
    </row>
    <row r="991" spans="1:13" x14ac:dyDescent="0.25">
      <c r="A991" s="142"/>
      <c r="B991" s="142"/>
      <c r="C991" s="142"/>
      <c r="D991" s="142"/>
      <c r="E991" s="142"/>
      <c r="F991" s="142"/>
      <c r="G991" s="142"/>
      <c r="H991" s="142"/>
      <c r="I991" s="142"/>
      <c r="J991" s="142"/>
      <c r="K991" s="142"/>
      <c r="L991" s="142"/>
      <c r="M991" s="142"/>
    </row>
    <row r="992" spans="1:13" x14ac:dyDescent="0.25">
      <c r="A992" s="142"/>
      <c r="B992" s="142"/>
      <c r="C992" s="142"/>
      <c r="D992" s="142"/>
      <c r="E992" s="142"/>
      <c r="F992" s="142"/>
      <c r="G992" s="142"/>
      <c r="H992" s="142"/>
      <c r="I992" s="142"/>
      <c r="J992" s="142"/>
      <c r="K992" s="142"/>
      <c r="L992" s="142"/>
      <c r="M992" s="142"/>
    </row>
    <row r="993" spans="1:13" x14ac:dyDescent="0.25">
      <c r="A993" s="142"/>
      <c r="B993" s="142"/>
      <c r="C993" s="142"/>
      <c r="D993" s="142"/>
      <c r="E993" s="142"/>
      <c r="F993" s="142"/>
      <c r="G993" s="142"/>
      <c r="H993" s="142"/>
      <c r="I993" s="142"/>
      <c r="J993" s="142"/>
      <c r="K993" s="142"/>
      <c r="L993" s="142"/>
      <c r="M993" s="142"/>
    </row>
    <row r="994" spans="1:13" x14ac:dyDescent="0.25">
      <c r="A994" s="142"/>
      <c r="B994" s="142"/>
      <c r="C994" s="142"/>
      <c r="D994" s="142"/>
      <c r="E994" s="142"/>
      <c r="F994" s="142"/>
      <c r="G994" s="142"/>
      <c r="H994" s="142"/>
      <c r="I994" s="142"/>
      <c r="J994" s="142"/>
      <c r="K994" s="142"/>
      <c r="L994" s="142"/>
      <c r="M994" s="142"/>
    </row>
    <row r="995" spans="1:13" x14ac:dyDescent="0.25">
      <c r="A995" s="142"/>
      <c r="B995" s="142"/>
      <c r="C995" s="142"/>
      <c r="D995" s="142"/>
      <c r="E995" s="142"/>
      <c r="F995" s="142"/>
      <c r="G995" s="142"/>
      <c r="H995" s="142"/>
      <c r="I995" s="142"/>
      <c r="J995" s="142"/>
      <c r="K995" s="142"/>
      <c r="L995" s="142"/>
      <c r="M995" s="142"/>
    </row>
    <row r="996" spans="1:13" x14ac:dyDescent="0.25">
      <c r="A996" s="142"/>
      <c r="B996" s="142"/>
      <c r="C996" s="142"/>
      <c r="D996" s="142"/>
      <c r="E996" s="142"/>
      <c r="F996" s="142"/>
      <c r="G996" s="142"/>
      <c r="H996" s="142"/>
      <c r="I996" s="142"/>
      <c r="J996" s="142"/>
      <c r="K996" s="142"/>
      <c r="L996" s="142"/>
      <c r="M996" s="142"/>
    </row>
    <row r="997" spans="1:13" x14ac:dyDescent="0.25">
      <c r="A997" s="142"/>
      <c r="B997" s="142"/>
      <c r="C997" s="142"/>
      <c r="D997" s="142"/>
      <c r="E997" s="142"/>
      <c r="F997" s="142"/>
      <c r="G997" s="142"/>
      <c r="H997" s="142"/>
      <c r="I997" s="142"/>
      <c r="J997" s="142"/>
      <c r="K997" s="142"/>
      <c r="L997" s="142"/>
      <c r="M997" s="142"/>
    </row>
    <row r="998" spans="1:13" x14ac:dyDescent="0.25">
      <c r="A998" s="142"/>
      <c r="B998" s="142"/>
      <c r="C998" s="142"/>
      <c r="D998" s="142"/>
      <c r="E998" s="142"/>
      <c r="F998" s="142"/>
      <c r="G998" s="142"/>
      <c r="H998" s="142"/>
      <c r="I998" s="142"/>
      <c r="J998" s="142"/>
      <c r="K998" s="142"/>
      <c r="L998" s="142"/>
      <c r="M998" s="142"/>
    </row>
    <row r="999" spans="1:13" x14ac:dyDescent="0.25">
      <c r="A999" s="142"/>
      <c r="B999" s="142"/>
      <c r="C999" s="142"/>
      <c r="D999" s="142"/>
      <c r="E999" s="142"/>
      <c r="F999" s="142"/>
      <c r="G999" s="142"/>
      <c r="H999" s="142"/>
      <c r="I999" s="142"/>
      <c r="J999" s="142"/>
      <c r="K999" s="142"/>
      <c r="L999" s="142"/>
      <c r="M999" s="142"/>
    </row>
    <row r="1000" spans="1:13" x14ac:dyDescent="0.25">
      <c r="A1000" s="142"/>
      <c r="B1000" s="142"/>
      <c r="C1000" s="142"/>
      <c r="D1000" s="142"/>
      <c r="E1000" s="142"/>
      <c r="F1000" s="142"/>
      <c r="G1000" s="142"/>
      <c r="H1000" s="142"/>
      <c r="I1000" s="142"/>
      <c r="J1000" s="142"/>
      <c r="K1000" s="142"/>
      <c r="L1000" s="142"/>
      <c r="M1000" s="142"/>
    </row>
    <row r="1001" spans="1:13" x14ac:dyDescent="0.25">
      <c r="A1001" s="142"/>
      <c r="B1001" s="142"/>
      <c r="C1001" s="142"/>
      <c r="D1001" s="142"/>
      <c r="E1001" s="142"/>
      <c r="F1001" s="142"/>
      <c r="G1001" s="142"/>
      <c r="H1001" s="142"/>
      <c r="I1001" s="142"/>
      <c r="J1001" s="142"/>
      <c r="K1001" s="142"/>
      <c r="L1001" s="142"/>
      <c r="M1001" s="142"/>
    </row>
  </sheetData>
  <sheetProtection sheet="1" objects="1" scenarios="1"/>
  <mergeCells count="5">
    <mergeCell ref="A1:G1"/>
    <mergeCell ref="K1:M1"/>
    <mergeCell ref="A2:G2"/>
    <mergeCell ref="K2:M2"/>
    <mergeCell ref="H1:I2"/>
  </mergeCells>
  <pageMargins left="0.7" right="0.7" top="0.75" bottom="0.75" header="0.3" footer="0.3"/>
  <pageSetup paperSize="9" orientation="portrait" verticalDpi="0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24</vt:i4>
      </vt:variant>
    </vt:vector>
  </HeadingPairs>
  <TitlesOfParts>
    <vt:vector size="24" baseType="lpstr">
      <vt:lpstr>Summary (Countries)</vt:lpstr>
      <vt:lpstr>Summary (banks)</vt:lpstr>
      <vt:lpstr>HSBC</vt:lpstr>
      <vt:lpstr>Barclays</vt:lpstr>
      <vt:lpstr>RBS</vt:lpstr>
      <vt:lpstr>Lloyds</vt:lpstr>
      <vt:lpstr>Standard Chartered</vt:lpstr>
      <vt:lpstr>BNP Paribas</vt:lpstr>
      <vt:lpstr>Crédit Agricole</vt:lpstr>
      <vt:lpstr>Société Générale</vt:lpstr>
      <vt:lpstr>Crédit Mutuel</vt:lpstr>
      <vt:lpstr>BPCE group</vt:lpstr>
      <vt:lpstr>Deutsche Bank</vt:lpstr>
      <vt:lpstr>Commerzbank</vt:lpstr>
      <vt:lpstr>KfW IPEX</vt:lpstr>
      <vt:lpstr>ING</vt:lpstr>
      <vt:lpstr>Rabobank</vt:lpstr>
      <vt:lpstr>Unicredit</vt:lpstr>
      <vt:lpstr>Intesa Sao</vt:lpstr>
      <vt:lpstr>BBVA </vt:lpstr>
      <vt:lpstr>Santander</vt:lpstr>
      <vt:lpstr>Nordea</vt:lpstr>
      <vt:lpstr>End of CBCR data</vt:lpstr>
      <vt:lpstr>presence all countries</vt:lpstr>
    </vt:vector>
  </TitlesOfParts>
  <Company>SOMO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Römgens, Indra</dc:creator>
  <cp:lastModifiedBy>Thomas DAUPHIN</cp:lastModifiedBy>
  <cp:lastPrinted>2017-02-28T15:53:46Z</cp:lastPrinted>
  <dcterms:created xsi:type="dcterms:W3CDTF">2016-08-03T08:31:46Z</dcterms:created>
  <dcterms:modified xsi:type="dcterms:W3CDTF">2017-03-22T11:33:41Z</dcterms:modified>
</cp:coreProperties>
</file>